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ДРИ\ДРИ\8. Прочее (разное)\4. Конкурсная документация\Конкурсы_2022\24. СМР Мамисон Инж Инф-ра\"/>
    </mc:Choice>
  </mc:AlternateContent>
  <bookViews>
    <workbookView xWindow="-120" yWindow="-120" windowWidth="24240" windowHeight="17790" tabRatio="771" activeTab="4"/>
  </bookViews>
  <sheets>
    <sheet name="График" sheetId="74" r:id="rId1"/>
    <sheet name="ПЗ" sheetId="75" r:id="rId2"/>
    <sheet name="Протокол" sheetId="76" r:id="rId3"/>
    <sheet name="НМЦ" sheetId="77" r:id="rId4"/>
    <sheet name="Проект сметы контракта" sheetId="73" r:id="rId5"/>
    <sheet name="ВОР" sheetId="72" r:id="rId6"/>
    <sheet name="НМЦК" sheetId="71" r:id="rId7"/>
    <sheet name="Затраты подрядчика" sheetId="70" r:id="rId8"/>
    <sheet name="Титул" sheetId="12" r:id="rId9"/>
    <sheet name="Содержание" sheetId="10" r:id="rId10"/>
    <sheet name="ССРСС" sheetId="8" r:id="rId11"/>
    <sheet name="ССР бц" sheetId="9" r:id="rId12"/>
    <sheet name="Сводная ПИР" sheetId="13" r:id="rId13"/>
    <sheet name="Титул (2)" sheetId="14" r:id="rId14"/>
    <sheet name="Содержание (2)" sheetId="15" r:id="rId15"/>
    <sheet name="02-01т" sheetId="16" r:id="rId16"/>
    <sheet name="02-01б" sheetId="17" r:id="rId17"/>
    <sheet name="03-01т" sheetId="18" r:id="rId18"/>
    <sheet name="03-01б" sheetId="19" r:id="rId19"/>
    <sheet name="03-02т" sheetId="20" r:id="rId20"/>
    <sheet name="03-02б" sheetId="21" r:id="rId21"/>
    <sheet name="06-01т" sheetId="22" r:id="rId22"/>
    <sheet name="06-01б" sheetId="23" r:id="rId23"/>
    <sheet name="02-01-01" sheetId="24" r:id="rId24"/>
    <sheet name="02-01-02" sheetId="25" r:id="rId25"/>
    <sheet name="02-01-03" sheetId="26" r:id="rId26"/>
    <sheet name="02-01-04" sheetId="27" r:id="rId27"/>
    <sheet name="02-01-05" sheetId="28" r:id="rId28"/>
    <sheet name="03-01-01 " sheetId="29" r:id="rId29"/>
    <sheet name="03-01-02 " sheetId="30" r:id="rId30"/>
    <sheet name="03-01-03" sheetId="31" r:id="rId31"/>
    <sheet name="03-01-04 " sheetId="32" r:id="rId32"/>
    <sheet name="03-01-05 " sheetId="33" r:id="rId33"/>
    <sheet name="03-01-06 " sheetId="34" r:id="rId34"/>
    <sheet name="03-01-07 " sheetId="35" r:id="rId35"/>
    <sheet name="03-01-08 " sheetId="36" r:id="rId36"/>
    <sheet name="03-01-09" sheetId="37" r:id="rId37"/>
    <sheet name="03-01-10 " sheetId="38" r:id="rId38"/>
    <sheet name="03-02-01 " sheetId="39" r:id="rId39"/>
    <sheet name="03-02-02" sheetId="40" r:id="rId40"/>
    <sheet name="03-02-03" sheetId="41" r:id="rId41"/>
    <sheet name="03-02-04" sheetId="42" r:id="rId42"/>
    <sheet name="03-02-05 (заменить!)" sheetId="43" r:id="rId43"/>
    <sheet name="03-02-06" sheetId="44" r:id="rId44"/>
    <sheet name="03-02-07" sheetId="45" r:id="rId45"/>
    <sheet name="03-02-08" sheetId="46" r:id="rId46"/>
    <sheet name="03-02-09" sheetId="47" r:id="rId47"/>
    <sheet name="03-02-10" sheetId="48" r:id="rId48"/>
    <sheet name="04-01-01" sheetId="49" r:id="rId49"/>
    <sheet name="05-01-01" sheetId="50" r:id="rId50"/>
    <sheet name="06-01-01" sheetId="51" r:id="rId51"/>
    <sheet name="06-01-02 " sheetId="52" r:id="rId52"/>
    <sheet name="06-01-03" sheetId="53" r:id="rId53"/>
    <sheet name="07-01-01" sheetId="54" r:id="rId54"/>
    <sheet name="09-01-01" sheetId="55" r:id="rId55"/>
    <sheet name="2-ПД" sheetId="56" r:id="rId56"/>
    <sheet name="2-РД" sheetId="57" r:id="rId57"/>
    <sheet name="1" sheetId="58" r:id="rId58"/>
    <sheet name="2" sheetId="59" r:id="rId59"/>
    <sheet name="3" sheetId="60" r:id="rId60"/>
    <sheet name="4" sheetId="61" r:id="rId61"/>
    <sheet name="5" sheetId="62" r:id="rId62"/>
    <sheet name="6" sheetId="63" r:id="rId63"/>
    <sheet name="7" sheetId="64" r:id="rId64"/>
    <sheet name="1-1" sheetId="65" r:id="rId65"/>
    <sheet name="9-1-2 (заменить!)" sheetId="66" r:id="rId66"/>
    <sheet name="9-1-3" sheetId="67" r:id="rId67"/>
    <sheet name="ООС1" sheetId="68" r:id="rId68"/>
    <sheet name="ООС2" sheetId="69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\">#REF!</definedName>
    <definedName name="\AUTOEXEC">#REF!</definedName>
    <definedName name="\k">#REF!</definedName>
    <definedName name="\m">#REF!</definedName>
    <definedName name="\n">#REF!</definedName>
    <definedName name="\n11">#REF!</definedName>
    <definedName name="\s">#REF!</definedName>
    <definedName name="\z">#REF!</definedName>
    <definedName name="________________________a2">#REF!</definedName>
    <definedName name="_______________________a2">#REF!</definedName>
    <definedName name="_____________________a2">#REF!</definedName>
    <definedName name="____________________a2">#REF!</definedName>
    <definedName name="___________________a2">#REF!</definedName>
    <definedName name="__________________a2">#REF!</definedName>
    <definedName name="_________________a2">#REF!</definedName>
    <definedName name="________________a2">#REF!</definedName>
    <definedName name="_______________a2">#REF!</definedName>
    <definedName name="______________a2">#REF!</definedName>
    <definedName name="_____________a2">#REF!</definedName>
    <definedName name="____________a2">#REF!</definedName>
    <definedName name="___________a2">#REF!</definedName>
    <definedName name="__________a2">#REF!</definedName>
    <definedName name="_________a2">#REF!</definedName>
    <definedName name="________a2">#REF!</definedName>
    <definedName name="_______a2">#REF!</definedName>
    <definedName name="_______A65560">[1]График!#REF!</definedName>
    <definedName name="_______E65560">[1]График!#REF!</definedName>
    <definedName name="______a2">#REF!</definedName>
    <definedName name="______A65560">[1]График!#REF!</definedName>
    <definedName name="______E65560">[1]График!#REF!</definedName>
    <definedName name="______xlnm.Primt_Area_3">#REF!</definedName>
    <definedName name="______xlnm.Print_Area_1">#REF!</definedName>
    <definedName name="______xlnm.Print_Area_2">#REF!</definedName>
    <definedName name="______xlnm.Print_Area_3">#REF!</definedName>
    <definedName name="______xlnm.Print_Area_4">#REF!</definedName>
    <definedName name="______xlnm.Print_Area_5">#REF!</definedName>
    <definedName name="______xlnm.Print_Area_6">#REF!</definedName>
    <definedName name="_____a2">#REF!</definedName>
    <definedName name="_____A65560">[1]График!#REF!</definedName>
    <definedName name="_____E65560">[1]График!#REF!</definedName>
    <definedName name="_____xlnm.Print_Area_1">#REF!</definedName>
    <definedName name="_____xlnm.Print_Area_2">#REF!</definedName>
    <definedName name="_____xlnm.Print_Area_3">#REF!</definedName>
    <definedName name="_____xlnm.Print_Area_4">#REF!</definedName>
    <definedName name="_____xlnm.Print_Area_5">#REF!</definedName>
    <definedName name="_____xlnm.Print_Area_6">#REF!</definedName>
    <definedName name="____a2">#REF!</definedName>
    <definedName name="____A65560">[1]График!#REF!</definedName>
    <definedName name="____E65560">[1]График!#REF!</definedName>
    <definedName name="____xlnm.Primt_Area_3">#REF!</definedName>
    <definedName name="____xlnm.Print_Area_1">#REF!</definedName>
    <definedName name="____xlnm.Print_Area_2">#REF!</definedName>
    <definedName name="____xlnm.Print_Area_3">#REF!</definedName>
    <definedName name="____xlnm.Print_Area_4">#REF!</definedName>
    <definedName name="____xlnm.Print_Area_5">#REF!</definedName>
    <definedName name="____xlnm.Print_Area_6">#REF!</definedName>
    <definedName name="___a2">#REF!</definedName>
    <definedName name="___A65560">[1]График!#REF!</definedName>
    <definedName name="___E65560">[1]График!#REF!</definedName>
    <definedName name="___nbhfty">#REF!</definedName>
    <definedName name="___xlnm.Primt_Area_3">#REF!</definedName>
    <definedName name="___xlnm.Print_Area_1">#REF!</definedName>
    <definedName name="___xlnm.Print_Area_2">#REF!</definedName>
    <definedName name="___xlnm.Print_Area_3">#REF!</definedName>
    <definedName name="___xlnm.Print_Area_4">#REF!</definedName>
    <definedName name="___xlnm.Print_Area_5">#REF!</definedName>
    <definedName name="___xlnm.Print_Area_6">#REF!</definedName>
    <definedName name="__1___Excel_BuiltIn_Print_Area_3_1">#REF!</definedName>
    <definedName name="__2__Excel_BuiltIn_Print_Area_3_1">#REF!</definedName>
    <definedName name="__a2">#REF!</definedName>
    <definedName name="__A65560">[1]График!#REF!</definedName>
    <definedName name="__E65560">[1]График!#REF!</definedName>
    <definedName name="__xlnm.Primt_Area_3">#REF!</definedName>
    <definedName name="__xlnm.Print_Area_1">#REF!</definedName>
    <definedName name="__xlnm.Print_Area_2">#REF!</definedName>
    <definedName name="__xlnm.Print_Area_3">#REF!</definedName>
    <definedName name="__xlnm.Print_Area_4">#REF!</definedName>
    <definedName name="__xlnm.Print_Area_5">#REF!</definedName>
    <definedName name="__xlnm.Print_Area_6">#REF!</definedName>
    <definedName name="__парекр">#REF!</definedName>
    <definedName name="_000">#REF!</definedName>
    <definedName name="_0000">#REF!</definedName>
    <definedName name="_02121">#REF!</definedName>
    <definedName name="_1">#REF!</definedName>
    <definedName name="_1._Выберите_вид_работ">#REF!</definedName>
    <definedName name="_1___Excel_BuiltIn_Print_Area_3_1">#REF!</definedName>
    <definedName name="_123">#REF!</definedName>
    <definedName name="_1234">#REF!</definedName>
    <definedName name="_12345">#REF!</definedName>
    <definedName name="_12Excel_BuiltIn_Print_Titles_2_1_1">#REF!</definedName>
    <definedName name="_1Excel_BuiltIn_Print_Area_1_1_1">#REF!</definedName>
    <definedName name="_1Excel_BuiltIn_Print_Area_3_1">#REF!</definedName>
    <definedName name="_2._Выберите_категорию_горных_пород_по_буримости">#REF!</definedName>
    <definedName name="_2__Excel_BuiltIn_Print_Area_3_1">#REF!</definedName>
    <definedName name="_2Excel_BuiltIn_Print_Area_1_1_1">#REF!</definedName>
    <definedName name="_2Excel_BuiltIn_Print_Area_3_1">#REF!</definedName>
    <definedName name="_2Excel_BuiltIn_Print_Titles_1_1_1">#REF!</definedName>
    <definedName name="_3Excel_BuiltIn_Print_Titles_2_1_1">#REF!</definedName>
    <definedName name="_3а._Выберите_диаметр_скважины">#REF!</definedName>
    <definedName name="_3б._Выберите_диаметр_скважины">#REF!</definedName>
    <definedName name="_3в._Выберите_диаметр_скважины">#REF!</definedName>
    <definedName name="_3г._Выберите_диаметр_скважины">#REF!</definedName>
    <definedName name="_3д._Выберите_диаметр_скважины">#REF!</definedName>
    <definedName name="_3е._Выберите_диаметр_скважины">#REF!</definedName>
    <definedName name="_3ж._Выберите_диаметр_скважины">#REF!</definedName>
    <definedName name="_3з._Выберите_диаметр_скважины">#REF!</definedName>
    <definedName name="_3и._Выберите_диаметр_скважины">#REF!</definedName>
    <definedName name="_3к._Выберите_диаметр_скважины">#REF!</definedName>
    <definedName name="_3л._Выберите_диаметр_скважины">#REF!</definedName>
    <definedName name="_3м._Выберите_диаметр_скважины">#REF!</definedName>
    <definedName name="_4Excel_BuiltIn_Print_Area_1_1_1">#REF!</definedName>
    <definedName name="_4Excel_BuiltIn_Print_Titles_1_1_1">#REF!</definedName>
    <definedName name="_5Excel_BuiltIn_Print_Titles_2_1_1">#REF!</definedName>
    <definedName name="_6Excel_BuiltIn_Print_Titles_2_1_1">#REF!</definedName>
    <definedName name="_8Excel_BuiltIn_Print_Titles_1_1_1">#REF!</definedName>
    <definedName name="_a2">#REF!</definedName>
    <definedName name="_A65560">[1]График!#REF!</definedName>
    <definedName name="_AUTOEXEC">#REF!</definedName>
    <definedName name="_AUTOEXEC_1">#REF!</definedName>
    <definedName name="_AUTOEXEC_1_1">[2]Смета!#REF!</definedName>
    <definedName name="_AUTOEXEC_2">#REF!</definedName>
    <definedName name="_E65560">[1]График!#REF!</definedName>
    <definedName name="_gfjyhjmhg">#REF!</definedName>
    <definedName name="_k" localSheetId="2">#REF!</definedName>
    <definedName name="_k">#REF!</definedName>
    <definedName name="_k_1">#REF!</definedName>
    <definedName name="_k_1_1">[2]Смета!#REF!</definedName>
    <definedName name="_k_2">#REF!</definedName>
    <definedName name="_m" localSheetId="2">#REF!</definedName>
    <definedName name="_m">#REF!</definedName>
    <definedName name="_m_1">#REF!</definedName>
    <definedName name="_m_1_1">[2]Смета!#REF!</definedName>
    <definedName name="_m_2">#REF!</definedName>
    <definedName name="_s" localSheetId="2">#REF!</definedName>
    <definedName name="_s">#REF!</definedName>
    <definedName name="_s_1">#REF!</definedName>
    <definedName name="_s_1_1">[2]Смета!#REF!</definedName>
    <definedName name="_s_2">#REF!</definedName>
    <definedName name="_z" localSheetId="2">#REF!</definedName>
    <definedName name="_z">#REF!</definedName>
    <definedName name="_z_1">#REF!</definedName>
    <definedName name="_z_1_1">[2]Смета!#REF!</definedName>
    <definedName name="_z_2">#REF!</definedName>
    <definedName name="_апа">#REF!</definedName>
    <definedName name="_аппп">#REF!</definedName>
    <definedName name="_вавал">#REF!</definedName>
    <definedName name="_Восемь">'[3]Таблица 4 АСУТП'!$B$84:$B$86</definedName>
    <definedName name="_два_1">'[3]Таблица 4 АСУТП'!$B$16:$B$23</definedName>
    <definedName name="_два_2">'[3]Таблица 4 АСУТП'!$B$24:$B$25</definedName>
    <definedName name="_Девять">'[3]Таблица 4 АСУТП'!$B$90:$B$92</definedName>
    <definedName name="_пар">#REF!</definedName>
    <definedName name="_про">#REF!</definedName>
    <definedName name="_пять">'[3]Таблица 4 АСУТП'!$B$42:$B$47</definedName>
    <definedName name="_Раз">'[3]Таблица 4 АСУТП'!$B$8:$B$14</definedName>
    <definedName name="_рл">#REF!</definedName>
    <definedName name="_семь_1">'[3]Таблица 4 АСУТП'!$B$66:$B$79</definedName>
    <definedName name="_семь_2">'[3]Таблица 4 АСУТП'!$B$80:$B$81</definedName>
    <definedName name="_три">'[3]Таблица 4 АСУТП'!$B$27:$B$31</definedName>
    <definedName name="_xlnm._FilterDatabase" hidden="1">#REF!</definedName>
    <definedName name="_четыре">'[3]Таблица 4 АСУТП'!$B$33:$B$40</definedName>
    <definedName name="_шесть_1">'[3]Таблица 4 АСУТП'!$B$49:$B$62</definedName>
    <definedName name="_шесть_2">'[3]Таблица 4 АСУТП'!$B$63:$B$64</definedName>
    <definedName name="a" localSheetId="2" hidden="1">{#N/A,#N/A,TRUE,"Смета на пасс. обор. №1"}</definedName>
    <definedName name="a" hidden="1">{#N/A,#N/A,TRUE,"Смета на пасс. обор. №1"}</definedName>
    <definedName name="a_1" localSheetId="0" hidden="1">{#N/A,#N/A,TRUE,"Смета на пасс. обор. №1"}</definedName>
    <definedName name="a_1" localSheetId="1" hidden="1">{#N/A,#N/A,TRUE,"Смета на пасс. обор. №1"}</definedName>
    <definedName name="a_1" localSheetId="2" hidden="1">{#N/A,#N/A,TRUE,"Смета на пасс. обор. №1"}</definedName>
    <definedName name="a_1" hidden="1">{#N/A,#N/A,TRUE,"Смета на пасс. обор. №1"}</definedName>
    <definedName name="aaa">#REF!</definedName>
    <definedName name="ab">#REF!</definedName>
    <definedName name="adadsasd">[4]топография!#REF!</definedName>
    <definedName name="AnDiscount">0.945</definedName>
    <definedName name="as">#REF!</definedName>
    <definedName name="asd" localSheetId="2">#REF!</definedName>
    <definedName name="asd">#REF!</definedName>
    <definedName name="ave_height">#REF!</definedName>
    <definedName name="ave_hight">#REF!</definedName>
    <definedName name="b" localSheetId="2" hidden="1">{#N/A,#N/A,TRUE,"Смета на пасс. обор. №1"}</definedName>
    <definedName name="b" hidden="1">{#N/A,#N/A,TRUE,"Смета на пасс. обор. №1"}</definedName>
    <definedName name="b_1" localSheetId="0" hidden="1">{#N/A,#N/A,TRUE,"Смета на пасс. обор. №1"}</definedName>
    <definedName name="b_1" localSheetId="1" hidden="1">{#N/A,#N/A,TRUE,"Смета на пасс. обор. №1"}</definedName>
    <definedName name="b_1" localSheetId="2" hidden="1">{#N/A,#N/A,TRUE,"Смета на пасс. обор. №1"}</definedName>
    <definedName name="b_1" hidden="1">{#N/A,#N/A,TRUE,"Смета на пасс. обор. №1"}</definedName>
    <definedName name="ba" localSheetId="0" hidden="1">{#N/A,#N/A,TRUE,"Смета на пасс. обор. №1"}</definedName>
    <definedName name="ba" localSheetId="1" hidden="1">{#N/A,#N/A,TRUE,"Смета на пасс. обор. №1"}</definedName>
    <definedName name="ba" localSheetId="2" hidden="1">{#N/A,#N/A,TRUE,"Смета на пасс. обор. №1"}</definedName>
    <definedName name="ba" hidden="1">{#N/A,#N/A,TRUE,"Смета на пасс. обор. №1"}</definedName>
    <definedName name="ba_1" localSheetId="0" hidden="1">{#N/A,#N/A,TRUE,"Смета на пасс. обор. №1"}</definedName>
    <definedName name="ba_1" localSheetId="1" hidden="1">{#N/A,#N/A,TRUE,"Смета на пасс. обор. №1"}</definedName>
    <definedName name="ba_1" localSheetId="2" hidden="1">{#N/A,#N/A,TRUE,"Смета на пасс. обор. №1"}</definedName>
    <definedName name="ba_1" hidden="1">{#N/A,#N/A,TRUE,"Смета на пасс. обор. №1"}</definedName>
    <definedName name="bhk">[5]топография!#REF!</definedName>
    <definedName name="bjbkl">[6]топография!#REF!</definedName>
    <definedName name="CC_fSF">#REF!</definedName>
    <definedName name="ccc" localSheetId="0" hidden="1">{#N/A,#N/A,TRUE,"Смета на пасс. обор. №1"}</definedName>
    <definedName name="ccc" localSheetId="1" hidden="1">{#N/A,#N/A,TRUE,"Смета на пасс. обор. №1"}</definedName>
    <definedName name="ccc" localSheetId="2" hidden="1">{#N/A,#N/A,TRUE,"Смета на пасс. обор. №1"}</definedName>
    <definedName name="ccc" hidden="1">{#N/A,#N/A,TRUE,"Смета на пасс. обор. №1"}</definedName>
    <definedName name="ccc_1" localSheetId="0" hidden="1">{#N/A,#N/A,TRUE,"Смета на пасс. обор. №1"}</definedName>
    <definedName name="ccc_1" localSheetId="1" hidden="1">{#N/A,#N/A,TRUE,"Смета на пасс. обор. №1"}</definedName>
    <definedName name="ccc_1" localSheetId="2" hidden="1">{#N/A,#N/A,TRUE,"Смета на пасс. обор. №1"}</definedName>
    <definedName name="ccc_1" hidden="1">{#N/A,#N/A,TRUE,"Смета на пасс. обор. №1"}</definedName>
    <definedName name="cdgd">#REF!</definedName>
    <definedName name="Cdjlrf2">#REF!</definedName>
    <definedName name="CnfName">[7]Лист1!#REF!</definedName>
    <definedName name="CnfName_1">[8]Обновление!#REF!</definedName>
    <definedName name="cntNumber">'[9]Счет-Фактура'!#REF!</definedName>
    <definedName name="cntPayerCountCor">'[9]Счет-Фактура'!#REF!</definedName>
    <definedName name="cntQnt">'[9]Счет-Фактура'!#REF!</definedName>
    <definedName name="cntSuppAddr2">'[9]Счет-Фактура'!#REF!</definedName>
    <definedName name="cntSuppMFO1">'[9]Счет-Фактура'!#REF!</definedName>
    <definedName name="cntUnit">'[9]Счет-Фактура'!#REF!</definedName>
    <definedName name="ConfName">[7]Лист1!#REF!</definedName>
    <definedName name="ConfName_1">[8]Обновление!#REF!</definedName>
    <definedName name="Currency_Risk_Factor">1.05</definedName>
    <definedName name="cv">#REF!</definedName>
    <definedName name="d">#REF!</definedName>
    <definedName name="Database">#REF!</definedName>
    <definedName name="DateColJournal">#REF!</definedName>
    <definedName name="Dc">[10]Lucent!#REF!</definedName>
    <definedName name="dck" localSheetId="2">[11]топография!#REF!</definedName>
    <definedName name="dck">[11]топография!#REF!</definedName>
    <definedName name="dck_1">[12]топография!#REF!</definedName>
    <definedName name="ddduy" localSheetId="2">#REF!</definedName>
    <definedName name="ddduy">#REF!</definedName>
    <definedName name="Delivery">1.15</definedName>
    <definedName name="deviation1">#REF!</definedName>
    <definedName name="df">#REF!</definedName>
    <definedName name="dfd">#REF!</definedName>
    <definedName name="dfff">[13]топография!#REF!</definedName>
    <definedName name="dgf">#REF!</definedName>
    <definedName name="Disc_Tbl">#REF!</definedName>
    <definedName name="DiscontRate">#REF!</definedName>
    <definedName name="Dl">[10]Lucent!#REF!</definedName>
    <definedName name="DM">#REF!</definedName>
    <definedName name="Dsc_Vector">#REF!</definedName>
    <definedName name="e" localSheetId="0" hidden="1">{#N/A,#N/A,TRUE,"Смета на пасс. обор. №1"}</definedName>
    <definedName name="e" localSheetId="1" hidden="1">{#N/A,#N/A,TRUE,"Смета на пасс. обор. №1"}</definedName>
    <definedName name="e" localSheetId="2" hidden="1">{#N/A,#N/A,TRUE,"Смета на пасс. обор. №1"}</definedName>
    <definedName name="e" hidden="1">{#N/A,#N/A,TRUE,"Смета на пасс. обор. №1"}</definedName>
    <definedName name="e_1" localSheetId="0" hidden="1">{#N/A,#N/A,TRUE,"Смета на пасс. обор. №1"}</definedName>
    <definedName name="e_1" localSheetId="1" hidden="1">{#N/A,#N/A,TRUE,"Смета на пасс. обор. №1"}</definedName>
    <definedName name="e_1" localSheetId="2" hidden="1">{#N/A,#N/A,TRUE,"Смета на пасс. обор. №1"}</definedName>
    <definedName name="e_1" hidden="1">{#N/A,#N/A,TRUE,"Смета на пасс. обор. №1"}</definedName>
    <definedName name="EILName">[7]Лист1!#REF!</definedName>
    <definedName name="EILName_1">[8]Обновление!#REF!</definedName>
    <definedName name="El">#REF!</definedName>
    <definedName name="EQUIP">[14]Спецификация!#REF!</definedName>
    <definedName name="ert">#REF!</definedName>
    <definedName name="Excel">#REF!</definedName>
    <definedName name="Excel_BuiltIn_Database">#REF!</definedName>
    <definedName name="Excel_BuiltIn_Print_Area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0_1">#REF!</definedName>
    <definedName name="Excel_BuiltIn_Print_Area_10_1_1">#REF!</definedName>
    <definedName name="Excel_BuiltIn_Print_Area_11">#REF!</definedName>
    <definedName name="Excel_BuiltIn_Print_Area_11_1">#REF!</definedName>
    <definedName name="Excel_BuiltIn_Print_Area_12">#REF!</definedName>
    <definedName name="Excel_BuiltIn_Print_Area_13" localSheetId="2">"$#ССЫЛ!.$A$2:$E$8"</definedName>
    <definedName name="Excel_BuiltIn_Print_Area_13">"$#ССЫЛ!.$A$2:$E$8"</definedName>
    <definedName name="Excel_BuiltIn_Print_Area_14">#REF!</definedName>
    <definedName name="Excel_BuiltIn_Print_Area_14_1">"$#ССЫЛ!.$#ССЫЛ!$#ССЫЛ!:$#ССЫЛ!$#ССЫЛ!"</definedName>
    <definedName name="Excel_BuiltIn_Print_Area_2" localSheetId="2">"$#ССЫЛ!.$A$2:$D$4"</definedName>
    <definedName name="Excel_BuiltIn_Print_Area_2">#REF!</definedName>
    <definedName name="Excel_BuiltIn_Print_Area_2_1">#REF!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 localSheetId="2">"$#ССЫЛ!.$A$2:$E$4"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3">"$#ССЫЛ!.$#ССЫЛ!$#ССЫЛ!:$#ССЫЛ!$#ССЫЛ!"</definedName>
    <definedName name="Excel_BuiltIn_Print_Area_5" localSheetId="2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6_1">#REF!</definedName>
    <definedName name="Excel_BuiltIn_Print_Area_7" localSheetId="2">"$#ССЫЛ!.$A$2:$E$5"</definedName>
    <definedName name="Excel_BuiltIn_Print_Area_7">"$#ССЫЛ!.$A$2:$E$5"</definedName>
    <definedName name="Excel_BuiltIn_Print_Area_7_1">#REF!</definedName>
    <definedName name="Excel_BuiltIn_Print_Area_7_1_1">#REF!</definedName>
    <definedName name="Excel_BuiltIn_Print_Area_7_1_1_1">#REF!</definedName>
    <definedName name="Excel_BuiltIn_Print_Area_7_1_1_1_1">#REF!</definedName>
    <definedName name="Excel_BuiltIn_Print_Area_8_1">#REF!</definedName>
    <definedName name="Excel_BuiltIn_Print_Area_9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Titles">#REF!</definedName>
    <definedName name="Excel_BuiltIn_Print_Titles_1" localSheetId="2">#REF!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14">#REF!</definedName>
    <definedName name="Excel_BuiltIn_Print_Titles_2">#REF!</definedName>
    <definedName name="Excel_BuiltIn_Print_Titles_2_1">#REF!</definedName>
    <definedName name="Excel_BuiltIn_Print_Titles_3">#REF!</definedName>
    <definedName name="Excel_BuiltIn_Print_Titles_4">#REF!</definedName>
    <definedName name="fg">#REF!</definedName>
    <definedName name="fgh">[15]топография!#REF!</definedName>
    <definedName name="fl">[10]Lucent!#REF!</definedName>
    <definedName name="ghfghd">#REF!</definedName>
    <definedName name="ghfkhjfkj">#REF!</definedName>
    <definedName name="Grp_Vector">#REF!</definedName>
    <definedName name="gts">#REF!</definedName>
    <definedName name="h">#REF!</definedName>
    <definedName name="hhf">#REF!</definedName>
    <definedName name="hPriceRange">[7]Лист1!#REF!</definedName>
    <definedName name="hPriceRange_1">[8]Цена!#REF!</definedName>
    <definedName name="i">#REF!</definedName>
    <definedName name="idPriceColumn">[7]Лист1!#REF!</definedName>
    <definedName name="idPriceColumn_1">[8]Цена!#REF!</definedName>
    <definedName name="iii">#REF!</definedName>
    <definedName name="iiiii">#REF!</definedName>
    <definedName name="Importation_Cost">#REF!</definedName>
    <definedName name="infl">[16]ПДР!#REF!</definedName>
    <definedName name="Itog" localSheetId="2">#REF!</definedName>
    <definedName name="Itog">#REF!</definedName>
    <definedName name="Itog_1">#REF!</definedName>
    <definedName name="j" localSheetId="0" hidden="1">{#N/A,#N/A,TRUE,"Смета на пасс. обор. №1"}</definedName>
    <definedName name="j" localSheetId="1" hidden="1">{#N/A,#N/A,TRUE,"Смета на пасс. обор. №1"}</definedName>
    <definedName name="j" localSheetId="2" hidden="1">{#N/A,#N/A,TRUE,"Смета на пасс. обор. №1"}</definedName>
    <definedName name="j" hidden="1">{#N/A,#N/A,TRUE,"Смета на пасс. обор. №1"}</definedName>
    <definedName name="j_1" localSheetId="0" hidden="1">{#N/A,#N/A,TRUE,"Смета на пасс. обор. №1"}</definedName>
    <definedName name="j_1" localSheetId="1" hidden="1">{#N/A,#N/A,TRUE,"Смета на пасс. обор. №1"}</definedName>
    <definedName name="j_1" localSheetId="2" hidden="1">{#N/A,#N/A,TRUE,"Смета на пасс. обор. №1"}</definedName>
    <definedName name="j_1" hidden="1">{#N/A,#N/A,TRUE,"Смета на пасс. обор. №1"}</definedName>
    <definedName name="jkjhggh">#REF!</definedName>
    <definedName name="kkkkk">#REF!</definedName>
    <definedName name="Koeffcb">#REF!</definedName>
    <definedName name="kp">[16]ПДР!#REF!</definedName>
    <definedName name="KPlan">#REF!</definedName>
    <definedName name="l">#REF!</definedName>
    <definedName name="language">#REF!</definedName>
    <definedName name="ljujhunb">[13]топография!#REF!</definedName>
    <definedName name="lp">[17]Panduit!$E$4</definedName>
    <definedName name="m" localSheetId="2">[18]Microsoft!#REF!</definedName>
    <definedName name="m">[18]Microsoft!#REF!</definedName>
    <definedName name="MATER">[14]Спецификация!#REF!</definedName>
    <definedName name="mm">[18]Microsoft!#REF!</definedName>
    <definedName name="mmm">[18]Microsoft!#REF!</definedName>
    <definedName name="n">#REF!</definedName>
    <definedName name="n_1" localSheetId="0">{"","одинz","дваz","триz","четыреz","пятьz","шестьz","семьz","восемьz","девятьz"}</definedName>
    <definedName name="n_1" localSheetId="1">{"","одинz","дваz","триz","четыреz","пятьz","шестьz","семьz","восемьz","девятьz"}</definedName>
    <definedName name="n_1" localSheetId="2">{"","одинz","дваz","триz","четыреz","пятьz","шестьz","семьz","восемьz","девятьz"}</definedName>
    <definedName name="n_1">{"","одинz","дваz","триz","четыреz","пятьz","шестьz","семьz","восемьz","девятьz"}</definedName>
    <definedName name="n_2" localSheetId="0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1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 localSheetId="0">{"";1;"двадцатьz";"тридцатьz";"сорокz";"пятьдесятz";"шестьдесятz";"семьдесятz";"восемьдесятz";"девяностоz"}</definedName>
    <definedName name="n_3" localSheetId="1">{"";1;"двадцатьz";"тридцатьz";"сорокz";"пятьдесятz";"шестьдесятz";"семьдесятz";"восемьдесятz";"девяностоz"}</definedName>
    <definedName name="n_3" localSheetId="2">{"";1;"двадцатьz";"тридцатьz";"сорокz";"пятьдесятz";"шестьдесятz";"семьдесятz";"восемьдесятz";"девяностоz"}</definedName>
    <definedName name="n_3">{"";1;"двадцатьz";"тридцатьz";"сорокz";"пятьдесятz";"шестьдесятz";"семьдесятz";"восемьдесятz";"девяностоz"}</definedName>
    <definedName name="n_4" localSheetId="0">{"","стоz","двестиz","тристаz","четырестаz","пятьсотz","шестьсотz","семьсотz","восемьсотz","девятьсотz"}</definedName>
    <definedName name="n_4" localSheetId="1">{"","стоz","двестиz","тристаz","четырестаz","пятьсотz","шестьсотz","семьсотz","восемьсотz","девятьсотz"}</definedName>
    <definedName name="n_4" localSheetId="2">{"","стоz","двестиz","тристаz","четырестаz","пятьсотz","шестьсотz","семьсотz","восемьсотz","девятьсотz"}</definedName>
    <definedName name="n_4">{"","стоz","двестиz","тристаz","четырестаz","пятьсотz","шестьсотz","семьсотz","восемьсотz","девятьсотz"}</definedName>
    <definedName name="n_5" localSheetId="0">{"","однаz","двеz","триz","четыреz","пятьz","шестьz","семьz","восемьz","девятьz"}</definedName>
    <definedName name="n_5" localSheetId="1">{"","однаz","двеz","триz","четыреz","пятьz","шестьz","семьz","восемьz","девятьz"}</definedName>
    <definedName name="n_5" localSheetId="2">{"","однаz","двеz","триz","четыреz","пятьz","шестьz","семьz","восемьz","девятьz"}</definedName>
    <definedName name="n_5">{"","однаz","двеz","триz","четыреz","пятьz","шестьz","семьz","восемьz","девятьz"}</definedName>
    <definedName name="n0">"000000000000,00"</definedName>
    <definedName name="n0x" localSheetId="0">IF(График!n_3=1,График!n_2,График!n_3&amp;График!n_1)</definedName>
    <definedName name="n0x" localSheetId="1">IF(ПЗ!n_3=1,ПЗ!n_2,ПЗ!n_3&amp;ПЗ!n_1)</definedName>
    <definedName name="n0x" localSheetId="2">IF(Протокол!n_3=1,Протокол!n_2,Протокол!n_3&amp;Протокол!n_1)</definedName>
    <definedName name="n0x">IF(n_3=1,n_2,n_3&amp;n_1)</definedName>
    <definedName name="n1x" localSheetId="0">IF(График!n_3=1,График!n_2,График!n_3&amp;График!n_5)</definedName>
    <definedName name="n1x" localSheetId="1">IF(ПЗ!n_3=1,ПЗ!n_2,ПЗ!n_3&amp;ПЗ!n_5)</definedName>
    <definedName name="n1x" localSheetId="2">IF(Протокол!n_3=1,Протокол!n_2,Протокол!n_3&amp;Протокол!n_5)</definedName>
    <definedName name="n1x">IF(n_3=1,n_2,n_3&amp;n_5)</definedName>
    <definedName name="Nalog">#REF!</definedName>
    <definedName name="name">#REF!</definedName>
    <definedName name="ngh">[4]топография!#REF!</definedName>
    <definedName name="NumColJournal">#REF!</definedName>
    <definedName name="o">#REF!</definedName>
    <definedName name="OELName">[7]Лист1!#REF!</definedName>
    <definedName name="OELName_1">[8]Обновление!#REF!</definedName>
    <definedName name="OPLName">[7]Лист1!#REF!</definedName>
    <definedName name="OPLName_1">[8]Обновление!#REF!</definedName>
    <definedName name="oppp">#REF!</definedName>
    <definedName name="p" localSheetId="2" hidden="1">{#N/A,#N/A,TRUE,"Смета на пасс. обор. №1"}</definedName>
    <definedName name="p" hidden="1">{#N/A,#N/A,TRUE,"Смета на пасс. обор. №1"}</definedName>
    <definedName name="p_1" localSheetId="2" hidden="1">{#N/A,#N/A,TRUE,"Смета на пасс. обор. №1"}</definedName>
    <definedName name="p_1" hidden="1">{#N/A,#N/A,TRUE,"Смета на пасс. обор. №1"}</definedName>
    <definedName name="pp">#REF!</definedName>
    <definedName name="ppp">#REF!</definedName>
    <definedName name="pr">[14]Спецификация!#REF!</definedName>
    <definedName name="PriceRange">[7]Лист1!#REF!</definedName>
    <definedName name="PriceRange_1">[8]Цена!#REF!</definedName>
    <definedName name="Print_Titles" localSheetId="5">ВОР!$5:$5</definedName>
    <definedName name="Print_Titles" localSheetId="7">'Затраты подрядчика'!$21:$21</definedName>
    <definedName name="Print_Titles" localSheetId="6">НМЦК!$11:$11</definedName>
    <definedName name="Print_Titles" localSheetId="4">'Проект сметы контракта'!#REF!</definedName>
    <definedName name="Print_Titles" localSheetId="10">ССРСС!$21:$21</definedName>
    <definedName name="Profit">[10]Lucent!#REF!</definedName>
    <definedName name="profit2">[10]Lucent!#REF!</definedName>
    <definedName name="ProfitLucent">1.65</definedName>
    <definedName name="PROJ">[14]Спецификация!#REF!</definedName>
    <definedName name="propis">#REF!</definedName>
    <definedName name="q">#REF!</definedName>
    <definedName name="qqq" localSheetId="0" hidden="1">{#N/A,#N/A,TRUE,"Смета на пасс. обор. №1"}</definedName>
    <definedName name="qqq" localSheetId="1" hidden="1">{#N/A,#N/A,TRUE,"Смета на пасс. обор. №1"}</definedName>
    <definedName name="qqq" localSheetId="2" hidden="1">{#N/A,#N/A,TRUE,"Смета на пасс. обор. №1"}</definedName>
    <definedName name="qqq" hidden="1">{#N/A,#N/A,TRUE,"Смета на пасс. обор. №1"}</definedName>
    <definedName name="qqq_1" localSheetId="0" hidden="1">{#N/A,#N/A,TRUE,"Смета на пасс. обор. №1"}</definedName>
    <definedName name="qqq_1" localSheetId="1" hidden="1">{#N/A,#N/A,TRUE,"Смета на пасс. обор. №1"}</definedName>
    <definedName name="qqq_1" localSheetId="2" hidden="1">{#N/A,#N/A,TRUE,"Смета на пасс. обор. №1"}</definedName>
    <definedName name="qqq_1" hidden="1">{#N/A,#N/A,TRUE,"Смета на пасс. обор. №1"}</definedName>
    <definedName name="qqqqqqq">[19]топография!#REF!</definedName>
    <definedName name="qqqqqqqqqqqqqqqqqqqqqqqqqqqqqqqqqqq">#REF!</definedName>
    <definedName name="QT_Type">"QT-2L"</definedName>
    <definedName name="qwer">#REF!</definedName>
    <definedName name="R_Lst">#REF!</definedName>
    <definedName name="R_Net">#REF!</definedName>
    <definedName name="Rate">#REF!</definedName>
    <definedName name="rehl">#REF!</definedName>
    <definedName name="rf">#REF!</definedName>
    <definedName name="Rit">[20]УКП!$H$3</definedName>
    <definedName name="rr">'[21]Пример расчета'!#REF!</definedName>
    <definedName name="rty">#REF!</definedName>
    <definedName name="rtyrty">#REF!</definedName>
    <definedName name="sd">#REF!</definedName>
    <definedName name="SD_DC">#REF!</definedName>
    <definedName name="sdd">[4]топография!#REF!</definedName>
    <definedName name="sddsdaD">[13]топография!#REF!</definedName>
    <definedName name="SDDsfd">#REF!</definedName>
    <definedName name="SDSA">#REF!</definedName>
    <definedName name="seli">[11]топография!#REF!</definedName>
    <definedName name="SF_SFs">#REF!</definedName>
    <definedName name="sm">#REF!</definedName>
    <definedName name="SM_SM">#REF!</definedName>
    <definedName name="SM_STO" localSheetId="2">#REF!</definedName>
    <definedName name="SM_STO">#REF!</definedName>
    <definedName name="SM_STO_1" localSheetId="2">'[22]СМЕТА проект'!#REF!</definedName>
    <definedName name="SM_STO_1">'[22]СМЕТА проект'!#REF!</definedName>
    <definedName name="SM_STO1" localSheetId="2">#REF!</definedName>
    <definedName name="SM_STO1">#REF!</definedName>
    <definedName name="SM_STO1_1">#REF!</definedName>
    <definedName name="SM_STO1_1_1">#REF!</definedName>
    <definedName name="SM_STO2">#REF!</definedName>
    <definedName name="SM_STO2_1">#REF!</definedName>
    <definedName name="SM_STO3">#REF!</definedName>
    <definedName name="SM_STO3_1">#REF!</definedName>
    <definedName name="Smmmmmmmmmmmmmmm">#REF!</definedName>
    <definedName name="Status">#REF!</definedName>
    <definedName name="SU_5">#REF!</definedName>
    <definedName name="SUM_" localSheetId="2">#REF!</definedName>
    <definedName name="SUM_">#REF!</definedName>
    <definedName name="SUM__1">#REF!</definedName>
    <definedName name="SUM_1">#REF!</definedName>
    <definedName name="SUM_1_1">#REF!</definedName>
    <definedName name="SUM_1_1_1">#REF!</definedName>
    <definedName name="sum_2">#REF!</definedName>
    <definedName name="SUM_3">#REF!</definedName>
    <definedName name="SUM_3_1">#REF!</definedName>
    <definedName name="sum_4">#REF!</definedName>
    <definedName name="SV">#REF!</definedName>
    <definedName name="SV_25">#REF!</definedName>
    <definedName name="SV_STO">#REF!</definedName>
    <definedName name="t">#REF!</definedName>
    <definedName name="Time_diff">#REF!</definedName>
    <definedName name="Times">#REF!</definedName>
    <definedName name="Times_1">#REF!</definedName>
    <definedName name="Times_10">#REF!</definedName>
    <definedName name="Times_11">#REF!</definedName>
    <definedName name="Times_12">#REF!</definedName>
    <definedName name="Times_13">#REF!</definedName>
    <definedName name="Times_14">#REF!</definedName>
    <definedName name="Times_15">#REF!</definedName>
    <definedName name="Times_16">#REF!</definedName>
    <definedName name="Times_17">#REF!</definedName>
    <definedName name="Times_18">#REF!</definedName>
    <definedName name="Times_19">#REF!</definedName>
    <definedName name="Times_2">#REF!</definedName>
    <definedName name="Times_20">#REF!</definedName>
    <definedName name="Times_21">#REF!</definedName>
    <definedName name="Times_22">#REF!</definedName>
    <definedName name="Times_49">#REF!</definedName>
    <definedName name="Times_5">#REF!</definedName>
    <definedName name="Times_50">#REF!</definedName>
    <definedName name="Times_51">#REF!</definedName>
    <definedName name="Times_52">#REF!</definedName>
    <definedName name="Times_53">#REF!</definedName>
    <definedName name="Times_54">#REF!</definedName>
    <definedName name="Times_6">#REF!</definedName>
    <definedName name="Times_7">#REF!</definedName>
    <definedName name="Times_8">#REF!</definedName>
    <definedName name="Times_9">#REF!</definedName>
    <definedName name="tyu">#REF!</definedName>
    <definedName name="U_Lst">#REF!</definedName>
    <definedName name="U_Net">#REF!</definedName>
    <definedName name="ujl">#REF!</definedName>
    <definedName name="USA">[23]Шкаф!#REF!</definedName>
    <definedName name="USA_1">#REF!</definedName>
    <definedName name="usd">#REF!</definedName>
    <definedName name="v">#REF!</definedName>
    <definedName name="vhjk">[5]топография!#REF!</definedName>
    <definedName name="vsego">#REF!</definedName>
    <definedName name="w">#REF!</definedName>
    <definedName name="we" localSheetId="0" hidden="1">{#N/A,#N/A,TRUE,"Смета на пасс. обор. №1"}</definedName>
    <definedName name="we" localSheetId="1" hidden="1">{#N/A,#N/A,TRUE,"Смета на пасс. обор. №1"}</definedName>
    <definedName name="we" localSheetId="2" hidden="1">{#N/A,#N/A,TRUE,"Смета на пасс. обор. №1"}</definedName>
    <definedName name="we" hidden="1">{#N/A,#N/A,TRUE,"Смета на пасс. обор. №1"}</definedName>
    <definedName name="we_1" localSheetId="0" hidden="1">{#N/A,#N/A,TRUE,"Смета на пасс. обор. №1"}</definedName>
    <definedName name="we_1" localSheetId="1" hidden="1">{#N/A,#N/A,TRUE,"Смета на пасс. обор. №1"}</definedName>
    <definedName name="we_1" localSheetId="2" hidden="1">{#N/A,#N/A,TRUE,"Смета на пасс. обор. №1"}</definedName>
    <definedName name="we_1" hidden="1">{#N/A,#N/A,TRUE,"Смета на пасс. обор. №1"}</definedName>
    <definedName name="wer">#REF!</definedName>
    <definedName name="WORK">[14]Спецификация!#REF!</definedName>
    <definedName name="wrn.1." localSheetId="0" hidden="1">{#N/A,#N/A,FALSE,"Шаблон_Спец1"}</definedName>
    <definedName name="wrn.1." localSheetId="1" hidden="1">{#N/A,#N/A,FALSE,"Шаблон_Спец1"}</definedName>
    <definedName name="wrn.1." localSheetId="2" hidden="1">{#N/A,#N/A,FALSE,"Шаблон_Спец1"}</definedName>
    <definedName name="wrn.1." hidden="1">{#N/A,#N/A,FALSE,"Шаблон_Спец1"}</definedName>
    <definedName name="wrn.sp2344." localSheetId="0" hidden="1">{#N/A,#N/A,TRUE,"Смета на пасс. обор. №1"}</definedName>
    <definedName name="wrn.sp2344." localSheetId="1" hidden="1">{#N/A,#N/A,TRUE,"Смета на пасс. обор. №1"}</definedName>
    <definedName name="wrn.sp2344." localSheetId="2" hidden="1">{#N/A,#N/A,TRUE,"Смета на пасс. обор. №1"}</definedName>
    <definedName name="wrn.sp2344." hidden="1">{#N/A,#N/A,TRUE,"Смета на пасс. обор. №1"}</definedName>
    <definedName name="wrn.sp2344._1" localSheetId="0" hidden="1">{#N/A,#N/A,TRUE,"Смета на пасс. обор. №1"}</definedName>
    <definedName name="wrn.sp2344._1" localSheetId="1" hidden="1">{#N/A,#N/A,TRUE,"Смета на пасс. обор. №1"}</definedName>
    <definedName name="wrn.sp2344._1" localSheetId="2" hidden="1">{#N/A,#N/A,TRUE,"Смета на пасс. обор. №1"}</definedName>
    <definedName name="wrn.sp2344._1" hidden="1">{#N/A,#N/A,TRUE,"Смета на пасс. обор. №1"}</definedName>
    <definedName name="wrn.sp2345" localSheetId="0" hidden="1">{#N/A,#N/A,TRUE,"Смета на пасс. обор. №1"}</definedName>
    <definedName name="wrn.sp2345" localSheetId="1" hidden="1">{#N/A,#N/A,TRUE,"Смета на пасс. обор. №1"}</definedName>
    <definedName name="wrn.sp2345" localSheetId="2" hidden="1">{#N/A,#N/A,TRUE,"Смета на пасс. обор. №1"}</definedName>
    <definedName name="wrn.sp2345" hidden="1">{#N/A,#N/A,TRUE,"Смета на пасс. обор. №1"}</definedName>
    <definedName name="wrn.sp2345_1" localSheetId="0" hidden="1">{#N/A,#N/A,TRUE,"Смета на пасс. обор. №1"}</definedName>
    <definedName name="wrn.sp2345_1" localSheetId="1" hidden="1">{#N/A,#N/A,TRUE,"Смета на пасс. обор. №1"}</definedName>
    <definedName name="wrn.sp2345_1" localSheetId="2" hidden="1">{#N/A,#N/A,TRUE,"Смета на пасс. обор. №1"}</definedName>
    <definedName name="wrn.sp2345_1" hidden="1">{#N/A,#N/A,TRUE,"Смета на пасс. обор. №1"}</definedName>
    <definedName name="ww">#REF!</definedName>
    <definedName name="x">#REF!</definedName>
    <definedName name="xh">#REF!</definedName>
    <definedName name="y">#REF!</definedName>
    <definedName name="Yamaha_26">#REF!</definedName>
    <definedName name="yui">#REF!</definedName>
    <definedName name="yyy">#REF!</definedName>
    <definedName name="ZAK1">#REF!</definedName>
    <definedName name="ZAK1_1">#REF!</definedName>
    <definedName name="ZAK2">#REF!</definedName>
    <definedName name="ZAK2_1">#REF!</definedName>
    <definedName name="zak3">#REF!</definedName>
    <definedName name="zxdc">#REF!</definedName>
    <definedName name="zzzz">#REF!</definedName>
    <definedName name="а" localSheetId="2" hidden="1">{#N/A,#N/A,TRUE,"Смета на пасс. обор. №1"}</definedName>
    <definedName name="а" hidden="1">{#N/A,#N/A,TRUE,"Смета на пасс. обор. №1"}</definedName>
    <definedName name="а_1" localSheetId="0" hidden="1">{#N/A,#N/A,TRUE,"Смета на пасс. обор. №1"}</definedName>
    <definedName name="а_1" localSheetId="1" hidden="1">{#N/A,#N/A,TRUE,"Смета на пасс. обор. №1"}</definedName>
    <definedName name="а_1" localSheetId="2" hidden="1">{#N/A,#N/A,TRUE,"Смета на пасс. обор. №1"}</definedName>
    <definedName name="а_1" hidden="1">{#N/A,#N/A,TRUE,"Смета на пасс. обор. №1"}</definedName>
    <definedName name="а1" localSheetId="2">#REF!</definedName>
    <definedName name="а1">#REF!</definedName>
    <definedName name="А15">#REF!</definedName>
    <definedName name="А2">#REF!</definedName>
    <definedName name="А34">#REF!</definedName>
    <definedName name="а35">#REF!</definedName>
    <definedName name="а36">#REF!</definedName>
    <definedName name="а36_1">#REF!</definedName>
    <definedName name="аа" localSheetId="2">[11]топография!#REF!</definedName>
    <definedName name="аа">#REF!</definedName>
    <definedName name="ааа">#REF!</definedName>
    <definedName name="аааа">#REF!</definedName>
    <definedName name="ааааа">#REF!</definedName>
    <definedName name="аааааа">#REF!</definedName>
    <definedName name="ааааааа">#REF!</definedName>
    <definedName name="аб">#REF!</definedName>
    <definedName name="ав" localSheetId="2">#REF!</definedName>
    <definedName name="ав">#REF!</definedName>
    <definedName name="ав_1">#REF!</definedName>
    <definedName name="авввввввввввввввввввв">#REF!</definedName>
    <definedName name="авпявап">#REF!</definedName>
    <definedName name="авпяпав">#REF!</definedName>
    <definedName name="авРВп">#REF!</definedName>
    <definedName name="авс">#REF!</definedName>
    <definedName name="автом">#REF!</definedName>
    <definedName name="аглвг">#REF!</definedName>
    <definedName name="админ">#REF!</definedName>
    <definedName name="аднг">#REF!</definedName>
    <definedName name="адоад">#REF!</definedName>
    <definedName name="адожд">#REF!</definedName>
    <definedName name="Азб">#REF!</definedName>
    <definedName name="АКСТ">'[24]Лист опроса'!$B$22</definedName>
    <definedName name="ало">#REF!</definedName>
    <definedName name="Алтайский_край">#REF!</definedName>
    <definedName name="Алтайский_край_1">#REF!</definedName>
    <definedName name="Амурская_область">#REF!</definedName>
    <definedName name="Амурская_область_1">#REF!</definedName>
    <definedName name="ангданга">#REF!</definedName>
    <definedName name="ангщ">#REF!</definedName>
    <definedName name="анд">#REF!</definedName>
    <definedName name="анол">#REF!</definedName>
    <definedName name="анрл">[4]топография!#REF!</definedName>
    <definedName name="аода">#REF!</definedName>
    <definedName name="аодадо">#REF!</definedName>
    <definedName name="аодра">#REF!</definedName>
    <definedName name="аол">[4]топография!#REF!</definedName>
    <definedName name="аолрмб">[25]Вспомогательный!$D$77</definedName>
    <definedName name="аопы">#REF!</definedName>
    <definedName name="аопыао">#REF!</definedName>
    <definedName name="аоыао">#REF!</definedName>
    <definedName name="ап" localSheetId="2" hidden="1">{#N/A,#N/A,TRUE,"Смета на пасс. обор. №1"}</definedName>
    <definedName name="ап">#REF!</definedName>
    <definedName name="ап_1" localSheetId="0" hidden="1">{#N/A,#N/A,TRUE,"Смета на пасс. обор. №1"}</definedName>
    <definedName name="ап_1" localSheetId="1" hidden="1">{#N/A,#N/A,TRUE,"Смета на пасс. обор. №1"}</definedName>
    <definedName name="ап_1" localSheetId="2" hidden="1">{#N/A,#N/A,TRUE,"Смета на пасс. обор. №1"}</definedName>
    <definedName name="ап_1" hidden="1">{#N/A,#N/A,TRUE,"Смета на пасс. обор. №1"}</definedName>
    <definedName name="ап12">#REF!</definedName>
    <definedName name="апоап">#REF!</definedName>
    <definedName name="аповоп">#REF!</definedName>
    <definedName name="апопр">#REF!</definedName>
    <definedName name="апорапо">#REF!</definedName>
    <definedName name="апотиа">#REF!</definedName>
    <definedName name="апоыа">#REF!</definedName>
    <definedName name="апоыаоп">#REF!</definedName>
    <definedName name="апоыапо">#REF!</definedName>
    <definedName name="апоыоо">#REF!</definedName>
    <definedName name="апр" localSheetId="2" hidden="1">{#N/A,#N/A,TRUE,"Смета на пасс. обор. №1"}</definedName>
    <definedName name="апр" hidden="1">{#N/A,#N/A,TRUE,"Смета на пасс. обор. №1"}</definedName>
    <definedName name="апр_1" localSheetId="0" hidden="1">{#N/A,#N/A,TRUE,"Смета на пасс. обор. №1"}</definedName>
    <definedName name="апр_1" localSheetId="1" hidden="1">{#N/A,#N/A,TRUE,"Смета на пасс. обор. №1"}</definedName>
    <definedName name="апр_1" localSheetId="2" hidden="1">{#N/A,#N/A,TRUE,"Смета на пасс. обор. №1"}</definedName>
    <definedName name="апр_1" hidden="1">{#N/A,#N/A,TRUE,"Смета на пасс. обор. №1"}</definedName>
    <definedName name="аправи">#REF!</definedName>
    <definedName name="апрапр">#REF!</definedName>
    <definedName name="апрво">#REF!</definedName>
    <definedName name="апрыа">#REF!</definedName>
    <definedName name="апрыапр">[4]топография!#REF!</definedName>
    <definedName name="апыо">#REF!</definedName>
    <definedName name="апырр">#REF!</definedName>
    <definedName name="араера">#REF!</definedName>
    <definedName name="арбь">#REF!</definedName>
    <definedName name="арл">#REF!</definedName>
    <definedName name="арла">[4]топография!#REF!</definedName>
    <definedName name="аро">#REF!</definedName>
    <definedName name="ародар">#REF!</definedName>
    <definedName name="ародард">[4]топография!#REF!</definedName>
    <definedName name="ародарод">#REF!</definedName>
    <definedName name="ародра">#REF!</definedName>
    <definedName name="арол">#REF!</definedName>
    <definedName name="аролаол">#REF!</definedName>
    <definedName name="арпа">#REF!</definedName>
    <definedName name="Архангельская_область">#REF!</definedName>
    <definedName name="Архангельская_область_1">#REF!</definedName>
    <definedName name="арьдбра">[4]топография!#REF!</definedName>
    <definedName name="астр">#REF!</definedName>
    <definedName name="Астраханская_область">#REF!</definedName>
    <definedName name="Астрахань">#REF!</definedName>
    <definedName name="Астрахань_1">#REF!</definedName>
    <definedName name="Астрахань_2">#REF!</definedName>
    <definedName name="Астрахань_22">#REF!</definedName>
    <definedName name="Астрахань_49">#REF!</definedName>
    <definedName name="Астрахань_5">#REF!</definedName>
    <definedName name="Астрахань_50">#REF!</definedName>
    <definedName name="Астрахань_51">#REF!</definedName>
    <definedName name="Астрахань_52">#REF!</definedName>
    <definedName name="Астрахань_53">#REF!</definedName>
    <definedName name="Астрахань_54">#REF!</definedName>
    <definedName name="АСУТП">#REF!</definedName>
    <definedName name="АСУТП2">#REF!</definedName>
    <definedName name="АСУТП2_1">#REF!</definedName>
    <definedName name="АСУТП2_2">#REF!</definedName>
    <definedName name="АСУТП2_22">#REF!</definedName>
    <definedName name="АСУТП2_49">#REF!</definedName>
    <definedName name="АСУТП2_5">#REF!</definedName>
    <definedName name="АСУТП2_50">#REF!</definedName>
    <definedName name="АСУТП2_51">#REF!</definedName>
    <definedName name="АСУТП2_52">#REF!</definedName>
    <definedName name="АСУТП2_53">#REF!</definedName>
    <definedName name="АСУТП2_54">#REF!</definedName>
    <definedName name="АСУТПАстрахань">#REF!</definedName>
    <definedName name="АСУТПАстрахань_1">#REF!</definedName>
    <definedName name="АСУТПАстрахань_2">#REF!</definedName>
    <definedName name="АСУТПАстрахань_22">#REF!</definedName>
    <definedName name="АСУТПАстрахань_49">#REF!</definedName>
    <definedName name="АСУТПАстрахань_5">#REF!</definedName>
    <definedName name="АСУТПАстрахань_50">#REF!</definedName>
    <definedName name="АСУТПАстрахань_51">#REF!</definedName>
    <definedName name="АСУТПАстрахань_52">#REF!</definedName>
    <definedName name="АСУТПАстрахань_53">#REF!</definedName>
    <definedName name="АСУТПАстрахань_54">#REF!</definedName>
    <definedName name="АСУТПН.Новгород">#REF!</definedName>
    <definedName name="АСУТПН.Новгород_1">#REF!</definedName>
    <definedName name="АСУТПН.Новгород_2">#REF!</definedName>
    <definedName name="АСУТПН.Новгород_22">#REF!</definedName>
    <definedName name="АСУТПН.Новгород_49">#REF!</definedName>
    <definedName name="АСУТПН.Новгород_5">#REF!</definedName>
    <definedName name="АСУТПН.Новгород_50">#REF!</definedName>
    <definedName name="АСУТПН.Новгород_51">#REF!</definedName>
    <definedName name="АСУТПН.Новгород_52">#REF!</definedName>
    <definedName name="АСУТПН.Новгород_53">#REF!</definedName>
    <definedName name="АСУТПН.Новгород_54">#REF!</definedName>
    <definedName name="АСУТПСтаврополь">#REF!</definedName>
    <definedName name="АСУТПСтаврополь_1">#REF!</definedName>
    <definedName name="АСУТПСтаврополь_2">#REF!</definedName>
    <definedName name="АСУТПСтаврополь_22">#REF!</definedName>
    <definedName name="АСУТПСтаврополь_49">#REF!</definedName>
    <definedName name="АСУТПСтаврополь_5">#REF!</definedName>
    <definedName name="АСУТПСтаврополь_50">#REF!</definedName>
    <definedName name="АСУТПСтаврополь_51">#REF!</definedName>
    <definedName name="АСУТПСтаврополь_52">#REF!</definedName>
    <definedName name="АСУТПСтаврополь_53">#REF!</definedName>
    <definedName name="АСУТПСтаврополь_54">#REF!</definedName>
    <definedName name="АФС">[6]топография!#REF!</definedName>
    <definedName name="ацуацу">#REF!</definedName>
    <definedName name="ачпо">[13]топография!#REF!</definedName>
    <definedName name="аыв">#REF!</definedName>
    <definedName name="аыоап">#REF!</definedName>
    <definedName name="аыоапо">#REF!</definedName>
    <definedName name="аыопыао">#REF!</definedName>
    <definedName name="аыпр">[5]топография!#REF!</definedName>
    <definedName name="аыпрыпр">#REF!</definedName>
    <definedName name="аыыпо">[4]топография!#REF!</definedName>
    <definedName name="б" localSheetId="2" hidden="1">{#N/A,#N/A,TRUE,"Смета на пасс. обор. №1"}</definedName>
    <definedName name="б" hidden="1">{#N/A,#N/A,TRUE,"Смета на пасс. обор. №1"}</definedName>
    <definedName name="б_1" localSheetId="0" hidden="1">{#N/A,#N/A,TRUE,"Смета на пасс. обор. №1"}</definedName>
    <definedName name="б_1" localSheetId="1" hidden="1">{#N/A,#N/A,TRUE,"Смета на пасс. обор. №1"}</definedName>
    <definedName name="б_1" localSheetId="2" hidden="1">{#N/A,#N/A,TRUE,"Смета на пасс. обор. №1"}</definedName>
    <definedName name="б_1" hidden="1">{#N/A,#N/A,TRUE,"Смета на пасс. обор. №1"}</definedName>
    <definedName name="бабабла" localSheetId="0" hidden="1">{#N/A,#N/A,TRUE,"Смета на пасс. обор. №1"}</definedName>
    <definedName name="бабабла" localSheetId="1" hidden="1">{#N/A,#N/A,TRUE,"Смета на пасс. обор. №1"}</definedName>
    <definedName name="бабабла" localSheetId="2" hidden="1">{#N/A,#N/A,TRUE,"Смета на пасс. обор. №1"}</definedName>
    <definedName name="бабабла" hidden="1">{#N/A,#N/A,TRUE,"Смета на пасс. обор. №1"}</definedName>
    <definedName name="бабабла_1" localSheetId="0" hidden="1">{#N/A,#N/A,TRUE,"Смета на пасс. обор. №1"}</definedName>
    <definedName name="бабабла_1" localSheetId="1" hidden="1">{#N/A,#N/A,TRUE,"Смета на пасс. обор. №1"}</definedName>
    <definedName name="бабабла_1" localSheetId="2" hidden="1">{#N/A,#N/A,TRUE,"Смета на пасс. обор. №1"}</definedName>
    <definedName name="бабабла_1" hidden="1">{#N/A,#N/A,TRUE,"Смета на пасс. обор. №1"}</definedName>
    <definedName name="_xlnm.Database" localSheetId="2">'[26]ПС 110 кВ (доп)'!$B$1:$F$18</definedName>
    <definedName name="_xlnm.Database">'[26]ПС 110 кВ (доп)'!$B$1:$F$18</definedName>
    <definedName name="БАК2">#REF!</definedName>
    <definedName name="Белгородская_область">#REF!</definedName>
    <definedName name="Бланк_сметы">#REF!</definedName>
    <definedName name="бол" localSheetId="0" hidden="1">{#N/A,#N/A,TRUE,"Смета на пасс. обор. №1"}</definedName>
    <definedName name="бол" localSheetId="1" hidden="1">{#N/A,#N/A,TRUE,"Смета на пасс. обор. №1"}</definedName>
    <definedName name="бол" localSheetId="2" hidden="1">{#N/A,#N/A,TRUE,"Смета на пасс. обор. №1"}</definedName>
    <definedName name="бол" hidden="1">{#N/A,#N/A,TRUE,"Смета на пасс. обор. №1"}</definedName>
    <definedName name="бол_1" localSheetId="0" hidden="1">{#N/A,#N/A,TRUE,"Смета на пасс. обор. №1"}</definedName>
    <definedName name="бол_1" localSheetId="1" hidden="1">{#N/A,#N/A,TRUE,"Смета на пасс. обор. №1"}</definedName>
    <definedName name="бол_1" localSheetId="2" hidden="1">{#N/A,#N/A,TRUE,"Смета на пасс. обор. №1"}</definedName>
    <definedName name="бол_1" hidden="1">{#N/A,#N/A,TRUE,"Смета на пасс. обор. №1"}</definedName>
    <definedName name="бпрбь">#REF!</definedName>
    <definedName name="Брянская_область">#REF!</definedName>
    <definedName name="БСИР">#REF!</definedName>
    <definedName name="Буровой_понтон">#REF!</definedName>
    <definedName name="в" localSheetId="2" hidden="1">{#N/A,#N/A,TRUE,"Смета на пасс. обор. №1"}</definedName>
    <definedName name="в">#REF!</definedName>
    <definedName name="в_1" localSheetId="0" hidden="1">{#N/A,#N/A,TRUE,"Смета на пасс. обор. №1"}</definedName>
    <definedName name="в_1" localSheetId="1" hidden="1">{#N/A,#N/A,TRUE,"Смета на пасс. обор. №1"}</definedName>
    <definedName name="в_1" localSheetId="2" hidden="1">{#N/A,#N/A,TRUE,"Смета на пасс. обор. №1"}</definedName>
    <definedName name="в_1" hidden="1">{#N/A,#N/A,TRUE,"Смета на пасс. обор. №1"}</definedName>
    <definedName name="В5">#REF!</definedName>
    <definedName name="ва">#REF!</definedName>
    <definedName name="ва3">#REF!</definedName>
    <definedName name="вав">[12]топография!#REF!</definedName>
    <definedName name="вава">#REF!</definedName>
    <definedName name="вавввввввввввввв">#REF!</definedName>
    <definedName name="ВАЛ_">#REF!</definedName>
    <definedName name="ВАЛ_1">#REF!</definedName>
    <definedName name="ВАЛ_4">#REF!</definedName>
    <definedName name="Валаам">#REF!</definedName>
    <definedName name="вангл">#REF!</definedName>
    <definedName name="ванлр">#REF!</definedName>
    <definedName name="ванол">[5]топография!#REF!</definedName>
    <definedName name="вао">#REF!</definedName>
    <definedName name="вап" localSheetId="2" hidden="1">{#N/A,#N/A,TRUE,"Смета на пасс. обор. №1"}</definedName>
    <definedName name="вап" hidden="1">{#N/A,#N/A,TRUE,"Смета на пасс. обор. №1"}</definedName>
    <definedName name="вап_1" localSheetId="0" hidden="1">{#N/A,#N/A,TRUE,"Смета на пасс. обор. №1"}</definedName>
    <definedName name="вап_1" localSheetId="1" hidden="1">{#N/A,#N/A,TRUE,"Смета на пасс. обор. №1"}</definedName>
    <definedName name="вап_1" localSheetId="2" hidden="1">{#N/A,#N/A,TRUE,"Смета на пасс. обор. №1"}</definedName>
    <definedName name="вап_1" hidden="1">{#N/A,#N/A,TRUE,"Смета на пасс. обор. №1"}</definedName>
    <definedName name="вапапо" localSheetId="0" hidden="1">{#N/A,#N/A,TRUE,"Смета на пасс. обор. №1"}</definedName>
    <definedName name="вапапо" localSheetId="1" hidden="1">{#N/A,#N/A,TRUE,"Смета на пасс. обор. №1"}</definedName>
    <definedName name="вапапо" localSheetId="2" hidden="1">{#N/A,#N/A,TRUE,"Смета на пасс. обор. №1"}</definedName>
    <definedName name="вапапо" hidden="1">{#N/A,#N/A,TRUE,"Смета на пасс. обор. №1"}</definedName>
    <definedName name="вапапо_1" localSheetId="0" hidden="1">{#N/A,#N/A,TRUE,"Смета на пасс. обор. №1"}</definedName>
    <definedName name="вапапо_1" localSheetId="1" hidden="1">{#N/A,#N/A,TRUE,"Смета на пасс. обор. №1"}</definedName>
    <definedName name="вапапо_1" localSheetId="2" hidden="1">{#N/A,#N/A,TRUE,"Смета на пасс. обор. №1"}</definedName>
    <definedName name="вапапо_1" hidden="1">{#N/A,#N/A,TRUE,"Смета на пасс. обор. №1"}</definedName>
    <definedName name="вапвя">#REF!</definedName>
    <definedName name="вапр">#REF!</definedName>
    <definedName name="вапяп">#REF!</definedName>
    <definedName name="вар">[4]топография!#REF!</definedName>
    <definedName name="варо">#REF!</definedName>
    <definedName name="вафывффффффф">#REF!</definedName>
    <definedName name="ваы">#REF!</definedName>
    <definedName name="вв">[11]топография!#REF!</definedName>
    <definedName name="ввв" localSheetId="2">#REF!</definedName>
    <definedName name="ввв">#REF!</definedName>
    <definedName name="вввв">#REF!</definedName>
    <definedName name="вввп">#REF!</definedName>
    <definedName name="ввод">#REF!</definedName>
    <definedName name="ввод_1">#REF!</definedName>
    <definedName name="ввод_49">#REF!</definedName>
    <definedName name="ввод_50">#REF!</definedName>
    <definedName name="ввод_51">#REF!</definedName>
    <definedName name="ввод_52">#REF!</definedName>
    <definedName name="ввод_53">#REF!</definedName>
    <definedName name="ввод_54">#REF!</definedName>
    <definedName name="вген">#REF!</definedName>
    <definedName name="вглльа">#REF!</definedName>
    <definedName name="ве">#REF!</definedName>
    <definedName name="ведущий">#REF!</definedName>
    <definedName name="венл">#REF!</definedName>
    <definedName name="вено">#REF!</definedName>
    <definedName name="веноевн">#REF!</definedName>
    <definedName name="венолвенп">#REF!</definedName>
    <definedName name="веноь">#REF!</definedName>
    <definedName name="венрол">#REF!</definedName>
    <definedName name="венш">#REF!</definedName>
    <definedName name="вео">#REF!</definedName>
    <definedName name="веше">#REF!</definedName>
    <definedName name="вика">#REF!</definedName>
    <definedName name="вирваы">#REF!</definedName>
    <definedName name="вкпвп">#REF!</definedName>
    <definedName name="Владимирская_область">#REF!</definedName>
    <definedName name="влнг">[4]топография!#REF!</definedName>
    <definedName name="внеове">#REF!</definedName>
    <definedName name="внеое">#REF!</definedName>
    <definedName name="внлг">#REF!</definedName>
    <definedName name="внорьп">#REF!</definedName>
    <definedName name="внр">#REF!</definedName>
    <definedName name="Внут_Т">#REF!</definedName>
    <definedName name="вов">#REF!</definedName>
    <definedName name="вое">#REF!</definedName>
    <definedName name="Волгоградская_область">#REF!</definedName>
    <definedName name="Вологодская_область">#REF!</definedName>
    <definedName name="Вологодская_область_1">#REF!</definedName>
    <definedName name="воп">[13]топография!#REF!</definedName>
    <definedName name="вопрв">#REF!</definedName>
    <definedName name="вопров">#REF!</definedName>
    <definedName name="Воронежская_область">#REF!</definedName>
    <definedName name="Вп">#REF!</definedName>
    <definedName name="впа">#REF!</definedName>
    <definedName name="впо">#REF!</definedName>
    <definedName name="впоп">[13]топография!#REF!</definedName>
    <definedName name="впор">#REF!</definedName>
    <definedName name="впр">#REF!</definedName>
    <definedName name="впрвпр">#REF!</definedName>
    <definedName name="впрл">#REF!</definedName>
    <definedName name="впрлвпр">#REF!</definedName>
    <definedName name="впрлпр">#REF!</definedName>
    <definedName name="впрлрпл">#REF!</definedName>
    <definedName name="впро">#REF!</definedName>
    <definedName name="впров">#REF!</definedName>
    <definedName name="впрь">#REF!</definedName>
    <definedName name="впрьвп">#REF!</definedName>
    <definedName name="впрьрь">#REF!</definedName>
    <definedName name="вр">#REF!</definedName>
    <definedName name="вравар" localSheetId="2">#REF!</definedName>
    <definedName name="вравар">#REF!</definedName>
    <definedName name="Времен">[27]Коэфф!$B$2</definedName>
    <definedName name="вро">#REF!</definedName>
    <definedName name="вров">#REF!</definedName>
    <definedName name="вровап">#REF!</definedName>
    <definedName name="врп">#REF!</definedName>
    <definedName name="врплнл">#REF!</definedName>
    <definedName name="врпов">#REF!</definedName>
    <definedName name="врповор">#REF!</definedName>
    <definedName name="врпьт">[4]топография!#REF!</definedName>
    <definedName name="врь">[13]топография!#REF!</definedName>
    <definedName name="врьпврь">#REF!</definedName>
    <definedName name="ВСЕГО">#REF!</definedName>
    <definedName name="Всего_по_смете">#REF!</definedName>
    <definedName name="ВсегоРучБур" localSheetId="2">[28]СмРучБур!$J$40</definedName>
    <definedName name="ВсегоРучБур">[29]СмРучБур!$J$40</definedName>
    <definedName name="ВсегоШурфов" localSheetId="2">#REF!</definedName>
    <definedName name="ВсегоШурфов">#REF!</definedName>
    <definedName name="Вспом">#REF!</definedName>
    <definedName name="Вспомогательные_работы">#REF!</definedName>
    <definedName name="ВТ">#REF!</definedName>
    <definedName name="втор_кат">#REF!</definedName>
    <definedName name="Вторич">#REF!</definedName>
    <definedName name="второй">#REF!</definedName>
    <definedName name="втратар">#REF!</definedName>
    <definedName name="ВЫЕЗД_всего">[30]РасчетКомандир1!$M$1:$M$65536</definedName>
    <definedName name="ВЫЕЗД_всего_1">[30]РасчетКомандир2!$O$1:$O$65536</definedName>
    <definedName name="ВЫЕЗД_период">[30]РасчетКомандир1!$E$1:$E$65536</definedName>
    <definedName name="ВЫЕЗД_период_1">[30]РасчетКомандир2!$E$1:$E$65536</definedName>
    <definedName name="выеуекп">#REF!</definedName>
    <definedName name="выфвы">[16]ПДР!#REF!</definedName>
    <definedName name="Вычислительная_техника">[23]Коэфф1.!#REF!</definedName>
    <definedName name="Вычислительная_техника_1">#REF!</definedName>
    <definedName name="выы">#REF!</definedName>
    <definedName name="г">#REF!</definedName>
    <definedName name="ГАП">#REF!</definedName>
    <definedName name="ггггггггггггггггггггггггггггггггггггггггггггггг" localSheetId="2">[31]топография!#REF!</definedName>
    <definedName name="ггггггггггггггггггггггггггггггггггггггггггггггг">[31]топография!#REF!</definedName>
    <definedName name="гегмо">#REF!</definedName>
    <definedName name="гелог" localSheetId="2">#REF!</definedName>
    <definedName name="гелог">#REF!</definedName>
    <definedName name="гео">#REF!</definedName>
    <definedName name="геог">#REF!</definedName>
    <definedName name="геодез1">[32]геолог!$L$81</definedName>
    <definedName name="геодезия">#REF!</definedName>
    <definedName name="геол">[33]Смета!#REF!</definedName>
    <definedName name="геол.1" localSheetId="2">#REF!</definedName>
    <definedName name="геол.1">#REF!</definedName>
    <definedName name="геол_1">[34]Смета!#REF!</definedName>
    <definedName name="геол_2">[35]Смета!#REF!</definedName>
    <definedName name="Геол_Лазаревск">[15]топография!#REF!</definedName>
    <definedName name="геол1" localSheetId="2">#REF!</definedName>
    <definedName name="геол1">#REF!</definedName>
    <definedName name="геология">#REF!</definedName>
    <definedName name="геоф">#REF!</definedName>
    <definedName name="Геофиз">#REF!</definedName>
    <definedName name="геофизика">#REF!</definedName>
    <definedName name="гид">[36]Смета!#REF!</definedName>
    <definedName name="гид_1">[37]Смета!#REF!</definedName>
    <definedName name="гид_2">[38]Смета!#REF!</definedName>
    <definedName name="Гидр">[39]топография!#REF!</definedName>
    <definedName name="Гидро">[40]топография!#REF!</definedName>
    <definedName name="гидро1" localSheetId="2">#REF!</definedName>
    <definedName name="гидро1">#REF!</definedName>
    <definedName name="гидро1_1">#REF!</definedName>
    <definedName name="гидрол">#REF!</definedName>
    <definedName name="Гидролог">#REF!</definedName>
    <definedName name="гидролог_1">#REF!</definedName>
    <definedName name="Гидрология_7.03.08">[13]топография!#REF!</definedName>
    <definedName name="ГИП" localSheetId="2">#REF!</definedName>
    <definedName name="ГИП">#REF!</definedName>
    <definedName name="ГИП_1">#REF!</definedName>
    <definedName name="глгш">#REF!</definedName>
    <definedName name="глрп">#REF!</definedName>
    <definedName name="гном">#REF!</definedName>
    <definedName name="гор">#REF!</definedName>
    <definedName name="город">#REF!</definedName>
    <definedName name="город_49">#REF!</definedName>
    <definedName name="город_50">#REF!</definedName>
    <definedName name="город_51">#REF!</definedName>
    <definedName name="город_52">#REF!</definedName>
    <definedName name="город_53">#REF!</definedName>
    <definedName name="город_54">#REF!</definedName>
    <definedName name="гпдш">#REF!</definedName>
    <definedName name="гпшд">#REF!</definedName>
    <definedName name="ГРП">#REF!</definedName>
    <definedName name="ГРП1">#REF!</definedName>
    <definedName name="ГС_Итог.БИМ.ВетикальныеСтроки2020">#REF!</definedName>
    <definedName name="ГС_Коэффициенты2020">#REF!:#REF!</definedName>
    <definedName name="ГС_Разделы">#REF!:#REF!</definedName>
    <definedName name="ГС_Строки\ТипСтроки_Позиция">#REF!:#REF!</definedName>
    <definedName name="гш">#REF!</definedName>
    <definedName name="гшд">#REF!</definedName>
    <definedName name="гшн">#REF!</definedName>
    <definedName name="гшпшщ">[41]топография!#REF!</definedName>
    <definedName name="гшшг">NA()</definedName>
    <definedName name="Д">#REF!</definedName>
    <definedName name="д1">#REF!</definedName>
    <definedName name="д10">#REF!</definedName>
    <definedName name="д2">#REF!</definedName>
    <definedName name="д3">#REF!</definedName>
    <definedName name="д4">#REF!</definedName>
    <definedName name="д5">#REF!</definedName>
    <definedName name="д6">#REF!</definedName>
    <definedName name="д7">#REF!</definedName>
    <definedName name="д8">#REF!</definedName>
    <definedName name="д9">#REF!</definedName>
    <definedName name="дан">#REF!</definedName>
    <definedName name="Дата_изменения_группы_строек">#REF!</definedName>
    <definedName name="Дата_изменения_локальной_сметы">#REF!</definedName>
    <definedName name="Дата_изменения_объекта">#REF!</definedName>
    <definedName name="Дата_изменения_объектной_сметы">#REF!</definedName>
    <definedName name="Дата_изменения_очереди">#REF!</definedName>
    <definedName name="Дата_изменения_пускового_комплекса">#REF!</definedName>
    <definedName name="Дата_изменения_сводного_сметного_расчета">#REF!</definedName>
    <definedName name="Дата_изменения_стройки">#REF!</definedName>
    <definedName name="Дата_создания_группы_строек">#REF!</definedName>
    <definedName name="Дата_создания_локальной_сметы">#REF!</definedName>
    <definedName name="Дата_создания_объекта">#REF!</definedName>
    <definedName name="Дата_создания_объектной_сметы">#REF!</definedName>
    <definedName name="Дата_создания_очереди">#REF!</definedName>
    <definedName name="Дата_создания_пускового_комплекса">#REF!</definedName>
    <definedName name="Дата_создания_сводного_сметного_расчета">#REF!</definedName>
    <definedName name="Дата_создания_стройки">#REF!</definedName>
    <definedName name="дд">[42]Смета!#REF!</definedName>
    <definedName name="ддддд" localSheetId="2">#REF!</definedName>
    <definedName name="ддддд">#REF!</definedName>
    <definedName name="Дельта">[43]DATA!$B$4</definedName>
    <definedName name="десятый">#REF!</definedName>
    <definedName name="Дефлятор" localSheetId="2">#REF!</definedName>
    <definedName name="Дефлятор">#REF!</definedName>
    <definedName name="Дефлятор_1">#REF!</definedName>
    <definedName name="дж">[25]Вспомогательный!$D$36</definedName>
    <definedName name="дж1">[25]Вспомогательный!$D$38</definedName>
    <definedName name="джож">'[21]Пример расчета'!#REF!</definedName>
    <definedName name="джэ" localSheetId="0" hidden="1">{#N/A,#N/A,TRUE,"Смета на пасс. обор. №1"}</definedName>
    <definedName name="джэ" localSheetId="1" hidden="1">{#N/A,#N/A,TRUE,"Смета на пасс. обор. №1"}</definedName>
    <definedName name="джэ" localSheetId="2" hidden="1">{#N/A,#N/A,TRUE,"Смета на пасс. обор. №1"}</definedName>
    <definedName name="джэ" hidden="1">{#N/A,#N/A,TRUE,"Смета на пасс. обор. №1"}</definedName>
    <definedName name="джэ_1" localSheetId="0" hidden="1">{#N/A,#N/A,TRUE,"Смета на пасс. обор. №1"}</definedName>
    <definedName name="джэ_1" localSheetId="1" hidden="1">{#N/A,#N/A,TRUE,"Смета на пасс. обор. №1"}</definedName>
    <definedName name="джэ_1" localSheetId="2" hidden="1">{#N/A,#N/A,TRUE,"Смета на пасс. обор. №1"}</definedName>
    <definedName name="джэ_1" hidden="1">{#N/A,#N/A,TRUE,"Смета на пасс. обор. №1"}</definedName>
    <definedName name="диапазон">#REF!</definedName>
    <definedName name="Диск">#REF!</definedName>
    <definedName name="дл">#REF!</definedName>
    <definedName name="дл_1">#REF!</definedName>
    <definedName name="дл_10">#REF!</definedName>
    <definedName name="дл_11">#REF!</definedName>
    <definedName name="дл_12">#REF!</definedName>
    <definedName name="дл_13">#REF!</definedName>
    <definedName name="дл_14">#REF!</definedName>
    <definedName name="дл_15">#REF!</definedName>
    <definedName name="дл_16">#REF!</definedName>
    <definedName name="дл_17">#REF!</definedName>
    <definedName name="дл_18">#REF!</definedName>
    <definedName name="дл_19">#REF!</definedName>
    <definedName name="дл_2">#REF!</definedName>
    <definedName name="дл_20">#REF!</definedName>
    <definedName name="дл_21">#REF!</definedName>
    <definedName name="дл_49">#REF!</definedName>
    <definedName name="дл_50">#REF!</definedName>
    <definedName name="дл_51">#REF!</definedName>
    <definedName name="дл_52">#REF!</definedName>
    <definedName name="дл_53">#REF!</definedName>
    <definedName name="дл_54">#REF!</definedName>
    <definedName name="дл_6">#REF!</definedName>
    <definedName name="дл_7">#REF!</definedName>
    <definedName name="дл_8">#REF!</definedName>
    <definedName name="дл_9">#REF!</definedName>
    <definedName name="длдл">#REF!</definedName>
    <definedName name="Длинна_границы">#REF!</definedName>
    <definedName name="Длинна_границы_1">#REF!</definedName>
    <definedName name="Длинна_трассы">#REF!</definedName>
    <definedName name="Длинна_трассы_1">#REF!</definedName>
    <definedName name="ДЛО">#REF!</definedName>
    <definedName name="длозщшзщдлжб">#REF!</definedName>
    <definedName name="длолдолд">#REF!</definedName>
    <definedName name="длощшл">#REF!</definedName>
    <definedName name="Дн_ставка">#REF!</definedName>
    <definedName name="дна">#REF!</definedName>
    <definedName name="Должность">'[44]Прямые расходы'!$C$10:$C$59</definedName>
    <definedName name="ДОЛЛАР">#REF!</definedName>
    <definedName name="доорп">#REF!</definedName>
    <definedName name="доп" localSheetId="0" hidden="1">{#N/A,#N/A,TRUE,"Смета на пасс. обор. №1"}</definedName>
    <definedName name="доп" localSheetId="1" hidden="1">{#N/A,#N/A,TRUE,"Смета на пасс. обор. №1"}</definedName>
    <definedName name="доп" localSheetId="2" hidden="1">{#N/A,#N/A,TRUE,"Смета на пасс. обор. №1"}</definedName>
    <definedName name="доп" hidden="1">{#N/A,#N/A,TRUE,"Смета на пасс. обор. №1"}</definedName>
    <definedName name="Доп._оборудование">[23]Коэфф1.!#REF!</definedName>
    <definedName name="Доп._оборудование_1">#REF!</definedName>
    <definedName name="доп_1" localSheetId="0" hidden="1">{#N/A,#N/A,TRUE,"Смета на пасс. обор. №1"}</definedName>
    <definedName name="доп_1" localSheetId="1" hidden="1">{#N/A,#N/A,TRUE,"Смета на пасс. обор. №1"}</definedName>
    <definedName name="доп_1" localSheetId="2" hidden="1">{#N/A,#N/A,TRUE,"Смета на пасс. обор. №1"}</definedName>
    <definedName name="доп_1" hidden="1">{#N/A,#N/A,TRUE,"Смета на пасс. обор. №1"}</definedName>
    <definedName name="Доп_оборуд">#REF!</definedName>
    <definedName name="допдшгед">#REF!</definedName>
    <definedName name="Дорога">[23]Шкаф!#REF!</definedName>
    <definedName name="Дорога_1">#REF!</definedName>
    <definedName name="дп">#REF!</definedName>
    <definedName name="др">#REF!</definedName>
    <definedName name="ДСК">[13]топография!#REF!</definedName>
    <definedName name="ДСК_1">[13]топография!#REF!</definedName>
    <definedName name="ДСК_14">[13]топография!#REF!</definedName>
    <definedName name="дск1">[45]топография!#REF!</definedName>
    <definedName name="дщшю">#REF!</definedName>
    <definedName name="дэ">#REF!</definedName>
    <definedName name="е">#REF!</definedName>
    <definedName name="евнл">#REF!</definedName>
    <definedName name="евнлен">#REF!</definedName>
    <definedName name="ЕВР">[46]Поставка!$H$13</definedName>
    <definedName name="Еврейская_автономная_область">#REF!</definedName>
    <definedName name="Еврейская_автономная_область_1">#REF!</definedName>
    <definedName name="еврор">#REF!</definedName>
    <definedName name="еврь">#REF!</definedName>
    <definedName name="ен" localSheetId="2" hidden="1">{#N/A,#N/A,TRUE,"Смета на пасс. обор. №1"}</definedName>
    <definedName name="ен" hidden="1">{#N/A,#N/A,TRUE,"Смета на пасс. обор. №1"}</definedName>
    <definedName name="ен_1" localSheetId="0" hidden="1">{#N/A,#N/A,TRUE,"Смета на пасс. обор. №1"}</definedName>
    <definedName name="ен_1" localSheetId="1" hidden="1">{#N/A,#N/A,TRUE,"Смета на пасс. обор. №1"}</definedName>
    <definedName name="ен_1" localSheetId="2" hidden="1">{#N/A,#N/A,TRUE,"Смета на пасс. обор. №1"}</definedName>
    <definedName name="ен_1" hidden="1">{#N/A,#N/A,TRUE,"Смета на пасс. обор. №1"}</definedName>
    <definedName name="енвлпр">#REF!</definedName>
    <definedName name="енг">#REF!</definedName>
    <definedName name="енк">#REF!</definedName>
    <definedName name="енлопр">#REF!</definedName>
    <definedName name="ено">#REF!</definedName>
    <definedName name="еное">#REF!</definedName>
    <definedName name="ео">#REF!</definedName>
    <definedName name="еов">#REF!</definedName>
    <definedName name="ер">#REF!</definedName>
    <definedName name="еуг">#REF!</definedName>
    <definedName name="еыкг">[4]топография!#REF!</definedName>
    <definedName name="жж">[25]Вспомогательный!$D$80</definedName>
    <definedName name="жж_1" localSheetId="0" hidden="1">{#N/A,#N/A,TRUE,"Смета на пасс. обор. №1"}</definedName>
    <definedName name="жж_1" localSheetId="1" hidden="1">{#N/A,#N/A,TRUE,"Смета на пасс. обор. №1"}</definedName>
    <definedName name="жж_1" localSheetId="2" hidden="1">{#N/A,#N/A,TRUE,"Смета на пасс. обор. №1"}</definedName>
    <definedName name="жж_1" hidden="1">{#N/A,#N/A,TRUE,"Смета на пасс. обор. №1"}</definedName>
    <definedName name="жжж" localSheetId="2">#REF!</definedName>
    <definedName name="жжж">#REF!</definedName>
    <definedName name="жжжж">#REF!</definedName>
    <definedName name="жжжжжжжж">#REF!</definedName>
    <definedName name="жл">#REF!</definedName>
    <definedName name="жпф">#REF!</definedName>
    <definedName name="жю" localSheetId="0" hidden="1">{#N/A,#N/A,TRUE,"Смета на пасс. обор. №1"}</definedName>
    <definedName name="жю" localSheetId="1" hidden="1">{#N/A,#N/A,TRUE,"Смета на пасс. обор. №1"}</definedName>
    <definedName name="жю" localSheetId="2" hidden="1">{#N/A,#N/A,TRUE,"Смета на пасс. обор. №1"}</definedName>
    <definedName name="жю" hidden="1">{#N/A,#N/A,TRUE,"Смета на пасс. обор. №1"}</definedName>
    <definedName name="жю_1" localSheetId="0" hidden="1">{#N/A,#N/A,TRUE,"Смета на пасс. обор. №1"}</definedName>
    <definedName name="жю_1" localSheetId="1" hidden="1">{#N/A,#N/A,TRUE,"Смета на пасс. обор. №1"}</definedName>
    <definedName name="жю_1" localSheetId="2" hidden="1">{#N/A,#N/A,TRUE,"Смета на пасс. обор. №1"}</definedName>
    <definedName name="жю_1" hidden="1">{#N/A,#N/A,TRUE,"Смета на пасс. обор. №1"}</definedName>
    <definedName name="Зависимые">#REF!</definedName>
    <definedName name="_xlnm.Print_Titles" localSheetId="23">'02-01-01'!$33:$33</definedName>
    <definedName name="_xlnm.Print_Titles" localSheetId="24">'02-01-02'!$33:$33</definedName>
    <definedName name="_xlnm.Print_Titles" localSheetId="26">'02-01-04'!$33:$33</definedName>
    <definedName name="_xlnm.Print_Titles" localSheetId="27">'02-01-05'!$33:$33</definedName>
    <definedName name="_xlnm.Print_Titles" localSheetId="28">'03-01-01 '!$33:$33</definedName>
    <definedName name="_xlnm.Print_Titles" localSheetId="29">'03-01-02 '!$33:$33</definedName>
    <definedName name="_xlnm.Print_Titles" localSheetId="30">'03-01-03'!$33:$33</definedName>
    <definedName name="_xlnm.Print_Titles" localSheetId="31">'03-01-04 '!$33:$33</definedName>
    <definedName name="_xlnm.Print_Titles" localSheetId="32">'03-01-05 '!$33:$33</definedName>
    <definedName name="_xlnm.Print_Titles" localSheetId="33">'03-01-06 '!$33:$33</definedName>
    <definedName name="_xlnm.Print_Titles" localSheetId="34">'03-01-07 '!$33:$33</definedName>
    <definedName name="_xlnm.Print_Titles" localSheetId="35">'03-01-08 '!$33:$33</definedName>
    <definedName name="_xlnm.Print_Titles" localSheetId="36">'03-01-09'!$33:$33</definedName>
    <definedName name="_xlnm.Print_Titles" localSheetId="37">'03-01-10 '!$33:$33</definedName>
    <definedName name="_xlnm.Print_Titles" localSheetId="38">'03-02-01 '!$33:$33</definedName>
    <definedName name="_xlnm.Print_Titles" localSheetId="39">'03-02-02'!$33:$33</definedName>
    <definedName name="_xlnm.Print_Titles" localSheetId="40">'03-02-03'!$33:$33</definedName>
    <definedName name="_xlnm.Print_Titles" localSheetId="41">'03-02-04'!$33:$33</definedName>
    <definedName name="_xlnm.Print_Titles" localSheetId="42">'03-02-05 (заменить!)'!$33:$33</definedName>
    <definedName name="_xlnm.Print_Titles" localSheetId="43">'03-02-06'!$33:$33</definedName>
    <definedName name="_xlnm.Print_Titles" localSheetId="44">'03-02-07'!$33:$33</definedName>
    <definedName name="_xlnm.Print_Titles" localSheetId="45">'03-02-08'!$33:$33</definedName>
    <definedName name="_xlnm.Print_Titles" localSheetId="46">'03-02-09'!$33:$33</definedName>
    <definedName name="_xlnm.Print_Titles" localSheetId="47">'03-02-10'!$33:$33</definedName>
    <definedName name="_xlnm.Print_Titles" localSheetId="48">'04-01-01'!$33:$33</definedName>
    <definedName name="_xlnm.Print_Titles" localSheetId="49">'05-01-01'!$33:$33</definedName>
    <definedName name="_xlnm.Print_Titles" localSheetId="50">'06-01-01'!$33:$33</definedName>
    <definedName name="_xlnm.Print_Titles" localSheetId="51">'06-01-02 '!$33:$33</definedName>
    <definedName name="_xlnm.Print_Titles" localSheetId="52">'06-01-03'!$33:$33</definedName>
    <definedName name="_xlnm.Print_Titles" localSheetId="53">'07-01-01'!$33:$33</definedName>
    <definedName name="_xlnm.Print_Titles" localSheetId="54">'09-01-01'!$33:$33</definedName>
    <definedName name="_xlnm.Print_Titles" localSheetId="5">ВОР!$5:$5</definedName>
    <definedName name="_xlnm.Print_Titles" localSheetId="7">'Затраты подрядчика'!$21:$21</definedName>
    <definedName name="_xlnm.Print_Titles" localSheetId="6">НМЦК!$11:$11</definedName>
    <definedName name="_xlnm.Print_Titles" localSheetId="4">'Проект сметы контракта'!#REF!</definedName>
    <definedName name="_xlnm.Print_Titles" localSheetId="10">ССРСС!$21:$21</definedName>
    <definedName name="ЗаказДолжность" localSheetId="2">[47]ОбмОбслЗемОд!$B$67</definedName>
    <definedName name="ЗаказДолжность">[48]ОбмОбслЗемОд!$B$67</definedName>
    <definedName name="ЗаказИмя" localSheetId="2">[47]ОбмОбслЗемОд!$C$69</definedName>
    <definedName name="ЗаказИмя">[48]ОбмОбслЗемОд!$C$69</definedName>
    <definedName name="Заказчик" localSheetId="2">#REF!</definedName>
    <definedName name="Заказчик">#REF!</definedName>
    <definedName name="Заказчик_1">#REF!</definedName>
    <definedName name="зжшщз">[49]топография!#REF!</definedName>
    <definedName name="Зимнее_удорожание">[27]Коэфф!$B$1</definedName>
    <definedName name="ЗИП_Всего">'[23]Прайс лист'!#REF!</definedName>
    <definedName name="ЗИП_Всего_1">#REF!</definedName>
    <definedName name="зол">#REF!</definedName>
    <definedName name="зол_1">#REF!</definedName>
    <definedName name="зол_10">#REF!</definedName>
    <definedName name="зол_11">#REF!</definedName>
    <definedName name="зол_12">#REF!</definedName>
    <definedName name="зол_13">#REF!</definedName>
    <definedName name="зол_14">#REF!</definedName>
    <definedName name="зол_15">#REF!</definedName>
    <definedName name="зол_16">#REF!</definedName>
    <definedName name="зол_17">#REF!</definedName>
    <definedName name="зол_18">#REF!</definedName>
    <definedName name="зол_19">#REF!</definedName>
    <definedName name="зол_2">#REF!</definedName>
    <definedName name="зол_20">#REF!</definedName>
    <definedName name="зол_21">#REF!</definedName>
    <definedName name="зол_49">#REF!</definedName>
    <definedName name="зол_50">#REF!</definedName>
    <definedName name="зол_51">#REF!</definedName>
    <definedName name="зол_52">#REF!</definedName>
    <definedName name="зол_53">#REF!</definedName>
    <definedName name="зол_54">#REF!</definedName>
    <definedName name="зол_6">#REF!</definedName>
    <definedName name="зол_7">#REF!</definedName>
    <definedName name="зол_8">#REF!</definedName>
    <definedName name="зол_9">#REF!</definedName>
    <definedName name="зощр">#REF!</definedName>
    <definedName name="зщ" localSheetId="0" hidden="1">{#N/A,#N/A,TRUE,"Смета на пасс. обор. №1"}</definedName>
    <definedName name="зщ" localSheetId="1" hidden="1">{#N/A,#N/A,TRUE,"Смета на пасс. обор. №1"}</definedName>
    <definedName name="зщ" localSheetId="2" hidden="1">{#N/A,#N/A,TRUE,"Смета на пасс. обор. №1"}</definedName>
    <definedName name="зщ" hidden="1">{#N/A,#N/A,TRUE,"Смета на пасс. обор. №1"}</definedName>
    <definedName name="зщ_1" localSheetId="0" hidden="1">{#N/A,#N/A,TRUE,"Смета на пасс. обор. №1"}</definedName>
    <definedName name="зщ_1" localSheetId="1" hidden="1">{#N/A,#N/A,TRUE,"Смета на пасс. обор. №1"}</definedName>
    <definedName name="зщ_1" localSheetId="2" hidden="1">{#N/A,#N/A,TRUE,"Смета на пасс. обор. №1"}</definedName>
    <definedName name="зщ_1" hidden="1">{#N/A,#N/A,TRUE,"Смета на пасс. обор. №1"}</definedName>
    <definedName name="ЗЮзя">#REF!</definedName>
    <definedName name="Ивановская_область">#REF!</definedName>
    <definedName name="ивпт">#REF!</definedName>
    <definedName name="изыск">#REF!</definedName>
    <definedName name="изыск_1">#REF!</definedName>
    <definedName name="ии">#REF!</definedName>
    <definedName name="ик">#REF!</definedName>
    <definedName name="имми">[4]топография!#REF!</definedName>
    <definedName name="имт">#REF!</definedName>
    <definedName name="Инвестор">#REF!</definedName>
    <definedName name="Инд">#REF!</definedName>
    <definedName name="Индекс">'[50]Расч(подряд)'!#REF!</definedName>
    <definedName name="индекс_0">#REF!</definedName>
    <definedName name="Индекс_1">#REF!</definedName>
    <definedName name="индекс_100">#REF!</definedName>
    <definedName name="индекс_101">#REF!</definedName>
    <definedName name="индекс_102">#REF!</definedName>
    <definedName name="индекс_103">#REF!</definedName>
    <definedName name="индекс_104">#REF!</definedName>
    <definedName name="индекс_105">#REF!</definedName>
    <definedName name="индекс_105032654">#REF!</definedName>
    <definedName name="индекс_999">#REF!</definedName>
    <definedName name="Индекс_ЛН_группы_строек">#REF!</definedName>
    <definedName name="Индекс_ЛН_локальной_сметы">#REF!</definedName>
    <definedName name="Индекс_ЛН_объекта">#REF!</definedName>
    <definedName name="Индекс_ЛН_объектной_сметы">#REF!</definedName>
    <definedName name="Индекс_ЛН_очереди">#REF!</definedName>
    <definedName name="Индекс_ЛН_пускового_комплекса">#REF!</definedName>
    <definedName name="Индекс_ЛН_сводного_сметного_расчета">#REF!</definedName>
    <definedName name="Индекс_ЛН_стройки">#REF!</definedName>
    <definedName name="индекс_С3">#REF!</definedName>
    <definedName name="Индекс1">'[50]Расч(подряд)'!#REF!</definedName>
    <definedName name="Индекс2">'[50]Расч(подряд)'!#REF!</definedName>
    <definedName name="ИндексА">#REF!</definedName>
    <definedName name="инж">#REF!</definedName>
    <definedName name="инж_1">#REF!</definedName>
    <definedName name="инфл">#REF!</definedName>
    <definedName name="иошль">#REF!</definedName>
    <definedName name="ип">#REF!</definedName>
    <definedName name="ИПусто">#REF!</definedName>
    <definedName name="ИПусто_1">#REF!</definedName>
    <definedName name="Иркутская_область">#REF!</definedName>
    <definedName name="Иркутская_область_1">#REF!</definedName>
    <definedName name="ИС__И.Максимов">#REF!</definedName>
    <definedName name="ит">#REF!</definedName>
    <definedName name="итог">#REF!</definedName>
    <definedName name="итого">#REF!</definedName>
    <definedName name="Итого_ЗПМ__по_рес_расчету_с_учетом_к_тов">#REF!</definedName>
    <definedName name="Итого_ЗПМ_в_базисных_ценах">'[51]Переменные и константы'!#REF!</definedName>
    <definedName name="Итого_ЗПМ_в_базисных_ценах_с_учетом_к_тов">'[51]Переменные и константы'!#REF!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>#REF!</definedName>
    <definedName name="итого_Куст">#REF!</definedName>
    <definedName name="итого_Куст_П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>#REF!</definedName>
    <definedName name="Итого_материалы">#REF!</definedName>
    <definedName name="Итого_материалы__по_рес_расчету_с_учетом_к_тов">#REF!</definedName>
    <definedName name="Итого_материалы_в_базисных_ценах">'[51]Переменные и константы'!#REF!</definedName>
    <definedName name="Итого_материалы_в_базисных_ценах_с_учетом_к_тов">'[51]Переменные и константы'!#REF!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>#REF!</definedName>
    <definedName name="Итого_машины_и_механизмы">#REF!</definedName>
    <definedName name="Итого_машины_и_механизмы_в_базисных_ценах">'[51]Переменные и константы'!#REF!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>#REF!</definedName>
    <definedName name="Итого_НР_в_базисных_ценах">'[51]Переменные и константы'!#REF!</definedName>
    <definedName name="Итого_НР_по_акту_в_базисных_ценах">'[51]Переменные и константы'!#REF!</definedName>
    <definedName name="Итого_НР_по_акту_по_ресурсному_расчету">#REF!</definedName>
    <definedName name="Итого_НР_по_ресурсному_расчету">#REF!</definedName>
    <definedName name="Итого_ОЗП">#REF!</definedName>
    <definedName name="Итого_ОЗП_в_базисных_ценах">'[51]Переменные и константы'!#REF!</definedName>
    <definedName name="Итого_ОЗП_в_базисных_ценах_с_учетом_к_тов">'[51]Переменные и константы'!#REF!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>#REF!</definedName>
    <definedName name="Итого_ОЗП_по_рес_расчету_с_учетом_к_тов">#REF!</definedName>
    <definedName name="Итого_ПЗ">#REF!</definedName>
    <definedName name="Итого_ПЗ_в_базисных_ценах">#REF!</definedName>
    <definedName name="Итого_ПЗ_в_базисных_ценах_с_учетом_к_тов">'[51]Переменные и константы'!#REF!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>#REF!</definedName>
    <definedName name="Итого_ПЗ_по_рес_расчету_с_учетом_к_тов">#REF!</definedName>
    <definedName name="Итого_по_разделу_V">#REF!</definedName>
    <definedName name="Итого_по_смете">#REF!</definedName>
    <definedName name="Итого_СП_в_базисных_ценах">'[51]Переменные и константы'!#REF!</definedName>
    <definedName name="Итого_СП_по_акту_в_базисных_ценах">'[51]Переменные и константы'!#REF!</definedName>
    <definedName name="Итого_СП_по_акту_по_ресурсному_расчету">#REF!</definedName>
    <definedName name="Итого_СП_по_ресурсному_расчету">#REF!</definedName>
    <definedName name="Итого_ФОТ_в_базисных_ценах">'[51]Переменные и константы'!#REF!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>#REF!</definedName>
    <definedName name="Итого_ЭММ__по_рес_расчету_с_учетом_к_тов">#REF!</definedName>
    <definedName name="Итого_ЭММ_в_базисных_ценах_с_учетом_к_тов">'[51]Переменные и константы'!#REF!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>#REF!</definedName>
    <definedName name="ить">#REF!</definedName>
    <definedName name="й">#REF!</definedName>
    <definedName name="ййй">#REF!</definedName>
    <definedName name="йц">#REF!</definedName>
    <definedName name="йцйу3йк">#REF!</definedName>
    <definedName name="йцйц">NA()</definedName>
    <definedName name="йцу" localSheetId="2">#REF!</definedName>
    <definedName name="йцу">#REF!</definedName>
    <definedName name="к">#REF!</definedName>
    <definedName name="к_1" localSheetId="0" hidden="1">{#N/A,#N/A,TRUE,"Смета на пасс. обор. №1"}</definedName>
    <definedName name="к_1" localSheetId="1" hidden="1">{#N/A,#N/A,TRUE,"Смета на пасс. обор. №1"}</definedName>
    <definedName name="к_1" localSheetId="2" hidden="1">{#N/A,#N/A,TRUE,"Смета на пасс. обор. №1"}</definedName>
    <definedName name="к_1" hidden="1">{#N/A,#N/A,TRUE,"Смета на пасс. обор. №1"}</definedName>
    <definedName name="к_ЗПМ">#REF!</definedName>
    <definedName name="к_МАТ">#REF!</definedName>
    <definedName name="к_ОЗП">#REF!</definedName>
    <definedName name="к_ПЗ">#REF!</definedName>
    <definedName name="к_ЭМ">#REF!</definedName>
    <definedName name="к1">#REF!</definedName>
    <definedName name="к10">#REF!</definedName>
    <definedName name="к101">#REF!</definedName>
    <definedName name="К105">#REF!</definedName>
    <definedName name="к11">#REF!</definedName>
    <definedName name="к12">#REF!</definedName>
    <definedName name="к13">#REF!</definedName>
    <definedName name="к14">#REF!</definedName>
    <definedName name="к15">#REF!</definedName>
    <definedName name="к16">#REF!</definedName>
    <definedName name="к17">#REF!</definedName>
    <definedName name="к18">#REF!</definedName>
    <definedName name="к19">#REF!</definedName>
    <definedName name="к2">#REF!</definedName>
    <definedName name="к20">#REF!</definedName>
    <definedName name="к21">#REF!</definedName>
    <definedName name="к22">#REF!</definedName>
    <definedName name="к23">#REF!</definedName>
    <definedName name="к231">#REF!</definedName>
    <definedName name="к24">#REF!</definedName>
    <definedName name="к25">#REF!</definedName>
    <definedName name="к26">#REF!</definedName>
    <definedName name="к27">#REF!</definedName>
    <definedName name="к28">#REF!</definedName>
    <definedName name="к29">#REF!</definedName>
    <definedName name="к2п">#REF!</definedName>
    <definedName name="к3">#REF!</definedName>
    <definedName name="к30">#REF!</definedName>
    <definedName name="к344445">#REF!</definedName>
    <definedName name="к3п">#REF!</definedName>
    <definedName name="к5">#REF!</definedName>
    <definedName name="к6">#REF!</definedName>
    <definedName name="к7">#REF!</definedName>
    <definedName name="к8">#REF!</definedName>
    <definedName name="к9">#REF!</definedName>
    <definedName name="Кабардино_Балкарская_Республика">#REF!</definedName>
    <definedName name="Кабели">[23]Коэфф1.!#REF!</definedName>
    <definedName name="Кабели_1">#REF!</definedName>
    <definedName name="кабель">#REF!</definedName>
    <definedName name="кака">#REF!</definedName>
    <definedName name="Калининградская_область">#REF!</definedName>
    <definedName name="калплан">#REF!</definedName>
    <definedName name="калплан_1">#REF!</definedName>
    <definedName name="Калужская_область">#REF!</definedName>
    <definedName name="Кам_стац">#REF!</definedName>
    <definedName name="Камер_эксп_усл">#REF!</definedName>
    <definedName name="Камеральных">#REF!</definedName>
    <definedName name="Камчатская_область">#REF!</definedName>
    <definedName name="Камчатская_область_1">#REF!</definedName>
    <definedName name="Карачаево_Черкесская_Республика">#REF!</definedName>
    <definedName name="КАТ1">'[52]Смета-Т'!#REF!</definedName>
    <definedName name="Категория_сложности" localSheetId="2">#REF!</definedName>
    <definedName name="Категория_сложности">#REF!</definedName>
    <definedName name="Категория_сложности_1">#REF!</definedName>
    <definedName name="катя">#REF!</definedName>
    <definedName name="кгкг">#REF!</definedName>
    <definedName name="кеке">#REF!</definedName>
    <definedName name="Кемеровская_область">#REF!</definedName>
    <definedName name="Кемеровская_область_1">#REF!</definedName>
    <definedName name="кенрке">#REF!</definedName>
    <definedName name="кенроолтьб">#REF!</definedName>
    <definedName name="керл">#REF!</definedName>
    <definedName name="КИП">#REF!</definedName>
    <definedName name="КИПиавтом">#REF!</definedName>
    <definedName name="Кировская_область">#REF!</definedName>
    <definedName name="Кировская_область_1">#REF!</definedName>
    <definedName name="ккее">#REF!</definedName>
    <definedName name="ккк">#REF!</definedName>
    <definedName name="ккккк" localSheetId="0" hidden="1">{#N/A,#N/A,TRUE,"Смета на пасс. обор. №1"}</definedName>
    <definedName name="ккккк" localSheetId="1" hidden="1">{#N/A,#N/A,TRUE,"Смета на пасс. обор. №1"}</definedName>
    <definedName name="ккккк" localSheetId="2" hidden="1">{#N/A,#N/A,TRUE,"Смета на пасс. обор. №1"}</definedName>
    <definedName name="ккккк" hidden="1">{#N/A,#N/A,TRUE,"Смета на пасс. обор. №1"}</definedName>
    <definedName name="ккккк_1" localSheetId="0" hidden="1">{#N/A,#N/A,TRUE,"Смета на пасс. обор. №1"}</definedName>
    <definedName name="ккккк_1" localSheetId="1" hidden="1">{#N/A,#N/A,TRUE,"Смета на пасс. обор. №1"}</definedName>
    <definedName name="ккккк_1" localSheetId="2" hidden="1">{#N/A,#N/A,TRUE,"Смета на пасс. обор. №1"}</definedName>
    <definedName name="ккккк_1" hidden="1">{#N/A,#N/A,TRUE,"Смета на пасс. обор. №1"}</definedName>
    <definedName name="кн">[4]топография!#REF!</definedName>
    <definedName name="книга" localSheetId="2">#REF!</definedName>
    <definedName name="книга">#REF!</definedName>
    <definedName name="Кобщ">#REF!</definedName>
    <definedName name="КОД">#REF!</definedName>
    <definedName name="кол">#REF!</definedName>
    <definedName name="Количество_землепользователей">#REF!</definedName>
    <definedName name="Количество_землепользователей_1">#REF!</definedName>
    <definedName name="Количество_контуров">#REF!</definedName>
    <definedName name="Количество_контуров_1">#REF!</definedName>
    <definedName name="Количество_культур">#REF!</definedName>
    <definedName name="Количество_культур_1">#REF!</definedName>
    <definedName name="Количество_планшетов">#REF!</definedName>
    <definedName name="Количество_планшетов_1">#REF!</definedName>
    <definedName name="Количество_предприятий">#REF!</definedName>
    <definedName name="Количество_предприятий_1">#REF!</definedName>
    <definedName name="Количество_согласований">#REF!</definedName>
    <definedName name="Количество_согласований_1">#REF!</definedName>
    <definedName name="ком">[53]топография!#REF!</definedName>
    <definedName name="ком." localSheetId="2" hidden="1">{#N/A,#N/A,TRUE,"Смета на пасс. обор. №1"}</definedName>
    <definedName name="ком." hidden="1">{#N/A,#N/A,TRUE,"Смета на пасс. обор. №1"}</definedName>
    <definedName name="ком._1" localSheetId="0" hidden="1">{#N/A,#N/A,TRUE,"Смета на пасс. обор. №1"}</definedName>
    <definedName name="ком._1" localSheetId="1" hidden="1">{#N/A,#N/A,TRUE,"Смета на пасс. обор. №1"}</definedName>
    <definedName name="ком._1" localSheetId="2" hidden="1">{#N/A,#N/A,TRUE,"Смета на пасс. обор. №1"}</definedName>
    <definedName name="ком._1" hidden="1">{#N/A,#N/A,TRUE,"Смета на пасс. обор. №1"}</definedName>
    <definedName name="команд">#REF!</definedName>
    <definedName name="команд." localSheetId="0" hidden="1">{#N/A,#N/A,TRUE,"Смета на пасс. обор. №1"}</definedName>
    <definedName name="команд." localSheetId="1" hidden="1">{#N/A,#N/A,TRUE,"Смета на пасс. обор. №1"}</definedName>
    <definedName name="команд." localSheetId="2" hidden="1">{#N/A,#N/A,TRUE,"Смета на пасс. обор. №1"}</definedName>
    <definedName name="команд." hidden="1">{#N/A,#N/A,TRUE,"Смета на пасс. обор. №1"}</definedName>
    <definedName name="команд._1" localSheetId="0" hidden="1">{#N/A,#N/A,TRUE,"Смета на пасс. обор. №1"}</definedName>
    <definedName name="команд._1" localSheetId="1" hidden="1">{#N/A,#N/A,TRUE,"Смета на пасс. обор. №1"}</definedName>
    <definedName name="команд._1" localSheetId="2" hidden="1">{#N/A,#N/A,TRUE,"Смета на пасс. обор. №1"}</definedName>
    <definedName name="команд._1" hidden="1">{#N/A,#N/A,TRUE,"Смета на пасс. обор. №1"}</definedName>
    <definedName name="команд.обуч." localSheetId="0" hidden="1">{#N/A,#N/A,TRUE,"Смета на пасс. обор. №1"}</definedName>
    <definedName name="команд.обуч." localSheetId="1" hidden="1">{#N/A,#N/A,TRUE,"Смета на пасс. обор. №1"}</definedName>
    <definedName name="команд.обуч." localSheetId="2" hidden="1">{#N/A,#N/A,TRUE,"Смета на пасс. обор. №1"}</definedName>
    <definedName name="команд.обуч." hidden="1">{#N/A,#N/A,TRUE,"Смета на пасс. обор. №1"}</definedName>
    <definedName name="команд.обуч._1" localSheetId="0" hidden="1">{#N/A,#N/A,TRUE,"Смета на пасс. обор. №1"}</definedName>
    <definedName name="команд.обуч._1" localSheetId="1" hidden="1">{#N/A,#N/A,TRUE,"Смета на пасс. обор. №1"}</definedName>
    <definedName name="команд.обуч._1" localSheetId="2" hidden="1">{#N/A,#N/A,TRUE,"Смета на пасс. обор. №1"}</definedName>
    <definedName name="команд.обуч._1" hidden="1">{#N/A,#N/A,TRUE,"Смета на пасс. обор. №1"}</definedName>
    <definedName name="команд1">#REF!</definedName>
    <definedName name="командировки" localSheetId="0" hidden="1">{#N/A,#N/A,TRUE,"Смета на пасс. обор. №1"}</definedName>
    <definedName name="командировки" localSheetId="1" hidden="1">{#N/A,#N/A,TRUE,"Смета на пасс. обор. №1"}</definedName>
    <definedName name="командировки" localSheetId="2" hidden="1">{#N/A,#N/A,TRUE,"Смета на пасс. обор. №1"}</definedName>
    <definedName name="командировки" hidden="1">{#N/A,#N/A,TRUE,"Смета на пасс. обор. №1"}</definedName>
    <definedName name="Командировочные_расходы" localSheetId="2">#REF!</definedName>
    <definedName name="Командировочные_расходы">#REF!</definedName>
    <definedName name="Командировочные_расходы_1">#REF!</definedName>
    <definedName name="КОН_ИО">#REF!</definedName>
    <definedName name="КОН_ИО_РД">#REF!</definedName>
    <definedName name="КОН_МО">#REF!</definedName>
    <definedName name="КОН_МО_РД">#REF!</definedName>
    <definedName name="КОН_ОО">#REF!</definedName>
    <definedName name="КОН_ОО_РД">#REF!</definedName>
    <definedName name="КОН_ОР">#REF!</definedName>
    <definedName name="КОН_ОР_РД">#REF!</definedName>
    <definedName name="КОН_ПО">#REF!</definedName>
    <definedName name="КОН_ПО_РД">#REF!</definedName>
    <definedName name="КОН_ТО">#REF!</definedName>
    <definedName name="КОН_ТО_РД">#REF!</definedName>
    <definedName name="конкурс">#REF!</definedName>
    <definedName name="КонПериода">[54]Реестр!$Y$4:$Y$16</definedName>
    <definedName name="Контроллер">[23]Коэфф1.!#REF!</definedName>
    <definedName name="Контроллер_1">#REF!</definedName>
    <definedName name="Конф">#REF!</definedName>
    <definedName name="Конф_49">#REF!</definedName>
    <definedName name="Конф_50">#REF!</definedName>
    <definedName name="Конф_51">#REF!</definedName>
    <definedName name="Конф_52">#REF!</definedName>
    <definedName name="Конф_53">#REF!</definedName>
    <definedName name="Конф_54">#REF!</definedName>
    <definedName name="конфл">#REF!</definedName>
    <definedName name="конфл_49">#REF!</definedName>
    <definedName name="конфл_50">#REF!</definedName>
    <definedName name="конфл_51">#REF!</definedName>
    <definedName name="конфл_52">#REF!</definedName>
    <definedName name="конфл_53">#REF!</definedName>
    <definedName name="конфл_54">#REF!</definedName>
    <definedName name="конфл2">#REF!</definedName>
    <definedName name="конфл2_49">#REF!</definedName>
    <definedName name="конфл2_50">#REF!</definedName>
    <definedName name="конфл2_51">#REF!</definedName>
    <definedName name="конфл2_52">#REF!</definedName>
    <definedName name="конфл2_53">#REF!</definedName>
    <definedName name="конфл2_54">#REF!</definedName>
    <definedName name="Копия" localSheetId="0" hidden="1">{#N/A,#N/A,TRUE,"Смета на пасс. обор. №1"}</definedName>
    <definedName name="Копия" localSheetId="1" hidden="1">{#N/A,#N/A,TRUE,"Смета на пасс. обор. №1"}</definedName>
    <definedName name="Копия" localSheetId="2" hidden="1">{#N/A,#N/A,TRUE,"Смета на пасс. обор. №1"}</definedName>
    <definedName name="Копия" hidden="1">{#N/A,#N/A,TRUE,"Смета на пасс. обор. №1"}</definedName>
    <definedName name="Копия2509" localSheetId="0" hidden="1">{#N/A,#N/A,TRUE,"Смета на пасс. обор. №1"}</definedName>
    <definedName name="Копия2509" localSheetId="1" hidden="1">{#N/A,#N/A,TRUE,"Смета на пасс. обор. №1"}</definedName>
    <definedName name="Копия2509" localSheetId="2" hidden="1">{#N/A,#N/A,TRUE,"Смета на пасс. обор. №1"}</definedName>
    <definedName name="Копия2509" hidden="1">{#N/A,#N/A,TRUE,"Смета на пасс. обор. №1"}</definedName>
    <definedName name="кор">#REF!</definedName>
    <definedName name="Корнеева">#REF!</definedName>
    <definedName name="Костромская_область">#REF!</definedName>
    <definedName name="котофей" localSheetId="0" hidden="1">{#N/A,#N/A,TRUE,"Смета на пасс. обор. №1"}</definedName>
    <definedName name="котофей" localSheetId="1" hidden="1">{#N/A,#N/A,TRUE,"Смета на пасс. обор. №1"}</definedName>
    <definedName name="котофей" localSheetId="2" hidden="1">{#N/A,#N/A,TRUE,"Смета на пасс. обор. №1"}</definedName>
    <definedName name="котофей" hidden="1">{#N/A,#N/A,TRUE,"Смета на пасс. обор. №1"}</definedName>
    <definedName name="котофей_1" localSheetId="0" hidden="1">{#N/A,#N/A,TRUE,"Смета на пасс. обор. №1"}</definedName>
    <definedName name="котофей_1" localSheetId="1" hidden="1">{#N/A,#N/A,TRUE,"Смета на пасс. обор. №1"}</definedName>
    <definedName name="котофей_1" localSheetId="2" hidden="1">{#N/A,#N/A,TRUE,"Смета на пасс. обор. №1"}</definedName>
    <definedName name="котофей_1" hidden="1">{#N/A,#N/A,TRUE,"Смета на пасс. обор. №1"}</definedName>
    <definedName name="Коэф_монт">[27]Коэфф!$B$4</definedName>
    <definedName name="КоэфБезПоля" localSheetId="2">#REF!</definedName>
    <definedName name="КоэфБезПоля">#REF!</definedName>
    <definedName name="КоэфГорЗак" localSheetId="2">#REF!</definedName>
    <definedName name="КоэфГорЗак">#REF!</definedName>
    <definedName name="КоэфГорЗаказ" localSheetId="2">[47]ОбмОбслЗемОд!$E$29</definedName>
    <definedName name="КоэфГорЗаказ">[48]ОбмОбслЗемОд!$E$29</definedName>
    <definedName name="КоэфУдорожания" localSheetId="2">[47]ОбмОбслЗемОд!$E$28</definedName>
    <definedName name="КоэфУдорожания">[48]ОбмОбслЗемОд!$E$28</definedName>
    <definedName name="Коэффициент" localSheetId="2">#REF!</definedName>
    <definedName name="Коэффициент">#REF!</definedName>
    <definedName name="Коэффициент_1">#REF!</definedName>
    <definedName name="кп">#REF!</definedName>
    <definedName name="Кпроект">'[55]Исх. данные'!#REF!</definedName>
    <definedName name="кпупыуы">#REF!</definedName>
    <definedName name="Краснодарский_край">#REF!</definedName>
    <definedName name="Красноярский_край">#REF!</definedName>
    <definedName name="Красноярский_край_1">#REF!</definedName>
    <definedName name="Крек">'[24]Лист опроса'!$B$17</definedName>
    <definedName name="Крп">'[24]Лист опроса'!$B$19</definedName>
    <definedName name="кук" localSheetId="0" hidden="1">{#N/A,#N/A,TRUE,"Смета на пасс. обор. №1"}</definedName>
    <definedName name="кук" localSheetId="1" hidden="1">{#N/A,#N/A,TRUE,"Смета на пасс. обор. №1"}</definedName>
    <definedName name="кук" localSheetId="2" hidden="1">{#N/A,#N/A,TRUE,"Смета на пасс. обор. №1"}</definedName>
    <definedName name="кук" hidden="1">{#N/A,#N/A,TRUE,"Смета на пасс. обор. №1"}</definedName>
    <definedName name="кук_1" localSheetId="0" hidden="1">{#N/A,#N/A,TRUE,"Смета на пасс. обор. №1"}</definedName>
    <definedName name="кук_1" localSheetId="1" hidden="1">{#N/A,#N/A,TRUE,"Смета на пасс. обор. №1"}</definedName>
    <definedName name="кук_1" localSheetId="2" hidden="1">{#N/A,#N/A,TRUE,"Смета на пасс. обор. №1"}</definedName>
    <definedName name="кук_1" hidden="1">{#N/A,#N/A,TRUE,"Смета на пасс. обор. №1"}</definedName>
    <definedName name="куку" localSheetId="2">#REF!</definedName>
    <definedName name="куку">#REF!</definedName>
    <definedName name="Курган">#REF!</definedName>
    <definedName name="Курганская_область">#REF!</definedName>
    <definedName name="Курганская_область_1">#REF!</definedName>
    <definedName name="курорты">#REF!</definedName>
    <definedName name="Курс" localSheetId="2">[27]Коэфф!$B$3</definedName>
    <definedName name="Курс">[27]Коэфф!$B$3</definedName>
    <definedName name="Курс_1">#REF!</definedName>
    <definedName name="курс_дол">#REF!</definedName>
    <definedName name="Курс_доллара">'[56]Курс доллара'!$A$2</definedName>
    <definedName name="Курс_доллара_США">#REF!</definedName>
    <definedName name="курс1">#REF!</definedName>
    <definedName name="Курская_область">#REF!</definedName>
    <definedName name="кшн">#REF!</definedName>
    <definedName name="Кэл">'[24]Лист опроса'!$B$20</definedName>
    <definedName name="л" localSheetId="0" hidden="1">{#N/A,#N/A,TRUE,"Смета на пасс. обор. №1"}</definedName>
    <definedName name="л" localSheetId="1" hidden="1">{#N/A,#N/A,TRUE,"Смета на пасс. обор. №1"}</definedName>
    <definedName name="л" localSheetId="2" hidden="1">{#N/A,#N/A,TRUE,"Смета на пасс. обор. №1"}</definedName>
    <definedName name="л" hidden="1">{#N/A,#N/A,TRUE,"Смета на пасс. обор. №1"}</definedName>
    <definedName name="л_1" localSheetId="0" hidden="1">{#N/A,#N/A,TRUE,"Смета на пасс. обор. №1"}</definedName>
    <definedName name="л_1" localSheetId="1" hidden="1">{#N/A,#N/A,TRUE,"Смета на пасс. обор. №1"}</definedName>
    <definedName name="л_1" localSheetId="2" hidden="1">{#N/A,#N/A,TRUE,"Смета на пасс. обор. №1"}</definedName>
    <definedName name="л_1" hidden="1">{#N/A,#N/A,TRUE,"Смета на пасс. обор. №1"}</definedName>
    <definedName name="лаб_иссл">#REF!</definedName>
    <definedName name="Лаб_стац">#REF!</definedName>
    <definedName name="Лаб_эксп_усл">#REF!</definedName>
    <definedName name="ЛабМашБур" localSheetId="2">[47]СмМашБур!#REF!</definedName>
    <definedName name="ЛабМашБур">[48]СмМашБур!#REF!</definedName>
    <definedName name="лаборатория">#REF!</definedName>
    <definedName name="ЛабШурфов" localSheetId="2">#REF!</definedName>
    <definedName name="ЛабШурфов">#REF!</definedName>
    <definedName name="лв">#REF!</definedName>
    <definedName name="лвнг">#REF!</definedName>
    <definedName name="лдж" localSheetId="0" hidden="1">{#N/A,#N/A,TRUE,"Смета на пасс. обор. №1"}</definedName>
    <definedName name="лдж" localSheetId="1" hidden="1">{#N/A,#N/A,TRUE,"Смета на пасс. обор. №1"}</definedName>
    <definedName name="лдж" localSheetId="2" hidden="1">{#N/A,#N/A,TRUE,"Смета на пасс. обор. №1"}</definedName>
    <definedName name="лдж" hidden="1">{#N/A,#N/A,TRUE,"Смета на пасс. обор. №1"}</definedName>
    <definedName name="лдж_1" localSheetId="0" hidden="1">{#N/A,#N/A,TRUE,"Смета на пасс. обор. №1"}</definedName>
    <definedName name="лдж_1" localSheetId="1" hidden="1">{#N/A,#N/A,TRUE,"Смета на пасс. обор. №1"}</definedName>
    <definedName name="лдж_1" localSheetId="2" hidden="1">{#N/A,#N/A,TRUE,"Смета на пасс. обор. №1"}</definedName>
    <definedName name="лдж_1" hidden="1">{#N/A,#N/A,TRUE,"Смета на пасс. обор. №1"}</definedName>
    <definedName name="лдллл">#REF!</definedName>
    <definedName name="лдо">#REF!</definedName>
    <definedName name="Ленинградская_область">#REF!</definedName>
    <definedName name="лждлож">#REF!</definedName>
    <definedName name="Липецкая_область">#REF!</definedName>
    <definedName name="лист">#REF!</definedName>
    <definedName name="Лифты">#REF!</definedName>
    <definedName name="лкон">#REF!</definedName>
    <definedName name="лл" localSheetId="2">[25]Вспомогательный!$D$78</definedName>
    <definedName name="лл">[25]Вспомогательный!$D$78</definedName>
    <definedName name="ллддд">#REF!</definedName>
    <definedName name="ллдж" localSheetId="2">#REF!</definedName>
    <definedName name="ллдж">#REF!</definedName>
    <definedName name="ллл">#REF!</definedName>
    <definedName name="лн">#REF!</definedName>
    <definedName name="лнвг">#REF!</definedName>
    <definedName name="лнгва">#REF!</definedName>
    <definedName name="ло">#REF!</definedName>
    <definedName name="лоббь">#REF!</definedName>
    <definedName name="ловпр">#REF!</definedName>
    <definedName name="логалгнеелн">#REF!</definedName>
    <definedName name="лодл">#REF!</definedName>
    <definedName name="лол">#REF!</definedName>
    <definedName name="лопр">#REF!</definedName>
    <definedName name="лор" localSheetId="0" hidden="1">{#N/A,#N/A,TRUE,"Смета на пасс. обор. №1"}</definedName>
    <definedName name="лор" localSheetId="1" hidden="1">{#N/A,#N/A,TRUE,"Смета на пасс. обор. №1"}</definedName>
    <definedName name="лор" localSheetId="2" hidden="1">{#N/A,#N/A,TRUE,"Смета на пасс. обор. №1"}</definedName>
    <definedName name="лор" hidden="1">{#N/A,#N/A,TRUE,"Смета на пасс. обор. №1"}</definedName>
    <definedName name="лор_1" localSheetId="0" hidden="1">{#N/A,#N/A,TRUE,"Смета на пасс. обор. №1"}</definedName>
    <definedName name="лор_1" localSheetId="1" hidden="1">{#N/A,#N/A,TRUE,"Смета на пасс. обор. №1"}</definedName>
    <definedName name="лор_1" localSheetId="2" hidden="1">{#N/A,#N/A,TRUE,"Смета на пасс. обор. №1"}</definedName>
    <definedName name="лор_1" hidden="1">{#N/A,#N/A,TRUE,"Смета на пасс. обор. №1"}</definedName>
    <definedName name="лорщшгошщлдбжд">#REF!</definedName>
    <definedName name="лот" localSheetId="0" hidden="1">{#N/A,#N/A,TRUE,"Смета на пасс. обор. №1"}</definedName>
    <definedName name="лот" localSheetId="1" hidden="1">{#N/A,#N/A,TRUE,"Смета на пасс. обор. №1"}</definedName>
    <definedName name="лот" localSheetId="2" hidden="1">{#N/A,#N/A,TRUE,"Смета на пасс. обор. №1"}</definedName>
    <definedName name="лот" hidden="1">{#N/A,#N/A,TRUE,"Смета на пасс. обор. №1"}</definedName>
    <definedName name="лот_1" localSheetId="0" hidden="1">{#N/A,#N/A,TRUE,"Смета на пасс. обор. №1"}</definedName>
    <definedName name="лот_1" localSheetId="1" hidden="1">{#N/A,#N/A,TRUE,"Смета на пасс. обор. №1"}</definedName>
    <definedName name="лот_1" localSheetId="2" hidden="1">{#N/A,#N/A,TRUE,"Смета на пасс. обор. №1"}</definedName>
    <definedName name="лот_1" hidden="1">{#N/A,#N/A,TRUE,"Смета на пасс. обор. №1"}</definedName>
    <definedName name="лпрра">#REF!</definedName>
    <definedName name="лрал">#REF!</definedName>
    <definedName name="лрлд">#REF!</definedName>
    <definedName name="лрпораплтль">#REF!</definedName>
    <definedName name="лрр">#REF!</definedName>
    <definedName name="Лс">#REF!</definedName>
    <definedName name="М">#REF!</definedName>
    <definedName name="Магаданская_область">#REF!</definedName>
    <definedName name="Магаданская_область_1">#REF!</definedName>
    <definedName name="МАРЖА">#REF!</definedName>
    <definedName name="Махачкала">#REF!</definedName>
    <definedName name="Махачкала_1">#REF!</definedName>
    <definedName name="Махачкала_2">#REF!</definedName>
    <definedName name="Махачкала_22">#REF!</definedName>
    <definedName name="Махачкала_49">#REF!</definedName>
    <definedName name="Махачкала_5">#REF!</definedName>
    <definedName name="Махачкала_50">#REF!</definedName>
    <definedName name="Махачкала_51">#REF!</definedName>
    <definedName name="Махачкала_52">#REF!</definedName>
    <definedName name="Махачкала_53">#REF!</definedName>
    <definedName name="Махачкала_54">#REF!</definedName>
    <definedName name="Месяцы">#REF!</definedName>
    <definedName name="Месяцы2">#REF!</definedName>
    <definedName name="Месяцы3">#REF!</definedName>
    <definedName name="Металли_еская_дверца_для_напольного_монтажного_шкафа_VERO__600x600x42U__с_замком_и_клю_ами">#REF!</definedName>
    <definedName name="мж1">'[57]СметаСводная 1 оч'!$D$6</definedName>
    <definedName name="МИ_Т">#REF!</definedName>
    <definedName name="МИА5">#REF!</definedName>
    <definedName name="мил" localSheetId="0">{0,"овz";1,"z";2,"аz";5,"овz"}</definedName>
    <definedName name="мил" localSheetId="1">{0,"овz";1,"z";2,"аz";5,"овz"}</definedName>
    <definedName name="мил" localSheetId="2">{0,"овz";1,"z";2,"аz";5,"овz"}</definedName>
    <definedName name="мил">{0,"овz";1,"z";2,"аz";5,"овz"}</definedName>
    <definedName name="мир" localSheetId="0" hidden="1">{#N/A,#N/A,TRUE,"Смета на пасс. обор. №1"}</definedName>
    <definedName name="мир" localSheetId="1" hidden="1">{#N/A,#N/A,TRUE,"Смета на пасс. обор. №1"}</definedName>
    <definedName name="мир" localSheetId="2" hidden="1">{#N/A,#N/A,TRUE,"Смета на пасс. обор. №1"}</definedName>
    <definedName name="мир" hidden="1">{#N/A,#N/A,TRUE,"Смета на пасс. обор. №1"}</definedName>
    <definedName name="мир_1" localSheetId="0" hidden="1">{#N/A,#N/A,TRUE,"Смета на пасс. обор. №1"}</definedName>
    <definedName name="мир_1" localSheetId="1" hidden="1">{#N/A,#N/A,TRUE,"Смета на пасс. обор. №1"}</definedName>
    <definedName name="мир_1" localSheetId="2" hidden="1">{#N/A,#N/A,TRUE,"Смета на пасс. обор. №1"}</definedName>
    <definedName name="мир_1" hidden="1">{#N/A,#N/A,TRUE,"Смета на пасс. обор. №1"}</definedName>
    <definedName name="мись">#REF!</definedName>
    <definedName name="мит" localSheetId="2">#REF!</definedName>
    <definedName name="мит">#REF!</definedName>
    <definedName name="митюгов">'[58]Данные для расчёта сметы'!$J$33</definedName>
    <definedName name="митюгов_1">'[59]Данные для расчёта сметы'!$J$33</definedName>
    <definedName name="митюгов_2">'[60]Данные для расчёта сметы'!$J$33</definedName>
    <definedName name="мм">#REF!</definedName>
    <definedName name="МММММММММ">#REF!</definedName>
    <definedName name="мойка">#REF!</definedName>
    <definedName name="Монтаж">#REF!</definedName>
    <definedName name="Монтажные_работы_в_базисных_ценах">#REF!</definedName>
    <definedName name="Монтажные_работы_в_текущих_ценах">'[51]Переменные и константы'!#REF!</definedName>
    <definedName name="Монтажные_работы_в_текущих_ценах_по_ресурсному_расчету">'[51]Переменные и константы'!#REF!</definedName>
    <definedName name="Монтажные_работы_в_текущих_ценах_после_применения_индексов">'[51]Переменные и константы'!#REF!</definedName>
    <definedName name="Московская_область">#REF!</definedName>
    <definedName name="мотаж2">#REF!</definedName>
    <definedName name="мтч">#REF!</definedName>
    <definedName name="мтьюп">#REF!</definedName>
    <definedName name="Мурманская_область">#REF!</definedName>
    <definedName name="Мурманская_область_1">#REF!</definedName>
    <definedName name="нагдл">[4]топография!#REF!</definedName>
    <definedName name="над">#REF!</definedName>
    <definedName name="Название_проекта">#REF!</definedName>
    <definedName name="Название_проекта_1">#REF!</definedName>
    <definedName name="Наименование_группы_строек">#REF!</definedName>
    <definedName name="Наименование_локальной_сметы">#REF!</definedName>
    <definedName name="Наименование_объекта">#REF!</definedName>
    <definedName name="Наименование_объектной_сметы">#REF!</definedName>
    <definedName name="Наименование_очереди">#REF!</definedName>
    <definedName name="Наименование_пускового_комплекса">#REF!</definedName>
    <definedName name="Наименование_сводного_сметного_расчета">#REF!</definedName>
    <definedName name="Наименование_стройки">#REF!</definedName>
    <definedName name="накладные">#REF!</definedName>
    <definedName name="НАЧ_ИО">#REF!</definedName>
    <definedName name="НАЧ_ИО_РД">#REF!</definedName>
    <definedName name="НАЧ_МО">#REF!</definedName>
    <definedName name="НАЧ_МО_РД">#REF!</definedName>
    <definedName name="НАЧ_ОО">#REF!</definedName>
    <definedName name="НАЧ_ОО_РД">#REF!</definedName>
    <definedName name="НАЧ_ОР">#REF!</definedName>
    <definedName name="НАЧ_ОР_РД">#REF!</definedName>
    <definedName name="НАЧ_ПО">#REF!</definedName>
    <definedName name="НАЧ_ПО_РД">#REF!</definedName>
    <definedName name="НАЧ_ТО">#REF!</definedName>
    <definedName name="НАЧ_ТО_РД">#REF!</definedName>
    <definedName name="НачПериода">[54]Реестр!$X$4:$X$16</definedName>
    <definedName name="нвле">#REF!</definedName>
    <definedName name="нгагл">#REF!</definedName>
    <definedName name="нго">#REF!</definedName>
    <definedName name="нгпнрап">#REF!</definedName>
    <definedName name="ндс">#REF!</definedName>
    <definedName name="нево">#REF!</definedName>
    <definedName name="негглогл">#REF!</definedName>
    <definedName name="неоукено">[61]топография!#REF!</definedName>
    <definedName name="неп">#REF!</definedName>
    <definedName name="неп_1">#REF!</definedName>
    <definedName name="неп_10">#REF!</definedName>
    <definedName name="неп_11">#REF!</definedName>
    <definedName name="неп_12">#REF!</definedName>
    <definedName name="неп_13">#REF!</definedName>
    <definedName name="неп_14">#REF!</definedName>
    <definedName name="неп_15">#REF!</definedName>
    <definedName name="неп_16">#REF!</definedName>
    <definedName name="неп_17">#REF!</definedName>
    <definedName name="неп_18">#REF!</definedName>
    <definedName name="неп_19">#REF!</definedName>
    <definedName name="неп_2">#REF!</definedName>
    <definedName name="неп_20">#REF!</definedName>
    <definedName name="неп_21">#REF!</definedName>
    <definedName name="неп_49">#REF!</definedName>
    <definedName name="неп_50">#REF!</definedName>
    <definedName name="неп_51">#REF!</definedName>
    <definedName name="неп_52">#REF!</definedName>
    <definedName name="неп_53">#REF!</definedName>
    <definedName name="неп_54">#REF!</definedName>
    <definedName name="неп_6">#REF!</definedName>
    <definedName name="неп_7">#REF!</definedName>
    <definedName name="неп_8">#REF!</definedName>
    <definedName name="неп_9">#REF!</definedName>
    <definedName name="Непредв">[27]Коэфф!$B$7</definedName>
    <definedName name="нер">#REF!</definedName>
    <definedName name="неуо">#REF!</definedName>
    <definedName name="Нижегородская_область">#REF!</definedName>
    <definedName name="ННОвгород">#REF!</definedName>
    <definedName name="ННОвгород_1">#REF!</definedName>
    <definedName name="ННОвгород_2">#REF!</definedName>
    <definedName name="ННОвгород_22">#REF!</definedName>
    <definedName name="ННОвгород_49">#REF!</definedName>
    <definedName name="ННОвгород_5">#REF!</definedName>
    <definedName name="ННОвгород_50">#REF!</definedName>
    <definedName name="ННОвгород_51">#REF!</definedName>
    <definedName name="ННОвгород_52">#REF!</definedName>
    <definedName name="ННОвгород_53">#REF!</definedName>
    <definedName name="ННОвгород_54">#REF!</definedName>
    <definedName name="но">#REF!</definedName>
    <definedName name="Новгородская_область">#REF!</definedName>
    <definedName name="Новосибирская_область">#REF!</definedName>
    <definedName name="Новосибирская_область_1">#REF!</definedName>
    <definedName name="новый">#REF!</definedName>
    <definedName name="Номер_договора">#REF!</definedName>
    <definedName name="Номер_договора_1">#REF!</definedName>
    <definedName name="НомерДоговора" localSheetId="2">[47]ОбмОбслЗемОд!$F$2</definedName>
    <definedName name="НомерДоговора">[48]ОбмОбслЗемОд!$F$2</definedName>
    <definedName name="Норм_трудоемкость_механизаторов_по_смете_с_учетом_к_тов">'[51]Переменные и константы'!#REF!</definedName>
    <definedName name="Норм_трудоемкость_осн_рабочих_по_смете_с_учетом_к_тов">'[51]Переменные и константы'!#REF!</definedName>
    <definedName name="Нормативная_трудоемкость_механизаторов_по_смете">'[51]Переменные и константы'!#REF!</definedName>
    <definedName name="Нормативная_трудоемкость_основных_рабочих_по_смете">'[51]Переменные и константы'!#REF!</definedName>
    <definedName name="Нсапк">'[24]Лист опроса'!$B$34</definedName>
    <definedName name="Нсстр">'[24]Лист опроса'!$B$32</definedName>
    <definedName name="о" localSheetId="2">#REF!</definedName>
    <definedName name="о">#REF!</definedName>
    <definedName name="о_1">#REF!</definedName>
    <definedName name="оа">[4]топография!#REF!</definedName>
    <definedName name="об">#REF!</definedName>
    <definedName name="_xlnm.Print_Area" localSheetId="64">'1-1'!$A$1:$N$27</definedName>
    <definedName name="_xlnm.Print_Area" localSheetId="55">'2-ПД'!$A$1:$E$666</definedName>
    <definedName name="_xlnm.Print_Area" localSheetId="61">'5'!$A$1:$G$48</definedName>
    <definedName name="_xlnm.Print_Area" localSheetId="62">'6'!$A$1:$J$51</definedName>
    <definedName name="_xlnm.Print_Area" localSheetId="63">'7'!$A$1:$F$95</definedName>
    <definedName name="_xlnm.Print_Area" localSheetId="65">'9-1-2 (заменить!)'!$A$1:$E$61</definedName>
    <definedName name="_xlnm.Print_Area" localSheetId="66">'9-1-3'!$A$1:$E$109</definedName>
    <definedName name="_xlnm.Print_Area" localSheetId="5">ВОР!$A$1:$E$54</definedName>
    <definedName name="_xlnm.Print_Area" localSheetId="0">График!$A$2:$D$11</definedName>
    <definedName name="_xlnm.Print_Area" localSheetId="7">'Затраты подрядчика'!$A$1:$H$133</definedName>
    <definedName name="_xlnm.Print_Area" localSheetId="3">НМЦ!$A$1:$E$25</definedName>
    <definedName name="_xlnm.Print_Area" localSheetId="6">НМЦК!$A$1:$Q$102</definedName>
    <definedName name="_xlnm.Print_Area" localSheetId="67">ООС1!$A$1:$F$31</definedName>
    <definedName name="_xlnm.Print_Area" localSheetId="4">'Проект сметы контракта'!$A$1:$H$56</definedName>
    <definedName name="_xlnm.Print_Area" localSheetId="2">Протокол!$A$1:$K$35</definedName>
    <definedName name="_xlnm.Print_Area" localSheetId="9">Содержание!$A$1:$C$7</definedName>
    <definedName name="_xlnm.Print_Area" localSheetId="10">ССРСС!$A$1:$H$130</definedName>
    <definedName name="_xlnm.Print_Area">#REF!</definedName>
    <definedName name="Оборудование_в_базисных_ценах">#REF!</definedName>
    <definedName name="Оборудование_в_текущих_ценах">'[51]Переменные и константы'!#REF!</definedName>
    <definedName name="Оборудование_в_текущих_ценах_по_ресурсному_расчету">'[51]Переменные и константы'!#REF!</definedName>
    <definedName name="Оборудование_в_текущих_ценах_после_применения_индексов">'[51]Переменные и константы'!#REF!</definedName>
    <definedName name="Обоснование_поправки">#REF!</definedName>
    <definedName name="обуч" localSheetId="0" hidden="1">{#N/A,#N/A,TRUE,"Смета на пасс. обор. №1"}</definedName>
    <definedName name="обуч" localSheetId="1" hidden="1">{#N/A,#N/A,TRUE,"Смета на пасс. обор. №1"}</definedName>
    <definedName name="обуч" localSheetId="2" hidden="1">{#N/A,#N/A,TRUE,"Смета на пасс. обор. №1"}</definedName>
    <definedName name="обуч" hidden="1">{#N/A,#N/A,TRUE,"Смета на пасс. обор. №1"}</definedName>
    <definedName name="обуч_1" localSheetId="0" hidden="1">{#N/A,#N/A,TRUE,"Смета на пасс. обор. №1"}</definedName>
    <definedName name="обуч_1" localSheetId="1" hidden="1">{#N/A,#N/A,TRUE,"Смета на пасс. обор. №1"}</definedName>
    <definedName name="обуч_1" localSheetId="2" hidden="1">{#N/A,#N/A,TRUE,"Смета на пасс. обор. №1"}</definedName>
    <definedName name="обуч_1" hidden="1">{#N/A,#N/A,TRUE,"Смета на пасс. обор. №1"}</definedName>
    <definedName name="общ_МПА_П">#REF!</definedName>
    <definedName name="ОбъектАдрес" localSheetId="2">[47]ОбмОбслЗемОд!$A$4</definedName>
    <definedName name="ОбъектАдрес">[48]ОбмОбслЗемОд!$A$4</definedName>
    <definedName name="Объекты">#REF!</definedName>
    <definedName name="объем">#N/A</definedName>
    <definedName name="объем___0" localSheetId="2">#REF!</definedName>
    <definedName name="объем___0">#REF!</definedName>
    <definedName name="объем___0___0" localSheetId="2">#REF!</definedName>
    <definedName name="объем___0___0">#REF!</definedName>
    <definedName name="объем___0___0___0">#REF!</definedName>
    <definedName name="объем___0___0___0___0">#REF!</definedName>
    <definedName name="объем___0___0___0___0___0">#REF!</definedName>
    <definedName name="объем___0___0___0___0___0_1">#REF!</definedName>
    <definedName name="объем___0___0___0___0_1">#REF!</definedName>
    <definedName name="объем___0___0___0___1">#REF!</definedName>
    <definedName name="объем___0___0___0___1_1">#REF!</definedName>
    <definedName name="объем___0___0___0___5">#REF!</definedName>
    <definedName name="объем___0___0___0___5_1">#REF!</definedName>
    <definedName name="объем___0___0___0_1">#REF!</definedName>
    <definedName name="объем___0___0___0_1_1">#REF!</definedName>
    <definedName name="объем___0___0___0_1_1_1">#REF!</definedName>
    <definedName name="объем___0___0___0_5">#REF!</definedName>
    <definedName name="объем___0___0___0_5_1">#REF!</definedName>
    <definedName name="объем___0___0___1">#REF!</definedName>
    <definedName name="объем___0___0___1_1">#REF!</definedName>
    <definedName name="объем___0___0___2">#REF!</definedName>
    <definedName name="объем___0___0___2_1">#REF!</definedName>
    <definedName name="объем___0___0___3">#REF!</definedName>
    <definedName name="объем___0___0___3_1">#REF!</definedName>
    <definedName name="объем___0___0___4">#REF!</definedName>
    <definedName name="объем___0___0___4_1">#REF!</definedName>
    <definedName name="объем___0___0___5">#REF!</definedName>
    <definedName name="объем___0___0___5_1">#REF!</definedName>
    <definedName name="объем___0___0_1">#REF!</definedName>
    <definedName name="объем___0___0_1_1">#REF!</definedName>
    <definedName name="объем___0___0_1_1_1">#REF!</definedName>
    <definedName name="объем___0___0_3">#REF!</definedName>
    <definedName name="объем___0___0_3_1">#REF!</definedName>
    <definedName name="объем___0___0_5">#REF!</definedName>
    <definedName name="объем___0___0_5_1">#REF!</definedName>
    <definedName name="объем___0___1">#REF!</definedName>
    <definedName name="объем___0___1___0">#REF!</definedName>
    <definedName name="объем___0___1___0_1">#REF!</definedName>
    <definedName name="объем___0___1_1">#REF!</definedName>
    <definedName name="объем___0___10">#REF!</definedName>
    <definedName name="объем___0___10_1">#REF!</definedName>
    <definedName name="объем___0___12">#REF!</definedName>
    <definedName name="объем___0___2">#REF!</definedName>
    <definedName name="объем___0___2___0">#REF!</definedName>
    <definedName name="объем___0___2___0___0">#REF!</definedName>
    <definedName name="объем___0___2___0___0_1">#REF!</definedName>
    <definedName name="объем___0___2___0_1">#REF!</definedName>
    <definedName name="объем___0___2___5">#REF!</definedName>
    <definedName name="объем___0___2___5_1">#REF!</definedName>
    <definedName name="объем___0___2_1">#REF!</definedName>
    <definedName name="объем___0___2_1_1">#REF!</definedName>
    <definedName name="объем___0___2_1_1_1">#REF!</definedName>
    <definedName name="объем___0___2_3">#REF!</definedName>
    <definedName name="объем___0___2_3_1">#REF!</definedName>
    <definedName name="объем___0___2_5">#REF!</definedName>
    <definedName name="объем___0___2_5_1">#REF!</definedName>
    <definedName name="объем___0___3">#REF!</definedName>
    <definedName name="объем___0___3___0">#REF!</definedName>
    <definedName name="объем___0___3___0_1">#REF!</definedName>
    <definedName name="объем___0___3___5">#REF!</definedName>
    <definedName name="объем___0___3___5_1">#REF!</definedName>
    <definedName name="объем___0___3_1">#REF!</definedName>
    <definedName name="объем___0___3_1_1">#REF!</definedName>
    <definedName name="объем___0___3_1_1_1">#REF!</definedName>
    <definedName name="объем___0___3_5">#REF!</definedName>
    <definedName name="объем___0___3_5_1">#REF!</definedName>
    <definedName name="объем___0___4">#REF!</definedName>
    <definedName name="объем___0___4___0">#REF!</definedName>
    <definedName name="объем___0___4___0_1">#REF!</definedName>
    <definedName name="объем___0___4___5">#REF!</definedName>
    <definedName name="объем___0___4___5_1">#REF!</definedName>
    <definedName name="объем___0___4_1">#REF!</definedName>
    <definedName name="объем___0___4_1_1">#REF!</definedName>
    <definedName name="объем___0___4_1_1_1">#REF!</definedName>
    <definedName name="объем___0___4_3">#REF!</definedName>
    <definedName name="объем___0___4_3_1">#REF!</definedName>
    <definedName name="объем___0___4_5">#REF!</definedName>
    <definedName name="объем___0___4_5_1">#REF!</definedName>
    <definedName name="объем___0___5">#REF!</definedName>
    <definedName name="объем___0___5_1">#REF!</definedName>
    <definedName name="объем___0___6">#REF!</definedName>
    <definedName name="объем___0___6_1">#REF!</definedName>
    <definedName name="объем___0___8">#REF!</definedName>
    <definedName name="объем___0___8_1">#REF!</definedName>
    <definedName name="объем___0_1">#REF!</definedName>
    <definedName name="объем___0_1_1">#REF!</definedName>
    <definedName name="объем___0_3">#REF!</definedName>
    <definedName name="объем___0_3_1">#REF!</definedName>
    <definedName name="объем___0_5">#REF!</definedName>
    <definedName name="объем___0_5_1">#REF!</definedName>
    <definedName name="объем___1">#REF!</definedName>
    <definedName name="объем___1___0">#REF!</definedName>
    <definedName name="объем___1___0___0">#REF!</definedName>
    <definedName name="объем___1___0___0_1">#REF!</definedName>
    <definedName name="объем___1___0_1">#REF!</definedName>
    <definedName name="объем___1___1">#REF!</definedName>
    <definedName name="объем___1___1_1">#REF!</definedName>
    <definedName name="объем___1___5">#REF!</definedName>
    <definedName name="объем___1___5_1">#REF!</definedName>
    <definedName name="объем___1_1">#REF!</definedName>
    <definedName name="объем___1_1_1">#REF!</definedName>
    <definedName name="объем___1_1_1_1">#REF!</definedName>
    <definedName name="объем___1_3">#REF!</definedName>
    <definedName name="объем___1_3_1">#REF!</definedName>
    <definedName name="объем___1_5">#REF!</definedName>
    <definedName name="объем___1_5_1">#REF!</definedName>
    <definedName name="объем___10" localSheetId="2">#REF!</definedName>
    <definedName name="объем___10">#REF!</definedName>
    <definedName name="объем___10___0">NA()</definedName>
    <definedName name="объем___10___0___0" localSheetId="2">#REF!</definedName>
    <definedName name="объем___10___0___0">#REF!</definedName>
    <definedName name="объем___10___0___0___0">#REF!</definedName>
    <definedName name="объем___10___0___0___0_1">#REF!</definedName>
    <definedName name="объем___10___0___0_1">#REF!</definedName>
    <definedName name="объем___10___0___1">NA()</definedName>
    <definedName name="объем___10___0___5">NA()</definedName>
    <definedName name="объем___10___0_1">#REF!</definedName>
    <definedName name="объем___10___0_1_1">NA()</definedName>
    <definedName name="объем___10___0_3">NA()</definedName>
    <definedName name="объем___10___0_5">NA()</definedName>
    <definedName name="объем___10___1" localSheetId="2">#REF!</definedName>
    <definedName name="объем___10___1">#REF!</definedName>
    <definedName name="объем___10___10">#REF!</definedName>
    <definedName name="объем___10___12">#REF!</definedName>
    <definedName name="объем___10___2">NA()</definedName>
    <definedName name="объем___10___4">NA()</definedName>
    <definedName name="объем___10___5">#REF!</definedName>
    <definedName name="объем___10___5_1">#REF!</definedName>
    <definedName name="объем___10___6">NA()</definedName>
    <definedName name="объем___10___8">NA()</definedName>
    <definedName name="объем___10_1">NA()</definedName>
    <definedName name="объем___10_3">#REF!</definedName>
    <definedName name="объем___10_3_1">#REF!</definedName>
    <definedName name="объем___10_5">#REF!</definedName>
    <definedName name="объем___10_5_1">#REF!</definedName>
    <definedName name="объем___11" localSheetId="2">#REF!</definedName>
    <definedName name="объем___11">#REF!</definedName>
    <definedName name="объем___11___0">NA()</definedName>
    <definedName name="объем___11___10" localSheetId="2">#REF!</definedName>
    <definedName name="объем___11___10">#REF!</definedName>
    <definedName name="объем___11___2">#REF!</definedName>
    <definedName name="объем___11___4">#REF!</definedName>
    <definedName name="объем___11___6">#REF!</definedName>
    <definedName name="объем___11___8">#REF!</definedName>
    <definedName name="объем___11_1">#REF!</definedName>
    <definedName name="объем___12">NA()</definedName>
    <definedName name="объем___2" localSheetId="2">#REF!</definedName>
    <definedName name="объем___2">#REF!</definedName>
    <definedName name="объем___2___0">#REF!</definedName>
    <definedName name="объем___2___0___0">#REF!</definedName>
    <definedName name="объем___2___0___0___0">#REF!</definedName>
    <definedName name="объем___2___0___0___0___0">#REF!</definedName>
    <definedName name="объем___2___0___0___0___0_1">#REF!</definedName>
    <definedName name="объем___2___0___0___0_1">#REF!</definedName>
    <definedName name="объем___2___0___0___1">#REF!</definedName>
    <definedName name="объем___2___0___0___1_1">#REF!</definedName>
    <definedName name="объем___2___0___0___5">#REF!</definedName>
    <definedName name="объем___2___0___0___5_1">#REF!</definedName>
    <definedName name="объем___2___0___0_1">#REF!</definedName>
    <definedName name="объем___2___0___0_1_1">#REF!</definedName>
    <definedName name="объем___2___0___0_1_1_1">#REF!</definedName>
    <definedName name="объем___2___0___0_5">#REF!</definedName>
    <definedName name="объем___2___0___0_5_1">#REF!</definedName>
    <definedName name="объем___2___0___1">#REF!</definedName>
    <definedName name="объем___2___0___1_1">#REF!</definedName>
    <definedName name="объем___2___0___5">#REF!</definedName>
    <definedName name="объем___2___0___5_1">#REF!</definedName>
    <definedName name="объем___2___0_1">#REF!</definedName>
    <definedName name="объем___2___0_1_1">#REF!</definedName>
    <definedName name="объем___2___0_1_1_1">#REF!</definedName>
    <definedName name="объем___2___0_3">#REF!</definedName>
    <definedName name="объем___2___0_3_1">#REF!</definedName>
    <definedName name="объем___2___0_5">#REF!</definedName>
    <definedName name="объем___2___0_5_1">#REF!</definedName>
    <definedName name="объем___2___1">#REF!</definedName>
    <definedName name="объем___2___1_1">#REF!</definedName>
    <definedName name="объем___2___10">#REF!</definedName>
    <definedName name="объем___2___10_1">#REF!</definedName>
    <definedName name="объем___2___12">#REF!</definedName>
    <definedName name="объем___2___2">#REF!</definedName>
    <definedName name="объем___2___2_1">#REF!</definedName>
    <definedName name="объем___2___3">#REF!</definedName>
    <definedName name="объем___2___4">#REF!</definedName>
    <definedName name="объем___2___4___0">#REF!</definedName>
    <definedName name="объем___2___4___0_1">#REF!</definedName>
    <definedName name="объем___2___4___5">#REF!</definedName>
    <definedName name="объем___2___4___5_1">#REF!</definedName>
    <definedName name="объем___2___4_1">#REF!</definedName>
    <definedName name="объем___2___4_1_1">#REF!</definedName>
    <definedName name="объем___2___4_1_1_1">#REF!</definedName>
    <definedName name="объем___2___4_3">#REF!</definedName>
    <definedName name="объем___2___4_3_1">#REF!</definedName>
    <definedName name="объем___2___4_5">#REF!</definedName>
    <definedName name="объем___2___4_5_1">#REF!</definedName>
    <definedName name="объем___2___5">#REF!</definedName>
    <definedName name="объем___2___5_1">#REF!</definedName>
    <definedName name="объем___2___6">#REF!</definedName>
    <definedName name="объем___2___6_1">#REF!</definedName>
    <definedName name="объем___2___8">#REF!</definedName>
    <definedName name="объем___2___8_1">#REF!</definedName>
    <definedName name="объем___2_1">#REF!</definedName>
    <definedName name="объем___2_1_1">#REF!</definedName>
    <definedName name="объем___2_1_1_1">#REF!</definedName>
    <definedName name="объем___2_3">#REF!</definedName>
    <definedName name="объем___2_3_1">#REF!</definedName>
    <definedName name="объем___2_5">#REF!</definedName>
    <definedName name="объем___2_5_1">#REF!</definedName>
    <definedName name="объем___3">#REF!</definedName>
    <definedName name="объем___3___0">#REF!</definedName>
    <definedName name="объем___3___0___0">NA()</definedName>
    <definedName name="объем___3___0___0___0">NA()</definedName>
    <definedName name="объем___3___0___1">NA()</definedName>
    <definedName name="объем___3___0___5">#REF!</definedName>
    <definedName name="объем___3___0___5_1">#REF!</definedName>
    <definedName name="объем___3___0_1">#REF!</definedName>
    <definedName name="объем___3___0_1_1">NA()</definedName>
    <definedName name="объем___3___0_3">#REF!</definedName>
    <definedName name="объем___3___0_3_1">#REF!</definedName>
    <definedName name="объем___3___0_5">#REF!</definedName>
    <definedName name="объем___3___0_5_1">#REF!</definedName>
    <definedName name="объем___3___10" localSheetId="2">#REF!</definedName>
    <definedName name="объем___3___10">#REF!</definedName>
    <definedName name="объем___3___2">#REF!</definedName>
    <definedName name="объем___3___2_1">#REF!</definedName>
    <definedName name="объем___3___3">#REF!</definedName>
    <definedName name="объем___3___3_1">#REF!</definedName>
    <definedName name="объем___3___4">#REF!</definedName>
    <definedName name="объем___3___5">#REF!</definedName>
    <definedName name="объем___3___5_1">#REF!</definedName>
    <definedName name="объем___3___6">#REF!</definedName>
    <definedName name="объем___3___8">#REF!</definedName>
    <definedName name="объем___3_1">#REF!</definedName>
    <definedName name="объем___3_1_1">#REF!</definedName>
    <definedName name="объем___3_1_1_1">#REF!</definedName>
    <definedName name="объем___3_3">NA()</definedName>
    <definedName name="объем___3_5">#REF!</definedName>
    <definedName name="объем___3_5_1">#REF!</definedName>
    <definedName name="объем___4">#REF!</definedName>
    <definedName name="объем___4___0">NA()</definedName>
    <definedName name="объем___4___0___0" localSheetId="2">#REF!</definedName>
    <definedName name="объем___4___0___0">#REF!</definedName>
    <definedName name="объем___4___0___0___0">#REF!</definedName>
    <definedName name="объем___4___0___0___0___0">#REF!</definedName>
    <definedName name="объем___4___0___0___0___0_1">#REF!</definedName>
    <definedName name="объем___4___0___0___0_1">#REF!</definedName>
    <definedName name="объем___4___0___0___1">#REF!</definedName>
    <definedName name="объем___4___0___0___1_1">#REF!</definedName>
    <definedName name="объем___4___0___0___5">#REF!</definedName>
    <definedName name="объем___4___0___0___5_1">#REF!</definedName>
    <definedName name="объем___4___0___0_1">#REF!</definedName>
    <definedName name="объем___4___0___0_1_1">#REF!</definedName>
    <definedName name="объем___4___0___0_1_1_1">#REF!</definedName>
    <definedName name="объем___4___0___0_5">#REF!</definedName>
    <definedName name="объем___4___0___0_5_1">#REF!</definedName>
    <definedName name="объем___4___0___1">#REF!</definedName>
    <definedName name="объем___4___0___1_1">#REF!</definedName>
    <definedName name="объем___4___0___5">NA()</definedName>
    <definedName name="объем___4___0_1">#REF!</definedName>
    <definedName name="объем___4___0_1_1">#REF!</definedName>
    <definedName name="объем___4___0_1_1_1">#REF!</definedName>
    <definedName name="объем___4___0_3">#REF!</definedName>
    <definedName name="объем___4___0_3_1">#REF!</definedName>
    <definedName name="объем___4___0_5">NA()</definedName>
    <definedName name="объем___4___1">#REF!</definedName>
    <definedName name="объем___4___1_1">#REF!</definedName>
    <definedName name="объем___4___10">#REF!</definedName>
    <definedName name="объем___4___10_1">#REF!</definedName>
    <definedName name="объем___4___12">#REF!</definedName>
    <definedName name="объем___4___2">#REF!</definedName>
    <definedName name="объем___4___2_1">#REF!</definedName>
    <definedName name="объем___4___3">#REF!</definedName>
    <definedName name="объем___4___3_1">#REF!</definedName>
    <definedName name="объем___4___4">#REF!</definedName>
    <definedName name="объем___4___4_1">#REF!</definedName>
    <definedName name="объем___4___5">#REF!</definedName>
    <definedName name="объем___4___5_1">#REF!</definedName>
    <definedName name="объем___4___6">#REF!</definedName>
    <definedName name="объем___4___6_1">#REF!</definedName>
    <definedName name="объем___4___8">#REF!</definedName>
    <definedName name="объем___4___8_1">#REF!</definedName>
    <definedName name="объем___4_1">#REF!</definedName>
    <definedName name="объем___4_1_1">#REF!</definedName>
    <definedName name="объем___4_1_1_1">#REF!</definedName>
    <definedName name="объем___4_3">#REF!</definedName>
    <definedName name="объем___4_3_1">#REF!</definedName>
    <definedName name="объем___4_5">#REF!</definedName>
    <definedName name="объем___4_5_1">#REF!</definedName>
    <definedName name="объем___5">NA()</definedName>
    <definedName name="объем___5___0" localSheetId="2">#REF!</definedName>
    <definedName name="объем___5___0">#REF!</definedName>
    <definedName name="объем___5___0___0">#REF!</definedName>
    <definedName name="объем___5___0___0___0">#REF!</definedName>
    <definedName name="объем___5___0___0___0___0">#REF!</definedName>
    <definedName name="объем___5___0___0___0___0_1">#REF!</definedName>
    <definedName name="объем___5___0___0___0_1">#REF!</definedName>
    <definedName name="объем___5___0___0_1">#REF!</definedName>
    <definedName name="объем___5___0___1">#REF!</definedName>
    <definedName name="объем___5___0___1_1">#REF!</definedName>
    <definedName name="объем___5___0___5">#REF!</definedName>
    <definedName name="объем___5___0___5_1">#REF!</definedName>
    <definedName name="объем___5___0_1">#REF!</definedName>
    <definedName name="объем___5___0_1_1">#REF!</definedName>
    <definedName name="объем___5___0_1_1_1">#REF!</definedName>
    <definedName name="объем___5___0_3">#REF!</definedName>
    <definedName name="объем___5___0_3_1">#REF!</definedName>
    <definedName name="объем___5___0_5">#REF!</definedName>
    <definedName name="объем___5___0_5_1">#REF!</definedName>
    <definedName name="объем___5___1">#REF!</definedName>
    <definedName name="объем___5___1_1">#REF!</definedName>
    <definedName name="объем___5___3">NA()</definedName>
    <definedName name="объем___5___5">NA()</definedName>
    <definedName name="объем___5_1">#REF!</definedName>
    <definedName name="объем___5_1_1">#REF!</definedName>
    <definedName name="объем___5_1_1_1">#REF!</definedName>
    <definedName name="объем___5_3">NA()</definedName>
    <definedName name="объем___5_5">NA()</definedName>
    <definedName name="объем___6">NA()</definedName>
    <definedName name="объем___6___0" localSheetId="2">#REF!</definedName>
    <definedName name="объем___6___0">#REF!</definedName>
    <definedName name="объем___6___0___0">#REF!</definedName>
    <definedName name="объем___6___0___0___0">#REF!</definedName>
    <definedName name="объем___6___0___0___0___0">#REF!</definedName>
    <definedName name="объем___6___0___0___0___0_1">#REF!</definedName>
    <definedName name="объем___6___0___0___0_1">#REF!</definedName>
    <definedName name="объем___6___0___0_1">#REF!</definedName>
    <definedName name="объем___6___0___1">#REF!</definedName>
    <definedName name="объем___6___0___1_1">#REF!</definedName>
    <definedName name="объем___6___0___5">#REF!</definedName>
    <definedName name="объем___6___0___5_1">#REF!</definedName>
    <definedName name="объем___6___0_1">#REF!</definedName>
    <definedName name="объем___6___0_1_1">#REF!</definedName>
    <definedName name="объем___6___0_1_1_1">#REF!</definedName>
    <definedName name="объем___6___0_3">#REF!</definedName>
    <definedName name="объем___6___0_3_1">#REF!</definedName>
    <definedName name="объем___6___0_5">#REF!</definedName>
    <definedName name="объем___6___0_5_1">#REF!</definedName>
    <definedName name="объем___6___1">#REF!</definedName>
    <definedName name="объем___6___10">#REF!</definedName>
    <definedName name="объем___6___10_1">#REF!</definedName>
    <definedName name="объем___6___12">#REF!</definedName>
    <definedName name="объем___6___2">#REF!</definedName>
    <definedName name="объем___6___2_1">#REF!</definedName>
    <definedName name="объем___6___4">#REF!</definedName>
    <definedName name="объем___6___4_1">#REF!</definedName>
    <definedName name="объем___6___5">NA()</definedName>
    <definedName name="объем___6___6" localSheetId="2">#REF!</definedName>
    <definedName name="объем___6___6">#REF!</definedName>
    <definedName name="объем___6___6_1">#REF!</definedName>
    <definedName name="объем___6___8">#REF!</definedName>
    <definedName name="объем___6___8_1">#REF!</definedName>
    <definedName name="объем___6_1">#REF!</definedName>
    <definedName name="объем___6_1_1">#REF!</definedName>
    <definedName name="объем___6_1_1_1">#REF!</definedName>
    <definedName name="объем___6_3">#REF!</definedName>
    <definedName name="объем___6_3_1">#REF!</definedName>
    <definedName name="объем___6_5">NA()</definedName>
    <definedName name="объем___7" localSheetId="2">#REF!</definedName>
    <definedName name="объем___7">#REF!</definedName>
    <definedName name="объем___7___0">#REF!</definedName>
    <definedName name="объем___7___10">#REF!</definedName>
    <definedName name="объем___7___2">#REF!</definedName>
    <definedName name="объем___7___4">#REF!</definedName>
    <definedName name="объем___7___6">#REF!</definedName>
    <definedName name="объем___7___8">#REF!</definedName>
    <definedName name="объем___7_1">#REF!</definedName>
    <definedName name="объем___8">#REF!</definedName>
    <definedName name="объем___8___0">#REF!</definedName>
    <definedName name="объем___8___0___0">#REF!</definedName>
    <definedName name="объем___8___0___0___0">#REF!</definedName>
    <definedName name="объем___8___0___0___0___0">#REF!</definedName>
    <definedName name="объем___8___0___0___0___0_1">#REF!</definedName>
    <definedName name="объем___8___0___0___0_1">#REF!</definedName>
    <definedName name="объем___8___0___0_1">#REF!</definedName>
    <definedName name="объем___8___0___1">#REF!</definedName>
    <definedName name="объем___8___0___1_1">#REF!</definedName>
    <definedName name="объем___8___0___5">#REF!</definedName>
    <definedName name="объем___8___0___5_1">#REF!</definedName>
    <definedName name="объем___8___0_1">#REF!</definedName>
    <definedName name="объем___8___0_1_1">#REF!</definedName>
    <definedName name="объем___8___0_1_1_1">#REF!</definedName>
    <definedName name="объем___8___0_3">#REF!</definedName>
    <definedName name="объем___8___0_3_1">#REF!</definedName>
    <definedName name="объем___8___0_5">#REF!</definedName>
    <definedName name="объем___8___0_5_1">#REF!</definedName>
    <definedName name="объем___8___1">#REF!</definedName>
    <definedName name="объем___8___10">#REF!</definedName>
    <definedName name="объем___8___10_1">#REF!</definedName>
    <definedName name="объем___8___12">#REF!</definedName>
    <definedName name="объем___8___2">#REF!</definedName>
    <definedName name="объем___8___2_1">#REF!</definedName>
    <definedName name="объем___8___4">#REF!</definedName>
    <definedName name="объем___8___4_1">#REF!</definedName>
    <definedName name="объем___8___5">#REF!</definedName>
    <definedName name="объем___8___5_1">#REF!</definedName>
    <definedName name="объем___8___6">#REF!</definedName>
    <definedName name="объем___8___6_1">#REF!</definedName>
    <definedName name="объем___8___8">#REF!</definedName>
    <definedName name="объем___8___8_1">#REF!</definedName>
    <definedName name="объем___8_1">#REF!</definedName>
    <definedName name="объем___8_1_1">#REF!</definedName>
    <definedName name="объем___8_1_1_1">#REF!</definedName>
    <definedName name="объем___8_3">#REF!</definedName>
    <definedName name="объем___8_3_1">#REF!</definedName>
    <definedName name="объем___8_5">#REF!</definedName>
    <definedName name="объем___8_5_1">#REF!</definedName>
    <definedName name="объем___9">#REF!</definedName>
    <definedName name="объем___9___0">#REF!</definedName>
    <definedName name="объем___9___0___0">#REF!</definedName>
    <definedName name="объем___9___0___0___0">#REF!</definedName>
    <definedName name="объем___9___0___0___0___0">#REF!</definedName>
    <definedName name="объем___9___0___0___0___0_1">#REF!</definedName>
    <definedName name="объем___9___0___0___0_1">#REF!</definedName>
    <definedName name="объем___9___0___0_1">#REF!</definedName>
    <definedName name="объем___9___0___5">#REF!</definedName>
    <definedName name="объем___9___0___5_1">#REF!</definedName>
    <definedName name="объем___9___0_1">#REF!</definedName>
    <definedName name="объем___9___0_5">#REF!</definedName>
    <definedName name="объем___9___0_5_1">#REF!</definedName>
    <definedName name="объем___9___10">#REF!</definedName>
    <definedName name="объем___9___2">#REF!</definedName>
    <definedName name="объем___9___4">#REF!</definedName>
    <definedName name="объем___9___5">#REF!</definedName>
    <definedName name="объем___9___5_1">#REF!</definedName>
    <definedName name="объем___9___6">#REF!</definedName>
    <definedName name="объем___9___8">#REF!</definedName>
    <definedName name="объем___9_1">#REF!</definedName>
    <definedName name="объем___9_1_1">#REF!</definedName>
    <definedName name="объем___9_1_1_1">#REF!</definedName>
    <definedName name="объем___9_3">#REF!</definedName>
    <definedName name="объем___9_3_1">#REF!</definedName>
    <definedName name="объем___9_5">#REF!</definedName>
    <definedName name="объем___9_5_1">#REF!</definedName>
    <definedName name="объем_1">NA()</definedName>
    <definedName name="объем_1_1">NA()</definedName>
    <definedName name="объем_3">NA()</definedName>
    <definedName name="объем_4">NA()</definedName>
    <definedName name="объем_5">NA()</definedName>
    <definedName name="объем1" localSheetId="2">#REF!</definedName>
    <definedName name="объем1">#REF!</definedName>
    <definedName name="ов">#REF!</definedName>
    <definedName name="овао">#REF!</definedName>
    <definedName name="овено">#REF!</definedName>
    <definedName name="овпв">#REF!</definedName>
    <definedName name="ог" localSheetId="0" hidden="1">{#N/A,#N/A,TRUE,"Смета на пасс. обор. №1"}</definedName>
    <definedName name="ог" localSheetId="1" hidden="1">{#N/A,#N/A,TRUE,"Смета на пасс. обор. №1"}</definedName>
    <definedName name="ог" localSheetId="2" hidden="1">{#N/A,#N/A,TRUE,"Смета на пасс. обор. №1"}</definedName>
    <definedName name="ог" hidden="1">{#N/A,#N/A,TRUE,"Смета на пасс. обор. №1"}</definedName>
    <definedName name="ог_1" localSheetId="0" hidden="1">{#N/A,#N/A,TRUE,"Смета на пасс. обор. №1"}</definedName>
    <definedName name="ог_1" localSheetId="1" hidden="1">{#N/A,#N/A,TRUE,"Смета на пасс. обор. №1"}</definedName>
    <definedName name="ог_1" localSheetId="2" hidden="1">{#N/A,#N/A,TRUE,"Смета на пасс. обор. №1"}</definedName>
    <definedName name="ог_1" hidden="1">{#N/A,#N/A,TRUE,"Смета на пасс. обор. №1"}</definedName>
    <definedName name="одлпд">#REF!</definedName>
    <definedName name="оев">#REF!</definedName>
    <definedName name="оек">#REF!</definedName>
    <definedName name="ок">#REF!</definedName>
    <definedName name="ок_1">#REF!</definedName>
    <definedName name="окн">#REF!</definedName>
    <definedName name="Окончательно">#REF!</definedName>
    <definedName name="олд" localSheetId="0" hidden="1">{#N/A,#N/A,TRUE,"Смета на пасс. обор. №1"}</definedName>
    <definedName name="олд" localSheetId="1" hidden="1">{#N/A,#N/A,TRUE,"Смета на пасс. обор. №1"}</definedName>
    <definedName name="олд" localSheetId="2" hidden="1">{#N/A,#N/A,TRUE,"Смета на пасс. обор. №1"}</definedName>
    <definedName name="олд" hidden="1">{#N/A,#N/A,TRUE,"Смета на пасс. обор. №1"}</definedName>
    <definedName name="олд_1" localSheetId="0" hidden="1">{#N/A,#N/A,TRUE,"Смета на пасс. обор. №1"}</definedName>
    <definedName name="олд_1" localSheetId="1" hidden="1">{#N/A,#N/A,TRUE,"Смета на пасс. обор. №1"}</definedName>
    <definedName name="олд_1" localSheetId="2" hidden="1">{#N/A,#N/A,TRUE,"Смета на пасс. обор. №1"}</definedName>
    <definedName name="олд_1" hidden="1">{#N/A,#N/A,TRUE,"Смета на пасс. обор. №1"}</definedName>
    <definedName name="олорлшгш">#REF!</definedName>
    <definedName name="олпрол" localSheetId="2">#REF!</definedName>
    <definedName name="олпрол">#REF!</definedName>
    <definedName name="олролрт">#REF!</definedName>
    <definedName name="олрщшошшлд">#REF!</definedName>
    <definedName name="олюдю">#REF!</definedName>
    <definedName name="олютб">#REF!</definedName>
    <definedName name="ОЛЯ">#REF!</definedName>
    <definedName name="Омская_область">#REF!</definedName>
    <definedName name="Омская_область_1">#REF!</definedName>
    <definedName name="оо">#REF!</definedName>
    <definedName name="ооо">#REF!</definedName>
    <definedName name="ООО_НИИПРИИ___Севзапинжтехнология">#REF!</definedName>
    <definedName name="оооо">#REF!</definedName>
    <definedName name="оот">#REF!</definedName>
    <definedName name="опао">#REF!</definedName>
    <definedName name="Опер">[62]Орг!$C$50:$C$86</definedName>
    <definedName name="Описание_группы_строек">#REF!</definedName>
    <definedName name="Описание_локальной_сметы">#REF!</definedName>
    <definedName name="Описание_объекта">#REF!</definedName>
    <definedName name="Описание_объектной_сметы">#REF!</definedName>
    <definedName name="Описание_очереди">#REF!</definedName>
    <definedName name="Описание_пускового_комплекса">#REF!</definedName>
    <definedName name="Описание_сводного_сметного_расчета">#REF!</definedName>
    <definedName name="Описание_стройки">#REF!</definedName>
    <definedName name="Оренбургская_область">#REF!</definedName>
    <definedName name="Оренбургская_область_1">#REF!</definedName>
    <definedName name="орло">#REF!</definedName>
    <definedName name="Орловская_область">#REF!</definedName>
    <definedName name="орлорп">#REF!</definedName>
    <definedName name="орп" localSheetId="2" hidden="1">{#N/A,#N/A,TRUE,"Смета на пасс. обор. №1"}</definedName>
    <definedName name="орп" hidden="1">{#N/A,#N/A,TRUE,"Смета на пасс. обор. №1"}</definedName>
    <definedName name="орп_1" localSheetId="0" hidden="1">{#N/A,#N/A,TRUE,"Смета на пасс. обор. №1"}</definedName>
    <definedName name="орп_1" localSheetId="1" hidden="1">{#N/A,#N/A,TRUE,"Смета на пасс. обор. №1"}</definedName>
    <definedName name="орп_1" localSheetId="2" hidden="1">{#N/A,#N/A,TRUE,"Смета на пасс. обор. №1"}</definedName>
    <definedName name="орп_1" hidden="1">{#N/A,#N/A,TRUE,"Смета на пасс. обор. №1"}</definedName>
    <definedName name="орьл">[4]топография!#REF!</definedName>
    <definedName name="Осн_Камер">#REF!</definedName>
    <definedName name="Основание">#REF!</definedName>
    <definedName name="от" localSheetId="0" hidden="1">{#N/A,#N/A,TRUE,"Смета на пасс. обор. №1"}</definedName>
    <definedName name="от" localSheetId="1" hidden="1">{#N/A,#N/A,TRUE,"Смета на пасс. обор. №1"}</definedName>
    <definedName name="от" localSheetId="2" hidden="1">{#N/A,#N/A,TRUE,"Смета на пасс. обор. №1"}</definedName>
    <definedName name="от" hidden="1">{#N/A,#N/A,TRUE,"Смета на пасс. обор. №1"}</definedName>
    <definedName name="от_1" localSheetId="0" hidden="1">{#N/A,#N/A,TRUE,"Смета на пасс. обор. №1"}</definedName>
    <definedName name="от_1" localSheetId="1" hidden="1">{#N/A,#N/A,TRUE,"Смета на пасс. обор. №1"}</definedName>
    <definedName name="от_1" localSheetId="2" hidden="1">{#N/A,#N/A,TRUE,"Смета на пасс. обор. №1"}</definedName>
    <definedName name="от_1" hidden="1">{#N/A,#N/A,TRUE,"Смета на пасс. обор. №1"}</definedName>
    <definedName name="Отч_пож">[27]Коэфф!$B$6</definedName>
    <definedName name="Отчет">#REF!</definedName>
    <definedName name="Отчетный_период__учет_выполненных_работ">#REF!</definedName>
    <definedName name="оьт">#REF!</definedName>
    <definedName name="оьыватв">#REF!</definedName>
    <definedName name="оюю">#REF!</definedName>
    <definedName name="п">#REF!</definedName>
    <definedName name="п_1">#REF!</definedName>
    <definedName name="п1111111">#REF!</definedName>
    <definedName name="п45">#REF!</definedName>
    <definedName name="ПА3">#REF!</definedName>
    <definedName name="ПА4">#REF!</definedName>
    <definedName name="паирав">#REF!</definedName>
    <definedName name="пао">#REF!</definedName>
    <definedName name="пап">#REF!</definedName>
    <definedName name="паша">#REF!</definedName>
    <definedName name="ПБ">#REF!</definedName>
    <definedName name="пвар">#REF!</definedName>
    <definedName name="пвопв">#REF!</definedName>
    <definedName name="пвр">#REF!</definedName>
    <definedName name="пврл">#REF!</definedName>
    <definedName name="пвррь">#REF!</definedName>
    <definedName name="пврьп">#REF!</definedName>
    <definedName name="пврьпв">#REF!</definedName>
    <definedName name="пврьпврь">#REF!</definedName>
    <definedName name="пвСпп">#REF!</definedName>
    <definedName name="пвы">[13]топография!#REF!</definedName>
    <definedName name="пвьрвпрь">#REF!</definedName>
    <definedName name="пг">#REF!</definedName>
    <definedName name="пгшд">#REF!</definedName>
    <definedName name="ПД">#REF!</definedName>
    <definedName name="пдплд">#REF!</definedName>
    <definedName name="пек">#REF!</definedName>
    <definedName name="Пензенская_область">#REF!</definedName>
    <definedName name="перв_кат">#REF!</definedName>
    <definedName name="первая_кат">#REF!</definedName>
    <definedName name="первый">#REF!</definedName>
    <definedName name="ПереченьДолжностей">[63]Должности!$A$2:$A$31</definedName>
    <definedName name="Пермская_область">#REF!</definedName>
    <definedName name="Пермская_область_1">#REF!</definedName>
    <definedName name="ПЗ2">#REF!</definedName>
    <definedName name="Пи">#REF!</definedName>
    <definedName name="Пи_">#REF!</definedName>
    <definedName name="пионер">#REF!</definedName>
    <definedName name="ПИР">#REF!</definedName>
    <definedName name="ПИСС_стац">#REF!</definedName>
    <definedName name="ПИСС_эксп">#REF!</definedName>
    <definedName name="Пкр">'[24]Лист опроса'!$B$41</definedName>
    <definedName name="пл">#REF!</definedName>
    <definedName name="План" localSheetId="2">'[64]Смета 7'!$F$1</definedName>
    <definedName name="План">'[64]Смета 7'!$F$1</definedName>
    <definedName name="плдпол">#REF!</definedName>
    <definedName name="плдполд">#REF!</definedName>
    <definedName name="плодолд">#REF!</definedName>
    <definedName name="Площадь" localSheetId="2">#REF!</definedName>
    <definedName name="Площадь">#REF!</definedName>
    <definedName name="Площадь_1">#REF!</definedName>
    <definedName name="Площадь_нелинейных_объектов">#REF!</definedName>
    <definedName name="Площадь_нелинейных_объектов_1">#REF!</definedName>
    <definedName name="Площадь_планшетов">#REF!</definedName>
    <definedName name="Площадь_планшетов_1">#REF!</definedName>
    <definedName name="плп">[4]топография!#REF!</definedName>
    <definedName name="плыа">#REF!</definedName>
    <definedName name="плю">#REF!</definedName>
    <definedName name="пнр">#REF!</definedName>
    <definedName name="по">#REF!</definedName>
    <definedName name="пов">#REF!</definedName>
    <definedName name="Подгон">#REF!</definedName>
    <definedName name="подлжддлджд">#REF!</definedName>
    <definedName name="ПодрядДолжн" localSheetId="2">[47]ОбмОбслЗемОд!$F$67</definedName>
    <definedName name="ПодрядДолжн">[48]ОбмОбслЗемОд!$F$67</definedName>
    <definedName name="ПодрядИмя" localSheetId="2">[47]ОбмОбслЗемОд!$H$69</definedName>
    <definedName name="ПодрядИмя">[48]ОбмОбслЗемОд!$H$69</definedName>
    <definedName name="Подрядчик" localSheetId="2">[47]ОбмОбслЗемОд!$A$7</definedName>
    <definedName name="Подрядчик">[48]ОбмОбслЗемОд!$A$7</definedName>
    <definedName name="Покупное_ПО">#REF!</definedName>
    <definedName name="Покупные">#REF!</definedName>
    <definedName name="Покупные_изделия">#REF!</definedName>
    <definedName name="полд">#REF!</definedName>
    <definedName name="Полевые">#REF!</definedName>
    <definedName name="Полно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2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2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0___0___0">#REF!</definedName>
    <definedName name="Поправочные_коэффициенты_по_письму_Госстроя_от_25.12.90___0___0___0___0___0_1">#REF!</definedName>
    <definedName name="Поправочные_коэффициенты_по_письму_Госстроя_от_25.12.90___0___0___0___0_1">#REF!</definedName>
    <definedName name="Поправочные_коэффициенты_по_письму_Госстроя_от_25.12.90___0___0___0___1">#REF!</definedName>
    <definedName name="Поправочные_коэффициенты_по_письму_Госстроя_от_25.12.90___0___0___0___1_1">#REF!</definedName>
    <definedName name="Поправочные_коэффициенты_по_письму_Госстроя_от_25.12.90___0___0___0___5">#REF!</definedName>
    <definedName name="Поправочные_коэффициенты_по_письму_Госстроя_от_25.12.90___0___0___0___5_1">#REF!</definedName>
    <definedName name="Поправочные_коэффициенты_по_письму_Госстроя_от_25.12.90___0___0___0_1">#REF!</definedName>
    <definedName name="Поправочные_коэффициенты_по_письму_Госстроя_от_25.12.90___0___0___0_1_1">#REF!</definedName>
    <definedName name="Поправочные_коэффициенты_по_письму_Госстроя_от_25.12.90___0___0___0_1_1_1">#REF!</definedName>
    <definedName name="Поправочные_коэффициенты_по_письму_Госстроя_от_25.12.90___0___0___0_5">#REF!</definedName>
    <definedName name="Поправочные_коэффициенты_по_письму_Госстроя_от_25.12.90___0___0___0_5_1">#REF!</definedName>
    <definedName name="Поправочные_коэффициенты_по_письму_Госстроя_от_25.12.90___0___0___1">#REF!</definedName>
    <definedName name="Поправочные_коэффициенты_по_письму_Госстроя_от_25.12.90___0___0___1_1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2_1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3_1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0___4_1">#REF!</definedName>
    <definedName name="Поправочные_коэффициенты_по_письму_Госстроя_от_25.12.90___0___0___5">#REF!</definedName>
    <definedName name="Поправочные_коэффициенты_по_письму_Госстроя_от_25.12.90___0___0___5_1">#REF!</definedName>
    <definedName name="Поправочные_коэффициенты_по_письму_Госстроя_от_25.12.90___0___0_1">#REF!</definedName>
    <definedName name="Поправочные_коэффициенты_по_письму_Госстроя_от_25.12.90___0___0_1_1">#REF!</definedName>
    <definedName name="Поправочные_коэффициенты_по_письму_Госстроя_от_25.12.90___0___0_1_1_1">#REF!</definedName>
    <definedName name="Поправочные_коэффициенты_по_письму_Госстроя_от_25.12.90___0___0_3">#REF!</definedName>
    <definedName name="Поправочные_коэффициенты_по_письму_Госстроя_от_25.12.90___0___0_3_1">#REF!</definedName>
    <definedName name="Поправочные_коэффициенты_по_письму_Госстроя_от_25.12.90___0___0_5">#REF!</definedName>
    <definedName name="Поправочные_коэффициенты_по_письму_Госстроя_от_25.12.90___0___0_5_1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___0">#REF!</definedName>
    <definedName name="Поправочные_коэффициенты_по_письму_Госстроя_от_25.12.90___0___1___0_1">#REF!</definedName>
    <definedName name="Поправочные_коэффициенты_по_письму_Госстроя_от_25.12.90___0___1_1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0_1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2___0___0">#REF!</definedName>
    <definedName name="Поправочные_коэффициенты_по_письму_Госстроя_от_25.12.90___0___2___0___0_1">#REF!</definedName>
    <definedName name="Поправочные_коэффициенты_по_письму_Госстроя_от_25.12.90___0___2___0_1">#REF!</definedName>
    <definedName name="Поправочные_коэффициенты_по_письму_Госстроя_от_25.12.90___0___2___5">#REF!</definedName>
    <definedName name="Поправочные_коэффициенты_по_письму_Госстроя_от_25.12.90___0___2___5_1">#REF!</definedName>
    <definedName name="Поправочные_коэффициенты_по_письму_Госстроя_от_25.12.90___0___2_1">#REF!</definedName>
    <definedName name="Поправочные_коэффициенты_по_письму_Госстроя_от_25.12.90___0___2_1_1">#REF!</definedName>
    <definedName name="Поправочные_коэффициенты_по_письму_Госстроя_от_25.12.90___0___2_1_1_1">#REF!</definedName>
    <definedName name="Поправочные_коэффициенты_по_письму_Госстроя_от_25.12.90___0___2_3">#REF!</definedName>
    <definedName name="Поправочные_коэффициенты_по_письму_Госстроя_от_25.12.90___0___2_3_1">#REF!</definedName>
    <definedName name="Поправочные_коэффициенты_по_письму_Госстроя_от_25.12.90___0___2_5">#REF!</definedName>
    <definedName name="Поправочные_коэффициенты_по_письму_Госстроя_от_25.12.90___0___2_5_1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3___0___0">#REF!</definedName>
    <definedName name="Поправочные_коэффициенты_по_письму_Госстроя_от_25.12.90___0___3___0___0_1">#REF!</definedName>
    <definedName name="Поправочные_коэффициенты_по_письму_Госстроя_от_25.12.90___0___3___0___1">#REF!</definedName>
    <definedName name="Поправочные_коэффициенты_по_письму_Госстроя_от_25.12.90___0___3___0___1_1">#REF!</definedName>
    <definedName name="Поправочные_коэффициенты_по_письму_Госстроя_от_25.12.90___0___3___0___5">#REF!</definedName>
    <definedName name="Поправочные_коэффициенты_по_письму_Госстроя_от_25.12.90___0___3___0___5_1">#REF!</definedName>
    <definedName name="Поправочные_коэффициенты_по_письму_Госстроя_от_25.12.90___0___3___0_1">#REF!</definedName>
    <definedName name="Поправочные_коэффициенты_по_письму_Госстроя_от_25.12.90___0___3___0_1_1">#REF!</definedName>
    <definedName name="Поправочные_коэффициенты_по_письму_Госстроя_от_25.12.90___0___3___0_1_1_1">#REF!</definedName>
    <definedName name="Поправочные_коэффициенты_по_письму_Госстроя_от_25.12.90___0___3___0_5">#REF!</definedName>
    <definedName name="Поправочные_коэффициенты_по_письму_Госстроя_от_25.12.90___0___3___0_5_1">#REF!</definedName>
    <definedName name="Поправочные_коэффициенты_по_письму_Госстроя_от_25.12.90___0___3___5">#REF!</definedName>
    <definedName name="Поправочные_коэффициенты_по_письму_Госстроя_от_25.12.90___0___3___5_1">#REF!</definedName>
    <definedName name="Поправочные_коэффициенты_по_письму_Госстроя_от_25.12.90___0___3_1">#REF!</definedName>
    <definedName name="Поправочные_коэффициенты_по_письму_Госстроя_от_25.12.90___0___3_1_1">#REF!</definedName>
    <definedName name="Поправочные_коэффициенты_по_письму_Госстроя_от_25.12.90___0___3_1_1_1">#REF!</definedName>
    <definedName name="Поправочные_коэффициенты_по_письму_Госстроя_от_25.12.90___0___3_5">#REF!</definedName>
    <definedName name="Поправочные_коэффициенты_по_письму_Госстроя_от_25.12.90___0___3_5_1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4___0">#REF!</definedName>
    <definedName name="Поправочные_коэффициенты_по_письму_Госстроя_от_25.12.90___0___4___0_1">#REF!</definedName>
    <definedName name="Поправочные_коэффициенты_по_письму_Госстроя_от_25.12.90___0___4___5">#REF!</definedName>
    <definedName name="Поправочные_коэффициенты_по_письму_Госстроя_от_25.12.90___0___4___5_1">#REF!</definedName>
    <definedName name="Поправочные_коэффициенты_по_письму_Госстроя_от_25.12.90___0___4_1">#REF!</definedName>
    <definedName name="Поправочные_коэффициенты_по_письму_Госстроя_от_25.12.90___0___4_1_1">#REF!</definedName>
    <definedName name="Поправочные_коэффициенты_по_письму_Госстроя_от_25.12.90___0___4_1_1_1">#REF!</definedName>
    <definedName name="Поправочные_коэффициенты_по_письму_Госстроя_от_25.12.90___0___4_3">#REF!</definedName>
    <definedName name="Поправочные_коэффициенты_по_письму_Госстроя_от_25.12.90___0___4_3_1">#REF!</definedName>
    <definedName name="Поправочные_коэффициенты_по_письму_Госстроя_от_25.12.90___0___4_5">#REF!</definedName>
    <definedName name="Поправочные_коэффициенты_по_письму_Госстроя_от_25.12.90___0___4_5_1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5_1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6_1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0___8_1">#REF!</definedName>
    <definedName name="Поправочные_коэффициенты_по_письму_Госстроя_от_25.12.90___0_1">#REF!</definedName>
    <definedName name="Поправочные_коэффициенты_по_письму_Госстроя_от_25.12.90___0_1_1">#REF!</definedName>
    <definedName name="Поправочные_коэффициенты_по_письму_Госстроя_от_25.12.90___0_3">#REF!</definedName>
    <definedName name="Поправочные_коэффициенты_по_письму_Госстроя_от_25.12.90___0_3_1">#REF!</definedName>
    <definedName name="Поправочные_коэффициенты_по_письму_Госстроя_от_25.12.90___0_5">#REF!</definedName>
    <definedName name="Поправочные_коэффициенты_по_письму_Госстроя_от_25.12.90___0_5_1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0___0">#REF!</definedName>
    <definedName name="Поправочные_коэффициенты_по_письму_Госстроя_от_25.12.90___1___0___0_1">#REF!</definedName>
    <definedName name="Поправочные_коэффициенты_по_письму_Госстроя_от_25.12.90___1___0_1">#REF!</definedName>
    <definedName name="Поправочные_коэффициенты_по_письму_Госстроя_от_25.12.90___1___1">#REF!</definedName>
    <definedName name="Поправочные_коэффициенты_по_письму_Госстроя_от_25.12.90___1___1_1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___3_1">#REF!</definedName>
    <definedName name="Поправочные_коэффициенты_по_письму_Госстроя_от_25.12.90___1___5">#REF!</definedName>
    <definedName name="Поправочные_коэффициенты_по_письму_Госстроя_от_25.12.90___1___5_1">#REF!</definedName>
    <definedName name="Поправочные_коэффициенты_по_письму_Госстроя_от_25.12.90___1_1">#REF!</definedName>
    <definedName name="Поправочные_коэффициенты_по_письму_Госстроя_от_25.12.90___1_1_1">#REF!</definedName>
    <definedName name="Поправочные_коэффициенты_по_письму_Госстроя_от_25.12.90___1_1_1_1">#REF!</definedName>
    <definedName name="Поправочные_коэффициенты_по_письму_Госстроя_от_25.12.90___1_5">#REF!</definedName>
    <definedName name="Поправочные_коэффициенты_по_письму_Госстроя_от_25.12.90___1_5_1">#REF!</definedName>
    <definedName name="Поправочные_коэффициенты_по_письму_Госстроя_от_25.12.90___10" localSheetId="2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2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0___0___0">#REF!</definedName>
    <definedName name="Поправочные_коэффициенты_по_письму_Госстроя_от_25.12.90___10___0___0___0_1">#REF!</definedName>
    <definedName name="Поправочные_коэффициенты_по_письму_Госстроя_от_25.12.90___10___0___0_1">#REF!</definedName>
    <definedName name="Поправочные_коэффициенты_по_письму_Госстроя_от_25.12.90___10___0___1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0_1">#REF!</definedName>
    <definedName name="Поправочные_коэффициенты_по_письму_Госстроя_от_25.12.90___10___0_1_1">NA()</definedName>
    <definedName name="Поправочные_коэффициенты_по_письму_Госстроя_от_25.12.90___10___0_3">NA()</definedName>
    <definedName name="Поправочные_коэффициенты_по_письму_Госстроя_от_25.12.90___10___0_5">NA()</definedName>
    <definedName name="Поправочные_коэффициенты_по_письму_Госстроя_от_25.12.90___10___1" localSheetId="2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5">#REF!</definedName>
    <definedName name="Поправочные_коэффициенты_по_письму_Госстроя_от_25.12.90___10___5_1">#REF!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1">NA()</definedName>
    <definedName name="Поправочные_коэффициенты_по_письму_Госстроя_от_25.12.90___10_3">#REF!</definedName>
    <definedName name="Поправочные_коэффициенты_по_письму_Госстроя_от_25.12.90___10_3_1">#REF!</definedName>
    <definedName name="Поправочные_коэффициенты_по_письму_Госстроя_от_25.12.90___10_5">#REF!</definedName>
    <definedName name="Поправочные_коэффициенты_по_письму_Госстроя_от_25.12.90___10_5_1">#REF!</definedName>
    <definedName name="Поправочные_коэффициенты_по_письму_Госстроя_от_25.12.90___11" localSheetId="2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2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1_1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2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0___0___0___0">#REF!</definedName>
    <definedName name="Поправочные_коэффициенты_по_письму_Госстроя_от_25.12.90___2___0___0___0___0_1">#REF!</definedName>
    <definedName name="Поправочные_коэффициенты_по_письму_Госстроя_от_25.12.90___2___0___0___0_1">#REF!</definedName>
    <definedName name="Поправочные_коэффициенты_по_письму_Госстроя_от_25.12.90___2___0___0___1">#REF!</definedName>
    <definedName name="Поправочные_коэффициенты_по_письму_Госстроя_от_25.12.90___2___0___0___1_1">#REF!</definedName>
    <definedName name="Поправочные_коэффициенты_по_письму_Госстроя_от_25.12.90___2___0___0___5">#REF!</definedName>
    <definedName name="Поправочные_коэффициенты_по_письму_Госстроя_от_25.12.90___2___0___0___5_1">#REF!</definedName>
    <definedName name="Поправочные_коэффициенты_по_письму_Госстроя_от_25.12.90___2___0___0_1">#REF!</definedName>
    <definedName name="Поправочные_коэффициенты_по_письму_Госстроя_от_25.12.90___2___0___0_1_1">#REF!</definedName>
    <definedName name="Поправочные_коэффициенты_по_письму_Госстроя_от_25.12.90___2___0___0_1_1_1">#REF!</definedName>
    <definedName name="Поправочные_коэффициенты_по_письму_Госстроя_от_25.12.90___2___0___0_5">#REF!</definedName>
    <definedName name="Поправочные_коэффициенты_по_письму_Госстроя_от_25.12.90___2___0___0_5_1">#REF!</definedName>
    <definedName name="Поправочные_коэффициенты_по_письму_Госстроя_от_25.12.90___2___0___1">#REF!</definedName>
    <definedName name="Поправочные_коэффициенты_по_письму_Госстроя_от_25.12.90___2___0___1_1">#REF!</definedName>
    <definedName name="Поправочные_коэффициенты_по_письму_Госстроя_от_25.12.90___2___0___5">#REF!</definedName>
    <definedName name="Поправочные_коэффициенты_по_письму_Госстроя_от_25.12.90___2___0___5_1">#REF!</definedName>
    <definedName name="Поправочные_коэффициенты_по_письму_Госстроя_от_25.12.90___2___0_1">#REF!</definedName>
    <definedName name="Поправочные_коэффициенты_по_письму_Госстроя_от_25.12.90___2___0_1_1">#REF!</definedName>
    <definedName name="Поправочные_коэффициенты_по_письму_Госстроя_от_25.12.90___2___0_1_1_1">#REF!</definedName>
    <definedName name="Поправочные_коэффициенты_по_письму_Госстроя_от_25.12.90___2___0_3">#REF!</definedName>
    <definedName name="Поправочные_коэффициенты_по_письму_Госстроя_от_25.12.90___2___0_3_1">#REF!</definedName>
    <definedName name="Поправочные_коэффициенты_по_письму_Госстроя_от_25.12.90___2___0_5">#REF!</definedName>
    <definedName name="Поправочные_коэффициенты_по_письму_Госстроя_от_25.12.90___2___0_5_1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_1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0_1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2_1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3_1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4___0">#REF!</definedName>
    <definedName name="Поправочные_коэффициенты_по_письму_Госстроя_от_25.12.90___2___4___0_1">#REF!</definedName>
    <definedName name="Поправочные_коэффициенты_по_письму_Госстроя_от_25.12.90___2___4___5">#REF!</definedName>
    <definedName name="Поправочные_коэффициенты_по_письму_Госстроя_от_25.12.90___2___4___5_1">#REF!</definedName>
    <definedName name="Поправочные_коэффициенты_по_письму_Госстроя_от_25.12.90___2___4_1">#REF!</definedName>
    <definedName name="Поправочные_коэффициенты_по_письму_Госстроя_от_25.12.90___2___4_1_1">#REF!</definedName>
    <definedName name="Поправочные_коэффициенты_по_письму_Госстроя_от_25.12.90___2___4_1_1_1">#REF!</definedName>
    <definedName name="Поправочные_коэффициенты_по_письму_Госстроя_от_25.12.90___2___4_3">#REF!</definedName>
    <definedName name="Поправочные_коэффициенты_по_письму_Госстроя_от_25.12.90___2___4_3_1">#REF!</definedName>
    <definedName name="Поправочные_коэффициенты_по_письму_Госстроя_от_25.12.90___2___4_5">#REF!</definedName>
    <definedName name="Поправочные_коэффициенты_по_письму_Госстроя_от_25.12.90___2___4_5_1">#REF!</definedName>
    <definedName name="Поправочные_коэффициенты_по_письму_Госстроя_от_25.12.90___2___5">#REF!</definedName>
    <definedName name="Поправочные_коэффициенты_по_письму_Госстроя_от_25.12.90___2___5_1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6_1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2___8_1">#REF!</definedName>
    <definedName name="Поправочные_коэффициенты_по_письму_Госстроя_от_25.12.90___2_1">#REF!</definedName>
    <definedName name="Поправочные_коэффициенты_по_письму_Госстроя_от_25.12.90___2_1_1">#REF!</definedName>
    <definedName name="Поправочные_коэффициенты_по_письму_Госстроя_от_25.12.90___2_1_1_1">#REF!</definedName>
    <definedName name="Поправочные_коэффициенты_по_письму_Госстроя_от_25.12.90___2_3">#REF!</definedName>
    <definedName name="Поправочные_коэффициенты_по_письму_Госстроя_от_25.12.90___2_3_1">#REF!</definedName>
    <definedName name="Поправочные_коэффициенты_по_письму_Госстроя_от_25.12.90___2_5">#REF!</definedName>
    <definedName name="Поправочные_коэффициенты_по_письму_Госстроя_от_25.12.90___2_5_1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>#REF!</definedName>
    <definedName name="Поправочные_коэффициенты_по_письму_Госстроя_от_25.12.90___3___0___0___0_1">#REF!</definedName>
    <definedName name="Поправочные_коэффициенты_по_письму_Госстроя_от_25.12.90___3___0___0___1">#REF!</definedName>
    <definedName name="Поправочные_коэффициенты_по_письму_Госстроя_от_25.12.90___3___0___0___1_1">#REF!</definedName>
    <definedName name="Поправочные_коэффициенты_по_письму_Госстроя_от_25.12.90___3___0___0___5">NA()</definedName>
    <definedName name="Поправочные_коэффициенты_по_письму_Госстроя_от_25.12.90___3___0___0_1">#REF!</definedName>
    <definedName name="Поправочные_коэффициенты_по_письму_Госстроя_от_25.12.90___3___0___0_1_1">#REF!</definedName>
    <definedName name="Поправочные_коэффициенты_по_письму_Госстроя_от_25.12.90___3___0___0_1_1_1">#REF!</definedName>
    <definedName name="Поправочные_коэффициенты_по_письму_Госстроя_от_25.12.90___3___0___0_5">NA()</definedName>
    <definedName name="Поправочные_коэффициенты_по_письму_Госстроя_от_25.12.90___3___0___1">#REF!</definedName>
    <definedName name="Поправочные_коэффициенты_по_письму_Госстроя_от_25.12.90___3___0___1_1">#REF!</definedName>
    <definedName name="Поправочные_коэффициенты_по_письму_Госстроя_от_25.12.90___3___0___2" localSheetId="2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2_1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5">#REF!</definedName>
    <definedName name="Поправочные_коэффициенты_по_письму_Госстроя_от_25.12.90___3___0___5_1">#REF!</definedName>
    <definedName name="Поправочные_коэффициенты_по_письму_Госстроя_от_25.12.90___3___0_1">#REF!</definedName>
    <definedName name="Поправочные_коэффициенты_по_письму_Госстроя_от_25.12.90___3___0_1_1">#REF!</definedName>
    <definedName name="Поправочные_коэффициенты_по_письму_Госстроя_от_25.12.90___3___0_1_1_1">#REF!</definedName>
    <definedName name="Поправочные_коэффициенты_по_письму_Госстроя_от_25.12.90___3___0_3">#REF!</definedName>
    <definedName name="Поправочные_коэффициенты_по_письму_Госстроя_от_25.12.90___3___0_3_1">#REF!</definedName>
    <definedName name="Поправочные_коэффициенты_по_письму_Госстроя_от_25.12.90___3___0_5">#REF!</definedName>
    <definedName name="Поправочные_коэффициенты_по_письму_Госстроя_от_25.12.90___3___0_5_1">#REF!</definedName>
    <definedName name="Поправочные_коэффициенты_по_письму_Госстроя_от_25.12.90___3___10" localSheetId="2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2_1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3_1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5">#REF!</definedName>
    <definedName name="Поправочные_коэффициенты_по_письму_Госстроя_от_25.12.90___3___5_1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3_1">#REF!</definedName>
    <definedName name="Поправочные_коэффициенты_по_письму_Госстроя_от_25.12.90___3_1_1">#REF!</definedName>
    <definedName name="Поправочные_коэффициенты_по_письму_Госстроя_от_25.12.90___3_1_1_1">#REF!</definedName>
    <definedName name="Поправочные_коэффициенты_по_письму_Госстроя_от_25.12.90___3_3">NA()</definedName>
    <definedName name="Поправочные_коэффициенты_по_письму_Госстроя_от_25.12.90___3_5">#REF!</definedName>
    <definedName name="Поправочные_коэффициенты_по_письму_Госстроя_от_25.12.90___3_5_1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2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0___0___0">#REF!</definedName>
    <definedName name="Поправочные_коэффициенты_по_письму_Госстроя_от_25.12.90___4___0___0___0___0_1">#REF!</definedName>
    <definedName name="Поправочные_коэффициенты_по_письму_Госстроя_от_25.12.90___4___0___0___0_1">#REF!</definedName>
    <definedName name="Поправочные_коэффициенты_по_письму_Госстроя_от_25.12.90___4___0___0___1">#REF!</definedName>
    <definedName name="Поправочные_коэффициенты_по_письму_Госстроя_от_25.12.90___4___0___0___1_1">#REF!</definedName>
    <definedName name="Поправочные_коэффициенты_по_письму_Госстроя_от_25.12.90___4___0___0___5">#REF!</definedName>
    <definedName name="Поправочные_коэффициенты_по_письму_Госстроя_от_25.12.90___4___0___0___5_1">#REF!</definedName>
    <definedName name="Поправочные_коэффициенты_по_письму_Госстроя_от_25.12.90___4___0___0_1">#REF!</definedName>
    <definedName name="Поправочные_коэффициенты_по_письму_Госстроя_от_25.12.90___4___0___0_1_1">#REF!</definedName>
    <definedName name="Поправочные_коэффициенты_по_письму_Госстроя_от_25.12.90___4___0___0_1_1_1">#REF!</definedName>
    <definedName name="Поправочные_коэффициенты_по_письму_Госстроя_от_25.12.90___4___0___0_5">#REF!</definedName>
    <definedName name="Поправочные_коэффициенты_по_письму_Госстроя_от_25.12.90___4___0___0_5_1">#REF!</definedName>
    <definedName name="Поправочные_коэффициенты_по_письму_Госстроя_от_25.12.90___4___0___1">#REF!</definedName>
    <definedName name="Поправочные_коэффициенты_по_письму_Госстроя_от_25.12.90___4___0___1_1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2_1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0___4_1">#REF!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1">#REF!</definedName>
    <definedName name="Поправочные_коэффициенты_по_письму_Госстроя_от_25.12.90___4___0_1_1">#REF!</definedName>
    <definedName name="Поправочные_коэффициенты_по_письму_Госстроя_от_25.12.90___4___0_1_1_1">#REF!</definedName>
    <definedName name="Поправочные_коэффициенты_по_письму_Госстроя_от_25.12.90___4___0_3">NA()</definedName>
    <definedName name="Поправочные_коэффициенты_по_письму_Госстроя_от_25.12.90___4___0_5">NA()</definedName>
    <definedName name="Поправочные_коэффициенты_по_письму_Госстроя_от_25.12.90___4___1">NA()</definedName>
    <definedName name="Поправочные_коэффициенты_по_письму_Госстроя_от_25.12.90___4___10" localSheetId="2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0_1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2_1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3___0___0">#REF!</definedName>
    <definedName name="Поправочные_коэффициенты_по_письму_Госстроя_от_25.12.90___4___3___0___0_1">#REF!</definedName>
    <definedName name="Поправочные_коэффициенты_по_письму_Госстроя_от_25.12.90___4___3___0_1">#REF!</definedName>
    <definedName name="Поправочные_коэффициенты_по_письму_Госстроя_от_25.12.90___4___3___5">#REF!</definedName>
    <definedName name="Поправочные_коэффициенты_по_письму_Госстроя_от_25.12.90___4___3___5_1">#REF!</definedName>
    <definedName name="Поправочные_коэффициенты_по_письму_Госстроя_от_25.12.90___4___3_1">#REF!</definedName>
    <definedName name="Поправочные_коэффициенты_по_письму_Госстроя_от_25.12.90___4___3_1_1">#REF!</definedName>
    <definedName name="Поправочные_коэффициенты_по_письму_Госстроя_от_25.12.90___4___3_1_1_1">#REF!</definedName>
    <definedName name="Поправочные_коэффициенты_по_письму_Госстроя_от_25.12.90___4___3_5">#REF!</definedName>
    <definedName name="Поправочные_коэффициенты_по_письму_Госстроя_от_25.12.90___4___3_5_1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4_1">#REF!</definedName>
    <definedName name="Поправочные_коэффициенты_по_письму_Госстроя_от_25.12.90___4___5">#REF!</definedName>
    <definedName name="Поправочные_коэффициенты_по_письму_Госстроя_от_25.12.90___4___5_1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6_1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4___8_1">#REF!</definedName>
    <definedName name="Поправочные_коэффициенты_по_письму_Госстроя_от_25.12.90___4_1">#REF!</definedName>
    <definedName name="Поправочные_коэффициенты_по_письму_Госстроя_от_25.12.90___4_1_1">NA()</definedName>
    <definedName name="Поправочные_коэффициенты_по_письму_Госстроя_от_25.12.90___4_3">#REF!</definedName>
    <definedName name="Поправочные_коэффициенты_по_письму_Госстроя_от_25.12.90___4_3_1">#REF!</definedName>
    <definedName name="Поправочные_коэффициенты_по_письму_Госстроя_от_25.12.90___4_5">#REF!</definedName>
    <definedName name="Поправочные_коэффициенты_по_письму_Госстроя_от_25.12.90___4_5_1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2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0___0___0___0">#REF!</definedName>
    <definedName name="Поправочные_коэффициенты_по_письму_Госстроя_от_25.12.90___5___0___0___0___0_1">#REF!</definedName>
    <definedName name="Поправочные_коэффициенты_по_письму_Госстроя_от_25.12.90___5___0___0___0_1">#REF!</definedName>
    <definedName name="Поправочные_коэффициенты_по_письму_Госстроя_от_25.12.90___5___0___0_1">#REF!</definedName>
    <definedName name="Поправочные_коэффициенты_по_письму_Госстроя_от_25.12.90___5___0___1">#REF!</definedName>
    <definedName name="Поправочные_коэффициенты_по_письму_Госстроя_от_25.12.90___5___0___1_1">#REF!</definedName>
    <definedName name="Поправочные_коэффициенты_по_письму_Госстроя_от_25.12.90___5___0___5">#REF!</definedName>
    <definedName name="Поправочные_коэффициенты_по_письму_Госстроя_от_25.12.90___5___0___5_1">#REF!</definedName>
    <definedName name="Поправочные_коэффициенты_по_письму_Госстроя_от_25.12.90___5___0_1">#REF!</definedName>
    <definedName name="Поправочные_коэффициенты_по_письму_Госстроя_от_25.12.90___5___0_1_1">#REF!</definedName>
    <definedName name="Поправочные_коэффициенты_по_письму_Госстроя_от_25.12.90___5___0_1_1_1">#REF!</definedName>
    <definedName name="Поправочные_коэффициенты_по_письму_Госстроя_от_25.12.90___5___0_3">#REF!</definedName>
    <definedName name="Поправочные_коэффициенты_по_письму_Госстроя_от_25.12.90___5___0_3_1">#REF!</definedName>
    <definedName name="Поправочные_коэффициенты_по_письму_Госстроя_от_25.12.90___5___0_5">#REF!</definedName>
    <definedName name="Поправочные_коэффициенты_по_письму_Госстроя_от_25.12.90___5___0_5_1">#REF!</definedName>
    <definedName name="Поправочные_коэффициенты_по_письму_Госстроя_от_25.12.90___5___1">#REF!</definedName>
    <definedName name="Поправочные_коэффициенты_по_письму_Госстроя_от_25.12.90___5___1_1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5_1">#REF!</definedName>
    <definedName name="Поправочные_коэффициенты_по_письму_Госстроя_от_25.12.90___5_1_1">#REF!</definedName>
    <definedName name="Поправочные_коэффициенты_по_письму_Госстроя_от_25.12.90___5_1_1_1">#REF!</definedName>
    <definedName name="Поправочные_коэффициенты_по_письму_Госстроя_от_25.12.90___5_3">NA()</definedName>
    <definedName name="Поправочные_коэффициенты_по_письму_Госстроя_от_25.12.90___5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2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0___0___0___0">#REF!</definedName>
    <definedName name="Поправочные_коэффициенты_по_письму_Госстроя_от_25.12.90___6___0___0___0___0_1">#REF!</definedName>
    <definedName name="Поправочные_коэффициенты_по_письму_Госстроя_от_25.12.90___6___0___0___0_1">#REF!</definedName>
    <definedName name="Поправочные_коэффициенты_по_письму_Госстроя_от_25.12.90___6___0___0_1">#REF!</definedName>
    <definedName name="Поправочные_коэффициенты_по_письму_Госстроя_от_25.12.90___6___0___1">#REF!</definedName>
    <definedName name="Поправочные_коэффициенты_по_письму_Госстроя_от_25.12.90___6___0___1_1">#REF!</definedName>
    <definedName name="Поправочные_коэффициенты_по_письму_Госстроя_от_25.12.90___6___0___5">#REF!</definedName>
    <definedName name="Поправочные_коэффициенты_по_письму_Госстроя_от_25.12.90___6___0___5_1">#REF!</definedName>
    <definedName name="Поправочные_коэффициенты_по_письму_Госстроя_от_25.12.90___6___0_1">#REF!</definedName>
    <definedName name="Поправочные_коэффициенты_по_письму_Госстроя_от_25.12.90___6___0_1_1">#REF!</definedName>
    <definedName name="Поправочные_коэффициенты_по_письму_Госстроя_от_25.12.90___6___0_1_1_1">#REF!</definedName>
    <definedName name="Поправочные_коэффициенты_по_письму_Госстроя_от_25.12.90___6___0_3">#REF!</definedName>
    <definedName name="Поправочные_коэффициенты_по_письму_Госстроя_от_25.12.90___6___0_3_1">#REF!</definedName>
    <definedName name="Поправочные_коэффициенты_по_письму_Госстроя_от_25.12.90___6___0_5">#REF!</definedName>
    <definedName name="Поправочные_коэффициенты_по_письму_Госстроя_от_25.12.90___6___0_5_1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0_1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2_1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4_1">#REF!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6" localSheetId="2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6_1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6___8_1">#REF!</definedName>
    <definedName name="Поправочные_коэффициенты_по_письму_Госстроя_от_25.12.90___6_1">#REF!</definedName>
    <definedName name="Поправочные_коэффициенты_по_письму_Госстроя_от_25.12.90___6_1_1">#REF!</definedName>
    <definedName name="Поправочные_коэффициенты_по_письму_Госстроя_от_25.12.90___6_1_1_1">#REF!</definedName>
    <definedName name="Поправочные_коэффициенты_по_письму_Госстроя_от_25.12.90___6_3">#REF!</definedName>
    <definedName name="Поправочные_коэффициенты_по_письму_Госстроя_от_25.12.90___6_3_1">#REF!</definedName>
    <definedName name="Поправочные_коэффициенты_по_письму_Госстроя_от_25.12.90___6_5">NA()</definedName>
    <definedName name="Поправочные_коэффициенты_по_письму_Госстроя_от_25.12.90___7" localSheetId="2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0_1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7_1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0___0___0___0">#REF!</definedName>
    <definedName name="Поправочные_коэффициенты_по_письму_Госстроя_от_25.12.90___8___0___0___0___0_1">#REF!</definedName>
    <definedName name="Поправочные_коэффициенты_по_письму_Госстроя_от_25.12.90___8___0___0___0_1">#REF!</definedName>
    <definedName name="Поправочные_коэффициенты_по_письму_Госстроя_от_25.12.90___8___0___0_1">#REF!</definedName>
    <definedName name="Поправочные_коэффициенты_по_письму_Госстроя_от_25.12.90___8___0___1">#REF!</definedName>
    <definedName name="Поправочные_коэффициенты_по_письму_Госстроя_от_25.12.90___8___0___1_1">#REF!</definedName>
    <definedName name="Поправочные_коэффициенты_по_письму_Госстроя_от_25.12.90___8___0___5">#REF!</definedName>
    <definedName name="Поправочные_коэффициенты_по_письму_Госстроя_от_25.12.90___8___0___5_1">#REF!</definedName>
    <definedName name="Поправочные_коэффициенты_по_письму_Госстроя_от_25.12.90___8___0_1">#REF!</definedName>
    <definedName name="Поправочные_коэффициенты_по_письму_Госстроя_от_25.12.90___8___0_1_1">#REF!</definedName>
    <definedName name="Поправочные_коэффициенты_по_письму_Госстроя_от_25.12.90___8___0_1_1_1">#REF!</definedName>
    <definedName name="Поправочные_коэффициенты_по_письму_Госстроя_от_25.12.90___8___0_3">#REF!</definedName>
    <definedName name="Поправочные_коэффициенты_по_письму_Госстроя_от_25.12.90___8___0_3_1">#REF!</definedName>
    <definedName name="Поправочные_коэффициенты_по_письму_Госстроя_от_25.12.90___8___0_5">#REF!</definedName>
    <definedName name="Поправочные_коэффициенты_по_письму_Госстроя_от_25.12.90___8___0_5_1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0_1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2_1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4_1">#REF!</definedName>
    <definedName name="Поправочные_коэффициенты_по_письму_Госстроя_от_25.12.90___8___5">#REF!</definedName>
    <definedName name="Поправочные_коэффициенты_по_письму_Госстроя_от_25.12.90___8___5_1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6_1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8___8_1">#REF!</definedName>
    <definedName name="Поправочные_коэффициенты_по_письму_Госстроя_от_25.12.90___8_1">#REF!</definedName>
    <definedName name="Поправочные_коэффициенты_по_письму_Госстроя_от_25.12.90___8_1_1">#REF!</definedName>
    <definedName name="Поправочные_коэффициенты_по_письму_Госстроя_от_25.12.90___8_1_1_1">#REF!</definedName>
    <definedName name="Поправочные_коэффициенты_по_письму_Госстроя_от_25.12.90___8_3">#REF!</definedName>
    <definedName name="Поправочные_коэффициенты_по_письму_Госстроя_от_25.12.90___8_3_1">#REF!</definedName>
    <definedName name="Поправочные_коэффициенты_по_письму_Госстроя_от_25.12.90___8_5">#REF!</definedName>
    <definedName name="Поправочные_коэффициенты_по_письму_Госстроя_от_25.12.90___8_5_1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0___0___0___0">#REF!</definedName>
    <definedName name="Поправочные_коэффициенты_по_письму_Госстроя_от_25.12.90___9___0___0___0___0_1">#REF!</definedName>
    <definedName name="Поправочные_коэффициенты_по_письму_Госстроя_от_25.12.90___9___0___0___0_1">#REF!</definedName>
    <definedName name="Поправочные_коэффициенты_по_письму_Госстроя_от_25.12.90___9___0___0_1">#REF!</definedName>
    <definedName name="Поправочные_коэффициенты_по_письму_Госстроя_от_25.12.90___9___0___5">#REF!</definedName>
    <definedName name="Поправочные_коэффициенты_по_письму_Госстроя_от_25.12.90___9___0___5_1">#REF!</definedName>
    <definedName name="Поправочные_коэффициенты_по_письму_Госстроя_от_25.12.90___9___0_1">#REF!</definedName>
    <definedName name="Поправочные_коэффициенты_по_письму_Госстроя_от_25.12.90___9___0_5">#REF!</definedName>
    <definedName name="Поправочные_коэффициенты_по_письму_Госстроя_от_25.12.90___9___0_5_1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5">#REF!</definedName>
    <definedName name="Поправочные_коэффициенты_по_письму_Госстроя_от_25.12.90___9___5_1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>#REF!</definedName>
    <definedName name="Поправочные_коэффициенты_по_письму_Госстроя_от_25.12.90___9_1">#REF!</definedName>
    <definedName name="Поправочные_коэффициенты_по_письму_Госстроя_от_25.12.90___9_1_1">#REF!</definedName>
    <definedName name="Поправочные_коэффициенты_по_письму_Госстроя_от_25.12.90___9_1_1_1">#REF!</definedName>
    <definedName name="Поправочные_коэффициенты_по_письму_Госстроя_от_25.12.90___9_3">#REF!</definedName>
    <definedName name="Поправочные_коэффициенты_по_письму_Госстроя_от_25.12.90___9_3_1">#REF!</definedName>
    <definedName name="Поправочные_коэффициенты_по_письму_Госстроя_от_25.12.90___9_5">#REF!</definedName>
    <definedName name="Поправочные_коэффициенты_по_письму_Госстроя_от_25.12.90___9_5_1">#REF!</definedName>
    <definedName name="Поправочные_коэффициенты_по_письму_Госстроя_от_25.12.90_1">NA()</definedName>
    <definedName name="Поправочные_коэффициенты_по_письму_Госстроя_от_25.12.90_1_1">#REF!</definedName>
    <definedName name="Поправочные_коэффициенты_по_письму_Госстроя_от_25.12.90_1_1_1">#REF!</definedName>
    <definedName name="Поправочные_коэффициенты_по_письму_Госстроя_от_25.12.90_3">NA()</definedName>
    <definedName name="Поправочные_коэффициенты_по_письму_Госстроя_от_25.12.90_4">NA()</definedName>
    <definedName name="Поправочные_коэффициенты_по_письму_Госстроя_от_25.12.90_5">NA()</definedName>
    <definedName name="пор" localSheetId="0" hidden="1">{#N/A,#N/A,TRUE,"Смета на пасс. обор. №1"}</definedName>
    <definedName name="пор" localSheetId="1" hidden="1">{#N/A,#N/A,TRUE,"Смета на пасс. обор. №1"}</definedName>
    <definedName name="пор" localSheetId="2" hidden="1">{#N/A,#N/A,TRUE,"Смета на пасс. обор. №1"}</definedName>
    <definedName name="пор" hidden="1">{#N/A,#N/A,TRUE,"Смета на пасс. обор. №1"}</definedName>
    <definedName name="пор_1" localSheetId="0" hidden="1">{#N/A,#N/A,TRUE,"Смета на пасс. обор. №1"}</definedName>
    <definedName name="пор_1" localSheetId="1" hidden="1">{#N/A,#N/A,TRUE,"Смета на пасс. обор. №1"}</definedName>
    <definedName name="пор_1" localSheetId="2" hidden="1">{#N/A,#N/A,TRUE,"Смета на пасс. обор. №1"}</definedName>
    <definedName name="пор_1" hidden="1">{#N/A,#N/A,TRUE,"Смета на пасс. обор. №1"}</definedName>
    <definedName name="поток2">#REF!</definedName>
    <definedName name="поып">[4]топография!#REF!</definedName>
    <definedName name="пояснит.">#REF!</definedName>
    <definedName name="ппвьпр">#REF!</definedName>
    <definedName name="ппп">#REF!</definedName>
    <definedName name="пппп">#REF!</definedName>
    <definedName name="пппппппппппппппппппппппа">#REF!</definedName>
    <definedName name="пр" localSheetId="2">[13]топография!#REF!</definedName>
    <definedName name="пр">[13]топография!#REF!</definedName>
    <definedName name="правоп">#REF!</definedName>
    <definedName name="прд">#REF!</definedName>
    <definedName name="прдо">#REF!</definedName>
    <definedName name="прибыль">#REF!</definedName>
    <definedName name="Прикладное_ПО">#REF!</definedName>
    <definedName name="Прилож">#REF!</definedName>
    <definedName name="Приморский_край">#REF!</definedName>
    <definedName name="Приморский_край_1">#REF!</definedName>
    <definedName name="прл">#REF!</definedName>
    <definedName name="прлв">#REF!</definedName>
    <definedName name="прлвпрл">#REF!</definedName>
    <definedName name="прлпврл">#REF!</definedName>
    <definedName name="прлпр">#REF!</definedName>
    <definedName name="прльп">#REF!</definedName>
    <definedName name="про" localSheetId="2" hidden="1">{#N/A,#N/A,TRUE,"Смета на пасс. обор. №1"}</definedName>
    <definedName name="про" hidden="1">{#N/A,#N/A,TRUE,"Смета на пасс. обор. №1"}</definedName>
    <definedName name="про_1" localSheetId="0" hidden="1">{#N/A,#N/A,TRUE,"Смета на пасс. обор. №1"}</definedName>
    <definedName name="про_1" localSheetId="1" hidden="1">{#N/A,#N/A,TRUE,"Смета на пасс. обор. №1"}</definedName>
    <definedName name="про_1" localSheetId="2" hidden="1">{#N/A,#N/A,TRUE,"Смета на пасс. обор. №1"}</definedName>
    <definedName name="про_1" hidden="1">{#N/A,#N/A,TRUE,"Смета на пасс. обор. №1"}</definedName>
    <definedName name="пробная">#REF!</definedName>
    <definedName name="пробная_1">#REF!</definedName>
    <definedName name="Проверил">#REF!</definedName>
    <definedName name="провпо">#REF!</definedName>
    <definedName name="проект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>#REF!</definedName>
    <definedName name="прол" localSheetId="0" hidden="1">{#N/A,#N/A,TRUE,"Смета на пасс. обор. №1"}</definedName>
    <definedName name="прол" localSheetId="1" hidden="1">{#N/A,#N/A,TRUE,"Смета на пасс. обор. №1"}</definedName>
    <definedName name="прол" localSheetId="2" hidden="1">{#N/A,#N/A,TRUE,"Смета на пасс. обор. №1"}</definedName>
    <definedName name="прол" hidden="1">{#N/A,#N/A,TRUE,"Смета на пасс. обор. №1"}</definedName>
    <definedName name="пролдж" localSheetId="0" hidden="1">{#N/A,#N/A,TRUE,"Смета на пасс. обор. №1"}</definedName>
    <definedName name="пролдж" localSheetId="1" hidden="1">{#N/A,#N/A,TRUE,"Смета на пасс. обор. №1"}</definedName>
    <definedName name="пролдж" localSheetId="2" hidden="1">{#N/A,#N/A,TRUE,"Смета на пасс. обор. №1"}</definedName>
    <definedName name="пролдж" hidden="1">{#N/A,#N/A,TRUE,"Смета на пасс. обор. №1"}</definedName>
    <definedName name="пролдж_1" localSheetId="0" hidden="1">{#N/A,#N/A,TRUE,"Смета на пасс. обор. №1"}</definedName>
    <definedName name="пролдж_1" localSheetId="1" hidden="1">{#N/A,#N/A,TRUE,"Смета на пасс. обор. №1"}</definedName>
    <definedName name="пролдж_1" localSheetId="2" hidden="1">{#N/A,#N/A,TRUE,"Смета на пасс. обор. №1"}</definedName>
    <definedName name="пролдж_1" hidden="1">{#N/A,#N/A,TRUE,"Смета на пасс. обор. №1"}</definedName>
    <definedName name="пролоддошщ">#REF!</definedName>
    <definedName name="промбез">[65]топография!#REF!</definedName>
    <definedName name="Промбезоп" localSheetId="2">#REF!</definedName>
    <definedName name="Промбезоп">#REF!</definedName>
    <definedName name="Промышленная">#REF!</definedName>
    <definedName name="пропо">[12]топография!#REF!</definedName>
    <definedName name="пропр">#REF!</definedName>
    <definedName name="прорпор">#REF!</definedName>
    <definedName name="Прот">'[24]Лист опроса'!$B$6</definedName>
    <definedName name="протоколРМВК" localSheetId="2">#REF!</definedName>
    <definedName name="протоколРМВК">#REF!</definedName>
    <definedName name="прочие">#REF!</definedName>
    <definedName name="Прочие_затраты_в_базисных_ценах">#REF!</definedName>
    <definedName name="Прочие_затраты_в_текущих_ценах">'[51]Переменные и константы'!#REF!</definedName>
    <definedName name="Прочие_затраты_в_текущих_ценах_по_ресурсному_расчету">'[51]Переменные и константы'!#REF!</definedName>
    <definedName name="Прочие_затраты_в_текущих_ценах_после_применения_индексов">'[51]Переменные и константы'!#REF!</definedName>
    <definedName name="Прочие_работы">#REF!</definedName>
    <definedName name="прочность">#REF!</definedName>
    <definedName name="прп">[12]топография!#REF!</definedName>
    <definedName name="прпр">[23]Коэфф1.!#REF!</definedName>
    <definedName name="прпр_1">#REF!</definedName>
    <definedName name="пртпр">#REF!</definedName>
    <definedName name="прч">#REF!</definedName>
    <definedName name="прь">#REF!</definedName>
    <definedName name="прьв">#REF!</definedName>
    <definedName name="прьвпрь">[4]топография!#REF!</definedName>
    <definedName name="прьто">#REF!</definedName>
    <definedName name="Псковская_область">#REF!</definedName>
    <definedName name="псрл">#REF!</definedName>
    <definedName name="пуск">#REF!</definedName>
    <definedName name="пшждю">#REF!</definedName>
    <definedName name="пьбю">#REF!</definedName>
    <definedName name="пьюию">#REF!</definedName>
    <definedName name="пятый">#REF!</definedName>
    <definedName name="р">#REF!</definedName>
    <definedName name="рабдень">'[46]Расчет работы'!$G$2</definedName>
    <definedName name="Разработка">#REF!</definedName>
    <definedName name="Разработка_">#REF!</definedName>
    <definedName name="Районный_к_т_к_ЗП">'[51]Переменные и константы'!#REF!</definedName>
    <definedName name="Районный_к_т_к_ЗП_по_ресурсному_расчету">'[51]Переменные и константы'!#REF!</definedName>
    <definedName name="раоб">#REF!</definedName>
    <definedName name="раобароб">#REF!</definedName>
    <definedName name="раобь">#REF!</definedName>
    <definedName name="раолао">#REF!</definedName>
    <definedName name="Расчёт1">'[66]Смета 7'!$F$1</definedName>
    <definedName name="рбтмь">#REF!</definedName>
    <definedName name="ргл" localSheetId="2">#REF!</definedName>
    <definedName name="ргл">#REF!</definedName>
    <definedName name="рглшг">#REF!</definedName>
    <definedName name="РД">#REF!</definedName>
    <definedName name="рдп">#REF!</definedName>
    <definedName name="Регистрационный_номер_группы_строек">#REF!</definedName>
    <definedName name="Регистрационный_номер_локальной_сметы">#REF!</definedName>
    <definedName name="Регистрационный_номер_объекта">#REF!</definedName>
    <definedName name="Регистрационный_номер_объектной_сметы">#REF!</definedName>
    <definedName name="Регистрационный_номер_очереди">#REF!</definedName>
    <definedName name="Регистрационный_номер_пускового_комплекса">#REF!</definedName>
    <definedName name="Регистрационный_номер_сводного_сметного_расчета">#REF!</definedName>
    <definedName name="Регистрационный_номер_стройки">#REF!</definedName>
    <definedName name="рек">#REF!</definedName>
    <definedName name="Республика_Адыгея">#REF!</definedName>
    <definedName name="Республика_Алтай">#REF!</definedName>
    <definedName name="Республика_Алтай_1">#REF!</definedName>
    <definedName name="Республика_Башкортостан">#REF!</definedName>
    <definedName name="Республика_Башкортостан_1">#REF!</definedName>
    <definedName name="Республика_Бурятия">#REF!</definedName>
    <definedName name="Республика_Бурятия_1">#REF!</definedName>
    <definedName name="Республика_Дагестан">#REF!</definedName>
    <definedName name="Республика_Ингушетия">#REF!</definedName>
    <definedName name="Республика_Калмыкия">#REF!</definedName>
    <definedName name="Республика_Карелия">#REF!</definedName>
    <definedName name="Республика_Карелия_1">#REF!</definedName>
    <definedName name="Республика_Коми">#REF!</definedName>
    <definedName name="Республика_Коми_1">#REF!</definedName>
    <definedName name="Республика_Марий_Эл">#REF!</definedName>
    <definedName name="Республика_Мордовия">#REF!</definedName>
    <definedName name="Республика_Саха__Якутия">#REF!</definedName>
    <definedName name="Республика_Саха__Якутия_1">#REF!</definedName>
    <definedName name="Республика_Северная_Осетия___Алания">#REF!</definedName>
    <definedName name="Республика_Татарстан__Татарстан">#REF!</definedName>
    <definedName name="Республика_Татарстан__Татарстан_1">#REF!</definedName>
    <definedName name="Республика_Тыва">#REF!</definedName>
    <definedName name="Республика_Тыва_1">#REF!</definedName>
    <definedName name="Республика_Хакасия">#REF!</definedName>
    <definedName name="РЗА2">#REF!</definedName>
    <definedName name="рига">'[67]СметаСводная снег'!$E$7</definedName>
    <definedName name="рл" localSheetId="2">[68]топография!#REF!</definedName>
    <definedName name="рл">[68]топография!#REF!</definedName>
    <definedName name="рлвро">#REF!</definedName>
    <definedName name="рлд">#REF!</definedName>
    <definedName name="рлдг">#REF!</definedName>
    <definedName name="ровро">#REF!</definedName>
    <definedName name="родарод">#REF!</definedName>
    <definedName name="рож">#REF!</definedName>
    <definedName name="рол" localSheetId="2" hidden="1">{#N/A,#N/A,TRUE,"Смета на пасс. обор. №1"}</definedName>
    <definedName name="рол" hidden="1">{#N/A,#N/A,TRUE,"Смета на пасс. обор. №1"}</definedName>
    <definedName name="рол_1" localSheetId="0" hidden="1">{#N/A,#N/A,TRUE,"Смета на пасс. обор. №1"}</definedName>
    <definedName name="рол_1" localSheetId="1" hidden="1">{#N/A,#N/A,TRUE,"Смета на пасс. обор. №1"}</definedName>
    <definedName name="рол_1" localSheetId="2" hidden="1">{#N/A,#N/A,TRUE,"Смета на пасс. обор. №1"}</definedName>
    <definedName name="рол_1" hidden="1">{#N/A,#N/A,TRUE,"Смета на пасс. обор. №1"}</definedName>
    <definedName name="роло">#REF!</definedName>
    <definedName name="ропгнлпеглн" localSheetId="2">#REF!</definedName>
    <definedName name="ропгнлпеглн">#REF!</definedName>
    <definedName name="Ростовская_область">#REF!</definedName>
    <definedName name="рот">#REF!</definedName>
    <definedName name="рпалроел">#REF!</definedName>
    <definedName name="рпачрпч">#REF!</definedName>
    <definedName name="рпв">#REF!</definedName>
    <definedName name="рплрл">#REF!</definedName>
    <definedName name="рповпр">#REF!</definedName>
    <definedName name="рповр">#REF!</definedName>
    <definedName name="рпьрь">#REF!</definedName>
    <definedName name="рр" localSheetId="0" hidden="1">{#N/A,#N/A,TRUE,"Смета на пасс. обор. №1"}</definedName>
    <definedName name="рр" localSheetId="1" hidden="1">{#N/A,#N/A,TRUE,"Смета на пасс. обор. №1"}</definedName>
    <definedName name="рр" localSheetId="2" hidden="1">{#N/A,#N/A,TRUE,"Смета на пасс. обор. №1"}</definedName>
    <definedName name="рр" hidden="1">{#N/A,#N/A,TRUE,"Смета на пасс. обор. №1"}</definedName>
    <definedName name="рр_1" localSheetId="0" hidden="1">{#N/A,#N/A,TRUE,"Смета на пасс. обор. №1"}</definedName>
    <definedName name="рр_1" localSheetId="1" hidden="1">{#N/A,#N/A,TRUE,"Смета на пасс. обор. №1"}</definedName>
    <definedName name="рр_1" localSheetId="2" hidden="1">{#N/A,#N/A,TRUE,"Смета на пасс. обор. №1"}</definedName>
    <definedName name="рр_1" hidden="1">{#N/A,#N/A,TRUE,"Смета на пасс. обор. №1"}</definedName>
    <definedName name="РРК">#REF!</definedName>
    <definedName name="ррюбр">#REF!</definedName>
    <definedName name="РСЛ">#REF!</definedName>
    <definedName name="руе">#REF!</definedName>
    <definedName name="Руководитель">#REF!</definedName>
    <definedName name="Руководитель_1">#REF!</definedName>
    <definedName name="ручей">#REF!</definedName>
    <definedName name="рыар">[4]топография!#REF!</definedName>
    <definedName name="Рязанская_область">#REF!</definedName>
    <definedName name="ряпр">[4]топография!#REF!</definedName>
    <definedName name="С" localSheetId="0" hidden="1">{#N/A,#N/A,FALSE,"Шаблон_Спец1"}</definedName>
    <definedName name="С" localSheetId="1" hidden="1">{#N/A,#N/A,FALSE,"Шаблон_Спец1"}</definedName>
    <definedName name="С" localSheetId="2" hidden="1">{#N/A,#N/A,FALSE,"Шаблон_Спец1"}</definedName>
    <definedName name="С" hidden="1">{#N/A,#N/A,FALSE,"Шаблон_Спец1"}</definedName>
    <definedName name="с_1" localSheetId="0" hidden="1">{#N/A,#N/A,TRUE,"Смета на пасс. обор. №1"}</definedName>
    <definedName name="с_1" localSheetId="1" hidden="1">{#N/A,#N/A,TRUE,"Смета на пасс. обор. №1"}</definedName>
    <definedName name="с_1" localSheetId="2" hidden="1">{#N/A,#N/A,TRUE,"Смета на пасс. обор. №1"}</definedName>
    <definedName name="с_1" hidden="1">{#N/A,#N/A,TRUE,"Смета на пасс. обор. №1"}</definedName>
    <definedName name="с1">#REF!</definedName>
    <definedName name="с10">#REF!</definedName>
    <definedName name="с2">#REF!</definedName>
    <definedName name="с3" localSheetId="2">#REF!</definedName>
    <definedName name="с3">#REF!</definedName>
    <definedName name="с4">#REF!</definedName>
    <definedName name="с5">#REF!</definedName>
    <definedName name="с6">#REF!</definedName>
    <definedName name="с7">#REF!</definedName>
    <definedName name="с8">#REF!</definedName>
    <definedName name="с9">#REF!</definedName>
    <definedName name="саа">#REF!</definedName>
    <definedName name="сам" localSheetId="0" hidden="1">{#N/A,#N/A,TRUE,"Смета на пасс. обор. №1"}</definedName>
    <definedName name="сам" localSheetId="1" hidden="1">{#N/A,#N/A,TRUE,"Смета на пасс. обор. №1"}</definedName>
    <definedName name="сам" localSheetId="2" hidden="1">{#N/A,#N/A,TRUE,"Смета на пасс. обор. №1"}</definedName>
    <definedName name="сам" hidden="1">{#N/A,#N/A,TRUE,"Смета на пасс. обор. №1"}</definedName>
    <definedName name="сам_1" localSheetId="0" hidden="1">{#N/A,#N/A,TRUE,"Смета на пасс. обор. №1"}</definedName>
    <definedName name="сам_1" localSheetId="1" hidden="1">{#N/A,#N/A,TRUE,"Смета на пасс. обор. №1"}</definedName>
    <definedName name="сам_1" localSheetId="2" hidden="1">{#N/A,#N/A,TRUE,"Смета на пасс. обор. №1"}</definedName>
    <definedName name="сам_1" hidden="1">{#N/A,#N/A,TRUE,"Смета на пасс. обор. №1"}</definedName>
    <definedName name="Самарская_область">#REF!</definedName>
    <definedName name="Саратовская_область">#REF!</definedName>
    <definedName name="Сахалинская_область">#REF!</definedName>
    <definedName name="Сахалинская_область_1">#REF!</definedName>
    <definedName name="СВ1" localSheetId="2">#REF!</definedName>
    <definedName name="СВ1">#REF!</definedName>
    <definedName name="Свердловская_область">#REF!</definedName>
    <definedName name="Свердловская_область_1">#REF!</definedName>
    <definedName name="Свод1" localSheetId="2">#REF!</definedName>
    <definedName name="Свод1">#REF!</definedName>
    <definedName name="Сводка">#REF!</definedName>
    <definedName name="Сводная">#REF!</definedName>
    <definedName name="Сводная_новая1">#REF!</definedName>
    <definedName name="Сводная1">#REF!</definedName>
    <definedName name="Сводно_сметный_расчет">#REF!</definedName>
    <definedName name="Сводно_сметный_расчет_49">#REF!</definedName>
    <definedName name="Сводно_сметный_расчет_50">#REF!</definedName>
    <definedName name="Сводно_сметный_расчет_51">#REF!</definedName>
    <definedName name="Сводно_сметный_расчет_52">#REF!</definedName>
    <definedName name="Сводно_сметный_расчет_53">#REF!</definedName>
    <definedName name="Сводно_сметный_расчет_54">#REF!</definedName>
    <definedName name="сврд">[69]топография!#REF!</definedName>
    <definedName name="СВсм">[25]Вспомогательный!$D$36</definedName>
    <definedName name="сев">#REF!</definedName>
    <definedName name="Север">#REF!</definedName>
    <definedName name="Семь">#REF!</definedName>
    <definedName name="Сервис">#REF!</definedName>
    <definedName name="Сервис_Всего">'[23]Прайс лист'!#REF!</definedName>
    <definedName name="Сервис_Всего_1">#REF!</definedName>
    <definedName name="Сервисное_оборудование">[23]Коэфф1.!#REF!</definedName>
    <definedName name="Сервисное_оборудование_1">#REF!</definedName>
    <definedName name="СМ">#REF!</definedName>
    <definedName name="см.расч.Ставрополь">#REF!</definedName>
    <definedName name="см.расч.Ставрополь_1">#REF!</definedName>
    <definedName name="см.расч.Ставрополь_2">#REF!</definedName>
    <definedName name="см.расч.Ставрополь_22">#REF!</definedName>
    <definedName name="см.расч.Ставрополь_49">#REF!</definedName>
    <definedName name="см.расч.Ставрополь_5">#REF!</definedName>
    <definedName name="см.расч.Ставрополь_50">#REF!</definedName>
    <definedName name="см.расч.Ставрополь_51">#REF!</definedName>
    <definedName name="см.расч.Ставрополь_52">#REF!</definedName>
    <definedName name="см.расч.Ставрополь_53">#REF!</definedName>
    <definedName name="см.расч.Ставрополь_54">#REF!</definedName>
    <definedName name="см.расчетАстрахань">#REF!</definedName>
    <definedName name="см.расчетАстрахань_1">#REF!</definedName>
    <definedName name="см.расчетАстрахань_2">#REF!</definedName>
    <definedName name="см.расчетАстрахань_22">#REF!</definedName>
    <definedName name="см.расчетАстрахань_49">#REF!</definedName>
    <definedName name="см.расчетАстрахань_5">#REF!</definedName>
    <definedName name="см.расчетАстрахань_50">#REF!</definedName>
    <definedName name="см.расчетАстрахань_51">#REF!</definedName>
    <definedName name="см.расчетАстрахань_52">#REF!</definedName>
    <definedName name="см.расчетАстрахань_53">#REF!</definedName>
    <definedName name="см.расчетАстрахань_54">#REF!</definedName>
    <definedName name="см.расчетМахачкала">#REF!</definedName>
    <definedName name="см.расчетМахачкала_1">#REF!</definedName>
    <definedName name="см.расчетМахачкала_2">#REF!</definedName>
    <definedName name="см.расчетМахачкала_22">#REF!</definedName>
    <definedName name="см.расчетМахачкала_49">#REF!</definedName>
    <definedName name="см.расчетМахачкала_5">#REF!</definedName>
    <definedName name="см.расчетМахачкала_50">#REF!</definedName>
    <definedName name="см.расчетМахачкала_51">#REF!</definedName>
    <definedName name="см.расчетМахачкала_52">#REF!</definedName>
    <definedName name="см.расчетМахачкала_53">#REF!</definedName>
    <definedName name="см.расчетМахачкала_54">#REF!</definedName>
    <definedName name="см.расчетН.Новгород">#REF!</definedName>
    <definedName name="см.расчетН.Новгород_1">#REF!</definedName>
    <definedName name="см.расчетН.Новгород_2">#REF!</definedName>
    <definedName name="см.расчетН.Новгород_22">#REF!</definedName>
    <definedName name="см.расчетН.Новгород_49">#REF!</definedName>
    <definedName name="см.расчетН.Новгород_5">#REF!</definedName>
    <definedName name="см.расчетН.Новгород_50">#REF!</definedName>
    <definedName name="см.расчетН.Новгород_51">#REF!</definedName>
    <definedName name="см.расчетН.Новгород_52">#REF!</definedName>
    <definedName name="см.расчетН.Новгород_53">#REF!</definedName>
    <definedName name="см.расчетН.Новгород_54">#REF!</definedName>
    <definedName name="см_1">#REF!</definedName>
    <definedName name="см_конк">#REF!</definedName>
    <definedName name="см1">#REF!</definedName>
    <definedName name="См6">'[70]Смета 7'!$F$1</definedName>
    <definedName name="См7">#REF!</definedName>
    <definedName name="СМА">[13]топография!#REF!</definedName>
    <definedName name="Смет" localSheetId="0" hidden="1">{#N/A,#N/A,TRUE,"Смета на пасс. обор. №1"}</definedName>
    <definedName name="Смет" localSheetId="1" hidden="1">{#N/A,#N/A,TRUE,"Смета на пасс. обор. №1"}</definedName>
    <definedName name="Смет" localSheetId="2" hidden="1">{#N/A,#N/A,TRUE,"Смета на пасс. обор. №1"}</definedName>
    <definedName name="Смет" hidden="1">{#N/A,#N/A,TRUE,"Смета на пасс. обор. №1"}</definedName>
    <definedName name="Смет_1" localSheetId="0" hidden="1">{#N/A,#N/A,TRUE,"Смета на пасс. обор. №1"}</definedName>
    <definedName name="Смет_1" localSheetId="1" hidden="1">{#N/A,#N/A,TRUE,"Смета на пасс. обор. №1"}</definedName>
    <definedName name="Смет_1" localSheetId="2" hidden="1">{#N/A,#N/A,TRUE,"Смета на пасс. обор. №1"}</definedName>
    <definedName name="Смет_1" hidden="1">{#N/A,#N/A,TRUE,"Смета на пасс. обор. №1"}</definedName>
    <definedName name="смета" localSheetId="2" hidden="1">{#N/A,#N/A,TRUE,"Смета на пасс. обор. №1"}</definedName>
    <definedName name="смета">#REF!</definedName>
    <definedName name="смета_1" localSheetId="0" hidden="1">{#N/A,#N/A,TRUE,"Смета на пасс. обор. №1"}</definedName>
    <definedName name="смета_1" localSheetId="1" hidden="1">{#N/A,#N/A,TRUE,"Смета на пасс. обор. №1"}</definedName>
    <definedName name="смета_1" localSheetId="2" hidden="1">{#N/A,#N/A,TRUE,"Смета на пасс. обор. №1"}</definedName>
    <definedName name="смета_1" hidden="1">{#N/A,#N/A,TRUE,"Смета на пасс. обор. №1"}</definedName>
    <definedName name="Смета_2">'[66]Смета 7'!$F$1</definedName>
    <definedName name="смета1">#REF!</definedName>
    <definedName name="Смета11">'[71]Смета 7'!$F$1</definedName>
    <definedName name="Смета21">'[72]Смета 7'!$F$1</definedName>
    <definedName name="Смета3">[25]Вспомогательный!$D$78</definedName>
    <definedName name="Сметная_стоимость_в_базисных_ценах">#REF!</definedName>
    <definedName name="Сметная_стоимость_в_текущих_ценах__после_применения_индексов">'[51]Переменные и константы'!#REF!</definedName>
    <definedName name="Сметная_стоимость_по_ресурсному_расчету">#REF!</definedName>
    <definedName name="СМеточка">#REF!</definedName>
    <definedName name="сми" localSheetId="2">#REF!</definedName>
    <definedName name="сми">#REF!</definedName>
    <definedName name="смиь">#REF!</definedName>
    <definedName name="Смоленская_область">#REF!</definedName>
    <definedName name="смр">#REF!</definedName>
    <definedName name="смт">#REF!</definedName>
    <definedName name="Согласование">#REF!</definedName>
    <definedName name="Согласование_1">#REF!</definedName>
    <definedName name="содерж.">#REF!</definedName>
    <definedName name="Содерж_Осн_Базы">#REF!</definedName>
    <definedName name="соп">#REF!</definedName>
    <definedName name="сос">#REF!</definedName>
    <definedName name="Составил">'[3]Таблица 4 АСУТП'!$B$106:$B$108</definedName>
    <definedName name="Составитель" localSheetId="2">#REF!</definedName>
    <definedName name="Составитель">#REF!</definedName>
    <definedName name="Составитель_1">#REF!</definedName>
    <definedName name="сп1" localSheetId="2">#REF!</definedName>
    <definedName name="сп1">#REF!</definedName>
    <definedName name="сп2">#REF!</definedName>
    <definedName name="спио">#REF!</definedName>
    <definedName name="список">[73]Списки!$A$1:$A$65536</definedName>
    <definedName name="спрь">[4]топография!#REF!</definedName>
    <definedName name="срл">#REF!</definedName>
    <definedName name="срлдд">#REF!</definedName>
    <definedName name="срлрл">#REF!</definedName>
    <definedName name="срьрьс">#REF!</definedName>
    <definedName name="сс" localSheetId="0" hidden="1">{#N/A,#N/A,TRUE,"Смета на пасс. обор. №1"}</definedName>
    <definedName name="сс" localSheetId="1" hidden="1">{#N/A,#N/A,TRUE,"Смета на пасс. обор. №1"}</definedName>
    <definedName name="сс" localSheetId="2" hidden="1">{#N/A,#N/A,TRUE,"Смета на пасс. обор. №1"}</definedName>
    <definedName name="сс" hidden="1">{#N/A,#N/A,TRUE,"Смета на пасс. обор. №1"}</definedName>
    <definedName name="сс_1" localSheetId="0" hidden="1">{#N/A,#N/A,TRUE,"Смета на пасс. обор. №1"}</definedName>
    <definedName name="сс_1" localSheetId="1" hidden="1">{#N/A,#N/A,TRUE,"Смета на пасс. обор. №1"}</definedName>
    <definedName name="сс_1" localSheetId="2" hidden="1">{#N/A,#N/A,TRUE,"Смета на пасс. обор. №1"}</definedName>
    <definedName name="сс_1" hidden="1">{#N/A,#N/A,TRUE,"Смета на пасс. обор. №1"}</definedName>
    <definedName name="ссп" localSheetId="0" hidden="1">{#N/A,#N/A,TRUE,"Смета на пасс. обор. №1"}</definedName>
    <definedName name="ссп" localSheetId="1" hidden="1">{#N/A,#N/A,TRUE,"Смета на пасс. обор. №1"}</definedName>
    <definedName name="ссп" localSheetId="2" hidden="1">{#N/A,#N/A,TRUE,"Смета на пасс. обор. №1"}</definedName>
    <definedName name="ссп" hidden="1">{#N/A,#N/A,TRUE,"Смета на пасс. обор. №1"}</definedName>
    <definedName name="ссп_1" localSheetId="0" hidden="1">{#N/A,#N/A,TRUE,"Смета на пасс. обор. №1"}</definedName>
    <definedName name="ссп_1" localSheetId="1" hidden="1">{#N/A,#N/A,TRUE,"Смета на пасс. обор. №1"}</definedName>
    <definedName name="ссп_1" localSheetId="2" hidden="1">{#N/A,#N/A,TRUE,"Смета на пасс. обор. №1"}</definedName>
    <definedName name="ссп_1" hidden="1">{#N/A,#N/A,TRUE,"Смета на пасс. обор. №1"}</definedName>
    <definedName name="ССР">#REF!</definedName>
    <definedName name="ССР_ИИ_Д1_корр">#REF!</definedName>
    <definedName name="ссс">#REF!</definedName>
    <definedName name="ссср">#REF!</definedName>
    <definedName name="сссс">#REF!</definedName>
    <definedName name="ссссс" localSheetId="0" hidden="1">{#N/A,#N/A,TRUE,"Смета на пасс. обор. №1"}</definedName>
    <definedName name="ссссс" localSheetId="1" hidden="1">{#N/A,#N/A,TRUE,"Смета на пасс. обор. №1"}</definedName>
    <definedName name="ссссс" localSheetId="2" hidden="1">{#N/A,#N/A,TRUE,"Смета на пасс. обор. №1"}</definedName>
    <definedName name="ссссс" hidden="1">{#N/A,#N/A,TRUE,"Смета на пасс. обор. №1"}</definedName>
    <definedName name="ссссс_1" localSheetId="0" hidden="1">{#N/A,#N/A,TRUE,"Смета на пасс. обор. №1"}</definedName>
    <definedName name="ссссс_1" localSheetId="1" hidden="1">{#N/A,#N/A,TRUE,"Смета на пасс. обор. №1"}</definedName>
    <definedName name="ссссс_1" localSheetId="2" hidden="1">{#N/A,#N/A,TRUE,"Смета на пасс. обор. №1"}</definedName>
    <definedName name="ссссс_1" hidden="1">{#N/A,#N/A,TRUE,"Смета на пасс. обор. №1"}</definedName>
    <definedName name="Ставрополь">#REF!</definedName>
    <definedName name="Ставрополь_1">#REF!</definedName>
    <definedName name="Ставрополь_2">#REF!</definedName>
    <definedName name="Ставрополь_22">#REF!</definedName>
    <definedName name="Ставрополь_49">#REF!</definedName>
    <definedName name="Ставрополь_5">#REF!</definedName>
    <definedName name="Ставрополь_50">#REF!</definedName>
    <definedName name="Ставрополь_51">#REF!</definedName>
    <definedName name="Ставрополь_52">#REF!</definedName>
    <definedName name="Ставрополь_53">#REF!</definedName>
    <definedName name="Ставрополь_54">#REF!</definedName>
    <definedName name="Ставропольский_край">#REF!</definedName>
    <definedName name="Станц10">'[24]Лист опроса'!$B$23</definedName>
    <definedName name="сто">'[74]8'!#REF!</definedName>
    <definedName name="Стоимость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>#REF!</definedName>
    <definedName name="стороны">[75]Списки!$A$1:$A$440</definedName>
    <definedName name="СтОф">NA()</definedName>
    <definedName name="СтОф_1">NA()</definedName>
    <definedName name="СтОф_2">NA()</definedName>
    <definedName name="СтПр">NA()</definedName>
    <definedName name="СтПр_1">NA()</definedName>
    <definedName name="СтПр_2">NA()</definedName>
    <definedName name="Стр10">'[24]Лист опроса'!$B$24</definedName>
    <definedName name="СтрАУ">'[24]Лист опроса'!$B$12</definedName>
    <definedName name="СтрДУ">'[24]Лист опроса'!$B$11</definedName>
    <definedName name="Стрелки">'[24]Лист опроса'!$B$10</definedName>
    <definedName name="Строительная_полоса" localSheetId="2">#REF!</definedName>
    <definedName name="Строительная_полоса">#REF!</definedName>
    <definedName name="Строительная_полоса_1">#REF!</definedName>
    <definedName name="Строительные_работы_в_базисных_ценах">#REF!</definedName>
    <definedName name="Строительные_работы_в_текущих_ценах">'[51]Переменные и константы'!#REF!</definedName>
    <definedName name="Строительные_работы_в_текущих_ценах_по_ресурсному_расчету">'[51]Переменные и константы'!#REF!</definedName>
    <definedName name="Строительные_работы_в_текущих_ценах_после_применения_индексов">'[51]Переменные и константы'!#REF!</definedName>
    <definedName name="структ.">#REF!</definedName>
    <definedName name="Сургут">NA()</definedName>
    <definedName name="сусусу" localSheetId="0" hidden="1">{#N/A,#N/A,TRUE,"Смета на пасс. обор. №1"}</definedName>
    <definedName name="сусусу" localSheetId="1" hidden="1">{#N/A,#N/A,TRUE,"Смета на пасс. обор. №1"}</definedName>
    <definedName name="сусусу" localSheetId="2" hidden="1">{#N/A,#N/A,TRUE,"Смета на пасс. обор. №1"}</definedName>
    <definedName name="сусусу" hidden="1">{#N/A,#N/A,TRUE,"Смета на пасс. обор. №1"}</definedName>
    <definedName name="сусусу_1" localSheetId="0" hidden="1">{#N/A,#N/A,TRUE,"Смета на пасс. обор. №1"}</definedName>
    <definedName name="сусусу_1" localSheetId="1" hidden="1">{#N/A,#N/A,TRUE,"Смета на пасс. обор. №1"}</definedName>
    <definedName name="сусусу_1" localSheetId="2" hidden="1">{#N/A,#N/A,TRUE,"Смета на пасс. обор. №1"}</definedName>
    <definedName name="сусусу_1" hidden="1">{#N/A,#N/A,TRUE,"Смета на пасс. обор. №1"}</definedName>
    <definedName name="счьор">[4]топография!#REF!</definedName>
    <definedName name="т">#REF!</definedName>
    <definedName name="Т5">#REF!</definedName>
    <definedName name="Т6">#REF!</definedName>
    <definedName name="Тамбовская_область">#REF!</definedName>
    <definedName name="тасс" localSheetId="0" hidden="1">{#N/A,#N/A,TRUE,"Смета на пасс. обор. №1"}</definedName>
    <definedName name="тасс" localSheetId="1" hidden="1">{#N/A,#N/A,TRUE,"Смета на пасс. обор. №1"}</definedName>
    <definedName name="тасс" localSheetId="2" hidden="1">{#N/A,#N/A,TRUE,"Смета на пасс. обор. №1"}</definedName>
    <definedName name="тасс" hidden="1">{#N/A,#N/A,TRUE,"Смета на пасс. обор. №1"}</definedName>
    <definedName name="тасс_1" localSheetId="0" hidden="1">{#N/A,#N/A,TRUE,"Смета на пасс. обор. №1"}</definedName>
    <definedName name="тасс_1" localSheetId="1" hidden="1">{#N/A,#N/A,TRUE,"Смета на пасс. обор. №1"}</definedName>
    <definedName name="тасс_1" localSheetId="2" hidden="1">{#N/A,#N/A,TRUE,"Смета на пасс. обор. №1"}</definedName>
    <definedName name="тасс_1" hidden="1">{#N/A,#N/A,TRUE,"Смета на пасс. обор. №1"}</definedName>
    <definedName name="Тверская_область">#REF!</definedName>
    <definedName name="ТекДата">[76]информация!$B$8</definedName>
    <definedName name="ТекДата_1">[77]информация!$B$8</definedName>
    <definedName name="ТекДата_2">[78]информация!$B$8</definedName>
    <definedName name="теодкккккккккккк">#REF!</definedName>
    <definedName name="Территориальная_поправка_к_ТЕР">#REF!</definedName>
    <definedName name="техник">#REF!</definedName>
    <definedName name="технич">#REF!</definedName>
    <definedName name="ТолкоМашЛаб" localSheetId="2">[47]СмМашБур!#REF!</definedName>
    <definedName name="ТолкоМашЛаб">[48]СмМашБур!#REF!</definedName>
    <definedName name="ТолькоМашБур" localSheetId="2">[47]СмМашБур!#REF!</definedName>
    <definedName name="ТолькоМашБур">[48]СмМашБур!#REF!</definedName>
    <definedName name="ТолькоРучБур" localSheetId="2">[47]СмРучБур!#REF!</definedName>
    <definedName name="ТолькоРучБур">[48]СмРучБур!#REF!</definedName>
    <definedName name="ТолькоРучЛаб" localSheetId="2">[47]СмРучБур!$K$39</definedName>
    <definedName name="ТолькоРучЛаб">[48]СмРучБур!$K$39</definedName>
    <definedName name="Томская_область">#REF!</definedName>
    <definedName name="Томская_область_1">#REF!</definedName>
    <definedName name="топ1" localSheetId="2">#REF!</definedName>
    <definedName name="топ1">#REF!</definedName>
    <definedName name="топ2">#REF!</definedName>
    <definedName name="топо">#REF!</definedName>
    <definedName name="топо_1">#REF!</definedName>
    <definedName name="топогр1">#REF!</definedName>
    <definedName name="топограф">#REF!</definedName>
    <definedName name="тор">#REF!</definedName>
    <definedName name="третий">#REF!</definedName>
    <definedName name="третья_кат">#REF!</definedName>
    <definedName name="трол">#REF!</definedName>
    <definedName name="трп" localSheetId="0" hidden="1">{#N/A,#N/A,TRUE,"Смета на пасс. обор. №1"}</definedName>
    <definedName name="трп" localSheetId="1" hidden="1">{#N/A,#N/A,TRUE,"Смета на пасс. обор. №1"}</definedName>
    <definedName name="трп" localSheetId="2" hidden="1">{#N/A,#N/A,TRUE,"Смета на пасс. обор. №1"}</definedName>
    <definedName name="трп" hidden="1">{#N/A,#N/A,TRUE,"Смета на пасс. обор. №1"}</definedName>
    <definedName name="трп_1" localSheetId="0" hidden="1">{#N/A,#N/A,TRUE,"Смета на пасс. обор. №1"}</definedName>
    <definedName name="трп_1" localSheetId="1" hidden="1">{#N/A,#N/A,TRUE,"Смета на пасс. обор. №1"}</definedName>
    <definedName name="трп_1" localSheetId="2" hidden="1">{#N/A,#N/A,TRUE,"Смета на пасс. обор. №1"}</definedName>
    <definedName name="трп_1" hidden="1">{#N/A,#N/A,TRUE,"Смета на пасс. обор. №1"}</definedName>
    <definedName name="Труд_механизаторов_по_акту_вып_работ_с_учетом_к_тов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>#REF!</definedName>
    <definedName name="ТС1" localSheetId="2">#REF!</definedName>
    <definedName name="ТС1">#REF!</definedName>
    <definedName name="Тульская_область">#REF!</definedName>
    <definedName name="тыс" localSheetId="0">{0,"тысячz";1,"тысячаz";2,"тысячиz";5,"тысячz"}</definedName>
    <definedName name="тыс" localSheetId="1">{0,"тысячz";1,"тысячаz";2,"тысячиz";5,"тысячz"}</definedName>
    <definedName name="тыс" localSheetId="2">{0,"тысячz";1,"тысячаz";2,"тысячиz";5,"тысячz"}</definedName>
    <definedName name="тыс">{0,"тысячz";1,"тысячаz";2,"тысячиz";5,"тысячz"}</definedName>
    <definedName name="тьбю" localSheetId="2">#REF!</definedName>
    <definedName name="тьбю">#REF!</definedName>
    <definedName name="тьюит">#REF!</definedName>
    <definedName name="ТЭО">#REF!</definedName>
    <definedName name="ТЭО1">#REF!</definedName>
    <definedName name="ТЭО2">#REF!</definedName>
    <definedName name="ТЭОДКК">#REF!</definedName>
    <definedName name="ТЭОДККК">#REF!</definedName>
    <definedName name="Тюменская_область">#REF!</definedName>
    <definedName name="Тюменская_область_1">#REF!</definedName>
    <definedName name="у">#REF!</definedName>
    <definedName name="у23">#REF!</definedName>
    <definedName name="убыль">#REF!</definedName>
    <definedName name="ува">#REF!</definedName>
    <definedName name="уг">#REF!</definedName>
    <definedName name="Удмуртская_Республика">#REF!</definedName>
    <definedName name="Удмуртская_Республика_1">#REF!</definedName>
    <definedName name="уено">#REF!</definedName>
    <definedName name="уенонео">#REF!</definedName>
    <definedName name="уер">#REF!</definedName>
    <definedName name="уеро">#REF!</definedName>
    <definedName name="уерор">#REF!</definedName>
    <definedName name="ук" localSheetId="2" hidden="1">{#N/A,#N/A,TRUE,"Смета на пасс. обор. №1"}</definedName>
    <definedName name="ук" hidden="1">{#N/A,#N/A,TRUE,"Смета на пасс. обор. №1"}</definedName>
    <definedName name="ук_1" localSheetId="0" hidden="1">{#N/A,#N/A,TRUE,"Смета на пасс. обор. №1"}</definedName>
    <definedName name="ук_1" localSheetId="1" hidden="1">{#N/A,#N/A,TRUE,"Смета на пасс. обор. №1"}</definedName>
    <definedName name="ук_1" localSheetId="2" hidden="1">{#N/A,#N/A,TRUE,"Смета на пасс. обор. №1"}</definedName>
    <definedName name="ук_1" hidden="1">{#N/A,#N/A,TRUE,"Смета на пасс. обор. №1"}</definedName>
    <definedName name="уке">#REF!</definedName>
    <definedName name="укее">#REF!</definedName>
    <definedName name="укк_м">#REF!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>#REF!</definedName>
    <definedName name="укц">#REF!</definedName>
    <definedName name="Ульяновская_область">#REF!</definedName>
    <definedName name="уне">#REF!</definedName>
    <definedName name="уно">#REF!</definedName>
    <definedName name="уо">#REF!</definedName>
    <definedName name="уое">#REF!</definedName>
    <definedName name="упроуо">#REF!</definedName>
    <definedName name="упрт">#REF!</definedName>
    <definedName name="ур">#REF!</definedName>
    <definedName name="уре">#REF!</definedName>
    <definedName name="урк">#REF!</definedName>
    <definedName name="урн">#REF!</definedName>
    <definedName name="уу">#REF!</definedName>
    <definedName name="уукк">#REF!</definedName>
    <definedName name="ууу">#REF!</definedName>
    <definedName name="уцуц">#REF!</definedName>
    <definedName name="Участок">#REF!</definedName>
    <definedName name="Участок_1">#REF!</definedName>
    <definedName name="ушщпгу">#REF!</definedName>
    <definedName name="уы" localSheetId="0" hidden="1">{#N/A,#N/A,TRUE,"Смета на пасс. обор. №1"}</definedName>
    <definedName name="уы" localSheetId="1" hidden="1">{#N/A,#N/A,TRUE,"Смета на пасс. обор. №1"}</definedName>
    <definedName name="уы" localSheetId="2" hidden="1">{#N/A,#N/A,TRUE,"Смета на пасс. обор. №1"}</definedName>
    <definedName name="уы" hidden="1">{#N/A,#N/A,TRUE,"Смета на пасс. обор. №1"}</definedName>
    <definedName name="уы_1" localSheetId="0" hidden="1">{#N/A,#N/A,TRUE,"Смета на пасс. обор. №1"}</definedName>
    <definedName name="уы_1" localSheetId="1" hidden="1">{#N/A,#N/A,TRUE,"Смета на пасс. обор. №1"}</definedName>
    <definedName name="уы_1" localSheetId="2" hidden="1">{#N/A,#N/A,TRUE,"Смета на пасс. обор. №1"}</definedName>
    <definedName name="уы_1" hidden="1">{#N/A,#N/A,TRUE,"Смета на пасс. обор. №1"}</definedName>
    <definedName name="ф" localSheetId="2" hidden="1">{#N/A,#N/A,TRUE,"Смета на пасс. обор. №1"}</definedName>
    <definedName name="ф" hidden="1">{#N/A,#N/A,TRUE,"Смета на пасс. обор. №1"}</definedName>
    <definedName name="ф_1" localSheetId="0" hidden="1">{#N/A,#N/A,TRUE,"Смета на пасс. обор. №1"}</definedName>
    <definedName name="ф_1" localSheetId="1" hidden="1">{#N/A,#N/A,TRUE,"Смета на пасс. обор. №1"}</definedName>
    <definedName name="ф_1" localSheetId="2" hidden="1">{#N/A,#N/A,TRUE,"Смета на пасс. обор. №1"}</definedName>
    <definedName name="ф_1" hidden="1">{#N/A,#N/A,TRUE,"Смета на пасс. обор. №1"}</definedName>
    <definedName name="ф1">#REF!</definedName>
    <definedName name="фавр">#REF!</definedName>
    <definedName name="фапиаи">#REF!</definedName>
    <definedName name="фвап">#REF!</definedName>
    <definedName name="фвапив">#REF!</definedName>
    <definedName name="фнн">#REF!</definedName>
    <definedName name="фукек">#REF!</definedName>
    <definedName name="ффггг">#REF!</definedName>
    <definedName name="фффффф">#REF!</definedName>
    <definedName name="ффыв" localSheetId="2">#REF!</definedName>
    <definedName name="ффыв">#REF!</definedName>
    <definedName name="фы">#REF!</definedName>
    <definedName name="фыв" localSheetId="2" hidden="1">{#N/A,#N/A,TRUE,"Смета на пасс. обор. №1"}</definedName>
    <definedName name="фыв" hidden="1">{#N/A,#N/A,TRUE,"Смета на пасс. обор. №1"}</definedName>
    <definedName name="фыв_1" localSheetId="0" hidden="1">{#N/A,#N/A,TRUE,"Смета на пасс. обор. №1"}</definedName>
    <definedName name="фыв_1" localSheetId="1" hidden="1">{#N/A,#N/A,TRUE,"Смета на пасс. обор. №1"}</definedName>
    <definedName name="фыв_1" localSheetId="2" hidden="1">{#N/A,#N/A,TRUE,"Смета на пасс. обор. №1"}</definedName>
    <definedName name="фыв_1" hidden="1">{#N/A,#N/A,TRUE,"Смета на пасс. обор. №1"}</definedName>
    <definedName name="Хабаровский_край">#REF!</definedName>
    <definedName name="Хабаровский_край_1">#REF!</definedName>
    <definedName name="хэ" localSheetId="0" hidden="1">{#N/A,#N/A,TRUE,"Смета на пасс. обор. №1"}</definedName>
    <definedName name="хэ" localSheetId="1" hidden="1">{#N/A,#N/A,TRUE,"Смета на пасс. обор. №1"}</definedName>
    <definedName name="хэ" localSheetId="2" hidden="1">{#N/A,#N/A,TRUE,"Смета на пасс. обор. №1"}</definedName>
    <definedName name="хэ" hidden="1">{#N/A,#N/A,TRUE,"Смета на пасс. обор. №1"}</definedName>
    <definedName name="хэ_1" localSheetId="0" hidden="1">{#N/A,#N/A,TRUE,"Смета на пасс. обор. №1"}</definedName>
    <definedName name="хэ_1" localSheetId="1" hidden="1">{#N/A,#N/A,TRUE,"Смета на пасс. обор. №1"}</definedName>
    <definedName name="хэ_1" localSheetId="2" hidden="1">{#N/A,#N/A,TRUE,"Смета на пасс. обор. №1"}</definedName>
    <definedName name="хэ_1" hidden="1">{#N/A,#N/A,TRUE,"Смета на пасс. обор. №1"}</definedName>
    <definedName name="ц">#REF!</definedName>
    <definedName name="цвет" localSheetId="0" hidden="1">{#N/A,#N/A,TRUE,"Смета на пасс. обор. №1"}</definedName>
    <definedName name="цвет" localSheetId="1" hidden="1">{#N/A,#N/A,TRUE,"Смета на пасс. обор. №1"}</definedName>
    <definedName name="цвет" localSheetId="2" hidden="1">{#N/A,#N/A,TRUE,"Смета на пасс. обор. №1"}</definedName>
    <definedName name="цвет" hidden="1">{#N/A,#N/A,TRUE,"Смета на пасс. обор. №1"}</definedName>
    <definedName name="цвет_1" localSheetId="0" hidden="1">{#N/A,#N/A,TRUE,"Смета на пасс. обор. №1"}</definedName>
    <definedName name="цвет_1" localSheetId="1" hidden="1">{#N/A,#N/A,TRUE,"Смета на пасс. обор. №1"}</definedName>
    <definedName name="цвет_1" localSheetId="2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2">#REF!</definedName>
    <definedName name="цена___0">#REF!</definedName>
    <definedName name="цена___0___0" localSheetId="2">#REF!</definedName>
    <definedName name="цена___0___0">#REF!</definedName>
    <definedName name="цена___0___0___0">#REF!</definedName>
    <definedName name="цена___0___0___0___0">#REF!</definedName>
    <definedName name="цена___0___0___0___0___0">#REF!</definedName>
    <definedName name="цена___0___0___0___0___0_1">#REF!</definedName>
    <definedName name="цена___0___0___0___0_1">#REF!</definedName>
    <definedName name="цена___0___0___0___1">#REF!</definedName>
    <definedName name="цена___0___0___0___1_1">#REF!</definedName>
    <definedName name="цена___0___0___0___5">#REF!</definedName>
    <definedName name="цена___0___0___0___5_1">#REF!</definedName>
    <definedName name="цена___0___0___0_1">#REF!</definedName>
    <definedName name="цена___0___0___0_1_1">#REF!</definedName>
    <definedName name="цена___0___0___0_1_1_1">#REF!</definedName>
    <definedName name="цена___0___0___0_5">#REF!</definedName>
    <definedName name="цена___0___0___0_5_1">#REF!</definedName>
    <definedName name="цена___0___0___1">#REF!</definedName>
    <definedName name="цена___0___0___1_1">#REF!</definedName>
    <definedName name="цена___0___0___2">#REF!</definedName>
    <definedName name="цена___0___0___2_1">#REF!</definedName>
    <definedName name="цена___0___0___3">#REF!</definedName>
    <definedName name="цена___0___0___3_1">#REF!</definedName>
    <definedName name="цена___0___0___4">#REF!</definedName>
    <definedName name="цена___0___0___4_1">#REF!</definedName>
    <definedName name="цена___0___0___5">#REF!</definedName>
    <definedName name="цена___0___0___5_1">#REF!</definedName>
    <definedName name="цена___0___0_1">#REF!</definedName>
    <definedName name="цена___0___0_1_1">#REF!</definedName>
    <definedName name="цена___0___0_1_1_1">#REF!</definedName>
    <definedName name="цена___0___0_3">#REF!</definedName>
    <definedName name="цена___0___0_3_1">#REF!</definedName>
    <definedName name="цена___0___0_5">#REF!</definedName>
    <definedName name="цена___0___0_5_1">#REF!</definedName>
    <definedName name="цена___0___1">#REF!</definedName>
    <definedName name="цена___0___1___0">#REF!</definedName>
    <definedName name="цена___0___1___0_1">#REF!</definedName>
    <definedName name="цена___0___1_1">#REF!</definedName>
    <definedName name="цена___0___10">#REF!</definedName>
    <definedName name="цена___0___10_1">#REF!</definedName>
    <definedName name="цена___0___12">#REF!</definedName>
    <definedName name="цена___0___2">#REF!</definedName>
    <definedName name="цена___0___2___0">#REF!</definedName>
    <definedName name="цена___0___2___0___0">#REF!</definedName>
    <definedName name="цена___0___2___0___0_1">#REF!</definedName>
    <definedName name="цена___0___2___0_1">#REF!</definedName>
    <definedName name="цена___0___2___5">#REF!</definedName>
    <definedName name="цена___0___2___5_1">#REF!</definedName>
    <definedName name="цена___0___2_1">#REF!</definedName>
    <definedName name="цена___0___2_1_1">#REF!</definedName>
    <definedName name="цена___0___2_1_1_1">#REF!</definedName>
    <definedName name="цена___0___2_3">#REF!</definedName>
    <definedName name="цена___0___2_3_1">#REF!</definedName>
    <definedName name="цена___0___2_5">#REF!</definedName>
    <definedName name="цена___0___2_5_1">#REF!</definedName>
    <definedName name="цена___0___3">#REF!</definedName>
    <definedName name="цена___0___3___0">#REF!</definedName>
    <definedName name="цена___0___3___0_1">#REF!</definedName>
    <definedName name="цена___0___3___5">#REF!</definedName>
    <definedName name="цена___0___3___5_1">#REF!</definedName>
    <definedName name="цена___0___3_1">#REF!</definedName>
    <definedName name="цена___0___3_1_1">#REF!</definedName>
    <definedName name="цена___0___3_1_1_1">#REF!</definedName>
    <definedName name="цена___0___3_5">#REF!</definedName>
    <definedName name="цена___0___3_5_1">#REF!</definedName>
    <definedName name="цена___0___4">#REF!</definedName>
    <definedName name="цена___0___4___0">#REF!</definedName>
    <definedName name="цена___0___4___0_1">#REF!</definedName>
    <definedName name="цена___0___4___5">#REF!</definedName>
    <definedName name="цена___0___4___5_1">#REF!</definedName>
    <definedName name="цена___0___4_1">#REF!</definedName>
    <definedName name="цена___0___4_1_1">#REF!</definedName>
    <definedName name="цена___0___4_1_1_1">#REF!</definedName>
    <definedName name="цена___0___4_3">#REF!</definedName>
    <definedName name="цена___0___4_3_1">#REF!</definedName>
    <definedName name="цена___0___4_5">#REF!</definedName>
    <definedName name="цена___0___4_5_1">#REF!</definedName>
    <definedName name="цена___0___5">#REF!</definedName>
    <definedName name="цена___0___5_1">#REF!</definedName>
    <definedName name="цена___0___6">#REF!</definedName>
    <definedName name="цена___0___6_1">#REF!</definedName>
    <definedName name="цена___0___8">#REF!</definedName>
    <definedName name="цена___0___8_1">#REF!</definedName>
    <definedName name="цена___0_1">#REF!</definedName>
    <definedName name="цена___0_1_1">#REF!</definedName>
    <definedName name="цена___0_3">#REF!</definedName>
    <definedName name="цена___0_3_1">#REF!</definedName>
    <definedName name="цена___0_5">#REF!</definedName>
    <definedName name="цена___0_5_1">#REF!</definedName>
    <definedName name="цена___1">#REF!</definedName>
    <definedName name="цена___1___0">#REF!</definedName>
    <definedName name="цена___1___0___0">#REF!</definedName>
    <definedName name="цена___1___0___0_1">#REF!</definedName>
    <definedName name="цена___1___0_1">#REF!</definedName>
    <definedName name="цена___1___1">#REF!</definedName>
    <definedName name="цена___1___1_1">#REF!</definedName>
    <definedName name="цена___1___5">#REF!</definedName>
    <definedName name="цена___1___5_1">#REF!</definedName>
    <definedName name="цена___1_1">#REF!</definedName>
    <definedName name="цена___1_1_1">#REF!</definedName>
    <definedName name="цена___1_1_1_1">#REF!</definedName>
    <definedName name="цена___1_3">#REF!</definedName>
    <definedName name="цена___1_3_1">#REF!</definedName>
    <definedName name="цена___1_5">#REF!</definedName>
    <definedName name="цена___1_5_1">#REF!</definedName>
    <definedName name="цена___10" localSheetId="2">#REF!</definedName>
    <definedName name="цена___10">#REF!</definedName>
    <definedName name="цена___10___0">NA()</definedName>
    <definedName name="цена___10___0___0" localSheetId="2">#REF!</definedName>
    <definedName name="цена___10___0___0">#REF!</definedName>
    <definedName name="цена___10___0___0___0">#REF!</definedName>
    <definedName name="цена___10___0___0___0_1">#REF!</definedName>
    <definedName name="цена___10___0___0_1">#REF!</definedName>
    <definedName name="цена___10___0___1">NA()</definedName>
    <definedName name="цена___10___0___5">NA()</definedName>
    <definedName name="цена___10___0_1">#REF!</definedName>
    <definedName name="цена___10___0_1_1">NA()</definedName>
    <definedName name="цена___10___0_3">NA()</definedName>
    <definedName name="цена___10___0_5">NA()</definedName>
    <definedName name="цена___10___1" localSheetId="2">#REF!</definedName>
    <definedName name="цена___10___1">#REF!</definedName>
    <definedName name="цена___10___10">#REF!</definedName>
    <definedName name="цена___10___12">#REF!</definedName>
    <definedName name="цена___10___2">NA()</definedName>
    <definedName name="цена___10___4">NA()</definedName>
    <definedName name="цена___10___5">#REF!</definedName>
    <definedName name="цена___10___5_1">#REF!</definedName>
    <definedName name="цена___10___6">NA()</definedName>
    <definedName name="цена___10___8">NA()</definedName>
    <definedName name="цена___10_1">NA()</definedName>
    <definedName name="цена___10_3">#REF!</definedName>
    <definedName name="цена___10_3_1">#REF!</definedName>
    <definedName name="цена___10_5">#REF!</definedName>
    <definedName name="цена___10_5_1">#REF!</definedName>
    <definedName name="цена___11" localSheetId="2">#REF!</definedName>
    <definedName name="цена___11">#REF!</definedName>
    <definedName name="цена___11___0">NA()</definedName>
    <definedName name="цена___11___10" localSheetId="2">#REF!</definedName>
    <definedName name="цена___11___10">#REF!</definedName>
    <definedName name="цена___11___2">#REF!</definedName>
    <definedName name="цена___11___4">#REF!</definedName>
    <definedName name="цена___11___6">#REF!</definedName>
    <definedName name="цена___11___8">#REF!</definedName>
    <definedName name="цена___11_1">#REF!</definedName>
    <definedName name="цена___12">NA()</definedName>
    <definedName name="цена___2" localSheetId="2">#REF!</definedName>
    <definedName name="цена___2">#REF!</definedName>
    <definedName name="цена___2___0">#REF!</definedName>
    <definedName name="цена___2___0___0">#REF!</definedName>
    <definedName name="цена___2___0___0___0">#REF!</definedName>
    <definedName name="цена___2___0___0___0___0">#REF!</definedName>
    <definedName name="цена___2___0___0___0___0_1">#REF!</definedName>
    <definedName name="цена___2___0___0___0_1">#REF!</definedName>
    <definedName name="цена___2___0___0___1">#REF!</definedName>
    <definedName name="цена___2___0___0___1_1">#REF!</definedName>
    <definedName name="цена___2___0___0___5">#REF!</definedName>
    <definedName name="цена___2___0___0___5_1">#REF!</definedName>
    <definedName name="цена___2___0___0_1">#REF!</definedName>
    <definedName name="цена___2___0___0_1_1">#REF!</definedName>
    <definedName name="цена___2___0___0_1_1_1">#REF!</definedName>
    <definedName name="цена___2___0___0_5">#REF!</definedName>
    <definedName name="цена___2___0___0_5_1">#REF!</definedName>
    <definedName name="цена___2___0___1">#REF!</definedName>
    <definedName name="цена___2___0___1_1">#REF!</definedName>
    <definedName name="цена___2___0___5">#REF!</definedName>
    <definedName name="цена___2___0___5_1">#REF!</definedName>
    <definedName name="цена___2___0_1">#REF!</definedName>
    <definedName name="цена___2___0_1_1">#REF!</definedName>
    <definedName name="цена___2___0_1_1_1">#REF!</definedName>
    <definedName name="цена___2___0_3">#REF!</definedName>
    <definedName name="цена___2___0_3_1">#REF!</definedName>
    <definedName name="цена___2___0_5">#REF!</definedName>
    <definedName name="цена___2___0_5_1">#REF!</definedName>
    <definedName name="цена___2___1">#REF!</definedName>
    <definedName name="цена___2___1_1">#REF!</definedName>
    <definedName name="цена___2___10">#REF!</definedName>
    <definedName name="цена___2___10_1">#REF!</definedName>
    <definedName name="цена___2___12">#REF!</definedName>
    <definedName name="цена___2___2">#REF!</definedName>
    <definedName name="цена___2___2_1">#REF!</definedName>
    <definedName name="цена___2___3">#REF!</definedName>
    <definedName name="цена___2___4">#REF!</definedName>
    <definedName name="цена___2___4___0">#REF!</definedName>
    <definedName name="цена___2___4___0_1">#REF!</definedName>
    <definedName name="цена___2___4___5">#REF!</definedName>
    <definedName name="цена___2___4___5_1">#REF!</definedName>
    <definedName name="цена___2___4_1">#REF!</definedName>
    <definedName name="цена___2___4_1_1">#REF!</definedName>
    <definedName name="цена___2___4_1_1_1">#REF!</definedName>
    <definedName name="цена___2___4_3">#REF!</definedName>
    <definedName name="цена___2___4_3_1">#REF!</definedName>
    <definedName name="цена___2___4_5">#REF!</definedName>
    <definedName name="цена___2___4_5_1">#REF!</definedName>
    <definedName name="цена___2___5">#REF!</definedName>
    <definedName name="цена___2___5_1">#REF!</definedName>
    <definedName name="цена___2___6">#REF!</definedName>
    <definedName name="цена___2___6_1">#REF!</definedName>
    <definedName name="цена___2___8">#REF!</definedName>
    <definedName name="цена___2___8_1">#REF!</definedName>
    <definedName name="цена___2_1">#REF!</definedName>
    <definedName name="цена___2_1_1">#REF!</definedName>
    <definedName name="цена___2_1_1_1">#REF!</definedName>
    <definedName name="цена___2_3">#REF!</definedName>
    <definedName name="цена___2_3_1">#REF!</definedName>
    <definedName name="цена___2_5">#REF!</definedName>
    <definedName name="цена___2_5_1">#REF!</definedName>
    <definedName name="цена___3">#REF!</definedName>
    <definedName name="цена___3___0">#REF!</definedName>
    <definedName name="цена___3___0___0">NA()</definedName>
    <definedName name="цена___3___0___0___0">NA()</definedName>
    <definedName name="цена___3___0___1">NA()</definedName>
    <definedName name="цена___3___0___5">#REF!</definedName>
    <definedName name="цена___3___0___5_1">#REF!</definedName>
    <definedName name="цена___3___0_1">#REF!</definedName>
    <definedName name="цена___3___0_1_1">NA()</definedName>
    <definedName name="цена___3___0_3">#REF!</definedName>
    <definedName name="цена___3___0_3_1">#REF!</definedName>
    <definedName name="цена___3___0_5">#REF!</definedName>
    <definedName name="цена___3___0_5_1">#REF!</definedName>
    <definedName name="цена___3___10" localSheetId="2">#REF!</definedName>
    <definedName name="цена___3___10">#REF!</definedName>
    <definedName name="цена___3___2">#REF!</definedName>
    <definedName name="цена___3___2_1">#REF!</definedName>
    <definedName name="цена___3___3">#REF!</definedName>
    <definedName name="цена___3___3_1">#REF!</definedName>
    <definedName name="цена___3___4">#REF!</definedName>
    <definedName name="цена___3___5">#REF!</definedName>
    <definedName name="цена___3___5_1">#REF!</definedName>
    <definedName name="цена___3___6">#REF!</definedName>
    <definedName name="цена___3___8">#REF!</definedName>
    <definedName name="цена___3_1">#REF!</definedName>
    <definedName name="цена___3_1_1">#REF!</definedName>
    <definedName name="цена___3_1_1_1">#REF!</definedName>
    <definedName name="цена___3_3">NA()</definedName>
    <definedName name="цена___3_5">#REF!</definedName>
    <definedName name="цена___3_5_1">#REF!</definedName>
    <definedName name="цена___4">#REF!</definedName>
    <definedName name="цена___4___0">NA()</definedName>
    <definedName name="цена___4___0___0" localSheetId="2">#REF!</definedName>
    <definedName name="цена___4___0___0">#REF!</definedName>
    <definedName name="цена___4___0___0___0">#REF!</definedName>
    <definedName name="цена___4___0___0___0___0">#REF!</definedName>
    <definedName name="цена___4___0___0___0___0_1">#REF!</definedName>
    <definedName name="цена___4___0___0___0_1">#REF!</definedName>
    <definedName name="цена___4___0___0___1">#REF!</definedName>
    <definedName name="цена___4___0___0___1_1">#REF!</definedName>
    <definedName name="цена___4___0___0___5">#REF!</definedName>
    <definedName name="цена___4___0___0___5_1">#REF!</definedName>
    <definedName name="цена___4___0___0_1">#REF!</definedName>
    <definedName name="цена___4___0___0_1_1">#REF!</definedName>
    <definedName name="цена___4___0___0_1_1_1">#REF!</definedName>
    <definedName name="цена___4___0___0_5">#REF!</definedName>
    <definedName name="цена___4___0___0_5_1">#REF!</definedName>
    <definedName name="цена___4___0___1">#REF!</definedName>
    <definedName name="цена___4___0___1_1">#REF!</definedName>
    <definedName name="цена___4___0___5">NA()</definedName>
    <definedName name="цена___4___0_1">#REF!</definedName>
    <definedName name="цена___4___0_1_1">#REF!</definedName>
    <definedName name="цена___4___0_1_1_1">#REF!</definedName>
    <definedName name="цена___4___0_3">#REF!</definedName>
    <definedName name="цена___4___0_3_1">#REF!</definedName>
    <definedName name="цена___4___0_5">NA()</definedName>
    <definedName name="цена___4___1">#REF!</definedName>
    <definedName name="цена___4___1_1">#REF!</definedName>
    <definedName name="цена___4___10">#REF!</definedName>
    <definedName name="цена___4___10_1">#REF!</definedName>
    <definedName name="цена___4___12">#REF!</definedName>
    <definedName name="цена___4___2">#REF!</definedName>
    <definedName name="цена___4___2_1">#REF!</definedName>
    <definedName name="цена___4___3">#REF!</definedName>
    <definedName name="цена___4___3_1">#REF!</definedName>
    <definedName name="цена___4___4">#REF!</definedName>
    <definedName name="цена___4___4_1">#REF!</definedName>
    <definedName name="цена___4___5">#REF!</definedName>
    <definedName name="цена___4___5_1">#REF!</definedName>
    <definedName name="цена___4___6">#REF!</definedName>
    <definedName name="цена___4___6_1">#REF!</definedName>
    <definedName name="цена___4___8">#REF!</definedName>
    <definedName name="цена___4___8_1">#REF!</definedName>
    <definedName name="цена___4_1">#REF!</definedName>
    <definedName name="цена___4_1_1">#REF!</definedName>
    <definedName name="цена___4_1_1_1">#REF!</definedName>
    <definedName name="цена___4_3">#REF!</definedName>
    <definedName name="цена___4_3_1">#REF!</definedName>
    <definedName name="цена___4_5">#REF!</definedName>
    <definedName name="цена___4_5_1">#REF!</definedName>
    <definedName name="цена___5">NA()</definedName>
    <definedName name="цена___5___0" localSheetId="2">#REF!</definedName>
    <definedName name="цена___5___0">#REF!</definedName>
    <definedName name="цена___5___0___0">#REF!</definedName>
    <definedName name="цена___5___0___0___0">#REF!</definedName>
    <definedName name="цена___5___0___0___0___0">#REF!</definedName>
    <definedName name="цена___5___0___0___0___0_1">#REF!</definedName>
    <definedName name="цена___5___0___0___0_1">#REF!</definedName>
    <definedName name="цена___5___0___0_1">#REF!</definedName>
    <definedName name="цена___5___0___1">#REF!</definedName>
    <definedName name="цена___5___0___1_1">#REF!</definedName>
    <definedName name="цена___5___0___5">#REF!</definedName>
    <definedName name="цена___5___0___5_1">#REF!</definedName>
    <definedName name="цена___5___0_1">#REF!</definedName>
    <definedName name="цена___5___0_1_1">#REF!</definedName>
    <definedName name="цена___5___0_1_1_1">#REF!</definedName>
    <definedName name="цена___5___0_3">#REF!</definedName>
    <definedName name="цена___5___0_3_1">#REF!</definedName>
    <definedName name="цена___5___0_5">#REF!</definedName>
    <definedName name="цена___5___0_5_1">#REF!</definedName>
    <definedName name="цена___5___1">#REF!</definedName>
    <definedName name="цена___5___1_1">#REF!</definedName>
    <definedName name="цена___5___3">NA()</definedName>
    <definedName name="цена___5___5">NA()</definedName>
    <definedName name="цена___5_1">#REF!</definedName>
    <definedName name="цена___5_1_1">#REF!</definedName>
    <definedName name="цена___5_1_1_1">#REF!</definedName>
    <definedName name="цена___5_3">NA()</definedName>
    <definedName name="цена___5_5">NA()</definedName>
    <definedName name="цена___6">NA()</definedName>
    <definedName name="цена___6___0" localSheetId="2">#REF!</definedName>
    <definedName name="цена___6___0">#REF!</definedName>
    <definedName name="цена___6___0___0">#REF!</definedName>
    <definedName name="цена___6___0___0___0">#REF!</definedName>
    <definedName name="цена___6___0___0___0___0">#REF!</definedName>
    <definedName name="цена___6___0___0___0___0_1">#REF!</definedName>
    <definedName name="цена___6___0___0___0_1">#REF!</definedName>
    <definedName name="цена___6___0___0_1">#REF!</definedName>
    <definedName name="цена___6___0___1">#REF!</definedName>
    <definedName name="цена___6___0___1_1">#REF!</definedName>
    <definedName name="цена___6___0___5">#REF!</definedName>
    <definedName name="цена___6___0___5_1">#REF!</definedName>
    <definedName name="цена___6___0_1">#REF!</definedName>
    <definedName name="цена___6___0_1_1">#REF!</definedName>
    <definedName name="цена___6___0_1_1_1">#REF!</definedName>
    <definedName name="цена___6___0_3">#REF!</definedName>
    <definedName name="цена___6___0_3_1">#REF!</definedName>
    <definedName name="цена___6___0_5">#REF!</definedName>
    <definedName name="цена___6___0_5_1">#REF!</definedName>
    <definedName name="цена___6___1">#REF!</definedName>
    <definedName name="цена___6___10">#REF!</definedName>
    <definedName name="цена___6___10_1">#REF!</definedName>
    <definedName name="цена___6___12">#REF!</definedName>
    <definedName name="цена___6___2">#REF!</definedName>
    <definedName name="цена___6___2_1">#REF!</definedName>
    <definedName name="цена___6___4">#REF!</definedName>
    <definedName name="цена___6___4_1">#REF!</definedName>
    <definedName name="цена___6___5">NA()</definedName>
    <definedName name="цена___6___6" localSheetId="2">#REF!</definedName>
    <definedName name="цена___6___6">#REF!</definedName>
    <definedName name="цена___6___6_1">#REF!</definedName>
    <definedName name="цена___6___8">#REF!</definedName>
    <definedName name="цена___6___8_1">#REF!</definedName>
    <definedName name="цена___6_1">#REF!</definedName>
    <definedName name="цена___6_1_1">#REF!</definedName>
    <definedName name="цена___6_1_1_1">#REF!</definedName>
    <definedName name="цена___6_3">#REF!</definedName>
    <definedName name="цена___6_3_1">#REF!</definedName>
    <definedName name="цена___6_5">NA()</definedName>
    <definedName name="цена___7" localSheetId="2">#REF!</definedName>
    <definedName name="цена___7">#REF!</definedName>
    <definedName name="цена___7___0">#REF!</definedName>
    <definedName name="цена___7___10">#REF!</definedName>
    <definedName name="цена___7___2">#REF!</definedName>
    <definedName name="цена___7___4">#REF!</definedName>
    <definedName name="цена___7___6">#REF!</definedName>
    <definedName name="цена___7___8">#REF!</definedName>
    <definedName name="цена___7_1">#REF!</definedName>
    <definedName name="цена___8">#REF!</definedName>
    <definedName name="цена___8___0">#REF!</definedName>
    <definedName name="цена___8___0___0">#REF!</definedName>
    <definedName name="цена___8___0___0___0">#REF!</definedName>
    <definedName name="цена___8___0___0___0___0">#REF!</definedName>
    <definedName name="цена___8___0___0___0___0_1">#REF!</definedName>
    <definedName name="цена___8___0___0___0_1">#REF!</definedName>
    <definedName name="цена___8___0___0_1">#REF!</definedName>
    <definedName name="цена___8___0___1">#REF!</definedName>
    <definedName name="цена___8___0___1_1">#REF!</definedName>
    <definedName name="цена___8___0___5">#REF!</definedName>
    <definedName name="цена___8___0___5_1">#REF!</definedName>
    <definedName name="цена___8___0_1">#REF!</definedName>
    <definedName name="цена___8___0_1_1">#REF!</definedName>
    <definedName name="цена___8___0_1_1_1">#REF!</definedName>
    <definedName name="цена___8___0_3">#REF!</definedName>
    <definedName name="цена___8___0_3_1">#REF!</definedName>
    <definedName name="цена___8___0_5">#REF!</definedName>
    <definedName name="цена___8___0_5_1">#REF!</definedName>
    <definedName name="цена___8___1">#REF!</definedName>
    <definedName name="цена___8___10">#REF!</definedName>
    <definedName name="цена___8___10_1">#REF!</definedName>
    <definedName name="цена___8___12">#REF!</definedName>
    <definedName name="цена___8___2">#REF!</definedName>
    <definedName name="цена___8___2_1">#REF!</definedName>
    <definedName name="цена___8___4">#REF!</definedName>
    <definedName name="цена___8___4_1">#REF!</definedName>
    <definedName name="цена___8___5">#REF!</definedName>
    <definedName name="цена___8___5_1">#REF!</definedName>
    <definedName name="цена___8___6">#REF!</definedName>
    <definedName name="цена___8___6_1">#REF!</definedName>
    <definedName name="цена___8___8">#REF!</definedName>
    <definedName name="цена___8___8_1">#REF!</definedName>
    <definedName name="цена___8_1">#REF!</definedName>
    <definedName name="цена___8_1_1">#REF!</definedName>
    <definedName name="цена___8_1_1_1">#REF!</definedName>
    <definedName name="цена___8_3">#REF!</definedName>
    <definedName name="цена___8_3_1">#REF!</definedName>
    <definedName name="цена___8_5">#REF!</definedName>
    <definedName name="цена___8_5_1">#REF!</definedName>
    <definedName name="цена___9">#REF!</definedName>
    <definedName name="цена___9___0">#REF!</definedName>
    <definedName name="цена___9___0___0">#REF!</definedName>
    <definedName name="цена___9___0___0___0">#REF!</definedName>
    <definedName name="цена___9___0___0___0___0">#REF!</definedName>
    <definedName name="цена___9___0___0___0___0_1">#REF!</definedName>
    <definedName name="цена___9___0___0___0_1">#REF!</definedName>
    <definedName name="цена___9___0___0_1">#REF!</definedName>
    <definedName name="цена___9___0___5">#REF!</definedName>
    <definedName name="цена___9___0___5_1">#REF!</definedName>
    <definedName name="цена___9___0_1">#REF!</definedName>
    <definedName name="цена___9___0_5">#REF!</definedName>
    <definedName name="цена___9___0_5_1">#REF!</definedName>
    <definedName name="цена___9___10">#REF!</definedName>
    <definedName name="цена___9___2">#REF!</definedName>
    <definedName name="цена___9___4">#REF!</definedName>
    <definedName name="цена___9___5">#REF!</definedName>
    <definedName name="цена___9___5_1">#REF!</definedName>
    <definedName name="цена___9___6">#REF!</definedName>
    <definedName name="цена___9___8">#REF!</definedName>
    <definedName name="цена___9_1">#REF!</definedName>
    <definedName name="цена___9_1_1">#REF!</definedName>
    <definedName name="цена___9_1_1_1">#REF!</definedName>
    <definedName name="цена___9_3">#REF!</definedName>
    <definedName name="цена___9_3_1">#REF!</definedName>
    <definedName name="цена___9_5">#REF!</definedName>
    <definedName name="цена___9_5_1">#REF!</definedName>
    <definedName name="цена_1">NA()</definedName>
    <definedName name="цена_1_1">NA()</definedName>
    <definedName name="цена_3">NA()</definedName>
    <definedName name="цена_4">NA()</definedName>
    <definedName name="цена_5">NA()</definedName>
    <definedName name="Цена1">#REF!</definedName>
    <definedName name="ЦенаМашБур" localSheetId="2">[47]СмМашБур!#REF!</definedName>
    <definedName name="ЦенаМашБур">[48]СмМашБур!#REF!</definedName>
    <definedName name="ЦенаОбслед" localSheetId="2">[47]ОбмОбслЗемОд!$F$62</definedName>
    <definedName name="ЦенаОбслед">[48]ОбмОбслЗемОд!$F$62</definedName>
    <definedName name="ЦенаРучБур" localSheetId="2">[47]СмРучБур!#REF!</definedName>
    <definedName name="ЦенаРучБур">[48]СмРучБур!#REF!</definedName>
    <definedName name="ЦенаШурфов" localSheetId="2">#REF!</definedName>
    <definedName name="ЦенаШурфов">#REF!</definedName>
    <definedName name="цуе" localSheetId="0" hidden="1">{#N/A,#N/A,TRUE,"Смета на пасс. обор. №1"}</definedName>
    <definedName name="цуе" localSheetId="1" hidden="1">{#N/A,#N/A,TRUE,"Смета на пасс. обор. №1"}</definedName>
    <definedName name="цуе" localSheetId="2" hidden="1">{#N/A,#N/A,TRUE,"Смета на пасс. обор. №1"}</definedName>
    <definedName name="цуе" hidden="1">{#N/A,#N/A,TRUE,"Смета на пасс. обор. №1"}</definedName>
    <definedName name="цук" localSheetId="2">#REF!</definedName>
    <definedName name="цук">#REF!</definedName>
    <definedName name="цукеп">#REF!</definedName>
    <definedName name="цукецуе">#REF!</definedName>
    <definedName name="цукцук">#REF!</definedName>
    <definedName name="цукцукуцкцук">#REF!</definedName>
    <definedName name="цукцукцук">#REF!</definedName>
    <definedName name="цфйе">#REF!</definedName>
    <definedName name="ццц" localSheetId="2">#REF!</definedName>
    <definedName name="ццц">#REF!</definedName>
    <definedName name="цы">#REF!</definedName>
    <definedName name="цы_1">#REF!</definedName>
    <definedName name="ч" localSheetId="0" hidden="1">{#N/A,#N/A,TRUE,"Смета на пасс. обор. №1"}</definedName>
    <definedName name="ч" localSheetId="1" hidden="1">{#N/A,#N/A,TRUE,"Смета на пасс. обор. №1"}</definedName>
    <definedName name="ч" localSheetId="2" hidden="1">{#N/A,#N/A,TRUE,"Смета на пасс. обор. №1"}</definedName>
    <definedName name="ч" hidden="1">{#N/A,#N/A,TRUE,"Смета на пасс. обор. №1"}</definedName>
    <definedName name="ч_1" localSheetId="0" hidden="1">{#N/A,#N/A,TRUE,"Смета на пасс. обор. №1"}</definedName>
    <definedName name="ч_1" localSheetId="1" hidden="1">{#N/A,#N/A,TRUE,"Смета на пасс. обор. №1"}</definedName>
    <definedName name="ч_1" localSheetId="2" hidden="1">{#N/A,#N/A,TRUE,"Смета на пасс. обор. №1"}</definedName>
    <definedName name="ч_1" hidden="1">{#N/A,#N/A,TRUE,"Смета на пасс. обор. №1"}</definedName>
    <definedName name="чапо">#REF!</definedName>
    <definedName name="чапр">#REF!</definedName>
    <definedName name="Челябинская_область">#REF!</definedName>
    <definedName name="Челябинская_область_1">#REF!</definedName>
    <definedName name="четвертый">#REF!</definedName>
    <definedName name="Чеченская_Республика">#REF!</definedName>
    <definedName name="Читинская_область">#REF!</definedName>
    <definedName name="Читинская_область_1">#REF!</definedName>
    <definedName name="чмтчмт">#REF!</definedName>
    <definedName name="чмтчт">#REF!</definedName>
    <definedName name="чс" localSheetId="2">#REF!</definedName>
    <definedName name="чс">#REF!</definedName>
    <definedName name="чсапр">#REF!</definedName>
    <definedName name="чсипа">[13]топография!#REF!</definedName>
    <definedName name="чсиь">#REF!</definedName>
    <definedName name="чсмт">#REF!</definedName>
    <definedName name="чстм">#REF!</definedName>
    <definedName name="чт">#REF!</definedName>
    <definedName name="чтм">#REF!</definedName>
    <definedName name="чть" localSheetId="2">#REF!</definedName>
    <definedName name="чть">#REF!</definedName>
    <definedName name="Чувашская_Республика___Чувашия">#REF!</definedName>
    <definedName name="Чукотский_автономный_округ">#REF!</definedName>
    <definedName name="Чукотский_автономный_округ_1">#REF!</definedName>
    <definedName name="ш" localSheetId="2" hidden="1">{#N/A,#N/A,TRUE,"Смета на пасс. обор. №1"}</definedName>
    <definedName name="ш" hidden="1">{#N/A,#N/A,TRUE,"Смета на пасс. обор. №1"}</definedName>
    <definedName name="ш_1" localSheetId="0" hidden="1">{#N/A,#N/A,TRUE,"Смета на пасс. обор. №1"}</definedName>
    <definedName name="ш_1" localSheetId="1" hidden="1">{#N/A,#N/A,TRUE,"Смета на пасс. обор. №1"}</definedName>
    <definedName name="ш_1" localSheetId="2" hidden="1">{#N/A,#N/A,TRUE,"Смета на пасс. обор. №1"}</definedName>
    <definedName name="ш_1" hidden="1">{#N/A,#N/A,TRUE,"Смета на пасс. обор. №1"}</definedName>
    <definedName name="шгд">#REF!</definedName>
    <definedName name="шгнкушгрдаы">#REF!</definedName>
    <definedName name="шгфуждлоэзшщ\ыфтм">#REF!</definedName>
    <definedName name="шдгшж">#REF!</definedName>
    <definedName name="шестой">#REF!</definedName>
    <definedName name="Шесть">#REF!</definedName>
    <definedName name="Шкафы_ТМ">#REF!</definedName>
    <definedName name="шплю">#REF!</definedName>
    <definedName name="шпр">#REF!</definedName>
    <definedName name="шщгщ9шщллщ">#REF!</definedName>
    <definedName name="щжэдж">#REF!</definedName>
    <definedName name="щшшщрг">#REF!</definedName>
    <definedName name="щщ">#REF!</definedName>
    <definedName name="ъхз">#REF!</definedName>
    <definedName name="ы" localSheetId="2" hidden="1">{#N/A,#N/A,TRUE,"Смета на пасс. обор. №1"}</definedName>
    <definedName name="ы" hidden="1">{#N/A,#N/A,TRUE,"Смета на пасс. обор. №1"}</definedName>
    <definedName name="ы_1" localSheetId="0" hidden="1">{#N/A,#N/A,TRUE,"Смета на пасс. обор. №1"}</definedName>
    <definedName name="ы_1" localSheetId="1" hidden="1">{#N/A,#N/A,TRUE,"Смета на пасс. обор. №1"}</definedName>
    <definedName name="ы_1" localSheetId="2" hidden="1">{#N/A,#N/A,TRUE,"Смета на пасс. обор. №1"}</definedName>
    <definedName name="ы_1" hidden="1">{#N/A,#N/A,TRUE,"Смета на пасс. обор. №1"}</definedName>
    <definedName name="ыа">#REF!</definedName>
    <definedName name="ыаоаы">#REF!</definedName>
    <definedName name="ыаоаыо">#REF!</definedName>
    <definedName name="ыаоаып">#REF!</definedName>
    <definedName name="ыаоп">#REF!</definedName>
    <definedName name="ыапо">#REF!</definedName>
    <definedName name="ыапоапоао">#REF!</definedName>
    <definedName name="ыапоаыо">#REF!</definedName>
    <definedName name="ыапоы">#REF!</definedName>
    <definedName name="ыапоыа">#REF!</definedName>
    <definedName name="ыапр">[4]топография!#REF!</definedName>
    <definedName name="ыапраыр">#REF!</definedName>
    <definedName name="ыв">#REF!</definedName>
    <definedName name="ЫВGGGGGGGGGGGGGGG" localSheetId="2">#REF!</definedName>
    <definedName name="ЫВGGGGGGGGGGGGGGG">#REF!</definedName>
    <definedName name="ыва" localSheetId="2" hidden="1">{#N/A,#N/A,TRUE,"Смета на пасс. обор. №1"}</definedName>
    <definedName name="ыва" hidden="1">{#N/A,#N/A,TRUE,"Смета на пасс. обор. №1"}</definedName>
    <definedName name="ыва_1" localSheetId="0" hidden="1">{#N/A,#N/A,TRUE,"Смета на пасс. обор. №1"}</definedName>
    <definedName name="ыва_1" localSheetId="1" hidden="1">{#N/A,#N/A,TRUE,"Смета на пасс. обор. №1"}</definedName>
    <definedName name="ыва_1" localSheetId="2" hidden="1">{#N/A,#N/A,TRUE,"Смета на пасс. обор. №1"}</definedName>
    <definedName name="ыва_1" hidden="1">{#N/A,#N/A,TRUE,"Смета на пасс. обор. №1"}</definedName>
    <definedName name="ывапвыфп">[4]топография!#REF!</definedName>
    <definedName name="ываф">#REF!</definedName>
    <definedName name="Ываы">#REF!</definedName>
    <definedName name="ЫВаЫа">#REF!</definedName>
    <definedName name="ЫВаЫваав">#REF!</definedName>
    <definedName name="ывпавар">#REF!</definedName>
    <definedName name="ЫВПВвввв">[13]топография!#REF!</definedName>
    <definedName name="ыВПВП">#REF!</definedName>
    <definedName name="ыкен">#REF!</definedName>
    <definedName name="ыопвпо">#REF!</definedName>
    <definedName name="ып">#REF!</definedName>
    <definedName name="ыпаота">#REF!</definedName>
    <definedName name="ыпартап">#REF!</definedName>
    <definedName name="ыпатапт">#REF!</definedName>
    <definedName name="ыпми">#REF!</definedName>
    <definedName name="ыпо">#REF!</definedName>
    <definedName name="ыпоыа">#REF!</definedName>
    <definedName name="ыпоыапо">#REF!</definedName>
    <definedName name="ыпр">#REF!</definedName>
    <definedName name="ыпрапр">#REF!</definedName>
    <definedName name="ыпраыпо">[5]топография!#REF!</definedName>
    <definedName name="ыпры">#REF!</definedName>
    <definedName name="ырипыр">#REF!</definedName>
    <definedName name="ырп">#REF!</definedName>
    <definedName name="ыукнр">#REF!</definedName>
    <definedName name="ыы">#REF!</definedName>
    <definedName name="ыы_1">#REF!</definedName>
    <definedName name="ыы_10">#REF!</definedName>
    <definedName name="ыы_11">#REF!</definedName>
    <definedName name="ыы_12">#REF!</definedName>
    <definedName name="ыы_13">#REF!</definedName>
    <definedName name="ыы_14">#REF!</definedName>
    <definedName name="ыы_15">#REF!</definedName>
    <definedName name="ыы_16">#REF!</definedName>
    <definedName name="ыы_17">#REF!</definedName>
    <definedName name="ыы_18">#REF!</definedName>
    <definedName name="ыы_19">#REF!</definedName>
    <definedName name="ыы_2">#REF!</definedName>
    <definedName name="ыы_20">#REF!</definedName>
    <definedName name="ыы_21">#REF!</definedName>
    <definedName name="ыы_49">#REF!</definedName>
    <definedName name="ыы_50">#REF!</definedName>
    <definedName name="ыы_51">#REF!</definedName>
    <definedName name="ыы_52">#REF!</definedName>
    <definedName name="ыы_53">#REF!</definedName>
    <definedName name="ыы_54">#REF!</definedName>
    <definedName name="ыы_6">#REF!</definedName>
    <definedName name="ыы_7">#REF!</definedName>
    <definedName name="ыы_8">#REF!</definedName>
    <definedName name="ыы_9">#REF!</definedName>
    <definedName name="ыыы">#REF!</definedName>
    <definedName name="ыыыы">#REF!</definedName>
    <definedName name="ьбют">#REF!</definedName>
    <definedName name="ьвпрьрп">#REF!</definedName>
    <definedName name="ьврп">#REF!</definedName>
    <definedName name="ьпрьп">#REF!</definedName>
    <definedName name="Э">#REF!</definedName>
    <definedName name="э1">#REF!</definedName>
    <definedName name="эж">#REF!</definedName>
    <definedName name="эж_1">#REF!</definedName>
    <definedName name="эж_10">#REF!</definedName>
    <definedName name="эж_11">#REF!</definedName>
    <definedName name="эж_12">#REF!</definedName>
    <definedName name="эж_13">#REF!</definedName>
    <definedName name="эж_14">#REF!</definedName>
    <definedName name="эж_15">#REF!</definedName>
    <definedName name="эж_16">#REF!</definedName>
    <definedName name="эж_17">#REF!</definedName>
    <definedName name="эж_18">#REF!</definedName>
    <definedName name="эж_19">#REF!</definedName>
    <definedName name="эж_2">#REF!</definedName>
    <definedName name="эж_20">#REF!</definedName>
    <definedName name="эж_21">#REF!</definedName>
    <definedName name="эж_49">#REF!</definedName>
    <definedName name="эж_50">#REF!</definedName>
    <definedName name="эж_51">#REF!</definedName>
    <definedName name="эж_52">#REF!</definedName>
    <definedName name="эж_53">#REF!</definedName>
    <definedName name="эж_54">#REF!</definedName>
    <definedName name="эж_6">#REF!</definedName>
    <definedName name="эж_7">#REF!</definedName>
    <definedName name="эж_8">#REF!</definedName>
    <definedName name="эж_9">#REF!</definedName>
    <definedName name="эк">#REF!</definedName>
    <definedName name="эк1">#REF!</definedName>
    <definedName name="эко">#REF!</definedName>
    <definedName name="эко___0">#REF!</definedName>
    <definedName name="эко___0_1">#REF!</definedName>
    <definedName name="эко_1">#REF!</definedName>
    <definedName name="эко_5">#REF!</definedName>
    <definedName name="эко_5_1">#REF!</definedName>
    <definedName name="эко1">#REF!</definedName>
    <definedName name="экол.1">[79]топография!#REF!</definedName>
    <definedName name="экол1" localSheetId="2">#REF!</definedName>
    <definedName name="экол1">#REF!</definedName>
    <definedName name="экол2">#REF!</definedName>
    <definedName name="Экол3">#REF!</definedName>
    <definedName name="эколог">#REF!</definedName>
    <definedName name="экология">NA()</definedName>
    <definedName name="экологияч">#REF!</definedName>
    <definedName name="экт">#REF!</definedName>
    <definedName name="эл" localSheetId="0" hidden="1">{#N/A,#N/A,TRUE,"Смета на пасс. обор. №1"}</definedName>
    <definedName name="эл" localSheetId="1" hidden="1">{#N/A,#N/A,TRUE,"Смета на пасс. обор. №1"}</definedName>
    <definedName name="эл" localSheetId="2" hidden="1">{#N/A,#N/A,TRUE,"Смета на пасс. обор. №1"}</definedName>
    <definedName name="эл" hidden="1">{#N/A,#N/A,TRUE,"Смета на пасс. обор. №1"}</definedName>
    <definedName name="эл_1" localSheetId="0" hidden="1">{#N/A,#N/A,TRUE,"Смета на пасс. обор. №1"}</definedName>
    <definedName name="эл_1" localSheetId="1" hidden="1">{#N/A,#N/A,TRUE,"Смета на пасс. обор. №1"}</definedName>
    <definedName name="эл_1" localSheetId="2" hidden="1">{#N/A,#N/A,TRUE,"Смета на пасс. обор. №1"}</definedName>
    <definedName name="эл_1" hidden="1">{#N/A,#N/A,TRUE,"Смета на пасс. обор. №1"}</definedName>
    <definedName name="Электрика">#REF!</definedName>
    <definedName name="ЭлеСи">[80]Коэфф1.!$E$7</definedName>
    <definedName name="ЭлеСи_1">#REF!</definedName>
    <definedName name="Элка">#REF!</definedName>
    <definedName name="элрасч">#REF!</definedName>
    <definedName name="ЭЛСИ_Т">#REF!</definedName>
    <definedName name="эмс">[12]топография!#REF!</definedName>
    <definedName name="ю">#REF!</definedName>
    <definedName name="юб">#REF!</definedName>
    <definedName name="юдшншджгп">#REF!</definedName>
    <definedName name="ЮФУ">#REF!</definedName>
    <definedName name="ЮФУ2">#REF!</definedName>
    <definedName name="ююю" localSheetId="2" hidden="1">{#N/A,#N/A,TRUE,"Смета на пасс. обор. №1"}</definedName>
    <definedName name="ююю" hidden="1">{#N/A,#N/A,TRUE,"Смета на пасс. обор. №1"}</definedName>
    <definedName name="ююю_1" localSheetId="0" hidden="1">{#N/A,#N/A,TRUE,"Смета на пасс. обор. №1"}</definedName>
    <definedName name="ююю_1" localSheetId="1" hidden="1">{#N/A,#N/A,TRUE,"Смета на пасс. обор. №1"}</definedName>
    <definedName name="ююю_1" localSheetId="2" hidden="1">{#N/A,#N/A,TRUE,"Смета на пасс. обор. №1"}</definedName>
    <definedName name="ююю_1" hidden="1">{#N/A,#N/A,TRUE,"Смета на пасс. обор. №1"}</definedName>
    <definedName name="я" localSheetId="2">#REF!</definedName>
    <definedName name="я">#REF!</definedName>
    <definedName name="яапт">#REF!</definedName>
    <definedName name="яапяяяя">#REF!</definedName>
    <definedName name="явапяап">#REF!</definedName>
    <definedName name="явапявп">#REF!</definedName>
    <definedName name="явар">#REF!</definedName>
    <definedName name="яваряра">#REF!</definedName>
    <definedName name="ярая">#REF!</definedName>
    <definedName name="яраяраря">#REF!</definedName>
    <definedName name="яроптап">#REF!</definedName>
    <definedName name="Ярославская_область">#REF!</definedName>
    <definedName name="ЯЯЯ">[81]топография!#REF!</definedName>
  </definedNames>
  <calcPr calcId="162913" fullPrecision="0"/>
</workbook>
</file>

<file path=xl/calcChain.xml><?xml version="1.0" encoding="utf-8"?>
<calcChain xmlns="http://schemas.openxmlformats.org/spreadsheetml/2006/main">
  <c r="F101" i="71" l="1"/>
  <c r="F100" i="71"/>
  <c r="C101" i="71"/>
  <c r="C100" i="71"/>
  <c r="F99" i="71"/>
  <c r="F97" i="71"/>
  <c r="F95" i="71"/>
  <c r="F83" i="71"/>
  <c r="C83" i="71"/>
  <c r="F82" i="71"/>
  <c r="C82" i="71"/>
  <c r="F81" i="71"/>
  <c r="F79" i="71"/>
  <c r="F76" i="71" l="1"/>
  <c r="F66" i="71"/>
  <c r="F77" i="71" l="1"/>
  <c r="F91" i="71" l="1"/>
  <c r="F90" i="71"/>
  <c r="F75" i="71"/>
  <c r="F74" i="71"/>
  <c r="F73" i="71" s="1"/>
  <c r="F89" i="71"/>
  <c r="F88" i="71"/>
  <c r="F72" i="71"/>
  <c r="F92" i="71" l="1"/>
  <c r="C84" i="71" l="1"/>
  <c r="F84" i="71"/>
  <c r="F102" i="71"/>
  <c r="C102" i="71"/>
  <c r="F93" i="71"/>
  <c r="C7" i="77" l="1"/>
  <c r="C6" i="77"/>
  <c r="C5" i="77" s="1"/>
  <c r="H16" i="72" l="1"/>
  <c r="I16" i="72"/>
  <c r="J16" i="72"/>
  <c r="K16" i="72"/>
  <c r="H17" i="72"/>
  <c r="I17" i="72"/>
  <c r="K17" i="72" s="1"/>
  <c r="J17" i="72"/>
  <c r="H18" i="72"/>
  <c r="I18" i="72"/>
  <c r="J18" i="72"/>
  <c r="K18" i="72"/>
  <c r="H19" i="72"/>
  <c r="I19" i="72"/>
  <c r="K19" i="72" s="1"/>
  <c r="J19" i="72"/>
  <c r="H20" i="72"/>
  <c r="I20" i="72"/>
  <c r="J20" i="72"/>
  <c r="K20" i="72"/>
  <c r="H21" i="72"/>
  <c r="I21" i="72"/>
  <c r="K21" i="72" s="1"/>
  <c r="J21" i="72"/>
  <c r="H22" i="72"/>
  <c r="I22" i="72"/>
  <c r="J22" i="72"/>
  <c r="K22" i="72"/>
  <c r="H23" i="72"/>
  <c r="I23" i="72"/>
  <c r="K23" i="72" s="1"/>
  <c r="J23" i="72"/>
  <c r="H24" i="72"/>
  <c r="I24" i="72"/>
  <c r="J24" i="72"/>
  <c r="K24" i="72"/>
  <c r="H25" i="72"/>
  <c r="I25" i="72"/>
  <c r="K25" i="72" s="1"/>
  <c r="J25" i="72"/>
  <c r="H26" i="72"/>
  <c r="I26" i="72"/>
  <c r="J26" i="72"/>
  <c r="K26" i="72"/>
  <c r="H27" i="72"/>
  <c r="I27" i="72"/>
  <c r="K27" i="72" s="1"/>
  <c r="J27" i="72"/>
  <c r="H28" i="72"/>
  <c r="I28" i="72"/>
  <c r="J28" i="72"/>
  <c r="K28" i="72"/>
  <c r="H29" i="72"/>
  <c r="I29" i="72"/>
  <c r="K29" i="72" s="1"/>
  <c r="J29" i="72"/>
  <c r="H30" i="72"/>
  <c r="I30" i="72"/>
  <c r="J30" i="72"/>
  <c r="K30" i="72"/>
  <c r="H31" i="72"/>
  <c r="I31" i="72"/>
  <c r="K31" i="72" s="1"/>
  <c r="J31" i="72"/>
  <c r="H32" i="72"/>
  <c r="I32" i="72"/>
  <c r="J32" i="72"/>
  <c r="K32" i="72"/>
  <c r="H33" i="72"/>
  <c r="I33" i="72"/>
  <c r="K33" i="72" s="1"/>
  <c r="J33" i="72"/>
  <c r="H34" i="72"/>
  <c r="I34" i="72"/>
  <c r="J34" i="72"/>
  <c r="K34" i="72"/>
  <c r="H35" i="72"/>
  <c r="I35" i="72"/>
  <c r="K35" i="72" s="1"/>
  <c r="J35" i="72"/>
  <c r="H36" i="72"/>
  <c r="I36" i="72"/>
  <c r="J36" i="72"/>
  <c r="K36" i="72"/>
  <c r="H37" i="72"/>
  <c r="I37" i="72"/>
  <c r="K37" i="72" s="1"/>
  <c r="J37" i="72"/>
  <c r="H38" i="72"/>
  <c r="I38" i="72"/>
  <c r="J38" i="72"/>
  <c r="K38" i="72"/>
  <c r="H39" i="72"/>
  <c r="I39" i="72"/>
  <c r="K39" i="72" s="1"/>
  <c r="J39" i="72"/>
  <c r="H40" i="72"/>
  <c r="I40" i="72"/>
  <c r="J40" i="72"/>
  <c r="K40" i="72"/>
  <c r="H41" i="72"/>
  <c r="I41" i="72"/>
  <c r="K41" i="72" s="1"/>
  <c r="J41" i="72"/>
  <c r="H42" i="72"/>
  <c r="I42" i="72"/>
  <c r="J42" i="72"/>
  <c r="K42" i="72"/>
  <c r="H43" i="72"/>
  <c r="I43" i="72"/>
  <c r="K43" i="72" s="1"/>
  <c r="J43" i="72"/>
  <c r="H44" i="72"/>
  <c r="I44" i="72"/>
  <c r="J44" i="72"/>
  <c r="K44" i="72"/>
  <c r="H45" i="72"/>
  <c r="I45" i="72"/>
  <c r="K45" i="72" s="1"/>
  <c r="J45" i="72"/>
  <c r="H46" i="72"/>
  <c r="I46" i="72"/>
  <c r="J46" i="72"/>
  <c r="K46" i="72"/>
  <c r="H47" i="72"/>
  <c r="I47" i="72"/>
  <c r="K47" i="72" s="1"/>
  <c r="J47" i="72"/>
  <c r="H48" i="72"/>
  <c r="I48" i="72"/>
  <c r="J48" i="72"/>
  <c r="K48" i="72"/>
  <c r="H49" i="72"/>
  <c r="I49" i="72"/>
  <c r="K49" i="72" s="1"/>
  <c r="J49" i="72"/>
  <c r="H50" i="72"/>
  <c r="I50" i="72"/>
  <c r="J50" i="72"/>
  <c r="K50" i="72"/>
  <c r="H12" i="72"/>
  <c r="G12" i="72"/>
  <c r="F12" i="72"/>
  <c r="J15" i="72"/>
  <c r="I15" i="72"/>
  <c r="H15" i="72"/>
  <c r="I12" i="72" l="1"/>
  <c r="J12" i="72"/>
  <c r="K15" i="72"/>
  <c r="K12" i="72" s="1"/>
  <c r="A3" i="77"/>
  <c r="C4" i="76"/>
  <c r="A28" i="76"/>
  <c r="A13" i="75"/>
  <c r="A4" i="75"/>
  <c r="A2" i="74"/>
  <c r="B3" i="73"/>
  <c r="B3" i="72"/>
  <c r="G19" i="71"/>
  <c r="K19" i="71" s="1"/>
  <c r="K59" i="71"/>
  <c r="G56" i="71"/>
  <c r="F55" i="71"/>
  <c r="E55" i="71"/>
  <c r="D55" i="71"/>
  <c r="H55" i="71" s="1"/>
  <c r="J55" i="71" s="1"/>
  <c r="D54" i="71"/>
  <c r="D53" i="71"/>
  <c r="H53" i="71" s="1"/>
  <c r="J53" i="71" s="1"/>
  <c r="D52" i="71"/>
  <c r="D51" i="71" s="1"/>
  <c r="E50" i="71"/>
  <c r="D50" i="71"/>
  <c r="H50" i="71" s="1"/>
  <c r="I50" i="71" s="1"/>
  <c r="E49" i="71"/>
  <c r="H49" i="71" s="1"/>
  <c r="I49" i="71" s="1"/>
  <c r="D49" i="71"/>
  <c r="F48" i="71"/>
  <c r="E48" i="71"/>
  <c r="H48" i="71" s="1"/>
  <c r="I48" i="71" s="1"/>
  <c r="F47" i="71"/>
  <c r="E47" i="71"/>
  <c r="D47" i="71"/>
  <c r="F46" i="71"/>
  <c r="E46" i="71"/>
  <c r="D46" i="71"/>
  <c r="E45" i="71"/>
  <c r="D45" i="71"/>
  <c r="F44" i="71"/>
  <c r="E44" i="71"/>
  <c r="D44" i="71"/>
  <c r="D42" i="71"/>
  <c r="H42" i="71" s="1"/>
  <c r="J42" i="71" s="1"/>
  <c r="F41" i="71"/>
  <c r="E41" i="71"/>
  <c r="D41" i="71"/>
  <c r="H41" i="71" s="1"/>
  <c r="I41" i="71" s="1"/>
  <c r="D40" i="71"/>
  <c r="H40" i="71" s="1"/>
  <c r="I40" i="71" s="1"/>
  <c r="D39" i="71"/>
  <c r="H39" i="71" s="1"/>
  <c r="J39" i="71" s="1"/>
  <c r="F37" i="71"/>
  <c r="D37" i="71"/>
  <c r="H37" i="71" s="1"/>
  <c r="I37" i="71" s="1"/>
  <c r="F36" i="71"/>
  <c r="E36" i="71"/>
  <c r="H36" i="71" s="1"/>
  <c r="D36" i="71"/>
  <c r="F35" i="71"/>
  <c r="E35" i="71"/>
  <c r="D35" i="71"/>
  <c r="H35" i="71" s="1"/>
  <c r="I35" i="71" s="1"/>
  <c r="E34" i="71"/>
  <c r="D34" i="71"/>
  <c r="D33" i="71"/>
  <c r="H33" i="71" s="1"/>
  <c r="I33" i="71" s="1"/>
  <c r="F32" i="71"/>
  <c r="E32" i="71"/>
  <c r="D32" i="71"/>
  <c r="D31" i="71"/>
  <c r="F30" i="71"/>
  <c r="E30" i="71"/>
  <c r="D30" i="71"/>
  <c r="D29" i="71"/>
  <c r="H29" i="71" s="1"/>
  <c r="D28" i="71"/>
  <c r="H28" i="71" s="1"/>
  <c r="F26" i="71"/>
  <c r="E26" i="71"/>
  <c r="D26" i="71"/>
  <c r="F25" i="71"/>
  <c r="F21" i="71" s="1"/>
  <c r="E25" i="71"/>
  <c r="D25" i="71"/>
  <c r="D24" i="71"/>
  <c r="D23" i="71"/>
  <c r="H23" i="71" s="1"/>
  <c r="J23" i="71" s="1"/>
  <c r="D22" i="71"/>
  <c r="H22" i="71" s="1"/>
  <c r="G20" i="71"/>
  <c r="K20" i="71" s="1"/>
  <c r="G16" i="71"/>
  <c r="G17" i="71" s="1"/>
  <c r="C3" i="71"/>
  <c r="H54" i="71"/>
  <c r="J54" i="71" s="1"/>
  <c r="H43" i="71"/>
  <c r="I43" i="71" s="1"/>
  <c r="H46" i="71"/>
  <c r="I46" i="71" s="1"/>
  <c r="H32" i="71"/>
  <c r="J32" i="71" s="1"/>
  <c r="H3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0" i="71"/>
  <c r="L50" i="71"/>
  <c r="N49" i="71"/>
  <c r="L49" i="71"/>
  <c r="L40" i="71"/>
  <c r="N40" i="71"/>
  <c r="L41" i="71"/>
  <c r="N41" i="71"/>
  <c r="L42" i="71"/>
  <c r="N42" i="71"/>
  <c r="L43" i="71"/>
  <c r="N43" i="71"/>
  <c r="L44" i="71"/>
  <c r="N44" i="71"/>
  <c r="L45" i="71"/>
  <c r="N45" i="71"/>
  <c r="L46" i="71"/>
  <c r="N46" i="71"/>
  <c r="L47" i="71"/>
  <c r="N47" i="71"/>
  <c r="L48" i="71"/>
  <c r="N48" i="71"/>
  <c r="N39" i="71"/>
  <c r="L39" i="71"/>
  <c r="L29" i="71"/>
  <c r="N29" i="71"/>
  <c r="L30" i="71"/>
  <c r="N30" i="71"/>
  <c r="L31" i="71"/>
  <c r="N31" i="71"/>
  <c r="L32" i="71"/>
  <c r="N32" i="71"/>
  <c r="L33" i="71"/>
  <c r="N33" i="71"/>
  <c r="L34" i="71"/>
  <c r="N34" i="71"/>
  <c r="L35" i="71"/>
  <c r="N35" i="71"/>
  <c r="L36" i="71"/>
  <c r="N36" i="71"/>
  <c r="L37" i="71"/>
  <c r="N37" i="71"/>
  <c r="N28" i="71"/>
  <c r="L28" i="71"/>
  <c r="L23" i="71"/>
  <c r="N23" i="71"/>
  <c r="L24" i="71"/>
  <c r="N24" i="71"/>
  <c r="L25" i="71"/>
  <c r="N25" i="71"/>
  <c r="L26" i="71"/>
  <c r="N26" i="71"/>
  <c r="N22" i="71"/>
  <c r="L22" i="71"/>
  <c r="N20" i="71"/>
  <c r="L20" i="71"/>
  <c r="N19" i="71"/>
  <c r="L19" i="71"/>
  <c r="G38" i="71"/>
  <c r="G27" i="71"/>
  <c r="G21" i="71"/>
  <c r="K56" i="71"/>
  <c r="K57" i="71"/>
  <c r="K58" i="71"/>
  <c r="N17" i="71"/>
  <c r="N16" i="71"/>
  <c r="L17" i="71"/>
  <c r="L16" i="71"/>
  <c r="J15" i="71"/>
  <c r="I15" i="71"/>
  <c r="H15" i="71"/>
  <c r="G107" i="70"/>
  <c r="H107" i="70" s="1"/>
  <c r="G106" i="70"/>
  <c r="H106" i="70" s="1"/>
  <c r="G104" i="70"/>
  <c r="H104" i="70" s="1"/>
  <c r="G102" i="70"/>
  <c r="G100" i="70"/>
  <c r="G92" i="70"/>
  <c r="G93" i="70" s="1"/>
  <c r="G26" i="70"/>
  <c r="G31" i="70" s="1"/>
  <c r="G79" i="70" s="1"/>
  <c r="G84" i="70" s="1"/>
  <c r="H105" i="70"/>
  <c r="H102" i="70"/>
  <c r="H100" i="70"/>
  <c r="H91" i="70"/>
  <c r="H90" i="70"/>
  <c r="H89" i="70"/>
  <c r="H86" i="70"/>
  <c r="F78" i="70"/>
  <c r="E78" i="70"/>
  <c r="D78" i="70"/>
  <c r="H78" i="70" s="1"/>
  <c r="H77" i="70"/>
  <c r="D75" i="70"/>
  <c r="H75" i="70" s="1"/>
  <c r="H74" i="70"/>
  <c r="H73" i="70"/>
  <c r="H72" i="70"/>
  <c r="D71" i="70"/>
  <c r="H71" i="70" s="1"/>
  <c r="E69" i="70"/>
  <c r="D69" i="70"/>
  <c r="H69" i="70" s="1"/>
  <c r="H68" i="70"/>
  <c r="E66" i="70"/>
  <c r="D66" i="70"/>
  <c r="H66" i="70" s="1"/>
  <c r="H65" i="70"/>
  <c r="D63" i="70"/>
  <c r="H62" i="70"/>
  <c r="H61" i="70"/>
  <c r="H60" i="70"/>
  <c r="H59" i="70"/>
  <c r="H58" i="70"/>
  <c r="H57" i="70"/>
  <c r="H56" i="70"/>
  <c r="H55" i="70"/>
  <c r="H54" i="70"/>
  <c r="H53" i="70"/>
  <c r="F52" i="70"/>
  <c r="E52" i="70"/>
  <c r="D52" i="70"/>
  <c r="H52" i="70" s="1"/>
  <c r="H51" i="70"/>
  <c r="H50" i="70"/>
  <c r="H49" i="70"/>
  <c r="H48" i="70"/>
  <c r="H47" i="70"/>
  <c r="H46" i="70"/>
  <c r="H45" i="70"/>
  <c r="H44" i="70"/>
  <c r="H43" i="70"/>
  <c r="H42" i="70"/>
  <c r="F41" i="70"/>
  <c r="F63" i="70" s="1"/>
  <c r="E41" i="70"/>
  <c r="E63" i="70" s="1"/>
  <c r="D41" i="70"/>
  <c r="H38" i="70"/>
  <c r="H37" i="70"/>
  <c r="H36" i="70"/>
  <c r="H35" i="70"/>
  <c r="H34" i="70"/>
  <c r="F33" i="70"/>
  <c r="F39" i="70" s="1"/>
  <c r="F79" i="70" s="1"/>
  <c r="F84" i="70" s="1"/>
  <c r="F94" i="70" s="1"/>
  <c r="F110" i="70" s="1"/>
  <c r="E33" i="70"/>
  <c r="E39" i="70" s="1"/>
  <c r="E79" i="70" s="1"/>
  <c r="E81" i="70" s="1"/>
  <c r="D33" i="70"/>
  <c r="D39" i="70" s="1"/>
  <c r="H30" i="70"/>
  <c r="H28" i="70"/>
  <c r="H26" i="70"/>
  <c r="H72" i="8"/>
  <c r="H73" i="8"/>
  <c r="D71" i="8"/>
  <c r="H53" i="8"/>
  <c r="H54" i="8"/>
  <c r="H55" i="8"/>
  <c r="H56" i="8"/>
  <c r="H57" i="8"/>
  <c r="H58" i="8"/>
  <c r="H59" i="8"/>
  <c r="H60" i="8"/>
  <c r="H61" i="8"/>
  <c r="H62" i="8"/>
  <c r="E52" i="8"/>
  <c r="F52" i="8"/>
  <c r="D52" i="8"/>
  <c r="H42" i="8"/>
  <c r="H43" i="8"/>
  <c r="H44" i="8"/>
  <c r="H45" i="8"/>
  <c r="H46" i="8"/>
  <c r="H47" i="8"/>
  <c r="H48" i="8"/>
  <c r="H49" i="8"/>
  <c r="H50" i="8"/>
  <c r="H51" i="8"/>
  <c r="E41" i="8"/>
  <c r="F41" i="8"/>
  <c r="D41" i="8"/>
  <c r="H34" i="8"/>
  <c r="H35" i="8"/>
  <c r="H36" i="8"/>
  <c r="H37" i="8"/>
  <c r="H38" i="8"/>
  <c r="E33" i="8"/>
  <c r="F33" i="8"/>
  <c r="D33" i="8"/>
  <c r="J36" i="71" l="1"/>
  <c r="I36" i="71"/>
  <c r="H34" i="71"/>
  <c r="H47" i="71"/>
  <c r="J47" i="71" s="1"/>
  <c r="H26" i="71"/>
  <c r="I26" i="71" s="1"/>
  <c r="H44" i="71"/>
  <c r="H38" i="71" s="1"/>
  <c r="H30" i="71"/>
  <c r="I30" i="71" s="1"/>
  <c r="E27" i="71"/>
  <c r="J33" i="71"/>
  <c r="K33" i="71" s="1"/>
  <c r="H25" i="71"/>
  <c r="I25" i="71" s="1"/>
  <c r="F38" i="71"/>
  <c r="D27" i="71"/>
  <c r="M33" i="71"/>
  <c r="O33" i="71" s="1"/>
  <c r="P33" i="71" s="1"/>
  <c r="R33" i="71" s="1"/>
  <c r="J34" i="71"/>
  <c r="I34" i="71"/>
  <c r="K34" i="71" s="1"/>
  <c r="M34" i="71" s="1"/>
  <c r="O34" i="71" s="1"/>
  <c r="H45" i="71"/>
  <c r="J45" i="71" s="1"/>
  <c r="I23" i="71"/>
  <c r="K23" i="71" s="1"/>
  <c r="M23" i="71" s="1"/>
  <c r="E21" i="71"/>
  <c r="K36" i="71"/>
  <c r="M36" i="71" s="1"/>
  <c r="O36" i="71" s="1"/>
  <c r="P36" i="71" s="1"/>
  <c r="R36" i="71" s="1"/>
  <c r="E38" i="71"/>
  <c r="E60" i="71" s="1"/>
  <c r="E18" i="71" s="1"/>
  <c r="E61" i="71" s="1"/>
  <c r="F27" i="71"/>
  <c r="H52" i="71"/>
  <c r="J52" i="71" s="1"/>
  <c r="J51" i="71" s="1"/>
  <c r="I47" i="71"/>
  <c r="K47" i="71" s="1"/>
  <c r="M47" i="71" s="1"/>
  <c r="I45" i="71"/>
  <c r="J41" i="71"/>
  <c r="K41" i="71" s="1"/>
  <c r="M41" i="71" s="1"/>
  <c r="O41" i="71" s="1"/>
  <c r="D38" i="71"/>
  <c r="J37" i="71"/>
  <c r="K37" i="71" s="1"/>
  <c r="M37" i="71" s="1"/>
  <c r="F60" i="71"/>
  <c r="F18" i="71" s="1"/>
  <c r="F61" i="71" s="1"/>
  <c r="F62" i="71" s="1"/>
  <c r="J26" i="71"/>
  <c r="K26" i="71" s="1"/>
  <c r="M26" i="71" s="1"/>
  <c r="O26" i="71" s="1"/>
  <c r="P26" i="71" s="1"/>
  <c r="R26" i="71" s="1"/>
  <c r="H24" i="71"/>
  <c r="D21" i="71"/>
  <c r="J22" i="71"/>
  <c r="G15" i="71"/>
  <c r="K17" i="71"/>
  <c r="M17" i="71" s="1"/>
  <c r="O17" i="71" s="1"/>
  <c r="K16" i="71"/>
  <c r="K15" i="71" s="1"/>
  <c r="K48" i="71"/>
  <c r="M48" i="71" s="1"/>
  <c r="O48" i="71" s="1"/>
  <c r="G60" i="71"/>
  <c r="G18" i="71" s="1"/>
  <c r="G61" i="71" s="1"/>
  <c r="G62" i="71" s="1"/>
  <c r="J48" i="71"/>
  <c r="J40" i="71"/>
  <c r="K40" i="71" s="1"/>
  <c r="M40" i="71" s="1"/>
  <c r="I55" i="71"/>
  <c r="K55" i="71" s="1"/>
  <c r="M55" i="71" s="1"/>
  <c r="I54" i="71"/>
  <c r="K54" i="71" s="1"/>
  <c r="M54" i="71" s="1"/>
  <c r="I53" i="71"/>
  <c r="K53" i="71" s="1"/>
  <c r="M53" i="71" s="1"/>
  <c r="J49" i="71"/>
  <c r="K49" i="71" s="1"/>
  <c r="M49" i="71" s="1"/>
  <c r="J50" i="71"/>
  <c r="K50" i="71" s="1"/>
  <c r="M50" i="71" s="1"/>
  <c r="I42" i="71"/>
  <c r="K42" i="71" s="1"/>
  <c r="M42" i="71" s="1"/>
  <c r="J46" i="71"/>
  <c r="K46" i="71" s="1"/>
  <c r="M46" i="71" s="1"/>
  <c r="J43" i="71"/>
  <c r="I39" i="71"/>
  <c r="H27" i="71"/>
  <c r="J35" i="71"/>
  <c r="K35" i="71" s="1"/>
  <c r="M35" i="71" s="1"/>
  <c r="J29" i="71"/>
  <c r="I28" i="71"/>
  <c r="J28" i="71"/>
  <c r="I31" i="71"/>
  <c r="J31" i="71"/>
  <c r="I29" i="71"/>
  <c r="I32" i="71"/>
  <c r="K32" i="71" s="1"/>
  <c r="M32" i="71" s="1"/>
  <c r="I22" i="71"/>
  <c r="M59" i="71"/>
  <c r="M58" i="71"/>
  <c r="M57" i="71"/>
  <c r="M56" i="71"/>
  <c r="M20" i="71"/>
  <c r="M19" i="71"/>
  <c r="E83" i="70"/>
  <c r="E84" i="70" s="1"/>
  <c r="E122" i="70"/>
  <c r="H33" i="70"/>
  <c r="G109" i="70"/>
  <c r="H109" i="70" s="1"/>
  <c r="H41" i="70"/>
  <c r="H92" i="70"/>
  <c r="H63" i="70"/>
  <c r="D79" i="70"/>
  <c r="H79" i="70" s="1"/>
  <c r="G121" i="70"/>
  <c r="F112" i="70"/>
  <c r="F114" i="70" s="1"/>
  <c r="F115" i="70"/>
  <c r="H39" i="70"/>
  <c r="G94" i="70"/>
  <c r="H31" i="70"/>
  <c r="I44" i="71" l="1"/>
  <c r="M16" i="71"/>
  <c r="J25" i="71"/>
  <c r="K25" i="71" s="1"/>
  <c r="M25" i="71" s="1"/>
  <c r="O25" i="71" s="1"/>
  <c r="P25" i="71" s="1"/>
  <c r="J44" i="71"/>
  <c r="J38" i="71" s="1"/>
  <c r="H21" i="71"/>
  <c r="J30" i="71"/>
  <c r="K30" i="71" s="1"/>
  <c r="M30" i="71" s="1"/>
  <c r="O30" i="71" s="1"/>
  <c r="I52" i="71"/>
  <c r="K52" i="71" s="1"/>
  <c r="M52" i="71" s="1"/>
  <c r="H51" i="71"/>
  <c r="Q26" i="71"/>
  <c r="G19" i="73" s="1"/>
  <c r="H19" i="73" s="1"/>
  <c r="E19" i="73"/>
  <c r="F19" i="73" s="1"/>
  <c r="Q36" i="71"/>
  <c r="G29" i="73" s="1"/>
  <c r="H29" i="73" s="1"/>
  <c r="E29" i="73"/>
  <c r="F29" i="73" s="1"/>
  <c r="Q33" i="71"/>
  <c r="G26" i="73" s="1"/>
  <c r="H26" i="73" s="1"/>
  <c r="E26" i="73"/>
  <c r="F26" i="73" s="1"/>
  <c r="K31" i="71"/>
  <c r="M31" i="71" s="1"/>
  <c r="O31" i="71" s="1"/>
  <c r="P31" i="71" s="1"/>
  <c r="R31" i="71" s="1"/>
  <c r="K45" i="71"/>
  <c r="M45" i="71" s="1"/>
  <c r="O45" i="71" s="1"/>
  <c r="P45" i="71" s="1"/>
  <c r="R45" i="71" s="1"/>
  <c r="D60" i="71"/>
  <c r="D18" i="71" s="1"/>
  <c r="D61" i="71" s="1"/>
  <c r="D62" i="71" s="1"/>
  <c r="D63" i="71" s="1"/>
  <c r="O40" i="71"/>
  <c r="P40" i="71" s="1"/>
  <c r="R40" i="71" s="1"/>
  <c r="O37" i="71"/>
  <c r="P37" i="71" s="1"/>
  <c r="R37" i="71" s="1"/>
  <c r="F63" i="71"/>
  <c r="I24" i="71"/>
  <c r="J24" i="71"/>
  <c r="J21" i="71" s="1"/>
  <c r="K24" i="71"/>
  <c r="M24" i="71" s="1"/>
  <c r="O24" i="71" s="1"/>
  <c r="P24" i="71" s="1"/>
  <c r="R24" i="71" s="1"/>
  <c r="O23" i="71"/>
  <c r="P23" i="71" s="1"/>
  <c r="R23" i="71" s="1"/>
  <c r="G63" i="71"/>
  <c r="E62" i="71"/>
  <c r="E63" i="71" s="1"/>
  <c r="K43" i="71"/>
  <c r="M43" i="71" s="1"/>
  <c r="O43" i="71" s="1"/>
  <c r="P43" i="71" s="1"/>
  <c r="R43" i="71" s="1"/>
  <c r="P17" i="71"/>
  <c r="I27" i="71"/>
  <c r="P48" i="71"/>
  <c r="R48" i="71" s="1"/>
  <c r="K29" i="71"/>
  <c r="M29" i="71" s="1"/>
  <c r="I51" i="71"/>
  <c r="K51" i="71" s="1"/>
  <c r="O46" i="71"/>
  <c r="P46" i="71" s="1"/>
  <c r="R46" i="71" s="1"/>
  <c r="O42" i="71"/>
  <c r="P42" i="71" s="1"/>
  <c r="R42" i="71" s="1"/>
  <c r="P41" i="71"/>
  <c r="R41" i="71" s="1"/>
  <c r="O47" i="71"/>
  <c r="P47" i="71" s="1"/>
  <c r="R47" i="71" s="1"/>
  <c r="H60" i="71"/>
  <c r="H18" i="71" s="1"/>
  <c r="H61" i="71" s="1"/>
  <c r="H62" i="71" s="1"/>
  <c r="H63" i="71" s="1"/>
  <c r="I38" i="71"/>
  <c r="K39" i="71"/>
  <c r="M39" i="71" s="1"/>
  <c r="O39" i="71" s="1"/>
  <c r="O35" i="71"/>
  <c r="P35" i="71" s="1"/>
  <c r="R35" i="71" s="1"/>
  <c r="P34" i="71"/>
  <c r="R34" i="71" s="1"/>
  <c r="K28" i="71"/>
  <c r="M28" i="71" s="1"/>
  <c r="O28" i="71" s="1"/>
  <c r="J27" i="71"/>
  <c r="O32" i="71"/>
  <c r="P32" i="71" s="1"/>
  <c r="R32" i="71" s="1"/>
  <c r="I21" i="71"/>
  <c r="K22" i="71"/>
  <c r="M22" i="71" s="1"/>
  <c r="O59" i="71"/>
  <c r="P59" i="71" s="1"/>
  <c r="O58" i="71"/>
  <c r="P58" i="71" s="1"/>
  <c r="O57" i="71"/>
  <c r="P57" i="71" s="1"/>
  <c r="O56" i="71"/>
  <c r="P56" i="71" s="1"/>
  <c r="O55" i="71"/>
  <c r="P55" i="71" s="1"/>
  <c r="O54" i="71"/>
  <c r="P54" i="71" s="1"/>
  <c r="O53" i="71"/>
  <c r="O50" i="71"/>
  <c r="P50" i="71" s="1"/>
  <c r="R50" i="71" s="1"/>
  <c r="O49" i="71"/>
  <c r="P49" i="71" s="1"/>
  <c r="R49" i="71" s="1"/>
  <c r="O20" i="71"/>
  <c r="P20" i="71" s="1"/>
  <c r="O19" i="71"/>
  <c r="P19" i="71" s="1"/>
  <c r="E12" i="73" s="1"/>
  <c r="F12" i="73" s="1"/>
  <c r="O16" i="71"/>
  <c r="M15" i="71"/>
  <c r="D81" i="70"/>
  <c r="D122" i="70" s="1"/>
  <c r="H122" i="70" s="1"/>
  <c r="F117" i="70"/>
  <c r="F119" i="70" s="1"/>
  <c r="F120" i="70" s="1"/>
  <c r="F123" i="70" s="1"/>
  <c r="E87" i="70"/>
  <c r="E93" i="70" s="1"/>
  <c r="E94" i="70" s="1"/>
  <c r="E110" i="70" s="1"/>
  <c r="O15" i="71" l="1"/>
  <c r="P16" i="71"/>
  <c r="E9" i="73" s="1"/>
  <c r="P30" i="71"/>
  <c r="R30" i="71" s="1"/>
  <c r="Q25" i="71"/>
  <c r="G18" i="73" s="1"/>
  <c r="H18" i="73" s="1"/>
  <c r="R25" i="71"/>
  <c r="E18" i="73"/>
  <c r="F18" i="73" s="1"/>
  <c r="K38" i="71"/>
  <c r="K44" i="71"/>
  <c r="M44" i="71" s="1"/>
  <c r="O44" i="71" s="1"/>
  <c r="P44" i="71" s="1"/>
  <c r="R44" i="71" s="1"/>
  <c r="Q37" i="71"/>
  <c r="G30" i="73" s="1"/>
  <c r="H30" i="73" s="1"/>
  <c r="E30" i="73"/>
  <c r="F30" i="73" s="1"/>
  <c r="Q31" i="71"/>
  <c r="G24" i="73" s="1"/>
  <c r="H24" i="73" s="1"/>
  <c r="E24" i="73"/>
  <c r="F24" i="73" s="1"/>
  <c r="Q55" i="71"/>
  <c r="G48" i="73" s="1"/>
  <c r="H48" i="73" s="1"/>
  <c r="E48" i="73"/>
  <c r="F48" i="73" s="1"/>
  <c r="Q54" i="71"/>
  <c r="G47" i="73" s="1"/>
  <c r="H47" i="73" s="1"/>
  <c r="E47" i="73"/>
  <c r="F47" i="73" s="1"/>
  <c r="Q35" i="71"/>
  <c r="G28" i="73" s="1"/>
  <c r="H28" i="73" s="1"/>
  <c r="E28" i="73"/>
  <c r="F28" i="73" s="1"/>
  <c r="Q42" i="71"/>
  <c r="G35" i="73" s="1"/>
  <c r="H35" i="73" s="1"/>
  <c r="E35" i="73"/>
  <c r="F35" i="73" s="1"/>
  <c r="Q43" i="71"/>
  <c r="G36" i="73" s="1"/>
  <c r="H36" i="73" s="1"/>
  <c r="E36" i="73"/>
  <c r="F36" i="73" s="1"/>
  <c r="Q32" i="71"/>
  <c r="G25" i="73" s="1"/>
  <c r="H25" i="73" s="1"/>
  <c r="E25" i="73"/>
  <c r="F25" i="73" s="1"/>
  <c r="Q46" i="71"/>
  <c r="G39" i="73" s="1"/>
  <c r="H39" i="73" s="1"/>
  <c r="E39" i="73"/>
  <c r="F39" i="73" s="1"/>
  <c r="Q23" i="71"/>
  <c r="G16" i="73" s="1"/>
  <c r="H16" i="73" s="1"/>
  <c r="E16" i="73"/>
  <c r="F16" i="73" s="1"/>
  <c r="Q24" i="71"/>
  <c r="G17" i="73" s="1"/>
  <c r="H17" i="73" s="1"/>
  <c r="E17" i="73"/>
  <c r="F17" i="73" s="1"/>
  <c r="Q56" i="71"/>
  <c r="G49" i="73" s="1"/>
  <c r="H49" i="73" s="1"/>
  <c r="E49" i="73"/>
  <c r="F49" i="73" s="1"/>
  <c r="Q57" i="71"/>
  <c r="G50" i="73" s="1"/>
  <c r="H50" i="73" s="1"/>
  <c r="E50" i="73"/>
  <c r="F50" i="73" s="1"/>
  <c r="Q40" i="71"/>
  <c r="G33" i="73" s="1"/>
  <c r="H33" i="73" s="1"/>
  <c r="E33" i="73"/>
  <c r="F33" i="73" s="1"/>
  <c r="Q49" i="71"/>
  <c r="G42" i="73" s="1"/>
  <c r="H42" i="73" s="1"/>
  <c r="E42" i="73"/>
  <c r="F42" i="73" s="1"/>
  <c r="Q58" i="71"/>
  <c r="G51" i="73" s="1"/>
  <c r="H51" i="73" s="1"/>
  <c r="E51" i="73"/>
  <c r="F51" i="73" s="1"/>
  <c r="Q47" i="71"/>
  <c r="G40" i="73" s="1"/>
  <c r="H40" i="73" s="1"/>
  <c r="E40" i="73"/>
  <c r="F40" i="73" s="1"/>
  <c r="Q48" i="71"/>
  <c r="G41" i="73" s="1"/>
  <c r="H41" i="73" s="1"/>
  <c r="E41" i="73"/>
  <c r="F41" i="73" s="1"/>
  <c r="Q20" i="71"/>
  <c r="G13" i="73" s="1"/>
  <c r="H13" i="73" s="1"/>
  <c r="E13" i="73"/>
  <c r="Q50" i="71"/>
  <c r="G43" i="73" s="1"/>
  <c r="H43" i="73" s="1"/>
  <c r="E43" i="73"/>
  <c r="F43" i="73" s="1"/>
  <c r="Q59" i="71"/>
  <c r="G52" i="73" s="1"/>
  <c r="H52" i="73" s="1"/>
  <c r="E52" i="73"/>
  <c r="F52" i="73" s="1"/>
  <c r="Q45" i="71"/>
  <c r="G38" i="73" s="1"/>
  <c r="H38" i="73" s="1"/>
  <c r="E38" i="73"/>
  <c r="F38" i="73" s="1"/>
  <c r="Q34" i="71"/>
  <c r="G27" i="73" s="1"/>
  <c r="H27" i="73" s="1"/>
  <c r="E27" i="73"/>
  <c r="F27" i="73" s="1"/>
  <c r="Q41" i="71"/>
  <c r="G34" i="73" s="1"/>
  <c r="H34" i="73" s="1"/>
  <c r="E34" i="73"/>
  <c r="F34" i="73" s="1"/>
  <c r="Q17" i="71"/>
  <c r="G10" i="73" s="1"/>
  <c r="H10" i="73" s="1"/>
  <c r="C14" i="77"/>
  <c r="E10" i="73"/>
  <c r="F10" i="73" s="1"/>
  <c r="J60" i="71"/>
  <c r="K60" i="71" s="1"/>
  <c r="M60" i="71" s="1"/>
  <c r="O60" i="71" s="1"/>
  <c r="P60" i="71" s="1"/>
  <c r="O29" i="71"/>
  <c r="P29" i="71" s="1"/>
  <c r="R29" i="71" s="1"/>
  <c r="K27" i="71"/>
  <c r="M51" i="71"/>
  <c r="O52" i="71"/>
  <c r="P52" i="71" s="1"/>
  <c r="R52" i="71" s="1"/>
  <c r="P39" i="71"/>
  <c r="M27" i="71"/>
  <c r="M21" i="71"/>
  <c r="O22" i="71"/>
  <c r="K21" i="71"/>
  <c r="I18" i="71"/>
  <c r="I61" i="71" s="1"/>
  <c r="P53" i="71"/>
  <c r="R53" i="71" s="1"/>
  <c r="P28" i="71"/>
  <c r="H81" i="70"/>
  <c r="D83" i="70"/>
  <c r="H83" i="70" s="1"/>
  <c r="E112" i="70"/>
  <c r="E114" i="70" s="1"/>
  <c r="E115" i="70"/>
  <c r="H137" i="70"/>
  <c r="E23" i="73" l="1"/>
  <c r="F23" i="73" s="1"/>
  <c r="Q30" i="71"/>
  <c r="G23" i="73" s="1"/>
  <c r="H23" i="73" s="1"/>
  <c r="M38" i="71"/>
  <c r="E32" i="73"/>
  <c r="F32" i="73" s="1"/>
  <c r="R39" i="71"/>
  <c r="E21" i="73"/>
  <c r="F21" i="73" s="1"/>
  <c r="R28" i="71"/>
  <c r="O38" i="71"/>
  <c r="Q44" i="71"/>
  <c r="G37" i="73" s="1"/>
  <c r="H37" i="73" s="1"/>
  <c r="E37" i="73"/>
  <c r="F37" i="73" s="1"/>
  <c r="Q39" i="71"/>
  <c r="F9" i="73"/>
  <c r="F8" i="73" s="1"/>
  <c r="E8" i="73"/>
  <c r="F13" i="73"/>
  <c r="Q53" i="71"/>
  <c r="G46" i="73" s="1"/>
  <c r="H46" i="73" s="1"/>
  <c r="E46" i="73"/>
  <c r="F46" i="73" s="1"/>
  <c r="D14" i="77"/>
  <c r="E14" i="77" s="1"/>
  <c r="Q29" i="71"/>
  <c r="G22" i="73" s="1"/>
  <c r="H22" i="73" s="1"/>
  <c r="E22" i="73"/>
  <c r="F22" i="73" s="1"/>
  <c r="Q60" i="71"/>
  <c r="G53" i="73" s="1"/>
  <c r="H53" i="73" s="1"/>
  <c r="C19" i="77"/>
  <c r="E53" i="73"/>
  <c r="F53" i="73" s="1"/>
  <c r="Q52" i="71"/>
  <c r="G45" i="73" s="1"/>
  <c r="E45" i="73"/>
  <c r="P38" i="71"/>
  <c r="R38" i="71" s="1"/>
  <c r="O27" i="71"/>
  <c r="J18" i="71"/>
  <c r="J61" i="71" s="1"/>
  <c r="J62" i="71" s="1"/>
  <c r="P51" i="71"/>
  <c r="R51" i="71" s="1"/>
  <c r="M18" i="71"/>
  <c r="M61" i="71" s="1"/>
  <c r="M62" i="71" s="1"/>
  <c r="M63" i="71" s="1"/>
  <c r="O51" i="71"/>
  <c r="K18" i="71"/>
  <c r="I62" i="71"/>
  <c r="O21" i="71"/>
  <c r="P22" i="71"/>
  <c r="P27" i="71"/>
  <c r="R27" i="71" s="1"/>
  <c r="Q28" i="71"/>
  <c r="Q19" i="71"/>
  <c r="G12" i="73" s="1"/>
  <c r="H12" i="73" s="1"/>
  <c r="Q16" i="71"/>
  <c r="P15" i="71"/>
  <c r="D84" i="70"/>
  <c r="H84" i="70" s="1"/>
  <c r="E117" i="70"/>
  <c r="E119" i="70" s="1"/>
  <c r="E120" i="70" s="1"/>
  <c r="E123" i="70" s="1"/>
  <c r="Q38" i="71" l="1"/>
  <c r="E31" i="73"/>
  <c r="F31" i="73"/>
  <c r="E15" i="73"/>
  <c r="F15" i="73" s="1"/>
  <c r="F14" i="73" s="1"/>
  <c r="R22" i="71"/>
  <c r="G32" i="73"/>
  <c r="H32" i="73" s="1"/>
  <c r="H31" i="73" s="1"/>
  <c r="D19" i="77"/>
  <c r="E19" i="77" s="1"/>
  <c r="C15" i="77"/>
  <c r="C12" i="77"/>
  <c r="Q51" i="71"/>
  <c r="F45" i="73"/>
  <c r="F44" i="73" s="1"/>
  <c r="E44" i="73"/>
  <c r="C24" i="77"/>
  <c r="D24" i="77" s="1"/>
  <c r="E24" i="77" s="1"/>
  <c r="E20" i="73"/>
  <c r="H45" i="73"/>
  <c r="H44" i="73" s="1"/>
  <c r="G44" i="73"/>
  <c r="F20" i="73"/>
  <c r="Q15" i="71"/>
  <c r="G9" i="73"/>
  <c r="Q27" i="71"/>
  <c r="G21" i="73"/>
  <c r="K61" i="71"/>
  <c r="K62" i="71"/>
  <c r="J63" i="71"/>
  <c r="I63" i="71"/>
  <c r="K63" i="71" s="1"/>
  <c r="O18" i="71"/>
  <c r="O61" i="71" s="1"/>
  <c r="O62" i="71" s="1"/>
  <c r="O63" i="71" s="1"/>
  <c r="Q22" i="71"/>
  <c r="P21" i="71"/>
  <c r="P18" i="71" s="1"/>
  <c r="D87" i="70"/>
  <c r="D93" i="70" s="1"/>
  <c r="E14" i="73" l="1"/>
  <c r="E11" i="73" s="1"/>
  <c r="E54" i="73" s="1"/>
  <c r="E55" i="73" s="1"/>
  <c r="E56" i="73" s="1"/>
  <c r="F11" i="73"/>
  <c r="G31" i="73"/>
  <c r="H9" i="73"/>
  <c r="H8" i="73" s="1"/>
  <c r="G8" i="73"/>
  <c r="D15" i="77"/>
  <c r="E15" i="77" s="1"/>
  <c r="P61" i="71"/>
  <c r="P62" i="71" s="1"/>
  <c r="P63" i="71" s="1"/>
  <c r="C16" i="77"/>
  <c r="D16" i="77"/>
  <c r="C20" i="77"/>
  <c r="D20" i="77" s="1"/>
  <c r="E20" i="77" s="1"/>
  <c r="Q21" i="71"/>
  <c r="Q18" i="71" s="1"/>
  <c r="G15" i="73"/>
  <c r="D12" i="77"/>
  <c r="E12" i="77" s="1"/>
  <c r="G20" i="73"/>
  <c r="H21" i="73"/>
  <c r="H20" i="73" s="1"/>
  <c r="H87" i="70"/>
  <c r="H93" i="70"/>
  <c r="D94" i="70"/>
  <c r="G96" i="70" s="1"/>
  <c r="F54" i="73" l="1"/>
  <c r="F55" i="73" s="1"/>
  <c r="F56" i="73" s="1"/>
  <c r="F59" i="73"/>
  <c r="Q61" i="71"/>
  <c r="Q62" i="71" s="1"/>
  <c r="Q63" i="71" s="1"/>
  <c r="C18" i="77"/>
  <c r="C25" i="77"/>
  <c r="C21" i="77"/>
  <c r="E16" i="77"/>
  <c r="E21" i="77" s="1"/>
  <c r="D21" i="77"/>
  <c r="H15" i="73"/>
  <c r="H14" i="73" s="1"/>
  <c r="H11" i="73" s="1"/>
  <c r="H54" i="73" s="1"/>
  <c r="G14" i="73"/>
  <c r="G11" i="73" s="1"/>
  <c r="G54" i="73" s="1"/>
  <c r="G55" i="73" s="1"/>
  <c r="G56" i="73" s="1"/>
  <c r="D110" i="70"/>
  <c r="H94" i="70"/>
  <c r="D25" i="77" l="1"/>
  <c r="E25" i="77" s="1"/>
  <c r="H55" i="73"/>
  <c r="H56" i="73" s="1"/>
  <c r="B18" i="75"/>
  <c r="G6" i="76"/>
  <c r="C23" i="77"/>
  <c r="D23" i="77" s="1"/>
  <c r="E23" i="77" s="1"/>
  <c r="D18" i="77"/>
  <c r="E18" i="77" s="1"/>
  <c r="G98" i="70"/>
  <c r="H96" i="70"/>
  <c r="D112" i="70"/>
  <c r="A7" i="76"/>
  <c r="H136" i="70" l="1"/>
  <c r="D114" i="70"/>
  <c r="H98" i="70"/>
  <c r="G110" i="70"/>
  <c r="G112" i="70" l="1"/>
  <c r="H110" i="70"/>
  <c r="D115" i="70"/>
  <c r="D117" i="70" l="1"/>
  <c r="G114" i="70"/>
  <c r="H112" i="70"/>
  <c r="G115" i="70" l="1"/>
  <c r="H114" i="70"/>
  <c r="D119" i="70"/>
  <c r="D120" i="70" l="1"/>
  <c r="D123" i="70" s="1"/>
  <c r="G117" i="70"/>
  <c r="H115" i="70"/>
  <c r="G119" i="70" l="1"/>
  <c r="H117" i="70"/>
  <c r="H119" i="70" l="1"/>
  <c r="G120" i="70"/>
  <c r="H120" i="70" l="1"/>
  <c r="G123" i="70"/>
  <c r="H123" i="70" s="1"/>
  <c r="H138" i="70"/>
  <c r="G109" i="8" l="1"/>
  <c r="G94" i="8"/>
  <c r="G93" i="8"/>
  <c r="G84" i="8"/>
  <c r="G79" i="8"/>
  <c r="E78" i="8"/>
  <c r="F78" i="8"/>
  <c r="H78" i="8" s="1"/>
  <c r="J78" i="8" s="1"/>
  <c r="D78" i="8"/>
  <c r="D75" i="8"/>
  <c r="H75" i="8" s="1"/>
  <c r="J75" i="8" s="1"/>
  <c r="E69" i="8"/>
  <c r="D69" i="8"/>
  <c r="E66" i="8"/>
  <c r="D66" i="8"/>
  <c r="E63" i="8"/>
  <c r="F63" i="8"/>
  <c r="D63" i="8"/>
  <c r="E39" i="8"/>
  <c r="F39" i="8"/>
  <c r="D39" i="8"/>
  <c r="G31" i="8"/>
  <c r="H28" i="8"/>
  <c r="J28" i="8" s="1"/>
  <c r="J29" i="8"/>
  <c r="H30" i="8"/>
  <c r="H31" i="8"/>
  <c r="J31" i="8" s="1"/>
  <c r="H33" i="8"/>
  <c r="J33" i="8" s="1"/>
  <c r="H41" i="8"/>
  <c r="J41" i="8" s="1"/>
  <c r="H52" i="8"/>
  <c r="J52" i="8" s="1"/>
  <c r="J64" i="8"/>
  <c r="H65" i="8"/>
  <c r="J65" i="8" s="1"/>
  <c r="H66" i="8"/>
  <c r="J66" i="8" s="1"/>
  <c r="H68" i="8"/>
  <c r="H69" i="8"/>
  <c r="J69" i="8" s="1"/>
  <c r="J70" i="8"/>
  <c r="H71" i="8"/>
  <c r="J71" i="8" s="1"/>
  <c r="H74" i="8"/>
  <c r="H77" i="8"/>
  <c r="J77" i="8" s="1"/>
  <c r="J82" i="8"/>
  <c r="H86" i="8"/>
  <c r="J88" i="8"/>
  <c r="H89" i="8"/>
  <c r="H90" i="8"/>
  <c r="H91" i="8"/>
  <c r="H92" i="8"/>
  <c r="J97" i="8"/>
  <c r="H100" i="8"/>
  <c r="J100" i="8" s="1"/>
  <c r="H102" i="8"/>
  <c r="J102" i="8" s="1"/>
  <c r="J103" i="8"/>
  <c r="H104" i="8"/>
  <c r="J104" i="8" s="1"/>
  <c r="H105" i="8"/>
  <c r="H106" i="8"/>
  <c r="J106" i="8" s="1"/>
  <c r="H107" i="8"/>
  <c r="H109" i="8"/>
  <c r="J109" i="8" s="1"/>
  <c r="J113" i="8"/>
  <c r="J30" i="8"/>
  <c r="J32" i="8"/>
  <c r="J74" i="8"/>
  <c r="J76" i="8"/>
  <c r="J89" i="8"/>
  <c r="J90" i="8"/>
  <c r="J91" i="8"/>
  <c r="J99" i="8"/>
  <c r="J105" i="8"/>
  <c r="J107" i="8"/>
  <c r="J108" i="8"/>
  <c r="J116" i="8"/>
  <c r="H26" i="8"/>
  <c r="J26" i="8" s="1"/>
  <c r="J27" i="8"/>
  <c r="J40" i="8"/>
  <c r="J67" i="8"/>
  <c r="J68" i="8"/>
  <c r="J80" i="8"/>
  <c r="J85" i="8"/>
  <c r="J86" i="8"/>
  <c r="J95" i="8"/>
  <c r="J101" i="8"/>
  <c r="J111" i="8"/>
  <c r="J118" i="8"/>
  <c r="F79" i="8" l="1"/>
  <c r="F84" i="8" s="1"/>
  <c r="F94" i="8" s="1"/>
  <c r="F110" i="8" s="1"/>
  <c r="F112" i="8" s="1"/>
  <c r="F114" i="8" s="1"/>
  <c r="F115" i="8" s="1"/>
  <c r="F117" i="8" s="1"/>
  <c r="F119" i="8" s="1"/>
  <c r="F120" i="8" s="1"/>
  <c r="E79" i="8"/>
  <c r="H63" i="8"/>
  <c r="J63" i="8" s="1"/>
  <c r="E81" i="8"/>
  <c r="E83" i="8" s="1"/>
  <c r="E84" i="8" s="1"/>
  <c r="H39" i="8"/>
  <c r="J39" i="8" s="1"/>
  <c r="D79" i="8"/>
  <c r="J92" i="8"/>
  <c r="J25" i="69"/>
  <c r="J26" i="69" s="1"/>
  <c r="J22" i="69"/>
  <c r="J21" i="69"/>
  <c r="J20" i="69"/>
  <c r="J19" i="69"/>
  <c r="J18" i="69"/>
  <c r="J17" i="69"/>
  <c r="J16" i="69"/>
  <c r="J15" i="69"/>
  <c r="J14" i="69"/>
  <c r="J9" i="69"/>
  <c r="J8" i="69"/>
  <c r="J7" i="69"/>
  <c r="F26" i="68"/>
  <c r="F25" i="68"/>
  <c r="F24" i="68"/>
  <c r="F23" i="68"/>
  <c r="F22" i="68"/>
  <c r="F21" i="68"/>
  <c r="F20" i="68"/>
  <c r="F19" i="68"/>
  <c r="F18" i="68"/>
  <c r="F17" i="68"/>
  <c r="F16" i="68"/>
  <c r="F15" i="68"/>
  <c r="F14" i="68"/>
  <c r="E104" i="67"/>
  <c r="E105" i="67" s="1"/>
  <c r="C13" i="67" s="1"/>
  <c r="D55" i="66"/>
  <c r="D36" i="66"/>
  <c r="D37" i="66" s="1"/>
  <c r="D38" i="66" s="1"/>
  <c r="D39" i="66" s="1"/>
  <c r="M25" i="65"/>
  <c r="M24" i="65"/>
  <c r="E660" i="56"/>
  <c r="E661" i="56" s="1"/>
  <c r="E87" i="8" l="1"/>
  <c r="E93" i="8" s="1"/>
  <c r="E94" i="8" s="1"/>
  <c r="E110" i="8" s="1"/>
  <c r="D81" i="8"/>
  <c r="H79" i="8"/>
  <c r="J79" i="8" s="1"/>
  <c r="F27" i="68"/>
  <c r="F29" i="68" s="1"/>
  <c r="J23" i="69"/>
  <c r="D56" i="66"/>
  <c r="D57" i="66" s="1"/>
  <c r="J11" i="69"/>
  <c r="F29" i="13"/>
  <c r="F31" i="13" s="1"/>
  <c r="F28" i="13"/>
  <c r="D27" i="13"/>
  <c r="D26" i="13"/>
  <c r="D25" i="13"/>
  <c r="D24" i="13"/>
  <c r="D23" i="13"/>
  <c r="D22" i="13"/>
  <c r="D31" i="13" s="1"/>
  <c r="D21" i="13"/>
  <c r="E112" i="8" l="1"/>
  <c r="E114" i="8" s="1"/>
  <c r="E115" i="8"/>
  <c r="E117" i="8" s="1"/>
  <c r="E119" i="8" s="1"/>
  <c r="E120" i="8" s="1"/>
  <c r="D83" i="8"/>
  <c r="H81" i="8"/>
  <c r="F32" i="13"/>
  <c r="F34" i="13" s="1"/>
  <c r="F36" i="13" s="1"/>
  <c r="D37" i="13"/>
  <c r="C39" i="13"/>
  <c r="D34" i="13"/>
  <c r="D36" i="13" s="1"/>
  <c r="D32" i="13"/>
  <c r="G93" i="9"/>
  <c r="J81" i="8" l="1"/>
  <c r="H134" i="8"/>
  <c r="H83" i="8"/>
  <c r="J83" i="8" s="1"/>
  <c r="D84" i="8"/>
  <c r="G121" i="8"/>
  <c r="H84" i="8" l="1"/>
  <c r="J84" i="8" s="1"/>
  <c r="D87" i="8"/>
  <c r="H87" i="8" l="1"/>
  <c r="J87" i="8" s="1"/>
  <c r="D93" i="8"/>
  <c r="H93" i="8" l="1"/>
  <c r="J93" i="8" s="1"/>
  <c r="D94" i="8"/>
  <c r="H94" i="8" l="1"/>
  <c r="J94" i="8" s="1"/>
  <c r="D110" i="8"/>
  <c r="G96" i="8"/>
  <c r="D112" i="8" l="1"/>
  <c r="H96" i="8"/>
  <c r="G98" i="8"/>
  <c r="G110" i="8" l="1"/>
  <c r="H98" i="8"/>
  <c r="J98" i="8" s="1"/>
  <c r="J96" i="8"/>
  <c r="H133" i="8"/>
  <c r="D114" i="8"/>
  <c r="D115" i="8" l="1"/>
  <c r="H110" i="8"/>
  <c r="J110" i="8" s="1"/>
  <c r="G112" i="8"/>
  <c r="G114" i="8" l="1"/>
  <c r="H112" i="8"/>
  <c r="J112" i="8" s="1"/>
  <c r="D117" i="8"/>
  <c r="D119" i="8" l="1"/>
  <c r="H114" i="8"/>
  <c r="J114" i="8" s="1"/>
  <c r="G115" i="8"/>
  <c r="G117" i="8" l="1"/>
  <c r="H115" i="8"/>
  <c r="J115" i="8" s="1"/>
  <c r="D120" i="8"/>
  <c r="G119" i="8" l="1"/>
  <c r="H117" i="8"/>
  <c r="J117" i="8" s="1"/>
  <c r="G120" i="8" l="1"/>
  <c r="H120" i="8" s="1"/>
  <c r="H119" i="8"/>
  <c r="J119" i="8" s="1"/>
  <c r="J120" i="8" l="1"/>
  <c r="H135" i="8"/>
</calcChain>
</file>

<file path=xl/comments1.xml><?xml version="1.0" encoding="utf-8"?>
<comments xmlns="http://schemas.openxmlformats.org/spreadsheetml/2006/main">
  <authors>
    <author>Алексей</author>
  </authors>
  <commentList>
    <comment ref="B5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</authors>
  <commentList>
    <comment ref="C5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Alex</author>
    <author>Татаринов Александр Юрьевич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A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43" authorId="2" shapeId="0">
      <text>
        <r>
          <rPr>
            <b/>
            <sz val="9"/>
            <color indexed="81"/>
            <rFont val="Tahoma"/>
            <family val="2"/>
            <charset val="204"/>
          </rPr>
          <t>Татаринов Александр Юрьевич:</t>
        </r>
        <r>
          <rPr>
            <sz val="9"/>
            <color indexed="81"/>
            <rFont val="Tahoma"/>
            <family val="2"/>
            <charset val="204"/>
          </rPr>
          <t xml:space="preserve">
Смета в Excel на другие суммы
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  <charset val="204"/>
          </rPr>
          <t>Татаринов Александр Юрьевич:</t>
        </r>
        <r>
          <rPr>
            <sz val="9"/>
            <color indexed="81"/>
            <rFont val="Tahoma"/>
            <family val="2"/>
            <charset val="204"/>
          </rPr>
          <t xml:space="preserve">
Смета Excel на другую сумму
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</commentList>
</comments>
</file>

<file path=xl/comments4.xml><?xml version="1.0" encoding="utf-8"?>
<comments xmlns="http://schemas.openxmlformats.org/spreadsheetml/2006/main">
  <authors>
    <author>Алексей</author>
    <author>Сергей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B17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11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  <comment ref="F11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5.xml><?xml version="1.0" encoding="utf-8"?>
<comments xmlns="http://schemas.openxmlformats.org/spreadsheetml/2006/main">
  <authors>
    <author>Алексей</author>
    <author>Сергей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7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1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11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  <comment ref="F11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1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6.xml><?xml version="1.0" encoding="utf-8"?>
<comments xmlns="http://schemas.openxmlformats.org/spreadsheetml/2006/main">
  <authors>
    <author>Алексей</author>
    <author>Сергей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7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395 значение&gt;</t>
        </r>
      </text>
    </comment>
    <comment ref="F7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8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sharedStrings.xml><?xml version="1.0" encoding="utf-8"?>
<sst xmlns="http://schemas.openxmlformats.org/spreadsheetml/2006/main" count="47460" uniqueCount="5453">
  <si>
    <t>(наименование организации)</t>
  </si>
  <si>
    <t>(ссылка на документ об утверждении)</t>
  </si>
  <si>
    <t>(наименование стройки)</t>
  </si>
  <si>
    <t>монтажных работ</t>
  </si>
  <si>
    <t xml:space="preserve">Руководитель проектной организации </t>
  </si>
  <si>
    <t>[подпись (инициалы, фамилия)]</t>
  </si>
  <si>
    <t>Главный инженер проекта</t>
  </si>
  <si>
    <t>Начальник</t>
  </si>
  <si>
    <t>Заказчик</t>
  </si>
  <si>
    <t>Утверждено приказом № 421 от 4 августа 2020 г. Минстроя РФ</t>
  </si>
  <si>
    <t>Приложение № 6</t>
  </si>
  <si>
    <t>Обоснование</t>
  </si>
  <si>
    <t>Наименование глав, объектов капитального строительства, работ и затрат</t>
  </si>
  <si>
    <t>оборудования</t>
  </si>
  <si>
    <t>прочих затрат</t>
  </si>
  <si>
    <t>всего</t>
  </si>
  <si>
    <t>(наименование)</t>
  </si>
  <si>
    <t>СВОДНЫЙ СМЕТНЫЙ РАСЧЕТ СТОИМОСТИ СТРОИТЕЛЬСТВА № ССРСС-2</t>
  </si>
  <si>
    <t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t>
  </si>
  <si>
    <t>Глава 1. Подготовка территории строительства</t>
  </si>
  <si>
    <t>Приказ от 4.08.2020 № 421/пр п.144</t>
  </si>
  <si>
    <t>Итого по Главе 1. "Подготовка территории строительства"</t>
  </si>
  <si>
    <t>Глава 2. Основные объекты строительства</t>
  </si>
  <si>
    <t>Открытая плоскостная парковка.Здание пункта охраны.</t>
  </si>
  <si>
    <t>Открытая плоскостная парковка.   Здание общественного туалета, санитарно-бытовых помещений, навес.</t>
  </si>
  <si>
    <t>Открытая плоскостная парковка.</t>
  </si>
  <si>
    <t>Итого по Главе 2. "Основные объекты строительства"</t>
  </si>
  <si>
    <t>Наружные сети электроснабжения.</t>
  </si>
  <si>
    <t>Наружные сети слаботочных сетей</t>
  </si>
  <si>
    <t>Глава 6. Наружные сети и сооружения водоснабжения, водоотведения, теплоснабжения и газоснабжения</t>
  </si>
  <si>
    <t>Наружные сети и сооружения водоснабжения, водоотведения,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</si>
  <si>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</si>
  <si>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</si>
  <si>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</si>
  <si>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</si>
  <si>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</si>
  <si>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Приказ от 19.06.2020 № 332/пр прил.1 п.55</t>
  </si>
  <si>
    <t>Временные здания и сооружения - Объекты жилищного, социально-культурного, коммунально-бытового назначения в сельской местности - 3,1%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</si>
  <si>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</si>
  <si>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</si>
  <si>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</si>
  <si>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Пусконаладочные работы</t>
  </si>
  <si>
    <t>Приказ от 25.05.2021 № 325/пр прил.1 п.85</t>
  </si>
  <si>
    <t>Производство работ в зимнее время - Объекты общественного, социально-культурного и коммунально-бытового назначения - 0,5%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</si>
  <si>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</si>
  <si>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</si>
  <si>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</si>
  <si>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</si>
  <si>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</si>
  <si>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Приказ от 4.08.2020 № 421/пр п.173</t>
  </si>
  <si>
    <t>Авторский надзор - 0,2%</t>
  </si>
  <si>
    <t>Приказ от 4.08.2020 № 421/пр п.174</t>
  </si>
  <si>
    <t>Проектные работы</t>
  </si>
  <si>
    <t>Рабочая документация</t>
  </si>
  <si>
    <t>Изыскательские работы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</si>
  <si>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</si>
  <si>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</si>
  <si>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</si>
  <si>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Приказ от 4.08.2020 № 421/пр п.179</t>
  </si>
  <si>
    <t>Непредвиденные затраты для объектов капитального строительства непроизводственного назначения - 2%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</si>
  <si>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</si>
  <si>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</si>
  <si>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</si>
  <si>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НДС - 20%</t>
  </si>
  <si>
    <t>Итого "Налоги и обязательные платежи"</t>
  </si>
  <si>
    <t>Итого по сводному расчету</t>
  </si>
  <si>
    <t>ООО «Бристоль-проект»</t>
  </si>
  <si>
    <t>И.А. Сараченко</t>
  </si>
  <si>
    <t>АО «КАВКАЗ.РФ»</t>
  </si>
  <si>
    <t>Содержание</t>
  </si>
  <si>
    <t>№ п/п</t>
  </si>
  <si>
    <t>Наименование документа</t>
  </si>
  <si>
    <t>№ листа</t>
  </si>
  <si>
    <t>Сводный сметный расчет в текущих ценах</t>
  </si>
  <si>
    <t>Сводный сметный расчет в базовых ценах</t>
  </si>
  <si>
    <t>Глава 3. Объекты подсобного и обслуживающего назначения</t>
  </si>
  <si>
    <t>Глава 5. Объекты транспортного хозяйства и связи</t>
  </si>
  <si>
    <t>Строительный контроль. Стоимость строительства в базисном уровне цен по состоянию на 1 января 2000 г.
(млн. рублей) до 30 млн: Норматив асходов заказчика на осуществление строительного контроля (процентов) - 2,14%</t>
  </si>
  <si>
    <t>"Утвержден" "___"______________________2022г</t>
  </si>
  <si>
    <t xml:space="preserve">Сметная стоимость, тыс. руб. </t>
  </si>
  <si>
    <t>Строительных
(ремонтно- строительных, ремонтно- реставра ционных) работ</t>
  </si>
  <si>
    <t>Затраты на аренду земельного участка (Прил.3 к договору аренды земельных участков№Д-Д37-1 от 21.01.2022 номер участка 15:07:0030201:40). Расчет стоимости аренды на период строительства: 416,81 руб. в год, 7,5 мес. - период строительства</t>
  </si>
  <si>
    <t>2021-ВТРКМ.ОПП - ООС лист 81-82</t>
  </si>
  <si>
    <t>Смета №1</t>
  </si>
  <si>
    <t>Геодезическая разбивка</t>
  </si>
  <si>
    <t>03-01</t>
  </si>
  <si>
    <t>03-02</t>
  </si>
  <si>
    <t>Итого по Главе 3. "Объекты подсобного и обслуживающего назначения"</t>
  </si>
  <si>
    <t>Итого по Главе 5. "Объекты транспортного хозяйства и связи"</t>
  </si>
  <si>
    <t>Наружные сети водопровода В1</t>
  </si>
  <si>
    <t>3,1%СДЛ.С</t>
  </si>
  <si>
    <t>3,1%СДЛ.М</t>
  </si>
  <si>
    <t>0,5%Г1.С:Г8.С</t>
  </si>
  <si>
    <t>0,5%Г1.М:Г8.М</t>
  </si>
  <si>
    <t>0,2%Г1:Г9</t>
  </si>
  <si>
    <t>Приказ от 4.08.2020 № 421/пр п.171 (л)</t>
  </si>
  <si>
    <t>Смета №2-ПД</t>
  </si>
  <si>
    <t>Смета №2-РД</t>
  </si>
  <si>
    <t>Сводная смета №1</t>
  </si>
  <si>
    <t>2%Г1.С:Г12.С</t>
  </si>
  <si>
    <t>2%Г1.М:Г12.М</t>
  </si>
  <si>
    <t>2%Г1.О:Г12.О</t>
  </si>
  <si>
    <t>2%Г1.П:Г12.П</t>
  </si>
  <si>
    <t>К.М. Максименков</t>
  </si>
  <si>
    <t>ООО НПО "Абрис"</t>
  </si>
  <si>
    <t>Н.М. Кубакова</t>
  </si>
  <si>
    <t>416,81/12*7,5</t>
  </si>
  <si>
    <t>20%Г1.С:Г14.С</t>
  </si>
  <si>
    <t>20%Г1.М:Г14.М</t>
  </si>
  <si>
    <t>20%Г1.О:Г14.О</t>
  </si>
  <si>
    <t>«Адепт: Проект в 14.2» © ООО «Адепт»</t>
  </si>
  <si>
    <t>Форма по прил.№11 к приказу №421
Приложение 
от 24.03.2022г.</t>
  </si>
  <si>
    <t>СВОДНАЯ СМЕТА №1</t>
  </si>
  <si>
    <t>на  инженерные изыскания</t>
  </si>
  <si>
    <t>Всесезонный туристическо-рекреационный комплекс "Мамисон", Республика Северная Осетия - Алания.Инженерная инфраструктура поселка Калак. Этап 1. Открытая  плоскостная  парковка.</t>
  </si>
  <si>
    <t>Изыскательская организация</t>
  </si>
  <si>
    <t>Проектная организация</t>
  </si>
  <si>
    <t>№№ п/п</t>
  </si>
  <si>
    <t>Наименование смет на проектные работы и инженерные изыскания, затрат</t>
  </si>
  <si>
    <t>Сметная стоимость, тыс. руб.</t>
  </si>
  <si>
    <t>инженерных
изысканий</t>
  </si>
  <si>
    <t>проектных работ</t>
  </si>
  <si>
    <t>1</t>
  </si>
  <si>
    <t>Инженерно-геодезические изыскания</t>
  </si>
  <si>
    <t xml:space="preserve">Смета №1 </t>
  </si>
  <si>
    <t>2</t>
  </si>
  <si>
    <t>Инженерно-геологические изыскания</t>
  </si>
  <si>
    <t>Смета №2</t>
  </si>
  <si>
    <t>3</t>
  </si>
  <si>
    <t>Инженерно-геофизические исследования</t>
  </si>
  <si>
    <t>Смета №3</t>
  </si>
  <si>
    <t>4</t>
  </si>
  <si>
    <t>Инженерно-гидрометеорологические изыскания</t>
  </si>
  <si>
    <t>Смета №4</t>
  </si>
  <si>
    <t>5</t>
  </si>
  <si>
    <t xml:space="preserve">Проведение археологической разведки </t>
  </si>
  <si>
    <t>Смета №5</t>
  </si>
  <si>
    <t>6</t>
  </si>
  <si>
    <t>Оценка селевой и лавинной опасности</t>
  </si>
  <si>
    <t>Смета №6</t>
  </si>
  <si>
    <t>7</t>
  </si>
  <si>
    <t>Инженерно-экологические изыскания</t>
  </si>
  <si>
    <t>Смета №7</t>
  </si>
  <si>
    <t>8</t>
  </si>
  <si>
    <t>Проектная документация</t>
  </si>
  <si>
    <t xml:space="preserve">Смета № 2-ПД   </t>
  </si>
  <si>
    <t>9</t>
  </si>
  <si>
    <t xml:space="preserve">Смета № 2-РД   </t>
  </si>
  <si>
    <t>Итого по видам работ</t>
  </si>
  <si>
    <t/>
  </si>
  <si>
    <t>ВСЕГО без НДС</t>
  </si>
  <si>
    <t>Индексы изменения стоимости ПИР от цен 2001 г. в текущие цены</t>
  </si>
  <si>
    <t>Стоимость работ в базе 2001 года</t>
  </si>
  <si>
    <t>Переводной индекс от базы 2000 года в базу 2001 года</t>
  </si>
  <si>
    <t>Стоимость работ в базе 2000 года</t>
  </si>
  <si>
    <t>Всего по cводной смете (тыс. руб.):</t>
  </si>
  <si>
    <t>К.М.Максименков</t>
  </si>
  <si>
    <t>[должность, подпись (инициалы, фамилия)]</t>
  </si>
  <si>
    <t>Справочно: стоимость проектно-изыскательских работ</t>
  </si>
  <si>
    <t>10</t>
  </si>
  <si>
    <t>Смета №1-1</t>
  </si>
  <si>
    <t xml:space="preserve"> АО «КАВКАЗ.РФ»</t>
  </si>
  <si>
    <t>В.В. Лапухин (по доверенности
№77 от 14.12.2021)</t>
  </si>
  <si>
    <t>Стоимость компенсационных затрат на возмещение размера вреда водным
биоресурсам. Стоимость: (2117472+93748), где 2117472 - стоимость затрат на проведение восстановительных мероприятий воспроизводство молоди каспийского лосося (постоянный вред в период эксплуатации ОПП), 93748 - временная компенсация на период строительства (лосось);</t>
  </si>
  <si>
    <t>02-01</t>
  </si>
  <si>
    <t>Глава 4. Объекты энергетического хозяйства</t>
  </si>
  <si>
    <t>04-01-01</t>
  </si>
  <si>
    <t>Итого по Главе 4. "Объекты энергетического хозяйства"</t>
  </si>
  <si>
    <t>07-01-01</t>
  </si>
  <si>
    <t>Наружные сети электроосвещения</t>
  </si>
  <si>
    <t>09-01-01</t>
  </si>
  <si>
    <t>(2117472+93748)/1,2</t>
  </si>
  <si>
    <t>В.В. Лапухин (по доверенности №77 от 14.12.2021)</t>
  </si>
  <si>
    <t>Расходы на перевозку рабочих и пусконаладочного персонала, привлекаемых для выполнения строительства, от места, определенного в проектной документации, до территории строительства и обратно.</t>
  </si>
  <si>
    <t>Затраты заказчика по вводу объектов в эксплуатацию (затраты на кадастровые работы). Подготовка технических планов и технических паспортов</t>
  </si>
  <si>
    <t>06-01</t>
  </si>
  <si>
    <t>06-01-03</t>
  </si>
  <si>
    <t>05-01-01</t>
  </si>
  <si>
    <t>АО «КАВКАЗ.РФ» Директор Департамента развития инфраструктуры</t>
  </si>
  <si>
    <t>Составлен(а) в базисном (текущем) уровне цен  2000 г.</t>
  </si>
  <si>
    <t>Приказ от 4.08.2020 № 421/пр п.180,181</t>
  </si>
  <si>
    <t>ЛСР№ООС-2</t>
  </si>
  <si>
    <t>ЛСР№ООС-1</t>
  </si>
  <si>
    <t>Плата за негативное воздействие на окружающую среду (затраты, связанные с содержанием и эксплуатацией основных средств природоохранного назначения) 32,07 руб.</t>
  </si>
  <si>
    <t>Затраты на научно-техническое сопровождение строительства зданий или сооружений, мониторинг компонентов окружающей среды. Стоимость: 21700,08 - стоимость мониторинга во время строительства (стоимость указана без НДС)</t>
  </si>
  <si>
    <t>Постановление Правительства РФ от 21 июня 2010 г. N 468. Приложение
к Положению о проведении
строительного контроля при
осуществлении строительства</t>
  </si>
  <si>
    <t>2,14%(147537420+7779060+33068840)</t>
  </si>
  <si>
    <t>Затраты на проведение экспертизы проектной документации и результатов инженерных изысканий. Расчет: (7927211,63/4,83+2993100/4,89)*11,88%*6,18</t>
  </si>
  <si>
    <t>(7927211,63/4,83+2993100/4,89)*11,88%*6,18</t>
  </si>
  <si>
    <t>(2621,1+2416,2)*30/1,2+3856,06</t>
  </si>
  <si>
    <t>Составлен(а) в базисном (текущем) уровне цен  1 кв. 2022 г.</t>
  </si>
  <si>
    <t>416,81/12*7,5/13,15</t>
  </si>
  <si>
    <t>(2117472+93748)/1,2/13,15</t>
  </si>
  <si>
    <t>32,07/13,15</t>
  </si>
  <si>
    <t>21700,08/4,89/1,266</t>
  </si>
  <si>
    <t>2,14%(15622450+735870+6667110)</t>
  </si>
  <si>
    <t>(2621,1+2416,2)*30/1,2/13,15+411,09</t>
  </si>
  <si>
    <t xml:space="preserve">Составлена в уровне цен </t>
  </si>
  <si>
    <t>1 кв. 2022 г.</t>
  </si>
  <si>
    <t>ИТОГО без НДС</t>
  </si>
  <si>
    <t>Затраты на проведение экспертизы проектной документации и результатов инженерных изысканий. Расчет: (1379200+483480)*11,88%</t>
  </si>
  <si>
    <t>(1379200+483480)*11,88%</t>
  </si>
  <si>
    <t>(Двадцать миллионов двести девять тысяч восемьсот двадцать) рублей</t>
  </si>
  <si>
    <t>Сводная смета на проектно-изыскательские работы в ценах 1 кв. 2022 г.</t>
  </si>
  <si>
    <t>20%Г1.П:Г14.П-32,07*0,2</t>
  </si>
  <si>
    <t>Сводный сметный расчет сметной стоимостью   267 028,48 тыс. руб.</t>
  </si>
  <si>
    <t>Сводный сметный расчет сметной стоимостью   28 172,83 тыс. руб.</t>
  </si>
  <si>
    <t>Расчет 09-01-02</t>
  </si>
  <si>
    <t>Расчет 09-01-03</t>
  </si>
  <si>
    <t>Затраты на проезд лиц, осуществляющих авторский надзор, на объект строительства и обратно. Стоимость: (2621,1+2416,2)*30, где 2621,1 - стоимость проезда на поезде от г. Воронеж до г. Владикавказа и 2416,2 обратно (по конъюнктурному анализу), 30 - количество поездок, 3856,06 - стоимость затрат на проезд автомобильным транспортом за весь период (расчет 09-01-02)</t>
  </si>
  <si>
    <t>Затраты на проезд лиц, осуществляющих авторский надзор, на объект строительства и обратно. Стоимость: (2621,1+2416,2)*30, где 2621,1 - стоимость проезда на поезде от г. Воронеж до г. Владикавказа и 2416,2 обратно (по конъюнктурному анализу), 30 - количество поездок, 411,09 - стоимость затрат на проезд автомобильным транспортом за весь период (расчет 09-01-02)</t>
  </si>
  <si>
    <t>ОС02-02 тц</t>
  </si>
  <si>
    <t xml:space="preserve">Открытая плоскостная парковка </t>
  </si>
  <si>
    <t>ОС02-02 бц</t>
  </si>
  <si>
    <t>02-02-01</t>
  </si>
  <si>
    <t>Земляные работы</t>
  </si>
  <si>
    <t>02-02-02</t>
  </si>
  <si>
    <t>Благоустройство</t>
  </si>
  <si>
    <t>02-02-03</t>
  </si>
  <si>
    <t>Подпорные стены</t>
  </si>
  <si>
    <t>02-02-04</t>
  </si>
  <si>
    <t>Технологические решения</t>
  </si>
  <si>
    <t>02-02-05</t>
  </si>
  <si>
    <t>ОДИ</t>
  </si>
  <si>
    <t>ОС03-01 тц</t>
  </si>
  <si>
    <t>ОС03-01 бц</t>
  </si>
  <si>
    <t>03-01-01</t>
  </si>
  <si>
    <t>Архитектурные решения</t>
  </si>
  <si>
    <t>03-01-02</t>
  </si>
  <si>
    <t>Конструктивные решения</t>
  </si>
  <si>
    <t>03-01-03</t>
  </si>
  <si>
    <t>Внутренние сети водопровода</t>
  </si>
  <si>
    <t>03-01-04</t>
  </si>
  <si>
    <t>Внутренние сети канализации</t>
  </si>
  <si>
    <t>03-01-05</t>
  </si>
  <si>
    <t>Внутренние сети отопления</t>
  </si>
  <si>
    <t>03-01-06</t>
  </si>
  <si>
    <t>Вентиляция</t>
  </si>
  <si>
    <t>03-01-07</t>
  </si>
  <si>
    <t>Внутренние сети электроснабжения и освещения</t>
  </si>
  <si>
    <t>03-01-08</t>
  </si>
  <si>
    <t>Слаботочные сети</t>
  </si>
  <si>
    <t>03-01-09</t>
  </si>
  <si>
    <t>ПС и СОУЭ</t>
  </si>
  <si>
    <t>03-01-10</t>
  </si>
  <si>
    <t>Технологическое оборудование</t>
  </si>
  <si>
    <t>ОС03-02 тц</t>
  </si>
  <si>
    <t>ОС03-02 бц</t>
  </si>
  <si>
    <t>03-02-01</t>
  </si>
  <si>
    <t>03-02-02</t>
  </si>
  <si>
    <t>03-02-03</t>
  </si>
  <si>
    <t>03-02-04</t>
  </si>
  <si>
    <t>03-02-05</t>
  </si>
  <si>
    <t>03-02-06</t>
  </si>
  <si>
    <t>03-02-07</t>
  </si>
  <si>
    <t>03-02-08</t>
  </si>
  <si>
    <t>03-02-09</t>
  </si>
  <si>
    <t>Автоматика вентиляции</t>
  </si>
  <si>
    <t>03-02-10</t>
  </si>
  <si>
    <t>05-02-01</t>
  </si>
  <si>
    <t>06-03-01</t>
  </si>
  <si>
    <t>ОС06-03 тц</t>
  </si>
  <si>
    <t>Наружные сети и сооружения водоснабжения, водоотведения</t>
  </si>
  <si>
    <t>ОС06-03 бц</t>
  </si>
  <si>
    <t>06-03-02</t>
  </si>
  <si>
    <t>Наружные сети хоз-бытовой канализации К1</t>
  </si>
  <si>
    <t>06-03-03</t>
  </si>
  <si>
    <t>Наружные сети ливневой канализации К2</t>
  </si>
  <si>
    <t>07-02-01</t>
  </si>
  <si>
    <t>09-03-01</t>
  </si>
  <si>
    <t>2-ПД</t>
  </si>
  <si>
    <t>Проектные работы стадия "П"</t>
  </si>
  <si>
    <t>2-РД</t>
  </si>
  <si>
    <t>Проектные работы стадия "Р"</t>
  </si>
  <si>
    <t>Смета 1</t>
  </si>
  <si>
    <t>Смета на инженерно-геодезические изыскания</t>
  </si>
  <si>
    <t>Смета 2</t>
  </si>
  <si>
    <t>Смета на инженерно-геологические изыскания</t>
  </si>
  <si>
    <t>Смета 3</t>
  </si>
  <si>
    <t>Смета на инженерно-геофизические исследования</t>
  </si>
  <si>
    <t>Смета 4</t>
  </si>
  <si>
    <t>Смета на инженерно-гидрометеорологические изыскания</t>
  </si>
  <si>
    <t>Смета 5</t>
  </si>
  <si>
    <t xml:space="preserve">Смета на проведение археологической разведки </t>
  </si>
  <si>
    <t>Смета 6</t>
  </si>
  <si>
    <t>Смета 7</t>
  </si>
  <si>
    <t>Смета на экологические изыскательские работы</t>
  </si>
  <si>
    <t>Смета 1-1</t>
  </si>
  <si>
    <t xml:space="preserve">Смета на составление геодезической разбивочной основы </t>
  </si>
  <si>
    <t>Расчет 09-02-01</t>
  </si>
  <si>
    <t>Затраты, связанные с доставкой рабочих до п. Калак</t>
  </si>
  <si>
    <t>Расчет 09-03-01</t>
  </si>
  <si>
    <t>Затраты на обмерные работы</t>
  </si>
  <si>
    <t>ЛСР №ООС-1</t>
  </si>
  <si>
    <t>Затраты на плату за негативное воздействие на окружающую среду (затраты, связанные с содержанием и эксплуатацией основных средств природоохранного назначения)</t>
  </si>
  <si>
    <t>ЛСР №ООС-2</t>
  </si>
  <si>
    <t>Затраты на проведение работ по производственному экологическому мониторингу на период строительства</t>
  </si>
  <si>
    <t>Приложение № 5</t>
  </si>
  <si>
    <t>Всесезонный туристско-рекреационный комплекс «Мамисон», Республика Северная Осетия-Алания. Инженерная инфраструктура поселка Калак</t>
  </si>
  <si>
    <t>(наименование объекта капитального строительства)</t>
  </si>
  <si>
    <t>ОБЪЕКТНЫЙ СМЕТНЫЙ РАСЧЕТ (СМЕТА) № ОС-02-01</t>
  </si>
  <si>
    <t xml:space="preserve">Основание </t>
  </si>
  <si>
    <t>(проектная и (или) иная техническая документация)</t>
  </si>
  <si>
    <t>Сметная стоимость</t>
  </si>
  <si>
    <t>146 171,33 тыс. руб.</t>
  </si>
  <si>
    <t xml:space="preserve">Расчетный измеритель </t>
  </si>
  <si>
    <t xml:space="preserve">объекта капитального строительства  </t>
  </si>
  <si>
    <t>м2</t>
  </si>
  <si>
    <t xml:space="preserve">Показатель единичной стоимости на расчетный измеритель </t>
  </si>
  <si>
    <t xml:space="preserve">Составлен(а) в базисном (текущем) уровне цен  1 кв. 2022 г. </t>
  </si>
  <si>
    <t>Локальные сметы (расчеты)</t>
  </si>
  <si>
    <t>02-01-01</t>
  </si>
  <si>
    <t>02-01-02</t>
  </si>
  <si>
    <t>Устройство покрытия открытой плоскостной парковки и благоустройство</t>
  </si>
  <si>
    <t>02-01-03</t>
  </si>
  <si>
    <t>02-01-04</t>
  </si>
  <si>
    <t>02-01-05</t>
  </si>
  <si>
    <t>Итого "Локальные сметы (расчеты)"</t>
  </si>
  <si>
    <t>Временные здания и сооружения</t>
  </si>
  <si>
    <t>Итого "Временные здания и сооружения"</t>
  </si>
  <si>
    <t>Итого с учетом "Временные здания и сооружения"</t>
  </si>
  <si>
    <t>Прочие работы и затраты</t>
  </si>
  <si>
    <t>Итого "Прочие работы и затраты"</t>
  </si>
  <si>
    <t>Итого с учетом "Прочие работы и затраты"</t>
  </si>
  <si>
    <t>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</si>
  <si>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Итого с учетом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</si>
  <si>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объектной смете</t>
  </si>
  <si>
    <t xml:space="preserve">Начальник </t>
  </si>
  <si>
    <t>Н.М.Кубакова</t>
  </si>
  <si>
    <t>Составил:</t>
  </si>
  <si>
    <t>А.М.Шавардина</t>
  </si>
  <si>
    <t>Проверил:</t>
  </si>
  <si>
    <t xml:space="preserve">М.Ю. Шамарина </t>
  </si>
  <si>
    <t>17 726,61 тыс. руб.</t>
  </si>
  <si>
    <t>Составлен(а) в базисном (текущем) уровне цен  01.01.2000</t>
  </si>
  <si>
    <t>ОБЪЕКТНЫЙ СМЕТНЫЙ РАСЧЕТ (СМЕТА) № ОС-03-01</t>
  </si>
  <si>
    <t>13 803,62 тыс. руб.</t>
  </si>
  <si>
    <t>2 422,86 тыс. руб.</t>
  </si>
  <si>
    <t>ОБЪЕКТНЫЙ СМЕТНЫЙ РАСЧЕТ (СМЕТА) № ОС-03-02</t>
  </si>
  <si>
    <t>13 076,24 тыс. руб.</t>
  </si>
  <si>
    <t>1 438,65 тыс. руб.</t>
  </si>
  <si>
    <t>ОБЪЕКТНЫЙ СМЕТНЫЙ РАСЧЕТ (СМЕТА) № ОС-06-01</t>
  </si>
  <si>
    <t>5 985,4 тыс. руб.</t>
  </si>
  <si>
    <t>06-01-01</t>
  </si>
  <si>
    <t>06-01-02</t>
  </si>
  <si>
    <t>550,63 тыс. руб.</t>
  </si>
  <si>
    <t>Приложение № 2</t>
  </si>
  <si>
    <t xml:space="preserve">Наименование редакции сметных нормативов  </t>
  </si>
  <si>
    <t>Изменения в сметные нормы, федеральные единичные расценки и отдельные составляющие к ним, включенные в федеральный реестр сметных нормативов приказами Минстроя России от 26 декабря 2019 г. № 871/пр, 872/пр, 873/пр, 874/пр, 875/пр, 876/пр (в ред. приказов от 30.03.2020 № 171/пр, 172/пр, от 01.06.2020 № 294/пр, 295/пр, от 30.06.2020 № 352/пр, 353/пр, от 20.10.2020  № 635/пр, 636/пр, от 09.02.2021 № 50/пр, 51/пр, от 24.05.2021 № 320/пр, 321/пр, от 24.06.2021 № 407/пр, 408/пр, от 14.10.2021 № 745/пр, 746/пр), от 20.12.2021 № 961/пр, 962/пр)</t>
  </si>
  <si>
    <t>Наименование программного продукта</t>
  </si>
  <si>
    <t>ГРАНД-Смета, версия 2022.1</t>
  </si>
  <si>
    <t>Всесезонный туристско-рекреационный комплекс «Мамисон», Республика Северная Осетия-Алания. Инженерная инфраструктура поселка Калак. Этап 1 .Открытая плоскостная парковка.</t>
  </si>
  <si>
    <t>ЛОКАЛЬНЫЙ СМЕТНЫЙ РАСЧЕТ (СМЕТА) № 02-01-01</t>
  </si>
  <si>
    <t>(наименование конструктивного решения)</t>
  </si>
  <si>
    <t xml:space="preserve">Составлен </t>
  </si>
  <si>
    <t>базисно-индексным</t>
  </si>
  <si>
    <t>методом</t>
  </si>
  <si>
    <t>Основание</t>
  </si>
  <si>
    <t>2021-ВТРКМ.ОПП-ПЗУ  ВОР</t>
  </si>
  <si>
    <t xml:space="preserve">Составлен(а) в текущем (базисном) уровне цен </t>
  </si>
  <si>
    <t xml:space="preserve">Сметная стоимость </t>
  </si>
  <si>
    <t>(2696,2)</t>
  </si>
  <si>
    <t>тыс.руб.</t>
  </si>
  <si>
    <t>в том числе:</t>
  </si>
  <si>
    <t>строительных работ</t>
  </si>
  <si>
    <t>Средства на оплату труда рабочих</t>
  </si>
  <si>
    <t>(0)</t>
  </si>
  <si>
    <t>Нормативные затраты труда рабочих</t>
  </si>
  <si>
    <t>чел.час.</t>
  </si>
  <si>
    <t>Нормативные затраты труда машинистов</t>
  </si>
  <si>
    <t xml:space="preserve">Расчетный измеритель конструктивного решения  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</si>
  <si>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</si>
  <si>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</si>
  <si>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</si>
  <si>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(в текущем уровне цен (гр. 8) для ресурсов, отсутствующих в СНБ), руб.</t>
  </si>
  <si>
    <t>Индексы</t>
  </si>
  <si>
    <t>Сметная стоимость в текущем уровне цен, руб.</t>
  </si>
  <si>
    <t>на единицу</t>
  </si>
  <si>
    <t>коэффициенты</t>
  </si>
  <si>
    <t>всего с учетом коэффициентов</t>
  </si>
  <si>
    <t>Раздел 1. Земляные работы</t>
  </si>
  <si>
    <t>ФЕР01-01-036-03</t>
  </si>
  <si>
    <t>Планировка площадей бульдозерами мощностью: 132 кВт (180 л.с.)</t>
  </si>
  <si>
    <t>1000 м2</t>
  </si>
  <si>
    <t>Объем=20095,1 / 1000</t>
  </si>
  <si>
    <t>Приказ от 04.08.2020 № 421/пр прил.10 табл.1 п.8.1</t>
  </si>
  <si>
    <t>Производство работ осуществляется в горной местности: на высоте свыше 1500 до 2500 м над уровнем моря ОЗП=1,25; ЭМ=1,25 к расх.; ЗПМ=1,25; ТЗ=1,25; ТЗМ=1,25</t>
  </si>
  <si>
    <t>ЭМ</t>
  </si>
  <si>
    <t>в т.ч. ОТм</t>
  </si>
  <si>
    <t>ЗТм</t>
  </si>
  <si>
    <t>чел.-ч</t>
  </si>
  <si>
    <t>Итого по расценке</t>
  </si>
  <si>
    <t>ФОТ</t>
  </si>
  <si>
    <t>Приказ № 812/пр от 21.12.2020 Прил. п.1.1</t>
  </si>
  <si>
    <t>НР Земляные работы, выполняемые механизированным способом</t>
  </si>
  <si>
    <t>%</t>
  </si>
  <si>
    <t>Приказ № 774/пр от 11.12.2020 Прил. п.1.1</t>
  </si>
  <si>
    <t>СП Земляные работы, выполняемые механизированным способом</t>
  </si>
  <si>
    <t>Всего по позиции</t>
  </si>
  <si>
    <t>ФЕР01-01-009-01</t>
  </si>
  <si>
    <t>Разработка грунта в траншеях экскаватором «обратная лопата» с ковшом вместимостью 1 (1-1,2) м3, группа грунтов: 1</t>
  </si>
  <si>
    <t>1000 м3</t>
  </si>
  <si>
    <t>Объем=18931,67 / 1000</t>
  </si>
  <si>
    <t>ФЕР01-01-033-04</t>
  </si>
  <si>
    <t>Засыпка траншей и котлованов с перемещением грунта до 5 м бульдозерами мощностью: 79 кВт (108 л.с.), группа грунтов 1</t>
  </si>
  <si>
    <t>Объем=(231,7+23951,05) / 1000</t>
  </si>
  <si>
    <t>ФССЦ-02.2.04.03-0003</t>
  </si>
  <si>
    <t>Смесь песчано-гравийная природная</t>
  </si>
  <si>
    <t>м3</t>
  </si>
  <si>
    <t>(Материалы для строительных работ)</t>
  </si>
  <si>
    <t>Объем=23951,05*1,1</t>
  </si>
  <si>
    <t>Инертные (песок , смеси, земля Алагир-Калак 75 км-30 км=45 км)</t>
  </si>
  <si>
    <t>ФССЦпг-03-21-01-045</t>
  </si>
  <si>
    <t>Перевозка грузов автомобилями-самосвалами грузоподъемностью 10 т работающих вне карьера на расстояние: I класс груза до 45 км</t>
  </si>
  <si>
    <t>1 т груза</t>
  </si>
  <si>
    <t>Итоги по смете:</t>
  </si>
  <si>
    <t xml:space="preserve">     Итого прямые затраты (справочно)</t>
  </si>
  <si>
    <t xml:space="preserve">          в том числе:</t>
  </si>
  <si>
    <t xml:space="preserve">               Эксплуатация машин</t>
  </si>
  <si>
    <t xml:space="preserve">                    в том числе оплата труда машинистов (Отм)</t>
  </si>
  <si>
    <t xml:space="preserve">               Материалы</t>
  </si>
  <si>
    <t xml:space="preserve">     Строительные работы</t>
  </si>
  <si>
    <t>1 кв 2022 (СМР), Письмо Минстроя России от04.03.2022 №8556-ИФ/09 Прочие объекты</t>
  </si>
  <si>
    <t xml:space="preserve">          Строительные работы</t>
  </si>
  <si>
    <t xml:space="preserve">               в том числе:</t>
  </si>
  <si>
    <t xml:space="preserve">                    эксплуатация машин и механизмов</t>
  </si>
  <si>
    <t xml:space="preserve">                         в том числе оплата труда машинистов (ОТм)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</si>
  <si>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</si>
  <si>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</si>
  <si>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</si>
  <si>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Транспортные расходы (перевозка), относимые на стоимость строительных работ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</si>
  <si>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</si>
  <si>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</si>
  <si>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</si>
  <si>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ВСЕГО по смете</t>
  </si>
  <si>
    <t xml:space="preserve">                                                      (Шавардина А.М.)</t>
  </si>
  <si>
    <t xml:space="preserve">                                                      (Шамарина М.Ю.)</t>
  </si>
  <si>
    <t>ЛОКАЛЬНЫЙ СМЕТНЫЙ РАСЧЕТ (СМЕТА) № 02-01-02</t>
  </si>
  <si>
    <t>2021- ВТРКМ .ОПП-ПЗУ  ВОР, ПЗУ.ОДД  ВОР</t>
  </si>
  <si>
    <t>(7172,71)</t>
  </si>
  <si>
    <t>(78,5)</t>
  </si>
  <si>
    <t>Раздел 1. Тип1 (парковка) S=16779,5 м2</t>
  </si>
  <si>
    <t>ФЕР27-04-001-02</t>
  </si>
  <si>
    <t>Устройство подстилающих и выравнивающих слоев оснований: из песчано-гравийной смеси, дресвы</t>
  </si>
  <si>
    <t>100 м3</t>
  </si>
  <si>
    <t>Объем=(16779,5*0,15) / 100</t>
  </si>
  <si>
    <t>ОТ</t>
  </si>
  <si>
    <t>М</t>
  </si>
  <si>
    <t>ЗТ</t>
  </si>
  <si>
    <t>Приказ № 812/пр от 21.12.2020 Прил. п.21 (в ред. пр. № 636/пр от 02.09.2021)</t>
  </si>
  <si>
    <t>НР Автомобильные дороги</t>
  </si>
  <si>
    <t>Приказ № 774/пр от 11.12.2020 Прил. п.21</t>
  </si>
  <si>
    <t>СП Автомобильные дороги</t>
  </si>
  <si>
    <t>Объем=25,17*122</t>
  </si>
  <si>
    <t>ФЕР27-04-001-04</t>
  </si>
  <si>
    <t>Устройство подстилающих и выравнивающих слоев оснований: из щебня</t>
  </si>
  <si>
    <t>Объем=(16779,5*0,3) / 100</t>
  </si>
  <si>
    <t>ФССЦ-02.2.04.04-0003</t>
  </si>
  <si>
    <t>Смеси готовые щебеночно-песчаные (ГОСТ 25607-2009) номер: С3, размер зерен 0-120 мм</t>
  </si>
  <si>
    <t>Объем=50,3385*110</t>
  </si>
  <si>
    <t>Объем=(16779,5*0,18) / 100</t>
  </si>
  <si>
    <t>ФССЦ-02.2.05.04-1817</t>
  </si>
  <si>
    <t>Щебень М 800, фракция 40-80(70) мм, группа 2</t>
  </si>
  <si>
    <t>Объем=30,2031*126</t>
  </si>
  <si>
    <t>ФЕР27-06-031-01</t>
  </si>
  <si>
    <t>Устройство покрытия из горячих асфальтобетонных смесей асфальтоукладчиками: третьего типоразмера, ширина укладки до 6 м, толщина слоя 4 см</t>
  </si>
  <si>
    <t>Объем=16779,5 / 1000</t>
  </si>
  <si>
    <t>ФЕР27-06-032-01</t>
  </si>
  <si>
    <t>При изменении толщины покрытия на 0,5 см добавлять или исключать: к расценке 27-06-031-01</t>
  </si>
  <si>
    <t>До 7 см. ПЗ=6 (ОЗП=6; ЭМ=6 к расх.; ЗПМ=6; МАТ=6 к расх.; ТЗ=6; ТЗМ=6)</t>
  </si>
  <si>
    <t>ФССЦ-04.2.01.02-0005</t>
  </si>
  <si>
    <t>Смеси асфальтобетонные пористые крупнозернистые марка I</t>
  </si>
  <si>
    <t>т</t>
  </si>
  <si>
    <t>11</t>
  </si>
  <si>
    <t>До 5 см. ПЗ=2 (ОЗП=2; ЭМ=2 к расх.; ЗПМ=2; МАТ=2 к расх.; ТЗ=2; ТЗМ=2)</t>
  </si>
  <si>
    <t>12</t>
  </si>
  <si>
    <t>ФССЦ-04.2.01.01-0047</t>
  </si>
  <si>
    <t>Смеси асфальтобетонные плотные мелкозернистые тип А марка II</t>
  </si>
  <si>
    <t>13</t>
  </si>
  <si>
    <t>ФЕР27-02-010-02</t>
  </si>
  <si>
    <t>Установка бортовых камней бетонных: при других видах покрытий</t>
  </si>
  <si>
    <t>100 м</t>
  </si>
  <si>
    <t>Объем=1220,7 / 100</t>
  </si>
  <si>
    <t>14</t>
  </si>
  <si>
    <t>ФССЦ-05.2.03.03-0032</t>
  </si>
  <si>
    <t>Камни бортовые БР 100.30.15, бетон В30 (М400), объем 0,043 м3</t>
  </si>
  <si>
    <t>шт</t>
  </si>
  <si>
    <t>Итоги по разделу 1 Тип1 (парковка) S=16779,5 м2 :</t>
  </si>
  <si>
    <t xml:space="preserve">               Оплата труда рабочих</t>
  </si>
  <si>
    <t xml:space="preserve">               оплата труда</t>
  </si>
  <si>
    <t xml:space="preserve">               эксплуатация машин и механизмов</t>
  </si>
  <si>
    <t xml:space="preserve">                    в том числе оплата труда машинистов (ОТм)</t>
  </si>
  <si>
    <t xml:space="preserve">               материалы</t>
  </si>
  <si>
    <t xml:space="preserve">               накладные расходы</t>
  </si>
  <si>
    <t xml:space="preserve">               сметная прибыль</t>
  </si>
  <si>
    <t xml:space="preserve">  Итого по разделу 1 Тип1 (парковка) S=16779,5 м2</t>
  </si>
  <si>
    <t>Раздел 2. Тип 2 (тротуар) S=1143,4 м2</t>
  </si>
  <si>
    <t>15</t>
  </si>
  <si>
    <t>Объем=(1143,4*0,15) / 100</t>
  </si>
  <si>
    <t>16</t>
  </si>
  <si>
    <t>Объем=1,72*122</t>
  </si>
  <si>
    <t>17</t>
  </si>
  <si>
    <t>Объем=(1143,4*0,3) / 100</t>
  </si>
  <si>
    <t>18</t>
  </si>
  <si>
    <t>Объем=3,4302*110</t>
  </si>
  <si>
    <t>19</t>
  </si>
  <si>
    <t>ФЕР27-07-005-02</t>
  </si>
  <si>
    <t>Устройство покрытий из тротуарной плитки, количество плитки при укладке на 1 м2: 55 шт.</t>
  </si>
  <si>
    <t>10 м2</t>
  </si>
  <si>
    <t>Объем=1143,4 / 10</t>
  </si>
  <si>
    <t>Приказ № 812/пр от 21.12.2020 Прил. п.21.1</t>
  </si>
  <si>
    <t>НР Устройство покрытий дорожек, тротуаров, мостовых и площадок и прочее</t>
  </si>
  <si>
    <t>Приказ № 774/пр от 11.12.2020 Прил. п.21.1</t>
  </si>
  <si>
    <t>СП Устройство покрытий дорожек, тротуаров, мостовых и площадок и прочее</t>
  </si>
  <si>
    <t>20</t>
  </si>
  <si>
    <t>ФССЦ-05.2.02.11-0005</t>
  </si>
  <si>
    <t>Брусчатка вибропрессованная двухслойная гладкая серая, толщина 60 мм</t>
  </si>
  <si>
    <t>21</t>
  </si>
  <si>
    <t>Объем=365,4 / 100</t>
  </si>
  <si>
    <t>22</t>
  </si>
  <si>
    <t>ФССЦ-04.1.02.05-0006</t>
  </si>
  <si>
    <t>Смеси бетонные тяжелого бетона (БСТ), класс В15 (М200)</t>
  </si>
  <si>
    <t>(Автомобильные дороги)</t>
  </si>
  <si>
    <t>23</t>
  </si>
  <si>
    <t>ФССЦ-04.3.01.09-0014</t>
  </si>
  <si>
    <t>Раствор готовый кладочный, цементный, М100</t>
  </si>
  <si>
    <t>24</t>
  </si>
  <si>
    <t>Объем=21,5586*0,86</t>
  </si>
  <si>
    <t>25</t>
  </si>
  <si>
    <t>Объем=0,21924*0,33</t>
  </si>
  <si>
    <t>26</t>
  </si>
  <si>
    <t>ФССЦ-05.2.03.03-0031</t>
  </si>
  <si>
    <t>Камни бортовые БР 100.20.8, бетон В22,5 (М300), объем 0,016 м3</t>
  </si>
  <si>
    <t>Итоги по разделу 2 Тип 2 (тротуар) S=1143,4 м2 :</t>
  </si>
  <si>
    <t xml:space="preserve">  Итого по разделу 2 Тип 2 (тротуар) S=1143,4 м2</t>
  </si>
  <si>
    <t>Раздел 3. Отмостка S=49,9 м2</t>
  </si>
  <si>
    <t>27</t>
  </si>
  <si>
    <t>ФЕР11-01-001-02</t>
  </si>
  <si>
    <t>Уплотнение грунта: щебнем</t>
  </si>
  <si>
    <t>100 м2</t>
  </si>
  <si>
    <t>Объем=49,9 / 100</t>
  </si>
  <si>
    <t>Приказ № 812/пр от 21.12.2020 Прил. п.11</t>
  </si>
  <si>
    <t>НР Полы</t>
  </si>
  <si>
    <t>Приказ № 774/пр от 11.12.2020 Прил. п.11</t>
  </si>
  <si>
    <t>СП Полы</t>
  </si>
  <si>
    <t>28</t>
  </si>
  <si>
    <t>29</t>
  </si>
  <si>
    <t>ФЕР26-01-041-05</t>
  </si>
  <si>
    <t>Изоляция изделиями из пенопласта насухо холодных поверхностей покрытий и перекрытий</t>
  </si>
  <si>
    <t>Объем=49,9*0,05</t>
  </si>
  <si>
    <t>Приказ № 812/пр от 21.12.2020 Прил. п.20</t>
  </si>
  <si>
    <t>НР Теплоизоляционные работы</t>
  </si>
  <si>
    <t>Приказ № 774/пр от 11.12.2020 Прил. п.20</t>
  </si>
  <si>
    <t>СП Теплоизоляционные работы</t>
  </si>
  <si>
    <t>30</t>
  </si>
  <si>
    <t>ФССЦ-12.2.05.06-0023</t>
  </si>
  <si>
    <t>Плиты пенополистирольные М50</t>
  </si>
  <si>
    <t>31</t>
  </si>
  <si>
    <t>Объем=(49,9*0,1) / 100</t>
  </si>
  <si>
    <t>32</t>
  </si>
  <si>
    <t>Объем=49,9*0,1*1,26</t>
  </si>
  <si>
    <t>33</t>
  </si>
  <si>
    <t>ФЕР11-01-015-01</t>
  </si>
  <si>
    <t>Устройство покрытий: бетонных толщиной 30 мм</t>
  </si>
  <si>
    <t>34</t>
  </si>
  <si>
    <t>ФССЦ-04.1.02.01-0006</t>
  </si>
  <si>
    <t>Смеси бетонные мелкозернистого бетона (БСМ), класс В15 (М200)</t>
  </si>
  <si>
    <t>35</t>
  </si>
  <si>
    <t>ФЕР11-01-015-02</t>
  </si>
  <si>
    <t>Устройство покрытий: на каждые 5 мм изменения толщины покрытия добавлять или исключать к расценке 11-01-015-01</t>
  </si>
  <si>
    <t xml:space="preserve"> ПЗ=14 (ОЗП=14; ЭМ=14 к расх.; ЗПМ=14; МАТ=14 к расх.; ТЗ=14; ТЗМ=14)</t>
  </si>
  <si>
    <t>36</t>
  </si>
  <si>
    <t>37</t>
  </si>
  <si>
    <t>ФЕР06-03-004-12</t>
  </si>
  <si>
    <t>Армирование подстилающих слоев и набетонок</t>
  </si>
  <si>
    <t>Объем=49,9*1,84/1000</t>
  </si>
  <si>
    <t>Приказ № 812/пр от 21.12.2020 Прил. п.6</t>
  </si>
  <si>
    <t>НР Бетонные и железобетонные монолитные конструкции и работы в строительстве</t>
  </si>
  <si>
    <t>Приказ № 774/пр от 11.12.2020 Прил. п.6</t>
  </si>
  <si>
    <t>СП Бетонные и железобетонные монолитные конструкции и работы в строительстве</t>
  </si>
  <si>
    <t>38</t>
  </si>
  <si>
    <t>ФССЦ-08.4.02.06-0003</t>
  </si>
  <si>
    <t>Сетка сварная из холоднотянутой проволоки 4-5 мм</t>
  </si>
  <si>
    <t>Итоги по разделу 3 Отмостка S=49,9 м2 :</t>
  </si>
  <si>
    <t xml:space="preserve">  Итого по разделу 3 Отмостка S=49,9 м2</t>
  </si>
  <si>
    <t>Раздел 4. Газон S=10,4 м2</t>
  </si>
  <si>
    <t>39</t>
  </si>
  <si>
    <t>ФЕР47-01-046-04</t>
  </si>
  <si>
    <t>Подготовка почвы для устройства партерного и обыкновенного газона с внесением растительной земли слоем 15 см: вручную</t>
  </si>
  <si>
    <t>Объем=10,4 / 100</t>
  </si>
  <si>
    <t>Приказ № 812/пр от 21.12.2020 Прил. п.41</t>
  </si>
  <si>
    <t>НР Озеленение. Защитные лесонасаждения</t>
  </si>
  <si>
    <t>Приказ № 774/пр от 11.12.2020 Прил. п.41</t>
  </si>
  <si>
    <t>СП Озеленение. Защитные лесонасаждения</t>
  </si>
  <si>
    <t>40</t>
  </si>
  <si>
    <t>ФЕР47-01-046-05</t>
  </si>
  <si>
    <t>На каждые 5 см изменения толщины слоя добавлять или исключать к расценкам с 47-01-046-01 по 47-01-046-04</t>
  </si>
  <si>
    <t>41</t>
  </si>
  <si>
    <t>ФЕР47-01-046-06</t>
  </si>
  <si>
    <t>Посев газонов партерных, мавританских и обыкновенных вручную</t>
  </si>
  <si>
    <t>42</t>
  </si>
  <si>
    <t>ФССЦ-16.2.02.01-0010</t>
  </si>
  <si>
    <t>Газон  УНИВЕРСАЛЬНЫЙ-АЛЬТЕРНАТИВНЫЙ</t>
  </si>
  <si>
    <t>кг</t>
  </si>
  <si>
    <t>Итоги по разделу 4 Газон S=10,4 м2 :</t>
  </si>
  <si>
    <t xml:space="preserve">  Итого по разделу 4 Газон S=10,4 м2</t>
  </si>
  <si>
    <t>Раздел 5. Конструкция откоса  S=1452,9 м2</t>
  </si>
  <si>
    <t>43</t>
  </si>
  <si>
    <t>ФЕР01-02-037-02</t>
  </si>
  <si>
    <t>Укрепление откосов насыпных сооружений, конусов мостов и путепроводов геоячейками с заполнением растительным грунтом с посевом трав, с высотой ячеек: 15 см</t>
  </si>
  <si>
    <t>Объем=1452,9 / 1000</t>
  </si>
  <si>
    <t>Приказ № 812/пр от 21.12.2020 Прил. п.1.4</t>
  </si>
  <si>
    <t>НР Земляные работы, выполняемые по другим видам работ (подготовительным, сопутствующим, укрепительным)</t>
  </si>
  <si>
    <t>Приказ № 774/пр от 11.12.2020 Прил. п.1.4</t>
  </si>
  <si>
    <t>СП Земляные работы, выполняемые по другим видам работ (подготовительным, сопутствующим, укрепительным)</t>
  </si>
  <si>
    <t>44</t>
  </si>
  <si>
    <t>45</t>
  </si>
  <si>
    <t>ФССЦ-01.7.12.07-1012</t>
  </si>
  <si>
    <t>Георешетка нетканая композитная синтетическая, прочность при растяжении 30/15 кН/м</t>
  </si>
  <si>
    <t>46</t>
  </si>
  <si>
    <t>ФЕР27-04-016-06</t>
  </si>
  <si>
    <t>Устройство прослойки из нетканого синтетического материала (НСМ) при укреплении откосов: неподтопляемой</t>
  </si>
  <si>
    <t>Объем=1743,3 / 1000</t>
  </si>
  <si>
    <t>47</t>
  </si>
  <si>
    <t>ФССЦ-01.7.12.05-0053</t>
  </si>
  <si>
    <t>Геотекстиль нетканый из полиэфирного волокна, иглопробивной, поверхностная плотность 200 г/м2</t>
  </si>
  <si>
    <t>Объем=1743,3*1,05</t>
  </si>
  <si>
    <t>Лестница</t>
  </si>
  <si>
    <t>48</t>
  </si>
  <si>
    <t>ФЕР15-01-045-01</t>
  </si>
  <si>
    <t>Облицовка ступеней керамогранитными плитками толщиной до 15 мм</t>
  </si>
  <si>
    <t>Объем=(53,9+16,6) / 100</t>
  </si>
  <si>
    <t>Приказ № 812/пр от 21.12.2020 Прил. п.15</t>
  </si>
  <si>
    <t>НР Отделочные работы</t>
  </si>
  <si>
    <t>Приказ № 774/пр от 11.12.2020 Прил. п.15</t>
  </si>
  <si>
    <t>СП Отделочные работы</t>
  </si>
  <si>
    <t>49</t>
  </si>
  <si>
    <t>ФССЦ-14.1.06.02-0001</t>
  </si>
  <si>
    <t>Клей для облицовочных работ водостойкий (сухая смесь)</t>
  </si>
  <si>
    <t>(Отделочные работы)</t>
  </si>
  <si>
    <t>50</t>
  </si>
  <si>
    <t>ФССЦ-06.1.01.10-0001
Прим.</t>
  </si>
  <si>
    <t>Клинкер тротуарный, марка: "Барселона", соломенный классик, размером 200х100х50 мм (ступени)</t>
  </si>
  <si>
    <t>1000 шт</t>
  </si>
  <si>
    <t>Объем=(53,9/0,2/0,1) / 1000</t>
  </si>
  <si>
    <t>51</t>
  </si>
  <si>
    <t>ФССЦ-06.1.01.10-0002</t>
  </si>
  <si>
    <t>Клинкер тротуарный, марка: "Берлин", светло-коричневый редукция, размером 200х100х50 мм (подступенки)</t>
  </si>
  <si>
    <t>Объем=(16,6/0,2/0,1) / 1000</t>
  </si>
  <si>
    <t>Итоги по разделу 5 Конструкция откоса  S=1452,9 м2 :</t>
  </si>
  <si>
    <t xml:space="preserve">  Итого по разделу 5 Конструкция откоса  S=1452,9 м2</t>
  </si>
  <si>
    <t>Раздел 6. Ограждения</t>
  </si>
  <si>
    <t>52</t>
  </si>
  <si>
    <t>ФЕР27-09-002-09</t>
  </si>
  <si>
    <t>Устройство металлических барьерных ограждений типа 11ДД высотой 0,75 м механизированным способом, шаг стоек 2 м</t>
  </si>
  <si>
    <t>Объем=918,1 / 100</t>
  </si>
  <si>
    <t>53</t>
  </si>
  <si>
    <t>ФССЦ-01.5.02.01-0021</t>
  </si>
  <si>
    <t>Комплект металлоконструкций барьерного ограждения 11-ДД/300-0,75-2,0-1,1, горячее цинкование</t>
  </si>
  <si>
    <t>1000 м</t>
  </si>
  <si>
    <t>Объем=918,1 / 1000</t>
  </si>
  <si>
    <t>Итоги по разделу 6 Ограждения :</t>
  </si>
  <si>
    <t xml:space="preserve">  Итого по разделу 6 Ограждения</t>
  </si>
  <si>
    <t>Раздел 7. МАФ</t>
  </si>
  <si>
    <t>54</t>
  </si>
  <si>
    <t>ФССЦ-08.1.05.04-0001</t>
  </si>
  <si>
    <t>Контейнер мусоросборный К-1 для мусоропровода</t>
  </si>
  <si>
    <t>Итоги по разделу 7 МАФ :</t>
  </si>
  <si>
    <t xml:space="preserve">  Итого по разделу 7 МАФ</t>
  </si>
  <si>
    <t>Раздел 8. Схема организации дорожного движения</t>
  </si>
  <si>
    <t>55</t>
  </si>
  <si>
    <t>ФЕР27-09-008-04</t>
  </si>
  <si>
    <t>Установка дорожных знаков бесфундаментных: на металлических стойках на готовое основание</t>
  </si>
  <si>
    <t>100 шт</t>
  </si>
  <si>
    <t>Объем=5 / 100</t>
  </si>
  <si>
    <t>56</t>
  </si>
  <si>
    <t>ФССЦ-01.7.15.02-0083</t>
  </si>
  <si>
    <t>Болты с шестигранной головкой, диаметр 10 мм</t>
  </si>
  <si>
    <t>57</t>
  </si>
  <si>
    <t>ФССЦ-01.7.15.02-0051</t>
  </si>
  <si>
    <t>Болты анкерные</t>
  </si>
  <si>
    <t>58</t>
  </si>
  <si>
    <t>ФЕР27-09-009-01</t>
  </si>
  <si>
    <t>Установка дорожных знаков на сборных железобетонных фундаментах и металлических стойках массой: до 25 кг</t>
  </si>
  <si>
    <t>т стоек</t>
  </si>
  <si>
    <t>Объем=22,3/1000</t>
  </si>
  <si>
    <t>59</t>
  </si>
  <si>
    <t>ФССЦ-04.1.02.05-0057</t>
  </si>
  <si>
    <t>Смеси бетонные тяжелого бетона (БСТ), крупность заполнителя 40 мм, класс В7,5 (М100)</t>
  </si>
  <si>
    <t>60</t>
  </si>
  <si>
    <t>61</t>
  </si>
  <si>
    <t>ФЕР27-09-012-01</t>
  </si>
  <si>
    <t>При установке дополнительных щитков добавлять к расценкам таблиц c 27-09-008 по 27-09-011</t>
  </si>
  <si>
    <t>Объем=(18-6) / 100</t>
  </si>
  <si>
    <t>62</t>
  </si>
  <si>
    <t>ФССЦ-01.5.02.01-0144</t>
  </si>
  <si>
    <t>Стойка металлическая под дорожные знаки из круглых труб и гнутосварных профилей, массой до 0,01 т</t>
  </si>
  <si>
    <t>Объем=(5*14,8+1*22,3)/1000</t>
  </si>
  <si>
    <t>63</t>
  </si>
  <si>
    <t>ФССЦ-01.5.03.03-0033</t>
  </si>
  <si>
    <t>Знак дорожный на оцинкованной подоснове со световозвращающей пленкой информационные, размером 700х700 мм, тип 6.2, 6.3.1, 6.3.2, 6.4-6.7, 6.8.1-6.8.3</t>
  </si>
  <si>
    <t>64</t>
  </si>
  <si>
    <t>ФССЦ-01.5.03.03-0021</t>
  </si>
  <si>
    <t>Знаки дорожные на оцинкованной подоснове со световозвращающей пленкой дополнительной информации, прямоугольной формы размером 350х700 мм, тип 8.1.1, 8.1.3-8.12, 8.14-8.21.3</t>
  </si>
  <si>
    <t>Объем=3+3+2+4</t>
  </si>
  <si>
    <t>65</t>
  </si>
  <si>
    <t>ФССЦ-01.7.15.01-0094</t>
  </si>
  <si>
    <t>Шпилька анкерная Hilti: HIT-V-5,8 М24х450 (HAS) для использования с химическими анкерами HIT</t>
  </si>
  <si>
    <t>66</t>
  </si>
  <si>
    <t>ФССЦ-23.1.02.06-0017</t>
  </si>
  <si>
    <t>Хомут металлический с шурупом для крепления трубопроводов диаметром: 72-78 мм</t>
  </si>
  <si>
    <t>10 шт</t>
  </si>
  <si>
    <t>Объем=20 / 10</t>
  </si>
  <si>
    <t>67</t>
  </si>
  <si>
    <t>ФССЦ-07.2.06.04-0142</t>
  </si>
  <si>
    <t>Уголок откосный с двумя клиномерными шкивами, размер 100х100х60 мм</t>
  </si>
  <si>
    <t>68</t>
  </si>
  <si>
    <t>ФССЦ-07.2.07.13-0111</t>
  </si>
  <si>
    <t>Конструкции элементов крепления пластин и прокладок металлические из стали листовой толщиной от 1 мм до 8 мм, огрунтованные грунт-эмалью ХВ-0278 за два раза</t>
  </si>
  <si>
    <t>Объем=0,08*0,16*0,002*7,85*20</t>
  </si>
  <si>
    <t>69</t>
  </si>
  <si>
    <t>ФЕР27-09-020-01</t>
  </si>
  <si>
    <t>Монтаж искусственной дорожной неровности (ИДН)</t>
  </si>
  <si>
    <t>70</t>
  </si>
  <si>
    <t>ФЕР27-09-017-13</t>
  </si>
  <si>
    <t>Разметка мест парковки автомобилей термопластиком</t>
  </si>
  <si>
    <t>Объем=299,9 / 10</t>
  </si>
  <si>
    <t>71</t>
  </si>
  <si>
    <t>ФЕР27-09-016-07</t>
  </si>
  <si>
    <t>Разметка проезжей части краской линий регулирования дорожного движения сложной конфигурации по трафаретам с использованием маркировочных машин ручных</t>
  </si>
  <si>
    <t>Объем=(0,69*45) / 10</t>
  </si>
  <si>
    <t>72</t>
  </si>
  <si>
    <t>ФССЦ-01.5.01.01-1000</t>
  </si>
  <si>
    <t>Краска для дорожной разметки автомобильных дорог, суспензия пигментов и наполнителей в акриловом сополимере с модифицирующими добавками, белая</t>
  </si>
  <si>
    <t>Объем=0,021735*1000</t>
  </si>
  <si>
    <t>73</t>
  </si>
  <si>
    <t>ФЕР27-09-018-01</t>
  </si>
  <si>
    <t>Нанесение линии горизонтальной дорожной разметки краской со световозвращающими элементами на дорожное покрытие (асфальт, поверхностная обработка)</t>
  </si>
  <si>
    <t>Объем=121,6 / 100</t>
  </si>
  <si>
    <t>74</t>
  </si>
  <si>
    <t>Итоги по разделу 8 Схема организации дорожного движения :</t>
  </si>
  <si>
    <t xml:space="preserve">  Итого по разделу 8 Схема организации дорожного движения</t>
  </si>
  <si>
    <t>Раздел 9.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</si>
  <si>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общестроительные материалы  (г. Владикавказ -пос. Калак 110 км-30 км=80 км)</t>
  </si>
  <si>
    <t>75</t>
  </si>
  <si>
    <t>ФССЦпг-03-02-01-080</t>
  </si>
  <si>
    <t>Перевозка грузов автомобилями бортовыми грузоподъемностью до 5 т на расстояние: I класс груза до 80 км</t>
  </si>
  <si>
    <t>(Перевозка грузов автотранспортом)</t>
  </si>
  <si>
    <t>Объем=26662,553-233,996-4123,196-21315,491</t>
  </si>
  <si>
    <t>76</t>
  </si>
  <si>
    <t>ФССЦпг-03-02-02-080</t>
  </si>
  <si>
    <t>Перевозка грузов автомобилями бортовыми грузоподъемностью до 5 т на расстояние: II класс груза до 80 км</t>
  </si>
  <si>
    <t>77</t>
  </si>
  <si>
    <t>ФССЦпг-03-02-03-080</t>
  </si>
  <si>
    <t>Перевозка грузов автомобилями бортовыми грузоподъемностью до 5 т на расстояние: III класс груза до 80 км</t>
  </si>
  <si>
    <t>78</t>
  </si>
  <si>
    <t>ФССЦпг-03-02-04-080</t>
  </si>
  <si>
    <t>Перевозка грузов автомобилями бортовыми грузоподъемностью до 5 т на расстояние: IV класс груза до 80 км</t>
  </si>
  <si>
    <t>товарный бетон (г. Владикавказ-п. Калак 106-30=76 км)</t>
  </si>
  <si>
    <t>79</t>
  </si>
  <si>
    <t>ФССЦпг-03-33-01-050</t>
  </si>
  <si>
    <t>Перевозка бетонных смесей и строительных растворов, готовых к употреблению, автобетоносмесителем 6 м3: I класс груза до 50 км</t>
  </si>
  <si>
    <t>Объем=226,463+0,305+2,303+12,584-7,304-0,355</t>
  </si>
  <si>
    <t>80</t>
  </si>
  <si>
    <t>ФССЦпг-03-33-01-051</t>
  </si>
  <si>
    <t>Свыше 50 км добавлять на каждый последующий 1 км: I класс груза</t>
  </si>
  <si>
    <t>Количество км: 26 ПЗ=26 (ОЗП=26; ЭМ=26 к расх.; ЗПМ=26; МАТ=26 к расх.; ТЗ=26; ТЗМ=26)</t>
  </si>
  <si>
    <t>Асфальтобетон, битум (Владикавказ-Калак 105 км-30 км=75 км)</t>
  </si>
  <si>
    <t>81</t>
  </si>
  <si>
    <t>ФССЦпг-03-21-01-075</t>
  </si>
  <si>
    <t>Перевозка грузов автомобилями-самосвалами грузоподъемностью 10 т работающих вне карьера на расстояние: I класс груза до 75 км</t>
  </si>
  <si>
    <t>Объем=24,196+2027+2072</t>
  </si>
  <si>
    <t>Инертные(песок , смеси, земля  Владикавказ-Алагир 75 км-30 км=45 км)</t>
  </si>
  <si>
    <t>82</t>
  </si>
  <si>
    <t>Объем=6093,017+10,06+9463,291+5248,928+491,086+9,109</t>
  </si>
  <si>
    <t>Итоги по разделу 9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</si>
  <si>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9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</si>
  <si>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 xml:space="preserve">                    оплата труда</t>
  </si>
  <si>
    <t>ЛОКАЛЬНЫЙ СМЕТНЫЙ РАСЧЕТ (СМЕТА) № 02-01-03</t>
  </si>
  <si>
    <t>2021-ВТРКМ.ОПП-ОТР.КР3  ВОР</t>
  </si>
  <si>
    <t>(2739,4)</t>
  </si>
  <si>
    <t>(101,65)</t>
  </si>
  <si>
    <t>Раздел 1. Подпорные стены</t>
  </si>
  <si>
    <t>ФЕР08-01-002-01</t>
  </si>
  <si>
    <t>Устройство основания под фундаменты: песчаного</t>
  </si>
  <si>
    <t>Приказ № 812/пр от 21.12.2020 Прил. п.8</t>
  </si>
  <si>
    <t>НР Конструкции из кирпича и блоков</t>
  </si>
  <si>
    <t>Приказ № 774/пр от 11.12.2020 Прил. п.8</t>
  </si>
  <si>
    <t>СП Конструкции из кирпича и блоков</t>
  </si>
  <si>
    <t>ФЕР06-01-001-01</t>
  </si>
  <si>
    <t>Устройство бетонной подготовки</t>
  </si>
  <si>
    <t>Объем=218,2 / 100</t>
  </si>
  <si>
    <t>ФССЦ-04.1.02.01-0005</t>
  </si>
  <si>
    <t>Смеси бетонные мелкозернистого бетона (БСМ), класс В12,5 (М150)</t>
  </si>
  <si>
    <t>ФЕР06-04-001-08</t>
  </si>
  <si>
    <t>Устройство стен подвалов и подпорных стен железобетонных высотой: до 6 м, толщиной до 1000 мм</t>
  </si>
  <si>
    <t>Объем=1384,5 / 100</t>
  </si>
  <si>
    <t>ФССЦ-04.1.02.01-0007</t>
  </si>
  <si>
    <t>Смеси бетонные мелкозернистого бетона (БСМ), класс В20 (М250)</t>
  </si>
  <si>
    <t>Тех.часть ФССЦ Прил.15 п.4 тб.2</t>
  </si>
  <si>
    <t>Надбавка к стоимости бетона на водонепроницаемость до W6</t>
  </si>
  <si>
    <t>Цена=513,41*0,025</t>
  </si>
  <si>
    <t>ФССЦ-08.4.03.03-0030</t>
  </si>
  <si>
    <t>Сталь арматурная, горячекатаная, периодического профиля, класс А-III, диаметр 8 мм</t>
  </si>
  <si>
    <t>ФССЦ-08.4.03.03-0031</t>
  </si>
  <si>
    <t>Сталь арматурная, горячекатаная, периодического профиля, класс А-III, диаметр 10 мм</t>
  </si>
  <si>
    <t>ФССЦ-08.4.03.03-0032</t>
  </si>
  <si>
    <t>Сталь арматурная, горячекатаная, периодического профиля, класс А-III, диаметр 12 мм</t>
  </si>
  <si>
    <t>ФССЦ-08.4.03.03-0033</t>
  </si>
  <si>
    <t>Сталь арматурная, горячекатаная, периодического профиля, класс А-III, диаметр 14 мм</t>
  </si>
  <si>
    <t>ФССЦ-08.4.03.03-0034</t>
  </si>
  <si>
    <t>Сталь арматурная, горячекатаная, периодического профиля, класс А-III, диаметр 16-18 мм</t>
  </si>
  <si>
    <t>ФССЦ-08.4.03.03-0035</t>
  </si>
  <si>
    <t>Сталь арматурная, горячекатаная, периодического профиля, класс А-III, диаметр 20-22 мм</t>
  </si>
  <si>
    <t>ФССЦ-08.4.03.03-0036</t>
  </si>
  <si>
    <t>Сталь арматурная, горячекатаная, периодического профиля, класс А-III, диаметр 25-28 мм</t>
  </si>
  <si>
    <t>Устройство деформационных швов</t>
  </si>
  <si>
    <t>ФЕР06-03-007-01</t>
  </si>
  <si>
    <t>Устройство деформационного осадочного шва фундаментов под оборудование с заполнением битумом при толщине шва 25 мм, глубине 20 см</t>
  </si>
  <si>
    <t>Объем=102 / 100</t>
  </si>
  <si>
    <t>Отделка подпорных стен</t>
  </si>
  <si>
    <t>ФЕР15-04-006-03
Прим.</t>
  </si>
  <si>
    <t>Покрытие поверхностей грунтовкой глубокого проникновения: за 1 раз стен</t>
  </si>
  <si>
    <t>Объем=1494,06 / 100</t>
  </si>
  <si>
    <t>ФССЦ-14.3.01.01-1008</t>
  </si>
  <si>
    <t>Грунтовка по бетону</t>
  </si>
  <si>
    <t>Объем=0,1538882*1000</t>
  </si>
  <si>
    <t>ФЕР15-02-001-01</t>
  </si>
  <si>
    <t>Улучшенная штукатурка фасадов цементно-известковым раствором по камню: стен</t>
  </si>
  <si>
    <t>ФЕР15-04-019-06</t>
  </si>
  <si>
    <t>Окраска фасадов акриловыми составами: с лесов краскопультами с подготовкой поверхности</t>
  </si>
  <si>
    <t>ФССЦ-14.3.02.01-0101</t>
  </si>
  <si>
    <t>Краска акриловая водно-дисперсионная "БИРСС Фасад-Колор", тон насыщенный</t>
  </si>
  <si>
    <t>ФЕР08-01-003-10</t>
  </si>
  <si>
    <t>Гидроизоляция боковая обмазочная полимерной мастикой на основе бутилкаучука в один слой</t>
  </si>
  <si>
    <t>Объем=5606 / 100</t>
  </si>
  <si>
    <t>Количество слоев: 2 ПЗ=2 (ОЗП=2; ЭМ=2 к расх.; ЗПМ=2; МАТ=2 к расх.; ТЗ=2; ТЗМ=2)</t>
  </si>
  <si>
    <t>ФССЦ-01.2.03.03-0045</t>
  </si>
  <si>
    <t>Мастика битумно-полимерная. Расход 3 кг/м2</t>
  </si>
  <si>
    <t>Объем=3*5606/1000</t>
  </si>
  <si>
    <t>Итоги по разделу 1 Подпорные стены :</t>
  </si>
  <si>
    <t xml:space="preserve">  Итого по разделу 1 Подпорные стены</t>
  </si>
  <si>
    <t>Раздел 2. Лестницы</t>
  </si>
  <si>
    <t>Лестница №1, 2</t>
  </si>
  <si>
    <t>ФЕР08-01-002-02</t>
  </si>
  <si>
    <t>Устройство основания под фундаменты: щебеночного</t>
  </si>
  <si>
    <t>ФЕР06-01-004-04</t>
  </si>
  <si>
    <t>Устройство: железобетонных ступеней</t>
  </si>
  <si>
    <t>ФССЦ-04.1.02.01-0009</t>
  </si>
  <si>
    <t>Смеси бетонные мелкозернистого бетона (БСМ), класс В25 (М350)</t>
  </si>
  <si>
    <t>Цена=574,79*0,015</t>
  </si>
  <si>
    <t>ФССЦ-08.4.03.03-0002</t>
  </si>
  <si>
    <t>Сталь арматурная рифленая свариваемая, класс А500С, диаметр 8 мм</t>
  </si>
  <si>
    <t>ФССЦ-08.4.03.03-0004</t>
  </si>
  <si>
    <t>Сталь арматурная рифленая свариваемая, класс А500С, диаметр 12 мм</t>
  </si>
  <si>
    <t>Итоги по разделу 2 Лестницы :</t>
  </si>
  <si>
    <t xml:space="preserve">  Итого по разделу 2 Лестницы</t>
  </si>
  <si>
    <t>Раздел 3.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</si>
  <si>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Объем=6291,917-4050,574-1353,36-0,326</t>
  </si>
  <si>
    <t>Асфальтобетон, битум (г. Владикавказ-п. Калак 105-30=75 км)</t>
  </si>
  <si>
    <t>ФССЦпг-03-02-01-075</t>
  </si>
  <si>
    <t>Перевозка грузов автомобилями бортовыми грузоподъемностью до 5 т на расстояние: I класс груза до 75 км</t>
  </si>
  <si>
    <t>Объем=42,887+3400,747+538,605+68,335</t>
  </si>
  <si>
    <t>Инертные(песок , смеси, земля Владикавказ-Калак 75 км-30 км=45 км)</t>
  </si>
  <si>
    <t>Объем=38,64+1314,72</t>
  </si>
  <si>
    <t>Итоги по разделу 3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</si>
  <si>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3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</si>
  <si>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ЛОКАЛЬНЫЙ СМЕТНЫЙ РАСЧЕТ (СМЕТА) № 02-01-04</t>
  </si>
  <si>
    <t>2021-ВТРКМ.ОПП ИОС 5.3  ВОР</t>
  </si>
  <si>
    <t>(4611,79)</t>
  </si>
  <si>
    <t>(68,82)</t>
  </si>
  <si>
    <t>(13,93)</t>
  </si>
  <si>
    <t>(34,79)</t>
  </si>
  <si>
    <t>(4508,19)</t>
  </si>
  <si>
    <t>Раздел 1. Строительные работы</t>
  </si>
  <si>
    <t>Устройство фундаментов для модуля въезда-выезда (3 шт)</t>
  </si>
  <si>
    <t>ФЕР01-01-009-08</t>
  </si>
  <si>
    <t>Разработка грунта в траншеях экскаватором «обратная лопата» с ковшом вместимостью 0,65 (0,5-1) м3, группа грунтов: 2</t>
  </si>
  <si>
    <t>Объем=8,4 / 1000</t>
  </si>
  <si>
    <t>Объем=1,89 / 100</t>
  </si>
  <si>
    <t>ФССЦ-04.1.02.05-0003</t>
  </si>
  <si>
    <t>Смеси бетонные тяжелого бетона (БСТ), класс В7,5 (М100)</t>
  </si>
  <si>
    <t>ФЕРм08-02-407-03</t>
  </si>
  <si>
    <t>Труба стальная по установленным конструкциям, по стенам с креплением скобами, диаметр: до 50 мм(закладные трубы)</t>
  </si>
  <si>
    <t>Объем=14,5 / 100</t>
  </si>
  <si>
    <t>Приказ № 812/пр от 21.12.2020 Прил. п.49.3</t>
  </si>
  <si>
    <t>НР Электротехнические установки на других объектах</t>
  </si>
  <si>
    <t>Приказ № 774/пр от 11.12.2020 Прил. п.49.3</t>
  </si>
  <si>
    <t>СП Электротехнические установки на других объектах</t>
  </si>
  <si>
    <t>ФССЦ-23.5.02.02-0004</t>
  </si>
  <si>
    <t>Трубы стальные электросварные прямошовные из стали марок БСт2кп-БСт4кп и БСт2пс-БСт4пс, наружный диаметр 57 мм, толщина стенки 3,0 мм</t>
  </si>
  <si>
    <t>м</t>
  </si>
  <si>
    <t>Объем=14,5*1,03</t>
  </si>
  <si>
    <t>ФЕР06-02-001-04</t>
  </si>
  <si>
    <t>Устройство железобетонных фундаментов общего назначения объемом: до 5 м3</t>
  </si>
  <si>
    <t>Объем=3,78 / 100</t>
  </si>
  <si>
    <t>ФССЦ-08.4.02.03-0002</t>
  </si>
  <si>
    <t>Каркасы арматурные класса А-I диаметром: 10 мм</t>
  </si>
  <si>
    <t>ФССЦ-04.1.02.05-0009</t>
  </si>
  <si>
    <t>Смеси бетонные тяжелого бетона (БСТ), класс В25 (М350)</t>
  </si>
  <si>
    <t>Объем=47,5 / 100</t>
  </si>
  <si>
    <t>Устройство фундаментов для касс (3 шт)</t>
  </si>
  <si>
    <t>Объем=8,11 / 1000</t>
  </si>
  <si>
    <t>Объем=2,1 / 100</t>
  </si>
  <si>
    <t>Объем=4,1 / 100</t>
  </si>
  <si>
    <t>Устройство фундамента для шкафа</t>
  </si>
  <si>
    <t>Объем=0,44 / 1000</t>
  </si>
  <si>
    <t>Объем=0,15 / 100</t>
  </si>
  <si>
    <t>Объем=0,25 / 100</t>
  </si>
  <si>
    <t>Итоги по разделу 1 Строительные работы :</t>
  </si>
  <si>
    <t xml:space="preserve">     Монтажные работы</t>
  </si>
  <si>
    <t xml:space="preserve">  Итого по разделу 1 Строительные работы</t>
  </si>
  <si>
    <t>Раздел 2. Монтажные работы</t>
  </si>
  <si>
    <t>ФЕРм11-04-005-01</t>
  </si>
  <si>
    <t>Пульт, рабочее место, масса: до 0,3 т(монтаж стойки въезд-выезд)</t>
  </si>
  <si>
    <t>Объем=3+3</t>
  </si>
  <si>
    <t>Приказ № 812/пр от 21.12.2020 Прил. п.53</t>
  </si>
  <si>
    <t>НР Приборы, средства автоматизации и вычислительной техники</t>
  </si>
  <si>
    <t>Приказ № 774/пр от 11.12.2020 Прил. п.53</t>
  </si>
  <si>
    <t>СП Приборы, средства автоматизации и вычислительной техники</t>
  </si>
  <si>
    <t>30
О</t>
  </si>
  <si>
    <t>ТЦ_62.7.01.00_77_7713745217_09.02.2022_02  (ТОМ 3.5, КА п.3, стр.12-19)</t>
  </si>
  <si>
    <t>Стойка въезда REGULAR (контроллер индукционной петли, аудио-видео интерком,) 001PKER</t>
  </si>
  <si>
    <t>(Оборудование)</t>
  </si>
  <si>
    <t>Цена=669900/1,2</t>
  </si>
  <si>
    <t>Приказ от 04.08.2020 № 421/пр п.92в</t>
  </si>
  <si>
    <t>Заготовительно-складские расходы для оборудования - 1,2% ПЗ=1,2% (ОЗП=1,2%; ЭМ=1,2%; МАТ=1,2%)</t>
  </si>
  <si>
    <t>Приказ от 04.08.2020 № 421/пр п.91</t>
  </si>
  <si>
    <t>Транспортные затраты, в случае невозможности их определения на основании расчета или по результатам конъюнктурного анализа (от отпускной цены оборудования) - до 3% ПЗ=1,03 (ОЗП=1,03; ЭМ=1,03; МАТ=1,03)</t>
  </si>
  <si>
    <t>31
О</t>
  </si>
  <si>
    <t>ТЦ_62.7.01.00_77_7713745217_09.02.2022_02   (ТОМ 3.5, КА п.4, стр.12-19)</t>
  </si>
  <si>
    <t>Стандартный FANFOLD принтер 001PKE002</t>
  </si>
  <si>
    <t>Цена=73500/1,2</t>
  </si>
  <si>
    <t>32
О</t>
  </si>
  <si>
    <t>ТЦ_62.7.01.00_77_7713745217_09.02.2022_02  (ТОМ 3.5, КА п.5, стр.12-19)</t>
  </si>
  <si>
    <t>Адаптер FANFOLD принтера для стойки REGULAR 001PKE002R</t>
  </si>
  <si>
    <t>Цена=32700/1,2</t>
  </si>
  <si>
    <t>33
О</t>
  </si>
  <si>
    <t>ТЦ_62.7.01.00_77_7713745217_09.02.2022_02 (ТОМ 3.5, КА п.6, стр.12-19)</t>
  </si>
  <si>
    <t>Считыватель IMAGER для стоек въезда  REGULAR I1PA1400675</t>
  </si>
  <si>
    <t>Цена=76600/1,2</t>
  </si>
  <si>
    <t>34
О</t>
  </si>
  <si>
    <t>ТЦ_62.7.01.00_77_7713745217_09.02.2022_02 (ТОМ 3.5, КА п.7, стр.12-19)</t>
  </si>
  <si>
    <t>Обогреватель стойки въезда  PK 001PKE143</t>
  </si>
  <si>
    <t>Цена=53000/1,2</t>
  </si>
  <si>
    <t>35
О</t>
  </si>
  <si>
    <t>ТЦ_62.7.01.00_77_7713745217_09.02.2022_02 (ТОМ 3.5, КА п.8, стр.12-19)</t>
  </si>
  <si>
    <t>001PKE117R Монтажное основание для стоек въезда  REGULAR 001PKE117R</t>
  </si>
  <si>
    <t>Цена=4600/1,2</t>
  </si>
  <si>
    <t>36
О</t>
  </si>
  <si>
    <t>ТЦ_62.7.01.00_77_7713745217_09.02.2022_02 (ТОМ 3.5, КА п.3, стр.12-19)</t>
  </si>
  <si>
    <t>Стойка выезда REGULAR (контроллер индукционной петли, аудио-видео интерком, Mifare считыватель) 001PKER</t>
  </si>
  <si>
    <t>37
О</t>
  </si>
  <si>
    <t>Считыватель IMAGER для стоек  выезда REGULAR I1PA1400675</t>
  </si>
  <si>
    <t>38
О</t>
  </si>
  <si>
    <t>Обогреватель стойки  выезда PK 001PKE143</t>
  </si>
  <si>
    <t>39
О</t>
  </si>
  <si>
    <t>001PKE117R Монтажное основание для стоек  выезда REGULAR 001PKE117R</t>
  </si>
  <si>
    <t>ФЕР09-08-003-01</t>
  </si>
  <si>
    <t>Монтаж автоматического дорожного шлагбаума для контроля проезда шириной до: 4 м</t>
  </si>
  <si>
    <t>компл</t>
  </si>
  <si>
    <t>Приказ № 812/пр от 21.12.2020 Прил. п.9</t>
  </si>
  <si>
    <t>НР Строительные металлические конструкции</t>
  </si>
  <si>
    <t>Приказ № 774/пр от 11.12.2020 Прил. п.9</t>
  </si>
  <si>
    <t>СП Строительные металлические конструкции</t>
  </si>
  <si>
    <t>41
О</t>
  </si>
  <si>
    <t>ТЦ_20.1.0.00.00_77_7713745217_09.02.2022_02 (ТОМ 3.5, КА п.9, стр.12-19)</t>
  </si>
  <si>
    <t>Тумба шлагбаума из окрашенной стали с бесщеточным двигателем, для проездов до 3,8 м GPX40MGS 803BB-0100-</t>
  </si>
  <si>
    <t>Цена=207000/1,2</t>
  </si>
  <si>
    <t>42
О</t>
  </si>
  <si>
    <t>ТЦ_20.1.0.00.00_77_7713745217_09.02.2022_02 (ТОМ 3.5, КА п.10, стр.12-19)</t>
  </si>
  <si>
    <t>Стрела алюминиевая сечением 90х35, длиной 4050 для шлагбаумов GPT и GPX  803XA-0050</t>
  </si>
  <si>
    <t>Цена=15800/1,2</t>
  </si>
  <si>
    <t>43
О</t>
  </si>
  <si>
    <t>ТЦ_20.1.0.00.00_77_7713745217_09.02.2022_02 (ТОМ 3.5, КА п.11, стр.12-19)</t>
  </si>
  <si>
    <t>Пружина балансировочная (зеленая) диам. 50 мм  001G04060</t>
  </si>
  <si>
    <t>Цена=3900/1,2</t>
  </si>
  <si>
    <t>44
О</t>
  </si>
  <si>
    <t>ТЦ_20.3.03.07_77_7713745217_09.02.2022_02 (ТОМ 3.5, КА п.12, стр.12-19)</t>
  </si>
  <si>
    <t>Светодиодные полосы для стрелы макс. 4 м 803XA-0020</t>
  </si>
  <si>
    <t>Цена=9100/1,2</t>
  </si>
  <si>
    <t>45
О</t>
  </si>
  <si>
    <t>ТЦ_20.3.03.07_77_7713745217_09.02.2022_02 (ТОМ 3.5, КА п.13, стр.12-19)</t>
  </si>
  <si>
    <t>Светодиодное кольцо тумбы GPX 803XA-0140</t>
  </si>
  <si>
    <t>Цена=6100/1,2</t>
  </si>
  <si>
    <t>46
О</t>
  </si>
  <si>
    <t>ТЦ_20.1.0.00.00_77_7713745217_09.02.2022_02  (ТОМ 3.5, КА п.14, стр.12-19)</t>
  </si>
  <si>
    <t>Устройство защиты стрелы при столкновении с автомобилем для GARD PX (cъемный узел крепления стрелы) 803XA-0170</t>
  </si>
  <si>
    <t>Цена=16000/1,2</t>
  </si>
  <si>
    <t>ФЕРм11-03-001-01</t>
  </si>
  <si>
    <t>Приборы, устанавливаемые на металлоконструкциях, щитах и пультах, масса: до 5 кг(FMS-200)</t>
  </si>
  <si>
    <t>48
О</t>
  </si>
  <si>
    <t>ТЦ_62.1.00.00_77_7713745217_09.02.2022_02 (ТОМ 3.5, КА п.30.1, стр.12-19)</t>
  </si>
  <si>
    <t>Обогреватель для шлагбаумов FMS-200</t>
  </si>
  <si>
    <t>Цена=14500/1,2</t>
  </si>
  <si>
    <t>Пульт, рабочее место, масса: до 0,3 т (001PKE-K23C01)</t>
  </si>
  <si>
    <t>50
О</t>
  </si>
  <si>
    <t>ТЦ_62.7.01.00_77_7713745217_09.02.2022_02 (ТОМ 3.5, КА п.15, стр.12-19)</t>
  </si>
  <si>
    <t>Автоматический терминал оплаты (MEI recycler, Smarthopper, Сенсорный экран, аудио-видео интерком, Mifare считыватель)  001PKE-K23C01</t>
  </si>
  <si>
    <t>Цена=1985500/1,2</t>
  </si>
  <si>
    <t>51
О</t>
  </si>
  <si>
    <t>Монтажное основание для стоек въезда и выезда REGULAR 001PKE116</t>
  </si>
  <si>
    <t>Пульт, рабочее место, масса: до 0,3 т (001PKE1S03А )</t>
  </si>
  <si>
    <t>53
О</t>
  </si>
  <si>
    <t>ТЦ_62.7.01.00_77_7713745217_09.02.2022_02 (ТОМ 3.5, КА п.18, стр.12-19</t>
  </si>
  <si>
    <t>Комплект оборудования Ingenico для приема оплаты банковскими картами 001PKE1S03А</t>
  </si>
  <si>
    <t>Цена=218750/1,2</t>
  </si>
  <si>
    <t>Приборы, устанавливаемые на металлоконструкциях, щитах и пультах, масса: до 5 кг</t>
  </si>
  <si>
    <t>55
О</t>
  </si>
  <si>
    <t>ТЦ_62.7.01.00_77_7713745217_09.02.2022_02  (ТОМ 3.5, КА п.16, стр.12-19)</t>
  </si>
  <si>
    <t>Считыватель IMAGER автоматический кассы 001PKE-C02</t>
  </si>
  <si>
    <t>Цена=62000/1,2</t>
  </si>
  <si>
    <t>ФЕРм10-10-001-02</t>
  </si>
  <si>
    <t>Камеры видеонаблюдения: на кронштейне</t>
  </si>
  <si>
    <t>Приказ № 812/пр от 21.12.2020 Прил. п.51.1</t>
  </si>
  <si>
    <t>НР Прокладка и монтаж сетей связи</t>
  </si>
  <si>
    <t>Приказ № 774/пр от 11.12.2020 Прил. п.51.1</t>
  </si>
  <si>
    <t>СП Прокладка и монтаж сетей связи</t>
  </si>
  <si>
    <t>57
О</t>
  </si>
  <si>
    <t>ТЦ_61.3.01.02_77_7713745217_09.02.2022_02 (ТОМ 3.5, КА п.24, стр.12-19)</t>
  </si>
  <si>
    <t>Камера OCR считыватель номеров 001PKE105B</t>
  </si>
  <si>
    <t>Цена=303800/1,2</t>
  </si>
  <si>
    <t>59
О</t>
  </si>
  <si>
    <t>ТЦ_61.3.01.02_77_7713745217_09.02.2022_02 (ТОМ 3.5, КА п.25, стр.12-21)</t>
  </si>
  <si>
    <t>Антенна UHF LONG RANGE 001PKE144D</t>
  </si>
  <si>
    <t>Цена=252950/1,2</t>
  </si>
  <si>
    <t>61
О</t>
  </si>
  <si>
    <t>ТЦ_61.0.00.00_77_9718159820_09.02.2022_02 (ТОМ 3.5, КА п.1, стр.12-21)</t>
  </si>
  <si>
    <t>Программатор меток PFID. EM-H-PRG-USB программатор бесконтактных карт, ключей и меток</t>
  </si>
  <si>
    <t>Цена=20978/1,2</t>
  </si>
  <si>
    <t>ФЕР27-09-037-01</t>
  </si>
  <si>
    <t>Установка светофорных колонок в комплекте с основанием</t>
  </si>
  <si>
    <t>ФССЦ-01.5.03.09-0031</t>
  </si>
  <si>
    <t>Основание светофорной колонки оцинкованное</t>
  </si>
  <si>
    <t>64
О</t>
  </si>
  <si>
    <t>ТЦ_18.9.01.00_77_7713745217_09.02.2022_02 (ТОМ 3.5, КА п30, стр.12-21)</t>
  </si>
  <si>
    <t>Основание-стойка (2500 мм)001PSCST02</t>
  </si>
  <si>
    <t>Цена=50450/1,2</t>
  </si>
  <si>
    <t>ФЕРм08-03-575-01</t>
  </si>
  <si>
    <t>Прибор или аппарат</t>
  </si>
  <si>
    <t>66
О</t>
  </si>
  <si>
    <t>ФССЦ-61.1.03.03-0004</t>
  </si>
  <si>
    <t>Коммутатор управляемый марки DES-3552 (Cisco IE 2000-8TC-G-B)</t>
  </si>
  <si>
    <t>(Инженерное оборудование)</t>
  </si>
  <si>
    <t>67
О</t>
  </si>
  <si>
    <t>ФССЦ-62.4.02.01-0047</t>
  </si>
  <si>
    <t>Источник бесперебойного питания: APC SMART-UPS RT 4000VA RM/230 (Cisco PWR-IE170W-PC-AC)</t>
  </si>
  <si>
    <t>ФЕРм08-03-573-06</t>
  </si>
  <si>
    <t>Шкаф (пульт) управления навесной, высота, ширина и глубина: до 1200х600х500 мм</t>
  </si>
  <si>
    <t>69
О</t>
  </si>
  <si>
    <t>ФССЦ-62.1.02.13-0004</t>
  </si>
  <si>
    <t>Шкаф силовой распределительный типа ШРС: 1-23У3 (EMWS-1000.600.400-1-IP66,  EME, 100х600х600 мм)</t>
  </si>
  <si>
    <t>ФЕРм11-04-002-02</t>
  </si>
  <si>
    <t>Аппарат настольный, масса: до 0,03 т</t>
  </si>
  <si>
    <t>71
О</t>
  </si>
  <si>
    <t>ТЦ_61.3.05.00_77_7713745217_09.02.2022_02 (ТОМ 3.5, КА п.20, стр.12-19)</t>
  </si>
  <si>
    <t>Рабочая станция оператора (системный блок, клавиатура, мышь, монитор, ИБП)001PKEM101W</t>
  </si>
  <si>
    <t>Цена=119800/1,2</t>
  </si>
  <si>
    <t>ФЕРм11-06-001-01</t>
  </si>
  <si>
    <t>Щиты и пульты, масса: до 50 кг (001PKE102A)</t>
  </si>
  <si>
    <t>73
О</t>
  </si>
  <si>
    <t>ТЦ_61.3.05.00_77_7713745217_09.02.2022_02 (ТОМ 3.5, КА п.23, стр.12-19)</t>
  </si>
  <si>
    <t>Абонентское устройство для оператора парковки001PKE102A</t>
  </si>
  <si>
    <t>Цена=28700/1,2</t>
  </si>
  <si>
    <t>75
О</t>
  </si>
  <si>
    <t>ТЦ_61.3.05.04_77_7713745217_09.02.2022_02 (ТОМ 3.5, КА п.26-28, стр.12-21)</t>
  </si>
  <si>
    <t>001PKE110A Сервер с парковочным ПО CAME Parkare Lince (с лицензией до 4 терминалов + сервер)</t>
  </si>
  <si>
    <t>Цена=795800/1,2</t>
  </si>
  <si>
    <t>ФЕРм11-04-008-01</t>
  </si>
  <si>
    <t>Съемные и выдвижные блоки (модули, ячейки, ТЭЗ), масса: до 5 кг</t>
  </si>
  <si>
    <t>Объем=1+2+8</t>
  </si>
  <si>
    <t>77
О</t>
  </si>
  <si>
    <t>ТЦ_62.4.00.00_77_7718759894_11.02.2022_02 (ТОМ 3.5, КА п.29.1, стр.12-21)</t>
  </si>
  <si>
    <t>ИБП Eaton 9PX 1500i RT2U Netpack 9PX1500IRTN</t>
  </si>
  <si>
    <t>Цена=154995,61/1,2</t>
  </si>
  <si>
    <t>78
О</t>
  </si>
  <si>
    <t>Источник бесперебойного питания: APC SMART-UPS RT 4000VA RM/230 (SKAT-V.220AC-800VA)</t>
  </si>
  <si>
    <t>79
О</t>
  </si>
  <si>
    <t>ФССЦ-62.4.01.01-0006</t>
  </si>
  <si>
    <t>Батарея аккумуляторная, тип АКБ-17, 12В/ емкость 17 А/ч (Герметичный аккумулятор SF 1207 SF 1207 )</t>
  </si>
  <si>
    <t>80
О</t>
  </si>
  <si>
    <t>ТЦ_103_77_7705751094_11.02.2022_02 (ТОМ 3.5, КА п.29, стр.12-21)</t>
  </si>
  <si>
    <t>Сервисный контракт Cisco CON-SNT-WSC2FPDL</t>
  </si>
  <si>
    <t>Цена=46258/1.2</t>
  </si>
  <si>
    <t>ФЕР27-09-037-01
Прим.</t>
  </si>
  <si>
    <t>ФССЦ-01.5.03.09-0011</t>
  </si>
  <si>
    <t>Колонка светофорная оцинкованная КС-133, длина 4 м</t>
  </si>
  <si>
    <t>83</t>
  </si>
  <si>
    <t>ФССЦ-01.5.03.09-0041</t>
  </si>
  <si>
    <t>Цоколь колонки светофорной</t>
  </si>
  <si>
    <t>84
О</t>
  </si>
  <si>
    <t>ФССЦ-62.7.01.03-0012</t>
  </si>
  <si>
    <t>Светофор Т.8 1, с светоизлучающими диодами в качестве источников света</t>
  </si>
  <si>
    <t>85</t>
  </si>
  <si>
    <t>ФЕРм11-04-007-03</t>
  </si>
  <si>
    <t>Экран-табло отображения цифровой информации с люминесцентным подсветом до 500 знакомест</t>
  </si>
  <si>
    <t>86
О</t>
  </si>
  <si>
    <t>ФССЦ-62.7.01.01-0022</t>
  </si>
  <si>
    <t>Табло информационное "Контроль скорости" 12В/220В (табло парковки)</t>
  </si>
  <si>
    <t>Итоги по разделу 2 Монтажные работы :</t>
  </si>
  <si>
    <t xml:space="preserve">     Оборудование</t>
  </si>
  <si>
    <t xml:space="preserve">          Оборудование</t>
  </si>
  <si>
    <t xml:space="preserve">          Инженерное оборудование</t>
  </si>
  <si>
    <t xml:space="preserve">  Итого по разделу 2 Монтажные работы</t>
  </si>
  <si>
    <t xml:space="preserve">               оборудование отсутствующее в СНБ</t>
  </si>
  <si>
    <t>Раздел 3. Подключение оборудования</t>
  </si>
  <si>
    <t>87</t>
  </si>
  <si>
    <t>ФЕР34-02-003-01</t>
  </si>
  <si>
    <t>Устройство трубопроводов из полиэтиленовых труб: до 2 отверстий</t>
  </si>
  <si>
    <t>канал.км</t>
  </si>
  <si>
    <t>Объем=(454+355+100)/1000</t>
  </si>
  <si>
    <t>Приказ № 812/пр от 21.12.2020 Прил. п.28</t>
  </si>
  <si>
    <t>НР Сооружения связи, радиовещания и телевидения</t>
  </si>
  <si>
    <t>Приказ № 774/пр от 11.12.2020 Прил. п.28</t>
  </si>
  <si>
    <t>СП Сооружения связи, радиовещания и телевидения</t>
  </si>
  <si>
    <t>88</t>
  </si>
  <si>
    <t>ФССЦ-24.3.03.13-0418</t>
  </si>
  <si>
    <t>Труба напорная полиэтиленовая ПНД, среднего типа, диаметр 110 мм</t>
  </si>
  <si>
    <t>89</t>
  </si>
  <si>
    <t>ФССЦ-24.3.03.13-0414</t>
  </si>
  <si>
    <t>Трубы напорные полиэтиленовые, среднего типа, ПНД, номинальный наружный диаметр 50 мм</t>
  </si>
  <si>
    <t>Объем=454*1,02</t>
  </si>
  <si>
    <t>90</t>
  </si>
  <si>
    <t>ФССЦ-24.3.01.02-0044</t>
  </si>
  <si>
    <t>Трубы из самозатухающего ПВХ гибкие гофрированные, тяжелые, с протяжкой, номинальный внутренний диаметр 32 мм</t>
  </si>
  <si>
    <t>Объем=355*1,02</t>
  </si>
  <si>
    <t>91</t>
  </si>
  <si>
    <t>ФССЦ-24.3.01.02-0041</t>
  </si>
  <si>
    <t>Трубы из самозатухающего ПВХ гибкие гофрированные, тяжелые, с протяжкой, номинальный внутренний диаметр 16 мм</t>
  </si>
  <si>
    <t>Объем=100*1,02</t>
  </si>
  <si>
    <t>92</t>
  </si>
  <si>
    <t>ФЕРм08-02-148-01</t>
  </si>
  <si>
    <t>Кабель до 35 кВ в проложенных трубах, блоках и коробах, масса 1 м кабеля: до 1 кг</t>
  </si>
  <si>
    <t>Объем=(440+170+45+143+245) / 100</t>
  </si>
  <si>
    <t>93</t>
  </si>
  <si>
    <t>ФССЦ-21.1.04.01-1024</t>
  </si>
  <si>
    <t>Кабель витая пара F/UTP 4х2х0,52, категория 5e</t>
  </si>
  <si>
    <t>Объем=(440*1,02) / 1000</t>
  </si>
  <si>
    <t>94</t>
  </si>
  <si>
    <t>ТЦ_21.1.00.00_77_7731262780_11.02.2022_02 (ТОМ 3.5, КА п.2, стр.12-21)</t>
  </si>
  <si>
    <t>Кабель FO-SRA-OUT-9S-4-PE-BK  "Hyperline"</t>
  </si>
  <si>
    <t>Объем=170*1,02</t>
  </si>
  <si>
    <t>Приказ от 04.08.2020 № 421/пр п.92а</t>
  </si>
  <si>
    <t>Заготовительно-складские расходы для материальных ресурсов (за исключением металлических конструкций) - 2% ПЗ=2% (ОЗП=2%; ЭМ=2%; МАТ=2%)</t>
  </si>
  <si>
    <t>95</t>
  </si>
  <si>
    <t>ФССЦ-21.1.06.05-0009</t>
  </si>
  <si>
    <t>Кабель нагревательный одножильный экранированный, мощность 1300 Вт, длина 53,88 м (МКЭШ 12х0,5)</t>
  </si>
  <si>
    <t>96</t>
  </si>
  <si>
    <t>ФССЦ-21.1.06.09-0151</t>
  </si>
  <si>
    <t>Кабель силовой с медными жилами ВВГнг(A)-LS 3х1,5-660</t>
  </si>
  <si>
    <t>Объем=(143*1,02) / 1000</t>
  </si>
  <si>
    <t>97</t>
  </si>
  <si>
    <t>ФССЦ-21.1.06.09-0152</t>
  </si>
  <si>
    <t>Кабель силовой с медными жилами ВВГнг(A)-LS 3х2,5-660</t>
  </si>
  <si>
    <t>Объем=(245*1,02) / 1000</t>
  </si>
  <si>
    <t>98</t>
  </si>
  <si>
    <t>ФЕРм08-02-412-02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</si>
  <si>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</si>
  <si>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Объем=660 / 100</t>
  </si>
  <si>
    <t>99</t>
  </si>
  <si>
    <t>ФССЦ-21.2.03.05-0045</t>
  </si>
  <si>
    <t>Провод силовой установочный с медными жилами ПВ1 1,5-450</t>
  </si>
  <si>
    <t>Объем=(660*1,02) / 1000</t>
  </si>
  <si>
    <t>100</t>
  </si>
  <si>
    <t>Объем=1+3+19</t>
  </si>
  <si>
    <t>101
О</t>
  </si>
  <si>
    <t>ФССЦ-62.1.01.09-0131</t>
  </si>
  <si>
    <t>Выключатели автоматические, однополюсные, на ток до 63 А</t>
  </si>
  <si>
    <t>102</t>
  </si>
  <si>
    <t>ФЕРм08-03-591-08</t>
  </si>
  <si>
    <t>Розетка штепсельная: неутопленного типа при открытой проводке</t>
  </si>
  <si>
    <t>Объем=4 / 100</t>
  </si>
  <si>
    <t>103</t>
  </si>
  <si>
    <t>ФССЦ-20.4.03.07-0022</t>
  </si>
  <si>
    <t>Розетка щитовая для монтажа на DIN-рейку 16А 250В с защитной крышкой</t>
  </si>
  <si>
    <t>104</t>
  </si>
  <si>
    <t>ФССЦ-20.2.08.01-0001</t>
  </si>
  <si>
    <t>DIN-рейка металлическая ТН 35/7,5 длина 260 мм</t>
  </si>
  <si>
    <t>Объем=10 / 100</t>
  </si>
  <si>
    <t>105</t>
  </si>
  <si>
    <t>ФССЦ-20.5.03.03-0006</t>
  </si>
  <si>
    <t>Шины соединительные типа PI№ (штырь) двухрядные длиной 1000 мм 63А</t>
  </si>
  <si>
    <t>106</t>
  </si>
  <si>
    <t>ФЕРм10-01-051-10</t>
  </si>
  <si>
    <t>Разделка и включение концов кабеля и провода пистолетом, емкость кабеля: 20х3</t>
  </si>
  <si>
    <t>10 концов кабеля</t>
  </si>
  <si>
    <t>Объем=64 / 10</t>
  </si>
  <si>
    <t>107
О</t>
  </si>
  <si>
    <t>ФССЦ-61.2.07.05-0047</t>
  </si>
  <si>
    <t>Модуль коммутационный типа KeyStone, категория 5e, RJ45/8P8C, T568A/B</t>
  </si>
  <si>
    <t>Объем=64 / 100</t>
  </si>
  <si>
    <t>108</t>
  </si>
  <si>
    <t>ФССЦ-20.1.02.18-0001</t>
  </si>
  <si>
    <t>Хомут-стяжка кабельная (бандаж), размер 3,6х200 мм</t>
  </si>
  <si>
    <t>109</t>
  </si>
  <si>
    <t>ФЕР07-05-039-06</t>
  </si>
  <si>
    <t>Устройство герметизации горизонтальных и вертикальных стыков стеновых панелей мастикой: вулканизирующейся тиоколовой (герметизация петлевой антенны)</t>
  </si>
  <si>
    <t>Объем=((2,015+1,015)*2*4*3) / 100</t>
  </si>
  <si>
    <t>Приказ № 812/пр от 21.12.2020 Прил. п.7.1</t>
  </si>
  <si>
    <t>НР Бетонные и железобетонные сборные конструкции жилых, общественных и административно-бытовых зданий промышленных предприятий</t>
  </si>
  <si>
    <t>Приказ № 774/пр от 11.12.2020 Прил. п.7.1</t>
  </si>
  <si>
    <t>СП Бетонные и железобетонные сборные конструкции жилых, общественных и административно-бытовых зданий промышленных предприятий</t>
  </si>
  <si>
    <t>Итоги по разделу 3 Подключение оборудования :</t>
  </si>
  <si>
    <t xml:space="preserve">  Итого по разделу 3 Подключение оборудования</t>
  </si>
  <si>
    <t xml:space="preserve">               материалы, изделия и конструкции отсутствующие в СНБ</t>
  </si>
  <si>
    <t>Раздел 4.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</si>
  <si>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110</t>
  </si>
  <si>
    <t>Объем=82,203-37,04-21,714-0,024</t>
  </si>
  <si>
    <t>111</t>
  </si>
  <si>
    <t>112</t>
  </si>
  <si>
    <t>Объем=13,043-12,45-0,134</t>
  </si>
  <si>
    <t>товарный бетон (г. Владикавказ-п. Калак 106-30=86 км)</t>
  </si>
  <si>
    <t>113</t>
  </si>
  <si>
    <t>Объем=6,782+0,069+10,219+19,97</t>
  </si>
  <si>
    <t>114</t>
  </si>
  <si>
    <t>Количество км: 36 ПЗ=36 (ОЗП=36; ЭМ=36 к расх.; ЗПМ=36; МАТ=36 к расх.; ТЗ=36; ТЗМ=36)</t>
  </si>
  <si>
    <t>Инертные(песок , смеси, земля  Владикавказ-Калак 110 км-30 км=80 км)</t>
  </si>
  <si>
    <t>115</t>
  </si>
  <si>
    <t>ФССЦпг-03-21-01-080</t>
  </si>
  <si>
    <t>Перевозка грузов автомобилями-самосвалами грузоподъемностью 10 т работающих вне карьера на расстояние: I класс груза до 80 км</t>
  </si>
  <si>
    <t>Объем=21,264+0,45</t>
  </si>
  <si>
    <t>Кабель (г. Владикавказ -пос. Калак 107-30=77 км)</t>
  </si>
  <si>
    <t>116</t>
  </si>
  <si>
    <t>ФССЦпг-03-02-01-077</t>
  </si>
  <si>
    <t>Перевозка грузов автомобилями бортовыми грузоподъемностью до 5 т на расстояние: I класс груза до 77 км</t>
  </si>
  <si>
    <t>117</t>
  </si>
  <si>
    <t>ФССЦпг-03-02-03-077</t>
  </si>
  <si>
    <t>Перевозка грузов автомобилями бортовыми грузоподъемностью до 5 т на расстояние: III класс груза до 77 км</t>
  </si>
  <si>
    <t>Итоги по разделу 4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</si>
  <si>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4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</si>
  <si>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1 кв 2022 (ОБ), Письмо Минстроя России от 22.03.2022 г. №11596-ИФ/09 прил.4 По объектам непроизводственного назначения</t>
  </si>
  <si>
    <t>ЛОКАЛЬНЫЙ СМЕТНЫЙ РАСЧЕТ (СМЕТА) № 02-01-05</t>
  </si>
  <si>
    <t>2021-ВТРКМ.ВПБ-ОДИ ВОР</t>
  </si>
  <si>
    <t>(46,67)</t>
  </si>
  <si>
    <t>(4,65)</t>
  </si>
  <si>
    <t>(0,47)</t>
  </si>
  <si>
    <t>(1,74)</t>
  </si>
  <si>
    <t>(40,28)</t>
  </si>
  <si>
    <t>Раздел 1. ОДИ</t>
  </si>
  <si>
    <t>ФЕР09-05-014-03</t>
  </si>
  <si>
    <t>Установка номерных табличек: с номерами подъезда и квартир</t>
  </si>
  <si>
    <t>ТЦ_01.5.00.00_69_6915010809_17.01.2022_02 (ТОМ 3.5, КА п.1, стр 51-74)</t>
  </si>
  <si>
    <t>Мнемосхема тактильная с текстовой информацией, дублированной шрифтом Брайля 470х610</t>
  </si>
  <si>
    <t>Цена=9410/1,20</t>
  </si>
  <si>
    <t>ФЕР34-02-008-04</t>
  </si>
  <si>
    <t>Установка указателя на стене (пиктограммы на клеевом основании)</t>
  </si>
  <si>
    <t>Объем=1+2+2+1+1+1+1+1</t>
  </si>
  <si>
    <t>ФССЦ-01.5.03.03-0091</t>
  </si>
  <si>
    <t>Указатель</t>
  </si>
  <si>
    <t>(Сооружения связи, радиовещания и телевидения)</t>
  </si>
  <si>
    <t>ТЦ_01.5.00.00_69_6915012732_17.01.2022_02 (ТОМ 3.5, КА п.2, стр 51-74)</t>
  </si>
  <si>
    <t>Пиктограмма СП-01 Доступность для инвалидов всех категорий. 150 x 150 х 3 мм</t>
  </si>
  <si>
    <t>Цена=324/1,20</t>
  </si>
  <si>
    <t>ТЦ_01.5.00.00_69_6915012732_09.02.2022_02 (ТОМ 3.5, КА п.3, стр 51-74)</t>
  </si>
  <si>
    <t>Пиктограмма СП-09 Вход в помещение. 150 x 150 х 4 мм</t>
  </si>
  <si>
    <t>Цена=344/1,20</t>
  </si>
  <si>
    <t>ТЦ_01.5.00.00_69_6915012732_09.02.2022_02 (ТОМ 3.5, КА п.4, стр 51-74)</t>
  </si>
  <si>
    <t>Пиктограмма СП-10 Выход из помещения. 150 x 150 х 3 мм</t>
  </si>
  <si>
    <t>ТЦ_01.5.00.00_69_6915016208_09.02.2022_02 (ТОМ 3.5, КА п.5, стр 51-74)</t>
  </si>
  <si>
    <t>Тактильная пиктограмма Кнопка вызова помощи. 20023 150 x 150мм</t>
  </si>
  <si>
    <t>ТЦ_01.5.00.00_69_6915012732_09.02.2022_02 (ТОМ 3.5, КА п.7, стр 51-74)</t>
  </si>
  <si>
    <t>Пиктограмма с дублированием информации по системе Брайля
"Туалет для инвалидов "160х200</t>
  </si>
  <si>
    <t>Цена=661/1,20</t>
  </si>
  <si>
    <t>ТЦ_01.5.00.00_69_6915012732_09.02.2022_02 (ТОМ 3.5, КА п.6, стр 51-74)</t>
  </si>
  <si>
    <t>Пиктограмма с дублированием информации по системе Брайля. Кнопка вызова экстренной помощи, монохром, 160 x 200мм</t>
  </si>
  <si>
    <t>Цена=1210/1,20</t>
  </si>
  <si>
    <t>ТЦ_01.5.00.00_69_6915012732_09.02.2022_02 (ТОМ 3.5, КА п.8, стр 51-74)</t>
  </si>
  <si>
    <t>Круг для контрастной маркировки дверных проемов, 200мм, желтый</t>
  </si>
  <si>
    <t>Цена=62/1,20</t>
  </si>
  <si>
    <t>ТЦ_01.5.00.00_69_6915012732_09.02.2022_02 (ТОМ 3.5, КА п.9, стр 51-74)</t>
  </si>
  <si>
    <t>Пиктограмма G-07 Осторожно! Препятствие.</t>
  </si>
  <si>
    <t>Цена=224/1,20</t>
  </si>
  <si>
    <t>ФЕР27-07-015-01</t>
  </si>
  <si>
    <t>Укладка наземных тактильных плит на слой сухой цементно-песчаной смеси с применением погрузчика, плита размером: 300х300х80 мм</t>
  </si>
  <si>
    <t>Объем=44 / 10</t>
  </si>
  <si>
    <t>ФССЦ-04.3.02.13-0351</t>
  </si>
  <si>
    <t>Смеси сухие строительные кладочные, для крепления плит на цементной основе, цементно-песчаные, B15</t>
  </si>
  <si>
    <t>(Устройство покрытий дорожек, тротуаров, мостовых и площадок и прочее)</t>
  </si>
  <si>
    <t>ТЦ_05.2.04.00_69_6915012732_09.02.2022_02 (ТОМ 3.5, КА п.10, стр 51-74)</t>
  </si>
  <si>
    <t>Плитка тактильная ( конусы линейные), 35х300х300, бетон, жёлтый</t>
  </si>
  <si>
    <t>Цена=104/1,2</t>
  </si>
  <si>
    <t>ТЦ_11.0.00.00_69_6915012732_09.02.2022_02 (ТОМ 3.5, КА п.11, стр 51-74)</t>
  </si>
  <si>
    <t>Комбинированный тактильный индикатор желтого цвета ( конус тактильный без штифта , комб . гладкий , D34x4, H4 мм, AL PL, желтый ( преодолимое препятствие , непреодолимое препятствие )</t>
  </si>
  <si>
    <t>Цена=124/1,20</t>
  </si>
  <si>
    <t>ФЕР11-01-049-01</t>
  </si>
  <si>
    <t>Укладка металлического накладного профиля (порога)</t>
  </si>
  <si>
    <t>Объем=8 / 100</t>
  </si>
  <si>
    <t>ТЦ_09.2.03.00_69_6915012732_09.02.2022_02 (ТОМ 3.5, КА п.12, стр 51-74)</t>
  </si>
  <si>
    <t>Накладка на ступень противоскользящая , в антивандальном алюм . профиле шириной 92 мм с двумя резиновыми вставками шириной 29 мм, желтая</t>
  </si>
  <si>
    <t>м.п.</t>
  </si>
  <si>
    <t>Цена=468/1,2</t>
  </si>
  <si>
    <t>ФЕР09-04-012-02</t>
  </si>
  <si>
    <t>Установка дверного доводчика к металлическим дверям</t>
  </si>
  <si>
    <t>ФССЦ-01.7.04.01-0002</t>
  </si>
  <si>
    <t>Доводчик дверной гидравлический TS-68 с зубчатым приводом (нагрузка до 90 кг)</t>
  </si>
  <si>
    <t>ФЕРм37-01-013-04</t>
  </si>
  <si>
    <t>Монтаж машин и механизмов на открытой площадке, масса машин и механизмов: 0,5 т</t>
  </si>
  <si>
    <t>Приказ № 812/пр от 21.12.2020 Прил. п.79</t>
  </si>
  <si>
    <t>НР Оборудование общего назначения</t>
  </si>
  <si>
    <t>Приказ № 774/пр от 11.12.2020 Прил. п.79</t>
  </si>
  <si>
    <t>СП Оборудование общего назначения</t>
  </si>
  <si>
    <t>22
О</t>
  </si>
  <si>
    <t>ТЦ_07.9.01.00_23_2311192242_17.01.2022_02 (ТОМ 3.5, КА п.14, стр 51-74)</t>
  </si>
  <si>
    <t>Уличная подъемная платформа (подъемник) для вертикального перемещения на высоту 3 метра, индивидуальная</t>
  </si>
  <si>
    <t>Цена=230000/1,20</t>
  </si>
  <si>
    <t>ТЦ_09.2.03.00_69_6915010809_17.01.2022_02 (ТОМ 3.5, КА п.13, стр 51-74)</t>
  </si>
  <si>
    <t>Трафарет из композитного алюминия для установки тактильных индикаторов диаметром 34 мм в линейном расположении</t>
  </si>
  <si>
    <t>Цена=1930/1,20</t>
  </si>
  <si>
    <t>Итоги по разделу 1 ОДИ :</t>
  </si>
  <si>
    <t xml:space="preserve">  Итого по разделу 1 ОДИ</t>
  </si>
  <si>
    <t>Раздел 2.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</si>
  <si>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Итоги по разделу 2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</si>
  <si>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2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</si>
  <si>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Всесезонный туристско-рекреационный комплекс «Мамисон», Республика Северная Осетия-Алания. Инженерная инфраструктура поселка Калак. Этап 1.Открытая плоскостная парковка.</t>
  </si>
  <si>
    <t>Здание пункта охраны.</t>
  </si>
  <si>
    <t>ЛОКАЛЬНЫЙ СМЕТНЫЙ РАСЧЕТ (СМЕТА) № 03-01-01</t>
  </si>
  <si>
    <t>2021-ВТРКМ.ОПП-АР1  ВОР</t>
  </si>
  <si>
    <t>(58,7)</t>
  </si>
  <si>
    <t>(3,45)</t>
  </si>
  <si>
    <t>Раздел 1. Проемы</t>
  </si>
  <si>
    <t>ФЕР09-04-012-01</t>
  </si>
  <si>
    <t>Установка металлических дверных блоков в готовые проемы</t>
  </si>
  <si>
    <t>ФССЦ-07.1.01.03-0001</t>
  </si>
  <si>
    <t>Блок дверной стальной внутренний однопольный ДСВ, площадь 2,1 м2</t>
  </si>
  <si>
    <t>ФЕР10-01-047-04</t>
  </si>
  <si>
    <t>Установка блоков из ПВХ в наружных и внутренних дверных проемах: в перегородках и деревянных нерубленных стенах площадью проема до 3 м2</t>
  </si>
  <si>
    <t>Объем=5,3 / 100</t>
  </si>
  <si>
    <t>Приказ № 812/пр от 21.12.2020 Прил. п.10</t>
  </si>
  <si>
    <t>НР Деревянные конструкции</t>
  </si>
  <si>
    <t>Приказ № 774/пр от 11.12.2020 Прил. п.10</t>
  </si>
  <si>
    <t>СП Деревянные конструкции</t>
  </si>
  <si>
    <t>ФССЦ-11.3.01.02-0003</t>
  </si>
  <si>
    <t>Блок дверной входной из ПВХ-профилей, с простой коробкой, однопольный с клювовой фурнитурой, без стеклопакета по типу сэндвич, площадь от 1,5-2 м2</t>
  </si>
  <si>
    <t>ФЕР09-04-009-04</t>
  </si>
  <si>
    <t>Монтаж оконных блоков: из алюминиевых многокамерных профилей с герметичными стеклопакетами</t>
  </si>
  <si>
    <t>Объем=(1,5*2*2+1,5*1,5*1+1,5*0,9*1) / 100</t>
  </si>
  <si>
    <t>ФССЦ-09.4.03.05-1020</t>
  </si>
  <si>
    <t>Блок оконный из алюминиевого профиля комбинированного с двухкамерным стеклопакетом, площадь свыше 2,7 м2</t>
  </si>
  <si>
    <t>Объем=1,5*2*2</t>
  </si>
  <si>
    <t>ФССЦ-09.4.03.05-1018</t>
  </si>
  <si>
    <t>Блок оконный из алюминиевого профиля комбинированного с двухкамерным стеклопакетом, площадь 1,5-2,7 м2</t>
  </si>
  <si>
    <t>Объем=1,5*1,5*1</t>
  </si>
  <si>
    <t>ФССЦ-09.4.03.05-1016</t>
  </si>
  <si>
    <t>Блок оконный из алюминиевого профиля комбинированного с двухкамерным стеклопакетом, площадь до 1,5 м2</t>
  </si>
  <si>
    <t>Объем=1,5*0,9*1</t>
  </si>
  <si>
    <t>ФЕР10-01-035-02</t>
  </si>
  <si>
    <t>Установка подоконных досок из ПВХ: в панельных стенах</t>
  </si>
  <si>
    <t>Объем=(2*2+1,5*1+0,9*1) / 100</t>
  </si>
  <si>
    <t>ФССЦ-11.3.03.01-0003</t>
  </si>
  <si>
    <t>Доски подоконные из ПВХ, ширина 200 мм</t>
  </si>
  <si>
    <t>Объем=0,064*100</t>
  </si>
  <si>
    <t>ФЕР09-08-007-02</t>
  </si>
  <si>
    <t>Монтаж роллетных систем: противопожарных штор</t>
  </si>
  <si>
    <t>Объем=7,2 / 100</t>
  </si>
  <si>
    <t>ТЦ_07.0.00.00_77_5032113246_17.01.2022_02 (ТОМ 3.5, КА п.1, стр 28-34)</t>
  </si>
  <si>
    <t>Жалюзи роллеты 1700х2120</t>
  </si>
  <si>
    <t>Итоги по разделу 1 Проемы :</t>
  </si>
  <si>
    <t xml:space="preserve">  Итого по разделу 1 Проемы</t>
  </si>
  <si>
    <t>Раздел 2. Внутренняя отделка</t>
  </si>
  <si>
    <t>ФЕР15-01-047-15</t>
  </si>
  <si>
    <t>Устройство потолков: плитно-ячеистых по каркасу из оцинкованного профиля</t>
  </si>
  <si>
    <t>Объем=26 / 100</t>
  </si>
  <si>
    <t>ФЕР10-06-037-02</t>
  </si>
  <si>
    <t>Облицовка стен по одинарному металлическому каркасу из потолочного профиля гипсоволокнистыми листами: двумя слоями с оконным проемом</t>
  </si>
  <si>
    <t>Объем=5,2 / 100</t>
  </si>
  <si>
    <t>ФССЦ-14.5.01.01-0011</t>
  </si>
  <si>
    <t>Герметик акриловый: KIM TEC, 300 мл</t>
  </si>
  <si>
    <t>ФЕР10-05-008-02</t>
  </si>
  <si>
    <t>Облицовка стен по одинарному металлическому каркасу из потолочного профиля гипсокартонными листами: двумя слоями с оконным проемом</t>
  </si>
  <si>
    <t>Объем=46,5 / 100</t>
  </si>
  <si>
    <t>ФССЦ-01.6.01.02-0005</t>
  </si>
  <si>
    <t>Листы гипсокартонные ГКЛ, толщина 9,5 мм</t>
  </si>
  <si>
    <t>ФЕР15-01-019-05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</si>
  <si>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смесей: по кирпичу и бетону</t>
  </si>
  <si>
    <t>Объем=21,9 / 100</t>
  </si>
  <si>
    <t>ФССЦ-06.2.05.03-0011</t>
  </si>
  <si>
    <t>Плитка керамогранитная неполированная, квадратная, толщина 8 мм</t>
  </si>
  <si>
    <t>ФССЦ-04.3.02.09-0101</t>
  </si>
  <si>
    <t>Затирка «Боларс» (разной цветности)</t>
  </si>
  <si>
    <t>ФЕР15-04-005-03</t>
  </si>
  <si>
    <t>Окраска поливинилацетатными водоэмульсионными составами улучшенная: по штукатурке стен</t>
  </si>
  <si>
    <t>Объем=73,1 / 100</t>
  </si>
  <si>
    <t>ФССЦ-14.3.02.01-0385</t>
  </si>
  <si>
    <t>Краска водно-дисперсионная, акрилатная ВДА-Н</t>
  </si>
  <si>
    <t>Итоги по разделу 2 Внутренняя отделка :</t>
  </si>
  <si>
    <t xml:space="preserve">  Итого по разделу 2 Внутренняя отделка</t>
  </si>
  <si>
    <t>Раздел 3. Полы</t>
  </si>
  <si>
    <t>тип1</t>
  </si>
  <si>
    <t>ФЕР11-01-011-05</t>
  </si>
  <si>
    <t>Устройство стяжек: легкобетонных толщиной 20 мм</t>
  </si>
  <si>
    <t>Объем=3,8 / 100</t>
  </si>
  <si>
    <t>ФЕР11-01-011-06</t>
  </si>
  <si>
    <t>Устройство стяжек: на каждые 5 мм изменения толщины стяжки добавлять или исключать к расценке 11-01-011-05</t>
  </si>
  <si>
    <t>ФССЦ-04.1.01.01-0001</t>
  </si>
  <si>
    <t>Смеси бетонные легкого бетона (БСЛ) на пористых заполнителях, средняя плотность D800 кг/м3, крупность заполнителя 10 мм, класс В2,5 (М35)</t>
  </si>
  <si>
    <t>(Полы)</t>
  </si>
  <si>
    <t>Объем=0,07752+0,01938</t>
  </si>
  <si>
    <t>Объем=1,75*3,8/1000</t>
  </si>
  <si>
    <t>(Бетонные и железобетонные монолитные конструкции и работы в строительстве)</t>
  </si>
  <si>
    <t>ФЕР11-01-047-02</t>
  </si>
  <si>
    <t>Устройство покрытий из плит керамогранитных размером: 60х60 см</t>
  </si>
  <si>
    <t>ФССЦ-06.2.05.03-1004</t>
  </si>
  <si>
    <t>Плитка керамогранитная, размер 600х600х10 мм</t>
  </si>
  <si>
    <t>ФССЦ-11.2.04.05-0001</t>
  </si>
  <si>
    <t>Рейки деревянные, сечение 8х18 мм</t>
  </si>
  <si>
    <t>тип2</t>
  </si>
  <si>
    <t>Объем=22,4 / 100</t>
  </si>
  <si>
    <t>Устройство стяжек: на каждые 5 мм изменения толщины стяжки добавлять или исключать к расценке 11-01-011-05. До толщины 40 мм</t>
  </si>
  <si>
    <t>Количество слоев: 4 ПЗ=4 (ОЗП=4; ЭМ=4 к расх.; ЗПМ=4; МАТ=4 к расх.; ТЗ=4; ТЗМ=4)</t>
  </si>
  <si>
    <t>Объем=0,45696+0,45696</t>
  </si>
  <si>
    <t>Объем=1,75*22,4/1000</t>
  </si>
  <si>
    <t>ФЕР11-01-052-05</t>
  </si>
  <si>
    <t>Устройство полимерных наливных полов из полиуретана: антискользящих из полиуретановых эмалей</t>
  </si>
  <si>
    <t>ФССЦ-14.3.01.01-1002</t>
  </si>
  <si>
    <t>Грунтовка глубокопроникающая для внутренних и наружных работ на основе водной дисперсии высококачественных латексов с добавлением пигментов и специальных добавок</t>
  </si>
  <si>
    <t>Плинтуса</t>
  </si>
  <si>
    <t>ФЕР11-01-040-03</t>
  </si>
  <si>
    <t>Устройство плинтусов поливинилхлоридных: на винтах самонарезающих</t>
  </si>
  <si>
    <t>Объем=34,7 / 100</t>
  </si>
  <si>
    <t>ФССЦ-11.3.03.06-0002</t>
  </si>
  <si>
    <t>Плинтус для полов из ПВХ, размер 22х49 мм с кабель-каналом</t>
  </si>
  <si>
    <t>Итоги по разделу 3 Полы :</t>
  </si>
  <si>
    <t xml:space="preserve">  Итого по разделу 3 Полы</t>
  </si>
  <si>
    <t>Раздел 4. Наружная отделка</t>
  </si>
  <si>
    <t>Наружная отделка цоколя и наружной стенки крыльца</t>
  </si>
  <si>
    <t>ФЕР15-01-026-01</t>
  </si>
  <si>
    <t>Облицовка наружных стен крупноразмерными многоцветными керамогранитными плитами на цементном растворе с затиркой швов: цементным раствором</t>
  </si>
  <si>
    <t>Объем=8,57 / 100</t>
  </si>
  <si>
    <t>ФССЦ-14.1.06.02-0004</t>
  </si>
  <si>
    <t>Клей для плитки Ветонит "KL FIX" (сухая смесь) (расход 0,65 кг/м2 при толщине слоя 1 мм. Общая толщина 5 мм)</t>
  </si>
  <si>
    <t>Объем=0,65*5*8,57/1000</t>
  </si>
  <si>
    <t>ФЕР15-01-063-02</t>
  </si>
  <si>
    <t>Наружная облицовка поверхности стен в вертикальном исполнении по металлическому каркасу (с его устройством): металлосайдингом без пароизоляционного слоя</t>
  </si>
  <si>
    <t>Объем=(4,8+3,31+16,73) / 100</t>
  </si>
  <si>
    <t>ФССЦ-08.3.05.05-0006</t>
  </si>
  <si>
    <t>Сталь листовая оцинкованная, с полимерным покрытием (металлопласт), толщина 0,55 мм, размер 1250х2000 мм</t>
  </si>
  <si>
    <t>Наружная отделка фасадными элементами (отливы)</t>
  </si>
  <si>
    <t>ФЕР15-01-070-01</t>
  </si>
  <si>
    <t>Облицовка: оконных проемов в наружных стенах откосной планкой из оцинкованной стали с полимерным покрытием с устройством водоотлива оконного из оцинкованной стали с полимерным покрытием</t>
  </si>
  <si>
    <t>Объем=24,8*0,25</t>
  </si>
  <si>
    <t>ФЕР15-01-070-02</t>
  </si>
  <si>
    <t>Облицовка: дверных проемов в наружных стенах откосной планкой из оцинкованной стали с полимерным покрытием с установкой наличников из оцинкованной стали с полимерным покрытием</t>
  </si>
  <si>
    <t>Объем=5,45*0,25</t>
  </si>
  <si>
    <t>ФЕР12-01-008-02</t>
  </si>
  <si>
    <t>Устройство обделок на фасадах (наружные подоконники, пояски, балконы и др.): без водосточных труб</t>
  </si>
  <si>
    <t>Объем=((6,4+24,92)*0,15) / 100</t>
  </si>
  <si>
    <t>Приказ № 812/пр от 21.12.2020 Прил. п.12</t>
  </si>
  <si>
    <t>НР Кровли</t>
  </si>
  <si>
    <t>Приказ № 774/пр от 11.12.2020 Прил. п.12</t>
  </si>
  <si>
    <t>СП Кровли</t>
  </si>
  <si>
    <t>Покрытие крыльца</t>
  </si>
  <si>
    <t>Объем=(5,25+1,12) / 100</t>
  </si>
  <si>
    <t>Итоги по разделу 4 Наружная отделка :</t>
  </si>
  <si>
    <t xml:space="preserve">  Итого по разделу 4 Наружная отделка</t>
  </si>
  <si>
    <t>Раздел 5.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</si>
  <si>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Объем=2,967-0,829-0,024</t>
  </si>
  <si>
    <t>Итоги по разделу 5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</si>
  <si>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5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</si>
  <si>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Здание пункта охраны..</t>
  </si>
  <si>
    <t>ЛОКАЛЬНЫЙ СМЕТНЫЙ РАСЧЕТ (СМЕТА) № 03-01-02</t>
  </si>
  <si>
    <t>2021-ВТРКМ.ОПП-КР1.ВОР</t>
  </si>
  <si>
    <t>(208,64)</t>
  </si>
  <si>
    <t>(6,16)</t>
  </si>
  <si>
    <t>Раздел 1. Устройство фундаментов</t>
  </si>
  <si>
    <t>ФЕР05-01-029-01</t>
  </si>
  <si>
    <t>Устройство железобетонных буронабивных свай с бурением скважин вращательным (шнековым) способом в грунтах: 1 группы диаметром до 600 мм, длина свай до 12 м</t>
  </si>
  <si>
    <t>Приказ № 812/пр от 21.12.2020 Прил. п.5.1</t>
  </si>
  <si>
    <t>НР Свайные работы</t>
  </si>
  <si>
    <t>Приказ № 774/пр от 11.12.2020 Прил. п.5.1</t>
  </si>
  <si>
    <t>СП Свайные работы</t>
  </si>
  <si>
    <t>ФССЦ-07.2.07.04-0001</t>
  </si>
  <si>
    <t>Конструкции стальные индивидуальные листовые сварные из стали, толщина 3-10 мм, масса 0,1-0,5 т</t>
  </si>
  <si>
    <t>(Скважины)</t>
  </si>
  <si>
    <t>Объем=3,94*1,05</t>
  </si>
  <si>
    <t>Т.ч раздел IV п.4 тб 2</t>
  </si>
  <si>
    <t>Надбавка к стоимости бетона на W6</t>
  </si>
  <si>
    <t>Цена=645,75*0,015</t>
  </si>
  <si>
    <t>ФССЦ-08.4.02.04-0001</t>
  </si>
  <si>
    <t>Каркасы металлические</t>
  </si>
  <si>
    <t>Объем=(381+140)/1000</t>
  </si>
  <si>
    <t>ФЕР13-03-004-22</t>
  </si>
  <si>
    <t>Окраска металлических огрунтованных поверхностей: эмалью КО-88. За 2 раза</t>
  </si>
  <si>
    <t>Объем=31,2 / 100</t>
  </si>
  <si>
    <t>Приказ № 812/пр от 21.12.2020 Прил. п.13</t>
  </si>
  <si>
    <t>НР Защита строительных конструкций и оборудования от коррозии</t>
  </si>
  <si>
    <t>Приказ № 774/пр от 11.12.2020 Прил. п.13</t>
  </si>
  <si>
    <t>СП Защита строительных конструкций и оборудования от коррозии</t>
  </si>
  <si>
    <t>ФССЦ-02.2.05.04-1757</t>
  </si>
  <si>
    <t>Щебень М 200, фракция 20-40 мм, группа 2</t>
  </si>
  <si>
    <t>Объем=1,55 / 100</t>
  </si>
  <si>
    <t>Объем=8,1 / 100</t>
  </si>
  <si>
    <t>Объем=(881+520)/1000</t>
  </si>
  <si>
    <t>ФЕР06-03-004-03</t>
  </si>
  <si>
    <t>Установка анкерных болтов: при бетонировании со связями из арматуры</t>
  </si>
  <si>
    <t>Объем=(24*2,31)/1000</t>
  </si>
  <si>
    <t>ФЕР08-01-003-07</t>
  </si>
  <si>
    <t>Гидроизоляция боковая обмазочная битумная в 2 слоя по выровненной поверхности бутовой кладки, кирпичу, бетону</t>
  </si>
  <si>
    <t>Объем=22,1 / 100</t>
  </si>
  <si>
    <t>ФССЦ-01.2.03.03-0011</t>
  </si>
  <si>
    <t>Мастика битумная гидроизоляционная МГ-1</t>
  </si>
  <si>
    <t>Итоги по разделу 1 Устройство фундаментов :</t>
  </si>
  <si>
    <t xml:space="preserve">  Итого по разделу 1 Устройство фундаментов</t>
  </si>
  <si>
    <t>Раздел 2. Устройство монолитного цоколя</t>
  </si>
  <si>
    <t>ФЕР06-04-001-04</t>
  </si>
  <si>
    <t>Устройство стен подвалов и подпорных стен железобетонных высотой: до 3 м, толщиной до 500 мм</t>
  </si>
  <si>
    <t>Объем=2,25 / 100</t>
  </si>
  <si>
    <t>Цена=645,75*0,01</t>
  </si>
  <si>
    <t>Объем=310/1000</t>
  </si>
  <si>
    <t>Итоги по разделу 2 Устройство монолитного цоколя :</t>
  </si>
  <si>
    <t xml:space="preserve">  Итого по разделу 2 Устройство монолитного цоколя</t>
  </si>
  <si>
    <t>Раздел 3. Монтаж металлического каркаса</t>
  </si>
  <si>
    <t>ФЕР09-01-001-01</t>
  </si>
  <si>
    <t>Монтаж каркасов одноэтажных производственных зданий одно- и многопролетных без фонарей пролетом: до 24 м, высотой до 15 м без кранов.     ТЧ. 2.9.1 1% -  надбавка на массу сварных швов, 3% - надбавка на уточнение массы при разработке КМД</t>
  </si>
  <si>
    <t>Объем=(525+40+61+50+254+88+20+30+405)/1000*1,01*1,03</t>
  </si>
  <si>
    <t>ФССЦ-07.2.07.12-0012</t>
  </si>
  <si>
    <t>Элементы конструктивные зданий и сооружений с преобладанием гнутосварных профилей и круглых труб, средняя масса сборочной единицы от 0,1 до 0,5 т</t>
  </si>
  <si>
    <t>ФЕР09-03-014-01</t>
  </si>
  <si>
    <t>Монтаж связей и распорок из одиночных и парных уголков, гнутосварных профилей для пролетов: до 24 м при высоте здания до 25 м. ТЧ. 2.9.1 1% -  надбавка на массу сварных швов, 3% - надбавка на уточнение массы при разработке КМД</t>
  </si>
  <si>
    <t>Объем=0,55*1,01*1,03</t>
  </si>
  <si>
    <t>ФЕР09-04-006-01</t>
  </si>
  <si>
    <t>Монтаж фахверка. ТЧ. 2.9.1 1% -  надбавка на массу сварных швов, 3% - надбавка на уточнение массы при разработке КМД</t>
  </si>
  <si>
    <t>Объем=0,496*1,01*1,03</t>
  </si>
  <si>
    <t>ФССЦ-07.2.07.12-0011</t>
  </si>
  <si>
    <t>Элементы конструктивные зданий и сооружений с преобладанием гнутосварных профилей и круглых труб, средняя масса сборочной единицы до 0,1 т</t>
  </si>
  <si>
    <t>ФССЦ-01.7.15.02-0042</t>
  </si>
  <si>
    <t>Болты анкерные с гайкой, диаметр 16 мм, длина 110 мм (длина 100 мм)</t>
  </si>
  <si>
    <t>(Строительные металлические конструкции)</t>
  </si>
  <si>
    <t>ФЕР13-03-004-26</t>
  </si>
  <si>
    <t>Окраска металлических огрунтованных поверхностей: эмалью ПФ-115</t>
  </si>
  <si>
    <t>Объем=91 / 100</t>
  </si>
  <si>
    <t>ФЕР26-02-011-01</t>
  </si>
  <si>
    <t>Огнезащитное покрытие металлоконструкций краской по подготовленной поверхности,: толщина покрытия 1 мм</t>
  </si>
  <si>
    <t>ФЕР26-02-011-02</t>
  </si>
  <si>
    <t>Огнезащитное покрытие металлоконструкций краской по подготовленной поверхности,: при изменении толщины покрытия на 0,3 мм. До толщины 2,2 мм</t>
  </si>
  <si>
    <t>ФССЦ-14.2.02.03-0001</t>
  </si>
  <si>
    <t>Краска огнезащитная</t>
  </si>
  <si>
    <t>(Теплоизоляционные работы)</t>
  </si>
  <si>
    <t>Объем=0,15015+0,17472</t>
  </si>
  <si>
    <t>Итоги по разделу 3 Монтаж металлического каркаса :</t>
  </si>
  <si>
    <t xml:space="preserve">  Итого по разделу 3 Монтаж металлического каркаса</t>
  </si>
  <si>
    <t>Раздел 4. Устройство стен</t>
  </si>
  <si>
    <t>ФЕР09-04-006-04</t>
  </si>
  <si>
    <t>Монтаж ограждающих конструкций стен: из многослойных панелей заводской готовности при высоте здания до 50 м</t>
  </si>
  <si>
    <t>Объем=97,9 / 100</t>
  </si>
  <si>
    <t>ФССЦ-07.2.05.05-0080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</si>
  <si>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150 мм, тип покрытия полиэстер, толщина металлических облицовок 0,7 мм (Россия)</t>
  </si>
  <si>
    <t>Объем=0,979*100</t>
  </si>
  <si>
    <t>ФЕР09-04-002-03</t>
  </si>
  <si>
    <t>Монтаж кровельного покрытия: из многослойных панелей заводской готовности при высоте до 50 м</t>
  </si>
  <si>
    <t>Объем=33,6 / 100</t>
  </si>
  <si>
    <t>ФССЦ-07.2.05.05-0024</t>
  </si>
  <si>
    <t>Сэндвич-панель трехслойная кровельная "Металл Профиль" с наполнителем из минеральной ваты (НГ) плотностью 110кг/м3, марка МП ТСП-K, толщина: 200 мм, тип покрытия полиэстер, толщина металлических облицовок 0,7 мм (Россия)</t>
  </si>
  <si>
    <t>Объем=0,336*100</t>
  </si>
  <si>
    <t>ФССЦ-08.1.02.03-0071</t>
  </si>
  <si>
    <t>Нащельник стальной оцинкованный с полимерным покрытием</t>
  </si>
  <si>
    <t>ФЕР12-01-032-02</t>
  </si>
  <si>
    <t>Монтаж снегозадержателя: решетчатого и трубчатого</t>
  </si>
  <si>
    <t>Объем=7,5 / 100</t>
  </si>
  <si>
    <t>ФССЦ-12.1.01.05-0031</t>
  </si>
  <si>
    <t>Планка снегозадержателя металлическая для металлочерепичной кровли, окрашенная, размер 95х65 мм, длина 2000 мм</t>
  </si>
  <si>
    <t>(Кровли)</t>
  </si>
  <si>
    <t>Объем=7,5/2</t>
  </si>
  <si>
    <t>ФЕР26-01-037-01</t>
  </si>
  <si>
    <t>Изоляция изделиями из волокнистых и зернистых материалов на битуме холодных поверхностей: стен и колонн прямоугольных</t>
  </si>
  <si>
    <t>ФССЦ-12.2.05.04-1000</t>
  </si>
  <si>
    <t>Плиты минераловатные кашированные стеклохолстом, толщина 100 мм</t>
  </si>
  <si>
    <t>Итоги по разделу 4 Устройство стен :</t>
  </si>
  <si>
    <t xml:space="preserve">  Итого по разделу 4 Устройство стен</t>
  </si>
  <si>
    <t>Раздел 5. Устройство полов</t>
  </si>
  <si>
    <t>ФЕР11-01-002-04</t>
  </si>
  <si>
    <t>Устройство подстилающих слоев: щебеночных</t>
  </si>
  <si>
    <t>Объем=((4,7+25,4)*0,1) / 100</t>
  </si>
  <si>
    <t>Цена=483,31*0,025</t>
  </si>
  <si>
    <t>ФЕР11-01-004-09</t>
  </si>
  <si>
    <t>Устройство гидроизоляции обмазочной: в один слой праймером</t>
  </si>
  <si>
    <t>Объем=(4,7+25,4) / 100</t>
  </si>
  <si>
    <t>ФЕР08-01-008-03</t>
  </si>
  <si>
    <t>Устройство горизонтальной изоляции: методом наплавления</t>
  </si>
  <si>
    <t>ФССЦ-12.1.02.03-0165</t>
  </si>
  <si>
    <t>Техноэласт: Грин ЭПП</t>
  </si>
  <si>
    <t>ФЕР06-01-001-16</t>
  </si>
  <si>
    <t>Устройство фундаментных плит железобетонных: плоских</t>
  </si>
  <si>
    <t>Объем=(30,1*0,15) / 100</t>
  </si>
  <si>
    <t>Надбавка к стоимости бетона на W4</t>
  </si>
  <si>
    <t>Цена=515,43*0,01</t>
  </si>
  <si>
    <t>ФССЦ-08.4.02.01-0021</t>
  </si>
  <si>
    <t>Сетка арматурная сварная</t>
  </si>
  <si>
    <t>Объем=1,905*30,1/1000</t>
  </si>
  <si>
    <t>ФЕР26-01-021-01</t>
  </si>
  <si>
    <t>Изоляция плоских и криволинейных поверхностей из пенополиуретана методом напыления</t>
  </si>
  <si>
    <t>Объем=30,1*0,05</t>
  </si>
  <si>
    <t>ФЕР11-01-050-01</t>
  </si>
  <si>
    <t>Устройство пароизоляции из полиэтиленовой пленки в один слой насухо</t>
  </si>
  <si>
    <t>Объем=30,1 / 100</t>
  </si>
  <si>
    <t>Итоги по разделу 5 Устройство полов :</t>
  </si>
  <si>
    <t xml:space="preserve">  Итого по разделу 5 Устройство полов</t>
  </si>
  <si>
    <t>Раздел 6. Перегородки</t>
  </si>
  <si>
    <t>ФЕР10-05-002-02</t>
  </si>
  <si>
    <t>Устройство перегородок из гипсокартонных листов (ГКЛ) с одинарным металлическим каркасом и двухслойной обшивкой с обеих сторон: с одним дверным проемом</t>
  </si>
  <si>
    <t>Объем=37,6 / 100</t>
  </si>
  <si>
    <t>ФССЦ-01.6.01.02-0008</t>
  </si>
  <si>
    <t>Листы гипсокартонные ГКЛВ, толщина 12,5 мм</t>
  </si>
  <si>
    <t>ФССЦ-12.2.04.02-0001</t>
  </si>
  <si>
    <t>Маты из минеральной ваты на синтетическом связующем из каменной ваты базальтовых пород, толщина 50 мм</t>
  </si>
  <si>
    <t>Объем=38,728*0,05</t>
  </si>
  <si>
    <t>Итоги по разделу 6 Перегородки :</t>
  </si>
  <si>
    <t xml:space="preserve">  Итого по разделу 6 Перегородки</t>
  </si>
  <si>
    <t>Раздел 7. Водосток</t>
  </si>
  <si>
    <t>ФЕР12-01-009-02</t>
  </si>
  <si>
    <t>Устройство желобов: подвесных</t>
  </si>
  <si>
    <t>Объем=12,3 / 100</t>
  </si>
  <si>
    <t>ФЕР12-01-035-01</t>
  </si>
  <si>
    <t>Устройство металлической водосточной системы: колен</t>
  </si>
  <si>
    <t>ФССЦ-12.1.01.05-0052</t>
  </si>
  <si>
    <t>Колено трубы сливное 60° из оцинкованной стали для водосточных систем, диаметр 150 мм</t>
  </si>
  <si>
    <t>ФЕР12-01-035-02</t>
  </si>
  <si>
    <t>Устройство металлической водосточной системы: воронок</t>
  </si>
  <si>
    <t>ФССЦ-12.1.01.05-0009</t>
  </si>
  <si>
    <t>Воронка выпускная из оцинкованной стали для водосточных систем, диаметр 185х150 мм</t>
  </si>
  <si>
    <t>(Сантехнические работы - внутренние (трубопроводы, водопровод, канализация, отопление, газоснабжение, вентиляция и кондиционирование воздуха))</t>
  </si>
  <si>
    <t>ФЕР12-01-035-03</t>
  </si>
  <si>
    <t>Устройство металлической водосточной системы: прямых звеньев труб</t>
  </si>
  <si>
    <t>ФССЦ-12.1.01.05-0074</t>
  </si>
  <si>
    <t>Труба из оцинкованной стали для водосточных систем, диаметр 150 мм, длина 3000 мм</t>
  </si>
  <si>
    <t>Итоги по разделу 7 Водосток :</t>
  </si>
  <si>
    <t xml:space="preserve">  Итого по разделу 7 Водосток</t>
  </si>
  <si>
    <t>Раздел 8. Крыльцо</t>
  </si>
  <si>
    <t>Объем=0,68 / 100</t>
  </si>
  <si>
    <t>Цена=483,31*0,01</t>
  </si>
  <si>
    <t>Объем=2,9 / 100</t>
  </si>
  <si>
    <t>Объем=1,1 / 100</t>
  </si>
  <si>
    <t>Объем=3*1,1/1000</t>
  </si>
  <si>
    <t>Итоги по разделу 8 Крыльцо :</t>
  </si>
  <si>
    <t xml:space="preserve">  Итого по разделу 8 Крыльцо</t>
  </si>
  <si>
    <t>Раздел 9. Устройство козырька</t>
  </si>
  <si>
    <t>Монтаж каркасов одноэтажных производственных зданий одно- и многопролетных без фонарей пролетом: до 24 м, высотой до 15 м без кранов</t>
  </si>
  <si>
    <t>Объем=0,389+0,02+0,0098</t>
  </si>
  <si>
    <t>ФССЦ-23.3.08.01-0069</t>
  </si>
  <si>
    <t>Трубы стальные электросварные квадратного сечения, размер стороны 100 мм, толщина стенки 3-6 мм</t>
  </si>
  <si>
    <t>ФССЦ-23.3.08.01-0042</t>
  </si>
  <si>
    <t>Трубы стальные электросварные квадратного сечения, размер стороны 50 мм, толщина стенки 3 мм</t>
  </si>
  <si>
    <t>ФССЦ-08.3.05.02-0061</t>
  </si>
  <si>
    <t>Прокат толстолистовой горячекатаный в листах, марка стали Ст3, толщина 10-13 мм</t>
  </si>
  <si>
    <t>Объем=24 / 100</t>
  </si>
  <si>
    <t>Объем=11,18 / 100</t>
  </si>
  <si>
    <t>84</t>
  </si>
  <si>
    <t>ФЕР12-01-010-01</t>
  </si>
  <si>
    <t>Устройство мелких покрытий (брандмауэры, парапеты, свесы и т.п.) из листовой оцинкованной стали</t>
  </si>
  <si>
    <t>Объем=7,54 / 100</t>
  </si>
  <si>
    <t>Итоги по разделу 9 Устройство козырька :</t>
  </si>
  <si>
    <t xml:space="preserve">  Итого по разделу 9 Устройство козырька</t>
  </si>
  <si>
    <t>Раздел 10.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</si>
  <si>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Битум (г. Владикавказ-п. Калак 105-30=75 км)</t>
  </si>
  <si>
    <t>Объем=0,272+0,006</t>
  </si>
  <si>
    <t>86</t>
  </si>
  <si>
    <t>Объем=12,934+11,09+42,558</t>
  </si>
  <si>
    <t>Объем=8,832+17,472</t>
  </si>
  <si>
    <t>Объем=108,32-0,278-66,582-26,304</t>
  </si>
  <si>
    <t>Объем=0,83-0,016</t>
  </si>
  <si>
    <t>Итоги по разделу 10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</si>
  <si>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10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</si>
  <si>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ЛОКАЛЬНЫЙ СМЕТНЫЙ РАСЧЕТ (СМЕТА) № 03-01-03</t>
  </si>
  <si>
    <t>2021-ВТРКМ.ОПП-ИОС2.2.1 ВОР</t>
  </si>
  <si>
    <t>(7,39)</t>
  </si>
  <si>
    <t>(5,22)</t>
  </si>
  <si>
    <t>(0,3)</t>
  </si>
  <si>
    <t>(0,04)</t>
  </si>
  <si>
    <t>(2,14)</t>
  </si>
  <si>
    <t>Раздел 1. Водопровод хоз.-питьевой В1</t>
  </si>
  <si>
    <t>ФЕР16-06-005-01</t>
  </si>
  <si>
    <t>Установка счетчиков (водомеров) диаметром: до 40 мм</t>
  </si>
  <si>
    <t>Приказ № 812/пр от 21.12.2020 Прил. п.16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</si>
  <si>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</si>
  <si>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Приказ № 774/пр от 11.12.2020 Прил. п.16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</si>
  <si>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</si>
  <si>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2
О</t>
  </si>
  <si>
    <t>ФССЦ-65.1.01.01-0001</t>
  </si>
  <si>
    <t>Счетчики холодной воды крыльчатые, диаметр 15 мм</t>
  </si>
  <si>
    <t>ФССЦ-18.2.08.08-1016</t>
  </si>
  <si>
    <t>Фильтры сетчатые, с внутренней резьбой, латунные, диаметр 20 мм</t>
  </si>
  <si>
    <t>ФЕР16-04-005-01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</si>
  <si>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20 мм</t>
  </si>
  <si>
    <t>Объем=3 / 100</t>
  </si>
  <si>
    <t>ФССЦ-24.3.02.05-0051</t>
  </si>
  <si>
    <t>Трубы напорные из термостабилизированного полипропилена PP-RСТ, армированные стекловолокном, для систем водоснабжения и отопления, номинальное давление 2,0 МПа, SDR 7,4, размер 20х2,8 мм</t>
  </si>
  <si>
    <t>ФССЦ-24.3.05.16-0131</t>
  </si>
  <si>
    <t>Угольник 90 град. полипропиленовый диаметром: 20 мм</t>
  </si>
  <si>
    <t>ФССЦ-24.3.05.07-0082</t>
  </si>
  <si>
    <t>Муфта полипропиленовая комбинированная, с наружной резьбой, номинальный наружный диаметр 20 мм, размер резьбы 1/2"</t>
  </si>
  <si>
    <t>ФССЦ-18.1.09.07-0021</t>
  </si>
  <si>
    <t>Кран шаровый полипропиленовый PPRC PN20, диаметром: 20 мм</t>
  </si>
  <si>
    <t>ФЕР16-04-005-02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</si>
  <si>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25 мм</t>
  </si>
  <si>
    <t>Объем=1 / 100</t>
  </si>
  <si>
    <t>ФССЦ-24.3.02.05-0052</t>
  </si>
  <si>
    <t>Трубы напорные из термостабилизированного полипропилена PP-RСТ, армированные стекловолокном, для систем водоснабжения и отопления, номинальное давление 2,0 МПа, SDR 7,4, размер 25х3,5 мм</t>
  </si>
  <si>
    <t>ФССЦ-24.3.05.16-0132</t>
  </si>
  <si>
    <t>Угольник 90 град. полипропиленовый диаметром: 25 мм</t>
  </si>
  <si>
    <t>ФССЦ-24.3.05.15-0143</t>
  </si>
  <si>
    <t>Тройник полипропиленовый переходной, диаметр 25х20х25 мм</t>
  </si>
  <si>
    <t>ФССЦ-24.3.05.15-0192</t>
  </si>
  <si>
    <t>Тройник полипропиленовый, диаметр 25 мм</t>
  </si>
  <si>
    <t>ФССЦ-24.3.05.07-0142</t>
  </si>
  <si>
    <t>Муфта полипропиленовая переходная, номинальный наружный диаметр 63х25 мм</t>
  </si>
  <si>
    <t>ФССЦ-24.3.05.07-0036</t>
  </si>
  <si>
    <t>Муфта полипропиленовая комбинированная, с внутренней резьбой, номинальный наружный диаметр 25 мм, размер резьбы 3/4"</t>
  </si>
  <si>
    <t>ФССЦ-24.3.05.07-0035</t>
  </si>
  <si>
    <t>Муфта полипропиленовая комбинированная, с внутренней резьбой, номинальный наружный диаметр 25 мм, размер резьбы 1/2"</t>
  </si>
  <si>
    <t>ФССЦ-18.1.09.07-0022</t>
  </si>
  <si>
    <t>Кран шаровый полипропиленовый PPRC PN20, диаметром: 25 мм</t>
  </si>
  <si>
    <t>ФССЦ-18.1.04.07-0001</t>
  </si>
  <si>
    <t>Клапан обратный HS EURO диаметром 15 мм (25мм)</t>
  </si>
  <si>
    <t>ФССЦ-18.1.06.10-0011</t>
  </si>
  <si>
    <t>Кран трехходовой 11б18бк, номинальное давление 1,6 МПа (16 кгс/см2), с контрольным фланцем для манометра, натяжной муфтовый, номинальный диаметр 15 мм</t>
  </si>
  <si>
    <t>ФЕР16-04-005-03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</si>
  <si>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32 мм</t>
  </si>
  <si>
    <t>Объем=11,5 / 100</t>
  </si>
  <si>
    <t>ФССЦ-24.3.02.05-0053</t>
  </si>
  <si>
    <t>Трубы напорные из термостабилизированного полипропилена PP-RСТ, армированные стекловолокном, для систем водоснабжения и отопления, номинальное давление 2,5 МПа, SDR 9, размер 32х3,6 мм</t>
  </si>
  <si>
    <t>ФССЦ-24.3.05.16-0133</t>
  </si>
  <si>
    <t>Угольник 90° из сополимера полипропилена РР-R тип 3 (PRC-R), наружный диаметр 40мм (32 мм)</t>
  </si>
  <si>
    <t>ФССЦ-24.3.05.15-0145</t>
  </si>
  <si>
    <t>Тройник полипропиленовый переходной, диаметр 32х20х32 мм</t>
  </si>
  <si>
    <t>ФССЦ-24.3.05.15-0193</t>
  </si>
  <si>
    <t>Тройник полипропиленовый, диаметр 32 мм</t>
  </si>
  <si>
    <t>ФССЦ-24.3.05.07-0143</t>
  </si>
  <si>
    <t>Муфта полипропиленовая переходная, номинальный наружный диаметр 63х32 мм</t>
  </si>
  <si>
    <t>ФССЦ-24.3.05.07-0038</t>
  </si>
  <si>
    <t>Муфта полипропиленовая комбинированная, с внутренней резьбой, номинальный наружный диаметр 32 мм, размер резьбы 1/2"</t>
  </si>
  <si>
    <t>ФССЦ-18.1.09.07-0023</t>
  </si>
  <si>
    <t>Кран шаровый полипропиленовый PPRC PN20, диаметром: 32 мм</t>
  </si>
  <si>
    <t>ФЕР18-07-001-02</t>
  </si>
  <si>
    <t>Установка манометров: с трехходовым краном</t>
  </si>
  <si>
    <t>29
О</t>
  </si>
  <si>
    <t>ФССЦ-63.4.01.02-0011</t>
  </si>
  <si>
    <t>Манометр с трехходовым краном, диаметр корпуса 100 мм, класс точности 2,5</t>
  </si>
  <si>
    <t>ФССЦ-18.2.06.08-0013</t>
  </si>
  <si>
    <t>Подводка гибкая армированная резиновая, диаметр 15 мм, длина 500 мм</t>
  </si>
  <si>
    <t>Объем=3 / 10</t>
  </si>
  <si>
    <t>ФССЦ-23.1.02.06-0011</t>
  </si>
  <si>
    <t>Хомут металлический с шурупом для крепления трубопроводов диаметром: 20-25 мм</t>
  </si>
  <si>
    <t>Объем=10 / 10</t>
  </si>
  <si>
    <t>ФЕР26-01-017-01</t>
  </si>
  <si>
    <t>Изоляция изделиями из вспененного каучука, вспененного полиэтилена трубопроводов наружным диметром: до 160 мм трубками</t>
  </si>
  <si>
    <t>10 м</t>
  </si>
  <si>
    <t>Объем=(2+11) / 10</t>
  </si>
  <si>
    <t>ФССЦ-12.2.07.05-0033</t>
  </si>
  <si>
    <t>Трубки теплоизоляционные из пенополиэтилена, диаметр 22 мм, толщина 13 мм</t>
  </si>
  <si>
    <t>Объем=2,2 / 100</t>
  </si>
  <si>
    <t>ФССЦ-12.2.07.05-0049</t>
  </si>
  <si>
    <t>Трубки теплоизоляционные из пенополиэтилена, диаметр 35 мм, толщина 13 мм</t>
  </si>
  <si>
    <t>Объем=12,1 / 100</t>
  </si>
  <si>
    <t>ФЕР17-01-010-01</t>
  </si>
  <si>
    <t>Установка люков сантехнических (ревизионных): с креплением саморезами</t>
  </si>
  <si>
    <t>ФССЦ-07.2.06.02-0001</t>
  </si>
  <si>
    <t>Ревизионный люк 20х20 см</t>
  </si>
  <si>
    <t>ФЕР16-07-001-02</t>
  </si>
  <si>
    <t>Установка кранов поливочных диаметром: 25 мм</t>
  </si>
  <si>
    <t>ФЕР16-07-001-01</t>
  </si>
  <si>
    <t>Установка кранов пожарных диаметром 50 мм (25 мм)</t>
  </si>
  <si>
    <t>ФССЦ-18.3.01.02-0011</t>
  </si>
  <si>
    <t>Рукава пожарные: "УНИВЕРСАЛ", диаметром 25 мм</t>
  </si>
  <si>
    <t>ФЕР16-02-005-08</t>
  </si>
  <si>
    <t>Прокладка трубопроводов отопления и водоснабжения из стальных электросварных труб диаметром: 200 мм(Гильза)</t>
  </si>
  <si>
    <t>Объем=0,6 / 100</t>
  </si>
  <si>
    <t>ФЕР22-05-005-01</t>
  </si>
  <si>
    <t>Протаскивание в футляр полиэтиленовых труб диаметром: 110 мм</t>
  </si>
  <si>
    <t>100 м трубы, уложенной в футляр</t>
  </si>
  <si>
    <t>Приказ № 812/пр от 21.12.2020 Прил. п.18</t>
  </si>
  <si>
    <t>НР Наружные сети водопровода, канализации, теплоснабжения, газопровода</t>
  </si>
  <si>
    <t>Приказ № 774/пр от 11.12.2020 Прил. п.18</t>
  </si>
  <si>
    <t>СП Наружные сети водопровода, канализации, теплоснабжения, газопровода</t>
  </si>
  <si>
    <t>ФЕР16-07-007-02</t>
  </si>
  <si>
    <t>Герметизация ввода коммуникаций через стену с использованием инъекционных двухкомпонентных полиуретановых составов пены и смолы: устройство центров инъектирования</t>
  </si>
  <si>
    <t>ФЕР18-05-001-01</t>
  </si>
  <si>
    <t>Установка насосов центробежных с электродвигателем, масса агрегата: до 0,1 т</t>
  </si>
  <si>
    <t>ФССЦ-68.1.03.01-0038</t>
  </si>
  <si>
    <t>Насосы циркуляционные электрические, напор 8 м, производительность 6000 л/час, мощность 151 Вт</t>
  </si>
  <si>
    <t>ФЕРм11-02-001-02</t>
  </si>
  <si>
    <t>Прибор, устанавливаемый на резьбовых соединениях, масса: до 5 кг</t>
  </si>
  <si>
    <t>ФССЦ-23.1.01.03-1014</t>
  </si>
  <si>
    <t>Компенсаторы антивибрационные, температура до 100 °C, давление до 16 бар, диаметр 50 мм</t>
  </si>
  <si>
    <t>ФССЦ-23.8.03.11-0128</t>
  </si>
  <si>
    <t>Фланцы стальные плоские приварные с соединительным выступом, марка стали ВСт3сп2, ВСт3сп3, номинальное давление 1 МПа, номинальный диаметр 50 мм</t>
  </si>
  <si>
    <t>Итоги по разделу 1 Водопровод хоз.-питьевой В1 :</t>
  </si>
  <si>
    <t xml:space="preserve">  Итого по разделу 1 Водопровод хоз.-питьевой В1</t>
  </si>
  <si>
    <t>Раздел 2. Водопровод хоз.-питьевой (горячий )Т3</t>
  </si>
  <si>
    <t>ФССЦ-24.3.05.15-0191</t>
  </si>
  <si>
    <t>Тройник полипропиленовый соединительный диаметром: 20 мм</t>
  </si>
  <si>
    <t>ФССЦ-23.8.01.01-0002</t>
  </si>
  <si>
    <t>Водорозетка компрессионная легкая, размер 1/2"х20 (2,0) мм</t>
  </si>
  <si>
    <t>Объем=1 / 10</t>
  </si>
  <si>
    <t>Объем=2 / 10</t>
  </si>
  <si>
    <t>Объем=5 / 10</t>
  </si>
  <si>
    <t>Объем=2 / 100</t>
  </si>
  <si>
    <t>ФЕР17-01-002-03</t>
  </si>
  <si>
    <t>Установка смесителей</t>
  </si>
  <si>
    <t>Объем=(1+1) / 10</t>
  </si>
  <si>
    <t>ФССЦ-18.1.10.10-0042</t>
  </si>
  <si>
    <t>Смесители для умывальников СМ-УМ-НКСА настольные, с нижней камерой смешения с аэратором</t>
  </si>
  <si>
    <t>ФССЦ-18.1.10.10-0041</t>
  </si>
  <si>
    <t>Смесители для умывальников СМ-УМ-НВА настенные, с верхним изливом, с аэратором</t>
  </si>
  <si>
    <t>ФЕР18-02-004-01</t>
  </si>
  <si>
    <t>Монтаж водонагревателей электрических накопительных (емкостных) объемом: до 50 л</t>
  </si>
  <si>
    <t>63
О</t>
  </si>
  <si>
    <t>ФССЦ-63.1.01.06-0116</t>
  </si>
  <si>
    <t>Электроводонагреватели накопительные вертикальные, объем 30 л, мощность 1,5 кВт, размер 520х368х390 мм</t>
  </si>
  <si>
    <t>Итоги по разделу 2 Водопровод хоз.-питьевой (горячий )Т3 :</t>
  </si>
  <si>
    <t xml:space="preserve">  Итого по разделу 2 Водопровод хоз.-питьевой (горячий )Т3</t>
  </si>
  <si>
    <t>Объем=0,191-0,042</t>
  </si>
  <si>
    <t>Объем=0,048+0,005</t>
  </si>
  <si>
    <t>товарный бетон, раствор (г. Владикавказ-п. Калак 106-30=76 км)</t>
  </si>
  <si>
    <t>Объем=0,034+0,005+0,003</t>
  </si>
  <si>
    <t>ЛОКАЛЬНЫЙ СМЕТНЫЙ РАСЧЕТ (СМЕТА) № 03-01-04</t>
  </si>
  <si>
    <t>2021-ВТРКМ.ОПП-ИОС3.2.1  ВОР</t>
  </si>
  <si>
    <t>(2,18)</t>
  </si>
  <si>
    <t>(0,15)</t>
  </si>
  <si>
    <t>Раздел 1. Канализация хоз.-бытовая К1</t>
  </si>
  <si>
    <t>ФЕР16-04-001-02</t>
  </si>
  <si>
    <t>Прокладка трубопроводов канализации из полиэтиленовых труб высокой плотности диаметром: 110 мм</t>
  </si>
  <si>
    <t>ФССЦ-24.3.02.02-0004</t>
  </si>
  <si>
    <t>Трубы полипропиленовые для систем водоотведения, диаметр 110 мм</t>
  </si>
  <si>
    <t>ФССЦ-24.3.05.08-0204</t>
  </si>
  <si>
    <t>Отвод полипропиленовый 87,5°, для систем водоотведения, диаметр 110 мм (87°30)</t>
  </si>
  <si>
    <t>ФССЦ-24.3.05.15-0199</t>
  </si>
  <si>
    <t>Тройник полипропиленовый, диаметр 110 мм (87 °30)</t>
  </si>
  <si>
    <t>ФССЦ-24.3.05.12-0001</t>
  </si>
  <si>
    <t>Ревизия полипропиленовая с крышкой, номинальный внутренний диаметр 100 мм</t>
  </si>
  <si>
    <t>ФССЦ-24.3.05.02-0101</t>
  </si>
  <si>
    <t>Заглушка полипропиленовая для систем водоотведения, диаметр 110 мм</t>
  </si>
  <si>
    <t>ФССЦ-24.3.05.09-0111</t>
  </si>
  <si>
    <t>Патрубок полиэтиленовый раструбный для систем водоотведения, размер 100х3,5 мм, длина 250 мм</t>
  </si>
  <si>
    <t>ФЕР16-04-001-01</t>
  </si>
  <si>
    <t>Прокладка трубопроводов канализации из полиэтиленовых труб высокой плотности диаметром: 50 мм</t>
  </si>
  <si>
    <t>ФССЦ-24.3.02.02-0003</t>
  </si>
  <si>
    <t>Трубы полипропиленовые для систем водоотведения, диаметр 50 мм</t>
  </si>
  <si>
    <t>ФССЦ-24.3.05.08-0203</t>
  </si>
  <si>
    <t>Отвод полипропиленовый 87,5°, для систем водоотведения, диаметр 50 мм (87°30)</t>
  </si>
  <si>
    <t>ФССЦ-24.3.05.15-0172</t>
  </si>
  <si>
    <t>Тройник полипропиленовый переходный, номинальный наружный диаметр 110х63х110 мм (тройник 110х50 87 °30)</t>
  </si>
  <si>
    <t>ФССЦ-23.1.02.06-0015</t>
  </si>
  <si>
    <t>Хомут металлический с шурупом для крепления трубопроводов диаметром: 48-53 мм</t>
  </si>
  <si>
    <t>ФССЦ-23.1.02.06-0019</t>
  </si>
  <si>
    <t>Хомут металлический с шурупом для крепления трубопроводов диаметром: 108-116 мм</t>
  </si>
  <si>
    <t>Объем=4 / 10</t>
  </si>
  <si>
    <t>Устройство бетонной подготовки (опора под стояк)</t>
  </si>
  <si>
    <t>Объем=0,02 / 100</t>
  </si>
  <si>
    <t>ФЕР17-01-003-01</t>
  </si>
  <si>
    <t>Установка унитазов: с бачком непосредственно присоединенным</t>
  </si>
  <si>
    <t>10 компл</t>
  </si>
  <si>
    <t>ФССЦ-18.2.01.06-0001</t>
  </si>
  <si>
    <t>Унитаз-компакт «Комфорт»</t>
  </si>
  <si>
    <t>ФЕР17-01-001-14</t>
  </si>
  <si>
    <t>Установка умывальников одиночных: с подводкой холодной и горячей воды</t>
  </si>
  <si>
    <t>ФССЦ-18.2.01.05-0168</t>
  </si>
  <si>
    <t>Умывальники полуфарфоровые и фарфоровые с смесителем с нижней камерой смешивания, кронштейнами, сифоном бутылочным латунным и выпуском, полукруглые со скрытыми установочными поверхностями без спинки, размер 550х500-495х150 мм</t>
  </si>
  <si>
    <t>ФЕР17-01-001-22</t>
  </si>
  <si>
    <t>Установка трапов диаметром: 50 мм</t>
  </si>
  <si>
    <t>ФССЦ-18.2.06.10-0011</t>
  </si>
  <si>
    <t>Трапы чугунные с вертикальным отводом, условным проходом 50 мм</t>
  </si>
  <si>
    <t>Итоги по разделу 1 Канализация хоз.-бытовая К1 :</t>
  </si>
  <si>
    <t xml:space="preserve">  Итого по разделу 1 Канализация хоз.-бытовая К1</t>
  </si>
  <si>
    <t>общестроительные материалы (г. Владикавказ 110 км-30 км=80 км)</t>
  </si>
  <si>
    <t>Объем=0,067-0,049</t>
  </si>
  <si>
    <t>ЛОКАЛЬНЫЙ СМЕТНЫЙ РАСЧЕТ (СМЕТА) № 03-01-05</t>
  </si>
  <si>
    <t>2021-ВТРКМ.ОПП-ИОС4  ВОР</t>
  </si>
  <si>
    <t>(7,29)</t>
  </si>
  <si>
    <t>(0,35)</t>
  </si>
  <si>
    <t>(0,12)</t>
  </si>
  <si>
    <t>(0,11)</t>
  </si>
  <si>
    <t>(6,82)</t>
  </si>
  <si>
    <t>Раздел 1. Отопление</t>
  </si>
  <si>
    <t>ФЕРм08-03-602-03</t>
  </si>
  <si>
    <t>Электрические конвекторы, встраиваемые в конструкцию пола</t>
  </si>
  <si>
    <t>Объем=6 / 100</t>
  </si>
  <si>
    <t>ФССЦ-63.3.01.01-1000</t>
  </si>
  <si>
    <t>Электрообогреватель конвекторного типа, тип исполнени я-мобильный, мощность 0,5 кВт (настенные)</t>
  </si>
  <si>
    <t>3
О</t>
  </si>
  <si>
    <t>ФССЦ-63.3.01.01-1022</t>
  </si>
  <si>
    <t>Электрообогреватель конвекторного типа, тип исполнения-настенный, мощность 1 кВт</t>
  </si>
  <si>
    <t>ФЕР20-04-001-01</t>
  </si>
  <si>
    <t>Установка агрегатов воздушно-отопительных массой: до 0,25 т</t>
  </si>
  <si>
    <t>ОП п.1.20.19</t>
  </si>
  <si>
    <t>Индивидуальные испытания систем вентиляции и кондиционирования воздуха - 5% ОЗП=1,05; ЭМ=1,05 к расх.; ЗПМ=1,05; ТЗ=1,05; ТЗМ=1,05</t>
  </si>
  <si>
    <t>5
О</t>
  </si>
  <si>
    <t>ФССЦ-64.5.01.02-0011</t>
  </si>
  <si>
    <t>Завесы воздушные электрические для горизонтальной и вертикальной установки напряжением 380 В, мощностью 4,5/9 кВт, расходом воздуха 2200 м3/час</t>
  </si>
  <si>
    <t>Итоги по разделу 1 Отопление :</t>
  </si>
  <si>
    <t xml:space="preserve">  Итого по разделу 1 Отопление</t>
  </si>
  <si>
    <t>Объем=0,001+0,039</t>
  </si>
  <si>
    <t>ЛОКАЛЬНЫЙ СМЕТНЫЙ РАСЧЕТ (СМЕТА) № 03-01-06</t>
  </si>
  <si>
    <t>2021-ВТРКМ.ОПП-ИОС4 ВОР</t>
  </si>
  <si>
    <t>(2,59)</t>
  </si>
  <si>
    <t>(0,16)</t>
  </si>
  <si>
    <t>Раздел 1. Вентиляция</t>
  </si>
  <si>
    <t>ФЕР20-02-010-05</t>
  </si>
  <si>
    <t>Установка зонтов над шахтами из листовой стали прямоугольного сечения периметром: 2600 мм</t>
  </si>
  <si>
    <t>ФССЦ-19.2.02.01-0017</t>
  </si>
  <si>
    <t>Зонты вентиляционных систем из листовой и сортовой стали, прямоугольные, размер шахты 500х800 мм (850х450)</t>
  </si>
  <si>
    <t>ФЕР20-02-002-08</t>
  </si>
  <si>
    <t>Установка пластиковых вентиляционных решеток площадью в свету до 0,05 м2</t>
  </si>
  <si>
    <t>Объем=(1+3) / 100</t>
  </si>
  <si>
    <t>ФССЦ-19.1.05.04-0001</t>
  </si>
  <si>
    <t>Диффузоры потолочные пластиковые веерные, диаметр 100 мм</t>
  </si>
  <si>
    <t>ФССЦ-19.1.05.04-0003</t>
  </si>
  <si>
    <t>Диффузоры потолочные пластиковые веерные, диаметр 160 мм</t>
  </si>
  <si>
    <t>ФЕР20-01-001-01</t>
  </si>
  <si>
    <t>Прокладка воздуховодов из листовой, оцинкованной стали и алюминия класса Н (нормальные) толщиной: 0,5 мм, диаметром до 200 мм</t>
  </si>
  <si>
    <t>Объем=(2*3,1415927*(0,05*2+0,08*5+0,1*5)) / 100</t>
  </si>
  <si>
    <t>ФССЦ-19.1.01.02-0001</t>
  </si>
  <si>
    <t>Воздуховоды из листовой стали толщиной 0,5 мм, диаметр до 200 мм</t>
  </si>
  <si>
    <t>Итоги по разделу 1 Вентиляция :</t>
  </si>
  <si>
    <t xml:space="preserve">  Итого по разделу 1 Вентиляция</t>
  </si>
  <si>
    <t>Раздел 2. Новый Раздел</t>
  </si>
  <si>
    <t>Итоги по разделу 2 Новый Раздел :</t>
  </si>
  <si>
    <t xml:space="preserve">  Итого по разделу 2 Новый Раздел</t>
  </si>
  <si>
    <t>ЛОКАЛЬНЫЙ СМЕТНЫЙ РАСЧЕТ (СМЕТА) № 03-01-07</t>
  </si>
  <si>
    <t>2021-ВТРКМ.ОПП-ИОС1.2.1   ВОР</t>
  </si>
  <si>
    <t>(34,89)</t>
  </si>
  <si>
    <t>(0,58)</t>
  </si>
  <si>
    <t>(1,75)</t>
  </si>
  <si>
    <t>(34,31)</t>
  </si>
  <si>
    <t>Раздел 1. Сети внутреннего электроснабжения и освещения</t>
  </si>
  <si>
    <t>ГРЩ</t>
  </si>
  <si>
    <t>ФЕРм08-03-573-04</t>
  </si>
  <si>
    <t>Шкаф (пульт) управления навесной, высота, ширина и глубина: до 600х600х350 мм</t>
  </si>
  <si>
    <t>Объем=1+1+1</t>
  </si>
  <si>
    <t>ФССЦ-20.4.04.03-0010</t>
  </si>
  <si>
    <t>Щиты с монтажной панелью ЩМП-5, размером 1000х650х300 мм, степень защиты IP54 (ЩМП-7-2 У1 IP31)</t>
  </si>
  <si>
    <t>(Материалы для монтажных работ)</t>
  </si>
  <si>
    <t>ФССЦ-20.4.04.03-0005</t>
  </si>
  <si>
    <t>Щиты с монтажной панелью ЩМП-3, размером 650х500х220 мм, степень защиты IP30</t>
  </si>
  <si>
    <t>ФССЦ-20.4.04.03-0006</t>
  </si>
  <si>
    <t>Щиты с монтажной панелью ЩМП-3, размером 650х500х220 мм, степень защиты IP54</t>
  </si>
  <si>
    <t>Электроустановочные изделия</t>
  </si>
  <si>
    <t>ФЕРм08-03-591-01</t>
  </si>
  <si>
    <t>Выключатель: одноклавишный неутопленного типа при открытой проводке</t>
  </si>
  <si>
    <t>Объем=7 / 100</t>
  </si>
  <si>
    <t>ФССЦ-20.4.01.01-0031</t>
  </si>
  <si>
    <t>Выключатель одноклавишный для открытой проводки</t>
  </si>
  <si>
    <t>Объем=7 / 10</t>
  </si>
  <si>
    <t>Объем=43 / 100</t>
  </si>
  <si>
    <t>ФССЦ-20.4.03.05-0004</t>
  </si>
  <si>
    <t>Розетка открытой проводки с заземлением</t>
  </si>
  <si>
    <t>ФССЦ-20.4.03.02-0021</t>
  </si>
  <si>
    <t>Суппорт Mosaic</t>
  </si>
  <si>
    <t>Объем=50 / 100</t>
  </si>
  <si>
    <t>ФЕРм10-08-019-01</t>
  </si>
  <si>
    <t>Коробка ответвительная на стене</t>
  </si>
  <si>
    <t>ФССЦ-20.5.02.04-0001</t>
  </si>
  <si>
    <t>Коробка ответвительная "DKC" размером 100х100х50 мм</t>
  </si>
  <si>
    <t>Светотехническое оборудование</t>
  </si>
  <si>
    <t>ФЕРм08-03-594-01</t>
  </si>
  <si>
    <t>Светильник отдельно устанавливаемый: на штырях с количеством ламп в светильнике 1</t>
  </si>
  <si>
    <t>Объем=(3+7) / 100</t>
  </si>
  <si>
    <t>ТЦ_20.3.03.00_77_7720335726_11.02.2022_02 (ТОМ 3.5, КА п.2, стр 228-239)</t>
  </si>
  <si>
    <t>Светильник светодиодный СПП-2301 12 Вт IP65</t>
  </si>
  <si>
    <t>Цена=344,88/1,2</t>
  </si>
  <si>
    <t>ТЦ_20.3.03.00_77_7701869793_11.02.2022_02 (ТОМ 3.5, КА п.3, стр 228-239)</t>
  </si>
  <si>
    <t>Светильник светодиодный LT-UTP-10-IP20-36W-4000K LED</t>
  </si>
  <si>
    <t>Цена=780/1,2</t>
  </si>
  <si>
    <t>Заземление, уравнивание потенциалов</t>
  </si>
  <si>
    <t>ФЕР01-02-057-02</t>
  </si>
  <si>
    <t>Разработка грунта вручную в траншеях глубиной до 2 м без креплений с откосами, группа грунтов: 2</t>
  </si>
  <si>
    <t>Объем=(40*0,5*0,5) / 100</t>
  </si>
  <si>
    <t>Приказ № 812/пр от 21.12.2020 Прил. п.1.2</t>
  </si>
  <si>
    <t>НР Земляные работы, выполняемые ручным способом</t>
  </si>
  <si>
    <t>Приказ № 774/пр от 11.12.2020 Прил. п.1.2</t>
  </si>
  <si>
    <t>СП Земляные работы, выполняемые ручным способом</t>
  </si>
  <si>
    <t>ФЕР01-02-061-01</t>
  </si>
  <si>
    <t>Засыпка вручную траншей, пазух котлованов и ям, группа грунтов: 1</t>
  </si>
  <si>
    <t>ФЕРм08-02-472-02</t>
  </si>
  <si>
    <t>Заземлитель горизонтальный из стали: полосовой сечением 160 мм2</t>
  </si>
  <si>
    <t>Объем=40 / 100</t>
  </si>
  <si>
    <t>ФССЦ-08.3.07.01-0043</t>
  </si>
  <si>
    <t>Сталь полосовая: 40х5 мм, марка Ст3сп</t>
  </si>
  <si>
    <t>Объем=0,04*0,005*40*7,85</t>
  </si>
  <si>
    <t>ФЕРм08-02-471-04</t>
  </si>
  <si>
    <t>Заземлитель вертикальный из круглой стали диаметром: 16 мм</t>
  </si>
  <si>
    <t>ФССЦ-08.3.04.02-0096</t>
  </si>
  <si>
    <t>Круг стальной горячекатаный, марка стали ВСт3пс5-1, диаметр 18 мм</t>
  </si>
  <si>
    <t>Объем=2,5*3*2/1000</t>
  </si>
  <si>
    <t>ФЕРм08-02-472-08</t>
  </si>
  <si>
    <t>Проводник заземляющий открыто по строительным основаниям: из круглой стали диаметром 8 мм</t>
  </si>
  <si>
    <t>Объем=35 / 100</t>
  </si>
  <si>
    <t>ФССЦ-08.3.04.02-0053</t>
  </si>
  <si>
    <t>Сталь круглая (катанка), диаметром 8 мм</t>
  </si>
  <si>
    <t>Объем=35*0,395/1000</t>
  </si>
  <si>
    <t>ФЕРм08-02-472-10</t>
  </si>
  <si>
    <t>Проводник заземляющий из медного изолированного провода сечением 25 мм2 открыто по строительным основаниям</t>
  </si>
  <si>
    <t>Объем=(10+20) / 100</t>
  </si>
  <si>
    <t>ФССЦ-21.2.03.05-0076</t>
  </si>
  <si>
    <t>Провод силовой установочный с медными жилами ПуГВ 1х50-450 (ПуГВнг(А) LS)</t>
  </si>
  <si>
    <t>Объем=(10*1,03) / 1000</t>
  </si>
  <si>
    <t>ФССЦ-21.2.03.05-0074</t>
  </si>
  <si>
    <t>Провод силовой установочный с медными жилами ПуГВ 1х25-450 (ПуГВнг(А) LS)</t>
  </si>
  <si>
    <t>Объем=(20*1,03) / 1000</t>
  </si>
  <si>
    <t>Провода и кабели</t>
  </si>
  <si>
    <t>ФЕРм08-02-409-09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</si>
  <si>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</si>
  <si>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ФССЦ-24.3.01.02-0001</t>
  </si>
  <si>
    <t>Трубы гибкие гофрированные из самозатухающего ПВХ легкие с протяжкой, диаметр 20 мм</t>
  </si>
  <si>
    <t>Объем=0,5*102</t>
  </si>
  <si>
    <t>ФЕРм08-02-390-03</t>
  </si>
  <si>
    <t>Короба пластмассовые: шириной до 120 мм</t>
  </si>
  <si>
    <t>Объем=60 / 100</t>
  </si>
  <si>
    <t>ТЦ_20.2.05.00_77_5029156850_11.02.2022_02 (ТОМ 3.5, КА п.1, стр 228-239)</t>
  </si>
  <si>
    <t>Кабель-канал 100х80</t>
  </si>
  <si>
    <t>Цена=2535,4/1,2</t>
  </si>
  <si>
    <t>ФЕРм08-02-409-01</t>
  </si>
  <si>
    <t>Труба винипластовая по установленным конструкциям, по стенам и колоннам с креплением скобами, диаметр: до 25 мм</t>
  </si>
  <si>
    <t>Объем=70 / 100</t>
  </si>
  <si>
    <t>ФССЦ-20.2.12.03-0011</t>
  </si>
  <si>
    <t>Трубы гибкие гофрированные из ПВХ, диаметр 20 мм</t>
  </si>
  <si>
    <t>Объем=0,7*102</t>
  </si>
  <si>
    <t>ФЕРм08-02-399-01</t>
  </si>
  <si>
    <t>Провод в коробах, сечением: до 6 мм2</t>
  </si>
  <si>
    <t>Объем=(20+10) / 100</t>
  </si>
  <si>
    <t>ФЕРм08-02-399-02</t>
  </si>
  <si>
    <t>Провод в коробах, сечением: до 35 мм2</t>
  </si>
  <si>
    <t>Объем=(116+5+38+8) / 100</t>
  </si>
  <si>
    <t>ФЕРм08-02-412-03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</si>
  <si>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16 мм2</t>
  </si>
  <si>
    <t>Объем=15 / 100</t>
  </si>
  <si>
    <t>ФЕРм08-02-412-04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</si>
  <si>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35 мм2</t>
  </si>
  <si>
    <t>Объем=(16+50) / 100</t>
  </si>
  <si>
    <t>ФССЦ-21.1.06.09-0176</t>
  </si>
  <si>
    <t>Кабель силовой с медными жилами ВВГнг(A)-LS 5х2,5-660</t>
  </si>
  <si>
    <t>Объем=(15*1,02) / 1000</t>
  </si>
  <si>
    <t>Объем=(116*1,02) / 1000</t>
  </si>
  <si>
    <t>Объем=(20*1,02) / 1000</t>
  </si>
  <si>
    <t>ФССЦ-21.1.06.09-0145</t>
  </si>
  <si>
    <t>Кабель силовой с медными жилами ВВГнг-LS 2х1,5-660</t>
  </si>
  <si>
    <t>Объем=(10*1,02) / 1000</t>
  </si>
  <si>
    <t>ФССЦ-21.1.06.10-0200</t>
  </si>
  <si>
    <t>Кабель силовой с медными жилами ВВГнг(A)-FRLS 5х4ок(N, PE)-1000</t>
  </si>
  <si>
    <t>Объем=(16*1,02) / 1000</t>
  </si>
  <si>
    <t>ФССЦ-21.1.06.10-0169</t>
  </si>
  <si>
    <t>Кабель силовой с медными жилами ВВГнг(A)-FRLS 3х2,5ок-1000</t>
  </si>
  <si>
    <t>Объем=(5*1,02) / 1000</t>
  </si>
  <si>
    <t>ФССЦ-21.1.06.10-0168</t>
  </si>
  <si>
    <t>Кабель силовой с медными жилами ВВГнг(A)-FRLS 3х1,5ок(N, РЕ)-1000</t>
  </si>
  <si>
    <t>Объем=(38*1,02) / 1000</t>
  </si>
  <si>
    <t>ФССЦ-21.1.06.10-0155</t>
  </si>
  <si>
    <t>Кабель силовой с медными жилами ВВГнг(A)-FRLS 2х1,5ок(N)-1000</t>
  </si>
  <si>
    <t>Объем=(8*1,02) / 1000</t>
  </si>
  <si>
    <t>ФССЦ-21.1.05.04-0003</t>
  </si>
  <si>
    <t>Кабель саморегулируемый греющий "FroStop Black" для защиты от замерзания трубопроводов диаметром 50-100 мм (Freezstop-25)</t>
  </si>
  <si>
    <t>Объем=50*1,02</t>
  </si>
  <si>
    <t>Итоги по разделу 1 Сети внутреннего электроснабжения и освещения :</t>
  </si>
  <si>
    <t xml:space="preserve">  Итого по разделу 1 Сети внутреннего электроснабжения и освещения</t>
  </si>
  <si>
    <t>ЛОКАЛЬНЫЙ СМЕТНЫЙ РАСЧЕТ (СМЕТА) № 03-01-08</t>
  </si>
  <si>
    <t>2021-ВТРКМ.ОПП-ИОС5.2  ВОР, 5.3 ВОР</t>
  </si>
  <si>
    <t>(2059,21)</t>
  </si>
  <si>
    <t>(28,23)</t>
  </si>
  <si>
    <t>(9,72)</t>
  </si>
  <si>
    <t>(30,57)</t>
  </si>
  <si>
    <t>(2000,41)</t>
  </si>
  <si>
    <t>Раздел 1. СКУД</t>
  </si>
  <si>
    <t>СКУД</t>
  </si>
  <si>
    <t>ФЕРм10-10-006-01</t>
  </si>
  <si>
    <t>Система управления доступом с автоматическим запирающим устройством</t>
  </si>
  <si>
    <t>ФССЦ-61.2.07.04-0004</t>
  </si>
  <si>
    <t>Контроллер доступа, марка "С2000-2" исп. 01</t>
  </si>
  <si>
    <t>ТЦ_61.2.00.00_77_9701060614_11.02.2022_02 (ТОМ 3.5, КА п.74, стр 225-227)</t>
  </si>
  <si>
    <t>Считыватель магнитных карт RL-01-MF Oxgard</t>
  </si>
  <si>
    <t>шт.</t>
  </si>
  <si>
    <t>4
О</t>
  </si>
  <si>
    <t>ТЦ_61.2.00.00_77_9721058194_11.02.2022_02 (ТОМ 3.5, КА п.63, стр 137-138)</t>
  </si>
  <si>
    <t>Считыватель бесконтактный Matrix III-EH</t>
  </si>
  <si>
    <t>Цена=3171/1,2</t>
  </si>
  <si>
    <t>ТЦ_62.2.01.01_77_7702680818_11.02.2022_02 (ТОМ 3.5, КА п.64, стр 138-139)</t>
  </si>
  <si>
    <t>Кнопка выхода AT-H801А LED</t>
  </si>
  <si>
    <t>Цена=369/1,2</t>
  </si>
  <si>
    <t>6
О</t>
  </si>
  <si>
    <t>ТЦ_01.7.04.04_77_7702680818_11.02.2022_02 (ТОМ 3.5, КА п.65, стр 140-141)</t>
  </si>
  <si>
    <t>ML-100K с планкой замок электромагнитный</t>
  </si>
  <si>
    <t>Цена=2392/1,2</t>
  </si>
  <si>
    <t>7
О</t>
  </si>
  <si>
    <t>ФССЦ-62.4.02.01-0019</t>
  </si>
  <si>
    <t>Блок бесперебойного питания: ББП-30 исп. 2 Accordtec</t>
  </si>
  <si>
    <t>ФЕРм10-08-002-04</t>
  </si>
  <si>
    <t>Извещатель ОС автоматический: контактный, магнитоконтактный на открывание окон, дверей</t>
  </si>
  <si>
    <t>11
О</t>
  </si>
  <si>
    <t>ФССЦ-61.2.01.05-0024</t>
  </si>
  <si>
    <t>Извещатель охранный контактный: ИО 102-6П</t>
  </si>
  <si>
    <t>ФЕРм10-08-001-06</t>
  </si>
  <si>
    <t>Приборы приемно-контрольные сигнальные, концентратор: блок базовый на 10 лучей</t>
  </si>
  <si>
    <t>13
О</t>
  </si>
  <si>
    <t>ФССЦ-61.2.04.10-0005</t>
  </si>
  <si>
    <t>Пульт контроля и управления охранно-пожарный, марка "С2000"</t>
  </si>
  <si>
    <t>ФЕРм10-04-066-06</t>
  </si>
  <si>
    <t>Табло сигнальное студийное или коридорное</t>
  </si>
  <si>
    <t>Приказ № 812/пр от 21.12.2020 Прил. п.51.2</t>
  </si>
  <si>
    <t>НР Монтаж радиотелевизионного и электронного оборудования</t>
  </si>
  <si>
    <t>Приказ № 774/пр от 11.12.2020 Прил. п.51.2</t>
  </si>
  <si>
    <t>СП Монтаж радиотелевизионного и электронного оборудования</t>
  </si>
  <si>
    <t>15
О</t>
  </si>
  <si>
    <t>ТЦ_62.1.00.00_77_7702680818_11.02.2022_02 (ТОМ 3.5, КА п66, стр 141-142)</t>
  </si>
  <si>
    <t>С2000 БКИ в.3.хх Блок контроля и индикации</t>
  </si>
  <si>
    <t>Цена=7670,52/1,2</t>
  </si>
  <si>
    <t>Объем=1+1</t>
  </si>
  <si>
    <t>17
О</t>
  </si>
  <si>
    <t>ФССЦ-61.1.04.03-1006</t>
  </si>
  <si>
    <t>Преобразователь интерфейсов с гальванической изоляцией, корпус IP65 (С2000-ПИ)</t>
  </si>
  <si>
    <t>ФЕРм08-01-081-02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</si>
  <si>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6</t>
  </si>
  <si>
    <t>19
О</t>
  </si>
  <si>
    <t>ФССЦ-61.2.02.03-0028</t>
  </si>
  <si>
    <t>Извещатель пожарный ручной: ИПР-513-10</t>
  </si>
  <si>
    <t>Кабельная, монтажная продукция</t>
  </si>
  <si>
    <t>ФЕРм08-02-402-01</t>
  </si>
  <si>
    <t>Кабель трех-пятижильный по установленным конструкциям и лоткам с установкой ответвительных коробок: в помещениях с нормальной средой сечением жилы до 10 мм2</t>
  </si>
  <si>
    <t>Объем=(50+10+40) / 100</t>
  </si>
  <si>
    <t>Кабель витая пара F/UTP 4х2х0,52, категория 5e (FTP-3нг(А)-FRHF 4x2x0,52)</t>
  </si>
  <si>
    <t>Объем=(50*1,02) / 1000</t>
  </si>
  <si>
    <t>ФССЦ-21.2.03.08-0012</t>
  </si>
  <si>
    <t>Шнур ШВВП 2х0,75-380</t>
  </si>
  <si>
    <t>Объем=10 / 1000</t>
  </si>
  <si>
    <t>ТЦ_21.0.00.00_77_9721058194_28.02.2022_01 (ТОМ 3.5, КА п.67, стр 143-144)</t>
  </si>
  <si>
    <t>Кабель для монтажа систем сигнализации КСПВ 8х0,5</t>
  </si>
  <si>
    <t>Объем=40*1,02</t>
  </si>
  <si>
    <t>Цена=29,33/1,2</t>
  </si>
  <si>
    <t>ФССЦ-14.2.02.10-1000</t>
  </si>
  <si>
    <t>Покрытие огнезащитное кабельных проходок</t>
  </si>
  <si>
    <t>ТЦ_25.3.05.01_52_5262247300_11.02.2022_02 (ТОМ 3.5, КА п.68, стр 144-146)</t>
  </si>
  <si>
    <t>Трубка из терморасширяющейся резины системы "Стоп огонь" СОН 16/3</t>
  </si>
  <si>
    <t>Цена=200,34/1,2</t>
  </si>
  <si>
    <t>ФЕРм08-02-155-02</t>
  </si>
  <si>
    <t>Заделка проходов при прокладке кабелей по стенам и потолкам</t>
  </si>
  <si>
    <t>100 м трассы</t>
  </si>
  <si>
    <t>Объем=100 / 100</t>
  </si>
  <si>
    <t>ТЦ_14.5.01.11_50_ 5038152548_11.02.2022_02 (ТОМ 3.5, КА п.69, стр 147-148)</t>
  </si>
  <si>
    <t>Герметик "Стоп огонь" ЭП-71</t>
  </si>
  <si>
    <t>Цена=769/1,2</t>
  </si>
  <si>
    <t>Итоги по разделу 1 СКУД :</t>
  </si>
  <si>
    <t xml:space="preserve">  Итого по разделу 1 СКУД</t>
  </si>
  <si>
    <t>Раздел 2. Структурированная кабельная система (ИОС 5.2)</t>
  </si>
  <si>
    <t>Шкаф ТКШ-1</t>
  </si>
  <si>
    <t>ФЕРм10-03-001-01</t>
  </si>
  <si>
    <t>Стойка, полустойка, каркас стойки или шкаф, масса: до 100 кг</t>
  </si>
  <si>
    <t>ТЦ_20.4.04.01_78_7842082247_11.02.2022_02 (ТОМ 3.5, КА п.72, стр 154-156)</t>
  </si>
  <si>
    <t>VX IT Шкаф 600x2000x600 42U standard обзорная и глухая двери 19" спереди | код 5329121 | Rittal</t>
  </si>
  <si>
    <t>Цена=119717/1,2</t>
  </si>
  <si>
    <t>ТЦ_61.1.04.00_78_7842082247_11.02.2022_02 (ТОМ 3.5, КА п28, стр 25-27)</t>
  </si>
  <si>
    <t>Rittal  Боковая стенка, на винтах, листовая сталь 8108.245</t>
  </si>
  <si>
    <t>Цена=18833/1,2</t>
  </si>
  <si>
    <t>ТЦ_61.1.04.00_78_7842082247_11.02.2022_02 (ТОМ 3.5, КА п29, стр 25-27)</t>
  </si>
  <si>
    <t>Rittal  Панель основания в наборе, секционная, закрытая 5301.337</t>
  </si>
  <si>
    <t>Цена=3920/1,2</t>
  </si>
  <si>
    <t>ТЦ_20.0.00.00_78_7842082247_11.02.2022_02 (ТОМ 3.5, КА п30, стр 25-27)</t>
  </si>
  <si>
    <t>Rittal Кабель подключения для блока питания 7200.215</t>
  </si>
  <si>
    <t>Цена=734/1,2</t>
  </si>
  <si>
    <t>ТЦ_61.1.04.00_78_7842082247_11.02.2022_02 (ТОМ 3.5, КА п15, стр 25-27)</t>
  </si>
  <si>
    <t>Rittal  Распределительная панель со стальными органайзерами 7257.005</t>
  </si>
  <si>
    <t>Цена=3512/1,2</t>
  </si>
  <si>
    <t>ТЦ_61.1.04.00_78_7842082247_11.02.2022_02 (ТОМ 3.5, КА п16, стр 25-27)</t>
  </si>
  <si>
    <t>Rittal Приборная полка, выдвижная для VX IT, TS IT, TE, TX CableNet 5501.675</t>
  </si>
  <si>
    <t>Цена=12482/1,2</t>
  </si>
  <si>
    <t>ТЦ_20.0.00.00_78_7842082247_11.02.2022_02 (ТОМ 3.5, КА п17, стр 25-27)</t>
  </si>
  <si>
    <t>Rittal Держатель кабеля на шарнирах, с защитой от изгиба и быстрым соединителем 7163.560</t>
  </si>
  <si>
    <t>Цена=7209/1,2</t>
  </si>
  <si>
    <t>ФЕРм08-03-591-12</t>
  </si>
  <si>
    <t>Блоки с тремя выключателями и одной штепсельной розеткой утопленного типа при скрытой проводке</t>
  </si>
  <si>
    <t>ТЦ_20.4.03.07_78_7842082247_11.02.2022_02 (ТОМ 3.5, КА п18, стр 25-27)</t>
  </si>
  <si>
    <t>Rittal Блок розеток для штекеров C14 7240.201</t>
  </si>
  <si>
    <t>Цена=7930/1,2</t>
  </si>
  <si>
    <t>ТЦ_23.8.01.00_78_7842082247_11.02.2022_02 (ТОМ 3.5, КА п19, стр 25-27)</t>
  </si>
  <si>
    <t>Rittal Закладные гайки 50шт 2094200</t>
  </si>
  <si>
    <t>уп.</t>
  </si>
  <si>
    <t>Цена=1496/1,2</t>
  </si>
  <si>
    <t>ФССЦ-01.7.15.04-0060</t>
  </si>
  <si>
    <t>Винты из нержавеющей стали 08Х18Н10 с цилиндрической головкой М6х16 мм</t>
  </si>
  <si>
    <t>ТЦ_20.3.03.07_78_7842082247_11.02.2022_02 (ТОМ 3.5, КА п20, стр 25-27)</t>
  </si>
  <si>
    <t>Rittal IT-светильник на светодиодах для IT-шкафов и IT-корпусов 7859.000</t>
  </si>
  <si>
    <t>Цена=5658/1,2</t>
  </si>
  <si>
    <t>ТЦ_61.3.05.00_78_7842082247_11.02.2022_02 (ТОМ 3.5, КА п21, стр 25-27)</t>
  </si>
  <si>
    <t>Rittal Штекер для маломощного оборудования C18, МЭК 60320,
подходит для C13, тип SJT 2 x 18 60D 7859020</t>
  </si>
  <si>
    <t>Цена=1158/1,2</t>
  </si>
  <si>
    <t>ТЦ_62.1.01.00_78_7842082247_11.02.2022_02 (ТОМ 3.5, КА п264, стр 35-77)</t>
  </si>
  <si>
    <t>Автоматический выключатель однополюсный 10А Schneider Electric Multi9</t>
  </si>
  <si>
    <t>Цена=1035/1,2</t>
  </si>
  <si>
    <t>Объем=4+1</t>
  </si>
  <si>
    <t>ТЦ_61.3.05.00_78_7842082247_11.02.2022_02 (ТОМ 3.5, КА п22, стр 25-27)</t>
  </si>
  <si>
    <t>RIT Коммутационная панель SMARTen 48 с переключателями R3244000</t>
  </si>
  <si>
    <t>Цена=67760/1,2</t>
  </si>
  <si>
    <t>47
О</t>
  </si>
  <si>
    <t>ТЦ_61.3.05.00_78_7802898215_11.02.2022_01 (ТОМ 3.5, КА п23, стр 25-27)</t>
  </si>
  <si>
    <t>Коммутационная панель Xlight SC 24 оптическая Xlight F/O
Adapter, SC-SC, Duplex, MM</t>
  </si>
  <si>
    <t>Цена=8520/1,2</t>
  </si>
  <si>
    <t>ФЕРм11-04-028-01</t>
  </si>
  <si>
    <t>Включение в аппаратуру разъемов штепсельных, количество контактов в разъеме: до 14 шт.</t>
  </si>
  <si>
    <t>Объем=4+48</t>
  </si>
  <si>
    <t>49
О</t>
  </si>
  <si>
    <t>ТЦ_61.3.05.00_78_7842082247_11.02.2022_02 (ТОМ 3.5, КА п24, стр 25-27)</t>
  </si>
  <si>
    <t>RIT Оптический патч-корд F/O Patch Cord, SC-LC, Duplex, SM, PC, 2m</t>
  </si>
  <si>
    <t>Цена=287/1,2</t>
  </si>
  <si>
    <t>ТЦ_61.3.05.00_78_7842082247_11.02.2022_02 (ТОМ 3.5, КА п25, стр 25-27)</t>
  </si>
  <si>
    <t>RIT Медный патч-корд SMARTen STP Patch Cord, 1.0m, Gray</t>
  </si>
  <si>
    <t>Цена=975/1,2</t>
  </si>
  <si>
    <t>52
О</t>
  </si>
  <si>
    <t>ТЦ_62.9.03.01_78_7842082247_11.02.2022_02 (ТОМ 3.5, КА п27, стр 25-27)</t>
  </si>
  <si>
    <t>Rittal  Сервисная розетка Для крепления к раме шкафа 7280.100</t>
  </si>
  <si>
    <t>Цена=3389/1,2</t>
  </si>
  <si>
    <t>Шкаф ТКШ-СПД-СС</t>
  </si>
  <si>
    <t>54
О</t>
  </si>
  <si>
    <t>ТЦ_61.3.05.00_78_7842082247_11.02.2022_02 (ТОМ 3.5, КА п13, стр 25-27)</t>
  </si>
  <si>
    <t>Rittal Набор выравнивания потенциалов для VX IT 5302.027</t>
  </si>
  <si>
    <t>Цена=2451/1,2</t>
  </si>
  <si>
    <t>56
О</t>
  </si>
  <si>
    <t>ТЦ_61.3.05.00_78_7842082247_11.02.2022_02 (ТОМ 3.5, КА п14, стр 25-27)</t>
  </si>
  <si>
    <t>Rittal Монтажная плата со встроенной несущей шиной 7526.964</t>
  </si>
  <si>
    <t>Цена=1511,51/1,2</t>
  </si>
  <si>
    <t>58
О</t>
  </si>
  <si>
    <t>62
О</t>
  </si>
  <si>
    <t>65
О</t>
  </si>
  <si>
    <t>68
О</t>
  </si>
  <si>
    <t>70
О</t>
  </si>
  <si>
    <t>ФССЦ-61.3.05.03-0014</t>
  </si>
  <si>
    <t>Патч-панель коммутационная 19" 1U 24xRJ-45, категория 5е (Essential) на 24 порта для крепление в стойку 19 (PP2-19-24-8P8C-C6A-110D)"</t>
  </si>
  <si>
    <t>72
О</t>
  </si>
  <si>
    <t>Объем=1+48</t>
  </si>
  <si>
    <t>74
О</t>
  </si>
  <si>
    <t>Шкаф ТКШ-2</t>
  </si>
  <si>
    <t>ТЦ_62.1.02.00_77_7702680818_11.02.2022_02 (ТОМ 3.5, КА п7, стр 75-77)</t>
  </si>
  <si>
    <t>Hyperline TWB-1245-GP-RAL9004 Шкаф настенный 19-дюймовый (19"), 12U, 650x600х450мм, стеклянная дверь с перфорацией по бокам, ручка с замком, цвет черный (RAL 9004) (разобранный)</t>
  </si>
  <si>
    <t>Цена=19362/1,2</t>
  </si>
  <si>
    <t>81
О</t>
  </si>
  <si>
    <t>ФССЦ-62.1.01.09-0073</t>
  </si>
  <si>
    <t>Выключатели автоматические: «Legrand» серии LR 1Р 10А</t>
  </si>
  <si>
    <t>83
О</t>
  </si>
  <si>
    <t>Патч-панель коммутационная 19" 1U 24xRJ-45, категория 5е (Essential) на 24 порта для крепление в стойку 19" (PP2-19-24-8P8C-C6A-110D)</t>
  </si>
  <si>
    <t>ТЦ_61.3.05.00_77_7842082247_02.03.2022_02 (ТОМ 3.5, КА п24, стр 25-27)</t>
  </si>
  <si>
    <t>85
О</t>
  </si>
  <si>
    <t>ТЦ_61.3.05.00_77_7842082247_02.03.2022_02 (ТОМ 3.5, КА п25, стр 25-27)</t>
  </si>
  <si>
    <t>87
О</t>
  </si>
  <si>
    <t>ТЦ_61.3.05.00_77_7702680818_11.02.2022_02 (ТОМ 3.5, КА п8, стр 78-80)</t>
  </si>
  <si>
    <t>Маршрутизатор QTECH QSR-1920-12-AC</t>
  </si>
  <si>
    <t>Цена=134343/1,2</t>
  </si>
  <si>
    <t>88
О</t>
  </si>
  <si>
    <t>ТЦ_61.3.05.00_77_7702680818_11.02.2022_02 (ТОМ 3.5, КА п9, стр 81-83)</t>
  </si>
  <si>
    <t>Модуль WDM SFP+ QTECH QSC-SFP+10G10W-2733</t>
  </si>
  <si>
    <t>Цена=10452/1,2</t>
  </si>
  <si>
    <t>Цена=10453/1,2</t>
  </si>
  <si>
    <t>90
О</t>
  </si>
  <si>
    <t>ТЦ_62.4.00.00_78_7810476129_11.02.2022_02  (ТОМ 3.5, КА п71, стр 152-153)</t>
  </si>
  <si>
    <t>ИБП APC SMX2200HVNC</t>
  </si>
  <si>
    <t>Цена=122030/1,2</t>
  </si>
  <si>
    <t>Активное оборудование шкафа ТКШ-1 и кабели питания</t>
  </si>
  <si>
    <t>92
О</t>
  </si>
  <si>
    <t>ТЦ_61.3.05.00_78_7816526418_11.02.2022_02 (ТОМ 3.5, КА п10, стр 88-90)</t>
  </si>
  <si>
    <t>Коммутатор на 48 портов QSW-6200-52T</t>
  </si>
  <si>
    <t>Цена=390288/1,2</t>
  </si>
  <si>
    <t>94
О</t>
  </si>
  <si>
    <t>ТЦ_61.3.05.00_78_7816 526418_11.02.2022_02 (ТОМ 3.5, КА п9, стр 81-83)</t>
  </si>
  <si>
    <t>96
О</t>
  </si>
  <si>
    <t>ФЕРм08-03-591-09</t>
  </si>
  <si>
    <t>Розетка штепсельная: утопленного типа при скрытой проводке</t>
  </si>
  <si>
    <t>Объем=14 / 100</t>
  </si>
  <si>
    <t>ФССЦ-20.4.03.02-0011</t>
  </si>
  <si>
    <t>Рамка "Legrand" Valena из термопласта 1 пост</t>
  </si>
  <si>
    <t>ФССЦ-20.4.03.07-0016</t>
  </si>
  <si>
    <t>Розетка штепсельная Mosaic с заземляющим контактом</t>
  </si>
  <si>
    <t>Телефонные аппараты</t>
  </si>
  <si>
    <t>ФЕРм10-02-030-01</t>
  </si>
  <si>
    <t>Аппарат телефонный системы ЦБ или АТС: настольный</t>
  </si>
  <si>
    <t>ФССЦ-61.1.02.01-0012</t>
  </si>
  <si>
    <t>IP-телефон на 16 логических линий</t>
  </si>
  <si>
    <t>Электрочасофикация</t>
  </si>
  <si>
    <t>ФЕРм10-08-016-01</t>
  </si>
  <si>
    <t>Электрочасы вторичные для помещений односторонние: на стене</t>
  </si>
  <si>
    <t>103
О</t>
  </si>
  <si>
    <t>ТЦ_61.1.04.09_77_7715794890_11.02.2022_02  (ТОМ 3.5, КА п11, стр 85-87)</t>
  </si>
  <si>
    <t>Вторичные цифровые часы NTP Импульс-421-ETN-NTP</t>
  </si>
  <si>
    <t>Цена=14490/1,2</t>
  </si>
  <si>
    <t>Система вызова МГН</t>
  </si>
  <si>
    <t>ФЕРм10-08-003-04</t>
  </si>
  <si>
    <t>Устройство ультразвуковое,: преобразователь (излучатель или приемник)</t>
  </si>
  <si>
    <t>105
О</t>
  </si>
  <si>
    <t>ТЦ_64.2.01.01_69_6915012732_11.02.2022_02 (ТОМ 3.5, КА п32, стр 40-42)</t>
  </si>
  <si>
    <t>Приемник сигналов системы вызова помощи ТИФЛОВЫЗОВ модель ПС-999</t>
  </si>
  <si>
    <t>Цена=7700/1,20</t>
  </si>
  <si>
    <t>ФЕРм08-01-081-01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</si>
  <si>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</t>
  </si>
  <si>
    <t>Объем=2+2+1+1+1</t>
  </si>
  <si>
    <t>ТЦ_62.2.01.01_69_6915012732_11.02.2022_02  (ТОМ 3.5, КА п33, стр 43-44)</t>
  </si>
  <si>
    <t>Антивандальная кнопка вызова персонала с вибрацией и дополнительным шнурком СТ3 с порошковой покраской</t>
  </si>
  <si>
    <t>Цена=6345/1,20</t>
  </si>
  <si>
    <t>108
О</t>
  </si>
  <si>
    <t>ТЦ_62.2.01.01_77_9721058194_11.02.2022_02  (ТОМ 3.5, КА п34, стр44-45)</t>
  </si>
  <si>
    <t>Влагозащищенная проводная цифровая кнопка вызова MP-433W1</t>
  </si>
  <si>
    <t>Цена=4010/1,20</t>
  </si>
  <si>
    <t>109
О</t>
  </si>
  <si>
    <t>ТЦ_62.2.01.01_77_7702680818_11.02.2022_01  (ТОМ 3.5, КА п61, стр 47-49)</t>
  </si>
  <si>
    <t>Проводная цифровая кнопка вызова MP-433W8</t>
  </si>
  <si>
    <t>Цена=6700/1,2</t>
  </si>
  <si>
    <t>110
О</t>
  </si>
  <si>
    <t>ФССЦ-61.2.04.01-0005</t>
  </si>
  <si>
    <t>Приборы сигнальные и световые, арматура сигнальная, с неоновой лампой, переменное напряжение 230 В, степень защиты IP40, установочное отверстие 22 мм, размер 48х56х30 мм</t>
  </si>
  <si>
    <t>111
О</t>
  </si>
  <si>
    <t>ТЦ_20.3.00.00_77_7743553167_11.02.2022_02  (ТОМ 3.5, КА п35, стр102-103)</t>
  </si>
  <si>
    <t>Сигнальная лампа MP-611W1</t>
  </si>
  <si>
    <t>Цена=2299/1,2</t>
  </si>
  <si>
    <t>112
О</t>
  </si>
  <si>
    <t>ТЦ_61.2.07.04_77_7702680818_11.02.2022_02  (ТОМ 3.5, КА п31, стр 46-47)</t>
  </si>
  <si>
    <t>Контроллер с кнопкой сброса MP-200W2</t>
  </si>
  <si>
    <t>Цена=5440/1,2</t>
  </si>
  <si>
    <t>114
О</t>
  </si>
  <si>
    <t>ТЦ_61.1.03.00_77_7702680818_11.02.2022_02  (ТОМ 3.5, КА п36, стр 262-263)</t>
  </si>
  <si>
    <t>Адаптер-блок защиты gc-0012u3</t>
  </si>
  <si>
    <t>Цена=1281/1,2</t>
  </si>
  <si>
    <t>115
О</t>
  </si>
  <si>
    <t>ФССЦ-62.4.02.04-0003</t>
  </si>
  <si>
    <t>Блок питания DR-15-12 220В/12В, 15 Вт</t>
  </si>
  <si>
    <t>ФЕР09-05-015-01</t>
  </si>
  <si>
    <t>Установка флагодержателей стальных. Установка стойки крепления антивандальной кнопки</t>
  </si>
  <si>
    <t>ТЦ_20.2.08.00_77_7731262780_11.02.2022_01  (ТОМ 3.5, КА п62, стр 51-52)</t>
  </si>
  <si>
    <t>Стойка крепление для антивандальной кнопки вызова арт.82041</t>
  </si>
  <si>
    <t>Цена=1505/1,2</t>
  </si>
  <si>
    <t>Активное оборудование шкафа ТКШ-СПД-СС</t>
  </si>
  <si>
    <t>118</t>
  </si>
  <si>
    <t>119
О</t>
  </si>
  <si>
    <t>ТЦ_61.3.05.00_54_5406802100_11.02.2022_02  (ТОМ 3.5, КА п37, стр88-90)</t>
  </si>
  <si>
    <t>Коммутатор на 48 портов QSW-3470-28TX-AC</t>
  </si>
  <si>
    <t>Цена=48918/1,2</t>
  </si>
  <si>
    <t>120</t>
  </si>
  <si>
    <t>121
О</t>
  </si>
  <si>
    <t>ТЦ_61.3.05.00_78_7816526418_11.02.2022_02  (ТОМ 3.5, КА п9, стр 81-83)</t>
  </si>
  <si>
    <t>122
О</t>
  </si>
  <si>
    <t>ТЦ_61.3.05.00_77_7702680818_11.02.2022_02  (ТОМ 3.5, КА п8, стр 78-80)</t>
  </si>
  <si>
    <t>Маршрутизатор QTECH QSR-1920-14-AC</t>
  </si>
  <si>
    <t>123</t>
  </si>
  <si>
    <t>Объем=2+1</t>
  </si>
  <si>
    <t>124
О</t>
  </si>
  <si>
    <t>ТЦ_62.4.00.00_77_7702680818_11.02.2022_02  (ТОМ 3.5, КА п70, стр149-151)</t>
  </si>
  <si>
    <t>ИБП APC Smart-UPS SRT 5000VA RM 230V SRT5KRMXLI</t>
  </si>
  <si>
    <t>Цена=380061,99/1,2</t>
  </si>
  <si>
    <t>125
О</t>
  </si>
  <si>
    <t>ТЦ_62.4.01.01_77_7743553167_11.02.2022_02  (ТОМ 3.5, КА п38, стр 90-92)</t>
  </si>
  <si>
    <t>Комплект батарей для APC Smart-UPS SRT 192 В 5 и 6 кВ·А, стоечного исполнения/ Батарея APC SRT192BP</t>
  </si>
  <si>
    <t>Цена=115208/1.2</t>
  </si>
  <si>
    <t>126
О</t>
  </si>
  <si>
    <t>ТЦ_61.3.05.00_77_7743553167_11.02.2022_02  (ТОМ 3.5, КА п39, стр 93-94)</t>
  </si>
  <si>
    <t>Кабель питания APC AP9875</t>
  </si>
  <si>
    <t>Цена=5097/1,2</t>
  </si>
  <si>
    <t>Кабельная продукция</t>
  </si>
  <si>
    <t>127</t>
  </si>
  <si>
    <t>Объем=440 / 100</t>
  </si>
  <si>
    <t>128</t>
  </si>
  <si>
    <t>ТЦ_21.0.00.00_78_7814250475_11.02.2022_01  (ТОМ 3.5, КА п60, стр 131-132)</t>
  </si>
  <si>
    <t>Кабель витая пара, неэкранированные (U/UTP), категория 5e, 4пары (24 AWG), LSLTx Hyperline серии UUTP4-C5E-S24-IN-LSLTX</t>
  </si>
  <si>
    <t>Объем=440*1,02</t>
  </si>
  <si>
    <t>Цена=25309,5/1000/1,2</t>
  </si>
  <si>
    <t>129
О</t>
  </si>
  <si>
    <t>130</t>
  </si>
  <si>
    <t>ФЕРм08-02-390-01</t>
  </si>
  <si>
    <t>Короба пластмассовые: шириной до 40 мм</t>
  </si>
  <si>
    <t>Объем=(15*2) / 100</t>
  </si>
  <si>
    <t>131</t>
  </si>
  <si>
    <t>ФССЦ-20.2.05.04-0030</t>
  </si>
  <si>
    <t>Кабель-канал (короб) 60х40 мм</t>
  </si>
  <si>
    <t>132</t>
  </si>
  <si>
    <t>ФССЦ-20.2.05.06-0002</t>
  </si>
  <si>
    <t>Накладка на стык крышки 65 мм</t>
  </si>
  <si>
    <t>133</t>
  </si>
  <si>
    <t>ФССЦ-20.2.05.07-0001</t>
  </si>
  <si>
    <t>Перегородка разделительная для короба, высота 40 мм</t>
  </si>
  <si>
    <t>Объем=30 / 100</t>
  </si>
  <si>
    <t>Итоги по разделу 2 Структурированная кабельная система (ИОС 5.2) :</t>
  </si>
  <si>
    <t xml:space="preserve">  Итого по разделу 2 Структурированная кабельная система (ИОС 5.2)</t>
  </si>
  <si>
    <t>Раздел 3. Радиосвязь</t>
  </si>
  <si>
    <t>134
О</t>
  </si>
  <si>
    <t>ТЦ_102_71_7721546864_11.02.2022_01  (ТОМ 3.5, КА п39, стр 133-135)</t>
  </si>
  <si>
    <t>Приемник БЗРП РП-312</t>
  </si>
  <si>
    <t>Цена=2717/1,2</t>
  </si>
  <si>
    <t>Итоги по разделу 3 Радиосвязь :</t>
  </si>
  <si>
    <t xml:space="preserve">  Итого по разделу 3 Радиосвязь</t>
  </si>
  <si>
    <t>Раздел 4. Шкаф ВН</t>
  </si>
  <si>
    <t>135</t>
  </si>
  <si>
    <t>136
О</t>
  </si>
  <si>
    <t>137
О</t>
  </si>
  <si>
    <t>ТЦ_61.3.05.00_77_7842082247_11.02.2022_02  (ТОМ 3.5, КА п.28, стр 25-27)</t>
  </si>
  <si>
    <t>Rittal VX Боковые стенки 2000x800мм 8108.245</t>
  </si>
  <si>
    <t>138
О</t>
  </si>
  <si>
    <t>ТЦ_61.3.05.00_77_7842082247_11.02.2022_02  (ТОМ 3.5, КА п.29, стр 25-27)</t>
  </si>
  <si>
    <t>Rittal Панель основания секционная 800х800мм 5301.337</t>
  </si>
  <si>
    <t>139
О</t>
  </si>
  <si>
    <t>ТЦ_61.3.05.00_77_7842082247_11.02.2022_02   (ТОМ 3.5, КА п.30, стр 25-27)</t>
  </si>
  <si>
    <t>140
О</t>
  </si>
  <si>
    <t>ТЦ_61.1.04.00_78_7842082247_11.02.2022_02   (ТОМ 3.5, КА п.15, стр 25-27)</t>
  </si>
  <si>
    <t>141
О</t>
  </si>
  <si>
    <t>ТЦ_61.1.04.00_78_7842082247_11.02.2022_02   (ТОМ 3.5, КА п.16, стр 25-27)</t>
  </si>
  <si>
    <t>142
О</t>
  </si>
  <si>
    <t>ТЦ_20.0.00.00_78_7842082247_11.02.2022_02   (ТОМ 3.5, КА п.17, стр 25-27)</t>
  </si>
  <si>
    <t>143
О</t>
  </si>
  <si>
    <t>ТЦ_20.4.03.07_78_7842082247_11.02.2022_02   (ТОМ 3.5, КА п.18, стр 25-27)</t>
  </si>
  <si>
    <t>144
О</t>
  </si>
  <si>
    <t>ТЦ_23.8.01.00_78_7842082247_11.02.2022_02   (ТОМ 3.5, КА п.19, стр 25-27)</t>
  </si>
  <si>
    <t>145
О</t>
  </si>
  <si>
    <t>146</t>
  </si>
  <si>
    <t>147
О</t>
  </si>
  <si>
    <t>ТЦ_20.3.03.07_77_7842082247_11.02.2022_02   (ТОМ 3.5, КА п.20, стр 25-27)</t>
  </si>
  <si>
    <t>148
О</t>
  </si>
  <si>
    <t>ТЦ_61.3.05.00_77_7842082247_11.02.2022_02   (ТОМ 3.5, КА п.21, стр 25-27)</t>
  </si>
  <si>
    <t>149</t>
  </si>
  <si>
    <t>150
О</t>
  </si>
  <si>
    <t>ТЦ_62.1.01.00_78_7842082247_11.02.2022_02   (ТОМ 3.5, КА п.26, стр 35-37)</t>
  </si>
  <si>
    <t>151</t>
  </si>
  <si>
    <t>Объем=1+4</t>
  </si>
  <si>
    <t>152
О</t>
  </si>
  <si>
    <t>153
О</t>
  </si>
  <si>
    <t>ТЦ_61.3.05.00_78_7802898215_11.02.2022_01   (ТОМ 3.5, КА п.22, стр 25-27)</t>
  </si>
  <si>
    <t>154</t>
  </si>
  <si>
    <t>155
О</t>
  </si>
  <si>
    <t>ТЦ_61.3.05.00_77_7842082247_11.02.2022_02   (ТОМ 3.5, КА п.24, стр 25-27)</t>
  </si>
  <si>
    <t>156
О</t>
  </si>
  <si>
    <t>ТЦ_61.3.05.00_77_7842082247_11.02.2022_02   (ТОМ 3.5, КА п.25, стр 25-27)</t>
  </si>
  <si>
    <t>RIT Медный патч-корд SMARTen STP Patch Cord, 1.0m, Gra</t>
  </si>
  <si>
    <t>157</t>
  </si>
  <si>
    <t>158
О</t>
  </si>
  <si>
    <t>ТЦ_62.9.03.01_78_7842082247_11.02.2022_02   (ТОМ 3.5, КА п.27, стр 25-27)</t>
  </si>
  <si>
    <t>Rittal Сервисная розетка Для крепления к раме шкафа 7280.100</t>
  </si>
  <si>
    <t>Итоги по разделу 4 Шкаф ВН :</t>
  </si>
  <si>
    <t xml:space="preserve">  Итого по разделу 4 Шкаф ВН</t>
  </si>
  <si>
    <t>Раздел 5. Активное оборудование шкафа ВН</t>
  </si>
  <si>
    <t>159</t>
  </si>
  <si>
    <t>160
О</t>
  </si>
  <si>
    <t>ТЦ_61.3.05.00_77_7743553167_11.02.2022_01   (ТОМ 3.5, КА п.57, стр 123-124)</t>
  </si>
  <si>
    <t>Коммутатор управляемый QTECH QSW-3310-28TX-POE-AC</t>
  </si>
  <si>
    <t>Цена=203478/1,2</t>
  </si>
  <si>
    <t>161
О</t>
  </si>
  <si>
    <t>ТЦ_61.3.05.00_77_7744000302_11.02.2022_01   (ТОМ 3.5, КА п.59, стр 127-129)</t>
  </si>
  <si>
    <t>Коммутатор управляемый QTECH QSW-3750-52Т-AC</t>
  </si>
  <si>
    <t>Цена=56429/1,2</t>
  </si>
  <si>
    <t>162</t>
  </si>
  <si>
    <t>163
О</t>
  </si>
  <si>
    <t>ТЦ_61.3.05.00_77_9717003989_11.02.2022_02   (ТОМ 3.5, КА п.9, стр 81-83)</t>
  </si>
  <si>
    <t>Модуль QTECH QSC-SFP+10G10W-3327</t>
  </si>
  <si>
    <t>Цена=10452/1.2</t>
  </si>
  <si>
    <t>164</t>
  </si>
  <si>
    <t>Объем=2+2</t>
  </si>
  <si>
    <t>165
О</t>
  </si>
  <si>
    <t>ТЦ_61.3.05.00_77_7727758706_11.02.2022_02   (ТОМ 3.5, КА п.45, стр98-100)</t>
  </si>
  <si>
    <t>Передатчик KE8900ST/KE8900ST-AX-G</t>
  </si>
  <si>
    <t>Цена=67976/1,2</t>
  </si>
  <si>
    <t>166
О</t>
  </si>
  <si>
    <t>ТЦ_61.3.05.00_77_7727758706_11.02.2022_02 (ТОМ 3.5, КА п.46, стр101-102)</t>
  </si>
  <si>
    <t>Приемник ATEN KE8900SR / KE8900SR-AX-G</t>
  </si>
  <si>
    <t>167
О</t>
  </si>
  <si>
    <t>ТЦ_61.3.05.00_77_7704357909_11.02.2022_02   (ТОМ 3.5, КА п.1, стр 167-169)</t>
  </si>
  <si>
    <t>Жесткий диск 1x8Tb SAS 7.2K 819201-B21 3.5"</t>
  </si>
  <si>
    <t>Цена=118500/1,2</t>
  </si>
  <si>
    <t>168</t>
  </si>
  <si>
    <t>169
О</t>
  </si>
  <si>
    <t>ТЦ_62.4.00.00_77_7702680818_11.02.2022_02 (ТОМ 3.5, КА п.70, стр149-151)</t>
  </si>
  <si>
    <t>170
О</t>
  </si>
  <si>
    <t>ТЦ_62.4.01.01_77_7743553167_11.02.2022_02 (ТОМ 3.5, КА п.38, стр90-92)</t>
  </si>
  <si>
    <t>171</t>
  </si>
  <si>
    <t>ФЕРм11-04-002-01</t>
  </si>
  <si>
    <t>Аппарат настольный, масса: до 0,015 т (оборудование DELL)</t>
  </si>
  <si>
    <t>Объем=1+1+1+1</t>
  </si>
  <si>
    <t>172
О</t>
  </si>
  <si>
    <t>ТЦ_61.3.05.00_77_7733778620_11.02.2022_02  (ТОМ 3.5, КА п.2, стр170-181)</t>
  </si>
  <si>
    <t>Dell EMC PowerVault ME4012 (up to 12 x 3.5″ SAS HDD/SSD) FC/SFP+ iSCSI / 2 x Storage Raid Controller(RAID 0, 1, 10, 5, 6) 8GB Cache, 2 x 16Gb/s SFP ports + 2 x SFP+ 10Gb iSCSI port / 1 x SFP Transceiver SW, FC 16Gb/s / 1 x SFP+ Transceiver, SR, 0GbE / 3 x 18TB 7.2k Near Line SAS 12Gbps HDD HS 3.5″ / 2 x
Power Supply, AC 220V 580W/ Rails / 3Y NBD</t>
  </si>
  <si>
    <t>Цена=668250/1,2</t>
  </si>
  <si>
    <t>173
О</t>
  </si>
  <si>
    <t>ТЦ_61.3.05.00_77_7733778620_11.02.2022_02  (ТОМ 3.5, КА п.3, стр170-181)</t>
  </si>
  <si>
    <t>Стоечный сервер Dell PowerEdge R540 (до 8 жестких дисков по 3.5 дюйма, 1xFH, 3xLP), 2 процессора Intel Xeon Silver 4114 (2.2ГГц, 14M, 9.6GT/s, 10 ядер, 85 Вт), 32Гб (2x 16Гб) 2666МГц DR RDIMM, PERC H730P+ 2Гб NV Cache Adapter LP, DVD+/-RW SATA Internal, 1TB SATA 7.2k 6Гб/c 2.5 дюйма HP Hyb Carr 3.5 дюйма, , iDRAC9 Enterprise, 2хPower Supply 750W Hot-plug, Bezel, Rails, 3Y PNBD (an. R540-7090)</t>
  </si>
  <si>
    <t>Цена=1123160/1,2</t>
  </si>
  <si>
    <t>174
О</t>
  </si>
  <si>
    <t>ТЦ_61.3.05.00_77_7733778620_11.02.2022_02  (ТОМ 3.5, КА п.4, стр170-181)</t>
  </si>
  <si>
    <t>DELL Controller NIC LOM Broadcom 10Gb SFP+ Mezzanine For
R540/440 Dell 540-BCBO</t>
  </si>
  <si>
    <t>Цена=65672/1,2</t>
  </si>
  <si>
    <t>175
О</t>
  </si>
  <si>
    <t>ТЦ_61.3.05.00_77_7733778620_11.02.2022_02  (ТОМ 3.5, КА п.5, стр170-181)</t>
  </si>
  <si>
    <t>Рабочая станция АРМ Precision 7920 Rack Workstation: Intel Xeon Bronze 3204 Windows 10 Pro for Workstations (4 Cores Plus) Multi - English NVIDIA® Quadro® P400, 2GB, 3 mDP (7920 Rack) 16GB 2x8GB DDR4 2933MHz RDIMM ECC Memory 2.5" 500GB 7200rpm SATA Hard Drive</t>
  </si>
  <si>
    <t>Цена=170795/1,2</t>
  </si>
  <si>
    <t>Итоги по разделу 5 Активное оборудование шкафа ВН :</t>
  </si>
  <si>
    <t xml:space="preserve">  Итого по разделу 5 Активное оборудование шкафа ВН</t>
  </si>
  <si>
    <t>Раздел 6. Шкаф КШВН</t>
  </si>
  <si>
    <t>176</t>
  </si>
  <si>
    <t>177
О</t>
  </si>
  <si>
    <t>ТЦ_20.4.04.01_78_7842082247_11.02.2022_02  (ТОМ 3.5, КА п.42, стр120-122)</t>
  </si>
  <si>
    <t>Шкаф уличный всепогодный настенный RiT Wall Out, IP54, 12U, корпус: сталь, 920х800х800 мм (ВхШхГ), цвет: серый,</t>
  </si>
  <si>
    <t>Цена=51190/1,2</t>
  </si>
  <si>
    <t>178</t>
  </si>
  <si>
    <t>ФССЦ-20.1.02.23-0111</t>
  </si>
  <si>
    <t>Полоса в сборе для заземления (RiT GB-09 B Шина заземления медная 19", горизонтальная, черный)</t>
  </si>
  <si>
    <t>179</t>
  </si>
  <si>
    <t>ФССЦ-20.2.11.01-0028</t>
  </si>
  <si>
    <t>Распорка дистанционная глухая четырехлучевая 4РГ-3-600А (Кабельный органайзер 19″, черный горизонтальный 1U, с отверстиями, с крышкой)</t>
  </si>
  <si>
    <t>180</t>
  </si>
  <si>
    <t>181
О</t>
  </si>
  <si>
    <t>Патч-панель коммутационная 19" 1U 24xRJ-45, категория 5е (Essential) на 24 порта для крепление в стойку 19"</t>
  </si>
  <si>
    <t>182</t>
  </si>
  <si>
    <t>183
О</t>
  </si>
  <si>
    <t>184
О</t>
  </si>
  <si>
    <t>185
О</t>
  </si>
  <si>
    <t>186</t>
  </si>
  <si>
    <t>187
О</t>
  </si>
  <si>
    <t>ТЦ_61.3.05.00_78_7802898215_11.02.2022_01   (ТОМ 3.5, КА п.23, стр 25-27)</t>
  </si>
  <si>
    <t>188</t>
  </si>
  <si>
    <t>189
О</t>
  </si>
  <si>
    <t>190</t>
  </si>
  <si>
    <t>191
О</t>
  </si>
  <si>
    <t>ФССЦ-20.4.03.07-0001</t>
  </si>
  <si>
    <t>Блок электрических розеток 19" в пластиковом корпусе на 8 гнезд высотой 1U с фильтром</t>
  </si>
  <si>
    <t>192
О</t>
  </si>
  <si>
    <t>ТЦ_20.0.00.00_77_7842082247_11.02.2022_02   (ТОМ 3.5, КА п.30, стр 25-27)</t>
  </si>
  <si>
    <t>Итоги по разделу 6 Шкаф КШВН :</t>
  </si>
  <si>
    <t xml:space="preserve">  Итого по разделу 6 Шкаф КШВН</t>
  </si>
  <si>
    <t>Раздел 7. Активное оборудование шкафа КШВН</t>
  </si>
  <si>
    <t>193</t>
  </si>
  <si>
    <t>194
О</t>
  </si>
  <si>
    <t>195
О</t>
  </si>
  <si>
    <t>ТЦ_61.3.05.00_77_9717003989_11.02.2022_02   (ТОМ 3.5, КА п.44 стр 129-131)</t>
  </si>
  <si>
    <t>196</t>
  </si>
  <si>
    <t>197
О</t>
  </si>
  <si>
    <t>ТЦ_62.4.00.00_78_7810476129_11.02.2022_02   (ТОМ 3.5, КА п.71, стр 152-153)</t>
  </si>
  <si>
    <t>198
О</t>
  </si>
  <si>
    <t>ТЦ_61.3.05.00_77_7743553167_11.02.2022_02   (ТОМ 3.5, КА п.38, стр 90-92)</t>
  </si>
  <si>
    <t>Итоги по разделу 7 Активное оборудование шкафа КШВН :</t>
  </si>
  <si>
    <t xml:space="preserve">  Итого по разделу 7 Активное оборудование шкафа КШВН</t>
  </si>
  <si>
    <t>Раздел 8. Система охранной сигнализации</t>
  </si>
  <si>
    <t>199</t>
  </si>
  <si>
    <t>200
О</t>
  </si>
  <si>
    <t>ФССЦ-62.1.02.19-1026</t>
  </si>
  <si>
    <t>Шкафы автоматического ввода резерва, 2 ввода, номинальный ток 63 А</t>
  </si>
  <si>
    <t>201</t>
  </si>
  <si>
    <t>ФЕРм10-08-001-12</t>
  </si>
  <si>
    <t>Устройства промежуточные на количество лучей: 5</t>
  </si>
  <si>
    <t>202
О</t>
  </si>
  <si>
    <t>ФССЦ-61.2.07.04-0002</t>
  </si>
  <si>
    <t>Контроллер двухпроводной линии связи, марка "С2000-КДЛ"</t>
  </si>
  <si>
    <t>203</t>
  </si>
  <si>
    <t>ФЕРм10-08-003-03</t>
  </si>
  <si>
    <t>Устройство ультразвуковое,: блок питания и контроля</t>
  </si>
  <si>
    <t>204
О</t>
  </si>
  <si>
    <t>ФССЦ-61.2.07.02-0034</t>
  </si>
  <si>
    <t>Блок контрольно-пусковой, марка "С2000-КПБ"</t>
  </si>
  <si>
    <t>205</t>
  </si>
  <si>
    <t>206
О</t>
  </si>
  <si>
    <t>ФССЦ-61.2.01.06-0002</t>
  </si>
  <si>
    <t>Извещатель охранный адресный магнитоконтактный, марка "С2000-СМК Эстет"</t>
  </si>
  <si>
    <t>Объем=12 / 10</t>
  </si>
  <si>
    <t>207</t>
  </si>
  <si>
    <t>ФЕРм10-08-002-05</t>
  </si>
  <si>
    <t>Извещатель ОС автоматический: ударно-контактный, бесконтактный электромагнитный или пьезоэлектрический, устанавливаемый на стекле</t>
  </si>
  <si>
    <t>Объем=16+13</t>
  </si>
  <si>
    <t>208
О</t>
  </si>
  <si>
    <t>ФССЦ-61.2.01.07-0002</t>
  </si>
  <si>
    <t>Извещатель охранный адресный объемный оптико-электронный, марка "С2000-ИК" исп. 02</t>
  </si>
  <si>
    <t>Объем=13 / 10</t>
  </si>
  <si>
    <t>209
О</t>
  </si>
  <si>
    <t>ФССЦ-61.2.01.07-0001</t>
  </si>
  <si>
    <t>Извещатель охранный адресный комбинированный объемный оптико-электронный и акустический, марка "С2000-СТИК"</t>
  </si>
  <si>
    <t>Объем=16 / 10</t>
  </si>
  <si>
    <t>210</t>
  </si>
  <si>
    <t>211
О</t>
  </si>
  <si>
    <t>ФССЦ-61.2.07.02-0050</t>
  </si>
  <si>
    <t>Блок разветвительно-изолирующий, марка "БРИЗ" исп. 01, встраиваемый в розетку адресных извещателей "ДИП-34А", "С2000-ИП", диаметр не более 100 мм, высота не более 15 мм</t>
  </si>
  <si>
    <t>212</t>
  </si>
  <si>
    <t>213
О</t>
  </si>
  <si>
    <t>ФССЦ-61.2.07.08-0005</t>
  </si>
  <si>
    <t>Считыватель проксимити карты накладной "С2000-Proxy Н"</t>
  </si>
  <si>
    <t>214</t>
  </si>
  <si>
    <t>215
О</t>
  </si>
  <si>
    <t>ФССЦ-61.2.07.02-0042</t>
  </si>
  <si>
    <t>Блок контроля и индикации для работы в составе интегрированной системе охраны совместно с пультом контроля и управления, ручного управления 60 разделами системы и отображения с помощью встроенных индикаторов и звуковой сигнализации, количество кнопок для управления разделами 60, напряжение питания от 10.2 до 28 В, потребляемый ток, в дежурном режиме 200 мА (2000-БКИ)</t>
  </si>
  <si>
    <t>216</t>
  </si>
  <si>
    <t>ФЕРм10-08-002-02</t>
  </si>
  <si>
    <t>Извещатель ПС автоматический: дымовой, фотоэлектрический, радиоизотопный, световой в нормальном исполнении</t>
  </si>
  <si>
    <t>217
О</t>
  </si>
  <si>
    <t>ФССЦ-61.2.04.08-0024</t>
  </si>
  <si>
    <t>Оповещатель светозвуковой охранно-пожарный комбинированный, 12 В</t>
  </si>
  <si>
    <t>218</t>
  </si>
  <si>
    <t>219
О</t>
  </si>
  <si>
    <t>ФССЦ-62.1.02.03-0001</t>
  </si>
  <si>
    <t>Боксы модульные для автоматических выключателей наружной установки: КМПн 1/2</t>
  </si>
  <si>
    <t>220
О</t>
  </si>
  <si>
    <t>Батарея аккумуляторная, тип АКБ-17, 12В/ емкость 17 А/ч</t>
  </si>
  <si>
    <t>221
О</t>
  </si>
  <si>
    <t>ТЦ_61.3.05.00_40_4028057406_11.02.2022_01   (ТОМ 3.5, КА п.54, стр 116-117)</t>
  </si>
  <si>
    <t>ПК HP ProDesk 405 G6 SFF 3D4Y9EC HP</t>
  </si>
  <si>
    <t>Цена=55290/1,2</t>
  </si>
  <si>
    <t>Монтажное оборудование</t>
  </si>
  <si>
    <t>222</t>
  </si>
  <si>
    <t>ФЕРм08-02-390-02</t>
  </si>
  <si>
    <t>Короба пластмассовые: шириной до 63 мм</t>
  </si>
  <si>
    <t>Объем=(114*2) / 100</t>
  </si>
  <si>
    <t>223</t>
  </si>
  <si>
    <t>ФССЦ-20.2.05.04-0041</t>
  </si>
  <si>
    <t>Кабель-канал пластиковый 2100х40х20 (50*20) мм</t>
  </si>
  <si>
    <t>(Электротехнические установки на других объектах)</t>
  </si>
  <si>
    <t>Объем=114*2</t>
  </si>
  <si>
    <t>224</t>
  </si>
  <si>
    <t>Объем=228 / 100</t>
  </si>
  <si>
    <t>225</t>
  </si>
  <si>
    <t>ФССЦ-14.5.01.10-0029</t>
  </si>
  <si>
    <t>Пена монтажная полиуретановая противопожарная однокомпонентная модифицированная для заполнения, уплотнения, утепления, изоляции и соединения швов и стыков в местах с повышенными требованиями пожарной безопасности (0,88 л)</t>
  </si>
  <si>
    <t>Кабельная подукция</t>
  </si>
  <si>
    <t>226</t>
  </si>
  <si>
    <t>Объем=(450+58+770) / 100</t>
  </si>
  <si>
    <t>227</t>
  </si>
  <si>
    <t>ФССЦ-21.1.08.01-0142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</si>
  <si>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1х2х0,75</t>
  </si>
  <si>
    <t>Объем=(450*1,02) / 1000</t>
  </si>
  <si>
    <t>228</t>
  </si>
  <si>
    <t>ТЦ_21.1.00.00_77_7810997900_11.02.2022_02   (ТОМ 3.5, КА п.6, стр 182-184)</t>
  </si>
  <si>
    <t>Кабель КСПВ10х0,5</t>
  </si>
  <si>
    <t>Объем=58*1,02</t>
  </si>
  <si>
    <t>Цена=32,84/1,2</t>
  </si>
  <si>
    <t>229</t>
  </si>
  <si>
    <t>ТЦ_21.1.00.00_77_7731262780_11.02.2022_02  (ТОМ 3.5, КА п.75, стр264-265)</t>
  </si>
  <si>
    <t>Кабель FO-SRA-OUT-50-4-PE-BK  "Hyperline"</t>
  </si>
  <si>
    <t>Объем=770*1,02</t>
  </si>
  <si>
    <t>230</t>
  </si>
  <si>
    <t>Объем=650 / 100</t>
  </si>
  <si>
    <t>231</t>
  </si>
  <si>
    <t>ФССЦ-24.3.01.02-0042</t>
  </si>
  <si>
    <t>Трубы из самозатухающего ПВХ гибкие гофрированные, тяжелые, с протяжкой, номинальный внутренний диаметр 20 мм</t>
  </si>
  <si>
    <t>Объем=6,5*100</t>
  </si>
  <si>
    <t>232</t>
  </si>
  <si>
    <t>ФССЦ-23.8.03.02-0002</t>
  </si>
  <si>
    <t>Клипса для крепежа гофротрубы, номинальный диаметр 20 мм</t>
  </si>
  <si>
    <t>Объем=420 / 10</t>
  </si>
  <si>
    <t>233</t>
  </si>
  <si>
    <t>ТЦ_20.5.02.00_77_9721058194_11.02.2022_02   (ТОМ 3.5, КА п.73, стр156-157)</t>
  </si>
  <si>
    <t>Монтажная коробка для камер  PFA130-E</t>
  </si>
  <si>
    <t>Цена=1690/1,2</t>
  </si>
  <si>
    <t>234</t>
  </si>
  <si>
    <t>ФССЦ-22.1.02.04-0003</t>
  </si>
  <si>
    <t>Коннектор (джек) RJ-45 8P-8C CAT6 (со вставкой) REXANT</t>
  </si>
  <si>
    <t>235</t>
  </si>
  <si>
    <t>236</t>
  </si>
  <si>
    <t>ФССЦ-21.1.04.01-0003</t>
  </si>
  <si>
    <t>Кабель (витая пара) UTP 2х2х0,52 категория 5е (внешний)</t>
  </si>
  <si>
    <t>Объем=(650*1,02) / 1000</t>
  </si>
  <si>
    <t>237</t>
  </si>
  <si>
    <t>ТЦ_61.3.05.00_25_2543063261_11.02.2022_01 (ТОМ 3.5, КА п.55, стр 118-119)</t>
  </si>
  <si>
    <t>Кабель соединительный DEXP DisplayPort - DisplayPort, 1.8 м DD018Bl1.2</t>
  </si>
  <si>
    <t>Цена=799/1,2</t>
  </si>
  <si>
    <t>Итоги по разделу 8 Система охранной сигнализации :</t>
  </si>
  <si>
    <t xml:space="preserve">  Итого по разделу 8 Система охранной сигнализации</t>
  </si>
  <si>
    <t>Раздел 9. Оборудование системы СОДС (ИОС 5.3)</t>
  </si>
  <si>
    <t>238</t>
  </si>
  <si>
    <t>Пульт, рабочее место, масса: до 0,3 т</t>
  </si>
  <si>
    <t>239
О</t>
  </si>
  <si>
    <t>ФССЦ-61.2.04.10-0001</t>
  </si>
  <si>
    <t>Система оперативно-диспетчерской связи с функциями АТС
НАБАТ+пульт для СОДС "НАБАТ" (прим.)</t>
  </si>
  <si>
    <t>240
О</t>
  </si>
  <si>
    <t>ФССЦ-62.4.02.01-0049</t>
  </si>
  <si>
    <t>Источник бесперебойного питания: Delta N Series UPS (АТ-06376)</t>
  </si>
  <si>
    <t>Итоги по разделу 9 Оборудование системы СОДС (ИОС 5.3) :</t>
  </si>
  <si>
    <t xml:space="preserve">  Итого по разделу 9 Оборудование системы СОДС (ИОС 5.3)</t>
  </si>
  <si>
    <t>Раздел 10. Система видеонаблюдения (ИОС 5.3)</t>
  </si>
  <si>
    <t>241</t>
  </si>
  <si>
    <t>ФЕРм10-10-001-01</t>
  </si>
  <si>
    <t>Камеры видеонаблюдения: фиксированные</t>
  </si>
  <si>
    <t>242
О</t>
  </si>
  <si>
    <t>ТЦ_61.3.01.00_66_6670423443_11.02.2022_01  (ТОМ 3.5, КА п.53, стр 113-115)</t>
  </si>
  <si>
    <t>Видеокамера DH-IPC-HFW2231TP-VFS</t>
  </si>
  <si>
    <t>Цена=13990/1,2</t>
  </si>
  <si>
    <t>243
О</t>
  </si>
  <si>
    <t>ТЦ_61.3.01.02_25_2543063261_11.02.2022_01  (ТОМ 3.5, КА п.52, стр 111-112)</t>
  </si>
  <si>
    <t>Удлинитель PoE OSNOVO E-PoE/1A</t>
  </si>
  <si>
    <t>Цена=2650/1,2</t>
  </si>
  <si>
    <t>244
О</t>
  </si>
  <si>
    <t>ТЦ_103_77_7717502208_11.02.2022_02  (ТОМ 3.5, КА п.47, стр 102-111)</t>
  </si>
  <si>
    <t>Программное обеспечение Интеллект - Ядро системы</t>
  </si>
  <si>
    <t>Цена=22000/1.2</t>
  </si>
  <si>
    <t>245
О</t>
  </si>
  <si>
    <t>ТЦ_103_77_7717502208_11.02.2022_02  (ТОМ 3.5, КА п.48, стр 102-111)</t>
  </si>
  <si>
    <t>Программное обеспечение Интеллект - Подключение видеокамеры</t>
  </si>
  <si>
    <t>Цена=9000/1.2</t>
  </si>
  <si>
    <t>246
О</t>
  </si>
  <si>
    <t>ТЦ_103_77_7717502208_11.02.2022_02 (ТОМ 3.5, КА п.49, стр 102-111)</t>
  </si>
  <si>
    <t>Программное обеспечение Интеллект - Долговременный архив</t>
  </si>
  <si>
    <t>247
О</t>
  </si>
  <si>
    <t>ТЦ_103_77_7717502208_11.02.2022_02  (ТОМ 3.5, КА п.50, стр 102-111)</t>
  </si>
  <si>
    <t>Программное обеспечение Интеллект - Удаленное рабочее место администратора</t>
  </si>
  <si>
    <t>248
О</t>
  </si>
  <si>
    <t>ТЦ_103_77_7717502208_11.02.2022_02  (ТОМ 3.5, КА п.51, стр 102-111)</t>
  </si>
  <si>
    <t>Программное обеспечение Интеллект - Удаленное рабочее место мониторинга (УРММ)</t>
  </si>
  <si>
    <t>Цена=14000/1.2</t>
  </si>
  <si>
    <t>249</t>
  </si>
  <si>
    <t>250
О</t>
  </si>
  <si>
    <t>ФССЦ-61.2.07.11-0001</t>
  </si>
  <si>
    <t>Грозозащита GC-862BL, коэффициент экранирования 100 дБ, вносимые потери 1,2 дБ, для устройств эфирного и спутникового телевидения</t>
  </si>
  <si>
    <t>Объем=42 / 100</t>
  </si>
  <si>
    <t>Шкаф КШВН1, КШВН2, КШВН3, КШВН4, КШВН5, КШВН6</t>
  </si>
  <si>
    <t>251</t>
  </si>
  <si>
    <t>ФЕРм08-03-573-05</t>
  </si>
  <si>
    <t>Шкаф (пульт) управления навесной, высота, ширина и глубина: до 900х600х500 мм</t>
  </si>
  <si>
    <t>252
О</t>
  </si>
  <si>
    <t>ТЦ_62.1.02.12_77_7724794791_11.02.2022_02  (ТОМ 3.5, КА п.56, стр 120-122)</t>
  </si>
  <si>
    <t>Шкаф всепогодный одностенный CLIM OUT 19", IP55, укомплектованный, 12U 800x800, серый R-470699</t>
  </si>
  <si>
    <t>Цена=42038,7/1,2</t>
  </si>
  <si>
    <t>253</t>
  </si>
  <si>
    <t>Объем=6+6</t>
  </si>
  <si>
    <t>254</t>
  </si>
  <si>
    <t>255</t>
  </si>
  <si>
    <t>256
О</t>
  </si>
  <si>
    <t>257
О</t>
  </si>
  <si>
    <t>ТЦ_61.3.05.00_77_7743553167_11.02.2022_01  (ТОМ 3.5, КА п.57, стр 123-124)</t>
  </si>
  <si>
    <t>258
О</t>
  </si>
  <si>
    <t>ТЦ_61.3.05.00_11.02.2022_02  (ТОМ 3.5, КА п.47, стр 90-92)</t>
  </si>
  <si>
    <t>259</t>
  </si>
  <si>
    <t>Объем=(10*6) / 100</t>
  </si>
  <si>
    <t>260
О</t>
  </si>
  <si>
    <t>ТЦ_23.8.01.00_78_7842082247_11.02.2022_02  (ТОМ 3.5, КА п.19, стр 25-27)</t>
  </si>
  <si>
    <t>261
О</t>
  </si>
  <si>
    <t>Объем=(50*3) / 100</t>
  </si>
  <si>
    <t>262</t>
  </si>
  <si>
    <t>263
О</t>
  </si>
  <si>
    <t>264</t>
  </si>
  <si>
    <t>265
О</t>
  </si>
  <si>
    <t>ТЦ_61.3.05.00_77_7842082247_11.02.2022_02 (ТОМ 3.5, КА п.25, стр 25-27)</t>
  </si>
  <si>
    <t>266</t>
  </si>
  <si>
    <t>267
О</t>
  </si>
  <si>
    <t>ТЦ_61.3.05.00_50_5029244062_11.02.2022_01 (ТОМ 3.5, КА п58, стр 125-127)</t>
  </si>
  <si>
    <t>MTK-EH60 Нагреватель щитовой, 60Вт</t>
  </si>
  <si>
    <t>Цена=3048/1,2</t>
  </si>
  <si>
    <t>268
О</t>
  </si>
  <si>
    <t>ФССЦ-61.2.07.11-0161</t>
  </si>
  <si>
    <t>Термостат комнатный 230V</t>
  </si>
  <si>
    <t>269</t>
  </si>
  <si>
    <t>Объем=350 / 100</t>
  </si>
  <si>
    <t>270</t>
  </si>
  <si>
    <t>ФССЦ-21.1.04.01-1044</t>
  </si>
  <si>
    <t>Кабель витая пара U/UTP 2х2х0,52, категория 5e</t>
  </si>
  <si>
    <t>Объем=(350*1,02) / 1000</t>
  </si>
  <si>
    <t>Итоги по разделу 10 Система видеонаблюдения (ИОС 5.3) :</t>
  </si>
  <si>
    <t xml:space="preserve">  Итого по разделу 10 Система видеонаблюдения (ИОС 5.3)</t>
  </si>
  <si>
    <t>Раздел 11.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</si>
  <si>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271</t>
  </si>
  <si>
    <t>Объем=0,187-0,001</t>
  </si>
  <si>
    <t>272</t>
  </si>
  <si>
    <t>273</t>
  </si>
  <si>
    <t>Итоги по разделу 11 Перевозка. Согласование Департамента развития инфраструктуры АО "Кавказ.РФ": расстояние от места строительства до источников строительных материалов :</t>
  </si>
  <si>
    <t xml:space="preserve">  Итого по разделу 11 Перевозка. Согласование Департамента развития инфраструктуры АО "Кавказ.РФ": расстояние от места строительства до источников строительных материалов</t>
  </si>
  <si>
    <t>ЛОКАЛЬНЫЙ СМЕТНЫЙ РАСЧЕТ (СМЕТА) № 03-01-09</t>
  </si>
  <si>
    <t>2021-ВТРКМ.ОПП-ПБ2.1  ВОР</t>
  </si>
  <si>
    <t>(6,98)</t>
  </si>
  <si>
    <t>(0,68)</t>
  </si>
  <si>
    <t>(0,79)</t>
  </si>
  <si>
    <t>(2,21)</t>
  </si>
  <si>
    <t>(4,09)</t>
  </si>
  <si>
    <t>Раздел 1. ПС и СОУЭ</t>
  </si>
  <si>
    <t>ФССЦ-61.2.04.10-0004</t>
  </si>
  <si>
    <t>Пульт контроля и управления охранно-пожарный с двухстрочным ЖК индикатором (Сириус)</t>
  </si>
  <si>
    <t>Блок контроля и индикации для работы в составе интегрированной системе охраны совместно с пультом контроля и управления, ручного управления 60 разделами системы и отображения с помощью встроенных индикаторов и звуковой сигнализации, количество кнопок для управления разделами 60, напряжение питания от 10.2 до 28 В, потребляемый ток, в дежурном режиме 200 мА (С2000-БКИ)</t>
  </si>
  <si>
    <t>ФЕРм10-08-001-01</t>
  </si>
  <si>
    <t>Приборы ПС приемно-контрольные, пусковые, концентратор: блок базовый на 10 лучей</t>
  </si>
  <si>
    <t>ФССЦ-61.2.07.02-0080</t>
  </si>
  <si>
    <t>Блок сигнально-пусковой (релейный блок), тип С2000-СП2</t>
  </si>
  <si>
    <t>ФЕРм10-01-039-06</t>
  </si>
  <si>
    <t>Реле, ключ, кнопка и др. с подготовкой места установки</t>
  </si>
  <si>
    <t>8
О</t>
  </si>
  <si>
    <t>ФССЦ-61.2.06.01-0076</t>
  </si>
  <si>
    <t>Прибор приемно-контрольный охранно-пожарный, марка: УК-ВК/03, УКШ-1 (УК-ВК исп.14)</t>
  </si>
  <si>
    <t>10
О</t>
  </si>
  <si>
    <t>12
О</t>
  </si>
  <si>
    <t>ФССЦ-61.2.02.01-1004</t>
  </si>
  <si>
    <t>Извещатель пожарный дымовой ДИП-34А (ИП 212-34А) оптико-электронный адресно-аналоговый в комплекте с базой (розеткой)</t>
  </si>
  <si>
    <t>ФССЦ-61.2.02.01-0069</t>
  </si>
  <si>
    <t>Извещатель пожарный дымовой: ИП 212-34АВТ (ДИП-34АВТ)</t>
  </si>
  <si>
    <t>ФССЦ-61.2.02.03-0024</t>
  </si>
  <si>
    <t>Извещатель пожарный ручной: ИПР-513-3 исп. 01</t>
  </si>
  <si>
    <t>ФЕРм08-03-593-10</t>
  </si>
  <si>
    <t>Световые настенные указатели</t>
  </si>
  <si>
    <t>ФССЦ-20.3.03.04-0011</t>
  </si>
  <si>
    <t>Светильник аварийного освещения "ВЫХОД" под лампу КЛ с рассеивателем из поликарбоната, типа ЛБО 29-9-831 (БС-831) (Люкс 24)</t>
  </si>
  <si>
    <t>21
О</t>
  </si>
  <si>
    <t>Оповещатель светозвуковой охранно-пожарный комбинированный, 12 В (ПКИ-РС2)</t>
  </si>
  <si>
    <t>Кабельные изделия и монтажные материалы</t>
  </si>
  <si>
    <t>ФЕРм08-02-407-01</t>
  </si>
  <si>
    <t>Труба стальная по установленным конструкциям, по стенам с креплением скобами, диаметр: до 25 мм</t>
  </si>
  <si>
    <t>ФССЦ-23.3.06.01-0002</t>
  </si>
  <si>
    <t>Трубы стальные сварные оцинкованные водогазопроводные с резьбой, легкие, номинальный диаметр 20 мм, толщина стенки 2,5 мм</t>
  </si>
  <si>
    <t>Объем=1*1,03</t>
  </si>
  <si>
    <t>Объем=71 / 100</t>
  </si>
  <si>
    <t>ФССЦ-01.7.15.07-0152</t>
  </si>
  <si>
    <t>Дюбели с шурупом, размер 6х35 мм</t>
  </si>
  <si>
    <t>ФССЦ-24.3.01.02-0022</t>
  </si>
  <si>
    <t>Трубы гибкие гофрированные легкие из самозатухающего ПВХ (IP55) серии FL, с зондом, диаметром: 20 мм</t>
  </si>
  <si>
    <t>Объем=(71*1,02) / 10</t>
  </si>
  <si>
    <t>ФССЦ-24.3.05.07-0151</t>
  </si>
  <si>
    <t>Муфта полипропиленовая соединительная, диаметр 20 мм</t>
  </si>
  <si>
    <t>Объем=142 / 10</t>
  </si>
  <si>
    <t>ФССЦ-01.7.15.01-0038</t>
  </si>
  <si>
    <t>Анкер забивной распорный, из нержавеющей стали, M6</t>
  </si>
  <si>
    <t>Объем=142 / 100</t>
  </si>
  <si>
    <t>ФЕРм08-02-412-01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</si>
  <si>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</si>
  <si>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Объем=(60+1) / 100</t>
  </si>
  <si>
    <t>ТЦ_21.1.00.00_77_7721801761_11.02.2022_02  (ТОМ 3.5, КА п60, стр 216-218)</t>
  </si>
  <si>
    <t>Кабель КПСнг(А)-FRLS 1х2х0.5 для ОПС и СОУЭ огнестойкий (КПСнг(А)-FRLS</t>
  </si>
  <si>
    <t>Объем=60*1,02</t>
  </si>
  <si>
    <t>ТЦ_21.1.00.00_77_9717003989_11.02.2022_02  (ТОМ 3.5, КА п61, стр 219-221)</t>
  </si>
  <si>
    <t>Кабель СПЕЦЛАН FTP-3нг(A)-FRLS 2х2х0,52</t>
  </si>
  <si>
    <t>Объем=1*1,02</t>
  </si>
  <si>
    <t>ТЦ_21.1.00.00_77_5050139060_11.02.2022_02  (ТОМ 3.5, КА п62, стр 223-224)</t>
  </si>
  <si>
    <t>КунРс Внг(А)-FRLS 3х1,5</t>
  </si>
  <si>
    <t>Объем=10*1,02</t>
  </si>
  <si>
    <t>Объем=83 / 100</t>
  </si>
  <si>
    <t>Итоги по разделу 1 ПС и СОУЭ :</t>
  </si>
  <si>
    <t xml:space="preserve">  Итого по разделу 1 ПС и СОУЭ</t>
  </si>
  <si>
    <t>Объем=0,01+0,011</t>
  </si>
  <si>
    <t>Объем=0,006+0,001-0,004</t>
  </si>
  <si>
    <t>ЛОКАЛЬНЫЙ СМЕТНЫЙ РАСЧЕТ (СМЕТА) № 03-01-10</t>
  </si>
  <si>
    <t>2021-ВТРКМ.ОПП-ИОС7.1  ВОР</t>
  </si>
  <si>
    <t>(20,89)</t>
  </si>
  <si>
    <t>(15,61)</t>
  </si>
  <si>
    <t>(5,28)</t>
  </si>
  <si>
    <t>Раздел 1. Оборудование</t>
  </si>
  <si>
    <t>1
О</t>
  </si>
  <si>
    <t>ТЦ_104_77_7718979307_21.03.2022_02  (ТОМ 3.5, КА п41, стр 185-187)</t>
  </si>
  <si>
    <t>Кресло для персонала</t>
  </si>
  <si>
    <t>ФССЦ-15.2.03.02-0004</t>
  </si>
  <si>
    <t>Диван на металлических ножках с подлокотниками</t>
  </si>
  <si>
    <t>ТЦ_104_77_7743529855_17.01.2022_02   (ТОМ 3.5, КА п42, стр 188-190)</t>
  </si>
  <si>
    <t>Шкаф высокий широкий со стеклом в раме, габ. 800*600*2000</t>
  </si>
  <si>
    <t>Приказ от 04.08.2020 № 421/пр п.120</t>
  </si>
  <si>
    <t>При установке лабораторного оборудования и мебели, на монтаж которых отсутствуют сметные нормы: если соответствующее лабораторное оборудование и мебель поставляются в разобранном виде или необходима предварительная разборка и последующая сборка при монтаже, при этом подключение к системам инженерно-технического обеспечения не требуется - 4% ПЗ=1,04 (ОЗП=1,04; ЭМ=1,04; МАТ=1,04)</t>
  </si>
  <si>
    <t>ФССЦ-15.1.02.27-0121</t>
  </si>
  <si>
    <t>Стол, размеры 1500х650х750 мм</t>
  </si>
  <si>
    <t>ФССЦ-07.2.07.13-0191</t>
  </si>
  <si>
    <t>Стеллажи различного назначения (для механизированных складов)</t>
  </si>
  <si>
    <t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парковка.</t>
  </si>
  <si>
    <t>"Здание общественного туалета, санитарно-бытовых помещений, навес"</t>
  </si>
  <si>
    <t>ЛОКАЛЬНЫЙ СМЕТНЫЙ РАСЧЕТ (СМЕТА) № 03-02-01</t>
  </si>
  <si>
    <t>2021-ВТРКМ.ОПП-АР2.ВОР</t>
  </si>
  <si>
    <t>(210,51)</t>
  </si>
  <si>
    <t>(14,37)</t>
  </si>
  <si>
    <t>Объем=32 / 100</t>
  </si>
  <si>
    <t>ФССЦ-11.3.01.02-0001</t>
  </si>
  <si>
    <t>Блок дверной входной из ПВХ-профилей, с простой коробкой, однопольный с клювовой фурнитурой, без стеклопакета по типу сэндвич, площадь более 2 м2</t>
  </si>
  <si>
    <t>Объем=1,9*10+1,7*5</t>
  </si>
  <si>
    <t>ФССЦ-11.3.01.02-0007</t>
  </si>
  <si>
    <t>Блок дверной входной из ПВХ-профилей, с простой коробкой, однопольный с клювовой фурнитурой, с однокамерным стеклопакетом (24 мм), площадь более 2 м2</t>
  </si>
  <si>
    <t>Объем=19,3 / 100</t>
  </si>
  <si>
    <t>ФЕР09-04-010-03</t>
  </si>
  <si>
    <t>Монтаж навесных панелей фасадов из герметичных стеклопакетов в пластиковой или алюминиевой обвязке</t>
  </si>
  <si>
    <t>Объем=13,3 / 100</t>
  </si>
  <si>
    <t>ФССЦ-01.7.15.04-0022</t>
  </si>
  <si>
    <t>Винты с полукруглой головкой размером 4,0х16 мм</t>
  </si>
  <si>
    <t>ФССЦ-07.2.06.06-0051</t>
  </si>
  <si>
    <t>Профиль стальной оцинкованный в комплекте с направляющими и стоечными</t>
  </si>
  <si>
    <t>ФССЦ-09.1.01.01-0011</t>
  </si>
  <si>
    <t>Витражи для общественных, производственных и жилых зданий одинарные с дверным блоком из алюминиевого комбинированного профиля, с нащельниками и сливами, расход алюминия 6 кг/м2</t>
  </si>
  <si>
    <t>Объем=(0,6*14) / 100</t>
  </si>
  <si>
    <t>Объем=0,084*100</t>
  </si>
  <si>
    <t>Объем=(8,1+10,8+6,9) / 100</t>
  </si>
  <si>
    <t>Жалюзи роллеты 3200х2520</t>
  </si>
  <si>
    <t>ТЦ_07.0.00.00_77_5032113246_17.01.2022_02 (ТОМ 3.5, КА п.2, стр 28-34)</t>
  </si>
  <si>
    <t>Жалюзи роллеты 2500х720</t>
  </si>
  <si>
    <t>ТЦ_07.0.00.00_77_5032113246_17.01.2022_02 (ТОМ 3.5, КА п.3, стр 28-34)</t>
  </si>
  <si>
    <t>Жалюзи роллеты 3200х2140</t>
  </si>
  <si>
    <t>Объем=115,4 / 100</t>
  </si>
  <si>
    <t>Объем=(25,8+58,05) / 100</t>
  </si>
  <si>
    <t>Объем=(23,3+52,5) / 100</t>
  </si>
  <si>
    <t>Объем=235,36 / 100</t>
  </si>
  <si>
    <t>Объем=228,78 / 100</t>
  </si>
  <si>
    <t>Объем=74,1 / 100</t>
  </si>
  <si>
    <t>Объем=1,51164+0,37791</t>
  </si>
  <si>
    <t>Объем=1,75*74,1/1000</t>
  </si>
  <si>
    <t>Объем=41,3 / 100</t>
  </si>
  <si>
    <t>Объем=0,84252+0,84252</t>
  </si>
  <si>
    <t>Объем=1,75*41,3/1000</t>
  </si>
  <si>
    <t>Объем=148,65 / 100</t>
  </si>
  <si>
    <t>Объем=32,83 / 100</t>
  </si>
  <si>
    <t>Объем=0,65*5*32,83/1000</t>
  </si>
  <si>
    <t>Объем=(10,02+18,76) / 100</t>
  </si>
  <si>
    <t>Объем=((8,4+50,19)*0,15) / 100</t>
  </si>
  <si>
    <t>Покрытие крылец</t>
  </si>
  <si>
    <t>Объем=8,64 / 100</t>
  </si>
  <si>
    <t>Объем=10,474-2,931-0,08</t>
  </si>
  <si>
    <t>общестроительные материалы (г. Москва -пос. Калак 1854 км)</t>
  </si>
  <si>
    <t>ФССЦпг-03-02-01-200</t>
  </si>
  <si>
    <t>Перевозка грузов автомобилями бортовыми грузоподъемностью до 5 т на расстояние: I класс груза до 200 км</t>
  </si>
  <si>
    <t>ФССЦпг-03-02-01-201</t>
  </si>
  <si>
    <t>Свыше 200 км добавлять на каждый последующий 1 км: I класс груза</t>
  </si>
  <si>
    <t>Количество километров 1654 ПЗ=1654 (ОЗП=1654; ЭМ=1654 к расх.; ЗПМ=1654; МАТ=1654 к расх.; ТЗ=1654; ТЗМ=1654)</t>
  </si>
  <si>
    <t>ЛОКАЛЬНЫЙ СМЕТНЫЙ РАСЧЕТ (СМЕТА) № 03-02-02</t>
  </si>
  <si>
    <t>(908,37)</t>
  </si>
  <si>
    <t>(29,04)</t>
  </si>
  <si>
    <t>Объем=15,8*1,05</t>
  </si>
  <si>
    <t>Объем=3122/1000</t>
  </si>
  <si>
    <t>Объем=114,4 / 100</t>
  </si>
  <si>
    <t>Объем=10,1 / 100</t>
  </si>
  <si>
    <t>Объем=28,1 / 100</t>
  </si>
  <si>
    <t>Объем=(4405+2140)/1000</t>
  </si>
  <si>
    <t>Объем=(80*2,31)/1000</t>
  </si>
  <si>
    <t>Объем=65,2 / 100</t>
  </si>
  <si>
    <t>Объем=7,11 / 100</t>
  </si>
  <si>
    <t>Объем=944/1000</t>
  </si>
  <si>
    <t>Монтаж каркасов одноэтажных производственных зданий одно- и многопролетных без фонарей пролетом: до 24 м, высотой до 15 м без кранов. ТЧ. 2.9.1 1% -  надбавка на массу сварных швов, 3% - надбавка на уточнение массы при разработке КМД</t>
  </si>
  <si>
    <t>Объем=(4155+450+105+304+1020+1353+1130+668+515+556+3551)/1000*1,01*1,03</t>
  </si>
  <si>
    <t>Объем=1,518*1,01*1,03</t>
  </si>
  <si>
    <t>Объем=(1144+227+511)/1000*1,01*1,03</t>
  </si>
  <si>
    <t>Объем=28 / 100</t>
  </si>
  <si>
    <t>Объем=455 / 100</t>
  </si>
  <si>
    <t>Объем=0,75075+0,8736</t>
  </si>
  <si>
    <t>Объем=205,1 / 100</t>
  </si>
  <si>
    <t>Объем=2,051*100</t>
  </si>
  <si>
    <t>Объем=140,4 / 100</t>
  </si>
  <si>
    <t>Объем=1,404*100</t>
  </si>
  <si>
    <t>ФССЦ-12.2.05.05-0005</t>
  </si>
  <si>
    <t>Плиты из минеральной ваты, на синтетическом связующем, М-25</t>
  </si>
  <si>
    <t>ФЕР09-04-002-01</t>
  </si>
  <si>
    <t>Монтаж кровельного покрытия: из профилированного листа при высоте здания до 25 м</t>
  </si>
  <si>
    <t>Объем=151,1 / 100</t>
  </si>
  <si>
    <t>ФССЦ-08.3.09.05-0032</t>
  </si>
  <si>
    <t>Профили с трапециевидными гофрами из оцинкованного проката</t>
  </si>
  <si>
    <t>Объем=151,1*7,4/1000</t>
  </si>
  <si>
    <t>Объем=15/2</t>
  </si>
  <si>
    <t>Раздел 5. Водосток</t>
  </si>
  <si>
    <t>Объем=25,5 / 100</t>
  </si>
  <si>
    <t>Объем=25,4/3</t>
  </si>
  <si>
    <t>Итоги по разделу 5 Водосток :</t>
  </si>
  <si>
    <t xml:space="preserve">  Итого по разделу 5 Водосток</t>
  </si>
  <si>
    <t>Раздел 6. Устройство полов</t>
  </si>
  <si>
    <t>Объем=108,4*1,3</t>
  </si>
  <si>
    <t>Объем=(150*0,1) / 100</t>
  </si>
  <si>
    <t>Объем=150 / 100</t>
  </si>
  <si>
    <t>Объем=(150*0,15) / 100</t>
  </si>
  <si>
    <t>Объем=1,905*150/1000</t>
  </si>
  <si>
    <t>Объем=150*0,05</t>
  </si>
  <si>
    <t>Итоги по разделу 6 Устройство полов :</t>
  </si>
  <si>
    <t xml:space="preserve">  Итого по разделу 6 Устройство полов</t>
  </si>
  <si>
    <t>Раздел 7. Устройство полов навеса</t>
  </si>
  <si>
    <t>Объем=48,4*1,3</t>
  </si>
  <si>
    <t>Объем=24,2 / 100</t>
  </si>
  <si>
    <t>Итоги по разделу 7 Устройство полов навеса :</t>
  </si>
  <si>
    <t xml:space="preserve">  Итого по разделу 7 Устройство полов навеса</t>
  </si>
  <si>
    <t>Раздел 8. Перегородки</t>
  </si>
  <si>
    <t>Объем=201,1 / 100</t>
  </si>
  <si>
    <t>Объем=207,133*0,05</t>
  </si>
  <si>
    <t>Итоги по разделу 8 Перегородки :</t>
  </si>
  <si>
    <t xml:space="preserve">  Итого по разделу 8 Перегородки</t>
  </si>
  <si>
    <t>Раздел 9. Крыльцо - 2 шт.</t>
  </si>
  <si>
    <t>Объем=3,4*1,19</t>
  </si>
  <si>
    <t>Объем=0,52 / 100</t>
  </si>
  <si>
    <t>Техноэласт: Грин ЭПП (Унифлекс ЭПП)</t>
  </si>
  <si>
    <t>Объем=1,72 / 100</t>
  </si>
  <si>
    <t>ФССЦ-08.4.03.02-0002</t>
  </si>
  <si>
    <t>Сталь арматурная, горячекатаная, гладкая, класс А-I, диаметр 8 мм</t>
  </si>
  <si>
    <t>Объем=2,6 / 100</t>
  </si>
  <si>
    <t>Объем=3*2,6/1000</t>
  </si>
  <si>
    <t>Итоги по разделу 9 Крыльцо - 2 шт. :</t>
  </si>
  <si>
    <t xml:space="preserve">  Итого по разделу 9 Крыльцо - 2 шт.</t>
  </si>
  <si>
    <t>Раздел 10. Устройство козырька - 2 шт.</t>
  </si>
  <si>
    <t>Объем=0,75+0,026+0,04</t>
  </si>
  <si>
    <t>Объем=21 / 100</t>
  </si>
  <si>
    <t>Объем=8,7 / 100</t>
  </si>
  <si>
    <t>Итоги по разделу 10 Устройство козырька - 2 шт. :</t>
  </si>
  <si>
    <t xml:space="preserve">  Итого по разделу 10 Устройство козырька - 2 шт.</t>
  </si>
  <si>
    <t>Объем=1,125+0,031</t>
  </si>
  <si>
    <t>Объем=93,108+118,934+126,634</t>
  </si>
  <si>
    <t>101</t>
  </si>
  <si>
    <t>Объем=344,728+6,474</t>
  </si>
  <si>
    <t>Объем=756,944-1,156-338,676-351,202</t>
  </si>
  <si>
    <t>Объем=4,052-0,058</t>
  </si>
  <si>
    <t>ФССЦпг-03-02-03-200</t>
  </si>
  <si>
    <t>Перевозка грузов автомобилями бортовыми грузоподъемностью до 5 т на расстояние: III класс груза до 200 км</t>
  </si>
  <si>
    <t>107</t>
  </si>
  <si>
    <t>ФССЦпг-03-02-03-201</t>
  </si>
  <si>
    <t>Свыше 200 км добавлять на каждый последующий 1 км: III класс груза</t>
  </si>
  <si>
    <t>ЛОКАЛЬНЫЙ СМЕТНЫЙ РАСЧЕТ (СМЕТА) № 03-02-03</t>
  </si>
  <si>
    <t>2021-ВТРКМ.ОПП-ИОС2.2.2  ВОР</t>
  </si>
  <si>
    <t>(39,03)</t>
  </si>
  <si>
    <t>(21,58)</t>
  </si>
  <si>
    <t>(0,63)</t>
  </si>
  <si>
    <t>(17,42)</t>
  </si>
  <si>
    <t>ФЕР16-06-001-01</t>
  </si>
  <si>
    <t>Установка водомерных узлов, поставляемых на место монтажа собранными в блоки, с обводной линией диаметром ввода: до 65 мм, диаметром водомера до 40 мм</t>
  </si>
  <si>
    <t>узел</t>
  </si>
  <si>
    <t>ФССЦ-65.1.01.01-0003</t>
  </si>
  <si>
    <t>Счетчики горячей воды крыльчатые, с импульсным выходом, диаметр 25мм</t>
  </si>
  <si>
    <t>ФССЦ-18.2.08.05-0004</t>
  </si>
  <si>
    <t>Фильтры для очистки воды, ФММ-40, муфтовые (50мм)</t>
  </si>
  <si>
    <t>Объем=12 / 100</t>
  </si>
  <si>
    <t>ФССЦ-24.3.05.07-0131</t>
  </si>
  <si>
    <t>Муфта полипропиленовая переходная, номинальный наружный диаметр 25х20 мм</t>
  </si>
  <si>
    <t>ФССЦ-18.2.08.05-0002</t>
  </si>
  <si>
    <t>Фильтры для очистки воды, ФММ-25, муфтовые</t>
  </si>
  <si>
    <t>Объем=18 / 100</t>
  </si>
  <si>
    <t>ФССЦ-24.3.05.15-0148</t>
  </si>
  <si>
    <t>Тройник полипропиленовый переходный, номинальный наружный диаметр 32х25х32 мм</t>
  </si>
  <si>
    <t>ФССЦ-24.3.05.07-0133</t>
  </si>
  <si>
    <t>Муфта полипропиленовая переходная, номинальный наружный диаметр 32х25 мм</t>
  </si>
  <si>
    <t>ФССЦ-24.3.05.07-0037</t>
  </si>
  <si>
    <t>Муфта полипропиленовая комбинированная, с внутренней резьбой, номинальный наружный диаметр 32 мм, размер резьбы 1"</t>
  </si>
  <si>
    <t>ФЕР16-04-005-04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</si>
  <si>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40 мм</t>
  </si>
  <si>
    <t>ФССЦ-24.3.02.05-0054</t>
  </si>
  <si>
    <t>Трубы напорные из термостабилизированного полипропилена PP-RСТ, армированные стекловолокном, для систем водоснабжения и отопления, номинальное давление 2,5 МПа, SDR 9, размер 40х4,5 мм</t>
  </si>
  <si>
    <t>Угольник 90° из сополимера полипропилена РР-R тип 3 (PRC-R), наружный диаметр 40мм</t>
  </si>
  <si>
    <t>ФССЦ-24.3.05.15-0194</t>
  </si>
  <si>
    <t>Тройник полипропиленовый, диаметр 40 мм</t>
  </si>
  <si>
    <t>ФССЦ-24.3.05.07-0136</t>
  </si>
  <si>
    <t>Муфта полипропиленовая переходная, номинальный наружный диаметр 40х32 мм</t>
  </si>
  <si>
    <t>ФССЦ-18.1.09.07-0024</t>
  </si>
  <si>
    <t>Кран шаровый полипропиленовый PPRC PN20, диаметром: 40 мм</t>
  </si>
  <si>
    <t>ФЕР16-04-005-06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</si>
  <si>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63 мм</t>
  </si>
  <si>
    <t>Объем=1,7 / 100</t>
  </si>
  <si>
    <t>ФССЦ-24.3.02.05-0056</t>
  </si>
  <si>
    <t>Трубы напорные из термостабилизированного полипропилена PP-RСТ, армированные стекловолокном, для систем водоснабжения и отопления, номинальное давление 2,5 МПа, SDR 9, размер 63х7,1 мм</t>
  </si>
  <si>
    <t>ФССЦ-24.3.05.16-0135</t>
  </si>
  <si>
    <t>Угольник 90 град. полипропиленовый диаметром: 63 мм</t>
  </si>
  <si>
    <t>ФССЦ-24.3.05.15-0196</t>
  </si>
  <si>
    <t>Тройник полипропиленовый, диаметр 63 мм</t>
  </si>
  <si>
    <t>ФССЦ-24.3.05.07-0144</t>
  </si>
  <si>
    <t>Муфта полипропиленовая переходная, номинальный наружный диаметр 63х40 мм</t>
  </si>
  <si>
    <t>ФССЦ-18.1.09.07-0026</t>
  </si>
  <si>
    <t>Кран шаровый полипропиленовый PPRC PN20, диаметром: 63 мм</t>
  </si>
  <si>
    <t>Объем=24 / 10</t>
  </si>
  <si>
    <t>ФССЦ-24.2.04.01-1012</t>
  </si>
  <si>
    <t>Подводки гибкие армированные для воды, антивибрационные в комплекте с прокладками, диаметр 15 мм, длина 500 мм</t>
  </si>
  <si>
    <t>Объем=55 / 10</t>
  </si>
  <si>
    <t>Объем=(16+12+18+1,7) / 10</t>
  </si>
  <si>
    <t>Объем=(16*1,1) / 100</t>
  </si>
  <si>
    <t>ФССЦ-12.2.07.05-0037</t>
  </si>
  <si>
    <t>Трубки теплоизоляционные из пенополиэтилена, диаметр 25 мм, толщина 13 мм</t>
  </si>
  <si>
    <t>Объем=(12*1,1) / 100</t>
  </si>
  <si>
    <t>ФССЦ-12.2.07.05-0045</t>
  </si>
  <si>
    <t>Трубки теплоизоляционные из пенополиэтилена, диаметр 30 мм, толщина 13 мм</t>
  </si>
  <si>
    <t>Объем=(18*1,1) / 100</t>
  </si>
  <si>
    <t>ФССЦ-12.2.07.05-0070</t>
  </si>
  <si>
    <t>Трубки теплоизоляционные из пенополиэтилена, диаметр 64 мм, толщина 13 мм</t>
  </si>
  <si>
    <t>Объем=(1,7*1,1) / 100</t>
  </si>
  <si>
    <t>ФССЦ-18.1.10.08-0012</t>
  </si>
  <si>
    <t>Кран общего назначения, писсуарный настенный типа КП-2</t>
  </si>
  <si>
    <t>Угольник 90° из сополимера полипропилена РР-R тип 3 (PRC-R), наружный диаметр 25мм</t>
  </si>
  <si>
    <t>ФССЦ-24.3.05.15-0142</t>
  </si>
  <si>
    <t>Тройник полипропиленовый переходной, диаметр 25х20х20 мм</t>
  </si>
  <si>
    <t>Объем=3,5 / 100</t>
  </si>
  <si>
    <t>Трубы напорные из термостабилизированного полипропилена PP-RСТ, армированные стекловолокном, для систем водоснабжения и отопления, номинальное давление 2,5 МПа, SDR 9, размер 32х3,6 мм (32х4,4)</t>
  </si>
  <si>
    <t>Угольник 90 град. полипропиленовый диаметром:32 мм</t>
  </si>
  <si>
    <t>ФССЦ-24.3.05.07-0132</t>
  </si>
  <si>
    <t>Муфта полипропиленовая переходная, номинальный наружный диаметр 32х20 мм</t>
  </si>
  <si>
    <t>ФССЦ-24.3.05.07-0089</t>
  </si>
  <si>
    <t>Муфта полипропиленовая комбинированная, с наружной резьбой, номинальный наружный диаметр 32 мм, размер резьбы 3/4"</t>
  </si>
  <si>
    <t>Объем=11 / 10</t>
  </si>
  <si>
    <t>Хомут металлический с шурупом для крепления трубопроводов диаметром: 20-32 мм</t>
  </si>
  <si>
    <t>Объем=(12+6+3,5) / 10</t>
  </si>
  <si>
    <t>ФССЦ-12.2.07.05-0041</t>
  </si>
  <si>
    <t>Трубки теплоизоляционные из пенополиэтилена, диаметр 28 мм, толщина 13 мм</t>
  </si>
  <si>
    <t>Объем=(6*1,1) / 100</t>
  </si>
  <si>
    <t>Объем=(3,5*1,1) / 100</t>
  </si>
  <si>
    <t>Объем=(10+1+3+3) / 10</t>
  </si>
  <si>
    <t>ТЦ_20.2.05.00_77_7802438190_11.02.2022_02  (ТОМ 3.5, КА п1, стр240-242)</t>
  </si>
  <si>
    <t>Сенсорный смеситель для раковины с внешним блоком питания Варион</t>
  </si>
  <si>
    <t>Цена=9464/1,2</t>
  </si>
  <si>
    <t>ФССЦ-18.1.10.10-0046</t>
  </si>
  <si>
    <t>Смесители для умывальников СМ-УМ-ЦА-УВ центральные, с аэратором, латунными маховичками</t>
  </si>
  <si>
    <t>ФССЦ-18.1.10.17-0002</t>
  </si>
  <si>
    <t>Термосмесители для ванн ТСМ-ВШЛ с душевой сеткой на гибком шланге</t>
  </si>
  <si>
    <t>ФССЦ-18.1.10.10-0072</t>
  </si>
  <si>
    <t>Смесители латунные с гальванопокрытием для мойки настольный, с верхней камерой смешения</t>
  </si>
  <si>
    <t>ФЕР18-02-004-02</t>
  </si>
  <si>
    <t>Монтаж водонагревателей электрических накопительных (емкостных) объемом: свыше 50 до 100 л</t>
  </si>
  <si>
    <t>89
О</t>
  </si>
  <si>
    <t>ФССЦ-63.1.01.06-0004</t>
  </si>
  <si>
    <t>Электроводонагреватели накопительные вертикальные навесные узкие, объем 80 л, мощность 2,00 кВт</t>
  </si>
  <si>
    <t>ФЕР18-02-004-03</t>
  </si>
  <si>
    <t>Монтаж водонагревателей электрических накопительных (емкостных) объемом: свыше 100 л</t>
  </si>
  <si>
    <t>91
О</t>
  </si>
  <si>
    <t>ФССЦ-63.1.01.06-0027</t>
  </si>
  <si>
    <t>Электроводонагреватели накопительные вертикальные напольные, объем 200 л, мощность 6 кВт</t>
  </si>
  <si>
    <t>Объем=0,178+0,005</t>
  </si>
  <si>
    <t>Объем=0,001+0,122</t>
  </si>
  <si>
    <t>ЛОКАЛЬНЫЙ СМЕТНЫЙ РАСЧЕТ (СМЕТА) № 03-02-04</t>
  </si>
  <si>
    <t>2021-ВТРКМ.ОПП-ИОС3.2.2  ВОР</t>
  </si>
  <si>
    <t>(44,64)</t>
  </si>
  <si>
    <t>(1,35)</t>
  </si>
  <si>
    <t>Объем=57 / 100</t>
  </si>
  <si>
    <t>Объем=20,5 / 100</t>
  </si>
  <si>
    <t>ФССЦ-24.3.05.15-0195</t>
  </si>
  <si>
    <t>Тройник полипропиленовый, диаметр 50 мм (110х50 87 °30)</t>
  </si>
  <si>
    <t>Тройник полипропиленовый, диаметр 50 мм (87 °30)</t>
  </si>
  <si>
    <t>ФССЦ-24.3.05.02-1116</t>
  </si>
  <si>
    <t>Заглушка из полиэтилена для двустенных гофрированных труб, внутренний диаметр 50 мм</t>
  </si>
  <si>
    <t>Объем=28 / 10</t>
  </si>
  <si>
    <t>Объем=0,04 / 100</t>
  </si>
  <si>
    <t>ФЕР17-01-009-01</t>
  </si>
  <si>
    <t>Установка подвесных унитазов, писсуаров с инсталляциями рамного и блочного типов</t>
  </si>
  <si>
    <t>Объем=10+1</t>
  </si>
  <si>
    <t>ФССЦ-18.2.01.06-0021</t>
  </si>
  <si>
    <t>Унитазы напольные керамические шамотированные (подвесная чаша)</t>
  </si>
  <si>
    <t>Унитазы напольные керамические шамотированные (детский)</t>
  </si>
  <si>
    <t>ФССЦ-18.1.10.11-0021</t>
  </si>
  <si>
    <t>Устройство смывное полуавтоматическое для писсуаров и унитазов скрытого монтажа, со встроенным запорным клапаном, регулятором расхода смыва, встраиваемый корпус в звукоизоляционном стиропоровом кожухе</t>
  </si>
  <si>
    <t>ФССЦ-18.1.10.11-0011</t>
  </si>
  <si>
    <t>Панель накладная для писсуарного смывного устройства скрытого монтажа (хром)</t>
  </si>
  <si>
    <t>ФССЦ-18.2.01.06-0002</t>
  </si>
  <si>
    <t>Унитазы-компакт керамические нестандартной высоты для людей с ограниченными физическими возможностями, с горизонтальным выпуском</t>
  </si>
  <si>
    <t>Объем=(8+1+1) / 10</t>
  </si>
  <si>
    <t>ФССЦ-18.2.01.05-0074</t>
  </si>
  <si>
    <t>Умывальники полуфарфоровые и фарфоровые с кронштейнами, сифоном бутылочным латунным и выпуском, прямоугольные со скрытыми установочными поверхностями без спинки, размер 400-500х300х135 мм</t>
  </si>
  <si>
    <t>ФССЦ-18.2.01.05-0053</t>
  </si>
  <si>
    <t>Умывальники полуфарфоровые и фарфоровые с кронштейнами, сифоном бутылочным латунным и выпуском, овальные с выступающими установочными поверхностями без спинки, размер 550х500х150 мм</t>
  </si>
  <si>
    <t>ФССЦ-18.2.02.08-0032</t>
  </si>
  <si>
    <t>Умывальник для инвалидов, размер 650х560 мм</t>
  </si>
  <si>
    <t>ФЕР17-01-005-01</t>
  </si>
  <si>
    <t>Установка моек: на одно отделение</t>
  </si>
  <si>
    <t>ФССЦ-18.2.02.04-0011</t>
  </si>
  <si>
    <t>Мойки из нержавеющей стали на одно отделение с одной круглой или прямоугольной чашей, со сливной доской, с креплениями, МНД, МНДК размер 800х600х222 мм</t>
  </si>
  <si>
    <t>ФЕР17-01-001-18</t>
  </si>
  <si>
    <t>Установка поддонов душевых: чугунных и стальных мелких</t>
  </si>
  <si>
    <t>ФССЦ-18.2.02.07-0014</t>
  </si>
  <si>
    <t>Поддоны душевые стальные эмалированные, размер 800х800, без сифона</t>
  </si>
  <si>
    <t>ФССЦ-18.2.06.09-1004</t>
  </si>
  <si>
    <t>Сифон трубный для душевого поддона</t>
  </si>
  <si>
    <t>ФССЦ-18.2.06.10-0003</t>
  </si>
  <si>
    <t>Трапы полиэтиленовые с горизонтальным отводом, с решеткой из нержавеющей стали, условным проходом 40, 50 мм</t>
  </si>
  <si>
    <t>ФЕР17-01-004-01</t>
  </si>
  <si>
    <t>Установка писсуаров: настенных</t>
  </si>
  <si>
    <t>ФССЦ-18.2.01.03-0013</t>
  </si>
  <si>
    <t>Писсуары полуфарфоровые и фарфоровые настенные с писсуарным краном, с цельноотлитым сифоном, размер 680х350х325 мм</t>
  </si>
  <si>
    <t>Объем=0,347-0,123</t>
  </si>
  <si>
    <t>Объем=0,099+0,024</t>
  </si>
  <si>
    <t>ЛОКАЛЬНЫЙ СМЕТНЫЙ РАСЧЕТ (СМЕТА) № 03-02-05</t>
  </si>
  <si>
    <t>(14,62)</t>
  </si>
  <si>
    <t>(0,36)</t>
  </si>
  <si>
    <t>(0,24)</t>
  </si>
  <si>
    <t>(14,03)</t>
  </si>
  <si>
    <t>Общественный туалет</t>
  </si>
  <si>
    <t>Электрообогреватель конвекторного типа, тип исполнения-мобильный, мощность 0,5 кВт (настенные)</t>
  </si>
  <si>
    <t>ФССЦ-63.3.01.02-1016</t>
  </si>
  <si>
    <t>Электрообогреватели излучающего типа, тип исполнения настенный, мощность 2 кВт (2,5)</t>
  </si>
  <si>
    <t>Санитарно-бытовые помещения</t>
  </si>
  <si>
    <t>ФССЦ-63.3.01.02-0005</t>
  </si>
  <si>
    <t>Обогреватели электрические Noirot: Spot E-3 1500 Вт (настенные)</t>
  </si>
  <si>
    <t>9
О</t>
  </si>
  <si>
    <t>Объем=0,001+0,077</t>
  </si>
  <si>
    <t>Открытая плоскостная парковка.  Здание общественного туалета, санитарно-бытовых помещений, навес</t>
  </si>
  <si>
    <t>ЛОКАЛЬНЫЙ СМЕТНЫЙ РАСЧЕТ (СМЕТА) № 03-02-06</t>
  </si>
  <si>
    <t>(36,78)</t>
  </si>
  <si>
    <t>(21,7)</t>
  </si>
  <si>
    <t>(0,91)</t>
  </si>
  <si>
    <t>(0,03)</t>
  </si>
  <si>
    <t>(15,05)</t>
  </si>
  <si>
    <t>Раздел 1. Общественный туалет</t>
  </si>
  <si>
    <t>ФЕР20-02-004-01</t>
  </si>
  <si>
    <t>Установка клапанов обратных: диаметром до 355 мм</t>
  </si>
  <si>
    <t>ФССЦ-19.3.01.14-0001</t>
  </si>
  <si>
    <t>Клапан инфильтрации воздуха КИВ-125</t>
  </si>
  <si>
    <t>ФЕР20-02-002-01</t>
  </si>
  <si>
    <t>Установка решеток жалюзийных площадью в свету: до 0,5 м2</t>
  </si>
  <si>
    <t>ФССЦ-19.2.03.01-0040</t>
  </si>
  <si>
    <t>Решетки потолочные алюминиевые "АРКТОС" типа: 2 АПР/2 АПРу, размером 300х300 мм</t>
  </si>
  <si>
    <t>Объем=(11+2) / 100</t>
  </si>
  <si>
    <t>ФССЦ-19.1.05.04-0002</t>
  </si>
  <si>
    <t>Диффузоры потолочные пластиковые веерные, диаметр 125 мм</t>
  </si>
  <si>
    <t>Объем=(2*3,1415927*(0,08*15+0,1*5)) / 100</t>
  </si>
  <si>
    <t>ФЕР20-01-001-07</t>
  </si>
  <si>
    <t>Прокладка воздуховодов из листовой, оцинкованной стали и алюминия класса Н (нормальные) толщиной: 0,7 мм, диаметром от 500 до 560 мм</t>
  </si>
  <si>
    <t>Объем=(2*3,1415927*0,1575*5) / 100</t>
  </si>
  <si>
    <t>ФССЦ-19.1.01.02-0002</t>
  </si>
  <si>
    <t>Воздуховоды из листовой стали толщиной 0,5 мм, диаметр до 600 мм</t>
  </si>
  <si>
    <t>ФЕР20-02-009-01</t>
  </si>
  <si>
    <t>Установка зонтов над шахтами из листовой стали круглого сечения диаметром: 200 мм</t>
  </si>
  <si>
    <t>ФССЦ-19.2.02.01-0001</t>
  </si>
  <si>
    <t>Зонты вентиляционных систем из листовой и сортовой стали, круглые, диаметр шахты 200 мм (160мм)</t>
  </si>
  <si>
    <t>В1</t>
  </si>
  <si>
    <t>ФЕР20-05-001-01</t>
  </si>
  <si>
    <t>Установка фильтров ячейковых</t>
  </si>
  <si>
    <t>Объем=0,4*0,2</t>
  </si>
  <si>
    <t>ФССЦ-19.3.03.02-0022</t>
  </si>
  <si>
    <t>Корпус фильтра прямоугольного из оцинкованной стали ФВП-40-20</t>
  </si>
  <si>
    <t>ФССЦ-19.3.03.01-0050</t>
  </si>
  <si>
    <t>Кассета фильтрующая, класс EU4, для фильтра ФВП-40-20</t>
  </si>
  <si>
    <t>ФЕР20-02-015-03</t>
  </si>
  <si>
    <t>Установка шумоглушителей вентиляционных трубчатых типа: ГТП 1-3 сечением 400х200 мм</t>
  </si>
  <si>
    <t>ФССЦ-19.4.02.05-0002</t>
  </si>
  <si>
    <t>Шумоглушители для прямоугольных воздуховодов марки: LDR 40-20 SYSTEMAIR( SHP 40-20)</t>
  </si>
  <si>
    <t>ФЕР20-03-001-01</t>
  </si>
  <si>
    <t>Установка вентиляторов радиальных массой: до 0,05 т</t>
  </si>
  <si>
    <t>20
О</t>
  </si>
  <si>
    <t>ФССЦ-64.1.02.02-0053</t>
  </si>
  <si>
    <t>Вентиляторы канальные для прямоугольных воздуховодов OSTBERG марки: RK 400х200 C3, производительность 1260 м3/час (VPK 40/20.4E)</t>
  </si>
  <si>
    <t>ФССЦ-19.2.01.02-1004</t>
  </si>
  <si>
    <t>Вставки гибкие к канальным вентиляторам из оцинкованной стали с тканевой лентой, размер 400х200 мм</t>
  </si>
  <si>
    <t>ФЕР20-02-006-07</t>
  </si>
  <si>
    <t>Установка заслонок воздушных и клапанов воздушных КВР с электрическим или пневматическим приводом: периметром до 1600 мм</t>
  </si>
  <si>
    <t>ФССЦ-19.3.01.04-1004</t>
  </si>
  <si>
    <t>Заслонка регулирующая для прямоугольных каналов, ширина 400 мм, высота 200 мм</t>
  </si>
  <si>
    <t>24
О</t>
  </si>
  <si>
    <t>ФССЦ-69.3.01.03-0002</t>
  </si>
  <si>
    <t>Электроприводы для воздушных заслонок и клапанов, с двух/трехпозиционным управлением</t>
  </si>
  <si>
    <t>автоматика В1</t>
  </si>
  <si>
    <t>26
О</t>
  </si>
  <si>
    <t>ФССЦ-64.4.02.04-0001</t>
  </si>
  <si>
    <t>Регуляторы скорости вращения вентилятора, однофазные, пятиступенчатые, номинальный ток 1,5 А</t>
  </si>
  <si>
    <t>ФЕР20-02-014-04</t>
  </si>
  <si>
    <t>Установка шумоглушителей вентиляционных трубчатых круглого сечения типа: ГТК 1-4, диаметр обечайки 315 мм</t>
  </si>
  <si>
    <t>ФССЦ-19.4.02.04-1020</t>
  </si>
  <si>
    <t>Шумоглушители для круглых воздуховодов 315/600</t>
  </si>
  <si>
    <t>ФССЦ-19.3.01.09-0023</t>
  </si>
  <si>
    <t>Клапаны обратные "АРКТОС" из оцинкованной стали марки: КВО 160М, диаметром 160 мм</t>
  </si>
  <si>
    <t>ФССЦ-19.3.01.09-0024</t>
  </si>
  <si>
    <t>Клапаны обратные "АРКТОС" из оцинкованной стали марки: КВО 200М, диаметром 200 мм</t>
  </si>
  <si>
    <t>ФССЦ-19.2.03.01-1006</t>
  </si>
  <si>
    <t>Решетки жалюзийные наружные, из алюминия круглого сечения, диаметр 315 мм</t>
  </si>
  <si>
    <t>Итоги по разделу 1 Общественный туалет :</t>
  </si>
  <si>
    <t xml:space="preserve">  Итого по разделу 1 Общественный туалет</t>
  </si>
  <si>
    <t>Раздел 2. Санитарно-бытовые помещения</t>
  </si>
  <si>
    <t>Объем=(2+1+5) / 100</t>
  </si>
  <si>
    <t>Объем=(2*3,1415927*(0,05*1+0,075*11+0,08*3+0,1*3)) / 100</t>
  </si>
  <si>
    <t>Зонты вентиляционных систем из листовой и сортовой стали, круглые, диаметр шахты 200 мм</t>
  </si>
  <si>
    <t>ФЕР20-02-010-04</t>
  </si>
  <si>
    <t>Установка зонтов над шахтами из листовой стали прямоугольного сечения периметром: 2000 мм</t>
  </si>
  <si>
    <t>Зонты вентиляционных систем из листовой и сортовой стали, прямоугольные, размер шахты 500х800 мм(650 мм х 450 мм)</t>
  </si>
  <si>
    <t>В2</t>
  </si>
  <si>
    <t>ФССЦ-19.4.02.05-1004</t>
  </si>
  <si>
    <t>Шумоглушители для прямоугольных воздуховодов 400х200/1000</t>
  </si>
  <si>
    <t>ФЕР20-02-014-03</t>
  </si>
  <si>
    <t>Установка шумоглушителей вентиляционных трубчатых круглого сечения типа: ГТК 1-3, диаметр обечайки 250 мм</t>
  </si>
  <si>
    <t>ФССЦ-19.4.02.04-1016</t>
  </si>
  <si>
    <t>Шумоглушители для круглых воздуховодов 250/600</t>
  </si>
  <si>
    <t>ФССЦ-19.3.01.09-0021</t>
  </si>
  <si>
    <t>Клапаны обратные "АРКТОС" из оцинкованной стали марки: КВО 100М, диаметром 100 мм</t>
  </si>
  <si>
    <t>ФССЦ-19.3.01.09-0022</t>
  </si>
  <si>
    <t>Клапаны обратные "АРКТОС" из оцинкованной стали марки: КВО 125М, диаметром 125 мм</t>
  </si>
  <si>
    <t>ФССЦ-19.2.03.01-1004</t>
  </si>
  <si>
    <t>Решетки жалюзийные наружные, из алюминия круглого сечения, диаметр 250 мм</t>
  </si>
  <si>
    <t>Итоги по разделу 2 Санитарно-бытовые помещения :</t>
  </si>
  <si>
    <t xml:space="preserve">  Итого по разделу 2 Санитарно-бытовые помещения</t>
  </si>
  <si>
    <t>Раздел 3. Перевозка</t>
  </si>
  <si>
    <t>Объем=0,16+0,002</t>
  </si>
  <si>
    <t>Объем=0,14+0,03</t>
  </si>
  <si>
    <t>Итоги по разделу 3 Перевозка :</t>
  </si>
  <si>
    <t xml:space="preserve">  Итого по разделу 3 Перевозка</t>
  </si>
  <si>
    <t>ЛОКАЛЬНЫЙ СМЕТНЫЙ РАСЧЕТ (СМЕТА) № 03-02-07</t>
  </si>
  <si>
    <t>2021-ВТРКМ.ОПП-ИОС1.2.1  ВОР</t>
  </si>
  <si>
    <t>(66,57)</t>
  </si>
  <si>
    <t>(2,74)</t>
  </si>
  <si>
    <t>(65,67)</t>
  </si>
  <si>
    <t>ФССЦ-20.4.04.03-0011</t>
  </si>
  <si>
    <t>Щиты с монтажной панелью ЩМП-16.8.4-074 У2, размер 1600х800х400 мм, степень защиты IP54 (ЩМП-7-2 У1 IP31)</t>
  </si>
  <si>
    <t>ФССЦ-20.4.04.02-0047</t>
  </si>
  <si>
    <t>Щиты распределительные наружной установки ЩРН-36з, с замком, размер 520х310х120 мм</t>
  </si>
  <si>
    <t>ФЕРм08-03-591-04</t>
  </si>
  <si>
    <t>Выключатель: двухклавишный неутопленного типа при открытой проводке</t>
  </si>
  <si>
    <t>ФССЦ-20.4.01.01-0014</t>
  </si>
  <si>
    <t>Выключатель двухклавишный для открытой проводки серии "Прима", марка: А56-029, цвет белый</t>
  </si>
  <si>
    <t>ФССЦ-20.4.03.05-0002</t>
  </si>
  <si>
    <t>Розетка открытой проводки двухгнездная</t>
  </si>
  <si>
    <t>Объем=74 / 100</t>
  </si>
  <si>
    <t>ФЕРм08-03-593-09</t>
  </si>
  <si>
    <t>Светильник: местного освещения</t>
  </si>
  <si>
    <t>Объем=(9+8+21) / 100</t>
  </si>
  <si>
    <t>ФССЦ-20.3.03.07-0081</t>
  </si>
  <si>
    <t>Светильник низковольтный (12В) (СПП-2301  12Вт IP65)</t>
  </si>
  <si>
    <t>ФССЦ-20.3.03.07-0082</t>
  </si>
  <si>
    <t>Светильник низковольтный (24В) (LT-UTP-10-IP20-36W-4000K LED)</t>
  </si>
  <si>
    <t>ФССЦ-20.3.03.07-0091</t>
  </si>
  <si>
    <t>Светильник потолочный GM: A30-25-29-CM-40-L00-V с декоративной накладкой (ДВО6563 18Вт)</t>
  </si>
  <si>
    <t>Объем=(65*0,5*0,5) / 100</t>
  </si>
  <si>
    <t>Объем=65 / 100</t>
  </si>
  <si>
    <t>Объем=0,04*0,005*65*7,85</t>
  </si>
  <si>
    <t>ФССЦ-08.3.04.02-0052</t>
  </si>
  <si>
    <t>Сталь круглая</t>
  </si>
  <si>
    <t>Объем=70*0,395/1000</t>
  </si>
  <si>
    <t>ФССЦ-24.3.01.02-0043</t>
  </si>
  <si>
    <t>Трубы из самозатухающего ПВХ гибкие гофрированные, тяжелые, с протяжкой, номинальный внутренний диаметр 25 мм</t>
  </si>
  <si>
    <t>Объем=1*102</t>
  </si>
  <si>
    <t>Объем=80 / 100</t>
  </si>
  <si>
    <t>ФССЦ-20.2.05.05-0001</t>
  </si>
  <si>
    <t>Кабель-канал 130х60 мм (100х80)</t>
  </si>
  <si>
    <t>Объем=0,8*102</t>
  </si>
  <si>
    <t>Объем=(25+65+20+80) / 100</t>
  </si>
  <si>
    <t>ФЕРм08-02-412-05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</si>
  <si>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70 мм2</t>
  </si>
  <si>
    <t>Объем=25 / 100</t>
  </si>
  <si>
    <t>Объем=(10+165) / 100</t>
  </si>
  <si>
    <t>Объем=16 / 100</t>
  </si>
  <si>
    <t>ФССЦ-21.1.06.09-0179</t>
  </si>
  <si>
    <t>Кабель силовой с медными жилами ВВГнг(A)-LS 5х10-660</t>
  </si>
  <si>
    <t>Объем=(25*1,02) / 1000</t>
  </si>
  <si>
    <t>Объем=(165*1,02) / 1000</t>
  </si>
  <si>
    <t>Объем=(65*1,02) / 1000</t>
  </si>
  <si>
    <t>Объем=(80*1,02) / 1000</t>
  </si>
  <si>
    <t>Объем=80*1,02</t>
  </si>
  <si>
    <t>Объем=0,195-0,013</t>
  </si>
  <si>
    <t>Объем=0,186-0,13</t>
  </si>
  <si>
    <t>Открытая плоскостная парковка. Здание общественного туалета, санитарно-бытовых помещений, навес</t>
  </si>
  <si>
    <t>ЛОКАЛЬНЫЙ СМЕТНЫЙ РАСЧЕТ (СМЕТА) № 03-02-08</t>
  </si>
  <si>
    <t>2021-ВТРКМ.ОПП-ПБ2.2  ВОР</t>
  </si>
  <si>
    <t>(10,95)</t>
  </si>
  <si>
    <t>(0,71)</t>
  </si>
  <si>
    <t>(1,38)</t>
  </si>
  <si>
    <t>(5,09)</t>
  </si>
  <si>
    <t>(5,15)</t>
  </si>
  <si>
    <t>ФЕРм10-08-001-13</t>
  </si>
  <si>
    <t>Устройства промежуточные на количество лучей: 1</t>
  </si>
  <si>
    <t>Объем=8+7</t>
  </si>
  <si>
    <t>14
О</t>
  </si>
  <si>
    <t>16
О</t>
  </si>
  <si>
    <t>18
О</t>
  </si>
  <si>
    <t>ФССЦ-61.2.04.07-0020</t>
  </si>
  <si>
    <t>Оповещатель стробоскопический марка EMA24RS2R(A) световой фильтр, цвет красный (желтый) (Маяк-24-СТ)</t>
  </si>
  <si>
    <t>Объем=3*1,03</t>
  </si>
  <si>
    <t>Объем=172 / 100</t>
  </si>
  <si>
    <t>Объем=172*1,02</t>
  </si>
  <si>
    <t>Объем=344 / 10</t>
  </si>
  <si>
    <t>Объем=344 / 100</t>
  </si>
  <si>
    <t>Объем=(155+2) / 100</t>
  </si>
  <si>
    <t>Объем=155*1,02</t>
  </si>
  <si>
    <t>Объем=2*1,02</t>
  </si>
  <si>
    <t>Объем=15*1,02</t>
  </si>
  <si>
    <t>Объем=(155+15) / 100</t>
  </si>
  <si>
    <t>Объем=0,016+0,011</t>
  </si>
  <si>
    <t>Объем=0,017+0,005-0,008</t>
  </si>
  <si>
    <t>ЛОКАЛЬНЫЙ СМЕТНЫЙ РАСЧЕТ (СМЕТА) № 03-02-09</t>
  </si>
  <si>
    <t>2021-ВТРКМ.ОПП-ИОС5.4  ВОР</t>
  </si>
  <si>
    <t>(31,27)</t>
  </si>
  <si>
    <t>(12,73)</t>
  </si>
  <si>
    <t>(0,9)</t>
  </si>
  <si>
    <t>(4,57)</t>
  </si>
  <si>
    <t>(13,97)</t>
  </si>
  <si>
    <t>Раздел 1. Автоматика вентиляции</t>
  </si>
  <si>
    <t>Автоматика В1</t>
  </si>
  <si>
    <t>ФССЦ-62.1.02.14-0012</t>
  </si>
  <si>
    <t>Щиты управления вентиляцией ЩУВ4 7,5 кВт</t>
  </si>
  <si>
    <t>Автоматика В2</t>
  </si>
  <si>
    <t>Объем=(2*3) / 100</t>
  </si>
  <si>
    <t>Объем=2*3</t>
  </si>
  <si>
    <t>Объем=(2*5) / 100</t>
  </si>
  <si>
    <t>ФССЦ-20.2.05.04-0034</t>
  </si>
  <si>
    <t>Кабель-канал (короб) 100х60 мм</t>
  </si>
  <si>
    <t>Объем=2*5</t>
  </si>
  <si>
    <t>ФЕРм08-02-395-01</t>
  </si>
  <si>
    <t>Лоток металлический штампованный по установленным конструкциям, ширина лотка: до 200 мм</t>
  </si>
  <si>
    <t>Объем=(14*(1,2+0,54)+0,22+15*0,007)/1000</t>
  </si>
  <si>
    <t>ФССЦ-20.2.07.05-0012</t>
  </si>
  <si>
    <t>Лоток перфорированный 150х50 мм, длиной 3000 мм (80х80)</t>
  </si>
  <si>
    <t>ФССЦ-20.2.03.06-0051</t>
  </si>
  <si>
    <t>Крышка прямого лотка КЛ 100 ХЛ1</t>
  </si>
  <si>
    <t>ФССЦ-20.2.03.25-0011</t>
  </si>
  <si>
    <t>Угол горизонтальный: 90 град. для лотка PNK 100</t>
  </si>
  <si>
    <t>ФССЦ-20.2.03.26-0033</t>
  </si>
  <si>
    <t>Планки соединительные для лотков PNK</t>
  </si>
  <si>
    <t>ФССЦ-20.2.03.26-0041</t>
  </si>
  <si>
    <t>Пластина соединительная ПС-4-300</t>
  </si>
  <si>
    <t>ФЕРм08-01-087-03</t>
  </si>
  <si>
    <t>Металлические конструкции</t>
  </si>
  <si>
    <t>Объем=(1,27*60+0,68*20+0,92*60)/1000</t>
  </si>
  <si>
    <t>ФССЦ-20.2.08.03-0012</t>
  </si>
  <si>
    <t>Комплект крепежный № 2 для соединения элементов проволочного лотка (крюк-болт, шайба четырехлепестковая, гайка М6)</t>
  </si>
  <si>
    <t>100 компл</t>
  </si>
  <si>
    <t>Объем=200 / 100</t>
  </si>
  <si>
    <t>Объем=88 / 100</t>
  </si>
  <si>
    <t>Объем=(4+100) / 100</t>
  </si>
  <si>
    <t>ФЕРм08-02-400-01</t>
  </si>
  <si>
    <t>Провод по перфорированным профилям, сечением до 6 мм2</t>
  </si>
  <si>
    <t>Объем=(30+100) / 100</t>
  </si>
  <si>
    <t>Объем=(68+24) / 100</t>
  </si>
  <si>
    <t>Объем=(30+4+100) / 100</t>
  </si>
  <si>
    <t>Объем=330 / 100</t>
  </si>
  <si>
    <t>ТЦ_19.4.02.05_77_7713587786_11.02.2022_02  (ТОМ 3.5, КА п1, стр 243-245)</t>
  </si>
  <si>
    <t>Кабель с медными жилами не содержащий галогенов сеч. 3х1,5 кв. мм ППГнг(А)-HF</t>
  </si>
  <si>
    <t>Объем=30*1,02</t>
  </si>
  <si>
    <t>Цена=99,49/1,2</t>
  </si>
  <si>
    <t>ТЦ_19.4.02.05_77_7713587786_11.02.2022_02 (ТОМ 3.5, КА п2, стр 246-248)</t>
  </si>
  <si>
    <t>Кабель с медными жилами не содержащий галогенов сеч. 2х1,5 кв. мм ППГнг(А)-HF</t>
  </si>
  <si>
    <t>Объем=4*1,02</t>
  </si>
  <si>
    <t>Цена=74,7/1,2</t>
  </si>
  <si>
    <t>ТЦ_19.4.02.00_77_7713587786_11.02.2022_02 (ТОМ 3.5, КА п3, стр 249-251)</t>
  </si>
  <si>
    <t>Кабель монтажный экранированный с медными жилами не содержащий галогенов  МКЭШВнг(A)-HF 1х2х1</t>
  </si>
  <si>
    <t>Объем=68*1,02</t>
  </si>
  <si>
    <t>Цена=54,55/1,2</t>
  </si>
  <si>
    <t>ТЦ_19.4.02.00_77_7713587786_11.02.2022_02 (ТОМ 3.5, КА п4, стр 252-254)</t>
  </si>
  <si>
    <t>Кабель монтажный экранированный с медными жилами не содержащий галогенов  МКЭШВнг(A)-HF 2х2х1</t>
  </si>
  <si>
    <t>Объем=24*1,02</t>
  </si>
  <si>
    <t>Цена=106/1,2</t>
  </si>
  <si>
    <t>ФССЦ-21.2.03.05-0068</t>
  </si>
  <si>
    <t>Провод силовой установочный с медными жилами ПуГВ 1х4-450</t>
  </si>
  <si>
    <t>Объем=(100*1,03) / 1000</t>
  </si>
  <si>
    <t>ФССЦ-21.2.03.05-0073</t>
  </si>
  <si>
    <t>Провод силовой установочный с медными жилами ПВ3 16-450</t>
  </si>
  <si>
    <t>Объем=(330*1,03) / 1000</t>
  </si>
  <si>
    <t>Полоса в сборе для заземления</t>
  </si>
  <si>
    <t>ФССЦ-20.2.08.07-0002</t>
  </si>
  <si>
    <t>Скоба Г-образная для оперативных ответвительных зажимов SL 30, SL 36, марки PSS 923</t>
  </si>
  <si>
    <t>ФССЦ-20.5.02.04-0006</t>
  </si>
  <si>
    <t>Коробка ответвительная КОР-94-3У2 IP43, размер 80х80х43 мм (85х85х40)</t>
  </si>
  <si>
    <t>ФССЦ-20.1.01.03-0001</t>
  </si>
  <si>
    <t>Зажим винтовой ЗВИ-3 1-2,5 мм2 12 пар</t>
  </si>
  <si>
    <t>ФССЦ-20.2.10.04-0007</t>
  </si>
  <si>
    <t>Наконечники кабельные медные луженые под опрессовку 50-10-11-М УХЛ3</t>
  </si>
  <si>
    <t>ФССЦ-14.2.02.12-0801</t>
  </si>
  <si>
    <t>Пена противопожарная, марка "PROMAFOAM-C" (700 мл)</t>
  </si>
  <si>
    <t>закладные конструкции</t>
  </si>
  <si>
    <t>ФЕРм12-10-001-04</t>
  </si>
  <si>
    <t>Закладное устройство: для установки поверхностных приборов - прижим</t>
  </si>
  <si>
    <t>Приказ № 812/пр от 21.12.2020 Прил. п.54</t>
  </si>
  <si>
    <t>НР Технологические трубопроводы</t>
  </si>
  <si>
    <t>Приказ № 774/пр от 11.12.2020 Прил. п.54</t>
  </si>
  <si>
    <t>СП Технологические трубопроводы</t>
  </si>
  <si>
    <t>40
О</t>
  </si>
  <si>
    <t>ФССЦ-63.4.06.02-0001</t>
  </si>
  <si>
    <t>Термопреобразователи сопротивления, марка: «Взлет ТПС», Pt500, Pt100, монтажная длина 70 мм (согласованная пара) (ТМ4-1-24-95)</t>
  </si>
  <si>
    <t>ФЕРм12-10-001-01</t>
  </si>
  <si>
    <t>Бобышки, штуцеры на номинальное давление: до 10 МПа</t>
  </si>
  <si>
    <t>ФССЦ-23.8.03.12-1082</t>
  </si>
  <si>
    <t>Штуцер стальной приварной, диаметр 32 мм</t>
  </si>
  <si>
    <t>Итоги по разделу 1 Автоматика вентиляции :</t>
  </si>
  <si>
    <t xml:space="preserve">  Итого по разделу 1 Автоматика вентиляции</t>
  </si>
  <si>
    <t>Объем=0,415-0,033-0,081</t>
  </si>
  <si>
    <t>ЛОКАЛЬНЫЙ СМЕТНЫЙ РАСЧЕТ (СМЕТА) № 03-02-10</t>
  </si>
  <si>
    <t>2021-ВТРКМ.ОПП-ИОС1.2.2  ВОР</t>
  </si>
  <si>
    <t>(28,98)</t>
  </si>
  <si>
    <t>(0,01)</t>
  </si>
  <si>
    <t>(28,94)</t>
  </si>
  <si>
    <t>ТЦ_104_77_7704357909_17.01.2022_02 (ТОМ 3.5, КА п46, стр 194-196)</t>
  </si>
  <si>
    <t>Шкаф нижний 600х600</t>
  </si>
  <si>
    <t>ТЦ_104_77_7743529855_17.01.2022_02 (ТОМ 3.5, КА п50, стр 200-202)</t>
  </si>
  <si>
    <t>Шкаф для раздевалки Практик LS-21-60 600х500х1830 (двойной)</t>
  </si>
  <si>
    <t>ТЦ_104_77_7743529855_17.01.2022_02 (ТОМ 3.5, КА п51, стр 211-212,213)</t>
  </si>
  <si>
    <t>Скамья  350х1500х450</t>
  </si>
  <si>
    <t>ТЦ_104_77_7743529855_17.01.2022_02 (ТОМ 3.5, КА п52, стр 214-215)</t>
  </si>
  <si>
    <t>Кресло 350х1500х750</t>
  </si>
  <si>
    <t>ТЦ_104_77_7743529855_17.01.2022_02 (ТОМ 3.5, КА п54, стр 202-204)</t>
  </si>
  <si>
    <t>Стул на металлическом каркасе</t>
  </si>
  <si>
    <t>ТЦ_104_77_7714998771_17.01.2022_02 (ТОМ 3.5, КА п57, стр 205-206, 213)</t>
  </si>
  <si>
    <t>Шкаф металлический хозяйственный ШРХ-11 L500 500х500х185</t>
  </si>
  <si>
    <t>ТЦ_104_77_7714998771_17.01.2022_02 (ТОМ 3.5, КА п53, стр 197-199)</t>
  </si>
  <si>
    <t>Шкаф сушильный ШС Циклон 1985</t>
  </si>
  <si>
    <t>ФЕРм08-03-602-01</t>
  </si>
  <si>
    <t>Электрополотенце</t>
  </si>
  <si>
    <t>ФССЦ-18.5.09.03-0021</t>
  </si>
  <si>
    <t>Полотенцесушители: латунные(электрические)</t>
  </si>
  <si>
    <t>Наружные сети</t>
  </si>
  <si>
    <t>ЛОКАЛЬНЫЙ СМЕТНЫЙ РАСЧЕТ (СМЕТА) № 04-01-01</t>
  </si>
  <si>
    <t>2021-ВТРКМ.ОПП-ИОС1.1  ВОР</t>
  </si>
  <si>
    <t>(56,92)</t>
  </si>
  <si>
    <t>(2,17)</t>
  </si>
  <si>
    <t>(1,69)</t>
  </si>
  <si>
    <t>(54,75)</t>
  </si>
  <si>
    <t>Раздел 1. Питающий кабель</t>
  </si>
  <si>
    <t>2хКЛ 0,4 кВ ТШ-ГРЩ (пункт охраны)</t>
  </si>
  <si>
    <t>ФЕР01-01-009-23</t>
  </si>
  <si>
    <t>Разработка траншей экскаватором «обратная лопата» с ковшом вместимостью 0,25 м3, группа грунтов: 2</t>
  </si>
  <si>
    <t>Объем=22 / 1000</t>
  </si>
  <si>
    <t>ФЕР01-01-034-01</t>
  </si>
  <si>
    <t>Засыпка траншей и котлованов с перемещением грунта до 5 м бульдозерами мощностью: 96 кВт (130 л.с.), группа грунтов 1</t>
  </si>
  <si>
    <t>ФЕРм08-02-231-05</t>
  </si>
  <si>
    <t>Прокладка труб гофрированных ПВХ в земле для защиты одного кабеля диаметром: 110 мм</t>
  </si>
  <si>
    <t>Объем=44 / 100</t>
  </si>
  <si>
    <t>ФЕРм08-02-231-10</t>
  </si>
  <si>
    <t>За каждую последующую трубу добавлять: к расценке 08-02-231-05</t>
  </si>
  <si>
    <t>ФССЦ-24.3.03.13-0284</t>
  </si>
  <si>
    <t>Трубы полиэтиленовые ПЭ100, SDR17, диаметр 160 мм</t>
  </si>
  <si>
    <t>ФЕРм08-02-148-03</t>
  </si>
  <si>
    <t>Кабель до 35 кВ в проложенных трубах, блоках и коробах, масса 1 м кабеля: до 3 кг</t>
  </si>
  <si>
    <t>Объем=(101-8) / 100</t>
  </si>
  <si>
    <t>ТЦ_21.1.00.00_23_7810418423_08.12.2021_02 (ТОМ 3.5, КА п1, стр 158-160)</t>
  </si>
  <si>
    <t>Кабель АВБбШвнг-LS 5х50</t>
  </si>
  <si>
    <t>Объем=93*1,02</t>
  </si>
  <si>
    <t>ФССЦ-24.3.01.02-0046</t>
  </si>
  <si>
    <t>Трубы из самозатухающего ПВХ гибкие гофрированные, тяжелые, с протяжкой, номинальный внутренний диаметр 50 мм</t>
  </si>
  <si>
    <t>Объем=8*1,02</t>
  </si>
  <si>
    <t>ФЕРм08-02-412-08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</si>
  <si>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240 мм2</t>
  </si>
  <si>
    <t>ФЕРм08-02-163-01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</si>
  <si>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35 мм2</t>
  </si>
  <si>
    <t>ФССЦ-20.2.09.08-0003</t>
  </si>
  <si>
    <t>Муфты концевые внутренней установки 3КВТП-1-50, термоусаживаемые, без наконечников, сечение жил 25-50 мм2 (5ПКТп(б)-1-25/50</t>
  </si>
  <si>
    <t>Итоги по разделу 1 Питающий кабель :</t>
  </si>
  <si>
    <t xml:space="preserve">  Итого по разделу 1 Питающий кабель</t>
  </si>
  <si>
    <t>Раздел 2. Электроснабжение шлагбаумов, паркоматов и подъемника МГН</t>
  </si>
  <si>
    <t>Объем=78,5 / 1000</t>
  </si>
  <si>
    <t>ФЕР01-02-061-02</t>
  </si>
  <si>
    <t>Засыпка вручную траншей, пазух котлованов и ям, группа грунтов: 2</t>
  </si>
  <si>
    <t>Объем=78,5 / 100</t>
  </si>
  <si>
    <t>Объем=210 / 100</t>
  </si>
  <si>
    <t>Объем=230 / 100</t>
  </si>
  <si>
    <t>ФССЦ-21.1.06.10-0286</t>
  </si>
  <si>
    <t>Кабель силовой с медными жилами ВБбШвнг-FRLS 5х10-1000</t>
  </si>
  <si>
    <t>Объем=(230*1,02) / 1000</t>
  </si>
  <si>
    <t>Итоги по разделу 2 Электроснабжение шлагбаумов, паркоматов и подъемника МГН :</t>
  </si>
  <si>
    <t xml:space="preserve">  Итого по разделу 2 Электроснабжение шлагбаумов, паркоматов и подъемника МГН</t>
  </si>
  <si>
    <t>Открытая плоскостная парковка</t>
  </si>
  <si>
    <t>ЛОКАЛЬНЫЙ СМЕТНЫЙ РАСЧЕТ (СМЕТА) № 05-01-01</t>
  </si>
  <si>
    <t>2021-ВТРКМ.ОПП-ИОС 5.1, 5.3 ВОР</t>
  </si>
  <si>
    <t>(268,52)</t>
  </si>
  <si>
    <t>(253,69)</t>
  </si>
  <si>
    <t>(9,45)</t>
  </si>
  <si>
    <t>(14,83)</t>
  </si>
  <si>
    <t>Объем=((0.4+0.85)/2*0.9*150) / 1000</t>
  </si>
  <si>
    <t>ФЕР01-01-034-02</t>
  </si>
  <si>
    <t>Засыпка траншей и котлованов с перемещением грунта до 5 м бульдозерами мощностью: 96 кВт (130 л.с.), группа грунтов 2</t>
  </si>
  <si>
    <t>Объем=((0.4+0.85)/2*0.9*150-6) / 1000</t>
  </si>
  <si>
    <t>ФССЦ-02.3.01.02-0016</t>
  </si>
  <si>
    <t>Песок природный для строительных: работ средний с крупностью зерен размером свыше 5 мм-до 5% по массе (для засыпки)</t>
  </si>
  <si>
    <t>ФЕРм10-06-048-08</t>
  </si>
  <si>
    <t>Прокладка волоконно-оптических кабелей в канализации: в полиэтиленовой трубе по свободному каналу трубопровода</t>
  </si>
  <si>
    <t>100 м кабеля</t>
  </si>
  <si>
    <t>Объем=1050 / 100</t>
  </si>
  <si>
    <t>ОП п.1.10.94</t>
  </si>
  <si>
    <t>При протягивании кабеля в канализации через три колодца и более ОЗП=1,3; ТЗ=1,3</t>
  </si>
  <si>
    <t>ТЦ_102_77_7731262780_11.02.2022_01 (ТОМ 3.5, КА п60, стр 131-132)</t>
  </si>
  <si>
    <t>FO-SRA-OUT-9S-16-PE-BK Hyperline Кабель волоконно-оптический 9/125 (SMF-28 Ultra) одномодовый, 16 волокон, single loose tube, гелезаполненный</t>
  </si>
  <si>
    <t>Объем=1050*1,02</t>
  </si>
  <si>
    <t>ФССЦ-24.3.03.01-0216</t>
  </si>
  <si>
    <t>Трубка термоусадочная цветная полиэтиленовая, коэффициент усадки 2:1, ТУТ 50/25</t>
  </si>
  <si>
    <t>Объем=120 / 100</t>
  </si>
  <si>
    <t>Объем=1,2*100</t>
  </si>
  <si>
    <t>Объем=80 / 10</t>
  </si>
  <si>
    <t>Объем=20 / 100</t>
  </si>
  <si>
    <t>Кабельные колодцы</t>
  </si>
  <si>
    <t>ФЕР34-02-014-01</t>
  </si>
  <si>
    <t>Установка цельнолитых кабельных колодцев из полимерных материалов</t>
  </si>
  <si>
    <t>ФССЦ-18.2.04.08-0014</t>
  </si>
  <si>
    <t>Колодец полимерный цельнолитой для кабельной канализации, однокамерный, с ребрами жесткости, крышкой, резиновым уплотнительным кольцом, диаметр 480 мм, высота 450 мм</t>
  </si>
  <si>
    <t>ФЕР34-02-015-04</t>
  </si>
  <si>
    <t>Врезка резиновых манжет для ввода труб диаметром от 25 до 110 мм в полиэтиленовые кабельные колодцы</t>
  </si>
  <si>
    <t>ФССЦ-01.7.19.03-0011</t>
  </si>
  <si>
    <t>Манжеты резиновые (АГВ-110)</t>
  </si>
  <si>
    <t>Пуско-наладочные работы</t>
  </si>
  <si>
    <t>ФЕРм10-06-059-04</t>
  </si>
  <si>
    <t>Измерение на смонтированном участке волоконно-оптического кабеля в одном направлении с числом волокон: 16</t>
  </si>
  <si>
    <t>измерение</t>
  </si>
  <si>
    <t>ФЕРм10-06-066-04</t>
  </si>
  <si>
    <t>Измерение на кабельной площадке затухания зонового волоконно-оптического кабеля с числом волокон: 16</t>
  </si>
  <si>
    <t>участок</t>
  </si>
  <si>
    <t>Раздел 2. Наружные сети видеонаблюдения</t>
  </si>
  <si>
    <t>Объем=(0,5*0,5*2200) / 1000</t>
  </si>
  <si>
    <t>Объем=(0,5*0,5*2200-132) / 1000</t>
  </si>
  <si>
    <t>ФЕР23-01-001-01</t>
  </si>
  <si>
    <t>Устройство основания под трубопроводы: песчаного</t>
  </si>
  <si>
    <t>10 м3</t>
  </si>
  <si>
    <t>Объем=132 / 10</t>
  </si>
  <si>
    <t>Песок природный для строительных: работ средний с крупностью зерен размером свыше 5 мм-до 5% по массе</t>
  </si>
  <si>
    <t>(Наружные сети водопровода, канализации, теплоснабжения, газопровода)</t>
  </si>
  <si>
    <t>ФССЦ-24.3.03.05-1008</t>
  </si>
  <si>
    <t>Муфта полиэтиленовая для труб дренажных, диаметр 110 мм</t>
  </si>
  <si>
    <t>ФССЦ-01.7.19.02-0062</t>
  </si>
  <si>
    <t>Кольцо резиновое уплотнительное для полиэтиленовых труб, диаметр 110 мм</t>
  </si>
  <si>
    <t>Объем=1,1*1,02</t>
  </si>
  <si>
    <t>Манжеты резиновые</t>
  </si>
  <si>
    <t>Итоги по разделу 2 Наружные сети видеонаблюдения :</t>
  </si>
  <si>
    <t xml:space="preserve">  Итого по разделу 2 Наружные сети видеонаблюдения</t>
  </si>
  <si>
    <t>Объем=238,038-237,78</t>
  </si>
  <si>
    <t>Объем=0,238-0,075-0,048</t>
  </si>
  <si>
    <t>Инертные(песок , смеси, земля Алагир-Калак 75 км-30 км=45 км)</t>
  </si>
  <si>
    <t>Наружные сети водопровода и канализации</t>
  </si>
  <si>
    <t>ЛОКАЛЬНЫЙ СМЕТНЫЙ РАСЧЕТ (СМЕТА) № 06-01-01</t>
  </si>
  <si>
    <t>2021-ВТРКМ.ОПП-ИОС3.1  ВОР</t>
  </si>
  <si>
    <t xml:space="preserve">1 кв. 2022 г. </t>
  </si>
  <si>
    <t>(486,47)</t>
  </si>
  <si>
    <t>(10,86)</t>
  </si>
  <si>
    <t>Раздел 1. наружной канализации К2 (ливневая канализация)</t>
  </si>
  <si>
    <t>Разработка грунта под трубопровод</t>
  </si>
  <si>
    <t>Объем=1292,9 / 1000</t>
  </si>
  <si>
    <t>Объем=(1*0,1*273,2) / 10</t>
  </si>
  <si>
    <t>Засыпка траншей и котлованов с перемещением грунта до 5 м бульдозерами мощностью: 96 кВт (130 л.с.), группа грунтов 1(засыпка песком 30 см)</t>
  </si>
  <si>
    <t>Объем=(131,4-27,32) / 1000</t>
  </si>
  <si>
    <t>Объем=0,1*1,03*1000</t>
  </si>
  <si>
    <t>Объем=1150 / 1000</t>
  </si>
  <si>
    <t>ФЕР01-02-005-01</t>
  </si>
  <si>
    <t>Уплотнение грунта пневматическими трамбовками, группа грунтов: 1-2</t>
  </si>
  <si>
    <t>Объем=1150 / 100</t>
  </si>
  <si>
    <t>Разработка грунта для колодцев</t>
  </si>
  <si>
    <t>Разработка грунта в траншеях экскаватором «обратная лопата» с ковшом вместимостью 0,65 (0,5-1) м3 в отвал, группа грунтов: 2</t>
  </si>
  <si>
    <t>Объем=162,981 / 1000</t>
  </si>
  <si>
    <t>Объем=66,55 / 1000</t>
  </si>
  <si>
    <t>Объем=0,07*10</t>
  </si>
  <si>
    <t>Ливневая канализация К2</t>
  </si>
  <si>
    <t>ФЕР23-01-020-02</t>
  </si>
  <si>
    <t>Укладка канализационных безнапорных раструбных труб из поливинилхлорида (ПВХ) диаметром: 200 мм</t>
  </si>
  <si>
    <t>Объем=273,2 / 100</t>
  </si>
  <si>
    <t>ФССЦ-24.3.02.04-0001</t>
  </si>
  <si>
    <t>Трубы полипропиленовые со структурированной стенкой для систем водоотведения, номинальный внутренний диаметр 200/225 мм (200/230)</t>
  </si>
  <si>
    <t>ФЕР23-01-020-01</t>
  </si>
  <si>
    <t>Укладка канализационных безнапорных раструбных труб из поливинилхлорида (ПВХ) диаметром: 160 мм</t>
  </si>
  <si>
    <t>Трубы полипропиленовые со структурированной стенкой для систем водоотведения, номинальный внутренний диаметр 200/225 мм (140/160мм)</t>
  </si>
  <si>
    <t>ФЕР22-03-002-01</t>
  </si>
  <si>
    <t>Установка полиэтиленовых фасонных частей: отводов, колен, патрубков, переходов</t>
  </si>
  <si>
    <t>Объем=(25+6) / 10</t>
  </si>
  <si>
    <t>ФССЦ-24.3.05.01-0021</t>
  </si>
  <si>
    <t>Втулка полипропиленовая раструбная гофрированная, класс кольцевой жесткости SN8, номинальный наружный диаметр 225 мм</t>
  </si>
  <si>
    <t>ФССЦ-24.3.05.01-0043</t>
  </si>
  <si>
    <t>Втулка полиэтиленовая под фланец удлиненная, класс кольцевой жесткости SN10, номинальный наружный диаметр 160 мм</t>
  </si>
  <si>
    <t>перепадное устр-во</t>
  </si>
  <si>
    <t>ФССЦ-24.3.04.05-0021</t>
  </si>
  <si>
    <t>Трубы полимерные со структурированной стенкой для систем наружного водоотведения, класс кольцевой жесткости SN16, наружный диаметр 200 мм</t>
  </si>
  <si>
    <t>ФССЦ-24.3.05.08-0447</t>
  </si>
  <si>
    <t>Отвод полиэтиленовый сварной 30°, ПЭ100, к напорным трубам 0,63 МПа (6,3 кгс/см2), диаметр 200 мм</t>
  </si>
  <si>
    <t>ФЕР22-03-002-02</t>
  </si>
  <si>
    <t>Установка полиэтиленовых фасонных частей: тройников</t>
  </si>
  <si>
    <t>ФССЦ-24.3.05.15-0267</t>
  </si>
  <si>
    <t>Тройник полиэтиленовый сварной ПЭ100, к напорным трубам, номинальное давление 1,6 МПа (16 кгс/см2), 3, диаметр 200 мм</t>
  </si>
  <si>
    <t>Монтаж  колодцев</t>
  </si>
  <si>
    <t>ФЕР23-03-001-03</t>
  </si>
  <si>
    <t>Устройство круглых сборных железобетонных канализационных колодцев диаметром: 1 м в сухих грунтах</t>
  </si>
  <si>
    <t>Объем=(7*0,18+5*0,16+5*0,24+7*0,1+17*0,02+0,45+0,48+0,45+0,48+0,45+0,48+0,45) / 10</t>
  </si>
  <si>
    <t>ФЕР23-03-001-07</t>
  </si>
  <si>
    <t>Устройство круглых сборных железобетонных канализационных колодцев диаметром: 2 м в сухих грунтах</t>
  </si>
  <si>
    <t>Объем=(3*0,59+2*0,39+17*0,59+0,2*3+1,03+1,08+1,03) / 10</t>
  </si>
  <si>
    <t>ФССЦ-05.1.01.11-0044</t>
  </si>
  <si>
    <t>Плита днища ПН10, бетон B15 (М200), объем 0,18 м3, расход арматуры 15,14 кг</t>
  </si>
  <si>
    <t>ФССЦ-05.1.01.11-0046</t>
  </si>
  <si>
    <t>Плита днища ПН20, бетон B15 (М200), объем 0,59 м3, расход арматуры 79,44 кг</t>
  </si>
  <si>
    <t>ФССЦ-05.1.01.09-0055</t>
  </si>
  <si>
    <t>Кольцо стеновое смотровых колодцев КС10.6, бетон B15 (М200), объем 0,16 м3, расход арматуры 3,95 кг</t>
  </si>
  <si>
    <t>ФССЦ-05.1.01.09-0056</t>
  </si>
  <si>
    <t>Кольцо стеновое смотровых колодцев: КС10.9 /бетон В15 (М200), объем 0,24 м3, расход арматуры 5,66 кг/ (серия 3.900.1-14)</t>
  </si>
  <si>
    <t>ФССЦ-05.1.01.09-0071</t>
  </si>
  <si>
    <t>Кольцо стеновое смотровых колодцев КС20.6, бетон B15 (М200), объем 0,39 м3, расход арматуры 13,04 кг</t>
  </si>
  <si>
    <t>ФССЦ-05.1.01.09-0073</t>
  </si>
  <si>
    <t>Кольцо стеновое смотровых колодцев КС20.9, бетон B15 (М200), объем 0,59 м3, расход арматуры 19,88 кг</t>
  </si>
  <si>
    <t>ФССЦ-05.1.01.13-0043</t>
  </si>
  <si>
    <t>Плита железобетонная покрытий, перекрытий и днищ</t>
  </si>
  <si>
    <t>Объем=0,2*3</t>
  </si>
  <si>
    <t>ФССЦ-05.1.01.09-0042</t>
  </si>
  <si>
    <t>Кольцо опорное КО-6 /бетон В15 (М200), объем 0,02 м3, расход арматуры 1,10 кг / (серия 3.900.1-14)</t>
  </si>
  <si>
    <t>Объем=16+10</t>
  </si>
  <si>
    <t>ФССЦ-05.1.01.09-0051</t>
  </si>
  <si>
    <t>Кольцо стеновое смотровых колодцев КС7.3, бетон B15 (М200), объем 0,05 м3, расход арматуры 1,64 кг</t>
  </si>
  <si>
    <t>ФССЦ-08.1.02.06-0043</t>
  </si>
  <si>
    <t>Люк чугунный тяжелый</t>
  </si>
  <si>
    <t>Объем=7+3</t>
  </si>
  <si>
    <t>ФССЦ-07.2.05.01-0032</t>
  </si>
  <si>
    <t>Ограждения лестничных проемов, лестничные марши, пожарные лестницы</t>
  </si>
  <si>
    <t>Объем=(12,9*3+9,7*2+45,4*3+16,2*2)/1000</t>
  </si>
  <si>
    <t>Объем=(2*3,14*0,5*(5*0,6+5*0,9)+2*3,14*1*(2*0,6+17*0,9)) / 100</t>
  </si>
  <si>
    <t>Объем=3*127,17/1000</t>
  </si>
  <si>
    <t>Дождеприемные колодцы</t>
  </si>
  <si>
    <t>ФЕР23-03-007-03</t>
  </si>
  <si>
    <t>Устройство круглых дождеприемных колодцев для дождевой канализации: из сборного железобетона диаметром 1,0 м в сухих грунтах</t>
  </si>
  <si>
    <t>Объем=(0,18*4+0,16*4+0,24*4+0,2*4+0,02*8) / 10</t>
  </si>
  <si>
    <t>Объем=0,2*4</t>
  </si>
  <si>
    <t>ФССЦ-08.1.02.06-0042</t>
  </si>
  <si>
    <t>Люк чугунный с решеткой для дождеприемного колодца ЛР (ДК)</t>
  </si>
  <si>
    <t>Объем=2*4</t>
  </si>
  <si>
    <t>Объем=(2*3,14*0,5*(4*0,6+4*0,9)) / 100</t>
  </si>
  <si>
    <t>Объем=3*18,84/1000</t>
  </si>
  <si>
    <t>ФЕР07-02-002-07</t>
  </si>
  <si>
    <t>Установка лотков между сооружениями сечением: до 0,5 м2</t>
  </si>
  <si>
    <t>Объем=(0,04*4+0,047*7+0,051*10+0,06*317) / 100</t>
  </si>
  <si>
    <t>Приказ № 812/пр от 21.12.2020 Прил. п.7</t>
  </si>
  <si>
    <t>НР Бетонные и железобетонные сборные конструкции и работы в строительстве</t>
  </si>
  <si>
    <t>Приказ № 774/пр от 11.12.2020 Прил. п.7</t>
  </si>
  <si>
    <t>СП Бетонные и железобетонные сборные конструкции и работы в строительстве</t>
  </si>
  <si>
    <t>ТЦ_05.1.01.10_77_2311204642_14.12.2021_02  (ТОМ 3.5, КА п29, стр255-258)</t>
  </si>
  <si>
    <t>Лоток водоотводный бетонный ЛВБ Optima 150  (Н-190)</t>
  </si>
  <si>
    <t>ТЦ_05.1.01.10_77_2311204642_14.12.2021_02  (ТОМ 3.5, КА п30, стр255-258)</t>
  </si>
  <si>
    <t>Лоток водоотводный бетонный ЛВБ Optima 150 № 5/0(Н-250)</t>
  </si>
  <si>
    <t>ТЦ_05.1.01.10_77_2311204642_14.12.2021_02 (ТОМ 3.5, КА п31, стр255-258)</t>
  </si>
  <si>
    <t>Лоток водоотводный бетонный ЛВБ Optima 150 № 10/0(Н-275)</t>
  </si>
  <si>
    <t>ТЦ_05.1.01.10_77_2311204642_14.12.2021_02 (ТОМ 3.5, КА п32, стр255-258)</t>
  </si>
  <si>
    <t>Лоток водоотводный бетонный ЛВБ Optima 150 № 20/1(Н-350)</t>
  </si>
  <si>
    <t>ФЕР23-03-008-01</t>
  </si>
  <si>
    <t>Установка сборных железобетонных колец горловин колодцев</t>
  </si>
  <si>
    <t>ТЦ_05.1.01.10_77_2311204642_14.12.2021_02 (ТОМ 3.5, КА п33, стр255-258)</t>
  </si>
  <si>
    <t>Пескоуловитель бетонный ПБ Optima 150</t>
  </si>
  <si>
    <t>ТЦ_08.1.02.01_77_2311204642_14.12.2021_02 (ТОМ 3.5, КА п34, стр255-258)</t>
  </si>
  <si>
    <t>Корзинка для пескоуловителя бетонного DN150 оц</t>
  </si>
  <si>
    <t>ТЦ_08.1.02.02_77_2311204642_14.12.2021_02 (ТОМ 3.5, КА п35, стр255-258)</t>
  </si>
  <si>
    <t>Решетка чугунная РЧВ Optima 150 D400 "волна"</t>
  </si>
  <si>
    <t>Крепеж решетки к лотку бетонному Optima 150 (комплект)</t>
  </si>
  <si>
    <t>ТЦ_08.1.02.01_77_2311204642_14.12.2021_02 (ТОМ 3.5, КА п37, стр255-258)</t>
  </si>
  <si>
    <t>Заглушка торцевая стальная DN150 Н350</t>
  </si>
  <si>
    <t>ФЕР23-04-008-01</t>
  </si>
  <si>
    <t>Присоединение канализационных трубопроводов к существующей сети в грунтах: сухих</t>
  </si>
  <si>
    <t>Перепуск</t>
  </si>
  <si>
    <t>ФЕР23-01-007-02</t>
  </si>
  <si>
    <t>Укладка трубопроводов из железобетонных безнапорных раструбных труб диаметром: 500 мм</t>
  </si>
  <si>
    <t>Объем=31,5 / 100</t>
  </si>
  <si>
    <t>ФССЦ-05.1.02.08-0013</t>
  </si>
  <si>
    <t>Трубы безнапорные цилиндрические раструбные со стыковыми соединениями, диаметр 500 мм, прочность труб вторая</t>
  </si>
  <si>
    <t>Оголовок</t>
  </si>
  <si>
    <t>ФЕР30-07-014-01</t>
  </si>
  <si>
    <t>Сооружение оголовков круглых водопропускных труб одноочковых отверстием: 0,5 м</t>
  </si>
  <si>
    <t>Объем=1,61*6</t>
  </si>
  <si>
    <t>Приказ № 812/пр от 21.12.2020 Прил. п.24 (в ред. пр. № 636/пр от 02.09.2021)</t>
  </si>
  <si>
    <t>НР Мосты и трубы</t>
  </si>
  <si>
    <t>Приказ № 774/пр от 11.12.2020 Прил. п.24</t>
  </si>
  <si>
    <t>СП Мосты и трубы</t>
  </si>
  <si>
    <t>ФССЦ-05.1.08.01-0074</t>
  </si>
  <si>
    <t>Блоки железобетонные оголовков железобетонных и бетонных труб и лотков</t>
  </si>
  <si>
    <t>Итоги по разделу 1 наружной канализации К2 (ливневая канализация) :</t>
  </si>
  <si>
    <t xml:space="preserve">  Итого по разделу 1 наружной канализации К2 (ливневая канализация)</t>
  </si>
  <si>
    <t>Объем=388,418-208,406-37,951-41,016</t>
  </si>
  <si>
    <t>Объем=199,578+8,828</t>
  </si>
  <si>
    <t>Объем=0,498+0,234+1,457+4,13+0,695+30,937</t>
  </si>
  <si>
    <t>1 кв 2022 (СМР), Письмо Минстроя России от04.03.2022 №8556-ИФ/09 Внешние инженерные сети канализации</t>
  </si>
  <si>
    <t>ЛОКАЛЬНЫЙ СМЕТНЫЙ РАСЧЕТ (СМЕТА) № 06-01-02</t>
  </si>
  <si>
    <t>2021-ВТРКМ.ОПП-ИОС2.1  ВОР</t>
  </si>
  <si>
    <t>(44,95)</t>
  </si>
  <si>
    <t>(1,99)</t>
  </si>
  <si>
    <t>Раздел 1. Устройство наружной канализации К1 (хозяйственно-бытовая)</t>
  </si>
  <si>
    <t>Объем=435,05 / 1000</t>
  </si>
  <si>
    <t>Объем=(0,5*0,1*84,8) / 10</t>
  </si>
  <si>
    <t>Объем=(40,33-4,2) / 1000</t>
  </si>
  <si>
    <t>Объем=0,04*1,03*1000</t>
  </si>
  <si>
    <t>Объем=392,888 / 1000</t>
  </si>
  <si>
    <t>Объем=392,888 / 100</t>
  </si>
  <si>
    <t>Объем=32,897 / 1000</t>
  </si>
  <si>
    <t>Объем=19,42 / 1000</t>
  </si>
  <si>
    <t>Объем=0,02*10</t>
  </si>
  <si>
    <t>Хоз-бытовая канализация К1</t>
  </si>
  <si>
    <t>ФЕР23-01-030-03</t>
  </si>
  <si>
    <t>Укладка трубопроводов канализации из полиэтиленовых труб диаметром: 225 мм</t>
  </si>
  <si>
    <t>Объем=(84,9+2,5) / 100</t>
  </si>
  <si>
    <t>ФССЦ-24.3.05.08-0444</t>
  </si>
  <si>
    <t>Отвод полиэтиленовый сварной 30°, ПЭ100, к напорным трубам 0,63 МПа (6,3 кгс/см2), диаметр 140 мм</t>
  </si>
  <si>
    <t>Тройник полипропиленовый, диаметр 110 мм (140 мм)</t>
  </si>
  <si>
    <t>Объем=(3*0,18+2*0,16+3*0,24+3*0,1+7*0,02+0,36*3) / 10</t>
  </si>
  <si>
    <t>ФССЦ-05.1.06.09-0088</t>
  </si>
  <si>
    <t>Плиты перекрытия ПП10-2, бетон B15, объем 0,10 м3, расход арматуры 16,65 кг</t>
  </si>
  <si>
    <t>ФЕР23-03-001-05</t>
  </si>
  <si>
    <t>Устройство круглых сборных железобетонных канализационных колодцев диаметром: 1,5 м в сухих грунтах</t>
  </si>
  <si>
    <t>Объем=(1*0,38+3*0,4+1*0,27+4*0,02+1*0,05+0,45) / 10</t>
  </si>
  <si>
    <t>ФССЦ-05.1.01.11-0045</t>
  </si>
  <si>
    <t>Плита днища ПН15, бетон B15 (М200), объем 0,38 м3, расход арматуры 33,13 кг</t>
  </si>
  <si>
    <t>ФССЦ-05.1.01.09-0065</t>
  </si>
  <si>
    <t>Кольцо стеновое смотровых колодцев КС15.9, бетон B15 (М200), объем 0,40 м3, расход арматуры 7,02 кг</t>
  </si>
  <si>
    <t>ФССЦ-05.1.06.09-0003</t>
  </si>
  <si>
    <t>Плиты перекрытия 1ПП15-2, бетон B15, объем 0,27 м3, расход арматуры 32,21 кг</t>
  </si>
  <si>
    <t>Объем=(19,5+12,9+16,2+45,4)/1000</t>
  </si>
  <si>
    <t>Объем=(2*3,14*0,5*(2*0,6+3*0,9)+2*3,14*0,75*3*0,9) / 100</t>
  </si>
  <si>
    <t>Объем=3*24,963/1000</t>
  </si>
  <si>
    <t>Объем=8 / 10</t>
  </si>
  <si>
    <t>Втулка полиэтиленовая под фланец удлиненная, класс кольцевой жесткости SN10, номинальный наружный диаметр 160 мм (140/160)</t>
  </si>
  <si>
    <t>ФЕР22-01-015-01</t>
  </si>
  <si>
    <t>Укладка стальных неразрезных кожухов (футляров) в открытых траншеях диаметром: 300 мм</t>
  </si>
  <si>
    <t>ФССЦ-23.5.02.02-0099</t>
  </si>
  <si>
    <t>Трубы стальные электросварные прямошовные со снятой фаской из стали марок БСт2кп-БСт4кп и БСт2пс-БСт4пс, наружный диаметр 325 мм, толщина стенки 5 мм</t>
  </si>
  <si>
    <t>Итоги по разделу 1 Устройство наружной канализации К1 (хозяйственно-бытовая) :</t>
  </si>
  <si>
    <t xml:space="preserve">  Итого по разделу 1 Устройство наружной канализации К1 (хозяйственно-бытовая)</t>
  </si>
  <si>
    <t>Объем=88,4-70,303-7,517</t>
  </si>
  <si>
    <t>Объем=68,73+1,573</t>
  </si>
  <si>
    <t>Объем=0,02+1,06+0,146+6,134+0,157</t>
  </si>
  <si>
    <t>Наружные сети водопровода и канализации.</t>
  </si>
  <si>
    <t>ЛОКАЛЬНЫЙ СМЕТНЫЙ РАСЧЕТ (СМЕТА) № 06-01-03</t>
  </si>
  <si>
    <t>(21,42)</t>
  </si>
  <si>
    <t>(1,29)</t>
  </si>
  <si>
    <t>Раздел 1. Устройство сетей водопровода</t>
  </si>
  <si>
    <t>Объем=579,879 / 1000</t>
  </si>
  <si>
    <t>Объем=5,74 / 10</t>
  </si>
  <si>
    <t>Объем=(579,879-33,81) / 1000</t>
  </si>
  <si>
    <t>Объем=(33,81-5,74) / 1000</t>
  </si>
  <si>
    <t>Объем=0,028*1,03*1000</t>
  </si>
  <si>
    <t>Объем=(579,879-33,81) / 100</t>
  </si>
  <si>
    <t>ФЕР01-01-003-07</t>
  </si>
  <si>
    <t>Разработка грунта в отвал экскаваторами "драглайн" или "обратная лопата" с ковшом вместимостью: 0,65 (0,5-1) м3, группа грунтов 1</t>
  </si>
  <si>
    <t>Объем=6,158 / 1000</t>
  </si>
  <si>
    <t>Объем=4,08 / 1000</t>
  </si>
  <si>
    <t>Объем=0,0041*10</t>
  </si>
  <si>
    <t>Водопровод В1</t>
  </si>
  <si>
    <t>ФЕР22-06-012-01</t>
  </si>
  <si>
    <t>Устройство постоянных бетонных упоров на трубопроводе диаметром: 100 мм</t>
  </si>
  <si>
    <t>км</t>
  </si>
  <si>
    <t>Объем=104,4/1000</t>
  </si>
  <si>
    <t>Бетон тяжелый, класс: В7,5 (М100)</t>
  </si>
  <si>
    <t>ФЕР22-01-021-02</t>
  </si>
  <si>
    <t>Укладка трубопроводов из полиэтиленовых труб диаметром: 63 мм</t>
  </si>
  <si>
    <t>ФССЦ-24.3.03.13-0043</t>
  </si>
  <si>
    <t>Трубы напорные полиэтиленовые ПЭ100, стандартное размерное отношение SDR17, номинальный наружный диаметр 63 мм, толщина стенки 3,8 мм</t>
  </si>
  <si>
    <t>ФССЦ-23.5.02.02-0093</t>
  </si>
  <si>
    <t>Трубы стальные электросварные прямошовные со снятой фаской из стали марок БСт2кп-БСт4кп и БСт2пс-БСт4пс, наружный диаметр 273 мм, толщина стенки 5 мм</t>
  </si>
  <si>
    <t>ФЕР22-02-001-07</t>
  </si>
  <si>
    <t>Нанесение нормальной антикоррозионной битумно-резиновой или битумно-полимерной изоляции на стальные трубопроводы диаметром: 250 мм</t>
  </si>
  <si>
    <t>Объем=6/1000</t>
  </si>
  <si>
    <t>ФССЦ-01.2.03.01-0002</t>
  </si>
  <si>
    <t>Мастики вяжущие полимерно-битумные</t>
  </si>
  <si>
    <t>ФЕР22-03-001-05</t>
  </si>
  <si>
    <t>Установка фасонных частей стальных сварных диаметром: 100-250 мм</t>
  </si>
  <si>
    <t>Объем=(9+0,9)/1000</t>
  </si>
  <si>
    <t>ФЕР22-03-006-03</t>
  </si>
  <si>
    <t>Установка задвижек или клапанов обратных чугунных диаметром: 100 мм</t>
  </si>
  <si>
    <t>ФССЦ-18.1.02.01-0221
Прим.</t>
  </si>
  <si>
    <t>Задвижка чугунная с параллельным затвором 30ч7бк, номинальное давление 0,6 МПа (6 кгс/см2), присоединение к трубопроводу фланцевое, номинальный диаметр 50 мм (30ч39р)</t>
  </si>
  <si>
    <t>ФССЦ-23.8.03.11-0678</t>
  </si>
  <si>
    <t>Фланцы стальные плоские приварные из стали ВСт3сп2, ВСт3сп3, номинальное давление 1,6 МПа, номинальный диаметр 65 мм</t>
  </si>
  <si>
    <t>ФССЦ-24.3.05.01-0041</t>
  </si>
  <si>
    <t>Втулка полиэтиленовая под фланец удлиненная, класс кольцевой жесткости SN10, номинальный наружный диаметр 63 мм</t>
  </si>
  <si>
    <t>ФЕР22-04-001-01</t>
  </si>
  <si>
    <t>Устройство круглых колодцев из сборного железобетона в грунтах: сухих</t>
  </si>
  <si>
    <t>Объем=(2*0,24+0,02+0,05) / 10</t>
  </si>
  <si>
    <t>ФССЦ-08.1.02.06-0041</t>
  </si>
  <si>
    <t>Люки чугунные: легкие</t>
  </si>
  <si>
    <t>Ограждения лестничных проемов, лестничные марши, пожарные лестницы (С1-05)</t>
  </si>
  <si>
    <t>Объем=22,7/1000</t>
  </si>
  <si>
    <t>Итоги по разделу 1 Устройство сетей водопровода :</t>
  </si>
  <si>
    <t xml:space="preserve">  Итого по разделу 1 Устройство сетей водопровода</t>
  </si>
  <si>
    <t>Объем=56,96-52,882-0,741</t>
  </si>
  <si>
    <t>Объем=52,665+0,217</t>
  </si>
  <si>
    <t>Объем=0,484+0,242+0,015</t>
  </si>
  <si>
    <t>Количество км:26 ПЗ=26 (ОЗП=26; ЭМ=26 к расх.; ЗПМ=26; МАТ=26 к расх.; ТЗ=26; ТЗМ=26)</t>
  </si>
  <si>
    <t>1 кв 2022 (СМР), Письмо Минстроя России от04.03.2022 №8556-ИФ/09 Наружные сети  водопровода</t>
  </si>
  <si>
    <t>ЛОКАЛЬНЫЙ СМЕТНЫЙ РАСЧЕТ (СМЕТА) № 07-01-01</t>
  </si>
  <si>
    <t>(509,14)</t>
  </si>
  <si>
    <t>(42,61)</t>
  </si>
  <si>
    <t>(9,84)</t>
  </si>
  <si>
    <t>(461,19)</t>
  </si>
  <si>
    <t>(5,34)</t>
  </si>
  <si>
    <t>Раздел 1. Освещение парковки</t>
  </si>
  <si>
    <t>Объем=(304,5+17) / 1000</t>
  </si>
  <si>
    <t>Объем=(304,5+17) / 100</t>
  </si>
  <si>
    <t>Объем=846 / 100</t>
  </si>
  <si>
    <t>Объем=910 / 100</t>
  </si>
  <si>
    <t>Объем=(910*1,02) / 1000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</si>
  <si>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 (в опоре освещения)</t>
  </si>
  <si>
    <t>Объем=240 / 100</t>
  </si>
  <si>
    <t>ФССЦ-21.1.06.09-0054</t>
  </si>
  <si>
    <t>Кабель силовой с медными жилами ВВГ 3х1,5-660</t>
  </si>
  <si>
    <t>Объем=(240*1,02) / 1000</t>
  </si>
  <si>
    <t>ФССЦ-21.2.03.05-0053</t>
  </si>
  <si>
    <t>Провода силовые для электрических установок на напряжение до 450 В с медной жилой марки: ПВ1, сечением 10 мм2</t>
  </si>
  <si>
    <t>Объем=(30*1,02) / 1000</t>
  </si>
  <si>
    <t>ФЕР01-02-031-02</t>
  </si>
  <si>
    <t>Бурение ям глубиной до 2 м бурильно-крановыми машинами: на тракторе, группа грунтов 2</t>
  </si>
  <si>
    <t>ФЕР33-01-002-01</t>
  </si>
  <si>
    <t>Устройство монолитных железобетонных фундаментов: из тяжелого бетона, приготавливаемого на строительной площадке, объемом до 25 м3</t>
  </si>
  <si>
    <t>Приказ № 812/пр от 21.12.2020 Прил. п.27</t>
  </si>
  <si>
    <t>НР Линии электропередачи</t>
  </si>
  <si>
    <t>Приказ № 774/пр от 11.12.2020 Прил. п.27</t>
  </si>
  <si>
    <t>СП Линии электропередачи</t>
  </si>
  <si>
    <t>ФЕР33-04-016-05</t>
  </si>
  <si>
    <t>Развозка конструкций и материалов опор ВЛ 0,38-10 кВ по трассе: материалов оснастки одностоечных опор</t>
  </si>
  <si>
    <t>ФЕР33-01-016-01</t>
  </si>
  <si>
    <t>Установка стальных опор промежуточных: свободностоящих, одностоечных массой до 2 т</t>
  </si>
  <si>
    <t>Объем=0,35*24</t>
  </si>
  <si>
    <t>ТЦ_07.4.03.11_77_7717554372_09.12.2021_02 (ТОМ 3.5, КА п9, стр259-261)</t>
  </si>
  <si>
    <t>Опора SP-2-9 круглоконическая стальная оцинкованная окрашенная высотой 9 м, на фланце</t>
  </si>
  <si>
    <t>ТЦ_08.4.01.02_77_7717554372_09.12.2021_02  (ТОМ 3.5, КА п10, стр259-261)</t>
  </si>
  <si>
    <t>Закладная деталь фундамента ЗДФ-159-1500, в комплекте с метизами</t>
  </si>
  <si>
    <t>ТЦ_22.2.02.08_77_7717554372_09.12.2021_02  (ТОМ 3.5, КА п7, стр259-261)</t>
  </si>
  <si>
    <t>Кронштейн SA-1-1,5-1,5 радиусный стальной оцинкованный окрашенный высотой 1500 мм и выносом 1500 мм, одинарный</t>
  </si>
  <si>
    <t>ТЦ_22.2.02.08_77_7717554372_09.12.2021_02  (ТОМ 3.5, КА п8, стр259-261)</t>
  </si>
  <si>
    <t>Кронштейн SA-2-1,5-1,5 Т-образный радиусный стальной оцинкованный окрашенный высотой 1500 мм и выносом 1500 мм, двойной</t>
  </si>
  <si>
    <t>ФЕР33-04-014-02</t>
  </si>
  <si>
    <t>Установка светильников: с лампами люминесцентными</t>
  </si>
  <si>
    <t>ТЦ_15.2.03.05_77_7717554372_09.12.2021_02  (ТОМ 3.5, КА п6, стр259-261)</t>
  </si>
  <si>
    <t>Светильник Твит С-3/PFA/105Вт</t>
  </si>
  <si>
    <t>Металлические конструкции(монтажная плата)</t>
  </si>
  <si>
    <t>Объем=0,0001*24</t>
  </si>
  <si>
    <t>ФССЦ-20.2.08.03-0014</t>
  </si>
  <si>
    <t>Комплект монтажных материалов для абонентских защитных устройств (Монтажная плата для опор МРЕ )</t>
  </si>
  <si>
    <t>ФССЦ-20.4.04.02-0045</t>
  </si>
  <si>
    <t>Щиты распределительные наружной установки ЩРН-24з, с замком, размер 395х310х120 мм (ЩРН-П-24 Mistral65)</t>
  </si>
  <si>
    <t>Объем=1+2+2</t>
  </si>
  <si>
    <t>28
О</t>
  </si>
  <si>
    <t>ФССЦ-62.6.02.01-0234</t>
  </si>
  <si>
    <t>Пускатели электромагнитные нереверсивные с тепловым реле, с кнопками "Пуск" и "Стоп", с сигнальной лампой 25А, IP54</t>
  </si>
  <si>
    <t>ФЕРм08-03-522-01</t>
  </si>
  <si>
    <t>Переключатель на плите с центральной или боковой рукояткой или управлением штангой, устанавливаемый на металлическом основании,: однополюсный на ток до 250 А</t>
  </si>
  <si>
    <t>ФССЦ-62.3.02.03-0016</t>
  </si>
  <si>
    <t>Переключатель перекидной с нейтральным положением однополюсный</t>
  </si>
  <si>
    <t>ФЕРм08-03-529-03</t>
  </si>
  <si>
    <t>Контактор переменного тока на конструкции на ток: до 160 А</t>
  </si>
  <si>
    <t>ФССЦ-62.6.01.03-0004</t>
  </si>
  <si>
    <t>Контакторы электромагнитные: переменного тока КМ2211-00 М4 (КМИ-22510)</t>
  </si>
  <si>
    <t>ФССЦ-62.1.04.02-0030</t>
  </si>
  <si>
    <t>Реле времени: суточное AT3-R(PCZ-525)</t>
  </si>
  <si>
    <t>ФЕРм08-03-540-02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</si>
  <si>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конструкции: на стене или колонне, масса до 25 кгм (Обогреватель на DIN-рейку 150Вт)</t>
  </si>
  <si>
    <t>ТЦ_15.2.00.00_23_7705892151_01.02.2022_02  (ТОМ 3.5, КА п18, стр259-261)</t>
  </si>
  <si>
    <t>Обогреватель на DIN-рейку 150Вт IP20</t>
  </si>
  <si>
    <t>Итоги по разделу 1 Освещение парковки :</t>
  </si>
  <si>
    <t xml:space="preserve">  Итого по разделу 1 Освещение парковки</t>
  </si>
  <si>
    <t>Раздел 2. Перевозка</t>
  </si>
  <si>
    <t>Объем=23,842-15,721-2,256-0,796</t>
  </si>
  <si>
    <t>Объем=3,808+0,002</t>
  </si>
  <si>
    <t>Объем=1,838+0,015-0,13</t>
  </si>
  <si>
    <t>Объем=10,076+5,645</t>
  </si>
  <si>
    <t>опоры освещения (г. Москва -пос. Калак 1854 км)</t>
  </si>
  <si>
    <t>ФССЦпг-03-32-01-200</t>
  </si>
  <si>
    <t>Перевозка длинномерных грузов трубоплетевозом грузоподъемностью 12 т на расстояние: I класс груза до 200 км</t>
  </si>
  <si>
    <t>ФССЦпг-03-32-01-201</t>
  </si>
  <si>
    <t>Итоги по разделу 2 Перевозка :</t>
  </si>
  <si>
    <t xml:space="preserve">  Итого по разделу 2 Перевозка</t>
  </si>
  <si>
    <t>1 кв 2022 (СМР), Письмо Минстроя России от от 04.03.2022 г. №8556-ИФ/09 Сети наружного освещения</t>
  </si>
  <si>
    <t>Всесезонный туристско-рекреационный комплекс «Мамисон», Республика Северная Осетия-Алания. Инженерная инфраструктура поселка Калак Этап 1.Открытая плоскостная парковка</t>
  </si>
  <si>
    <t>ЛОКАЛЬНЫЙ СМЕТНЫЙ РАСЧЕТ (СМЕТА) № 09-01-01</t>
  </si>
  <si>
    <t>2021-ВТРКМ.ОПП ПНР ИОС1, ИОС 5.1, ИОС5.2, ИОС5.3 ВОР</t>
  </si>
  <si>
    <t>(12,83)</t>
  </si>
  <si>
    <t>(6,11)</t>
  </si>
  <si>
    <t>Раздел 1. Открытая плоскостная парковка  Внешние сети электроснабжения и освещения</t>
  </si>
  <si>
    <t>ФЕРп01-03-001-01</t>
  </si>
  <si>
    <t>Выключатель однополюсный напряжением до 1 кВ: с электромагнитным, тепловым или комбинированным расцепителем</t>
  </si>
  <si>
    <t>Приказ от 04.09.2019 № 519/пр прил.2 табл.4 п.10.1</t>
  </si>
  <si>
    <t>Производство работ в горной местности: на высоте от 1500 до 2500 м над уровнем моря ОЗП=1,25; ТЗ=1,25</t>
  </si>
  <si>
    <t>Пусконаладочные работы: «вхолостую» – 80% ПЗ=0,8 (ОЗП=0,8; ЭМ=0,8 к расх.; ЗПМ=0,8; МАТ=0,8 к расх.; ТЗ=0,8; ТЗМ=0,8)</t>
  </si>
  <si>
    <t>Приказ № 812/пр от 21.12.2020 Прил. п.83</t>
  </si>
  <si>
    <t>НР Пусконаладочные работы: 'вхолостую' - 80%, 'под нагрузкой' - 20%</t>
  </si>
  <si>
    <t>Приказ № 774/пр от 11.12.2020 Прил. п.83</t>
  </si>
  <si>
    <t>СП Пусконаладочные работы: 'вхолостую' - 80%, 'под нагрузкой' - 20%</t>
  </si>
  <si>
    <t>ФЕРп01-09-002-01</t>
  </si>
  <si>
    <t>Датчик бесконтактный с числом "вход-выход": до 3</t>
  </si>
  <si>
    <t>ФЕРп01-12-027-02</t>
  </si>
  <si>
    <t>Испытание кабеля силового длиной до 500 м напряжением: до 35 кВ. Длина кабеля 101+230+910</t>
  </si>
  <si>
    <t>испытание</t>
  </si>
  <si>
    <t>ФЕРп01-12-027-05</t>
  </si>
  <si>
    <t>За каждые последующие 500 м испытания силового кабеля напряжением: до 35 кВ добавлять к расценке 01-12-027-02. Длина кабеля 101+230+910</t>
  </si>
  <si>
    <t>500 м кабеля</t>
  </si>
  <si>
    <t>Объем=((101+230+910)-500) / 500</t>
  </si>
  <si>
    <t>Итоги по разделу 1 Открытая плоскостная парковка  Внешние сети электроснабжения и освещения :</t>
  </si>
  <si>
    <t xml:space="preserve">     Прочие затраты</t>
  </si>
  <si>
    <t xml:space="preserve">          Пусконаладочные работы</t>
  </si>
  <si>
    <t xml:space="preserve">  Итого по разделу 1 Открытая плоскостная парковка  Внешние сети электроснабжения и освещения</t>
  </si>
  <si>
    <t>Раздел 2. Здание общественного туалета, санитарно-бытовых помещений, навес. Внутренние сети электроснабжения и освещения</t>
  </si>
  <si>
    <t>ФЕРп01-11-010-01</t>
  </si>
  <si>
    <t>Измерение сопротивления растеканию тока: заземлителя</t>
  </si>
  <si>
    <t>ФЕРп01-11-013-01</t>
  </si>
  <si>
    <t>Замер полного сопротивления цепи "фаза-нуль"</t>
  </si>
  <si>
    <t>ФЕРп01-11-011-01</t>
  </si>
  <si>
    <t>Проверка наличия цепи между заземлителями и заземленными элементами</t>
  </si>
  <si>
    <t>100 измерений</t>
  </si>
  <si>
    <t>Объем=(24+4+50) / 100</t>
  </si>
  <si>
    <t>ФЕРп01-11-010-03</t>
  </si>
  <si>
    <t>Измерение сопротивления растеканию тока: контура с диагональю до 200 м</t>
  </si>
  <si>
    <t>Итоги по разделу 2 Здание общественного туалета, санитарно-бытовых помещений, навес. Внутренние сети электроснабжения и освещения :</t>
  </si>
  <si>
    <t xml:space="preserve">  Итого по разделу 2 Здание общественного туалета, санитарно-бытовых помещений, навес. Внутренние сети электроснабжения и освещения</t>
  </si>
  <si>
    <t>Раздел 3. Здание пункта охраны. Внутренние сети электроснабжения и освещения</t>
  </si>
  <si>
    <t>Объем=(3+7+43) / 100</t>
  </si>
  <si>
    <t>Итоги по разделу 3 Здание пункта охраны. Внутренние сети электроснабжения и освещения :</t>
  </si>
  <si>
    <t xml:space="preserve">  Итого по разделу 3 Здание пункта охраны. Внутренние сети электроснабжения и освещения</t>
  </si>
  <si>
    <t>Раздел 4. Открытая плоскостная парковка. Слаботочные сети</t>
  </si>
  <si>
    <t>Система видеонаблюдения</t>
  </si>
  <si>
    <t>ФЕРп02-02-001-01</t>
  </si>
  <si>
    <t>Инсталляция и базовая настройка общего и специального программного обеспечения</t>
  </si>
  <si>
    <t>ФЕРп02-02-003-01</t>
  </si>
  <si>
    <t>Функциональная настройка специального программного обеспечения АС, количество функций - 1</t>
  </si>
  <si>
    <t>Оборудование системы СОДС</t>
  </si>
  <si>
    <t>ФЕРп02-02-004-03</t>
  </si>
  <si>
    <t>Автономная наладка АС: III категории сложности</t>
  </si>
  <si>
    <t>система</t>
  </si>
  <si>
    <t>ФЕРп02-02-005-03</t>
  </si>
  <si>
    <t>Комплексная наладка АС: III категории сложности</t>
  </si>
  <si>
    <t>ФЕРп02-02-006-03</t>
  </si>
  <si>
    <t>Предварительные испытания АС: III категории сложности</t>
  </si>
  <si>
    <t>ФЕРп02-02-007-03</t>
  </si>
  <si>
    <t>Приемосдаточные испытания АС: III категории сложности</t>
  </si>
  <si>
    <t>Итоги по разделу 4 Открытая плоскостная парковка. Слаботочные сети :</t>
  </si>
  <si>
    <t xml:space="preserve">  Итого по разделу 4 Открытая плоскостная парковка. Слаботочные сети</t>
  </si>
  <si>
    <t>1 кв 2022 г., Письмо Минстроя России от04.03.2022 №8556-ИФ/09 Пусконаладочные работы</t>
  </si>
  <si>
    <t>Форма 2п</t>
  </si>
  <si>
    <t>Приложение к</t>
  </si>
  <si>
    <t>(договору, дополнительному соглашению)</t>
  </si>
  <si>
    <t>СМЕТА №  2-ПД</t>
  </si>
  <si>
    <t>на проектные (изыскательские)  работы</t>
  </si>
  <si>
    <t>Всесезонный туристско-рекреационный комплекс «Мамисон», Республика Северная Осетия-Алания. _x000D_
Открытая плоскостная парковка, проектные работы стадии "Проектная документация".</t>
  </si>
  <si>
    <t>Наименование предприятия, здания, сооружения, стадии проектирования, этапа, вида проектных</t>
  </si>
  <si>
    <t>Наименование проектной (изыскательской) организации:</t>
  </si>
  <si>
    <t>Наименование организации заказчика:</t>
  </si>
  <si>
    <t xml:space="preserve">Итого по расчету: </t>
  </si>
  <si>
    <t>№ пп</t>
  </si>
  <si>
    <t>Характеристика предприятия,
здания, сооружения или вид работ</t>
  </si>
  <si>
    <t>Номер частей, глав, таблиц, параграфов и пунктов указаний к разделу справочника базовых цен на проектные и изыскательские работы для строителей</t>
  </si>
  <si>
    <t>Расчет стоимости: (a+bx)*Kj или (стоимость строительно-монтажных работ)*проц./ 100 или количество * цена, руб.</t>
  </si>
  <si>
    <t>Стоимость работ, 
руб.</t>
  </si>
  <si>
    <t>Раздел 1. Здания и сооружения</t>
  </si>
  <si>
    <t xml:space="preserve">Открытые стоянки автотранспорта площадью:свыше 3200 м2. Плоскостная парковка открытого типа, 16779,5 (1 м2) </t>
  </si>
  <si>
    <t xml:space="preserve">СБЦ "Предприятия автомобильного транспорта (2006)" табл.1 п.48
(СБЦ55-1-48) </t>
  </si>
  <si>
    <t>(94400+16*(0,4*3200+0,6*16779,5))*1,11*0,4*0,877,
где количество 16779,5</t>
  </si>
  <si>
    <t>п. 3.7 МУ Сейсмичность 8 баллов К=1,2 к разделам проектирования (ТХ- 5,5%*1,2=6,6%; АР-56,5%*1,2=67,8% );</t>
  </si>
  <si>
    <t xml:space="preserve"> </t>
  </si>
  <si>
    <t xml:space="preserve"> Смета при исключении 23% разделов (ВК-11%; Эл-11%;Связь-1%) С= 7/93*70=5,3%;</t>
  </si>
  <si>
    <t>п.2.10 Проектирование предприятий, зданий и сооружений для смешанного парка подвижного состава (легковые, грузовые автомобили и автобусы): для двух типов К=1,11;</t>
  </si>
  <si>
    <t xml:space="preserve"> Стадийность проектирования К=0,4;</t>
  </si>
  <si>
    <t>Технологическая часть 6,6%;</t>
  </si>
  <si>
    <t>Архитектурно-строитель-ная часть и генплан 67,8%;</t>
  </si>
  <si>
    <t>Проект организации строительства 2%;</t>
  </si>
  <si>
    <t>Охрана окружающей среды 6%;</t>
  </si>
  <si>
    <t>Сметная документация 5,3%;</t>
  </si>
  <si>
    <t>Котн=87,7%</t>
  </si>
  <si>
    <t xml:space="preserve">Подпорные и ограждающие стенки в грунте высотой до 4,0 м и полной длиной:свыше 200 п.м, 586,59 (п.м) </t>
  </si>
  <si>
    <t xml:space="preserve">СБЦП "Железные дороги (2014)" табл.10 п.11-4
(СБЦП09-10-11-4) </t>
  </si>
  <si>
    <t>(429000+1980*(0,4*200+0,6*586,59))*0,4*0,436*1,5,
где количество 586,59</t>
  </si>
  <si>
    <t>МУ п. 3.7 Сейсмичность 8 баллов К=1,2  для разделов (Зем. полотно- 10%*1,2=12%;  Искусств. сооруж- 8%*1,2=9,6%);</t>
  </si>
  <si>
    <t xml:space="preserve"> Смета при исключении 57% разделов (Организация движения -6%; Станции-8%;СЦБ-13%;Локомативное и вагонное хозяйство-5%, электроснаб- 8%; ВК и ВО- 5%; Связь- 4%, здания и сооружения - 8%) 5/95*38=2%;</t>
  </si>
  <si>
    <t>к-1,5 п.3.3 Методических указаний</t>
  </si>
  <si>
    <t>Пояснительная записка 2%;</t>
  </si>
  <si>
    <t>Проект полосы отвода 3%;</t>
  </si>
  <si>
    <t>Технологические и конструктивные решения линейного объекта. Искусственные сооружения (инженерное обустройство, сети): Земляное полотно, верхнее строение пути на перегонах 12%;</t>
  </si>
  <si>
    <t>Технологические и конструктивные решения линейного объекта. Искусственные сооружения (инженерное обустройство, сети): Искусственные сооружения 9,6%;</t>
  </si>
  <si>
    <t>Проект организации строительства 5%;</t>
  </si>
  <si>
    <t>Мероприятия по охране окружающей среды 8%;</t>
  </si>
  <si>
    <t>Мероприятия по обеспечению пожарной безопасности 2%;</t>
  </si>
  <si>
    <t>Смета на строительство 2%;</t>
  </si>
  <si>
    <t>Котн=43,6%</t>
  </si>
  <si>
    <t xml:space="preserve">Ограждающие конструкции заглубленных сооружений, выполняемые способом «стена в грунте», площадью стен ограждения, тыс. м2: свыше 1,5 до 10, 2803 (м2) </t>
  </si>
  <si>
    <t>СБЦП 81 - 2001 - 15 ЗАГЛУБЛЕННЫЕ СООРУЖЕНИЯ И КОНСТРУКЦИИ, ВОДОПОНИЖЕНИЕ, ПРОТИВООПОЛЗНЕВЫЕ СООРУЖЕНИЯ И МЕРОПРИЯТИЯ тб. 1 п. 8</t>
  </si>
  <si>
    <t>(623983+129846*2,803)*0,3*0,39*1,2,
где количество 2,803</t>
  </si>
  <si>
    <t>МУ п. 3.7 Сейсмичность 8 баллов К=1,2  для разделов всех учтенных разделов</t>
  </si>
  <si>
    <t xml:space="preserve"> Смета при исключении 61% разделов (Технологические решения 49%, Электроснабжение, автоматика, связь, сигнализация - 12%) к=0,39;</t>
  </si>
  <si>
    <t xml:space="preserve"> Стадийность проектирования К=0,3;</t>
  </si>
  <si>
    <t>Котн=39%</t>
  </si>
  <si>
    <t xml:space="preserve">Парки, сады, скверы, бульвары площадью: до 1 га (Лестницы; S участка  53,9 м2), 0,00539(га) </t>
  </si>
  <si>
    <t xml:space="preserve">СБЦП "Территориальное планирование и планировка территорий (2010)" табл.5 п.1
(СБЦП01-5-1) </t>
  </si>
  <si>
    <t>((18920+5060*(0,4*1+0,6*0,5*0,00539))*0,7)*1,1*0,4*0,739,
где количество 0,00539=53,9/10000</t>
  </si>
  <si>
    <t>Таб.8 Наличие опасных природно-техногенных процессов, зон возможных стихийных бедствий (К=1,1-1,2) для раздела "Разбивочные чертежи и планировки" 9%*1,1=9,9 % К=1,1;</t>
  </si>
  <si>
    <t>Генплан и транспорт 23%;</t>
  </si>
  <si>
    <t>Разбивочные чертежи планировки 9,9%;</t>
  </si>
  <si>
    <t>Вертикальная планировка 16%;</t>
  </si>
  <si>
    <t>Дорожная сеть 9%;</t>
  </si>
  <si>
    <t>Ливнестоки 7%;</t>
  </si>
  <si>
    <t>Смета на строительство 9%;</t>
  </si>
  <si>
    <t>Котн=73,9%</t>
  </si>
  <si>
    <t xml:space="preserve">Контрольно-пропускные пункты по количеству постов: 2 ( Здание пункта охраны), 1(пункт) </t>
  </si>
  <si>
    <t xml:space="preserve">СБЦ "Предприятия автомобильного транспорта (2006)" табл.2 п.30
(СБЦ55-2-30) </t>
  </si>
  <si>
    <t>(81230*1)*1,176*0,4,
где количество 1=1</t>
  </si>
  <si>
    <t>п. 3.7 МУ Сейсмичность 8 баллов К=1,2 к 88% разделов (ТХ- 10%, АР-46%, ОВиТ-7%;ВК-12%;Электроснабж-11%, Связь-2%) К= (0,88*1,2+0,12)=1,176 К=1,176;</t>
  </si>
  <si>
    <t>Технологическая часть 10%;</t>
  </si>
  <si>
    <t>Архитектурно-строитель-ная часть и генплан 46%;</t>
  </si>
  <si>
    <t>Отопление, вентиляция и теплоснабжение 7%;</t>
  </si>
  <si>
    <t>Водоснабжение и канализация 12%;</t>
  </si>
  <si>
    <t>Электроснабжение и электрооборудование, автоматизация 11%;</t>
  </si>
  <si>
    <t>Связь и сигнализация 2%;</t>
  </si>
  <si>
    <t>Системы пожарной защиты 2%;</t>
  </si>
  <si>
    <t>Сметная документация 8%;</t>
  </si>
  <si>
    <t>Котн=100%</t>
  </si>
  <si>
    <t xml:space="preserve">Теплые туалеты от 4 до 16 человек, 10 (кабина) </t>
  </si>
  <si>
    <t xml:space="preserve">СБЦП "Железные дороги (2014)" табл.10 п.20
(СБЦП09-10-20) </t>
  </si>
  <si>
    <t>(33000+5500*10)*1,081*0,4*0,947,
где количество 10=10</t>
  </si>
  <si>
    <t>МУ п.3.7 Сейсмичность 8 баллов К=1,2 к 67% разделов проектирования (АР-9%;КР-12%;Элект-5%;ВКи ВО- 4%; ОВик-4%;Связь-2%; ТХ-31%) из 94,7%  К=(0,67*1,2+0,277)=1,081 К=1,081;</t>
  </si>
  <si>
    <t xml:space="preserve"> Смета при исключение раздела Путевое развитие - 3%: С= 5/95*90=4,7%;</t>
  </si>
  <si>
    <t>Пояснительная записка 1%;</t>
  </si>
  <si>
    <t>Схема планировочной организации земельного участка 3%;</t>
  </si>
  <si>
    <t>Архитектурные решения 9%;</t>
  </si>
  <si>
    <t>Конструктивные и объемно-планировочные решения 12%;</t>
  </si>
  <si>
    <t>Инженерное оборудование, сети, инженерно-технические мероприятия, технологические решения: Система электроснабжения 5%;</t>
  </si>
  <si>
    <t>Инженерное оборудование, сети, инженерно-технические мероприятия, технологические решения: Системы водоснабжения и водоотведения 4%;</t>
  </si>
  <si>
    <t>Инженерное оборудование, сети, инженерно-технические мероприятия, технологические решения: Отопление, вентиляция и кондиционирование воздуха 4%;</t>
  </si>
  <si>
    <t>Инженерное оборудование, сети, инженерно-технические мероприятия, технологические решения: Сети связи 2%;</t>
  </si>
  <si>
    <t>Инженерное оборудование, сети, инженерно-технические мероприятия, технологические решения: Технологические решения 31%;</t>
  </si>
  <si>
    <t>Проект организации строительства 4%;</t>
  </si>
  <si>
    <t>Перечень  мероприятий по охране окружающей среды 9%;</t>
  </si>
  <si>
    <t>Мероприятия по обеспечению пожарной безопасности 5%;</t>
  </si>
  <si>
    <t>Мероприятия по обеспечению энергетической эффективности 1%;</t>
  </si>
  <si>
    <t>Смета на строительство 4,7%;</t>
  </si>
  <si>
    <t>Котн=94,7%</t>
  </si>
  <si>
    <t xml:space="preserve">Административно-бытовой корпус площадью: до 500 м2 (Здание санитарно-бытовых помещений для водителей коммунальной техники), 1(корпус) </t>
  </si>
  <si>
    <t xml:space="preserve">СБЦ "Предприятия автомобильного транспорта (2006)" табл.2 п.21
(СБЦ55-2-21) </t>
  </si>
  <si>
    <t>(127070*1)*1,126*0,7*0,4,
где количество 1=1</t>
  </si>
  <si>
    <t>МУ п.3.7 Сейсмичность 8 баллов К=1,2 к 63% разделов проектирования (АР-49%; ОВиТ-5%; ВК- 4%;Электрика-3%;Связь-2%) К=(0,63*1,2+0,37)=1,126 К=1,126;</t>
  </si>
  <si>
    <t>Разъяснение АО "ЦИП" Понижающий коэффициент, учитывающий разницу в трудоемкости работ по проектируемому объекту и объекту-аналогу, К=Хзад / Хмин:2. Минимальное значение 0.7 К=0,7;</t>
  </si>
  <si>
    <t>Технологическая часть 5%;</t>
  </si>
  <si>
    <t>Архитектурно-строитель-ная часть и генплан 49%;</t>
  </si>
  <si>
    <t>Отопление, вентиляция и теплоснабжение 5%;</t>
  </si>
  <si>
    <t>Водоснабжение и канализация 4%;</t>
  </si>
  <si>
    <t>Электроснабжение и электрооборудование, автоматизация 3%;</t>
  </si>
  <si>
    <t>Охрана окружающей среды 4%;</t>
  </si>
  <si>
    <t>Системы пожарной защиты 5%;</t>
  </si>
  <si>
    <t>Дымоудаление 3%;</t>
  </si>
  <si>
    <t>Энергоэффективность 5%;</t>
  </si>
  <si>
    <t>Индивидуальный тепловой пункт 3%;</t>
  </si>
  <si>
    <t>Сметная документация 7%;</t>
  </si>
  <si>
    <t xml:space="preserve">Навес для хранения сельскохозяйственных машин площадью, м2: от 160 до 800 (Навес для размещения коммунальной техники), 130 (1 м2) </t>
  </si>
  <si>
    <t xml:space="preserve">СБЦП "Предприятия агропромышленного комплекса, торговли и общественного питания (2014)" табл.48 п.45
(СБЦП11-48-45) </t>
  </si>
  <si>
    <t>(28730+24*(0,4*160+0,6*130))*0,4*0,9376,
где количество 130</t>
  </si>
  <si>
    <t>п. 3.7 МУ Сейсмичность 8 баллов К=1,2 для разделов проектирования (АР=2,5*1,2=3%; КР=2,8*1,2=3,4%; ТХ=40,4*1,2=48,5%);</t>
  </si>
  <si>
    <t xml:space="preserve"> Смета при исключении 14,9% разделов (Электр.-3,9%; Водоснабж- 1,3%; Водоотвед- 1,2%; ОВиК-5,3%; Связь- 0,4%; Газоснабж-2,2%; Проект организации работ по сносу -0,6%) С= 3,5%/96,5*81,6=2,96%;</t>
  </si>
  <si>
    <t>Пояснительная записка 1,1%;</t>
  </si>
  <si>
    <t>Схема планировочной  организации земельного участка 2,2%;</t>
  </si>
  <si>
    <t>Архитектурные решения 3%;</t>
  </si>
  <si>
    <t>Конструктивные и объемно-планировочные решения 3,4%;</t>
  </si>
  <si>
    <t>Инженерное оборудование, сети инженерно-технические мероприятия, технологические решения: Технологические решения 48,5%;</t>
  </si>
  <si>
    <t>Проект организации строительства 2,4%;</t>
  </si>
  <si>
    <t>Охрана окружающей среды (ООС) 20,1%;</t>
  </si>
  <si>
    <t>Мероприятия по обеспечению пожарной безопасности 9,1%;</t>
  </si>
  <si>
    <t>Мероприятия по обеспечению доступа инвалидов 1%;</t>
  </si>
  <si>
    <t>Смета на строительство 2,96%;</t>
  </si>
  <si>
    <t>Котн=93,76%</t>
  </si>
  <si>
    <t xml:space="preserve">Таблица № 23. Здания предприятий торговли. Рыночные павильоны  (Киоск для размещения терминалов оплаты- 1 шт), 3(1 м2) </t>
  </si>
  <si>
    <t xml:space="preserve">Таблица № 23. Здания предприятий торговли. Рыночные павильоны
(СБЦП81-2001-03) </t>
  </si>
  <si>
    <t>((135520+51*(0,4*400+0,6*3))*0,4*0,9376,
где количество 3</t>
  </si>
  <si>
    <t xml:space="preserve">Навес для хранения сельскохозяйственных машин площадью, м2: от 160 до 800 (Навес для размещения первичных средств пожаротушения- 1 шт), 10(1 м2) </t>
  </si>
  <si>
    <t>((28730+24*(0.4*160+0.6*0.5*160))*0,7)*0,4*0,9376,
где количество 10=10</t>
  </si>
  <si>
    <t xml:space="preserve">Пункт технического обслуживания и подготовки контейнеров под погрузку (контейнерная ТБО), 1(объект) </t>
  </si>
  <si>
    <t xml:space="preserve">СБЦП "Железные дороги (2014)" табл.8 п.35-1
(СБЦП09-8-35-1) </t>
  </si>
  <si>
    <t>(72600*1)*1,04*0,4*0,883,
где количество 1=1</t>
  </si>
  <si>
    <t>МУ п. 3.7 Сейсмичность 8 баллов К=1,2 для разделов (АР-9%*1,2=10,8%; КР-12%*1,2=14,4%;ТХ-31%*1,2=37,2%);</t>
  </si>
  <si>
    <t xml:space="preserve"> Смета при исключении 21% разделов (Электроснабж-5%;ВСиВО- 4%; Путевое развитие - 5%;ОВИК-4%, Сети связи-2%; Мероприятия по энергоэффективности- 1%) 5/95*74=3,9%;</t>
  </si>
  <si>
    <t>П. 2.6 ТЧ Оценка воздействия объекта капитального строительства на окружающую среду (ОВОС) К=1,04;</t>
  </si>
  <si>
    <t>Архитектурные решения 10,8%;</t>
  </si>
  <si>
    <t>Конструктивные и объемно-планировочные решения 14,4%;</t>
  </si>
  <si>
    <t>Инженерное оборудование, сети, инженерно-технические мероприятия, технологические решения: Технологические решения 37,2%;</t>
  </si>
  <si>
    <t>Смета на строительство 3,9%;</t>
  </si>
  <si>
    <t>Котн=88,3%</t>
  </si>
  <si>
    <t>Итого по разделу 1 Здания и сооружения</t>
  </si>
  <si>
    <t xml:space="preserve">   Итого Поз. 1-10</t>
  </si>
  <si>
    <t xml:space="preserve">   Итого по разделу 1 Здания и сооружения</t>
  </si>
  <si>
    <t>Раздел 2. Системы связи и безопасности</t>
  </si>
  <si>
    <t xml:space="preserve"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 (Система передачи данных СС (АРМ АХБ-1, СВП-2, ВОЛС-5)), 8(1 канал) </t>
  </si>
  <si>
    <t xml:space="preserve">СБЦП "Объекты связи (2010)" табл.2 п.2
(СБЦП02-2-2) </t>
  </si>
  <si>
    <t>(25980+4623*8)*0,42*0,681*1,5,
где количество 8=8</t>
  </si>
  <si>
    <t>МУ п. 3.7 Сейсмичность 8 баллов К=1,2 для разделов: связь- 2%*1,2=2,4%; ТХ=18*1,2=21,6%;</t>
  </si>
  <si>
    <t xml:space="preserve"> Стадийность проектирования К=0,42;</t>
  </si>
  <si>
    <t xml:space="preserve"> Смета при исключении 33%  разделов (КР-12%; АР- 6%, водоснабж-2%, водоотвед.-2%, ОВиК-10%, Газ-1%) С=8/92*59=5,1%;</t>
  </si>
  <si>
    <t>Схема планировочной организации земельного участка 2%;</t>
  </si>
  <si>
    <t>Электроснабжение 16%;</t>
  </si>
  <si>
    <t>Связь 2,4%;</t>
  </si>
  <si>
    <t>Технологические решения 21,6%;</t>
  </si>
  <si>
    <t>Проект организация строительства 3%;</t>
  </si>
  <si>
    <t>Охрана окружающей среды (ООС) 9%;</t>
  </si>
  <si>
    <t>Мероприятия по обеспечению пожарной безопасности 6%;</t>
  </si>
  <si>
    <t>Смета на строительство 5,1%;</t>
  </si>
  <si>
    <t>Котн=68,1%</t>
  </si>
  <si>
    <t xml:space="preserve"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 (Система передачи данных СБ (В/К-30, сервер-1, АРМ-3, СОДС-1, ВОЛС-5, СОТС+АСП-1)), 54(1 канал) </t>
  </si>
  <si>
    <t>(25980+4623*54)*0,42*0,681*1,5,
где количество 54</t>
  </si>
  <si>
    <t xml:space="preserve">Установка промышленного телевизионного оборудования в готовом здании с числом камер от 2 до 12 (СОТ наружная), 54(1 камера) </t>
  </si>
  <si>
    <t xml:space="preserve">СБЦП "Объекты связи (2010)" табл.20 п.7
(СБЦП02-20-7) </t>
  </si>
  <si>
    <t>(36610+4570*(0,4*12+0,6*54))*0,5*1,1*0,681,
где количество 54</t>
  </si>
  <si>
    <t xml:space="preserve"> Стадийность проектирования К=0,5;</t>
  </si>
  <si>
    <t>ТЧ п.2.45 Проектирование наружных установок промышленного телевизионного оборудования на территории объекта К=1,1;</t>
  </si>
  <si>
    <t xml:space="preserve">Интегрирующий комплекс приема, обработки и хранения видеоинформации, 1(1 комплекс) </t>
  </si>
  <si>
    <t xml:space="preserve">СБЦП "Объекты связи (2010)" табл.20 п.10
(СБЦП02-20-10) </t>
  </si>
  <si>
    <t>(85450*1)*0,5*0,681*1,5,
где количество 1=1</t>
  </si>
  <si>
    <t xml:space="preserve">Автоматизированное рабочее место (АРМ) оператора на базе ПЭВМ, 1(1 АРМ) </t>
  </si>
  <si>
    <t xml:space="preserve">СБЦП "Объекты связи (2010)" табл.24 п.1
(СБЦП02-24-1) </t>
  </si>
  <si>
    <t>(2400*1)*0,5*0,681,
где количество 1=1</t>
  </si>
  <si>
    <t>(2400*1)*0,5*0,2*0,681,
где количество 1=1</t>
  </si>
  <si>
    <t>СБЦП МУ(2009) п.3.2 Привязка типовой или повторно применяемой проектной документации, без внесения изменений в надземную часть здания - от 0,2 до 0,35 К=0,2;</t>
  </si>
  <si>
    <t xml:space="preserve">Установки охранной сигнализации, защищающие объект площадью: до 100м2 (Здание пункта охраны =38,3 м2), 1(объект) </t>
  </si>
  <si>
    <t xml:space="preserve">СБЦ "Системы противопожарной и охранной защиты (1999)" табл.5 п.1
(СБЦ1-5-1) </t>
  </si>
  <si>
    <t>(540*1)*1,134*7,71*0,4,
где количество 1</t>
  </si>
  <si>
    <t>п. 3.7 МУ Сейсмичность 8 баллов  для разделов: автоматика и сигнализация - 67% К=(0,67*1,2+0,33)=1,134 К=1,134;</t>
  </si>
  <si>
    <t xml:space="preserve"> Письмо Госстроя России №АШ-9/10 от 04.01.2001г. Индекс на 01.01. 2001 г. г. к ценам на 01.01.1995 г. = 7,71 К=7,71;</t>
  </si>
  <si>
    <t>Принципиальные технические решения, технико-экономический анализ 30%;</t>
  </si>
  <si>
    <t>Автоматика и сигнализация 67%;</t>
  </si>
  <si>
    <t>Сметная документация 3%;</t>
  </si>
  <si>
    <t xml:space="preserve">Установки охранной сигнализации, защищающие объект площадью: св. 100 до 200 м2 (Здание санитарно-бытовых помещений для водителей коммунальной техники =147,5 м2)., 1(объект) </t>
  </si>
  <si>
    <t xml:space="preserve">СБЦ "Системы противопожарной и охранной защиты (1999)" табл.5 п.2
(СБЦ1-5-1) </t>
  </si>
  <si>
    <t>(623*1)*1,134*7,71*0,4,
где количество 1</t>
  </si>
  <si>
    <t xml:space="preserve">Установка оперативно-диспетчерской связи емкостью в номерах: до 50, 2(1 номер) </t>
  </si>
  <si>
    <t xml:space="preserve">СБЦП "Объекты связи (2010)" табл.9 п.2
(СБЦП02-9-1) </t>
  </si>
  <si>
    <t>((1020+15*(0.4*50+0.6*0.5*50))*0,7)*0,48*0,681,
где количество 2=2</t>
  </si>
  <si>
    <t xml:space="preserve"> Стадийность проектирования К=0,48;</t>
  </si>
  <si>
    <t xml:space="preserve">Аппаратная выделенной телефонной или телеграфной связи с количеством установок: от 1 до 20 СТС (Система вызова персонала), 2(1 установка) </t>
  </si>
  <si>
    <t xml:space="preserve">СБЦП "Объекты связи (2010)" табл.3 п.1
(СБЦП02-3-1) </t>
  </si>
  <si>
    <t>(1740+632*2)*0,5*0,681,
где количество 2=2</t>
  </si>
  <si>
    <t xml:space="preserve">Структурированная кабельная сеть с числом узлов: свыше 25 до 50, 31(1 узел) </t>
  </si>
  <si>
    <t xml:space="preserve">СБЦП "Объекты связи (2010)" табл.24 п.10
(СБЦП02-24-10) </t>
  </si>
  <si>
    <t>(34200+790*31)*0,5*0,681,
где количество 31=31</t>
  </si>
  <si>
    <t xml:space="preserve">Контрольно-пропускной пункт на 2 прохода с постом охраны (Шлагбаум ППС- 1 шт), 1(пункт) </t>
  </si>
  <si>
    <t xml:space="preserve">СБЦП "Объекты нефтеперерабатывающей и нефтехимической промышленности (2015)" табл.8 п.1.71
(СБЦП13-8-1.71) </t>
  </si>
  <si>
    <t>(125000*1)*0,4*0,9638,
где количество 1=1</t>
  </si>
  <si>
    <t>п. 3.7 МУ Сейсмичность 8 баллов К=1,2 к разделам ( КР-6,9%*1,2=8,28%;Элект- 5,4*1,2=6,5%;Связь- 0,9*1,2=1,1%; ТХ-61,7*1,2=74%);</t>
  </si>
  <si>
    <t xml:space="preserve"> Смета при исключении 17,1% разделов (АР -6,9%; Водоотведение - 2,6%, ОВиТ- 3,3%; МПБ- 1,8%; Энергоэфф-2,5 %) С= 8/92*74,9=6,5%;</t>
  </si>
  <si>
    <t>Архитектурные решения. Конструктивные и объемно-планировочные решения 8,28%;</t>
  </si>
  <si>
    <t>Инженерное оборудование. Технологические решения: Система электроснабжения 6,5%;</t>
  </si>
  <si>
    <t>Инженерное оборудование. Технологические решения: Сети связи 1,1%;</t>
  </si>
  <si>
    <t>Инженерное оборудование. Технологические решения: Технологические решения 74%;</t>
  </si>
  <si>
    <t>Смета на строительство 6,5%;</t>
  </si>
  <si>
    <t>Котн=96,38%</t>
  </si>
  <si>
    <t xml:space="preserve">Контрольно-пропускной пункт на 2 прохода с постом охраны (Шлагбаум ППС- 6 шт), 6(пункт) </t>
  </si>
  <si>
    <t>(125000*6)*0,2*0,4*0,9638,
где количество 6</t>
  </si>
  <si>
    <t xml:space="preserve">Аппаратная выделенной телефонной или телеграфной связи с количеством установок: от 1 до 20 СТС (Громкоговорящая связь ГТС), 6 (1 установка) </t>
  </si>
  <si>
    <t>(1740+632*6)*0,5*0,681*1,5,
где количество 6</t>
  </si>
  <si>
    <t xml:space="preserve">Устройство отображения: алфавитно-цифровое табло - (Автоматизированное табло информирования- 1 шт), 1(1 табло) </t>
  </si>
  <si>
    <t xml:space="preserve">СБЦП "Коммунальные инженерные сети и сооружения (2012)" табл.34 п.12
(СБЦП07-34-12) </t>
  </si>
  <si>
    <t>(7960*1)*0,3*1,014,
где количество 1=1</t>
  </si>
  <si>
    <t xml:space="preserve"> Сейсмичность 8 баллов (п. 3.7 МУ) для раздела электроснабжение- 7% К=(0,07*1,2+0,93)=1,014 К=1,014</t>
  </si>
  <si>
    <t xml:space="preserve">Устройство отображения: алфавитно-цифровое табло -(Автоматизированное табло информирования- 3 шт), 3(1 табло) </t>
  </si>
  <si>
    <t>(7960*3)*0,3*1,014*0,2,
где количество 3=3</t>
  </si>
  <si>
    <t xml:space="preserve"> Сейсмичность 8 баллов (п. 3.7 МУ) для раздела электроснабжение- 7% К=(0,07*1,2+0,93)=1,014 К=1,014;</t>
  </si>
  <si>
    <t>СБЦП МУ(2009) п.3.2 Привязка типовой или повторно применяемой проектной документации, без внесения изменений в надземную часть здания - от 0,2 до 0,35 К=0,2</t>
  </si>
  <si>
    <t xml:space="preserve">Структурированная кабельная сеть с числом узлов:от 2 до 10 (платежные терминалы), 6 (1 узел) </t>
  </si>
  <si>
    <t xml:space="preserve">СБЦП "Объекты связи (2010)" табл.24 п.8
(СБЦП02-24-8) </t>
  </si>
  <si>
    <t>(2450+3680*6)*0,5*0,681*1,5,
где количество 6</t>
  </si>
  <si>
    <t>Готовое здание (помещение) приспосабливаемое для установки технологического оборудования связи и АСУ площадью, м2 (Здание пункта охраны =38,3 м2)</t>
  </si>
  <si>
    <t xml:space="preserve">СБЦП "Объекты связи (2010)" табл.22 п.1
(СБЦП02-22-1) </t>
  </si>
  <si>
    <t>(13270+7*38,3)*0,45*0,681,
где количество 38,3</t>
  </si>
  <si>
    <t xml:space="preserve"> Стадийность проектирования К=0,45; (П-45%, РД-55%)</t>
  </si>
  <si>
    <t>Станция электрочасофикации с числом подключаемых вторичных электрочасов: до 50 (количество: 2)</t>
  </si>
  <si>
    <t xml:space="preserve">СБЦП "Объекты связи (2010)" табл.4 п 11
(СБЦП02-4-11) </t>
  </si>
  <si>
    <t>(364+3,5*2)*0,49*0,681,
где количество 2</t>
  </si>
  <si>
    <t xml:space="preserve"> Стадийность проектирования К=0,49; (П-49%, РД-51%)</t>
  </si>
  <si>
    <t>Кабельные линии связи с волоконно-оптическим кабелем в составе: до 500км (1,05 км)</t>
  </si>
  <si>
    <t>(178740+3150*1,05)*0,44*0,681,
где количество 1,05</t>
  </si>
  <si>
    <t xml:space="preserve"> Стадийность проектирования К=0,44; (П-44%, РД-56%)</t>
  </si>
  <si>
    <t>Итого по разделу 2 Системы связи и безопасности</t>
  </si>
  <si>
    <t xml:space="preserve">   Итого Поз. 11-30</t>
  </si>
  <si>
    <t xml:space="preserve">   Итого по разделу 2 Системы связи и безопасности</t>
  </si>
  <si>
    <t>Раздел 3. Комплексная автоматизированная парковочная система (КАПС)</t>
  </si>
  <si>
    <t xml:space="preserve">Ценностный множитель для части документации на АСУТП: Sор, 6(ОР) </t>
  </si>
  <si>
    <t xml:space="preserve">СБЦП "АСУТП (2016)" ТЧ  п.2.11.2
(СБЦП22-п.2.11.2-1) </t>
  </si>
  <si>
    <t>(15730*6)*0,8*1,05*0,8*1,5,
где количество 6=6</t>
  </si>
  <si>
    <t>Таб.6 Стадии проектирования: Общесистемные решения - ПД=80 %, РД 20 % К=0,8;</t>
  </si>
  <si>
    <t>Таб.3 п.6 АСУТП создается с использованием зарубежных технических средств - К6=от 1,05 до 1,25 К=1,05;</t>
  </si>
  <si>
    <t xml:space="preserve"> Ф2) - Характер протекания управляемого технологического процесса во времени п.1.1 (Непрерывный (с длительным поддержанием режимов, близких к установившимся, и практически безостановочной подачей сырья и реагентов)) Количество баллов = 1;</t>
  </si>
  <si>
    <t xml:space="preserve"> (Ф5) - Количество технологических операций, контролируемых или управляемых АСУТП п.2.1 (Количество операций) - 5 (до 5) Количество баллов = 1;</t>
  </si>
  <si>
    <t xml:space="preserve"> (Ф6) - Степень развитости информационных функций АСУТП п.3.1 (I степень - параллельные контроль и измерение параметров состояния ТОУ) Количество баллов = 1;</t>
  </si>
  <si>
    <t xml:space="preserve"> Ф7) - Степень развитости управляющих функций АСУТП п.4.1 (I степень - одноконтурное автоматическое регулирование или автоматическое однотактное логическое управление (переключения, блокировки и т.п) Количество баллов = 1;</t>
  </si>
  <si>
    <t xml:space="preserve"> (Ф8) - Режим выполнения управляющих функций АСУТП п.5.1 (Автоматизированный "ручной" режим) Количество баллов = 1;</t>
  </si>
  <si>
    <t xml:space="preserve"> (Ф9) - Количество переменных, измеряемых, контролируемых и регистрируемых АСУТП п.6.1 (Количество переменных) - 10 (до 20) Количество баллов = 1;</t>
  </si>
  <si>
    <t xml:space="preserve"> Итого: (1+1+1+1+1+1)=6 баллов;</t>
  </si>
  <si>
    <t>Таб.4 АСУТП не является впервые разрабатываемой - К1: экспертно определяемая доля повторно используемых проектных решений в общем количестве проектных решений  по АСУТП свыше 10 до 20 % К=0,8</t>
  </si>
  <si>
    <t xml:space="preserve">Ценностный множитель для части документации на АСУТП: Sоо, 6(ОО) </t>
  </si>
  <si>
    <t xml:space="preserve">СБЦП "АСУТП (2016)"  ТЧ п.2.11.2
(СБЦП22-п.2.11.2-2) </t>
  </si>
  <si>
    <t>(9560*6)*1,05*0,4*0,8*1,5,
где количество 6=6</t>
  </si>
  <si>
    <t>Таб.6 Стадии проектирования: Организационное обеспечение - ПД=40 %, РД 60 % К=0,4;</t>
  </si>
  <si>
    <t>Таб.4 АСУТП не является впервые разрабатываемой - К1: экспертно определяемая доля повторно используемых проектных решений в общем количестве проектных решений  по АСУТП ссвыше 10 до 20 % К=0,8</t>
  </si>
  <si>
    <t xml:space="preserve">Ценностный множитель для части документации на АСУТП: Sио, 6(ИО) </t>
  </si>
  <si>
    <t xml:space="preserve">СБЦП "АСУТП (2016)" ТЧ п.2.11.2
(СБЦП22-п.2.11.2-3) </t>
  </si>
  <si>
    <t>(14110*6)*1,05*0,5*0,8*1,5,
где количество 6=6</t>
  </si>
  <si>
    <t>Таб.6 Стадии проектирования: Техническое обеспечение - ПД=50 %, РД 50 % К=0,5;</t>
  </si>
  <si>
    <t xml:space="preserve"> (Ф5) -Количество технологических операций, контролируемых или управляемых АСУТП п.2.1 (Количество операций) - 5 (до 5)  Количество баллов = 1;</t>
  </si>
  <si>
    <t xml:space="preserve">Ценностный множитель для части документации на АСУТП: Sто, 6(ТО) </t>
  </si>
  <si>
    <t xml:space="preserve">СБЦП "АСУТП (2016)" ТЧ п.2.11.2
(СБЦП22-п.2.11.2-4) </t>
  </si>
  <si>
    <t>(33770*6)*1,05*1,2*0,5*0,8*1,5,
где количество 6=6</t>
  </si>
  <si>
    <t>Таб.3 п.10.4 Сейсмичная местность - К10.4 К=1,2;</t>
  </si>
  <si>
    <t>Итого по разделу 3 Комплексная автоматизированная парковочная система (КАПС)</t>
  </si>
  <si>
    <t xml:space="preserve">   Итого Поз. 31-34</t>
  </si>
  <si>
    <t xml:space="preserve">   Итого по разделу 3 Комплексная автоматизированная парковочная система (КАПС)</t>
  </si>
  <si>
    <t>Раздел 4. Сети инженерного обеспечения</t>
  </si>
  <si>
    <t xml:space="preserve">Городской водопровод, сооружаемый открытым способом диаметром до 315 мм, протяженностью: от 100 до 1000 м, 104,4(м) </t>
  </si>
  <si>
    <t xml:space="preserve">СБЦП "Коммунальные инженерные сети и сооружения (2012)" табл.4 п.1
(СБЦП07-4-1) </t>
  </si>
  <si>
    <t>(12000+136*104,4)*0,5*1,1*0,946,
где количество 104,4</t>
  </si>
  <si>
    <t>п.2.3.3 ТЧ Материал трубопровода-полиэтилен К=1,1 (ценообразующий) К=1,1;</t>
  </si>
  <si>
    <t>Му п. 3.7 Сейсмичность 8 баллов К=1,2 для разделов проектирования (ТХ- 24,5%*1,2=29,4%; КР-27,5%*1,2=33%; Водоснабж.-2,5*1,2=3%);</t>
  </si>
  <si>
    <t xml:space="preserve"> Смета при исключении 15,5% разделов (Обустройство- 2,5%, Иск. соор.-1,5%;  Электр- 10%, Связь - 1,5%): 5/95*79,5=4,2%;</t>
  </si>
  <si>
    <t>Проект полосы отвода 2%;</t>
  </si>
  <si>
    <t>Здания и сооружения, входящие в инфраструктуру объекта 6%;</t>
  </si>
  <si>
    <t>Проект организации работ по сносу (демонтажу) 1%;</t>
  </si>
  <si>
    <t>Мероприятия по охране окружающей среды 9%;</t>
  </si>
  <si>
    <t>Мероприятия по обеспечению пожарной безопасности 3%;</t>
  </si>
  <si>
    <t>Смета на строительство 4,2%;</t>
  </si>
  <si>
    <t>Раздел «Технологические конструктивные решения линейного объекта. Искусственные сооружения (инженерное обустройство, сети)» - Технологические решения 29,4%;</t>
  </si>
  <si>
    <t>Раздел «Технологические конструктивные решения линейного объекта. Искусственные сооружения (инженерное обустройство, сети)» - Конструктивные решения 33%;</t>
  </si>
  <si>
    <t>Раздел «Технологические конструктивные решения линейного объекта. Искусственные сооружения (инженерное обустройство, сети)» - Водоснабжение и водоотведение 3%;</t>
  </si>
  <si>
    <t>Котн=94,6%</t>
  </si>
  <si>
    <t xml:space="preserve">Узлы управления (камеры, колодцы, коверы) для обслуживания задвижек, гидрантов, воздушников, спускников диаметром: до 300 мм (Гидранты), 1(объект) </t>
  </si>
  <si>
    <t xml:space="preserve">СБЦП "Коммунальные инженерные сети и сооружения (2012)" табл.4 п.18
(СБЦП07-4-18) </t>
  </si>
  <si>
    <t>(30000*1)*0,5*0,785,
где количество 1=1</t>
  </si>
  <si>
    <t>Му п. 3.7 Сейсмичность 8 баллов К=1,2  для разделов проектирования (ТХ- 30%*1,2=36%; КР-11%*1,2=13,2%; Водоснабж.-2*1,2=2,4%);</t>
  </si>
  <si>
    <t xml:space="preserve"> Смета при исключении 28% разделов (АР- 5%; водоотвед- 2%,Электроснабж- 7%; ОВиК-6%, связь- 2%, Газ- 1 %, энергоэфф- 5%): 7/93*65=4,9%;</t>
  </si>
  <si>
    <t>Конструктивные и объемно-планировочные решения 13,2%;</t>
  </si>
  <si>
    <t>Раздел "Инженерное оборудование, сети, инженерно-технические мероприятия, технологические решения": Система водоснабжения 2,4%;</t>
  </si>
  <si>
    <t>Раздел "Инженерное оборудование, сети, инженерно-технические мероприятия, технологические решения": Технологические решения 36%;</t>
  </si>
  <si>
    <t>Проект организации строительства 3%;</t>
  </si>
  <si>
    <t>Смета на строительство 4,9%;</t>
  </si>
  <si>
    <t>Котн=78,5%</t>
  </si>
  <si>
    <t>(30000*1)*0,5*0,2*0,785,
где количество 1=1</t>
  </si>
  <si>
    <t xml:space="preserve">Канализация (бытовая, дождевая, общесплавная), сооружаемая открытым способом диаметром до 300 мм, протяженностью: от 100 до 500 м (Хозбытовая), 87,4(м) </t>
  </si>
  <si>
    <t xml:space="preserve">СБЦП "Коммунальные инженерные сети и сооружения (2012)" табл.5 п.1
(СБЦП07-5-1) </t>
  </si>
  <si>
    <t>(33000+128*87,4)*0,5*1,1*0,958,
где количество 87,4</t>
  </si>
  <si>
    <t>п.2.4.8  ТЧ Материал трубопровода-полиэтилен К=1,1 (ценообразующий) К=1,1;</t>
  </si>
  <si>
    <t>Му п. 3.7 Сейсмичность 8 баллов К=1,2 для разделов проектирования (ТХ- 24,5%*1,2=29,4%; КР-27,5%*1,2=33%; Водоотв.-2,5*1,2=3%; Зд. и соор-6%*1,2=7,2%);</t>
  </si>
  <si>
    <t>Здания и сооружения, входящие в инфраструктуру объекта 7,2%;</t>
  </si>
  <si>
    <t>Котн=95,8%</t>
  </si>
  <si>
    <t xml:space="preserve">Канализация (бытовая, дождевая, общесплавная), сооружаемая открытым способом диаметром до 300 мм, протяженностью: от 100 до 500 м (Ливневая - лотки), 338(м) </t>
  </si>
  <si>
    <t>(33000+128*338)*0,5*0,958,
где количество 338</t>
  </si>
  <si>
    <t xml:space="preserve">Канализация (бытовая, дождевая, общесплавная), сооружаемая открытым способом диаметром до 300 мм, протяженностью: от 100 до 500 м (Ливневая - трубы), 285,2(м) </t>
  </si>
  <si>
    <t xml:space="preserve">СБЦП "Коммунальные инженерные сети и сооружения (2012)" табл.5 п.2
(СБЦП07-5-2) </t>
  </si>
  <si>
    <t>(33000+128*285,2)*0,5*0,958*1,1,
где количество 285,2</t>
  </si>
  <si>
    <t xml:space="preserve">Кабельные линии напряжением до 35 кВ с интервалами протяженности: свыше 100 до 500, 331 м </t>
  </si>
  <si>
    <t xml:space="preserve">СБЦП "Коммунальные инженерные сети и сооружения (2012)" табл.17 п.2
(СБЦП07-17-3) </t>
  </si>
  <si>
    <t>(7763+42*331)*0,4*0,977,
где количество 331</t>
  </si>
  <si>
    <t>Му п. 3.7 Сейсмичность 8 баллов К=1,2 для разделов проектирования (ТХ- 24,5%*1,2=29,4%; КР-27,5%*1,2=33%; Электроснабж-10*1,2=12%);</t>
  </si>
  <si>
    <t xml:space="preserve"> Смета при исключении 14% разделов (Обустройство- 2,5%, Иск. соор.-1,5%;  Связь- 1,5%, водоснабжение и водоотведение - 2,5%; Здания и сооружения -6% ): 5/95*81=4,3%;</t>
  </si>
  <si>
    <t>Смета на строительство 4,3%;</t>
  </si>
  <si>
    <t>Раздел «Технологические конструктивные решения линейного объекта. Искусственные сооружения (инженерное обустройство, сети)» - Электроснабжение 12%;</t>
  </si>
  <si>
    <t>Котн=97,7%</t>
  </si>
  <si>
    <t xml:space="preserve">Наружное освещение улиц, магистралей, проездов, площадей, парков, скверов, бульваров, жилых дворовых территорий, кладбищ, территорий школ, детских садов, яслей-садов, поликлиник и больниц длиной: свыше 1000 до 3000, 1150(п.м) </t>
  </si>
  <si>
    <t xml:space="preserve">СБЦП "Коммунальные инженерные сети и сооружения (2012)" табл.2 п.4
(СБЦП07-2-3) </t>
  </si>
  <si>
    <t>(75970+13*1150)*0,4*0,977,
где количество 1150</t>
  </si>
  <si>
    <t xml:space="preserve">Прокладка канализации связи и радио из асбоцементных труб диаметром 100 мм, емкостью до 2 отверстий включительно и протяженностью: свыше 1000 до 3000, 2200(м) </t>
  </si>
  <si>
    <t xml:space="preserve">СБЦП "Коммунальные инженерные сети и сооружения (2012)" табл.1 п.5
(СБЦП07-1-4) </t>
  </si>
  <si>
    <t>(48000+53*2200)*0,4*0,945,
где количество 2200</t>
  </si>
  <si>
    <t>Му п. 3.7 Сейсмичность 8 баллов К=1,2 для разделов проектирования (ТХ- 24,5%*1,2=29,4%; КР-27,5%*1,2=33%; Связь-1,5*1,2=1,8%; Зд. и соор-6%*1,2=7,2%);</t>
  </si>
  <si>
    <t xml:space="preserve"> Смета при исключении 16,5% разделов (Обустройство- 2,5%, Иск. соор.-1,5%;  Электр- 10%, водоснабжение и водоотведение - 2,5%): 5/95*78,5=4,1%;</t>
  </si>
  <si>
    <t>Смета на строительство 4,1%;</t>
  </si>
  <si>
    <t>Раздел «Технологические конструктивные решения линейного объекта. Искусственные сооружения (инженерное обустройство, сети)» - Связь, сигнализация, АСУ 1,8%;</t>
  </si>
  <si>
    <t>Котн=94,5%</t>
  </si>
  <si>
    <t xml:space="preserve">Прокладка первого кабеля в проектируемой телефонной канализации при длине участка прокладки: свыше 1000 до 3000, 1050(м) </t>
  </si>
  <si>
    <t xml:space="preserve">СБЦП "Коммунальные инженерные сети и сооружения (2012)" табл.1 п.40
(СБЦП07-1-39) </t>
  </si>
  <si>
    <t>(32000+23*1050)*1,2*0,4*0,945,
где количество 1050</t>
  </si>
  <si>
    <t>ТЧ п.2.1.2 При проектировании кабелей уплотненных, междугородних, оптических, телемеханики, кабельного телевидения, до К=1,2;</t>
  </si>
  <si>
    <t>Итого по разделу 4 Сети инженерного обеспечения</t>
  </si>
  <si>
    <t xml:space="preserve">   Итого Поз. 32-44</t>
  </si>
  <si>
    <t>ВСЕГО по п.1-44 в ценах 2001 г.</t>
  </si>
  <si>
    <t>Работы по подготовке материалов по оценке воздействия на водные биоресурсы и среду их обитания, включая расчет прогнозируемого размера вреда водным биологическим ресурсам и среде их обитания</t>
  </si>
  <si>
    <t>Договор 11-РУ ФГБНУ "ВНИРО" от 02.06.2022 г. в текущих ценах</t>
  </si>
  <si>
    <t>Договор 11-РУ ФГБНУ "ВНИРО" от 02.06.2022 г. перевод к цене 2001 г. Письмо Минстроя от 29.04.2022г. №19281-ИФ/09 Индекс на 2 кв. 2022 г. 4,94 (проектные работы)</t>
  </si>
  <si>
    <t>К=4,91</t>
  </si>
  <si>
    <t>ВСЕГО по смете в ценах 2001 г.</t>
  </si>
  <si>
    <t xml:space="preserve">Всего по смете в уровне цен на 01.01.2000 г. </t>
  </si>
  <si>
    <t>Индекс на 01.01.2000 г. к ценам на 01.01.1995 г. по письму Госстроя России №АШ-3412/10-ЛС/08 от 07.10.1999г. = 6,46; Индекс на 1 квартал 2001 г. г. к ценам на 01.01.1995 г. по письму Госстроя России №АШ-9/10 от 04.01.2001г. = 7,71</t>
  </si>
  <si>
    <t>К= 7,71/6,46=1,19</t>
  </si>
  <si>
    <t>Всего с учетом "ВСЕГО по смете в уровне цен на 1 квартал 2022 г.</t>
  </si>
  <si>
    <t>Индекс на 1 квартал 2022 г. к ценам на 01.01.2001 по письму Минстроя РФ от 07.02.2022 г. №4153-ИФ/09</t>
  </si>
  <si>
    <t>К=4,83</t>
  </si>
  <si>
    <t xml:space="preserve">   ВСЕГО по смете</t>
  </si>
  <si>
    <t>Главный инженер проекта  ООО «Бристоль-проект» _________________________К.М. Максименков</t>
  </si>
  <si>
    <t>СМЕТА №   2-РД</t>
  </si>
  <si>
    <t>(94400+16*(0,4*3200+0,6*16779,5))*1,11*0,6*0,877,
где количество 16779,5</t>
  </si>
  <si>
    <t xml:space="preserve"> Стадийность проектирования К=0,6;</t>
  </si>
  <si>
    <t>(429000+1980*(0,4*200+0,6*586,59))*0,6*0,436*1,5,
где количество 586,59</t>
  </si>
  <si>
    <t xml:space="preserve">Парки, сады, скверы, бульвары площадью: до 1 га (Лестницы 4 шт длиной 10 м шириной 2 м ; S участка =4*10*2=80 м2  ), 80/10000=0,008(га) </t>
  </si>
  <si>
    <t>((18920+5060*(0,4*1+0,6*0,5*1))*0,7)*1,1*0,6*0,739,
где количество 0,008=80/10000</t>
  </si>
  <si>
    <t>(81230*1)*1,176*0,6,
где количество 1=1</t>
  </si>
  <si>
    <t xml:space="preserve">Теплые туалеты от 4 до 16 человек, 10(кабина) </t>
  </si>
  <si>
    <t>(33000+5500*10)*1,081*0,6*0,947,
где количество 10=10</t>
  </si>
  <si>
    <t>(127070*1)*1,126*0,7*0,6,
где количество 1=1</t>
  </si>
  <si>
    <t>(28730+24*(0,4*160+0,6*130))*0,6*0,9376,
где количество 130</t>
  </si>
  <si>
    <t>((28730+24*(0,4*160+0,6*0,5*160))*0,7)*0,2*3*0,6*0,9376,
где количество 4=4</t>
  </si>
  <si>
    <t xml:space="preserve"> Количество = 3 К=3;</t>
  </si>
  <si>
    <t>((28730+24*(0.4*160+0.6*0.5*160))*0,7)*0,6*0,9376,
где количество 10=10</t>
  </si>
  <si>
    <t>(72600*1)*1,04*0,6*0,883,
где количество 1=1</t>
  </si>
  <si>
    <t xml:space="preserve">   Итого Поз. 1-12</t>
  </si>
  <si>
    <t>(25980+4623*8)*0,58*0,681*1,5,
где количество 8=8</t>
  </si>
  <si>
    <t xml:space="preserve"> Стадийность проектирования К=0,58;</t>
  </si>
  <si>
    <t>Повышающий коэф к-1,5 п.3.3 Методических указаний</t>
  </si>
  <si>
    <t xml:space="preserve"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 (Система передачи данных СБ (В/К-30, сервер-1, АРМ-3, СОДС-1, ВОЛС-5, СОТС+АСП-1)), 42(1 канал) </t>
  </si>
  <si>
    <t>(25980+4623*54)*0,58*0,681*1,5,
где количество 54</t>
  </si>
  <si>
    <t>(36610+4570*(0.4*12+0.6*54))*0,5*1,1*0,681,
где количество 54</t>
  </si>
  <si>
    <t>(540*1)*1,134*7,71*0,6,
где количество 1</t>
  </si>
  <si>
    <t>(623*1)*1,134*7,71*0,6,
где количество 1</t>
  </si>
  <si>
    <t>((1020+15*(0,4*50+0,6*0,5*50))*0,7)*0,52*0,681,
где количество 2=2</t>
  </si>
  <si>
    <t xml:space="preserve"> Стадийность проектирования К=0,52;</t>
  </si>
  <si>
    <t>(125000*1)*0,6*0,9638,
где количество 1=1</t>
  </si>
  <si>
    <t>(125000*6)*0,2*0,6*0,9638,
где количество 6</t>
  </si>
  <si>
    <t xml:space="preserve">Аппаратная выделенной телефонной или телеграфной связи с количеством установок: от 1 до 20 СТС (Громкоговорящая связь ГТС), 6(1 установка) </t>
  </si>
  <si>
    <t>(1740+632*6)*0,5*0,681*1,5,
где количество 6=6</t>
  </si>
  <si>
    <t>(7960*1)*0,7*1,014,
где количество 1=1</t>
  </si>
  <si>
    <t xml:space="preserve"> Стадийность проектирования К=0,7;</t>
  </si>
  <si>
    <t>(7960*3)*0,7*1,014*0,2,
где количество 3=3</t>
  </si>
  <si>
    <t xml:space="preserve">Структурированная кабельная сеть с числом узлов:от 2 до 10 (платежные терминалы), 6(1 узел) </t>
  </si>
  <si>
    <t>(13270+7*38,3)*0,55*0,681,
где количество 38,3</t>
  </si>
  <si>
    <t>(364+3,5*2)*0,51*0,681,
где количество 2</t>
  </si>
  <si>
    <t xml:space="preserve">СБЦП "Объекты связи (2010)" табл.4 п 11
(СБЦП02-24-8) </t>
  </si>
  <si>
    <t>(178740+3150*1,05)*0,56*0,681,
где количество 6</t>
  </si>
  <si>
    <t xml:space="preserve"> Стадийность проектирования К=0,56; (П-44%, РД-56%)</t>
  </si>
  <si>
    <t xml:space="preserve">   Итого Поз. 11-27</t>
  </si>
  <si>
    <t>(15730*6)*0,2*1,05*0,8,
где количество 6=6</t>
  </si>
  <si>
    <t>(9560*6)*1,05*0,6*0,8,
где количество 6=6</t>
  </si>
  <si>
    <t>Таб.6 Стадии проектирования: Организационное обеспечение - ПД=40 %, РД 60 % К=0,6;</t>
  </si>
  <si>
    <t>(14110*6)*1,05*0,5*0,8,
где количество 6=6</t>
  </si>
  <si>
    <t>(33770*6)*1,05*1,2*0,5*0,8,
где количество 6=6</t>
  </si>
  <si>
    <t xml:space="preserve">   Итого Поз. 28-31</t>
  </si>
  <si>
    <t xml:space="preserve">Кабельные линии напряжением до 35 кВ с интервалами протяженности: свыше 100 до 500, 31м) </t>
  </si>
  <si>
    <t>(7763+42*331)*0,6*0,977,
где количество 331</t>
  </si>
  <si>
    <t>(75970+13*1150)*0,6*0,977,
где количество 1150</t>
  </si>
  <si>
    <t>(48000+53*2200)*0,6*0,945,
где количество 2200</t>
  </si>
  <si>
    <t>(32000+23*1050)*1,2*0,6*0,945,
где количество 1050</t>
  </si>
  <si>
    <t xml:space="preserve">   Итого по разделу 4</t>
  </si>
  <si>
    <t>ВСЕГО по смете</t>
  </si>
  <si>
    <t xml:space="preserve">Главный инженер проекта </t>
  </si>
  <si>
    <t>«Адепт: Проект в 14.6»
© ООО «Адепт»</t>
  </si>
  <si>
    <t xml:space="preserve">форма №2П
</t>
  </si>
  <si>
    <t>на инженерно-геодезические изыскания</t>
  </si>
  <si>
    <t>Наименование объекта изысканий:</t>
  </si>
  <si>
    <t>Всесезонный туристско-рекреационный комплекс "Мамисон", Республика Северная Осетия - Алания.Инженерная инфраструктура поселка Калак. Этап 1. Открытая  плоскостная  парковка.</t>
  </si>
  <si>
    <t>Заказчик:</t>
  </si>
  <si>
    <t xml:space="preserve">Подрядчик: </t>
  </si>
  <si>
    <t>Сметный расчет составлен по следующим документам: Справочник базовых цен на инженерные изыскания для строительства. Инженерно-геодезические изыскания. 2004 г.</t>
  </si>
  <si>
    <t>Обоснование стоимости</t>
  </si>
  <si>
    <t>Расчет стоимости</t>
  </si>
  <si>
    <t>Стоимость, руб.</t>
  </si>
  <si>
    <t>Раздел</t>
  </si>
  <si>
    <t>Полевые работы</t>
  </si>
  <si>
    <t>1.1</t>
  </si>
  <si>
    <t>Инженерно-топографические планы. Масштаб съемки 1:500. Высота сечения рельефа 0,5 м. Категория сложности III. Вид территории: незастроенная</t>
  </si>
  <si>
    <t>Справочник базовых цен на инженерные изыскания для строительства. Инженерно-геодезические изыскания. 2004 г. Часть I, Глава 2, Таблица 9. Цены на создание инженерно-топографических планов в масштабах 1:500-1:10000 п.6
A=3288 руб; 
Количество = 1.51 (1 га)</t>
  </si>
  <si>
    <t>Полный комплекс работ
(100%):
A * Количество * Ктек
3288 руб * 1.51 * 1</t>
  </si>
  <si>
    <t>Коэффициенты</t>
  </si>
  <si>
    <t>Стадия: Изыскания</t>
  </si>
  <si>
    <t>Коэфф.перехода в тек.цены</t>
  </si>
  <si>
    <t>Ктек = 1</t>
  </si>
  <si>
    <t>Разделы документации</t>
  </si>
  <si>
    <t>1. Пол ком раб</t>
  </si>
  <si>
    <t>1.2</t>
  </si>
  <si>
    <t>Плановая опорная сеть. Класс точности: 2 разряд. Категория сложности III</t>
  </si>
  <si>
    <t>Справочник базовых цен на инженерные изыскания для строительства. Инженерно-геодезические изыскания. 2004 г. Часть I, Глава 1, Таблица 8. Цены на создание (развитие) планово-высотных опорных геодезических сетей п.3
A=6897 руб; 
Количество = 2 (1 пункт)</t>
  </si>
  <si>
    <t>Полный комплекс работ
(100%):
A * Количество * Ктек * K1 * K2
6897 руб * 2 * 1 * 0.7 * 1.3</t>
  </si>
  <si>
    <t>Стоимость производства измерений без закладки центров и реперов на полевые работы</t>
  </si>
  <si>
    <t>K1 = 0.7
Прим. к табл.8 п.1 (Ценообразующий)</t>
  </si>
  <si>
    <t>Стоимость определения координат пунктов опорных геодезических сетей с использованием спутниковых геодезических систем</t>
  </si>
  <si>
    <t>K2 = 1.3
Прим. к табл.8 п.2 (Ценообразующий)</t>
  </si>
  <si>
    <t>1.3</t>
  </si>
  <si>
    <t>Высотная опорная сеть. Класс точности: IV классКатегория сложности III</t>
  </si>
  <si>
    <t>Справочник базовых цен на инженерные изыскания для строительства. Инженерно-геодезические изыскания. 2004 г. Часть I, Глава 1, Таблица 8. Цены на создание (развитие) планово-высотных опорных геодезических сетей п.4
A=2463 руб; 
Количество = 2 (1 пункт)</t>
  </si>
  <si>
    <t>Полный комплекс работ
(100%):
A * Количество * Ктек * K1
2463 руб * 2 * 1 * 0.4</t>
  </si>
  <si>
    <t>K1 = 0.4
Прим. к табл.8 п.1 (Ценообразующий)</t>
  </si>
  <si>
    <t>1.4</t>
  </si>
  <si>
    <t>Итого Полевые работы:</t>
  </si>
  <si>
    <t>1.5</t>
  </si>
  <si>
    <t>Коэффициент при проведении полевых изысканий без выплаты полевого довольствия или командировочных</t>
  </si>
  <si>
    <t>ОУ, п.14</t>
  </si>
  <si>
    <t>Коэф - т 0.85 от п.1.4</t>
  </si>
  <si>
    <t>1.6</t>
  </si>
  <si>
    <t>Всего Полевые работы:</t>
  </si>
  <si>
    <t>Лабораторные работы</t>
  </si>
  <si>
    <t>2.1</t>
  </si>
  <si>
    <t>Итого Лабораторные работы:</t>
  </si>
  <si>
    <t>2.2</t>
  </si>
  <si>
    <t>Всего Лабораторные работы:</t>
  </si>
  <si>
    <t>Камеральные работы</t>
  </si>
  <si>
    <t>3.1</t>
  </si>
  <si>
    <t>Справочник базовых цен на инженерные изыскания для строительства. Инженерно-геодезические изыскания. 2004 г. Часть I, Глава 2, Таблица 9. Цены на создание инженерно-топографических планов в масштабах 1:500-1:10000 п.6
A=791 руб; 
Количество = 1.51 (1 га)</t>
  </si>
  <si>
    <t>Полный комплекс работ
(100%):
A * Количество * Ктек * K1
791 руб * 1.51 * 1 * 1.2</t>
  </si>
  <si>
    <t>К стоимости изыскательских работ при выполнении камеральных и картографических работ с применением компьютерных технологий к стоимости соответствующих работ применяется коэффициент</t>
  </si>
  <si>
    <t>K1 = 1.2
Общие указания п.15"д" (Ценообразующий)</t>
  </si>
  <si>
    <t>3.2</t>
  </si>
  <si>
    <t>Справочник базовых цен на инженерные изыскания для строительства. Инженерно-геодезические изыскания. 2004 г. Часть I, Глава 1, Таблица 8. Цены на создание (развитие) планово-высотных опорных геодезических сетей п.3
A=2705 руб; 
Количество = 2 (1 пункт)</t>
  </si>
  <si>
    <t>Полный комплекс работ
(100%):
A * Количество * Ктек * K1 * K2
2705 руб * 2 * 1 * 1.3 * 1.2</t>
  </si>
  <si>
    <t>K1 = 1.3
Прим. к табл.8 п.2 (Ценообразующий)</t>
  </si>
  <si>
    <t>K2 = 1.2
Общие указания п.15"д" (Ценообразующий)</t>
  </si>
  <si>
    <t>3.3</t>
  </si>
  <si>
    <t>Справочник базовых цен на инженерные изыскания для строительства. Инженерно-геодезические изыскания. 2004 г. Часть I, Глава 1, Таблица 8. Цены на создание (развитие) планово-высотных опорных геодезических сетей п.4
A=485 руб; 
Количество = 2 (1 пункт)</t>
  </si>
  <si>
    <t>Полный комплекс работ
(100%):
A * Количество * Ктек * K1
485 руб * 2 * 1 * 1.2</t>
  </si>
  <si>
    <t>3.4</t>
  </si>
  <si>
    <t>Итого Камеральные работы:</t>
  </si>
  <si>
    <t>3.5</t>
  </si>
  <si>
    <t>Всего Камеральные работы:</t>
  </si>
  <si>
    <t>Прочие расходы</t>
  </si>
  <si>
    <t>4.1</t>
  </si>
  <si>
    <t>Надбавки за выполнение изысканий в горных и высокогорных районах. Горный и высокогорный район с абсолютными высотами поверхности участка над уровнем моря св. 2000 до 3000 м</t>
  </si>
  <si>
    <t>п.8а О.у. Табл.1</t>
  </si>
  <si>
    <t>Коэф - т 0.2 от п.1.6</t>
  </si>
  <si>
    <t>4.2</t>
  </si>
  <si>
    <t>Надбавки за выполнение полевых работ и выполняемых в условиях полевого лагеря камеральных работ в неблагоприятный период года Продолжительность неблагоприятного периода года 8-9.5 мес</t>
  </si>
  <si>
    <t>О.у. п.8г табл 2</t>
  </si>
  <si>
    <t>Коэф - т 0.4 от п.1.6, 4.1</t>
  </si>
  <si>
    <t>4.3</t>
  </si>
  <si>
    <t>Расходы по внутреннему транспорту. Расстояние от базы до участка изысканий до 5 км. Сметная стоимость полевых изыск.работ до 75 тыс.руб</t>
  </si>
  <si>
    <t>О.у. п.9 табл 4</t>
  </si>
  <si>
    <t>8.75% от п.1.6, 4.1 - 4.2</t>
  </si>
  <si>
    <t>4.4</t>
  </si>
  <si>
    <t>Расходы по внешнему транспорту. Расстояние проезда и перевозки в одном направлении св.100 до 300 км Продолжительность экспедиции до 1 мес</t>
  </si>
  <si>
    <t>О.у. п.10 табл 5</t>
  </si>
  <si>
    <t>19.6% от п.1.6, 4.1 - 4.3</t>
  </si>
  <si>
    <t>4.5</t>
  </si>
  <si>
    <t>Расходы по организации и ликвидации работ с учетом коэффициента для изысканий со сметной стоимостью свыше 30 до 75 тыс. руб (К=2.0)</t>
  </si>
  <si>
    <t>О.у. п.13</t>
  </si>
  <si>
    <t>Коэф - т 2.0 и 6% от п.1.6, 4.1 - 4.3</t>
  </si>
  <si>
    <t>4.6</t>
  </si>
  <si>
    <t>Всего Прочие расходы:</t>
  </si>
  <si>
    <t>Итого по смете:</t>
  </si>
  <si>
    <t>Индекс на I квартал 2022 года на изыскательские работы к уровню цен на 01.01.2001</t>
  </si>
  <si>
    <t>Письмо Минстроя РФ от 07.02.2022 г. №4153-ИФ/09</t>
  </si>
  <si>
    <t>Коэф - т 4.89 от п.5</t>
  </si>
  <si>
    <t>Коэффициент пересчета 2001 г. к 2000 г. на инж.из.</t>
  </si>
  <si>
    <t>Письма Госстроя России от 04.01.2001 г. № АШ-9/10 и от 07.10.1999 г. № АШ-3412/10</t>
  </si>
  <si>
    <t>Разделить на коэф - т 1.266 от п.6</t>
  </si>
  <si>
    <t>НДС</t>
  </si>
  <si>
    <t>20% от п.6</t>
  </si>
  <si>
    <t>Всего по смете:</t>
  </si>
  <si>
    <t>Всего с НДС (руб.):</t>
  </si>
  <si>
    <t xml:space="preserve"> 298 476 (Двести девяносто восемь тысяч четыреста семьдесят шесть рублей, 00 копеек)</t>
  </si>
  <si>
    <t>Руководитель изыскательско группы ООО "АрВ-Строй" _________________________Караев Т.Б.</t>
  </si>
  <si>
    <t>Главный инженер проекта  ООО "АрВ-Строй" _________________________Тогоев Д.Г.</t>
  </si>
  <si>
    <t>на инженерно-геологические изыскания</t>
  </si>
  <si>
    <t>Сметный расчет составлен по следующим документам: Инженерно-геологические и инженерно-экологические изыскания для строительства. 1999 г.</t>
  </si>
  <si>
    <t>Инженерно-геологическая, гидрогеологическая рекогносцировка при проходимости: удовлетворительной. Категория сложности I</t>
  </si>
  <si>
    <t>Инженерно-геологические и инженерно-экологические изыскания для строительства. 1999 г. Глава 1. Инженерно-геологическое, инженерно-гидрогеологическое и инженерно-экологическое рекогносцировочное (маршрутное) обследование Таблица 9. Рекогносцировочное обследование п.2
A=20.4 руб; 
Количество = 1 (1 км маршрута)</t>
  </si>
  <si>
    <t>Полный комплекс работ
(100%):
A * Количество * Ктек
20.4 руб * 1 * 1</t>
  </si>
  <si>
    <t>Колонковое бурение скважины диаметром до 160 мм, глубиной, м: до 15. Категория породы VII</t>
  </si>
  <si>
    <t>Инженерно-геологические и инженерно-экологические изыскания для строительства. 1999 г. Глава 4. Колонковое бурение Таблица 17. Колонковое бурение скважин п.1
A=59.9 руб; 
Количество = 154 (1 м)</t>
  </si>
  <si>
    <t>Полный комплекс работ
(100%):
A * Количество * Ктек * K1
59.9 руб * 154 * 1 * 0.9</t>
  </si>
  <si>
    <t>При бурении скважин самоходными и передвижными установками без устройства циркуляционной системы к ценам применяются коэффициенты:для скважин глубиной до 15 и до 25 м</t>
  </si>
  <si>
    <t>K1 = 0.9
Часть II, Глава 4, примечание к табл.17 (Ценообразующий)</t>
  </si>
  <si>
    <t>Крепление скважины при бурении диаметром, мм: до 160. Глубина скважины,  м: до 15</t>
  </si>
  <si>
    <t>Инженерно-геологические и инженерно-экологические изыскания для строительства. 1999 г. Глава 4. Колонковое бурение Таблица 18. Сопутствующие работы п.4
A=2.1 руб; 
Количество = 154 (1 м)</t>
  </si>
  <si>
    <t>Полный комплекс работ
(100%):
A * Количество * Ктек
2.1 руб * 154 * 1</t>
  </si>
  <si>
    <t>Отбор послойно-валовых проб из скважины (отборка валунов, их обмер и взвешивание, осаждение и съем из отстойников пылевато-глинистой фракции, двухкратное квартование гравийно-галечного материала)</t>
  </si>
  <si>
    <t>Инженерно-геологические и инженерно-экологические изыскания для строительства. 1999 г. Глава 16. Отбор проб Таблица 59. Цены на отбор валовых проб и их обработку. п.4
A=32.3 руб; 
Количество = 0.6 (1 т)</t>
  </si>
  <si>
    <t>Полный комплекс работ
(100%):
A * Количество * Ктек
32.3 руб * 0.6 * 1</t>
  </si>
  <si>
    <t>Обработка и грохочение валовых проб валунно-галечных и гравийно-галечных отложений</t>
  </si>
  <si>
    <t>Инженерно-геологические и инженерно-экологические изыскания для строительства. 1999 г. Глава 16. Отбор проб Таблица 59. Цены на отбор валовых проб и их обработку. п.5
A=160.2 руб; 
Количество = 0.6 (1 т)</t>
  </si>
  <si>
    <t>Полный комплекс работ
(100%):
A * Количество * Ктек
160.2 руб * 0.6 * 1</t>
  </si>
  <si>
    <t>Определение объемного веса в естественном залегании и коэффициента разрыхления несвязного грунта (взвешивание и замер извлекаемого грунта мерными ящиками, замер объема опытного шурфа засыпкой сортированным песком)</t>
  </si>
  <si>
    <t>Инженерно-геологические и инженерно-экологические изыскания для строительства. 1999 г. Глава 16. Отбор проб Таблица 59. Цены на отбор валовых проб и их обработку. п.8
A=60.2 руб; 
Количество = 6 (1 опыт)</t>
  </si>
  <si>
    <t>Полный комплекс работ
(100%):
A * Количество * Ктек
60.2 руб * 6 * 1</t>
  </si>
  <si>
    <t>1.7</t>
  </si>
  <si>
    <t>Предварительная  разбивка местоположения выработок (точек)</t>
  </si>
  <si>
    <t>Инженерно-геологические и инженерно-экологические. 1999 г. Глава 25. Геодезические работы Таблица 93. Цены на плановую и высотную привязку отдельных точек. п.1
A=10.8 руб; 
Количество = 19 (1 выработка (точка))</t>
  </si>
  <si>
    <t>Полный комплекс работ
(100%):
A * Количество * Ктек * K1
10.8 руб * 19 * 1 * 0.5</t>
  </si>
  <si>
    <t>Стоимость предварительной разбивки местоположения выработок (точек) определяется по ценам с применением коэффициента</t>
  </si>
  <si>
    <t>K1 = 0.5
Часть VIII, Глава 25, примечание 1 к таблице 93 (Ценообразующий)</t>
  </si>
  <si>
    <t>1.8</t>
  </si>
  <si>
    <t>Плановая и высотная привязка при расстоянии между геологическими выработками или точками, м: до 50. Категория сложности I</t>
  </si>
  <si>
    <t>Инженерно-геологические и инженерно-экологические. 1999 г. Глава 25. Геодезические работы Таблица 93. Цены на плановую и высотную привязку отдельных точек. п.1
A=6.2 руб; 
Количество = 19 (1 выработка (точка))</t>
  </si>
  <si>
    <t>Полный комплекс работ
(100%):
A * Количество * Ктек
6.2 руб * 19 * 1</t>
  </si>
  <si>
    <t>1.9</t>
  </si>
  <si>
    <t>Шнековое бурение скважины диаметром свыше 160 мм, глубиной, м: до 10. Категория породы VI</t>
  </si>
  <si>
    <t>Инженерно-геологические и инженерно-экологические изыскания для строительства. 1999 г. Глава 6. Шнековое бурение скважин и шурфов-дудок Таблица 21. Шнековое бурение скважин. п.4
A=16.7 руб; 
Количество = 8 (1 м)</t>
  </si>
  <si>
    <t>Полный комплекс работ
(100%):
A * Количество * Ктек
16.7 руб * 8 * 1</t>
  </si>
  <si>
    <t>1.10</t>
  </si>
  <si>
    <t>Крепление скважины при бурении диаметром, мм: св. 160 до 250. Глубина скважины,  м: до 15</t>
  </si>
  <si>
    <t>Инженерно-геологические и инженерно-экологические изыскания для строительства. 1999 г. Глава 4. Колонковое бурение Таблица 18. Сопутствующие работы п.5
A=2.9 руб; 
Количество = 8 (1 м)</t>
  </si>
  <si>
    <t>Полный комплекс работ
(100%):
A * Количество * Ктек
2.9 руб * 8 * 1</t>
  </si>
  <si>
    <t>1.11</t>
  </si>
  <si>
    <t>Испытание грунтов в буровых скважинах на глубине до 10 м вертикальной статической нагрузкой штампом площадью 600 см2 удельным давлением, МПа: до 0,3. Категория сложности I-II</t>
  </si>
  <si>
    <t>Инженерно-геологические и инженерно-экологические изыскания для строительства. 1999 г. Глава 15. Полевые исследования грунтов Таблица 54. Цены на испытания грунтов вертикальной статической нагрузкой на штампы в горных выработках и буровых скважинах. п.15
A=394 руб; 
Количество = 2 (1 испытание)</t>
  </si>
  <si>
    <t>Полный комплекс работ
(100%):
A * Количество * Ктек
394 руб * 2 * 1</t>
  </si>
  <si>
    <t>1.12</t>
  </si>
  <si>
    <t>1.13</t>
  </si>
  <si>
    <t>Коэф - т 0.85 от п.1.12</t>
  </si>
  <si>
    <t>1.14</t>
  </si>
  <si>
    <t>Гранулометрический анализ ситовым методом и методом ареометра</t>
  </si>
  <si>
    <t>Инженерно-геологические и инженерно-экологические изыскания для строительства. 1999 г. Глава 17. Единичные определения и комплексные исследования (испытания) физико-механических свойств грунтов (пород) Таблица 62. Цены на единичные определения физико-механических свойств глинистых грунтов. п.23
A=17.6 руб; 
Количество = 20 (1 образец)</t>
  </si>
  <si>
    <t>Полный комплекс работ
(100%):
A * Количество * Ктек
17.6 руб * 20 * 1</t>
  </si>
  <si>
    <t>Определение физических свойств грунтов. Консистенция при нарушенной структуре. Влажность, границы текучести и раскатывания. Расчет показателя консистенции</t>
  </si>
  <si>
    <t>Инженерно-геологические и инженерно-экологические изыскания для строительства. 1999 г. Глава 17. Единичные определения и комплексные исследования (испытания) физико-механических свойств грунтов (пород) Таблица 63. Цены на комплексные исследования физико-механических свойств глинистых грунтов. п.3
A=18.2 руб; 
Количество = 20 (1 образец)</t>
  </si>
  <si>
    <t>Полный комплекс работ
(100%):
A * Количество * Ктек
18.2 руб * 20 * 1</t>
  </si>
  <si>
    <t>2.3</t>
  </si>
  <si>
    <t>Определение физико-механических свойств грунтовых строительных материалов. Подготовка проб щебня к испытаниям в полочном барабане</t>
  </si>
  <si>
    <t>Инженерно-геологические и инженерно-экологические. 1999 г. Глава 19. Единичные определения и комплексные исследования физико-механических свойств грунтовых строительных материалов Таблица 76. Цены на единичные определения физико-механических свойств грунтовых строительных материалов. п.43
A=13.3 руб; 
Количество = 6 (1 проба)</t>
  </si>
  <si>
    <t>Полный комплекс работ
(100%):
A * Количество * Ктек
13.3 руб * 6 * 1</t>
  </si>
  <si>
    <t>2.4</t>
  </si>
  <si>
    <t>Определение физико-механических свойств грунтовых строительных материалов. Истираемость щебня (гравия) в потолочном барабане</t>
  </si>
  <si>
    <t>Инженерно-геологические и инженерно-экологические. 1999 г. Глава 19. Единичные определения и комплексные исследования физико-механических свойств грунтовых строительных материалов Таблица 76. Цены на единичные определения физико-механических свойств грунтовых строительных материалов. п.30
A=11.3 руб; 
Количество = 6 (1 проба)</t>
  </si>
  <si>
    <t>Полный комплекс работ
(100%):
A * Количество * Ктек
11.3 руб * 6 * 1</t>
  </si>
  <si>
    <t>2.5</t>
  </si>
  <si>
    <t>Определение коррозионной активности грунтов и воды. Коррозионная активность грунтов по отношению к стали</t>
  </si>
  <si>
    <t>Инженерно-геологические и инженерно-экологические изыскания для строительства. 1999 г. Глава 18. Единичные определения и комплексные исследования химического состава грунтов (почв) и воды Таблица 75. Цены на определение коррозионной активности грунтов и воды. п.4
A=18.2 руб; 
Количество = 6 (1 образец)</t>
  </si>
  <si>
    <t>Полный комплекс работ
(100%):
A * Количество * Ктек
18.2 руб * 6 * 1</t>
  </si>
  <si>
    <t>2.6</t>
  </si>
  <si>
    <t>Комплексные исследования химического состава грунтов (почв). Анализ водной вытяжки с определением по разности суммы натрия и калия.</t>
  </si>
  <si>
    <t>Инженерно-геологические и инженерно-экологические изыскания для строительства. 1999 г. Глава 18. Единичные определения и комплексные исследования химического состава грунтов (почв) и воды Таблица 71. Цены на комплексные исследования химического состава грунтов (почв). п.1
A=48.8 руб; 
Количество = 6 (1 образец)</t>
  </si>
  <si>
    <t>Полный комплекс работ
(100%):
A * Количество * Ктек
48.8 руб * 6 * 1</t>
  </si>
  <si>
    <t>2.7</t>
  </si>
  <si>
    <t>2.8</t>
  </si>
  <si>
    <t>Инженерно-геологические и инженерно-экологические изыскания для строительства. 1999 г. Глава 1. Инженерно-геологическое, инженерно-гидрогеологическое и инженерно-экологическое рекогносцировочное (маршрутное) обследование Таблица 9. Рекогносцировочное обследование п.2
A=13.5 руб; 
Количество = 1 (1 км маршрута)</t>
  </si>
  <si>
    <t>Полный комплекс работ
(100%):
A * Количество * Ктек
13.5 руб * 1 * 1</t>
  </si>
  <si>
    <t>Камеральная обработка материалов буровых и горнопроходческих работ.Категория сложности инженерно-геологических условий I</t>
  </si>
  <si>
    <t>Инженерно-геологические и инженерно-экологические. 1999 г.Глава 21. Камеральная обработка материалов полевых и лабораторных работ Таблица 82. Цены на камеральную обработку материалов буровых и горнопроходческих работ. п.1
A=7 руб; 
Количество = 154 (1 м выработки)</t>
  </si>
  <si>
    <t>Полный комплекс работ
(100%):
A * Количество * Ктек * K1
7 руб * 154 * 1 * 1.1</t>
  </si>
  <si>
    <t>При составлении предварительных геологических или литологических профилей к ценам I категории сложности инженерно-геологических условий применяется коэффициент</t>
  </si>
  <si>
    <t>K1 = 1.1
Часть VII, Глава 21, примечание 3 к таблице 82 (Ценообразующий)</t>
  </si>
  <si>
    <t>Камеральная обработка полевого испытания грунтов в скважинах, шурфах и горизонтальных выработках вертикальной статической нагрузкой (штампом, прессиомером)</t>
  </si>
  <si>
    <t>Инженерно-геологические и инженерно-экологические. 1999 г. Глава 21. Камеральная обработка материалов полевых и лабораторных работ Таблица 83. Цены на камеральную обработку материалов полевых опытных испытаний грунтов. п.6
A=94.7 руб; 
Количество = 2 (1 испытание)</t>
  </si>
  <si>
    <t>Полный комплекс работ
(100%):
A * Количество * Ктек
94.7 руб * 2 * 1</t>
  </si>
  <si>
    <t>Камеральная обработка комплексных исследований и отдельных определений физико-механических свойств грунтов (пород):. глинистых</t>
  </si>
  <si>
    <t>Справочник базовых цен на инженерно-геологические и инженерно-экологические изыскания для строительства. 1999 г. Таблица 86. Цены на камеральную обработку данных лабораторных исследований. п.1
Количество = 1</t>
  </si>
  <si>
    <t>20% от п.2.1-2.2
Сумма * Количество
143 руб * 1</t>
  </si>
  <si>
    <t>Ктек =</t>
  </si>
  <si>
    <t>Камеральная обработка комплексных исследований и отдельных определений физико-механических свойств грунтов (пород):. песчаных</t>
  </si>
  <si>
    <t>Справочник базовых цен на инженерно-геологические и инженерно-экологические изыскания для строительства. 1999 г. Таблица 86. Цены на камеральную обработку данных лабораторных исследований. п.2
Количество = 1</t>
  </si>
  <si>
    <t>15% от п.2.3-2.4
Сумма * Количество
22 руб * 1</t>
  </si>
  <si>
    <t>3.6</t>
  </si>
  <si>
    <t>Камеральная обработка определения коррозионной активности грунтов</t>
  </si>
  <si>
    <t>Справочник базовых цен на инженерно-геологические и инженерно-экологические изыскания для строительства. 1999 г. Таблица 86. Цены на камеральную обработку данных лабораторных исследований, п.8
Количество = 1</t>
  </si>
  <si>
    <t>15% от п.2.5, 2.6
Сумма * Количество
60 руб * 1</t>
  </si>
  <si>
    <t>3.7</t>
  </si>
  <si>
    <t>Сбор, изучение и систематизация материалов изысканий прошлых лет по горным выработкам.Категория сложности инженерно-геологических условий I</t>
  </si>
  <si>
    <t>Инженерно-геологические и инженерно-экологические. 1999 г. Глава 20. Предполевые камеральные работы Таблица 78. Цены на изучение и систематизацию материалов изысканий прошлых лет. п.1
A=6.9 руб; 
Количество = 36 (1 м выработки)</t>
  </si>
  <si>
    <t>Полный комплекс работ
(100%):
A * Количество * Ктек
6.9 руб * 36 * 1</t>
  </si>
  <si>
    <t>3.8</t>
  </si>
  <si>
    <t>Сбор, изучение и систематизация материалов изысканий прошлых лет по цифровым показателямКатегория сложности инженерно-геологических условий I</t>
  </si>
  <si>
    <t>Инженерно-геологические и инженерно-экологические. 1999 г. Глава 20. Предполевые камеральные работы Таблица 78. Цены на изучение и систематизацию материалов изысканий прошлых лет. п.2
A=2.8 руб; 
Количество = 5 (10 цифровых значений)</t>
  </si>
  <si>
    <t>Полный комплекс работ
(100%):
A * Количество * Ктек
2.8 руб * 5 * 1</t>
  </si>
  <si>
    <t>3.9</t>
  </si>
  <si>
    <t>Составление технического отчета (заключения) о результатах выполненных работ. Стоимость камеральных работ до 5 тыс.руб. Категория сложности инженерно-геологических условий I</t>
  </si>
  <si>
    <t>Справочник базовых цен на инженерно-геологические и инженерно-экологические изыскания для строительства. 1999 г. Таблица 87. Составление технического отчета (заключения) о результатах выполненных работ. п.1
Количество = 1</t>
  </si>
  <si>
    <t>18% от п.3.1-3.8
Сумма * Количество
330 руб * 1</t>
  </si>
  <si>
    <t>3.10</t>
  </si>
  <si>
    <t>Цены на составление программы производства работ. Средняя глубина исследования свыше 10 до 15 мИсследуемая площадь до 1 км2</t>
  </si>
  <si>
    <t>Инженерно-геологические и инженерно-экологические. 1999 г. Глава 20. Предполевые камеральные работы Таблица 81. Цены на составление программы производства работ. п.3
A=800 руб; 
Количество = 1 (1 программа)</t>
  </si>
  <si>
    <t>Полный комплекс работ
(100%):
A * Количество * Ктек * K1
800 руб * 1 * 1 * 1.4</t>
  </si>
  <si>
    <t>Для районов III категории сложности инженерно-геологических условий к ценам применяется коэффициент</t>
  </si>
  <si>
    <t>K1 = 1.4
Часть VII, Глава 20, примечание 1 к таблице 81 (Ценообразующий)</t>
  </si>
  <si>
    <t>3.11</t>
  </si>
  <si>
    <t>3.12</t>
  </si>
  <si>
    <t>Коэф - т 0.2 от п.1.14</t>
  </si>
  <si>
    <t>Коэф - т 0.4 от п.1.14, 4.1</t>
  </si>
  <si>
    <t>Расходы по внутреннему транспорту. Расстояние от базы до участка изысканий до 5 км. Сметная стоимость полевых изыск.работ св.10 до 20 тыс.руб</t>
  </si>
  <si>
    <t>6.25% от п.1.14, 4.1 - 4.2</t>
  </si>
  <si>
    <t>19.6% от п.1.14, 4.1 - 4.3</t>
  </si>
  <si>
    <t>Расходы по организации и ликвидации работ</t>
  </si>
  <si>
    <t>6% от п.1.14, 4.1 - 4.3</t>
  </si>
  <si>
    <t>Индекс на I квартал 2022 года на изыскательские работы к уровню цен на 01.01.1991</t>
  </si>
  <si>
    <t>Коэф - т 55,57 от п.5</t>
  </si>
  <si>
    <t>Разделить на коэф - т 1.266 от п.7</t>
  </si>
  <si>
    <t>1 613 419 (Один миллион шестьсот тринадцать тысяч четыреста девятнадцать рублей, 00 копеек)</t>
  </si>
  <si>
    <t>на инженерно-геофизические исследования</t>
  </si>
  <si>
    <t>Сметный расчет составлен по следующим документам: Сборник цен на изыскательские работы для капитального строительства. 1981г. (Глава 16, Глава 20), Справочник базовых цен на инженерно-геологические и инженерно-экологические изыскания для строительства. 1999 г.</t>
  </si>
  <si>
    <t>Сейсморазведка МПВ при возбуждении колебаний ударами кувалды; наблюдения с двумя сейсмограммами; Категория IV, шаг до 2 м. Число пикетов взрыва 7</t>
  </si>
  <si>
    <t>Сборник цен на изыскательские работы для капитального строительства. 1981 г. Часть IV. Глава 16. Таблица 258. Сейсморазведка МПВ на дневной поверхности п.89
A=18 руб; 
Количество = 10 (1 физическое наблюдение)</t>
  </si>
  <si>
    <t>Полный комплекс работ
(100%):
A * Количество * Ктек * K2 * (1 + дроб.ч. K1)
18 руб * 10 * 1 * 1.1 * (1 + 0.08)</t>
  </si>
  <si>
    <t>Коэффициент к гл.12-18 - все табл., гл.26 - табл.404 и 405, гл.27 - табл.406 и 408 при районном коэффициенте к заработной плате</t>
  </si>
  <si>
    <t>K1 = 1.08
Письмо ГС СССР №22 от 01.03.1990 г., табл.3, п.1 (Усложняющий)</t>
  </si>
  <si>
    <t>Ценами предусмотрено проведение работ с использованием 24-канальных сейсмических станций с осциллографической записью при возбуждении колебаний взрывами или ударами, при фиксированных расстояниях между сейсмоприемниками и средней величине заряда до 5 кг без группирования сейсмоприемников или при использовании не более 3 сейсмоприемников в группе. При выполнении наблюдений с тремя сейсмограммами(по отношению к ценам с двумя сейсмограммами) к ценам применяется коэффициент 1,1</t>
  </si>
  <si>
    <t>K2 = 1.1
Часть VI, Глава 16, Раздел "Сейсморазведка и сейсмоакустика", п.2, Таблица 257, §4 (Ценообразующий)</t>
  </si>
  <si>
    <t>Вертикальное электрическое зондирование с поверхности земли п.2. Симметричная установка АВ. Длина установки, м: св. 50 до 100. Категория сложности II</t>
  </si>
  <si>
    <t>Сборник цен на изыскательские работы для капитального строительства. 1981 г. Часть IV. Глава 16. Таблица 267. Вертикальное электрическое зондирование с поверхности земли п.2
A=7 руб; 
Количество = 1 (1 физическое наблюдение)</t>
  </si>
  <si>
    <t>Полный комплекс работ
(100%):
A * Количество * Ктек * K2 * (1 + дроб.ч. K1)
7 руб * 1 * 1 * 1.1 * (1 + 0.08)</t>
  </si>
  <si>
    <t>K1 = 1.08
СЦиР 1981 г., ОУ табл.3, п.1, Письмо ГС СССР №22 от 01.03.1990 г. (Усложняющий)</t>
  </si>
  <si>
    <t>Коэффициент на производство работ при условии устройства заземлений удлиненными электродами в песках, галечниках, в мерзлых глинах, суглинках, супесях.</t>
  </si>
  <si>
    <t>K2 = 1.1
Часть VI, Глава 16, Раздел "Электроразведка", п.2, Таблица 265, §1 (Ценообразующий)</t>
  </si>
  <si>
    <t>Измерение удельного электрического сопротивления грунта четырехэлектродной установкой при расстоянии между точками, м: до 100. Категория сложности II</t>
  </si>
  <si>
    <t>Сборник цен на изыскательские работы для капитального строительства. 1981 г. Часть IV. Глава 16. Таблица 282. Измерение удельного электрического сопротивления грунтов четырехэлектродной установкой п.1
A=1.2 руб; 
Количество = 12 (1 измерение)</t>
  </si>
  <si>
    <t>Полный комплекс работ
(100%):
A * Количество * Ктек * (1 + дроб.ч. K1)
1.2 руб * 12 * 1 * (1 + 0.08)</t>
  </si>
  <si>
    <t>Индекс на IV квартал 2021 года на изыскательские работы к СЦиР 1981 г. (Главы 16 и 20, кроме таблиц 256, 282, 286, 341, 343)</t>
  </si>
  <si>
    <t>Письмо Минстроя России от 25.10.2021 №46012-ИФ/09</t>
  </si>
  <si>
    <t>Коэф - т 66.25 от п.2.1</t>
  </si>
  <si>
    <t>Обработка  материалов сейсморазведки. Сейсморазведка МПВ на дневной поверхностипри двух типах волн</t>
  </si>
  <si>
    <t>Сборник цен на изыскательские работы для капитального строительства. 1981 г. Часть IV. Глава 16. Таблица 291. Обработка материалов сейсморазведки и сейсмоакустики п.2
A=13 руб; 
Количество = 10 (1 физическое наблюдение (годограф))</t>
  </si>
  <si>
    <t>Полный комплекс работ
(100%):
A * Количество * Ктек * K2 * (1 + дроб.ч. K1)
13 руб * 10 * 1 * 1.15 * (1 + 0.08)</t>
  </si>
  <si>
    <t>При выполнении специальных расчетов по оценке физико-механических и динамических параметров, напряженного состояния, трещиноватости и др., а также расчетов на ЭВМ к ценам применяется коэффициент 1,15</t>
  </si>
  <si>
    <t>K2 = 1.15
Часть VI, Глава 16, Раздел "Камеральные геофизические работы", Прим.2 к Таблиц 291 (Ценообразующий)</t>
  </si>
  <si>
    <t>Расчет спектрильных характеристик колебаний грунтов при сильных землетресениях по программе "МТС" 1 модель 12 графиков. Обработка материалов сейсмологических наблюдений за колебаниями грунтов при землетрясениях, взрывах и микроколебаниях, машинная обработка</t>
  </si>
  <si>
    <t>Сборник цен на изыскательские работы для капитального строительства. 1981 г. Часть IV. Глава 16. Таблица 293. Обработка материалов по определению коррозийной активности грунтов и интенсивности блуждающих токов, сейсмическому районированию п.8
A=43 руб; 
Количество = 12 (1 запись)</t>
  </si>
  <si>
    <t>Полный комплекс работ
(100%):
A * Количество * Ктек * K2 * (1 + дроб.ч. K1)
43 руб * 12 * 1 * 1.15 * (1 + 0.08)</t>
  </si>
  <si>
    <t>При лабораторных и камеральных работах по обработке материалов изысканий в экспедиционных условиях применяется коэффициент</t>
  </si>
  <si>
    <t>K2 = 1.15
Общие указания, п.14 (Ценообразующий)</t>
  </si>
  <si>
    <t>Расчет спектрильных характеристик колебаний грунтов при сильных землетресениях методом сейсмических жесткостей "СЕЙСМ" при машинной обработке (3 расчета vs, 5 расчетов p, 1 расчетов I). Обработка материалов сейсмологических наблюдений за колебаниями грунтов при землетрясениях, взрывах и микроколебаниях, машинная обработка</t>
  </si>
  <si>
    <t>Сборник цен на изыскательские работы для капитального строительства. 1981 г. Часть IV. Глава 16. Таблица 293. Обработка материалов по определению коррозийной активности грунтов и интенсивности блуждающих токов, сейсмическому районированию п.8
A=43 руб; 
Количество = 9 (1 запись)</t>
  </si>
  <si>
    <t>Полный комплекс работ
(100%):
A * Количество * Ктек * K2 * (1 + дроб.ч. K1)
43 руб * 9 * 1 * 1.15 * (1 + 0.08)</t>
  </si>
  <si>
    <t>Определение удельного электрического сопротивления грунта</t>
  </si>
  <si>
    <t>Сборник цен на изыскательские работы для капитального строительства. 1981 г. Часть IV. Глава 16. Таблица 293. Обработка материалов по определению коррозийной активности грунтов и интенсивности блуждающих токов, сейсмическому районированию п.1
A=0.51 руб; 
Количество = 2 (10 определений)</t>
  </si>
  <si>
    <t>Полный комплекс работ
(100%):
A * Количество * Ктек * K2 * (1 + дроб.ч. K1)
0.51 руб * 2 * 1 * 1.15 * (1 + 0.08)</t>
  </si>
  <si>
    <t>Стоимость камеральной обработки полевых материалов электроразведки и геофизических исследований скважин определяется в размере 30% к стоимости полевых работ</t>
  </si>
  <si>
    <t>Сц на изыскательские работы для капитального строительства (Раздел Камеральные геофизические работы)</t>
  </si>
  <si>
    <t xml:space="preserve">Полный комплекс работ
(100%):                            30.0% от п.1.2
</t>
  </si>
  <si>
    <t>Составление технического отчета по сейсморазведке, электроразведке, геофизическим исследованиям скважин и сейсмическому микрорайонированию</t>
  </si>
  <si>
    <t>Сборник цен на изыскательские работы для капитального строительства. 1981 г. Часть IV. Глава 16. Таблица 294. Составление программы изысканий, заключения и технического отчета п.10
Количество = 1</t>
  </si>
  <si>
    <t>1000 руб+0.1*п.3.1-3.5
Сумма * Количество * (1 + дроб.ч. K1)
1129 руб * 1 * (1 + 0.08)</t>
  </si>
  <si>
    <t>Составление программы при стоимости изысканий, тыс.руб.:до 2</t>
  </si>
  <si>
    <t>Сборник цен на изыскательские работы для капитального строительства. 1981 г. Часть IV. Глава 16. Таблица 294. Составление программы изысканий, заключения и технического отчета (Дополнения к Сборнику) п.1а
A=100 руб; 
Количество = 1 (1 программа, 1 заключение, 1 отчет)</t>
  </si>
  <si>
    <t>Полный комплекс работ
(100%):
A * Количество * Ктек * (1 + дроб.ч. K1)
100 руб * 1 * 1 * (1 + 0.08)</t>
  </si>
  <si>
    <t>Коэф - т 0.2 от п.1.5</t>
  </si>
  <si>
    <t>Коэф - т 0.4 от п.1.5, 4.1</t>
  </si>
  <si>
    <t>Расходы по внутреннему транспорту. Расстояние от базы до участка изысканий до 5 км. Сметная стоимость полевых изыск.работ до 5 тыс.руб</t>
  </si>
  <si>
    <t>7% от п.1.5, 4.1 - 4.2</t>
  </si>
  <si>
    <t>14% от п.1.5, 4.1 - 4.3</t>
  </si>
  <si>
    <t>Расходы по организации изысканий. Вид работ: геофизические. Сметная стоимость до 2 тыс. руб. Продолжительность полевых изысканий до 12 мес</t>
  </si>
  <si>
    <t>СЦиР 1981 г.(ОУ п. 13)</t>
  </si>
  <si>
    <t>(п.1.5 + п. + п. + п.4.1 + п. + п. + п.4.2 + п.4.3) * 6 / 100 * 2.5</t>
  </si>
  <si>
    <t>Расходы по ликвидации изысканий. Вид работ: геофизические. Сметная стоимость до 2 тыс. руб. Продолжительность полевых изысканий до 12 мес</t>
  </si>
  <si>
    <t>(п.1.5 + п. + п. + п.4.1 + п. + п. + п.4.2 + п.4.3) * 5 / 100 * 2.5</t>
  </si>
  <si>
    <t>4.7</t>
  </si>
  <si>
    <t>Затраты по метрологическому обеспечению единства и точности средств измерений и дополнительным амортизационным отчислениям по производственному оборудованию и транспорту учитываются применением коэффициента 1,05 к итогу сметной стоимости изысканий без учета расходов, определяемых по табл.5, 6, 406 и 410</t>
  </si>
  <si>
    <t>СЦиР 1981 г. (ОУ п. 14), Письмо ГС СССР №22 от 01.03.1990 г.</t>
  </si>
  <si>
    <t>5.0% от п.4.1 - 4.3</t>
  </si>
  <si>
    <t>4.8</t>
  </si>
  <si>
    <t>Индекс на I квартал 2022 года на изыскательские работы к СЦиР 1981 г. (Главы 16 и 20, кроме таблиц 256, 282, 286, 341, 343)</t>
  </si>
  <si>
    <t>Коэф - т 67,24 от п.5</t>
  </si>
  <si>
    <t xml:space="preserve"> 260 542 (Двести шестьдесят тысяч пятьсот сорок два рубля, 00 копеек)</t>
  </si>
  <si>
    <t>на инженерно-гидрометеорологические изыскания</t>
  </si>
  <si>
    <t>Сметный расчет составлен по следующим документам: 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</t>
  </si>
  <si>
    <t>Рекогносцировочное обследование реки.Категория сложности II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</si>
  <si>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8, Таблица 43. Цены на рекогносцировочное обследование бассейна реки п.1
A=30 руб; 
Количество = 0.2 (1 км реки)</t>
  </si>
  <si>
    <t>Полный комплекс работ
(100%):
A * Количество * Ктек
30 руб * 0.2 * 1</t>
  </si>
  <si>
    <t>Рекогносцировочное обследование бассейна реки.Категория сложности II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</si>
  <si>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8, Таблица 43. Цены на рекогносцировочное обследование бассейна реки п.2
A=20 руб; 
Количество = 1 (1 км маршрута)</t>
  </si>
  <si>
    <t>Полный комплекс работ
(100%):
A * Количество * Ктек
20 руб * 1 * 1</t>
  </si>
  <si>
    <t>Изыскания для расчета стока с бассейна при площади, км2: св. 0,5 до 2. Масштаб карты, плана 1:25000 и 1:50000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</si>
  <si>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21. Цены на изыскания для расчета стока с бассейнов малых рек п.2
A=42 руб; 
Количество = 1 (1 бассейн)</t>
  </si>
  <si>
    <t>Полный комплекс работ
(100%):
A * Количество * Ктек
42 руб * 1 * 1</t>
  </si>
  <si>
    <t>Изыскания для расчета стока с бассейна при площади, км2: св. 50 до 100. Масштаб карты, плана 1:25000 и 1:50000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</si>
  <si>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21. Цены на изыскания для расчета стока с бассейнов малых рек п.7
A=118 руб; 
Количество = 1 (1 бассейн)</t>
  </si>
  <si>
    <t>Полный комплекс работ
(100%):
A * Количество * Ктек
118 руб * 1 * 1</t>
  </si>
  <si>
    <t>Разбивка и нивелирование морфометрического створа.Категория сложности II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</si>
  <si>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24. Цены на разбивку и нивелирование морфометрического створа на пойменных участках рек п.1
A=161 руб; 
Количество = 0.4 (1 км морфометрического створа)</t>
  </si>
  <si>
    <t>Полный комплекс работ
(100%):
A * Количество * Ктек
161 руб * 0.4 * 1</t>
  </si>
  <si>
    <t>Промеры глубин.Ширина реки, м: до 20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</si>
  <si>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10, Таблица 48. Цены на наблюдения за характеристиками гидрологического режима рек п.3
A=19 руб; 
Количество = 2 (1 профиль)</t>
  </si>
  <si>
    <t>Полный комплекс работ
(100%):
A * Количество * Ктек
19 руб * 2 * 1</t>
  </si>
  <si>
    <t>Определение мгновенного уклона поверхности воды в реке , шт: 1. Категория сложности II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</si>
  <si>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26. Цены на определение мгновенных уклонов водной поверхности по урезным кольям п.3
A=102 руб; 
Количество = 2 (1 определение на 1 км длины реки)</t>
  </si>
  <si>
    <t>Полный комплекс работ
(100%):
A * Количество * Ктек
102 руб * 2 * 1</t>
  </si>
  <si>
    <t>Измерение расхода воды детальным методом.Ширина реки, м: до 20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</si>
  <si>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10, Таблица 48. Цены на наблюдения за характеристиками гидрологического режима рек п.1
A=78 руб; 
Количество = 1 (1 расход)</t>
  </si>
  <si>
    <t>Полный комплекс работ
(100%):
A * Количество * Ктек
78 руб * 1 * 1</t>
  </si>
  <si>
    <t>Фотоработы.Ширина реки, м: до 20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</si>
  <si>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10, Таблица 48. Цены на наблюдения за характеристиками гидрологического режима рек п.15
A=7 руб; 
Количество = 10 (1 снимок)</t>
  </si>
  <si>
    <t>Полный комплекс работ
(100%):
A * Количество * Ктек
7 руб * 10 * 1</t>
  </si>
  <si>
    <t>Коэф - т 0.85 от п.1.10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</si>
  <si>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8, Таблица 43. Цены на рекогносцировочное обследование бассейна реки п.1
A=10 руб; 
Количество = 0.2 (1 км реки)</t>
  </si>
  <si>
    <t>Полный комплекс работ
(100%):
A * Количество * Ктек
10 руб * 0.2 * 1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</si>
  <si>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8, Таблица 43. Цены на рекогносцировочное обследование бассейна реки п.2
A=7 руб; 
Количество = 1 (1 км маршрута)</t>
  </si>
  <si>
    <t>Полный комплекс работ
(100%):
A * Количество * Ктек
7 руб * 1 * 1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</si>
  <si>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24. Цены на разбивку и нивелирование морфометрического створа на пойменных участках рек п.1
A=14 руб; 
Количество = 0.4 (1 км морфометрического створа)</t>
  </si>
  <si>
    <t>Полный комплекс работ
(100%):
A * Количество * Ктек
14 руб * 0.4 * 1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</si>
  <si>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21. Цены на изыскания для расчета стока с бассейнов малых рек п.2
A=16 руб; 
Количество = 1 (1 бассейн)</t>
  </si>
  <si>
    <t>Полный комплекс работ
(100%):
A * Количество * Ктек
16 руб * 1 * 1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</si>
  <si>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4, Таблица 21. Цены на изыскания для расчета стока с бассейнов малых рек п.7
A=53 руб; 
Количество = 1 (1 бассейн)</t>
  </si>
  <si>
    <t>Полный комплекс работ
(100%):
A * Количество * Ктек
53 руб * 1 * 1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</si>
  <si>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10, Таблица 48. Цены на наблюдения за характеристиками гидрологического режима рек п.1
A=17 руб; 
Количество = 1 (1 расход)</t>
  </si>
  <si>
    <t>Полный комплекс работ
(100%):
A * Количество * Ктек
17 руб * 1 * 1</t>
  </si>
  <si>
    <t>Составление схемы гидрометеорологической изученности бассейна реки при числе пунктов наблюдений:до 50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</si>
  <si>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51. Цены на обобщение материалов гидрометеорологической изученности п.3
A=61 руб; 
Количество = 1 (1 схема)</t>
  </si>
  <si>
    <t>Полный комплекс работ
(100%):
A * Количество * Ктек
61 руб * 1 * 1</t>
  </si>
  <si>
    <t>Составление таблицы гидрологической изученности бассейна реки при числе пунктов наблюдений:до 50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</si>
  <si>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51. Цены на обобщение материалов гидрометеорологической изученности п.1
A=105 руб; 
Количество = 1 (1 таблица)</t>
  </si>
  <si>
    <t>Полный комплекс работ
(100%):
A * Количество * Ктек
105 руб * 1 * 1</t>
  </si>
  <si>
    <t>Определение средней высоты водосбора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</si>
  <si>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55. Цены на гидравлические расчеты и определение гидрографических характеристик п.10
A=41 руб; 
Количество = 2 (1 водосбор)</t>
  </si>
  <si>
    <t>Полный комплекс работ
(100%):
A * Количество * Ктек
41 руб * 2 * 1</t>
  </si>
  <si>
    <t>Определение уклона водосбора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</si>
  <si>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55. Цены на гидравлические расчеты и определение гидрографических характеристик п.11
A=19 руб; 
Количество = 2 (1 водосбор)</t>
  </si>
  <si>
    <t>Определение максимального расхода воды по формуле предельной интенсивности по готовым гидрографическим характеристикам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</si>
  <si>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г.Часть II, Глава 11, Таблица 56. Цены на гидрологические расчеты п.1
A=77 руб; 
Количество = 2 (1 расчет)</t>
  </si>
  <si>
    <t>Полный комплекс работ
(100%):
A * Количество * Ктек
77 руб * 2 * 1</t>
  </si>
  <si>
    <t>Построение кривой расходов гидравлическим методом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</si>
  <si>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55. Цены на гидравлические расчеты и определение гидрографических характеристик п.1
A=68 руб; 
Количество = 7 (1 график)</t>
  </si>
  <si>
    <t>Полный комплекс работ
(100%):
A * Количество * Ктек
68 руб * 7 * 1</t>
  </si>
  <si>
    <t>3.13</t>
  </si>
  <si>
    <t>Составление и вычерчивание профилей. Количество ординат на 1 дм профиля: св. 7 до 20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</si>
  <si>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I, Глава 7, Таблица 39. Цены на составление и вычерчивание топографических и морфометрических профилей всех масштабов п.1
A=3.8 руб; 
Количество = 7 (1 дм профиля)</t>
  </si>
  <si>
    <t>Полный комплекс работ
(100%):
A * Количество * Ктек * K1
3.8 руб * 7 * 1 * 1.3</t>
  </si>
  <si>
    <t>При составлении карт, планов и профилей в цифровом виде на камеральные работы</t>
  </si>
  <si>
    <t>K1 = 1.3
Часть I п.4 (Ценообразующий)</t>
  </si>
  <si>
    <t>3.14</t>
  </si>
  <si>
    <t>Определение смещений русла и его основных элементов в плане по данным съемок разных лет при числе съемок:до 3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</si>
  <si>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57. Цены на расчет нормы твердого стока и определение русловых деформаций п.9
A=447 руб; 
Количество = 1 (1 участок)</t>
  </si>
  <si>
    <t>Полный комплекс работ
(100%):
A * Количество * Ктек
447 руб * 1 * 1</t>
  </si>
  <si>
    <t>3.15</t>
  </si>
  <si>
    <t>Определение вертикальных деформаций русла и построение плана деформаций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</si>
  <si>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57. Цены на расчет нормы твердого стока и определение русловых деформаций п.12
A=812 руб; 
Количество = 1 (1 участок)</t>
  </si>
  <si>
    <t>Полный комплекс работ
(100%):
A * Количество * Ктек * K1
812 руб * 1 * 1 * 0.85</t>
  </si>
  <si>
    <t>При отсутствии литологических съемок</t>
  </si>
  <si>
    <t>K1 = 0.85
Прим. к табл.57 п.1 (Ценообразующий)</t>
  </si>
  <si>
    <t>3.16</t>
  </si>
  <si>
    <t>Составление технического отчета. Стоимость камеральных работ св. 2000 до 5000 руб. Недостаточно изученная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</si>
  <si>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Таблица 62. Составление технического отчета. п.4
Количество = 1</t>
  </si>
  <si>
    <t>75% от п.3.1-3.15
Сумма * Количество
1642 руб * 1</t>
  </si>
  <si>
    <t>3.17</t>
  </si>
  <si>
    <t>Составление программы работ</t>
  </si>
  <si>
    <t>Справочник базовых цен на инженерные изыскания для строительства. Инженерно-гидрографические работы. Инженерно-гидрометеорологические изыскания на реках. 2000 г. Часть II, Глава 11, Таблица 53. Цены на составление программы производства гидрологических работ п.2
A=500 руб; 
Количество = 1 (1 программа)</t>
  </si>
  <si>
    <t>Полный комплекс работ
(100%):
A * Количество * Ктек
500 руб * 1 * 1</t>
  </si>
  <si>
    <t>3.18</t>
  </si>
  <si>
    <t>3.19</t>
  </si>
  <si>
    <t>Коэф - т 0.2 от п.1.12</t>
  </si>
  <si>
    <t>Коэф - т 0.4 от п.1.12, 4.1</t>
  </si>
  <si>
    <t>8.75% от п.1.12, 4.1 - 4.2</t>
  </si>
  <si>
    <t>19.6% от п.1.12, 4.1 - 4.3</t>
  </si>
  <si>
    <t>Расходы по организации и ликвидации работ с учетом коэффициента для изысканий со сметной стоимостью до 2 тыс. руб (К=2.5)</t>
  </si>
  <si>
    <t>Коэф - т 2.5 и 6% от п.1.12, 4.1 - 4.3</t>
  </si>
  <si>
    <t xml:space="preserve"> 378 031 (Триста семьдесят восемь тысяч тридцать один рубль, 00 копеек)</t>
  </si>
  <si>
    <t>СМЕТА №5</t>
  </si>
  <si>
    <t xml:space="preserve">на проведение археологической разведки </t>
  </si>
  <si>
    <t>по объекту:</t>
  </si>
  <si>
    <t>Всесезонный туристическо-рекреационный комплекс "Мамисон", Республика Северная Осетия - Алания. Инженерная инфраструктура поселка Калак. Этап 1. Открытая плоскостная парковка.</t>
  </si>
  <si>
    <t>№п/п</t>
  </si>
  <si>
    <t>Наименование работ</t>
  </si>
  <si>
    <t>Количество, объем</t>
  </si>
  <si>
    <t>Цена (руб)</t>
  </si>
  <si>
    <t>Стоимость (руб)</t>
  </si>
  <si>
    <t>Раздел 1. Предварительные работы.</t>
  </si>
  <si>
    <t>1.1.</t>
  </si>
  <si>
    <t xml:space="preserve">Предварительное ознакомление с литературными и графическими материалами и выдачей краткой справки. </t>
  </si>
  <si>
    <t>СЦНПР-91. Раздел 1. Гл. I. Табл. 1-2. п.1.</t>
  </si>
  <si>
    <t xml:space="preserve"> памятник</t>
  </si>
  <si>
    <t>1.2.</t>
  </si>
  <si>
    <t xml:space="preserve">Составление сметы калькуляции на научно-проектные работы. </t>
  </si>
  <si>
    <t>СЦНПР-91. Раздел 1. Гл. I. Табл. 1-2. п. 2.</t>
  </si>
  <si>
    <t>1.3.</t>
  </si>
  <si>
    <t>Итого по разлелу 1</t>
  </si>
  <si>
    <t>Раздел 2. Научно-археологические исследования. Натурная часть.</t>
  </si>
  <si>
    <t>2.1.</t>
  </si>
  <si>
    <t xml:space="preserve">Обследование территории для выявления памятников археологии </t>
  </si>
  <si>
    <t>СЦНПР-91. Раздел 11. Гл. V. Табл. 11-11. п.1</t>
  </si>
  <si>
    <t>1 кв.км</t>
  </si>
  <si>
    <t>2.2.</t>
  </si>
  <si>
    <t>Закладка археологических шурфов с целью выявления невизуализируемых памятников археологии</t>
  </si>
  <si>
    <t>СЦНПР-91. Раздел 6. Гл. II. Табл. 6-2. п.4 А.</t>
  </si>
  <si>
    <t>1 квадрат</t>
  </si>
  <si>
    <t>2.3.</t>
  </si>
  <si>
    <t>Натурная фотосёмка</t>
  </si>
  <si>
    <t>СЦНИПР-91, Раздел 8, Таб. 8-3. п.3.</t>
  </si>
  <si>
    <t>отпечаток</t>
  </si>
  <si>
    <t>2.4.</t>
  </si>
  <si>
    <t>Коэффицент для определения стоимости изысканий в высокогорных районах с абсолютными высотами над уровнем моря свыше 2000 м.</t>
  </si>
  <si>
    <t>СЦНИПР-91, Общая часть, п.29-а.</t>
  </si>
  <si>
    <t>коэфициент</t>
  </si>
  <si>
    <t>2.5.</t>
  </si>
  <si>
    <t>Итого по разделу 2</t>
  </si>
  <si>
    <t>Раздел 3. Научно-археологические исследования. Камеральная часть.</t>
  </si>
  <si>
    <t>3.1.</t>
  </si>
  <si>
    <t>Написание текста отчёта</t>
  </si>
  <si>
    <t>СЦНПР-91. Раздел 6. Гл.3, Табл. 6.3. (п. А)</t>
  </si>
  <si>
    <t>печатный лист</t>
  </si>
  <si>
    <t>3.2.</t>
  </si>
  <si>
    <t>Альбом фотоиллюстраций к отчёту (до 20 фотографий) из расчёта 4 фотографии на шурф (26 фото)</t>
  </si>
  <si>
    <t>СЦНПР-91. Раздел 1. Гл. 3. Табл. 1-22. п.5. прим 1.</t>
  </si>
  <si>
    <t>Альбом до 5 экз.</t>
  </si>
  <si>
    <t>3.3.</t>
  </si>
  <si>
    <t>Карта-схема обследованных районов</t>
  </si>
  <si>
    <t>СЦНПР-91. Раздел 11. Гл. V. Табл. 11-11. п.4</t>
  </si>
  <si>
    <t>форматка 1 : 100000</t>
  </si>
  <si>
    <t>3.4.</t>
  </si>
  <si>
    <t>Итого по разделу 3</t>
  </si>
  <si>
    <r>
      <rPr>
        <b/>
        <sz val="10"/>
        <rFont val="Arial"/>
        <family val="2"/>
        <charset val="204"/>
      </rPr>
      <t>4</t>
    </r>
    <r>
      <rPr>
        <sz val="10"/>
        <rFont val="Arial"/>
        <family val="2"/>
        <charset val="204"/>
      </rPr>
      <t>.</t>
    </r>
  </si>
  <si>
    <r>
      <t>Коэффициент приведения к ценам I квартала 2022 г.</t>
    </r>
    <r>
      <rPr>
        <b/>
        <sz val="10"/>
        <rFont val="Arial Cyr"/>
        <family val="2"/>
        <charset val="204"/>
      </rPr>
      <t xml:space="preserve"> 55,57</t>
    </r>
  </si>
  <si>
    <t>ИТОГО ПО РАЗДЕЛАМ 1, 2, 3.</t>
  </si>
  <si>
    <t>ВСЕГО ПО СМЕТЕ: (без НДС)</t>
  </si>
  <si>
    <t>Основание: «Сборник цен на научно-проектные работы по памятникам истории и культуры» (СЦНПР-91-«Общая часть», СЦНПР-91-1, СЦНПР-91-6, СЦНПР-91-8, утвержденные приказом Министерства культуры СССР № 321 от 05.11.90.; СЦНПР-91-11., утвержденный приказом Министерства культуры РФ № 50 от 04.02.92.)</t>
  </si>
  <si>
    <t xml:space="preserve">Директор ООО "Археологический центр"   </t>
  </si>
  <si>
    <t xml:space="preserve">Дзуцев Ф. С. </t>
  </si>
  <si>
    <t>СМЕТА №6</t>
  </si>
  <si>
    <t>Ссылка на нормативы</t>
  </si>
  <si>
    <t>Ед. изм.</t>
  </si>
  <si>
    <t>Объем работ</t>
  </si>
  <si>
    <t xml:space="preserve">Цена, руб. </t>
  </si>
  <si>
    <t>Коэф.</t>
  </si>
  <si>
    <t>Стоим., руб.</t>
  </si>
  <si>
    <t>Применен "СБЦ на инженерно-гидрографические изыскания для строительства, М-2000"Цены приведены к базовому уровню на 01.01.1991 г.</t>
  </si>
  <si>
    <t>Ι. ПОЛЕВЫЕ РАБОТЫ</t>
  </si>
  <si>
    <t>Селевые рекогносцировочные работы</t>
  </si>
  <si>
    <t xml:space="preserve">табл. 43 § 1 </t>
  </si>
  <si>
    <t>1 км маршрута</t>
  </si>
  <si>
    <t>Лавинные рекогносцировочные работы</t>
  </si>
  <si>
    <t>табл. 43 § 2</t>
  </si>
  <si>
    <t>Фотоработы</t>
  </si>
  <si>
    <r>
      <t xml:space="preserve">табл. 48 </t>
    </r>
    <r>
      <rPr>
        <sz val="10"/>
        <rFont val="Arial"/>
        <family val="2"/>
        <charset val="204"/>
      </rPr>
      <t>§</t>
    </r>
    <r>
      <rPr>
        <sz val="10"/>
        <rFont val="Times New Roman"/>
        <family val="1"/>
        <charset val="204"/>
      </rPr>
      <t>15</t>
    </r>
  </si>
  <si>
    <t>1 снимок</t>
  </si>
  <si>
    <t xml:space="preserve">Итого полевые работы выше 2000 м                                                                                                                                      </t>
  </si>
  <si>
    <t>II. ПРОЧИЕ РАБОТЫ</t>
  </si>
  <si>
    <t>Расходы по внутреннему транспорту</t>
  </si>
  <si>
    <t>Таблица 4  п.5, 18.75%</t>
  </si>
  <si>
    <t xml:space="preserve">Организация и ликвидация работ </t>
  </si>
  <si>
    <t xml:space="preserve"> п.13 "Общих указаний" Примечание 1.(6%)</t>
  </si>
  <si>
    <t xml:space="preserve">Расходы по внешнему транспорту </t>
  </si>
  <si>
    <t>Таблица 5</t>
  </si>
  <si>
    <t>Итого  по прочим работам:</t>
  </si>
  <si>
    <t xml:space="preserve"> ΙΙΙ. КАМЕРАЛЬНЫЕ РАБОТЫ</t>
  </si>
  <si>
    <t>табл. 43 §1</t>
  </si>
  <si>
    <t>1 км  маршрута</t>
  </si>
  <si>
    <t>Составление записки «Характеристика условий образования селевых потоков района"</t>
  </si>
  <si>
    <t>табл.63 §1</t>
  </si>
  <si>
    <t>1 записка</t>
  </si>
  <si>
    <t>Установление высот границ действия снежных лавин</t>
  </si>
  <si>
    <t>табл. 56 §2</t>
  </si>
  <si>
    <t>1 расчет</t>
  </si>
  <si>
    <t>Определение площади зон зарождения лавин</t>
  </si>
  <si>
    <t>Определение углов наклона зон зарождения и транзита снежных лавин</t>
  </si>
  <si>
    <t>Построение продольных профилей лавиносборов</t>
  </si>
  <si>
    <t>табл. 40 §1</t>
  </si>
  <si>
    <t>1 профиль</t>
  </si>
  <si>
    <t>Определение дальности выброса снежных лавин</t>
  </si>
  <si>
    <t>Определение скоростей снежных лавин</t>
  </si>
  <si>
    <t xml:space="preserve">Определение объемов снежных лавин </t>
  </si>
  <si>
    <t>Определение высоты фронта лавин</t>
  </si>
  <si>
    <t>Определение давления лавин</t>
  </si>
  <si>
    <t xml:space="preserve">табл.55 §8  </t>
  </si>
  <si>
    <t>Составление записки «Характеристика лавинной опасности территории"</t>
  </si>
  <si>
    <t>Составление карты лавинной опасности территории района изысканий</t>
  </si>
  <si>
    <t>табл.52 §1</t>
  </si>
  <si>
    <t>1 карта</t>
  </si>
  <si>
    <t xml:space="preserve">итого камеральные работы                                                                                                                                                                                                  </t>
  </si>
  <si>
    <t>Составление программы производства работ</t>
  </si>
  <si>
    <t>табл.53 §1</t>
  </si>
  <si>
    <t>1 программа</t>
  </si>
  <si>
    <t>Составление технического отчета</t>
  </si>
  <si>
    <t>табл. 62 §4, прим.6</t>
  </si>
  <si>
    <t>отчет</t>
  </si>
  <si>
    <t>Итого камеральные работы</t>
  </si>
  <si>
    <t>Итого  по смете в базовых ценах</t>
  </si>
  <si>
    <t>Непредвиденные расходы</t>
  </si>
  <si>
    <t>Всего по смете с учетом инфляционного коэффициента 1 кв. 2022 г.</t>
  </si>
  <si>
    <t>Приложение Р</t>
  </si>
  <si>
    <t>Форма № 2-п</t>
  </si>
  <si>
    <t>СМЕТА № 7</t>
  </si>
  <si>
    <t xml:space="preserve">       на проектные (изыскательские) работы</t>
  </si>
  <si>
    <t>Наименование предприятия, здания, сооружения, стадии 
проектирования, этапа, вида проектных или изыскательских работ</t>
  </si>
  <si>
    <t>«Всесезонный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парковка»</t>
  </si>
  <si>
    <t>Наименование организации-заказчика</t>
  </si>
  <si>
    <t>АО "КАВКАЗ.РФ"</t>
  </si>
  <si>
    <t>Наименование проектной (изыскательской) организации</t>
  </si>
  <si>
    <t xml:space="preserve"> ООО «Бристоль-проект»</t>
  </si>
  <si>
    <t>№№ 
п/п</t>
  </si>
  <si>
    <t>Характеристика предприятия, здания сооружения  или вида работ</t>
  </si>
  <si>
    <t xml:space="preserve">№№ таблиц, §§, пунктов или глав Справочника базовых цен </t>
  </si>
  <si>
    <t>Расчет стоимости AX+B или
 (объем строительно-монтажных работ) x проц./100  иликоличество x цена</t>
  </si>
  <si>
    <t>Стоимость, 
руб.</t>
  </si>
  <si>
    <t>Справочник базовых цен на инженерно-геологические и инженерно-экологические изыскания / Госстрой России. -  М. ПНИИИС</t>
  </si>
  <si>
    <t xml:space="preserve"> Госстроя России, 1999 г. 144 с.</t>
  </si>
  <si>
    <t>1.</t>
  </si>
  <si>
    <r>
      <t>Наблюдения при передвижении по маршруту при составлении инженерно-экологической карты м</t>
    </r>
    <r>
      <rPr>
        <sz val="10"/>
        <color indexed="8"/>
        <rFont val="Times New Roman Cyr"/>
        <charset val="204"/>
      </rPr>
      <t xml:space="preserve">асштаба 1:2000-1:1000 </t>
    </r>
    <r>
      <rPr>
        <sz val="10"/>
        <color indexed="8"/>
        <rFont val="Times New Roman Cyr"/>
        <charset val="204"/>
      </rPr>
      <t>(длина маршрута - 0,5</t>
    </r>
    <r>
      <rPr>
        <sz val="10"/>
        <color indexed="8"/>
        <rFont val="Times New Roman Cyr"/>
        <charset val="204"/>
      </rPr>
      <t xml:space="preserve"> км.):</t>
    </r>
  </si>
  <si>
    <t>стр. 20, тб. 10, § 4</t>
  </si>
  <si>
    <t xml:space="preserve"> - полевые работы;</t>
  </si>
  <si>
    <t>x16,3</t>
  </si>
  <si>
    <t xml:space="preserve"> - камеральные работы.</t>
  </si>
  <si>
    <t>x1,6</t>
  </si>
  <si>
    <t>2.</t>
  </si>
  <si>
    <r>
      <t>Описание точек наблюдений при составлении инженерно - экологических карт. Количество точек наблюдений</t>
    </r>
    <r>
      <rPr>
        <sz val="10"/>
        <color indexed="8"/>
        <rFont val="Times New Roman Cyr"/>
        <charset val="204"/>
      </rPr>
      <t xml:space="preserve"> - 1 шт.</t>
    </r>
  </si>
  <si>
    <t>стр. 20, тб. 11, § 2, прим. 1 и 3</t>
  </si>
  <si>
    <t xml:space="preserve"> -полевые работы;</t>
  </si>
  <si>
    <t>x7,3</t>
  </si>
  <si>
    <t>- камеральные работы.</t>
  </si>
  <si>
    <t>x4,5</t>
  </si>
  <si>
    <t>3.</t>
  </si>
  <si>
    <t>Измерение потока радона на участке (10 точек)</t>
  </si>
  <si>
    <t>стр. 117, тб. 91, §1</t>
  </si>
  <si>
    <t>х535х0,5</t>
  </si>
  <si>
    <t>х161х0,5</t>
  </si>
  <si>
    <t>4.</t>
  </si>
  <si>
    <t>Радиационное обследование участка (2,6 га)</t>
  </si>
  <si>
    <t>стр. 118, тб. 92, §3, прим.1</t>
  </si>
  <si>
    <t>х49,2х1,15</t>
  </si>
  <si>
    <t>х14,8х1,15</t>
  </si>
  <si>
    <t>5.</t>
  </si>
  <si>
    <t xml:space="preserve">Отбор проб: </t>
  </si>
  <si>
    <t>- почвы для хим. анализа (1х5=5 точ. проб);</t>
  </si>
  <si>
    <t>стр.73,тб. 60, §7, прим. 1.</t>
  </si>
  <si>
    <t>x6,9х0,9</t>
  </si>
  <si>
    <t>- почвы для санитарно – эпидемиологических анализов (1 проба);</t>
  </si>
  <si>
    <t>стр.73,тб. 60, §10, прим. 1.</t>
  </si>
  <si>
    <t>x37,7х0,9</t>
  </si>
  <si>
    <t>- грунтов для хим. анализа (2 пробы);</t>
  </si>
  <si>
    <t>стр.73,тб. 60, §7.</t>
  </si>
  <si>
    <t>x6,9</t>
  </si>
  <si>
    <t>- воды с поверхности (1 проба);</t>
  </si>
  <si>
    <t>стр. 73, тб. 60, §1, прим. 3.</t>
  </si>
  <si>
    <t>x4,6х0,5</t>
  </si>
  <si>
    <t>6.</t>
  </si>
  <si>
    <t>Определение отдельных показателей в воде поверхностных водных объектов:</t>
  </si>
  <si>
    <t>- нитриты (1 проба);</t>
  </si>
  <si>
    <t>стр. 95, тб. 72, §42.</t>
  </si>
  <si>
    <t>х2,7</t>
  </si>
  <si>
    <t xml:space="preserve">- концентрация водородных ионов- рН (1 проба); </t>
  </si>
  <si>
    <t>стр. 94, тб. 72, §25.</t>
  </si>
  <si>
    <t>х2,0</t>
  </si>
  <si>
    <t>- хлориды (1 проба);</t>
  </si>
  <si>
    <t>стр. 96, тб.72, §72.</t>
  </si>
  <si>
    <t>x2,6</t>
  </si>
  <si>
    <t>- взвешенные вещества (мутность) - 1 проба;</t>
  </si>
  <si>
    <t>стр. 96, тб. 72, §92.</t>
  </si>
  <si>
    <t>х0,8</t>
  </si>
  <si>
    <t>- аммоний-ион (1 проба);</t>
  </si>
  <si>
    <t>стр. 93, тб. 72, §2.</t>
  </si>
  <si>
    <t>х8,8</t>
  </si>
  <si>
    <t>- кадмий (1 проба);</t>
  </si>
  <si>
    <t>стр. 94, тб. 72, §15.</t>
  </si>
  <si>
    <t>х6,1</t>
  </si>
  <si>
    <t>- цинк (1 проба);</t>
  </si>
  <si>
    <t>стр. 96, тб. 72, §75.</t>
  </si>
  <si>
    <t>х8,1</t>
  </si>
  <si>
    <t>- никель  (1 проба);</t>
  </si>
  <si>
    <t>стр. 95, тб. 72, §39.</t>
  </si>
  <si>
    <t>х10,8</t>
  </si>
  <si>
    <t xml:space="preserve">- ПАВ (применительно к АПАВ) - 1 проба; </t>
  </si>
  <si>
    <t>стр. 96, тб. 72, §85.</t>
  </si>
  <si>
    <t>х14,7</t>
  </si>
  <si>
    <t>-сульфаты (1 проба);</t>
  </si>
  <si>
    <t>стр. 95, тб. 72, §54.</t>
  </si>
  <si>
    <t>х3,7</t>
  </si>
  <si>
    <t>-БПК5 (1 проба);</t>
  </si>
  <si>
    <t>стр. 96, тб. 72, §78.</t>
  </si>
  <si>
    <t>х10,3</t>
  </si>
  <si>
    <t>-свинец  (1 проба);</t>
  </si>
  <si>
    <t>стр. 95, тб. 72, §49.</t>
  </si>
  <si>
    <t>х12,2</t>
  </si>
  <si>
    <t>- окисляемость перманганатная (1 проба);</t>
  </si>
  <si>
    <t>стр. 95, тб. 72, §43.</t>
  </si>
  <si>
    <t>х5,6</t>
  </si>
  <si>
    <t>- запах при температуре 20 градусов Цельсия (1 проба);</t>
  </si>
  <si>
    <t>стр. 96, тб. 72, §81.</t>
  </si>
  <si>
    <t>х1,3</t>
  </si>
  <si>
    <t>- растворенный кислород (1 проба);</t>
  </si>
  <si>
    <t>стр. 94, тб. 72, §22.</t>
  </si>
  <si>
    <t>х2,3</t>
  </si>
  <si>
    <t>- нефтепродукты  (1 проба);</t>
  </si>
  <si>
    <t>стр. 94, тб. 72, §38.</t>
  </si>
  <si>
    <t>х14,0</t>
  </si>
  <si>
    <t>7.</t>
  </si>
  <si>
    <t>Определение санитарно-гигиенических показателей в почве:</t>
  </si>
  <si>
    <t>- приготовление солянокислой вытяжки (3 пробы);</t>
  </si>
  <si>
    <t>стр. 91,тб. 70, § 84.</t>
  </si>
  <si>
    <t>х8,5</t>
  </si>
  <si>
    <t>- водородный показатель рН водной или солевой вытяжки электрометрическим методом (3 пробы);</t>
  </si>
  <si>
    <t>стр.89, тб. 70, §14.</t>
  </si>
  <si>
    <t>x2,0</t>
  </si>
  <si>
    <t>- нефтяные углеводороды (3 пробы);</t>
  </si>
  <si>
    <t>стр. 90, тб. 70, § 63.</t>
  </si>
  <si>
    <t>x19,7</t>
  </si>
  <si>
    <t>-определение солей тяжёлых металлов без пробоподготовки-методом атомной абсорбции:</t>
  </si>
  <si>
    <t>- свинец (3 пробы);</t>
  </si>
  <si>
    <t>стр. 90, тб. 70, §57.</t>
  </si>
  <si>
    <t>x7,8</t>
  </si>
  <si>
    <t>- кадмий (3 пробы);</t>
  </si>
  <si>
    <t>х7,8</t>
  </si>
  <si>
    <t>- цинк (3 пробы);</t>
  </si>
  <si>
    <t>- медь (3 пробы);</t>
  </si>
  <si>
    <t>- никель (3 пробы);</t>
  </si>
  <si>
    <t>- мышьяк (3 пробы);</t>
  </si>
  <si>
    <t>- определение солей тяжёлых металлов (ртути) без пробо-подготовки методом атомной абсорбции, с исполь-зованием ртутно - гидридной приставки (3 пробы);</t>
  </si>
  <si>
    <t>стр. 90, тб. 70, §59.</t>
  </si>
  <si>
    <t>х23,0</t>
  </si>
  <si>
    <t>- радионуклиды (калий 40,  радий-226,  торий-232) - 1 проба;</t>
  </si>
  <si>
    <t>стр. 91, тб. 70, §69.</t>
  </si>
  <si>
    <t>х147,4</t>
  </si>
  <si>
    <t>- полициклических ароматическихе углеводородов (бенз/а/пирен) хроматографическим методом (3 пробы);</t>
  </si>
  <si>
    <t>стр. 91, тб. 70, §66.</t>
  </si>
  <si>
    <t>х95,80</t>
  </si>
  <si>
    <t>8.</t>
  </si>
  <si>
    <t>Определение отдельных показателей в почве - для агрохимических анализов:</t>
  </si>
  <si>
    <t>-отбор корешков для определения гумуса и 
азота (3 пробы)</t>
  </si>
  <si>
    <t>стр.91, тб. 70, §72.</t>
  </si>
  <si>
    <t>х4,5</t>
  </si>
  <si>
    <t>- гумус по Тюрину (3 пробы);</t>
  </si>
  <si>
    <t>стр.89, тб. 70, §22.</t>
  </si>
  <si>
    <t>х7,6</t>
  </si>
  <si>
    <t>- гранулометрический анализ ситовым методом и методом пипетки с разделение на фракции от 10 до 0,001 мм (3 проыб);</t>
  </si>
  <si>
    <t>стр. 76, тб. 62, §21.</t>
  </si>
  <si>
    <t>х19,6</t>
  </si>
  <si>
    <t>- приготовление водной вытяжки (3 пробы);</t>
  </si>
  <si>
    <t>стр. 91,тб. 70, § 83.</t>
  </si>
  <si>
    <t>х3,8</t>
  </si>
  <si>
    <t>- Калий подвижный по Масловой-Чернышевой или по Кирсанову, или по Мачигину (3 пробы);</t>
  </si>
  <si>
    <t>стр. 89, тб.70, §29.</t>
  </si>
  <si>
    <t>х8,9</t>
  </si>
  <si>
    <t>- общий (валовый) азот по Къелдалю  (3 пробы);</t>
  </si>
  <si>
    <t>стр. 89, тб. 70, §7.</t>
  </si>
  <si>
    <t>х5,3</t>
  </si>
  <si>
    <t>- фосфор подвижный по Труогу или по Кирсанову, или по Мачигину без обесцвечивания вытяжки ( 3 пробы);</t>
  </si>
  <si>
    <t>стр. 91, тб. 70, §79.</t>
  </si>
  <si>
    <t>х8,0</t>
  </si>
  <si>
    <t>9.</t>
  </si>
  <si>
    <t xml:space="preserve">Составление программы производства работ (1 программа) </t>
  </si>
  <si>
    <t>стр. 108, тб. 81.</t>
  </si>
  <si>
    <t>x200</t>
  </si>
  <si>
    <t>10.</t>
  </si>
  <si>
    <r>
      <t>Камеральная обработка химических анализов  почв на загрязненность (</t>
    </r>
    <r>
      <rPr>
        <sz val="10"/>
        <color indexed="8"/>
        <rFont val="Times New Roman Cyr"/>
        <charset val="204"/>
      </rPr>
      <t>20</t>
    </r>
    <r>
      <rPr>
        <sz val="10"/>
        <color indexed="10"/>
        <rFont val="Times New Roman Cyr"/>
        <charset val="204"/>
      </rPr>
      <t xml:space="preserve"> </t>
    </r>
    <r>
      <rPr>
        <sz val="10"/>
        <color indexed="8"/>
        <rFont val="Times New Roman Cyr"/>
        <family val="1"/>
        <charset val="204"/>
      </rPr>
      <t>% от стоимости работ химических анализов).</t>
    </r>
  </si>
  <si>
    <t>стр. 112, тб. 86, § 6.</t>
  </si>
  <si>
    <t>x 861,20</t>
  </si>
  <si>
    <t>11.</t>
  </si>
  <si>
    <t>Общая стоимость камеральных работ</t>
  </si>
  <si>
    <t>12.</t>
  </si>
  <si>
    <t>Составление технического отчета по изысканиям (18 % от стоимости камеральных работ)</t>
  </si>
  <si>
    <t>стр. 113, табл. 87, § 1.</t>
  </si>
  <si>
    <t>х1238,74</t>
  </si>
  <si>
    <t>13.</t>
  </si>
  <si>
    <t>Стоимость полевых изыскательских работ</t>
  </si>
  <si>
    <t>14.</t>
  </si>
  <si>
    <t>Стоиомть выполнения полевых изыскательских работ с учётом неблагоприятного периода (6,5 м)</t>
  </si>
  <si>
    <t>стр. 8, табл.2, § 3</t>
  </si>
  <si>
    <t>х1835,11</t>
  </si>
  <si>
    <t>15.</t>
  </si>
  <si>
    <t>Выполнение изысканий в горных и высокогорных районах с отметками 2000-3000 м</t>
  </si>
  <si>
    <t>стр. 7, табл.1, § 3</t>
  </si>
  <si>
    <t>х2385,64</t>
  </si>
  <si>
    <t>16.</t>
  </si>
  <si>
    <t>Общая стоимость полевых изыскательских работ</t>
  </si>
  <si>
    <t>17.</t>
  </si>
  <si>
    <t>Расходы по внутреннему транспорту (при растоянии от базы 20-25 км и стоимости работ  до 5 тыс.руб)</t>
  </si>
  <si>
    <t>стр. 10, табл. 4, § 51.</t>
  </si>
  <si>
    <t>х2862,77</t>
  </si>
  <si>
    <t>18.</t>
  </si>
  <si>
    <t>Расходы по внешнему транспорту в обоих направлениях (при изысканиях продолжительностью до 1 мес. и расстоянии 1000 - 2000 км)</t>
  </si>
  <si>
    <t>стр. 11, табл. 5, §4.</t>
  </si>
  <si>
    <t>х3399,54</t>
  </si>
  <si>
    <t>19.</t>
  </si>
  <si>
    <t xml:space="preserve">Расходы по организации и ликвидации работ </t>
  </si>
  <si>
    <t>стр. 12, п. 13., прил. 1</t>
  </si>
  <si>
    <t>х3399,54х2,5</t>
  </si>
  <si>
    <t>20.</t>
  </si>
  <si>
    <t>Базовая стоимость экологических изысканий в ценах на 01.01.1991 г.</t>
  </si>
  <si>
    <t>21.</t>
  </si>
  <si>
    <t>Базовая стоимость экологических изысканий в ценах на 01.01.2000 г.</t>
  </si>
  <si>
    <t>22.</t>
  </si>
  <si>
    <t>Базовая стоимость экологических изысканий в ценах на 01.01.2001 г.</t>
  </si>
  <si>
    <t>23.</t>
  </si>
  <si>
    <t>Стоимость экологических изысканий на 
1 квартал 2022 г.</t>
  </si>
  <si>
    <t>24.</t>
  </si>
  <si>
    <t>ИТОГО:</t>
  </si>
  <si>
    <t xml:space="preserve">Смета № 1-1
Создание опорной геодезической сети </t>
  </si>
  <si>
    <t>Наименование объекта (проекта):  Всесезонный туристическо-рекреационный комплекс "Мамисон", Республика Северная Осетия - Алания.Инженерная инфраструктура поселка Калак. Этап 1. ОПП</t>
  </si>
  <si>
    <r>
      <t xml:space="preserve">Сметный расчет составлен по Справочнику базовых цен на инженерные изыскания для строительства "Инженерно-геодезические изыскания", введен в действие постановлением Госстроя РФ от 23.12.2003 г. № 213 </t>
    </r>
    <r>
      <rPr>
        <b/>
        <sz val="8"/>
        <color theme="1"/>
        <rFont val="Times New Roman"/>
        <family val="1"/>
        <charset val="204"/>
      </rPr>
      <t>(СБЦ 2003)</t>
    </r>
  </si>
  <si>
    <t>Ед. измерен.</t>
  </si>
  <si>
    <t>Кол-во</t>
  </si>
  <si>
    <t>Расчёт стоимости</t>
  </si>
  <si>
    <t>Стоимость, руб          Полевые/камеральные.работы</t>
  </si>
  <si>
    <r>
      <t xml:space="preserve">Создание плановой геодезической основы     (1 разряд, III кат. сл.)                                                                             Коэффициенты:   </t>
    </r>
    <r>
      <rPr>
        <b/>
        <sz val="8"/>
        <color rgb="FF000000"/>
        <rFont val="Times New Roman"/>
        <family val="1"/>
        <charset val="204"/>
      </rPr>
      <t xml:space="preserve">полевые                                                                                                   </t>
    </r>
    <r>
      <rPr>
        <sz val="8"/>
        <color rgb="FF000000"/>
        <rFont val="Times New Roman"/>
        <family val="1"/>
        <charset val="204"/>
      </rPr>
      <t>- проведение работ в горной местности</t>
    </r>
  </si>
  <si>
    <t>1 пункт</t>
  </si>
  <si>
    <r>
      <t xml:space="preserve">Табл. 8                    </t>
    </r>
    <r>
      <rPr>
        <sz val="8"/>
        <color rgb="FF000000"/>
        <rFont val="Arial Narrow"/>
        <family val="2"/>
        <charset val="204"/>
      </rPr>
      <t>§</t>
    </r>
    <r>
      <rPr>
        <sz val="8"/>
        <color rgb="FF000000"/>
        <rFont val="Times New Roman"/>
        <family val="1"/>
        <charset val="204"/>
      </rPr>
      <t xml:space="preserve">2-2
 К=1.2, т.1, </t>
    </r>
    <r>
      <rPr>
        <sz val="8"/>
        <color rgb="FF000000"/>
        <rFont val="Arial Narrow"/>
        <family val="2"/>
        <charset val="204"/>
      </rPr>
      <t>§</t>
    </r>
    <r>
      <rPr>
        <sz val="8"/>
        <color rgb="FF000000"/>
        <rFont val="Times New Roman"/>
        <family val="1"/>
        <charset val="204"/>
      </rPr>
      <t xml:space="preserve">2
</t>
    </r>
  </si>
  <si>
    <t>полевые</t>
  </si>
  <si>
    <t>камеральные</t>
  </si>
  <si>
    <t>Вынос в натуру границ земельного участка, зданий, ограждения III категория грунтов</t>
  </si>
  <si>
    <t>1 точка</t>
  </si>
  <si>
    <r>
      <t xml:space="preserve">тб. 11 п.3
 К=1.2, т.1, </t>
    </r>
    <r>
      <rPr>
        <sz val="8"/>
        <color rgb="FF000000"/>
        <rFont val="Arial Narrow"/>
        <family val="2"/>
        <charset val="204"/>
      </rPr>
      <t>§</t>
    </r>
    <r>
      <rPr>
        <sz val="8"/>
        <color rgb="FF000000"/>
        <rFont val="Times New Roman"/>
        <family val="1"/>
        <charset val="204"/>
      </rPr>
      <t xml:space="preserve">2
</t>
    </r>
  </si>
  <si>
    <t>Изготовление и установка центров: Пункт разбивочной сети: деревянный столб, пень (оформленный под столб), трубка на бетоне (на глубину до 0,7 м)  III категория грунтов</t>
  </si>
  <si>
    <t xml:space="preserve">тб. 10 п.5                  К=1,2, т.1, §2
</t>
  </si>
  <si>
    <t>Итого полевых работ</t>
  </si>
  <si>
    <t>Итого камеральных работ</t>
  </si>
  <si>
    <t>Составление программы (предписания) по геодезическим работам</t>
  </si>
  <si>
    <t>СБЦИИС, 2006 г.
Табл. 67, §1</t>
  </si>
  <si>
    <t>Составление технического отчета (пояснительной записки) по геодезическим работам</t>
  </si>
  <si>
    <t xml:space="preserve">1 отчет </t>
  </si>
  <si>
    <t>СБЦИИС, 2006 г.
Табл. 68, §1</t>
  </si>
  <si>
    <t>Внешний транспорт.
Расстояние проезда и перевозки в одном направлении 100 - 300 км.
Продолжительность полевых работ, а также выполняемых в экспедиционных условиях камеральных работ, до 1 мес.</t>
  </si>
  <si>
    <t>Табл. 5, §2
19,6%</t>
  </si>
  <si>
    <t>Организация и ликвидация работ</t>
  </si>
  <si>
    <t>Общие указания
п. 13, k = 0,06</t>
  </si>
  <si>
    <t>Итого по состоянию на 1 января 2001 года</t>
  </si>
  <si>
    <t>Индекс на 1 квартал 2022 г. к ценам на 01.01.2001 по Письму Минстроя РФ от 07.02.2022 г. №4153-ИФ/09</t>
  </si>
  <si>
    <t>Итого в базовых ценах 2000г.</t>
  </si>
  <si>
    <t>/1,266</t>
  </si>
  <si>
    <t>Главный инженер проекта  ООО «Бристоль-проект»</t>
  </si>
  <si>
    <t>Расчет № 09-01-02</t>
  </si>
  <si>
    <t>Основание: 2021-ВТРКМ.ОПП-ПОС</t>
  </si>
  <si>
    <t>Расчет выполнен согласно "Методических рекомендаций для определения затрат, связанных с осуществлением строительных и монтажных работ вахтовым методом / Росстрой / Москва 2007, приложение 7"</t>
  </si>
  <si>
    <t>Исходные данные, необходимые для технико-экономического обоснования применения вахтового метода производства работ.</t>
  </si>
  <si>
    <t>Исходные данные</t>
  </si>
  <si>
    <t>Срок строительства объекта, мес</t>
  </si>
  <si>
    <t>Объем СМР в базисных ценах 2000г., тыс.руб.</t>
  </si>
  <si>
    <t>Наименование пункта сбора кадров</t>
  </si>
  <si>
    <t>г. Владикавказ</t>
  </si>
  <si>
    <t>Доля (процент) количественного состава рабочих, относительно общего количества рабочих, необходимых для возведения объекта</t>
  </si>
  <si>
    <t>Транспортная схема перевозок:</t>
  </si>
  <si>
    <t xml:space="preserve"> - продолжительность времени переезда от пункта сбора до временного поселка строителей,</t>
  </si>
  <si>
    <t>Рабочие перевозятся автомобильным транспортом из г. Владикавказ до курорт Мамисон- 110 км, 1 раз в день туда, 1 раз в день - обратно</t>
  </si>
  <si>
    <t xml:space="preserve"> - вид транспорта для доставки работников,</t>
  </si>
  <si>
    <t>автомобильный</t>
  </si>
  <si>
    <t xml:space="preserve"> - потребность в гостиничном фонде в пунктах сбора и пересадок работников,</t>
  </si>
  <si>
    <t xml:space="preserve"> - требуется</t>
  </si>
  <si>
    <t xml:space="preserve"> - потребность в организации диспетчерских служб по авиаперевозкам работников</t>
  </si>
  <si>
    <t xml:space="preserve"> - не требуется</t>
  </si>
  <si>
    <t>Расчет затрат по перевозке работников автомобильным транспортом</t>
  </si>
  <si>
    <t>Расчет затрат на проезд работников от г.Владикавказ до курорта Мамисон (104 км)</t>
  </si>
  <si>
    <t>Ед.изм</t>
  </si>
  <si>
    <t>Приложение N 7
к Методике  утвержденной
приказом Министерства строительства РФ
от 15 июня 2020 г. N 318/пр</t>
  </si>
  <si>
    <t>П - среднесписочная численность рабочих</t>
  </si>
  <si>
    <t>чел.</t>
  </si>
  <si>
    <t>Количество машин в наличии:</t>
  </si>
  <si>
    <t>1. автобус КАВЗ-4238 «Аврора»</t>
  </si>
  <si>
    <t>Вместимость машин</t>
  </si>
  <si>
    <t>Количество рабочих, перевозимых за 1 рейс 35*1</t>
  </si>
  <si>
    <t>Необходимое количество рейсов для перевозки рабочих в один конец</t>
  </si>
  <si>
    <t>Количество рабочих дней в месяц</t>
  </si>
  <si>
    <t>С - скорость перемещения транспортного средства, км/ч;</t>
  </si>
  <si>
    <t>км/час</t>
  </si>
  <si>
    <t>прил. 6</t>
  </si>
  <si>
    <t>Пп - плечо перевозки, км</t>
  </si>
  <si>
    <t>2 - коэффициент, учитывающий расстояние обратного (порожнего) пробега</t>
  </si>
  <si>
    <t>СЦЭ - сметная цена на эксплуатацию автотранспортного средства с учетом заработной платы машиниста, накладных расходов и сметной прибыли, руб./маш.-ч;</t>
  </si>
  <si>
    <t>маш.-ч</t>
  </si>
  <si>
    <t>ФСЭМ91.13.03-011</t>
  </si>
  <si>
    <t>1,035 - коэффициент, учитывающий подготовительно-заключительное время для выполнения необходимых работ перед выездом на линию и по возвращении на автотранспортное предприятие, а также на проведение предрейсового медицинского осмотра;</t>
  </si>
  <si>
    <t>Количество месяцев</t>
  </si>
  <si>
    <t>Итого стоимость проезда за весь период 1 работника в 1 сторону</t>
  </si>
  <si>
    <t>руб.</t>
  </si>
  <si>
    <t>(104*2/51+0)*1,035*56,81/35</t>
  </si>
  <si>
    <t>Итого за 20 рабочих дней в обе стороны (за 1 рабочий месяц)</t>
  </si>
  <si>
    <t>6,85*20*2</t>
  </si>
  <si>
    <t>Итого перевозка всего количества рабочих (34) за весь период</t>
  </si>
  <si>
    <t>Итого с учетом индекса перевода в текущие цены на 1 кв. 2022 г. (1 кв 2022 (СМР), Письмо Минстроя России от 15.12.2021 г. №55265-ИФ/09 Прочие объекты 9,38)</t>
  </si>
  <si>
    <t>Проезд работников авторского надзора  (1 человек)</t>
  </si>
  <si>
    <t>Итого перевозка всего количества рабочих (1 авторский надзор) за весь период (30 раз - количество рабочих дней)</t>
  </si>
  <si>
    <t>6,85*4*7,5*2</t>
  </si>
  <si>
    <t>ВСЕГО затрат, связанных с вахтовым методом производства работ на объекте в ценах на 01.01.2000г. , руб</t>
  </si>
  <si>
    <t xml:space="preserve">Стоимость затрат в текущих ценах на 4 квартал 2021г. (Без НДС), </t>
  </si>
  <si>
    <t>Кубакова Н.М.</t>
  </si>
  <si>
    <t>СМЕТА №  09-01-03</t>
  </si>
  <si>
    <t>на проектные (изыскательские)  работы "Обмерные работы"</t>
  </si>
  <si>
    <t>Всесезонный туристско-рекреационный комплекс «Мамисон», Республика Северная Осетия-Алания. _x000D_
Открытая плоскостная парковка, обмерные работы</t>
  </si>
  <si>
    <t>Раздел 1. Здания и сооружения. Обмерные работы</t>
  </si>
  <si>
    <t>Здание пункта охраны, 38,3 (1 м2) (Стоимость в руб. на 100 м3 строительного объема здания для первой категории сложности работ)</t>
  </si>
  <si>
    <t xml:space="preserve">СБЦП 81-2001-25 НА ОБМЕРНЫЕ РАБОТЫ И ОБСЛЕДОВАНИЯ ЗДАНИЙ И СООРУЖЕНИЙ тб. 1
</t>
  </si>
  <si>
    <t>38,3*3,55/100*430,2*0,095*1,2*4,3*0,75</t>
  </si>
  <si>
    <t>Высота здания 3,55 м (до 4 м)</t>
  </si>
  <si>
    <t>Категория сложности здания - II</t>
  </si>
  <si>
    <t>Категория сложности работ - I</t>
  </si>
  <si>
    <t>Составление поэтажных планов 9,5% (тб.8)</t>
  </si>
  <si>
    <t>Сейсмичность 8 баллов К=1,2 (тб.10 п. 12)</t>
  </si>
  <si>
    <t>к=0,75 (п. 2.1.12)</t>
  </si>
  <si>
    <t>Корректирующие коэффициенты, учитывающие строительный объем зданий и сооружений до 1000 м3 к=4,3 (тб.11 п.1)</t>
  </si>
  <si>
    <t>Здание общественного санузла, 75,4 (1 м2) (Стоимость в руб. на 100 м3 строительного объема здания для первой категории сложности работ)</t>
  </si>
  <si>
    <t>75,4*3,55/100*430,2*0,095*1,2*4,3*0,75</t>
  </si>
  <si>
    <t>Здание бытовых помещений, 72,1 (1 м2) (Стоимость в руб. на 100 м3 строительного объема здания для первой категории сложности работ)</t>
  </si>
  <si>
    <t>72,1*3,55/100*430,2*0,095*1,2*4,3*0,75</t>
  </si>
  <si>
    <t>Навес для размещения коммунальной техники, 130 (1 м2) (Стоимость в руб. на 100 м3 строительного объема здания для первой категории сложности работ)</t>
  </si>
  <si>
    <t>130*5,9/100*392,0*0,095*1,2*4,3*0,75</t>
  </si>
  <si>
    <t>Высота здания 5,9 м (до 6 м)</t>
  </si>
  <si>
    <t>Раздел 2. Составление паспорта</t>
  </si>
  <si>
    <t>Составление паспорта сооружений Здание пункта охраны, 38,3 (1 м2) (Стоимость в руб. на 100 м3 строительного объема здания для первой категории сложности работ)</t>
  </si>
  <si>
    <t xml:space="preserve">СБЦП 81-2001-25 НА ОБМЕРНЫЕ РАБОТЫ И ОБСЛЕДОВАНИЯ ЗДАНИЙ И СООРУЖЕНИЙ  тб.1 (1 категория)
</t>
  </si>
  <si>
    <t>38,3*3,55/100*383,8*0,095*1,2*4,3*0,75</t>
  </si>
  <si>
    <t xml:space="preserve">Составление паспорта сооружений Здание пункта охраны, 75,4 (1 м2) (Стоимость в руб. на 100 м3 строительного объема здания для первой категории сложности работ) </t>
  </si>
  <si>
    <t>75,4*3,55/100*383,8*0,095*1,2*4,3*0,75</t>
  </si>
  <si>
    <t>Составление паспорта сооружений Здание пункта охраны, 72,1 (1 м2) (Стоимость в руб. на 100 м3 строительного объема здания для первой категории сложности работ)</t>
  </si>
  <si>
    <t>72,1*3,55/100*383,8*0,095*1,2*4,3*0,75</t>
  </si>
  <si>
    <t>Составление паспорта сооружений  Навес для размещения коммунальной техники, 130 (1 м2) (Стоимость в руб. на 100 м3 строительного объема здания для первой категории сложности работ)</t>
  </si>
  <si>
    <t>130*5,9/100*348,6*0,095*1,2*4,3*0,75</t>
  </si>
  <si>
    <t>Итого по разделу 2 Составление паспорта</t>
  </si>
  <si>
    <t>К=1,266</t>
  </si>
  <si>
    <t>К=4,89</t>
  </si>
  <si>
    <t>Локальный сметный расчет №ООС-1</t>
  </si>
  <si>
    <t>Плата за негативное воздействие на окружающую среду (затраты, связанные с содержанием и эксплуатацией основных средств природоохранного назначения)</t>
  </si>
  <si>
    <t>Таблица 5.1- Ущерб, наносимый окружающей среде при строительстве</t>
  </si>
  <si>
    <t xml:space="preserve">Наименование </t>
  </si>
  <si>
    <t>Кол-во отходов,</t>
  </si>
  <si>
    <t xml:space="preserve">Норматив платы, </t>
  </si>
  <si>
    <t>Класс опасности</t>
  </si>
  <si>
    <t xml:space="preserve">Плата </t>
  </si>
  <si>
    <t>отхода</t>
  </si>
  <si>
    <t xml:space="preserve">т/год, </t>
  </si>
  <si>
    <t>руб/т</t>
  </si>
  <si>
    <r>
      <t>К</t>
    </r>
    <r>
      <rPr>
        <vertAlign val="subscript"/>
        <sz val="10"/>
        <color theme="1"/>
        <rFont val="Arial"/>
        <family val="2"/>
        <charset val="204"/>
      </rPr>
      <t>1</t>
    </r>
  </si>
  <si>
    <t>за отходы, руб.</t>
  </si>
  <si>
    <t>Расчет платы за размещение отходов</t>
  </si>
  <si>
    <t>Отходы IV класса опасности (малоопасные)</t>
  </si>
  <si>
    <t>Всего</t>
  </si>
  <si>
    <t xml:space="preserve">Расчет платы за выбросы загрязняющих веществ в атмосферу  </t>
  </si>
  <si>
    <t>диЖелезотриоксид (Железа оксид) (в пересчете на железо)</t>
  </si>
  <si>
    <t>Марганец и его соединения (в пересчете намарганца (IV) оксид)</t>
  </si>
  <si>
    <t>Азота диоксид</t>
  </si>
  <si>
    <t>Азот (II) оксид (Азота оксид)</t>
  </si>
  <si>
    <t>Углерод черный (Сажа)</t>
  </si>
  <si>
    <t>Сера диоксид</t>
  </si>
  <si>
    <t>Углерод оксид</t>
  </si>
  <si>
    <t>Бенз(а)пирен</t>
  </si>
  <si>
    <t>Формальдегид</t>
  </si>
  <si>
    <t>Бензин (нефтяной, малосернистый)</t>
  </si>
  <si>
    <t>Керосин</t>
  </si>
  <si>
    <t> -</t>
  </si>
  <si>
    <t>Пыль неорганическая: &gt;70% SiO2</t>
  </si>
  <si>
    <t>Пыль неорганическая: 70-20% SiO2</t>
  </si>
  <si>
    <t xml:space="preserve">Всего </t>
  </si>
  <si>
    <t>Итого для оплаты</t>
  </si>
  <si>
    <t>Локальный сметный расчет №ООС-2</t>
  </si>
  <si>
    <t>Проведение работ по производственному экологическому мониторингу на период строительства открытой плоскостной парковки (ОПП)</t>
  </si>
  <si>
    <t>Вид работ</t>
  </si>
  <si>
    <t>Нормативный документ</t>
  </si>
  <si>
    <t>Ед.изм.</t>
  </si>
  <si>
    <t>Цена единиц работ, руб (в ценах 1991г и 2001г)</t>
  </si>
  <si>
    <t>Периодичность</t>
  </si>
  <si>
    <t>Объем работ в ед.изм.</t>
  </si>
  <si>
    <t>Стоимость за полный объем работ (в ценах 1991г и 2001г)</t>
  </si>
  <si>
    <t>Индекс изменения сметной стоимости на 1 кв. 2022 г.)</t>
  </si>
  <si>
    <t>Стоимость с учетом удорожания и применения коэффициентов, руб.</t>
  </si>
  <si>
    <t>Лабораторные работы. Контроль качества почвы.</t>
  </si>
  <si>
    <t>Пробоотбор почво-грунтов (методами конверта, по диагонали и т.п.)</t>
  </si>
  <si>
    <t>СБЦИГиИЭ из.1999, табл.60, п.7</t>
  </si>
  <si>
    <t>1 проба</t>
  </si>
  <si>
    <t>Бензапирен</t>
  </si>
  <si>
    <t>СБЦИГиИЭ из.1999, табл.70, п.64</t>
  </si>
  <si>
    <t>Нефтепродукты</t>
  </si>
  <si>
    <t>СБЦИГиИЭ из.1999, табл.70, п.63</t>
  </si>
  <si>
    <t>ИТОГО по контролю качества почвы:</t>
  </si>
  <si>
    <t>Лабораторные работы. Контроль качества воды в реке Мамих-Дон в период строительства.</t>
  </si>
  <si>
    <t>Пробоотбор воды с поверхности водного объекта</t>
  </si>
  <si>
    <t>СБЦИГиИГМИ из.2000, табл.48, п.1</t>
  </si>
  <si>
    <t>Измерение расхода воды детальным методом</t>
  </si>
  <si>
    <t>1 расход</t>
  </si>
  <si>
    <t>определение скорости и напрвления течения</t>
  </si>
  <si>
    <t>СБЦИГиИГМИ из.2000, табл.48, п.2</t>
  </si>
  <si>
    <t>рН</t>
  </si>
  <si>
    <t>СБЦИГиИЭ из.1999, табл.72, п.24</t>
  </si>
  <si>
    <t>Взвешенные вещества</t>
  </si>
  <si>
    <t>СБЦИГиИЭ из.1999, табл.72, п.90</t>
  </si>
  <si>
    <t>СБЦИГиИЭ из.1999, табл.72, п.38</t>
  </si>
  <si>
    <t>Растворенный кислород</t>
  </si>
  <si>
    <t>СБЦИГиИЭ из.1999, табл.72, п.21</t>
  </si>
  <si>
    <t>ХПК</t>
  </si>
  <si>
    <t>СБЦИГиИЭ из.1999, табл.72, п.79</t>
  </si>
  <si>
    <t>БПКполн</t>
  </si>
  <si>
    <t>СБЦИГиИЭ из.1999, табл.72, п.78</t>
  </si>
  <si>
    <t>ИТОГО по контролю качества воды в реке мамих-Дон:</t>
  </si>
  <si>
    <t>ИТОГО по производственному контролю:</t>
  </si>
  <si>
    <t>НДС:</t>
  </si>
  <si>
    <t>ИТОГО с НДС:</t>
  </si>
  <si>
    <t>затраты заказчика</t>
  </si>
  <si>
    <t>возврат от разборки ВЗиС 15%</t>
  </si>
  <si>
    <t>затраты подрядчика с учетом возврата от разборки ВЗиС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</si>
  <si>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</si>
  <si>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</si>
  <si>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</si>
  <si>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</si>
  <si>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</si>
  <si>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</si>
  <si>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</si>
  <si>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</si>
  <si>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</si>
  <si>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</si>
  <si>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</si>
  <si>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</si>
  <si>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</si>
  <si>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</si>
  <si>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</si>
  <si>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</si>
  <si>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</si>
  <si>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</si>
  <si>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</si>
  <si>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</si>
  <si>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9.1</t>
  </si>
  <si>
    <t>9.2</t>
  </si>
  <si>
    <t>Возврат от разборки временных зданий и сооружений 15% от ВЗиС</t>
  </si>
  <si>
    <t>Всего с учетом возврата от ВЗиС</t>
  </si>
  <si>
    <t>Возврат от разборки ВЗиС 15%</t>
  </si>
  <si>
    <t>Производство работ в зимнее время 0,5%</t>
  </si>
  <si>
    <t>ВЗиС 3,1%</t>
  </si>
  <si>
    <t xml:space="preserve">Сметная стоимость в ценах 1 квартала 2022 г., руб. </t>
  </si>
  <si>
    <t>Разработка рабочей документации</t>
  </si>
  <si>
    <t>Индекс фактической инфляции*</t>
  </si>
  <si>
    <t>Стоимость работ в ценах на дату формирования начальной (максимальной) цены контракта с учетом индекса фактической инфляции*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</si>
  <si>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</si>
  <si>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</si>
  <si>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</t>
  </si>
  <si>
    <t>в том числе Оборудование</t>
  </si>
  <si>
    <t>Строительство (строительные работы, оборудование, прочие затраты)</t>
  </si>
  <si>
    <t>Итого без учета НДС</t>
  </si>
  <si>
    <t>Приказ от 04.08.2020 № 421/пр п.180,181</t>
  </si>
  <si>
    <t>Всего с НДС</t>
  </si>
  <si>
    <t>Дата формирования НМЦК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</si>
  <si>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</si>
  <si>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</si>
  <si>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</si>
  <si>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Основания для расчета:</t>
  </si>
  <si>
    <t>3. Утвержденный сводный сметный расчет стоимости строительства "Всесезонный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парковка" в ценах 1 квартала 2022 г.</t>
  </si>
  <si>
    <t>1. Приказ об утверждении проектной документации, включая сводный сметный расчет стоимости строительства от 07.09.2022 № Пр-22-234.</t>
  </si>
  <si>
    <t>2. Заключение Федерального автономного учреждения "Главное управление государственной экспертизы" (ФАУ "ГЛАВГОСЭКСПЕРТИЗА РОССИИ") от 23.08.2022 № 15-1-1-3-060258-2022.</t>
  </si>
  <si>
    <t>Россия, Республика Северная Осетия-Алания,
Район Алагирский, западнее с. Тиб.</t>
  </si>
  <si>
    <t>Ведомость объемов конструктивных решений (элементов) и комплексов (видов) работ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</si>
  <si>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</si>
  <si>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</si>
  <si>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Количество (объем работ)</t>
  </si>
  <si>
    <t>комплекс</t>
  </si>
  <si>
    <t>2.3.1</t>
  </si>
  <si>
    <t>2.3.2</t>
  </si>
  <si>
    <t>2.3.3</t>
  </si>
  <si>
    <t>2.3.4</t>
  </si>
  <si>
    <t>2.3.5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</si>
  <si>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</si>
  <si>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</si>
  <si>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</si>
  <si>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</si>
  <si>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</si>
  <si>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</si>
  <si>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</si>
  <si>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</si>
  <si>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</si>
  <si>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</si>
  <si>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</si>
  <si>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</si>
  <si>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</si>
  <si>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</si>
  <si>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</si>
  <si>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</si>
  <si>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</si>
  <si>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</si>
  <si>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</si>
  <si>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2.5.10</t>
  </si>
  <si>
    <t>2.10</t>
  </si>
  <si>
    <t>2.8.1</t>
  </si>
  <si>
    <t>2.8.2</t>
  </si>
  <si>
    <t>2.9</t>
  </si>
  <si>
    <t>2.11</t>
  </si>
  <si>
    <t>2.12</t>
  </si>
  <si>
    <t>2.13</t>
  </si>
  <si>
    <t>2.14</t>
  </si>
  <si>
    <t>2.15</t>
  </si>
  <si>
    <t>Компенсационные затраты на возмещение размера вреда водным
биоресурсам. В том числе: затраты на проведение восстановительных мероприятий воспроизводство молоди каспийского лосося (постоянный вред в период эксплуатации ОПП), временная компенсация на период строительства (лосось);</t>
  </si>
  <si>
    <t xml:space="preserve">Затраты на научно-техническое сопровождение строительства зданий или сооружений, мониторинг компонентов окружающей среды.  </t>
  </si>
  <si>
    <t>ПРОЕКТ СМЕТЫ КОНТРАКТА</t>
  </si>
  <si>
    <t>Цена, руб.</t>
  </si>
  <si>
    <t>На единицу измерения</t>
  </si>
  <si>
    <t>НДС-20%</t>
  </si>
  <si>
    <t>Всего с учетом НДС</t>
  </si>
  <si>
    <t xml:space="preserve">График производства работ по объекту: </t>
  </si>
  <si>
    <t>Виды (наименования) работ</t>
  </si>
  <si>
    <t>Сроки выполнения работ</t>
  </si>
  <si>
    <t>Дата начала</t>
  </si>
  <si>
    <t>Дата окончания</t>
  </si>
  <si>
    <t xml:space="preserve">Разработка рабочей документации </t>
  </si>
  <si>
    <t>Строительно-монтажные работы, включая подготовительные работы, подготовку исполнительной документации, сдачу объекта Заказчику с комплектом документов, позволяющим получить разрешение на ввод объекта в эксплуатацию.</t>
  </si>
  <si>
    <t>Строительно-монтажные работы</t>
  </si>
  <si>
    <t>X-дата заключения Договора</t>
  </si>
  <si>
    <t>ПОЯСНИТЕЛЬНАЯ ЗАПИСКА</t>
  </si>
  <si>
    <t>К РАСЧЕТУ НАЧАЛЬНОЙ МАКСИМАЛЬНОЙ ЦЕНЫ ДОГОВОРА</t>
  </si>
  <si>
    <t>Расчет стоимости строительства выполнен проектно-сметным методом.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</si>
  <si>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 поставки Подрядчика,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</si>
  <si>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 и строительства</t>
  </si>
  <si>
    <t xml:space="preserve">Индекс-дефлятор определен в соответствии с данными Минэкономразвития РФ.  </t>
  </si>
  <si>
    <t>Индекс-дефлятор на продолжительность строительства выполнен в соответствии с графиком выполнения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</si>
  <si>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</si>
  <si>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</si>
  <si>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</si>
  <si>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Протокол</t>
  </si>
  <si>
    <t>начальной (максимальной) цены контракта</t>
  </si>
  <si>
    <t>Объект закупки: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</si>
  <si>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</si>
  <si>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</si>
  <si>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разработка рабочей документации;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</si>
  <si>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</si>
  <si>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</si>
  <si>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</si>
  <si>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</si>
  <si>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</si>
  <si>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</si>
  <si>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</si>
  <si>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</si>
  <si>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удорожание работ в зимнее время;</t>
  </si>
  <si>
    <t>- пусконаладочные работы;</t>
  </si>
  <si>
    <t>- резерв средств на непредвиденные работы и затраты;</t>
  </si>
  <si>
    <t>- 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</si>
  <si>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 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</si>
  <si>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</si>
  <si>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</si>
  <si>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</si>
  <si>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</si>
  <si>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</si>
  <si>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РАСЧЕТ НАЧАЛЬНОЙ МАКСИМАЛЬНОЙ ЦЕНЫ ДОГОВОРА</t>
  </si>
  <si>
    <t xml:space="preserve">Продолжительность работ </t>
  </si>
  <si>
    <t>мес.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</si>
  <si>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</si>
  <si>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</si>
  <si>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</si>
  <si>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</si>
  <si>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 xml:space="preserve"> Стоимость в прогнозных   ценах, руб.</t>
  </si>
  <si>
    <t>без учета НДС</t>
  </si>
  <si>
    <t>НДС-20 %</t>
  </si>
  <si>
    <t>с учетом НДС</t>
  </si>
  <si>
    <t>В том числе:</t>
  </si>
  <si>
    <t>Инфляционная составляющая за период выполнения работ</t>
  </si>
  <si>
    <t>Оборудование</t>
  </si>
  <si>
    <t>ВСЕГО:</t>
  </si>
  <si>
    <t xml:space="preserve">Оборудование </t>
  </si>
  <si>
    <t xml:space="preserve">непредвиденные расходы </t>
  </si>
  <si>
    <t xml:space="preserve">инфляционная составляющая за период выполнения работ </t>
  </si>
  <si>
    <t>Для расчета цены строительства  использован сводный сметный расчет в ценах 1 квартала 2022 г., локальные сметные расчеты в ценах 1 кв. 2022 г.,  получившие положительное заключение ФАУ "Главгосэкспертиза России" от 23.08.2022 № 15-1-1-3-060258-2022.</t>
  </si>
  <si>
    <t>В расчете учтены временные здания и сооружения в размере 3,1%, непредвиденные затраты в размере 2 % согласно сводному сметному расчету и возврат от разборки временных зданий и сооружений в размере 15%.</t>
  </si>
  <si>
    <t>- компенсационные затраты на возмещение размера вреда водным биоресурсам. В том числе: затраты на проведение восстановительных мероприятий воспроизводство молоди каспийского лосося (постоянный вред в период эксплуатации ОПП), временная компенсация на период строительства (лосось);</t>
  </si>
  <si>
    <t>- геодезическая разбивка;</t>
  </si>
  <si>
    <t>- расходы на перевозку рабочих и пусконаладочного персонала, привлекаемых для выполнения строительства, от места, определенного в проектной документации, до территории строительства и обратно;</t>
  </si>
  <si>
    <t>- плата за негативное воздействие на окружающую среду (затраты, связанные с содержанием и эксплуатацией основных средств природоохранного назначения);</t>
  </si>
  <si>
    <t>- затраты на научно-техническое сопровождение строительства зданий или сооружений, мониторинг компонентов окружающей среды;</t>
  </si>
  <si>
    <t>Трудозатраты, чел/час</t>
  </si>
  <si>
    <t>Трудозатраты, чел/дн.
при количестве рабочих часов в сутки:</t>
  </si>
  <si>
    <t>ТЗ</t>
  </si>
  <si>
    <t>ТЗМ</t>
  </si>
  <si>
    <t>Рабочих</t>
  </si>
  <si>
    <t>Механизаторов</t>
  </si>
  <si>
    <t>Прогнозный индекс для РД на период выполнения работ:</t>
  </si>
  <si>
    <t>Продолжительность выполнения работ, мес.</t>
  </si>
  <si>
    <t>Начало работ</t>
  </si>
  <si>
    <t>окончание первого года</t>
  </si>
  <si>
    <t>Окончание работ</t>
  </si>
  <si>
    <t>начало второго года</t>
  </si>
  <si>
    <t>Доля сметной стоимости, подлежащая выполнению подрядчиком в 2022 году</t>
  </si>
  <si>
    <t>Доля сметной стоимости, подлежащая выполнению подрядчиком в 2023 году</t>
  </si>
  <si>
    <t>ежемесячный прогнозный индекс на 2022 год</t>
  </si>
  <si>
    <t>^(1/12)</t>
  </si>
  <si>
    <t>ежемесячный прогнозный индекс на 2023 год</t>
  </si>
  <si>
    <t>К на 2022 =</t>
  </si>
  <si>
    <t>К на 2023 =</t>
  </si>
  <si>
    <t>Индекс прогнозной инфляции</t>
  </si>
  <si>
    <t>Прогнозный индекс для Стройки на период выполнения работ:</t>
  </si>
  <si>
    <t>Доля сметной стоимости, подлежащая выполнению подрядчиком в 2024 году</t>
  </si>
  <si>
    <t>ежемесячный прогнозный индекс на 2024 год</t>
  </si>
  <si>
    <t>К на 2024 =</t>
  </si>
  <si>
    <t>Начальная максимальная цена договора ( 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с 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строительства».</t>
  </si>
  <si>
    <t>Сумма для расчета затрат на строительный контроль, руб. с НДС</t>
  </si>
  <si>
    <t>*Индекс фактической инфляции по данным Росстата ("Строительство ", Российская Федерация) от цен утверждения сметной документации до даты формирования НМЦК:</t>
  </si>
  <si>
    <r>
      <t>1,0105 * 1,0071 * 1,0051 * 1,0000 * 1,0037 * 1,0017 *</t>
    </r>
    <r>
      <rPr>
        <sz val="11"/>
        <color rgb="FFFF0000"/>
        <rFont val="Calibri"/>
        <family val="2"/>
        <charset val="204"/>
      </rPr>
      <t xml:space="preserve"> 1,0017</t>
    </r>
  </si>
  <si>
    <t>**поскольку индекс Росстата за октябрь 2022 отсутствует, для расчета принимается индекс фактической инфляции в размере, установленном для последнего опубликованного месяца.</t>
  </si>
  <si>
    <t>Индекс Минэкономразвития РФ на 2022 г. (Письмо Минэкономразвития России от 05.10.2021 № 33918-ПК/Д03и)</t>
  </si>
  <si>
    <t>Индекс Минэкономразвития РФ на 2023 г. (Письмо Минэкономразвития России от 05.10.2021 № 33918-ПК/Д03и)</t>
  </si>
  <si>
    <t>Индекс Минэкономразвития РФ на 2024 г. (Письмо Минэкономразвития России от 05.10.2021 № 33918-ПК/Д03и)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</si>
</sst>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-* #,##0.00_-;\-* #,##0.00_-;_-* &quot;-&quot;??_-;_-@_-"/>
    <numFmt numFmtId="164" formatCode="0.0"/>
    <numFmt numFmtId="165" formatCode="#,##0.0"/>
    <numFmt numFmtId="166" formatCode="#,##0.000"/>
    <numFmt numFmtId="167" formatCode="0.0000"/>
    <numFmt numFmtId="168" formatCode="0.0000000"/>
    <numFmt numFmtId="169" formatCode="0.00000"/>
    <numFmt numFmtId="170" formatCode="0.000"/>
    <numFmt numFmtId="171" formatCode="0.000000"/>
    <numFmt numFmtId="172" formatCode="#,##0.00&quot;р.&quot;"/>
    <numFmt numFmtId="173" formatCode="_-* #,##0.00&quot;р.&quot;_-;\-* #,##0.00&quot;р.&quot;_-;_-* &quot;-&quot;??&quot;р.&quot;_-;_-@_-"/>
    <numFmt numFmtId="174" formatCode="#,##0.00\ _₽;\-#,##0.00\ _₽"/>
    <numFmt numFmtId="175" formatCode="_-* #,##0.00\ _₽_-;\-* #,##0.00\ _₽_-;_-* &quot;-&quot;??\ _₽_-;_-@_-"/>
    <numFmt numFmtId="176" formatCode="_-* #,##0.00_р_._-;\-* #,##0.00_р_._-;_-* &quot;-&quot;??_р_._-;_-@_-"/>
    <numFmt numFmtId="177" formatCode="#,##0.00_ ;\-#,##0.00\ "/>
    <numFmt numFmtId="178" formatCode="0.0%"/>
  </numFmts>
  <fonts count="156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sz val="8"/>
      <color indexed="81"/>
      <name val="Tahoma"/>
      <family val="2"/>
      <charset val="204"/>
    </font>
    <font>
      <i/>
      <sz val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sz val="6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i/>
      <sz val="12"/>
      <name val="Arial"/>
      <family val="2"/>
      <charset val="204"/>
    </font>
    <font>
      <i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sz val="8"/>
      <color rgb="FF000000"/>
      <name val="Arial"/>
      <family val="2"/>
      <charset val="204"/>
    </font>
    <font>
      <sz val="9"/>
      <name val="Arial Cyr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8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i/>
      <sz val="8"/>
      <color rgb="FFFF0000"/>
      <name val="Arial"/>
      <family val="2"/>
      <charset val="204"/>
    </font>
    <font>
      <b/>
      <i/>
      <sz val="8"/>
      <color rgb="FF000000"/>
      <name val="Arial"/>
      <family val="2"/>
      <charset val="204"/>
    </font>
    <font>
      <sz val="11"/>
      <color rgb="FF1F2326"/>
      <name val="Segoe UI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1"/>
      <name val="Arial Cyr"/>
      <charset val="204"/>
    </font>
    <font>
      <i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</font>
    <font>
      <sz val="10"/>
      <name val="Tahoma"/>
      <family val="2"/>
      <charset val="204"/>
    </font>
    <font>
      <u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 Arial CYR"/>
      <charset val="204"/>
    </font>
    <font>
      <b/>
      <sz val="14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0"/>
      <name val="Tahoma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name val="Tahoma"/>
      <family val="2"/>
      <charset val="204"/>
    </font>
    <font>
      <sz val="12"/>
      <name val="Arial"/>
      <family val="2"/>
      <charset val="204"/>
    </font>
    <font>
      <sz val="10"/>
      <color indexed="8"/>
      <name val="Times New Roman Cyr"/>
      <family val="1"/>
      <charset val="204"/>
    </font>
    <font>
      <sz val="10"/>
      <color indexed="10"/>
      <name val="Times New Roman Cyr"/>
      <family val="1"/>
      <charset val="204"/>
    </font>
    <font>
      <sz val="10"/>
      <color indexed="10"/>
      <name val="Arial Cyr"/>
      <charset val="204"/>
    </font>
    <font>
      <b/>
      <sz val="10"/>
      <color indexed="8"/>
      <name val="Times New Roman Cyr"/>
      <family val="1"/>
      <charset val="204"/>
    </font>
    <font>
      <i/>
      <sz val="10"/>
      <color indexed="8"/>
      <name val="Times New Roman Cyr"/>
      <charset val="204"/>
    </font>
    <font>
      <sz val="10"/>
      <color indexed="8"/>
      <name val="Times New Roman Cyr"/>
      <charset val="204"/>
    </font>
    <font>
      <u/>
      <sz val="10"/>
      <color indexed="10"/>
      <name val="Times New Roman Cyr"/>
      <family val="1"/>
      <charset val="204"/>
    </font>
    <font>
      <sz val="10"/>
      <color theme="1"/>
      <name val="Times New Roman Cyr"/>
      <charset val="204"/>
    </font>
    <font>
      <sz val="10"/>
      <color theme="1"/>
      <name val="Times New Roman Cyr"/>
      <family val="1"/>
      <charset val="204"/>
    </font>
    <font>
      <b/>
      <i/>
      <sz val="10"/>
      <color indexed="8"/>
      <name val="Times New Roman Cyr"/>
      <charset val="204"/>
    </font>
    <font>
      <b/>
      <i/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 Cyr"/>
      <family val="1"/>
      <charset val="204"/>
    </font>
    <font>
      <sz val="10"/>
      <color indexed="10"/>
      <name val="Times New Roman Cyr"/>
      <charset val="204"/>
    </font>
    <font>
      <b/>
      <sz val="9"/>
      <color indexed="8"/>
      <name val="Times New Roman Cyr"/>
      <charset val="204"/>
    </font>
    <font>
      <b/>
      <sz val="10"/>
      <color indexed="8"/>
      <name val="Times New Roman Cyr"/>
      <charset val="204"/>
    </font>
    <font>
      <b/>
      <sz val="10"/>
      <color theme="1"/>
      <name val="Times New Roman Cyr"/>
      <charset val="204"/>
    </font>
    <font>
      <sz val="8"/>
      <color indexed="10"/>
      <name val="Arial Cyr"/>
      <charset val="204"/>
    </font>
    <font>
      <b/>
      <sz val="8.5"/>
      <color indexed="8"/>
      <name val="Times New Roman Cyr"/>
      <charset val="204"/>
    </font>
    <font>
      <b/>
      <u/>
      <sz val="11"/>
      <color indexed="8"/>
      <name val="Times New Roman Cyr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 Cyr"/>
      <charset val="204"/>
    </font>
    <font>
      <b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sz val="6"/>
      <color rgb="FF00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sz val="8"/>
      <color rgb="FF000000"/>
      <name val="Arial Narrow"/>
      <family val="2"/>
      <charset val="204"/>
    </font>
    <font>
      <b/>
      <i/>
      <sz val="8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u/>
      <sz val="13"/>
      <color theme="10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vertAlign val="subscript"/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i/>
      <u/>
      <sz val="10"/>
      <name val="Arial Cyr"/>
      <charset val="204"/>
    </font>
    <font>
      <i/>
      <sz val="10"/>
      <name val="Arial Cyr"/>
      <charset val="204"/>
    </font>
    <font>
      <b/>
      <i/>
      <sz val="10"/>
      <name val="Arial Cyr"/>
      <charset val="204"/>
    </font>
    <font>
      <sz val="11"/>
      <name val="Calibri"/>
      <family val="2"/>
      <charset val="204"/>
    </font>
    <font>
      <i/>
      <sz val="8"/>
      <color rgb="FF0070C0"/>
      <name val="Arial"/>
      <family val="2"/>
      <charset val="204"/>
    </font>
    <font>
      <i/>
      <sz val="11"/>
      <color rgb="FF0070C0"/>
      <name val="Calibri"/>
      <family val="2"/>
      <charset val="204"/>
    </font>
    <font>
      <b/>
      <sz val="8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8"/>
      <name val="Arial"/>
      <family val="2"/>
      <charset val="204"/>
    </font>
    <font>
      <i/>
      <sz val="10"/>
      <color rgb="FF0070C0"/>
      <name val="Arial Cyr"/>
      <charset val="204"/>
    </font>
    <font>
      <b/>
      <i/>
      <sz val="8"/>
      <color rgb="FF0070C0"/>
      <name val="Times New Roman"/>
      <family val="1"/>
      <charset val="204"/>
    </font>
    <font>
      <i/>
      <sz val="10"/>
      <color rgb="FF0070C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u/>
      <sz val="12"/>
      <name val="Times New Roman"/>
      <family val="1"/>
      <charset val="204"/>
    </font>
    <font>
      <sz val="12"/>
      <name val="Arial CYR"/>
      <charset val="204"/>
    </font>
    <font>
      <sz val="12"/>
      <color rgb="FFFF0000"/>
      <name val="Times New Roman"/>
      <family val="1"/>
      <charset val="204"/>
    </font>
    <font>
      <u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Calibri"/>
      <family val="2"/>
      <charset val="204"/>
    </font>
    <font>
      <b/>
      <i/>
      <sz val="12"/>
      <color rgb="FF0070C0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000000"/>
      <name val="Calibri"/>
      <charset val="204"/>
    </font>
  </fonts>
  <fills count="1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/>
      <top style="dashDot">
        <color indexed="64"/>
      </top>
      <bottom/>
      <diagonal/>
    </border>
    <border>
      <left style="medium">
        <color indexed="64"/>
      </left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136">
    <xf numFmtId="0" fontId="0" fillId="0" borderId="0"/>
    <xf numFmtId="0" fontId="7" fillId="0" borderId="1">
      <alignment horizontal="center"/>
    </xf>
    <xf numFmtId="0" fontId="5" fillId="0" borderId="0">
      <alignment vertical="top"/>
    </xf>
    <xf numFmtId="0" fontId="7" fillId="0" borderId="1">
      <alignment horizontal="center"/>
    </xf>
    <xf numFmtId="0" fontId="7" fillId="0" borderId="0">
      <alignment vertical="top"/>
    </xf>
    <xf numFmtId="0" fontId="5" fillId="0" borderId="0"/>
    <xf numFmtId="0" fontId="7" fillId="0" borderId="0">
      <alignment horizontal="right" vertical="top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1">
      <alignment horizontal="center" wrapText="1"/>
    </xf>
    <xf numFmtId="0" fontId="5" fillId="0" borderId="0">
      <alignment vertical="top"/>
    </xf>
    <xf numFmtId="0" fontId="5" fillId="0" borderId="0"/>
    <xf numFmtId="0" fontId="5" fillId="0" borderId="0"/>
    <xf numFmtId="0" fontId="7" fillId="0" borderId="0"/>
    <xf numFmtId="0" fontId="7" fillId="0" borderId="1">
      <alignment horizontal="center" wrapText="1"/>
    </xf>
    <xf numFmtId="0" fontId="7" fillId="0" borderId="1">
      <alignment horizontal="center"/>
    </xf>
    <xf numFmtId="0" fontId="8" fillId="0" borderId="0"/>
    <xf numFmtId="0" fontId="7" fillId="0" borderId="1">
      <alignment horizontal="center" wrapText="1"/>
    </xf>
    <xf numFmtId="0" fontId="5" fillId="0" borderId="0"/>
    <xf numFmtId="0" fontId="7" fillId="0" borderId="0">
      <alignment horizontal="center"/>
    </xf>
    <xf numFmtId="0" fontId="7" fillId="0" borderId="0">
      <alignment horizontal="left" vertical="top"/>
    </xf>
    <xf numFmtId="0" fontId="8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30" fillId="0" borderId="0"/>
    <xf numFmtId="0" fontId="31" fillId="0" borderId="0"/>
    <xf numFmtId="0" fontId="32" fillId="0" borderId="0"/>
    <xf numFmtId="0" fontId="34" fillId="0" borderId="0"/>
    <xf numFmtId="0" fontId="14" fillId="0" borderId="0"/>
    <xf numFmtId="0" fontId="4" fillId="0" borderId="0"/>
    <xf numFmtId="0" fontId="19" fillId="0" borderId="1" applyBorder="0" applyAlignment="0">
      <alignment horizontal="center" wrapText="1"/>
    </xf>
    <xf numFmtId="0" fontId="4" fillId="0" borderId="0"/>
    <xf numFmtId="0" fontId="4" fillId="0" borderId="0"/>
    <xf numFmtId="0" fontId="4" fillId="0" borderId="0"/>
    <xf numFmtId="0" fontId="56" fillId="0" borderId="0"/>
    <xf numFmtId="0" fontId="19" fillId="0" borderId="0"/>
    <xf numFmtId="0" fontId="4" fillId="0" borderId="0"/>
    <xf numFmtId="173" fontId="5" fillId="0" borderId="0" applyFont="0" applyFill="0" applyBorder="0" applyAlignment="0" applyProtection="0"/>
    <xf numFmtId="176" fontId="70" fillId="0" borderId="0" applyFont="0" applyFill="0" applyBorder="0" applyAlignment="0" applyProtection="0"/>
    <xf numFmtId="0" fontId="70" fillId="0" borderId="0"/>
    <xf numFmtId="0" fontId="42" fillId="0" borderId="0">
      <alignment horizontal="center" vertical="top"/>
    </xf>
    <xf numFmtId="0" fontId="97" fillId="0" borderId="0">
      <alignment horizontal="left" vertical="top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97" fillId="0" borderId="0">
      <alignment horizontal="center" vertical="center"/>
    </xf>
    <xf numFmtId="0" fontId="97" fillId="0" borderId="0">
      <alignment horizontal="center" vertical="center"/>
    </xf>
    <xf numFmtId="0" fontId="97" fillId="0" borderId="0">
      <alignment horizontal="center" vertical="center"/>
    </xf>
    <xf numFmtId="0" fontId="97" fillId="0" borderId="0">
      <alignment horizontal="center" vertical="center"/>
    </xf>
    <xf numFmtId="0" fontId="97" fillId="0" borderId="0">
      <alignment horizontal="left" vertical="center"/>
    </xf>
    <xf numFmtId="0" fontId="97" fillId="0" borderId="0">
      <alignment horizontal="center" vertical="center"/>
    </xf>
    <xf numFmtId="0" fontId="97" fillId="0" borderId="0">
      <alignment horizontal="center"/>
    </xf>
    <xf numFmtId="0" fontId="4" fillId="0" borderId="0"/>
    <xf numFmtId="0" fontId="108" fillId="0" borderId="0" applyNumberFormat="0" applyFill="0" applyBorder="0" applyAlignment="0" applyProtection="0"/>
    <xf numFmtId="0" fontId="4" fillId="0" borderId="0"/>
    <xf numFmtId="0" fontId="108" fillId="0" borderId="0" applyNumberFormat="0" applyFill="0" applyBorder="0" applyAlignment="0" applyProtection="0">
      <alignment vertical="top"/>
      <protection locked="0"/>
    </xf>
    <xf numFmtId="176" fontId="4" fillId="0" borderId="0" applyFont="0" applyFill="0" applyBorder="0" applyAlignment="0" applyProtection="0"/>
    <xf numFmtId="0" fontId="123" fillId="7" borderId="0" applyNumberFormat="0" applyBorder="0" applyAlignment="0" applyProtection="0"/>
    <xf numFmtId="0" fontId="5" fillId="0" borderId="0"/>
    <xf numFmtId="0" fontId="14" fillId="0" borderId="0"/>
    <xf numFmtId="0" fontId="140" fillId="0" borderId="0"/>
    <xf numFmtId="43" fontId="5" fillId="0" borderId="0" applyFont="0" applyFill="0" applyBorder="0" applyAlignment="0" applyProtection="0"/>
    <xf numFmtId="0" fontId="3" fillId="0" borderId="0"/>
    <xf numFmtId="0" fontId="127" fillId="0" borderId="0"/>
    <xf numFmtId="0" fontId="19" fillId="0" borderId="0"/>
    <xf numFmtId="0" fontId="144" fillId="0" borderId="0"/>
    <xf numFmtId="0" fontId="5" fillId="0" borderId="0"/>
    <xf numFmtId="0" fontId="2" fillId="0" borderId="0"/>
    <xf numFmtId="0" fontId="14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8" fillId="0" borderId="0">
      <alignment horizontal="center" vertical="top"/>
    </xf>
    <xf numFmtId="0" fontId="2" fillId="0" borderId="0"/>
    <xf numFmtId="0" fontId="140" fillId="0" borderId="0"/>
    <xf numFmtId="0" fontId="140" fillId="0" borderId="0"/>
    <xf numFmtId="0" fontId="2" fillId="0" borderId="0"/>
    <xf numFmtId="43" fontId="5" fillId="0" borderId="0" applyFont="0" applyFill="0" applyBorder="0" applyAlignment="0" applyProtection="0"/>
    <xf numFmtId="0" fontId="19" fillId="0" borderId="0"/>
    <xf numFmtId="0" fontId="139" fillId="0" borderId="0"/>
    <xf numFmtId="0" fontId="2" fillId="0" borderId="0"/>
    <xf numFmtId="176" fontId="2" fillId="0" borderId="0" applyFont="0" applyFill="0" applyBorder="0" applyAlignment="0" applyProtection="0"/>
    <xf numFmtId="0" fontId="150" fillId="0" borderId="0">
      <alignment horizontal="left" vertical="top"/>
    </xf>
    <xf numFmtId="0" fontId="2" fillId="0" borderId="0"/>
    <xf numFmtId="0" fontId="151" fillId="0" borderId="1">
      <alignment horizontal="center" vertical="center"/>
    </xf>
    <xf numFmtId="0" fontId="151" fillId="0" borderId="1">
      <alignment horizontal="left" vertical="center"/>
    </xf>
    <xf numFmtId="0" fontId="151" fillId="0" borderId="13">
      <alignment horizontal="left" vertical="top"/>
    </xf>
    <xf numFmtId="0" fontId="2" fillId="0" borderId="0"/>
    <xf numFmtId="0" fontId="56" fillId="0" borderId="0"/>
    <xf numFmtId="0" fontId="127" fillId="0" borderId="0"/>
    <xf numFmtId="43" fontId="5" fillId="0" borderId="0" applyFont="0" applyFill="0" applyBorder="0" applyAlignment="0" applyProtection="0"/>
    <xf numFmtId="0" fontId="2" fillId="0" borderId="0"/>
    <xf numFmtId="0" fontId="19" fillId="0" borderId="1" applyBorder="0" applyAlignment="0">
      <alignment horizontal="center"/>
    </xf>
    <xf numFmtId="0" fontId="19" fillId="0" borderId="0">
      <alignment horizontal="left" vertical="top"/>
    </xf>
    <xf numFmtId="0" fontId="153" fillId="0" borderId="0"/>
    <xf numFmtId="0" fontId="1" fillId="0" borderId="0"/>
    <xf numFmtId="0" fontId="7" fillId="0" borderId="76">
      <alignment horizontal="center"/>
    </xf>
    <xf numFmtId="0" fontId="7" fillId="0" borderId="76">
      <alignment horizontal="center"/>
    </xf>
    <xf numFmtId="0" fontId="7" fillId="0" borderId="76">
      <alignment horizontal="center" wrapText="1"/>
    </xf>
    <xf numFmtId="0" fontId="7" fillId="0" borderId="76">
      <alignment horizontal="center" wrapText="1"/>
    </xf>
    <xf numFmtId="0" fontId="7" fillId="0" borderId="76">
      <alignment horizontal="center"/>
    </xf>
    <xf numFmtId="0" fontId="7" fillId="0" borderId="76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0" fontId="155" fillId="0" borderId="0"/>
    <xf numFmtId="9" fontId="14" fillId="0" borderId="0" applyFont="0" applyFill="0" applyBorder="0" applyAlignment="0" applyProtection="0"/>
  </cellStyleXfs>
  <cellXfs count="1484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5" fillId="0" borderId="0" xfId="33" applyNumberFormat="1" applyFont="1" applyFill="1" applyBorder="1" applyAlignment="1" applyProtection="1"/>
    <xf numFmtId="0" fontId="15" fillId="0" borderId="0" xfId="33" applyNumberFormat="1" applyFont="1" applyFill="1" applyBorder="1" applyAlignment="1" applyProtection="1">
      <alignment horizontal="right"/>
    </xf>
    <xf numFmtId="0" fontId="15" fillId="0" borderId="0" xfId="33" applyNumberFormat="1" applyFont="1" applyFill="1" applyBorder="1" applyAlignment="1" applyProtection="1">
      <alignment horizontal="center"/>
    </xf>
    <xf numFmtId="0" fontId="17" fillId="0" borderId="0" xfId="33" applyNumberFormat="1" applyFont="1" applyFill="1" applyBorder="1" applyAlignment="1" applyProtection="1">
      <alignment horizontal="left" vertical="top"/>
    </xf>
    <xf numFmtId="0" fontId="13" fillId="0" borderId="3" xfId="34" applyFont="1" applyBorder="1" applyAlignment="1"/>
    <xf numFmtId="0" fontId="13" fillId="0" borderId="3" xfId="34" applyFont="1" applyBorder="1" applyAlignment="1">
      <alignment horizontal="center"/>
    </xf>
    <xf numFmtId="0" fontId="6" fillId="0" borderId="0" xfId="34" applyFont="1"/>
    <xf numFmtId="0" fontId="11" fillId="0" borderId="0" xfId="24" applyFont="1">
      <alignment horizontal="left" vertical="top"/>
    </xf>
    <xf numFmtId="0" fontId="6" fillId="0" borderId="2" xfId="34" applyFont="1" applyBorder="1"/>
    <xf numFmtId="0" fontId="11" fillId="0" borderId="2" xfId="24" applyFont="1" applyBorder="1" applyAlignment="1">
      <alignment horizontal="left" vertical="top"/>
    </xf>
    <xf numFmtId="0" fontId="11" fillId="0" borderId="2" xfId="24" applyFont="1" applyBorder="1">
      <alignment horizontal="left" vertical="top"/>
    </xf>
    <xf numFmtId="0" fontId="11" fillId="0" borderId="2" xfId="24" applyFont="1" applyBorder="1" applyAlignment="1">
      <alignment horizontal="left"/>
    </xf>
    <xf numFmtId="0" fontId="11" fillId="0" borderId="0" xfId="24" applyFont="1" applyAlignment="1">
      <alignment horizontal="left"/>
    </xf>
    <xf numFmtId="0" fontId="15" fillId="0" borderId="0" xfId="33" applyNumberFormat="1" applyFont="1" applyFill="1" applyBorder="1" applyAlignment="1" applyProtection="1"/>
    <xf numFmtId="0" fontId="15" fillId="0" borderId="0" xfId="33" applyNumberFormat="1" applyFont="1" applyFill="1" applyBorder="1" applyAlignment="1" applyProtection="1">
      <alignment horizontal="right"/>
    </xf>
    <xf numFmtId="0" fontId="15" fillId="0" borderId="0" xfId="33" applyNumberFormat="1" applyFont="1" applyFill="1" applyBorder="1" applyAlignment="1" applyProtection="1">
      <alignment horizontal="center"/>
    </xf>
    <xf numFmtId="0" fontId="17" fillId="0" borderId="0" xfId="33" applyNumberFormat="1" applyFont="1" applyFill="1" applyBorder="1" applyAlignment="1" applyProtection="1">
      <alignment horizontal="left" vertical="top"/>
    </xf>
    <xf numFmtId="0" fontId="13" fillId="0" borderId="3" xfId="34" applyFont="1" applyBorder="1" applyAlignment="1"/>
    <xf numFmtId="0" fontId="13" fillId="0" borderId="3" xfId="34" applyFont="1" applyBorder="1" applyAlignment="1">
      <alignment horizontal="center"/>
    </xf>
    <xf numFmtId="0" fontId="6" fillId="0" borderId="0" xfId="34" applyFont="1"/>
    <xf numFmtId="0" fontId="11" fillId="0" borderId="0" xfId="24" applyFont="1">
      <alignment horizontal="left" vertical="top"/>
    </xf>
    <xf numFmtId="0" fontId="6" fillId="0" borderId="2" xfId="34" applyFont="1" applyBorder="1"/>
    <xf numFmtId="0" fontId="11" fillId="0" borderId="2" xfId="24" applyFont="1" applyBorder="1" applyAlignment="1">
      <alignment horizontal="left" vertical="top"/>
    </xf>
    <xf numFmtId="0" fontId="11" fillId="0" borderId="2" xfId="24" applyFont="1" applyBorder="1">
      <alignment horizontal="left" vertical="top"/>
    </xf>
    <xf numFmtId="0" fontId="11" fillId="0" borderId="2" xfId="24" applyFont="1" applyBorder="1" applyAlignment="1">
      <alignment horizontal="left"/>
    </xf>
    <xf numFmtId="0" fontId="11" fillId="0" borderId="0" xfId="24" applyFont="1" applyAlignment="1">
      <alignment horizontal="left"/>
    </xf>
    <xf numFmtId="0" fontId="19" fillId="0" borderId="0" xfId="0" applyFont="1" applyAlignment="1">
      <alignment wrapText="1"/>
    </xf>
    <xf numFmtId="0" fontId="20" fillId="0" borderId="0" xfId="0" applyFont="1" applyAlignment="1">
      <alignment vertical="top" wrapText="1"/>
    </xf>
    <xf numFmtId="0" fontId="22" fillId="0" borderId="0" xfId="0" applyFont="1"/>
    <xf numFmtId="0" fontId="19" fillId="0" borderId="0" xfId="0" applyFont="1"/>
    <xf numFmtId="0" fontId="23" fillId="0" borderId="0" xfId="0" applyFont="1" applyAlignment="1">
      <alignment horizontal="left" vertical="center" wrapText="1"/>
    </xf>
    <xf numFmtId="49" fontId="19" fillId="0" borderId="0" xfId="0" applyNumberFormat="1" applyFont="1"/>
    <xf numFmtId="49" fontId="19" fillId="0" borderId="0" xfId="0" applyNumberFormat="1" applyFont="1" applyAlignment="1">
      <alignment wrapText="1"/>
    </xf>
    <xf numFmtId="0" fontId="19" fillId="0" borderId="0" xfId="0" applyFont="1" applyAlignment="1">
      <alignment vertical="center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left" vertical="top" wrapText="1"/>
    </xf>
    <xf numFmtId="2" fontId="19" fillId="0" borderId="12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center" vertical="top" wrapText="1"/>
    </xf>
    <xf numFmtId="49" fontId="25" fillId="0" borderId="12" xfId="0" applyNumberFormat="1" applyFont="1" applyBorder="1" applyAlignment="1">
      <alignment horizontal="left" vertical="top" wrapText="1"/>
    </xf>
    <xf numFmtId="2" fontId="25" fillId="0" borderId="12" xfId="0" applyNumberFormat="1" applyFont="1" applyBorder="1" applyAlignment="1">
      <alignment horizontal="center" vertical="top" wrapText="1"/>
    </xf>
    <xf numFmtId="2" fontId="26" fillId="0" borderId="12" xfId="0" applyNumberFormat="1" applyFont="1" applyBorder="1" applyAlignment="1">
      <alignment horizontal="center" vertical="top"/>
    </xf>
    <xf numFmtId="49" fontId="0" fillId="0" borderId="0" xfId="0" applyNumberFormat="1"/>
    <xf numFmtId="0" fontId="27" fillId="0" borderId="0" xfId="0" applyFont="1"/>
    <xf numFmtId="4" fontId="0" fillId="0" borderId="0" xfId="0" applyNumberFormat="1" applyAlignment="1">
      <alignment vertical="top" wrapText="1"/>
    </xf>
    <xf numFmtId="49" fontId="0" fillId="0" borderId="0" xfId="0" applyNumberFormat="1" applyAlignment="1">
      <alignment vertical="top" wrapText="1"/>
    </xf>
    <xf numFmtId="0" fontId="13" fillId="0" borderId="3" xfId="34" applyFont="1" applyBorder="1"/>
    <xf numFmtId="0" fontId="7" fillId="0" borderId="2" xfId="24" applyBorder="1">
      <alignment horizontal="left" vertical="top"/>
    </xf>
    <xf numFmtId="49" fontId="0" fillId="0" borderId="0" xfId="0" applyNumberFormat="1" applyAlignment="1">
      <alignment wrapText="1"/>
    </xf>
    <xf numFmtId="4" fontId="0" fillId="0" borderId="0" xfId="0" applyNumberFormat="1"/>
    <xf numFmtId="0" fontId="28" fillId="0" borderId="1" xfId="33" applyNumberFormat="1" applyFont="1" applyFill="1" applyBorder="1" applyAlignment="1" applyProtection="1">
      <alignment horizontal="left" vertical="top" wrapText="1"/>
    </xf>
    <xf numFmtId="4" fontId="28" fillId="0" borderId="1" xfId="33" applyNumberFormat="1" applyFont="1" applyFill="1" applyBorder="1" applyAlignment="1" applyProtection="1">
      <alignment horizontal="right" vertical="top"/>
    </xf>
    <xf numFmtId="0" fontId="28" fillId="0" borderId="1" xfId="33" applyNumberFormat="1" applyFont="1" applyFill="1" applyBorder="1" applyAlignment="1" applyProtection="1"/>
    <xf numFmtId="0" fontId="0" fillId="0" borderId="1" xfId="0" applyFont="1" applyBorder="1"/>
    <xf numFmtId="4" fontId="28" fillId="0" borderId="1" xfId="33" applyNumberFormat="1" applyFont="1" applyFill="1" applyBorder="1" applyAlignment="1" applyProtection="1">
      <alignment horizontal="right" vertical="top" wrapText="1"/>
    </xf>
    <xf numFmtId="2" fontId="28" fillId="0" borderId="1" xfId="33" applyNumberFormat="1" applyFont="1" applyFill="1" applyBorder="1" applyAlignment="1" applyProtection="1">
      <alignment horizontal="right" vertical="top" wrapText="1"/>
    </xf>
    <xf numFmtId="0" fontId="0" fillId="0" borderId="1" xfId="0" applyBorder="1" applyAlignment="1">
      <alignment wrapText="1"/>
    </xf>
    <xf numFmtId="49" fontId="0" fillId="0" borderId="2" xfId="0" applyNumberFormat="1" applyBorder="1" applyAlignment="1">
      <alignment horizontal="left" vertical="top" wrapText="1"/>
    </xf>
    <xf numFmtId="0" fontId="20" fillId="0" borderId="0" xfId="0" applyFont="1" applyAlignment="1">
      <alignment horizontal="right" vertical="top" wrapText="1"/>
    </xf>
    <xf numFmtId="0" fontId="29" fillId="0" borderId="0" xfId="0" applyFont="1" applyAlignment="1">
      <alignment horizontal="center"/>
    </xf>
    <xf numFmtId="0" fontId="19" fillId="0" borderId="0" xfId="0" applyFont="1" applyAlignment="1">
      <alignment horizontal="left" wrapText="1"/>
    </xf>
    <xf numFmtId="49" fontId="19" fillId="0" borderId="0" xfId="0" applyNumberFormat="1" applyFont="1" applyAlignment="1">
      <alignment horizontal="left" wrapText="1"/>
    </xf>
    <xf numFmtId="0" fontId="0" fillId="0" borderId="0" xfId="0" applyAlignment="1">
      <alignment horizontal="left"/>
    </xf>
    <xf numFmtId="0" fontId="7" fillId="0" borderId="0" xfId="0" applyFont="1"/>
    <xf numFmtId="0" fontId="11" fillId="0" borderId="2" xfId="24" applyFont="1" applyBorder="1" applyAlignment="1">
      <alignment horizontal="left" wrapText="1"/>
    </xf>
    <xf numFmtId="0" fontId="33" fillId="0" borderId="0" xfId="39" applyNumberFormat="1" applyFont="1" applyFill="1" applyBorder="1" applyAlignment="1" applyProtection="1"/>
    <xf numFmtId="0" fontId="33" fillId="0" borderId="0" xfId="39" applyNumberFormat="1" applyFont="1" applyFill="1" applyBorder="1" applyAlignment="1" applyProtection="1">
      <alignment horizontal="right" vertical="top" wrapText="1"/>
    </xf>
    <xf numFmtId="4" fontId="33" fillId="0" borderId="0" xfId="39" applyNumberFormat="1" applyFont="1" applyFill="1" applyBorder="1" applyAlignment="1" applyProtection="1">
      <alignment horizontal="right" vertical="top" wrapText="1"/>
    </xf>
    <xf numFmtId="2" fontId="33" fillId="0" borderId="0" xfId="39" applyNumberFormat="1" applyFont="1" applyFill="1" applyBorder="1" applyAlignment="1" applyProtection="1">
      <alignment horizontal="right" vertical="top" wrapText="1"/>
    </xf>
    <xf numFmtId="4" fontId="33" fillId="0" borderId="0" xfId="39" applyNumberFormat="1" applyFont="1" applyFill="1" applyBorder="1" applyAlignment="1" applyProtection="1">
      <alignment horizontal="right" vertical="top"/>
    </xf>
    <xf numFmtId="0" fontId="0" fillId="0" borderId="0" xfId="0" applyBorder="1"/>
    <xf numFmtId="49" fontId="0" fillId="0" borderId="0" xfId="0" applyNumberFormat="1" applyAlignment="1">
      <alignment horizontal="left" vertical="top" wrapText="1"/>
    </xf>
    <xf numFmtId="0" fontId="35" fillId="0" borderId="0" xfId="38" applyFont="1"/>
    <xf numFmtId="0" fontId="0" fillId="0" borderId="0" xfId="0" applyAlignment="1">
      <alignment horizontal="center" vertical="top" wrapText="1"/>
    </xf>
    <xf numFmtId="0" fontId="19" fillId="0" borderId="15" xfId="0" applyFont="1" applyBorder="1" applyAlignment="1">
      <alignment horizontal="center" vertical="center" wrapText="1"/>
    </xf>
    <xf numFmtId="0" fontId="13" fillId="0" borderId="13" xfId="34" applyFont="1" applyBorder="1" applyAlignment="1">
      <alignment horizontal="center"/>
    </xf>
    <xf numFmtId="0" fontId="13" fillId="0" borderId="13" xfId="34" applyFont="1" applyBorder="1"/>
    <xf numFmtId="0" fontId="35" fillId="0" borderId="0" xfId="40" applyNumberFormat="1" applyFont="1" applyFill="1" applyBorder="1" applyAlignment="1" applyProtection="1"/>
    <xf numFmtId="0" fontId="35" fillId="0" borderId="0" xfId="40" applyNumberFormat="1" applyFont="1" applyFill="1" applyBorder="1" applyAlignment="1" applyProtection="1">
      <alignment wrapText="1"/>
    </xf>
    <xf numFmtId="0" fontId="35" fillId="0" borderId="0" xfId="40" applyNumberFormat="1" applyFont="1" applyFill="1" applyBorder="1" applyAlignment="1" applyProtection="1">
      <alignment horizontal="center"/>
    </xf>
    <xf numFmtId="0" fontId="37" fillId="0" borderId="0" xfId="40" applyNumberFormat="1" applyFont="1" applyFill="1" applyBorder="1" applyAlignment="1" applyProtection="1"/>
    <xf numFmtId="0" fontId="38" fillId="0" borderId="0" xfId="40" applyNumberFormat="1" applyFont="1" applyFill="1" applyBorder="1" applyAlignment="1" applyProtection="1">
      <alignment horizontal="center"/>
    </xf>
    <xf numFmtId="0" fontId="36" fillId="0" borderId="0" xfId="40" applyNumberFormat="1" applyFont="1" applyFill="1" applyBorder="1" applyAlignment="1" applyProtection="1">
      <alignment vertical="top"/>
    </xf>
    <xf numFmtId="0" fontId="36" fillId="0" borderId="0" xfId="40" applyNumberFormat="1" applyFont="1" applyFill="1" applyBorder="1" applyAlignment="1" applyProtection="1">
      <alignment horizontal="center"/>
    </xf>
    <xf numFmtId="0" fontId="36" fillId="0" borderId="0" xfId="40" applyNumberFormat="1" applyFont="1" applyFill="1" applyBorder="1" applyAlignment="1" applyProtection="1"/>
    <xf numFmtId="0" fontId="37" fillId="0" borderId="0" xfId="40" applyNumberFormat="1" applyFont="1" applyFill="1" applyBorder="1" applyAlignment="1" applyProtection="1">
      <alignment horizontal="left"/>
    </xf>
    <xf numFmtId="0" fontId="35" fillId="0" borderId="1" xfId="40" applyNumberFormat="1" applyFont="1" applyFill="1" applyBorder="1" applyAlignment="1" applyProtection="1">
      <alignment horizontal="center" vertical="top" wrapText="1"/>
    </xf>
    <xf numFmtId="1" fontId="35" fillId="0" borderId="1" xfId="40" applyNumberFormat="1" applyFont="1" applyFill="1" applyBorder="1" applyAlignment="1" applyProtection="1">
      <alignment horizontal="center" vertical="top" wrapText="1"/>
    </xf>
    <xf numFmtId="0" fontId="35" fillId="0" borderId="1" xfId="40" applyNumberFormat="1" applyFont="1" applyFill="1" applyBorder="1" applyAlignment="1" applyProtection="1">
      <alignment horizontal="left" vertical="top" wrapText="1"/>
    </xf>
    <xf numFmtId="0" fontId="35" fillId="0" borderId="1" xfId="40" applyNumberFormat="1" applyFont="1" applyFill="1" applyBorder="1" applyAlignment="1" applyProtection="1">
      <alignment horizontal="right" vertical="top" wrapText="1"/>
    </xf>
    <xf numFmtId="2" fontId="35" fillId="0" borderId="1" xfId="40" applyNumberFormat="1" applyFont="1" applyFill="1" applyBorder="1" applyAlignment="1" applyProtection="1">
      <alignment horizontal="right" vertical="top" wrapText="1"/>
    </xf>
    <xf numFmtId="4" fontId="35" fillId="0" borderId="1" xfId="40" applyNumberFormat="1" applyFont="1" applyFill="1" applyBorder="1" applyAlignment="1" applyProtection="1">
      <alignment horizontal="right" vertical="top" wrapText="1"/>
    </xf>
    <xf numFmtId="0" fontId="37" fillId="0" borderId="1" xfId="40" applyNumberFormat="1" applyFont="1" applyFill="1" applyBorder="1" applyAlignment="1" applyProtection="1"/>
    <xf numFmtId="0" fontId="37" fillId="0" borderId="1" xfId="40" applyNumberFormat="1" applyFont="1" applyFill="1" applyBorder="1" applyAlignment="1" applyProtection="1">
      <alignment horizontal="right" vertical="top" wrapText="1"/>
    </xf>
    <xf numFmtId="0" fontId="37" fillId="0" borderId="1" xfId="40" applyNumberFormat="1" applyFont="1" applyFill="1" applyBorder="1" applyAlignment="1" applyProtection="1">
      <alignment horizontal="right" vertical="top"/>
    </xf>
    <xf numFmtId="4" fontId="37" fillId="0" borderId="1" xfId="40" applyNumberFormat="1" applyFont="1" applyFill="1" applyBorder="1" applyAlignment="1" applyProtection="1">
      <alignment horizontal="right" vertical="top"/>
    </xf>
    <xf numFmtId="4" fontId="37" fillId="0" borderId="1" xfId="40" applyNumberFormat="1" applyFont="1" applyFill="1" applyBorder="1" applyAlignment="1" applyProtection="1">
      <alignment horizontal="right" vertical="top" wrapText="1"/>
    </xf>
    <xf numFmtId="2" fontId="37" fillId="0" borderId="1" xfId="40" applyNumberFormat="1" applyFont="1" applyFill="1" applyBorder="1" applyAlignment="1" applyProtection="1">
      <alignment horizontal="right" vertical="top" wrapText="1"/>
    </xf>
    <xf numFmtId="1" fontId="35" fillId="0" borderId="1" xfId="40" applyNumberFormat="1" applyFont="1" applyFill="1" applyBorder="1" applyAlignment="1" applyProtection="1">
      <alignment horizontal="right" vertical="top" wrapText="1"/>
    </xf>
    <xf numFmtId="2" fontId="37" fillId="0" borderId="1" xfId="40" applyNumberFormat="1" applyFont="1" applyFill="1" applyBorder="1" applyAlignment="1" applyProtection="1">
      <alignment horizontal="right" vertical="top"/>
    </xf>
    <xf numFmtId="164" fontId="35" fillId="0" borderId="1" xfId="40" applyNumberFormat="1" applyFont="1" applyFill="1" applyBorder="1" applyAlignment="1" applyProtection="1">
      <alignment horizontal="right" vertical="top" wrapText="1"/>
    </xf>
    <xf numFmtId="165" fontId="35" fillId="0" borderId="1" xfId="40" applyNumberFormat="1" applyFont="1" applyFill="1" applyBorder="1" applyAlignment="1" applyProtection="1">
      <alignment horizontal="right" vertical="top" wrapText="1"/>
    </xf>
    <xf numFmtId="165" fontId="37" fillId="0" borderId="1" xfId="40" applyNumberFormat="1" applyFont="1" applyFill="1" applyBorder="1" applyAlignment="1" applyProtection="1">
      <alignment horizontal="right" vertical="top"/>
    </xf>
    <xf numFmtId="3" fontId="37" fillId="0" borderId="1" xfId="40" applyNumberFormat="1" applyFont="1" applyFill="1" applyBorder="1" applyAlignment="1" applyProtection="1">
      <alignment horizontal="right" vertical="top"/>
    </xf>
    <xf numFmtId="0" fontId="35" fillId="0" borderId="0" xfId="40" applyNumberFormat="1" applyFont="1" applyFill="1" applyBorder="1" applyAlignment="1" applyProtection="1"/>
    <xf numFmtId="0" fontId="35" fillId="0" borderId="0" xfId="40" applyNumberFormat="1" applyFont="1" applyFill="1" applyBorder="1" applyAlignment="1" applyProtection="1">
      <alignment wrapText="1"/>
    </xf>
    <xf numFmtId="0" fontId="35" fillId="0" borderId="0" xfId="40" applyNumberFormat="1" applyFont="1" applyFill="1" applyBorder="1" applyAlignment="1" applyProtection="1">
      <alignment horizontal="center"/>
    </xf>
    <xf numFmtId="0" fontId="37" fillId="0" borderId="0" xfId="40" applyNumberFormat="1" applyFont="1" applyFill="1" applyBorder="1" applyAlignment="1" applyProtection="1"/>
    <xf numFmtId="0" fontId="38" fillId="0" borderId="0" xfId="40" applyNumberFormat="1" applyFont="1" applyFill="1" applyBorder="1" applyAlignment="1" applyProtection="1">
      <alignment horizontal="center"/>
    </xf>
    <xf numFmtId="0" fontId="36" fillId="0" borderId="0" xfId="40" applyNumberFormat="1" applyFont="1" applyFill="1" applyBorder="1" applyAlignment="1" applyProtection="1">
      <alignment vertical="top"/>
    </xf>
    <xf numFmtId="0" fontId="36" fillId="0" borderId="0" xfId="40" applyNumberFormat="1" applyFont="1" applyFill="1" applyBorder="1" applyAlignment="1" applyProtection="1">
      <alignment horizontal="center"/>
    </xf>
    <xf numFmtId="0" fontId="36" fillId="0" borderId="0" xfId="40" applyNumberFormat="1" applyFont="1" applyFill="1" applyBorder="1" applyAlignment="1" applyProtection="1"/>
    <xf numFmtId="0" fontId="37" fillId="0" borderId="0" xfId="40" applyNumberFormat="1" applyFont="1" applyFill="1" applyBorder="1" applyAlignment="1" applyProtection="1">
      <alignment horizontal="left"/>
    </xf>
    <xf numFmtId="0" fontId="35" fillId="0" borderId="1" xfId="40" applyNumberFormat="1" applyFont="1" applyFill="1" applyBorder="1" applyAlignment="1" applyProtection="1">
      <alignment horizontal="center" vertical="top" wrapText="1"/>
    </xf>
    <xf numFmtId="1" fontId="35" fillId="0" borderId="1" xfId="40" applyNumberFormat="1" applyFont="1" applyFill="1" applyBorder="1" applyAlignment="1" applyProtection="1">
      <alignment horizontal="center" vertical="top" wrapText="1"/>
    </xf>
    <xf numFmtId="0" fontId="35" fillId="0" borderId="1" xfId="40" applyNumberFormat="1" applyFont="1" applyFill="1" applyBorder="1" applyAlignment="1" applyProtection="1">
      <alignment horizontal="left" vertical="top" wrapText="1"/>
    </xf>
    <xf numFmtId="0" fontId="35" fillId="0" borderId="1" xfId="40" applyNumberFormat="1" applyFont="1" applyFill="1" applyBorder="1" applyAlignment="1" applyProtection="1">
      <alignment horizontal="right" vertical="top" wrapText="1"/>
    </xf>
    <xf numFmtId="2" fontId="35" fillId="0" borderId="1" xfId="40" applyNumberFormat="1" applyFont="1" applyFill="1" applyBorder="1" applyAlignment="1" applyProtection="1">
      <alignment horizontal="right" vertical="top" wrapText="1"/>
    </xf>
    <xf numFmtId="0" fontId="37" fillId="0" borderId="1" xfId="40" applyNumberFormat="1" applyFont="1" applyFill="1" applyBorder="1" applyAlignment="1" applyProtection="1"/>
    <xf numFmtId="0" fontId="37" fillId="0" borderId="1" xfId="40" applyNumberFormat="1" applyFont="1" applyFill="1" applyBorder="1" applyAlignment="1" applyProtection="1">
      <alignment horizontal="right" vertical="top" wrapText="1"/>
    </xf>
    <xf numFmtId="0" fontId="37" fillId="0" borderId="1" xfId="40" applyNumberFormat="1" applyFont="1" applyFill="1" applyBorder="1" applyAlignment="1" applyProtection="1">
      <alignment horizontal="right" vertical="top"/>
    </xf>
    <xf numFmtId="2" fontId="37" fillId="0" borderId="1" xfId="40" applyNumberFormat="1" applyFont="1" applyFill="1" applyBorder="1" applyAlignment="1" applyProtection="1">
      <alignment horizontal="right" vertical="top"/>
    </xf>
    <xf numFmtId="4" fontId="35" fillId="0" borderId="1" xfId="40" applyNumberFormat="1" applyFont="1" applyFill="1" applyBorder="1" applyAlignment="1" applyProtection="1">
      <alignment horizontal="right" vertical="top" wrapText="1"/>
    </xf>
    <xf numFmtId="4" fontId="37" fillId="0" borderId="1" xfId="40" applyNumberFormat="1" applyFont="1" applyFill="1" applyBorder="1" applyAlignment="1" applyProtection="1">
      <alignment horizontal="right" vertical="top" wrapText="1"/>
    </xf>
    <xf numFmtId="2" fontId="37" fillId="0" borderId="1" xfId="40" applyNumberFormat="1" applyFont="1" applyFill="1" applyBorder="1" applyAlignment="1" applyProtection="1">
      <alignment horizontal="right" vertical="top" wrapText="1"/>
    </xf>
    <xf numFmtId="4" fontId="37" fillId="0" borderId="1" xfId="40" applyNumberFormat="1" applyFont="1" applyFill="1" applyBorder="1" applyAlignment="1" applyProtection="1">
      <alignment horizontal="right" vertical="top"/>
    </xf>
    <xf numFmtId="165" fontId="37" fillId="0" borderId="1" xfId="40" applyNumberFormat="1" applyFont="1" applyFill="1" applyBorder="1" applyAlignment="1" applyProtection="1">
      <alignment horizontal="right" vertical="top"/>
    </xf>
    <xf numFmtId="164" fontId="35" fillId="0" borderId="1" xfId="40" applyNumberFormat="1" applyFont="1" applyFill="1" applyBorder="1" applyAlignment="1" applyProtection="1">
      <alignment horizontal="right" vertical="top" wrapText="1"/>
    </xf>
    <xf numFmtId="164" fontId="37" fillId="0" borderId="1" xfId="40" applyNumberFormat="1" applyFont="1" applyFill="1" applyBorder="1" applyAlignment="1" applyProtection="1">
      <alignment horizontal="right" vertical="top" wrapText="1"/>
    </xf>
    <xf numFmtId="165" fontId="37" fillId="0" borderId="1" xfId="40" applyNumberFormat="1" applyFont="1" applyFill="1" applyBorder="1" applyAlignment="1" applyProtection="1">
      <alignment horizontal="right" vertical="top" wrapText="1"/>
    </xf>
    <xf numFmtId="165" fontId="35" fillId="0" borderId="1" xfId="40" applyNumberFormat="1" applyFont="1" applyFill="1" applyBorder="1" applyAlignment="1" applyProtection="1">
      <alignment horizontal="right" vertical="top" wrapText="1"/>
    </xf>
    <xf numFmtId="164" fontId="37" fillId="0" borderId="1" xfId="40" applyNumberFormat="1" applyFont="1" applyFill="1" applyBorder="1" applyAlignment="1" applyProtection="1">
      <alignment horizontal="right" vertical="top"/>
    </xf>
    <xf numFmtId="0" fontId="35" fillId="0" borderId="0" xfId="40" applyNumberFormat="1" applyFont="1" applyFill="1" applyBorder="1" applyAlignment="1" applyProtection="1">
      <alignment horizontal="center"/>
    </xf>
    <xf numFmtId="0" fontId="35" fillId="0" borderId="0" xfId="40" applyNumberFormat="1" applyFont="1" applyFill="1" applyBorder="1" applyAlignment="1" applyProtection="1">
      <alignment horizontal="left"/>
    </xf>
    <xf numFmtId="0" fontId="35" fillId="0" borderId="0" xfId="40" applyNumberFormat="1" applyFont="1" applyFill="1" applyBorder="1" applyAlignment="1" applyProtection="1">
      <alignment horizontal="center"/>
    </xf>
    <xf numFmtId="0" fontId="34" fillId="0" borderId="0" xfId="40"/>
    <xf numFmtId="0" fontId="19" fillId="0" borderId="1" xfId="34" applyFont="1" applyBorder="1" applyAlignment="1">
      <alignment horizontal="center" wrapText="1"/>
    </xf>
    <xf numFmtId="49" fontId="19" fillId="0" borderId="1" xfId="34" applyNumberFormat="1" applyFont="1" applyBorder="1" applyAlignment="1">
      <alignment horizontal="left" vertical="top" wrapText="1"/>
    </xf>
    <xf numFmtId="0" fontId="15" fillId="0" borderId="0" xfId="40" applyNumberFormat="1" applyFont="1" applyFill="1" applyBorder="1" applyAlignment="1" applyProtection="1"/>
    <xf numFmtId="0" fontId="15" fillId="0" borderId="0" xfId="40" applyNumberFormat="1" applyFont="1" applyFill="1" applyBorder="1" applyAlignment="1" applyProtection="1">
      <alignment horizontal="right"/>
    </xf>
    <xf numFmtId="0" fontId="42" fillId="0" borderId="0" xfId="40" applyNumberFormat="1" applyFont="1" applyFill="1" applyBorder="1" applyAlignment="1" applyProtection="1">
      <alignment horizontal="center"/>
    </xf>
    <xf numFmtId="0" fontId="15" fillId="0" borderId="0" xfId="40" applyNumberFormat="1" applyFont="1" applyFill="1" applyBorder="1" applyAlignment="1" applyProtection="1">
      <alignment wrapText="1"/>
    </xf>
    <xf numFmtId="0" fontId="43" fillId="0" borderId="0" xfId="40" applyNumberFormat="1" applyFont="1" applyFill="1" applyBorder="1" applyAlignment="1" applyProtection="1"/>
    <xf numFmtId="0" fontId="16" fillId="0" borderId="0" xfId="40" applyNumberFormat="1" applyFont="1" applyFill="1" applyBorder="1" applyAlignment="1" applyProtection="1">
      <alignment vertical="top"/>
    </xf>
    <xf numFmtId="0" fontId="16" fillId="0" borderId="0" xfId="40" applyNumberFormat="1" applyFont="1" applyFill="1" applyBorder="1" applyAlignment="1" applyProtection="1">
      <alignment horizontal="center" vertical="top"/>
    </xf>
    <xf numFmtId="49" fontId="15" fillId="0" borderId="0" xfId="40" applyNumberFormat="1" applyFont="1" applyFill="1" applyBorder="1" applyAlignment="1" applyProtection="1">
      <alignment horizontal="left"/>
    </xf>
    <xf numFmtId="49" fontId="15" fillId="0" borderId="2" xfId="40" applyNumberFormat="1" applyFont="1" applyFill="1" applyBorder="1" applyAlignment="1" applyProtection="1">
      <alignment horizontal="left"/>
    </xf>
    <xf numFmtId="0" fontId="37" fillId="0" borderId="0" xfId="40" applyNumberFormat="1" applyFont="1" applyFill="1" applyBorder="1" applyAlignment="1" applyProtection="1">
      <alignment horizontal="left" vertical="top"/>
    </xf>
    <xf numFmtId="0" fontId="36" fillId="0" borderId="2" xfId="40" applyNumberFormat="1" applyFont="1" applyFill="1" applyBorder="1" applyAlignment="1" applyProtection="1">
      <alignment horizontal="center" vertical="top"/>
    </xf>
    <xf numFmtId="0" fontId="37" fillId="0" borderId="2" xfId="40" applyNumberFormat="1" applyFont="1" applyFill="1" applyBorder="1" applyAlignment="1" applyProtection="1">
      <alignment horizontal="right" vertical="top"/>
    </xf>
    <xf numFmtId="0" fontId="36" fillId="0" borderId="0" xfId="40" applyNumberFormat="1" applyFont="1" applyFill="1" applyBorder="1" applyAlignment="1" applyProtection="1">
      <alignment horizontal="center" vertical="top"/>
    </xf>
    <xf numFmtId="49" fontId="35" fillId="0" borderId="0" xfId="40" applyNumberFormat="1" applyFont="1" applyFill="1" applyBorder="1" applyAlignment="1" applyProtection="1">
      <alignment horizontal="left"/>
    </xf>
    <xf numFmtId="0" fontId="45" fillId="0" borderId="0" xfId="40" applyNumberFormat="1" applyFont="1" applyFill="1" applyBorder="1" applyAlignment="1" applyProtection="1"/>
    <xf numFmtId="0" fontId="35" fillId="0" borderId="2" xfId="40" applyNumberFormat="1" applyFont="1" applyFill="1" applyBorder="1" applyAlignment="1" applyProtection="1">
      <alignment horizontal="right" vertical="top"/>
    </xf>
    <xf numFmtId="0" fontId="46" fillId="0" borderId="2" xfId="40" applyNumberFormat="1" applyFont="1" applyFill="1" applyBorder="1" applyAlignment="1" applyProtection="1">
      <alignment horizontal="center" vertical="top"/>
    </xf>
    <xf numFmtId="4" fontId="35" fillId="0" borderId="2" xfId="40" applyNumberFormat="1" applyFont="1" applyFill="1" applyBorder="1" applyAlignment="1" applyProtection="1">
      <alignment horizontal="right" vertical="top"/>
    </xf>
    <xf numFmtId="0" fontId="15" fillId="0" borderId="0" xfId="41" applyNumberFormat="1" applyFont="1" applyFill="1" applyBorder="1" applyAlignment="1" applyProtection="1">
      <alignment horizontal="left" vertical="top"/>
    </xf>
    <xf numFmtId="0" fontId="15" fillId="0" borderId="0" xfId="41" applyNumberFormat="1" applyFont="1" applyFill="1" applyBorder="1" applyAlignment="1" applyProtection="1"/>
    <xf numFmtId="0" fontId="15" fillId="0" borderId="2" xfId="41" applyNumberFormat="1" applyFont="1" applyFill="1" applyBorder="1" applyAlignment="1" applyProtection="1">
      <alignment horizontal="left" vertical="top"/>
    </xf>
    <xf numFmtId="0" fontId="43" fillId="0" borderId="0" xfId="41" applyNumberFormat="1" applyFont="1" applyFill="1" applyBorder="1" applyAlignment="1" applyProtection="1"/>
    <xf numFmtId="0" fontId="15" fillId="0" borderId="2" xfId="41" applyNumberFormat="1" applyFont="1" applyFill="1" applyBorder="1" applyAlignment="1" applyProtection="1">
      <alignment vertical="top"/>
    </xf>
    <xf numFmtId="0" fontId="15" fillId="0" borderId="0" xfId="41" applyNumberFormat="1" applyFont="1" applyFill="1" applyBorder="1" applyAlignment="1" applyProtection="1">
      <alignment horizontal="right"/>
    </xf>
    <xf numFmtId="1" fontId="37" fillId="0" borderId="1" xfId="40" applyNumberFormat="1" applyFont="1" applyFill="1" applyBorder="1" applyAlignment="1" applyProtection="1">
      <alignment horizontal="right" vertical="top"/>
    </xf>
    <xf numFmtId="1" fontId="37" fillId="0" borderId="1" xfId="40" applyNumberFormat="1" applyFont="1" applyFill="1" applyBorder="1" applyAlignment="1" applyProtection="1">
      <alignment horizontal="right" vertical="top" wrapText="1"/>
    </xf>
    <xf numFmtId="49" fontId="35" fillId="0" borderId="2" xfId="40" applyNumberFormat="1" applyFont="1" applyFill="1" applyBorder="1" applyAlignment="1" applyProtection="1">
      <alignment horizontal="left"/>
    </xf>
    <xf numFmtId="0" fontId="35" fillId="0" borderId="0" xfId="40" applyNumberFormat="1" applyFont="1" applyFill="1" applyBorder="1" applyAlignment="1" applyProtection="1">
      <alignment horizontal="right"/>
    </xf>
    <xf numFmtId="49" fontId="35" fillId="0" borderId="0" xfId="40" applyNumberFormat="1" applyFont="1" applyFill="1" applyBorder="1" applyAlignment="1" applyProtection="1">
      <alignment horizontal="left" vertical="top"/>
    </xf>
    <xf numFmtId="0" fontId="35" fillId="0" borderId="0" xfId="40" applyNumberFormat="1" applyFont="1" applyFill="1" applyBorder="1" applyAlignment="1" applyProtection="1">
      <alignment vertical="top"/>
    </xf>
    <xf numFmtId="0" fontId="35" fillId="0" borderId="2" xfId="40" applyNumberFormat="1" applyFont="1" applyFill="1" applyBorder="1" applyAlignment="1" applyProtection="1"/>
    <xf numFmtId="0" fontId="35" fillId="0" borderId="2" xfId="40" applyNumberFormat="1" applyFont="1" applyFill="1" applyBorder="1" applyAlignment="1" applyProtection="1">
      <alignment vertical="top"/>
    </xf>
    <xf numFmtId="49" fontId="36" fillId="0" borderId="0" xfId="40" applyNumberFormat="1" applyFont="1" applyFill="1" applyBorder="1" applyAlignment="1" applyProtection="1">
      <alignment horizontal="center" vertical="top"/>
    </xf>
    <xf numFmtId="0" fontId="38" fillId="0" borderId="0" xfId="40" applyNumberFormat="1" applyFont="1" applyFill="1" applyBorder="1" applyAlignment="1" applyProtection="1">
      <alignment horizontal="center"/>
    </xf>
    <xf numFmtId="49" fontId="38" fillId="0" borderId="0" xfId="40" applyNumberFormat="1" applyFont="1" applyFill="1" applyBorder="1" applyAlignment="1" applyProtection="1">
      <alignment horizontal="center"/>
    </xf>
    <xf numFmtId="49" fontId="35" fillId="0" borderId="0" xfId="40" applyNumberFormat="1" applyFont="1" applyFill="1" applyBorder="1" applyAlignment="1" applyProtection="1"/>
    <xf numFmtId="0" fontId="35" fillId="0" borderId="2" xfId="40" applyNumberFormat="1" applyFont="1" applyFill="1" applyBorder="1" applyAlignment="1" applyProtection="1">
      <alignment horizontal="center"/>
    </xf>
    <xf numFmtId="3" fontId="35" fillId="0" borderId="0" xfId="40" applyNumberFormat="1" applyFont="1" applyFill="1" applyBorder="1" applyAlignment="1" applyProtection="1">
      <alignment horizontal="right" vertical="top"/>
    </xf>
    <xf numFmtId="49" fontId="37" fillId="0" borderId="0" xfId="40" applyNumberFormat="1" applyFont="1" applyFill="1" applyBorder="1" applyAlignment="1" applyProtection="1">
      <alignment horizontal="left"/>
    </xf>
    <xf numFmtId="2" fontId="35" fillId="0" borderId="2" xfId="40" applyNumberFormat="1" applyFont="1" applyFill="1" applyBorder="1" applyAlignment="1" applyProtection="1"/>
    <xf numFmtId="49" fontId="35" fillId="0" borderId="2" xfId="40" applyNumberFormat="1" applyFont="1" applyFill="1" applyBorder="1" applyAlignment="1" applyProtection="1">
      <alignment horizontal="right"/>
    </xf>
    <xf numFmtId="0" fontId="35" fillId="0" borderId="0" xfId="40" applyNumberFormat="1" applyFont="1" applyFill="1" applyBorder="1" applyAlignment="1" applyProtection="1">
      <alignment vertical="center" wrapText="1"/>
    </xf>
    <xf numFmtId="2" fontId="35" fillId="0" borderId="0" xfId="40" applyNumberFormat="1" applyFont="1" applyFill="1" applyBorder="1" applyAlignment="1" applyProtection="1"/>
    <xf numFmtId="49" fontId="35" fillId="0" borderId="0" xfId="40" applyNumberFormat="1" applyFont="1" applyFill="1" applyBorder="1" applyAlignment="1" applyProtection="1">
      <alignment horizontal="right"/>
    </xf>
    <xf numFmtId="49" fontId="35" fillId="0" borderId="16" xfId="40" applyNumberFormat="1" applyFont="1" applyFill="1" applyBorder="1" applyAlignment="1" applyProtection="1">
      <alignment horizontal="right"/>
    </xf>
    <xf numFmtId="0" fontId="35" fillId="0" borderId="0" xfId="40" applyNumberFormat="1" applyFont="1" applyFill="1" applyBorder="1" applyAlignment="1" applyProtection="1">
      <alignment horizontal="left" vertical="top"/>
    </xf>
    <xf numFmtId="49" fontId="35" fillId="0" borderId="0" xfId="40" applyNumberFormat="1" applyFont="1" applyFill="1" applyBorder="1" applyAlignment="1" applyProtection="1">
      <alignment vertical="center"/>
    </xf>
    <xf numFmtId="0" fontId="35" fillId="0" borderId="1" xfId="40" applyNumberFormat="1" applyFont="1" applyFill="1" applyBorder="1" applyAlignment="1" applyProtection="1">
      <alignment horizontal="center" vertical="center" wrapText="1"/>
    </xf>
    <xf numFmtId="49" fontId="35" fillId="0" borderId="1" xfId="40" applyNumberFormat="1" applyFont="1" applyFill="1" applyBorder="1" applyAlignment="1" applyProtection="1">
      <alignment horizontal="center" vertical="center"/>
    </xf>
    <xf numFmtId="0" fontId="35" fillId="0" borderId="1" xfId="40" applyNumberFormat="1" applyFont="1" applyFill="1" applyBorder="1" applyAlignment="1" applyProtection="1">
      <alignment horizontal="center" vertical="center"/>
    </xf>
    <xf numFmtId="0" fontId="47" fillId="0" borderId="0" xfId="40" applyNumberFormat="1" applyFont="1" applyFill="1" applyBorder="1" applyAlignment="1" applyProtection="1"/>
    <xf numFmtId="0" fontId="39" fillId="0" borderId="0" xfId="40" applyNumberFormat="1" applyFont="1" applyFill="1" applyBorder="1" applyAlignment="1" applyProtection="1">
      <alignment wrapText="1"/>
    </xf>
    <xf numFmtId="49" fontId="37" fillId="0" borderId="18" xfId="40" applyNumberFormat="1" applyFont="1" applyFill="1" applyBorder="1" applyAlignment="1" applyProtection="1">
      <alignment horizontal="center" vertical="top" wrapText="1"/>
    </xf>
    <xf numFmtId="0" fontId="37" fillId="0" borderId="13" xfId="40" applyNumberFormat="1" applyFont="1" applyFill="1" applyBorder="1" applyAlignment="1" applyProtection="1">
      <alignment horizontal="left" vertical="top" wrapText="1"/>
    </xf>
    <xf numFmtId="0" fontId="37" fillId="0" borderId="13" xfId="40" applyNumberFormat="1" applyFont="1" applyFill="1" applyBorder="1" applyAlignment="1" applyProtection="1">
      <alignment horizontal="center" vertical="top" wrapText="1"/>
    </xf>
    <xf numFmtId="167" fontId="37" fillId="0" borderId="13" xfId="40" applyNumberFormat="1" applyFont="1" applyFill="1" applyBorder="1" applyAlignment="1" applyProtection="1">
      <alignment horizontal="center" vertical="top" wrapText="1"/>
    </xf>
    <xf numFmtId="0" fontId="37" fillId="0" borderId="13" xfId="40" applyNumberFormat="1" applyFont="1" applyFill="1" applyBorder="1" applyAlignment="1" applyProtection="1">
      <alignment horizontal="right" vertical="top" wrapText="1"/>
    </xf>
    <xf numFmtId="0" fontId="37" fillId="0" borderId="19" xfId="40" applyNumberFormat="1" applyFont="1" applyFill="1" applyBorder="1" applyAlignment="1" applyProtection="1">
      <alignment horizontal="right" vertical="top" wrapText="1"/>
    </xf>
    <xf numFmtId="0" fontId="37" fillId="0" borderId="0" xfId="40" applyNumberFormat="1" applyFont="1" applyFill="1" applyBorder="1" applyAlignment="1" applyProtection="1">
      <alignment wrapText="1"/>
    </xf>
    <xf numFmtId="49" fontId="35" fillId="0" borderId="10" xfId="40" applyNumberFormat="1" applyFont="1" applyFill="1" applyBorder="1" applyAlignment="1" applyProtection="1">
      <alignment horizontal="center" vertical="top" wrapText="1"/>
    </xf>
    <xf numFmtId="0" fontId="35" fillId="0" borderId="0" xfId="40" applyNumberFormat="1" applyFont="1" applyFill="1" applyBorder="1" applyAlignment="1" applyProtection="1">
      <alignment horizontal="left" vertical="top" wrapText="1"/>
    </xf>
    <xf numFmtId="49" fontId="35" fillId="0" borderId="10" xfId="40" applyNumberFormat="1" applyFont="1" applyFill="1" applyBorder="1" applyAlignment="1" applyProtection="1">
      <alignment vertical="center" wrapText="1"/>
    </xf>
    <xf numFmtId="0" fontId="35" fillId="0" borderId="0" xfId="40" applyNumberFormat="1" applyFont="1" applyFill="1" applyBorder="1" applyAlignment="1" applyProtection="1">
      <alignment horizontal="right" vertical="top" wrapText="1"/>
    </xf>
    <xf numFmtId="49" fontId="35" fillId="0" borderId="10" xfId="40" applyNumberFormat="1" applyFont="1" applyFill="1" applyBorder="1" applyAlignment="1" applyProtection="1">
      <alignment horizontal="center" vertical="center" wrapText="1"/>
    </xf>
    <xf numFmtId="1" fontId="35" fillId="0" borderId="0" xfId="40" applyNumberFormat="1" applyFont="1" applyFill="1" applyBorder="1" applyAlignment="1" applyProtection="1">
      <alignment horizontal="right" vertical="top" wrapText="1"/>
    </xf>
    <xf numFmtId="0" fontId="35" fillId="0" borderId="0" xfId="40" applyNumberFormat="1" applyFont="1" applyFill="1" applyBorder="1" applyAlignment="1" applyProtection="1">
      <alignment horizontal="center" vertical="top" wrapText="1"/>
    </xf>
    <xf numFmtId="2" fontId="35" fillId="0" borderId="0" xfId="40" applyNumberFormat="1" applyFont="1" applyFill="1" applyBorder="1" applyAlignment="1" applyProtection="1">
      <alignment horizontal="right" vertical="top" wrapText="1"/>
    </xf>
    <xf numFmtId="2" fontId="35" fillId="0" borderId="0" xfId="40" applyNumberFormat="1" applyFont="1" applyFill="1" applyBorder="1" applyAlignment="1" applyProtection="1">
      <alignment horizontal="center" vertical="top" wrapText="1"/>
    </xf>
    <xf numFmtId="0" fontId="35" fillId="0" borderId="11" xfId="40" applyNumberFormat="1" applyFont="1" applyFill="1" applyBorder="1" applyAlignment="1" applyProtection="1">
      <alignment horizontal="right" vertical="top" wrapText="1"/>
    </xf>
    <xf numFmtId="168" fontId="35" fillId="0" borderId="0" xfId="40" applyNumberFormat="1" applyFont="1" applyFill="1" applyBorder="1" applyAlignment="1" applyProtection="1">
      <alignment horizontal="center" vertical="top" wrapText="1"/>
    </xf>
    <xf numFmtId="0" fontId="35" fillId="0" borderId="13" xfId="40" applyNumberFormat="1" applyFont="1" applyFill="1" applyBorder="1" applyAlignment="1" applyProtection="1">
      <alignment horizontal="center" vertical="top" wrapText="1"/>
    </xf>
    <xf numFmtId="2" fontId="35" fillId="0" borderId="13" xfId="40" applyNumberFormat="1" applyFont="1" applyFill="1" applyBorder="1" applyAlignment="1" applyProtection="1">
      <alignment horizontal="right" vertical="top" wrapText="1"/>
    </xf>
    <xf numFmtId="0" fontId="35" fillId="0" borderId="19" xfId="40" applyNumberFormat="1" applyFont="1" applyFill="1" applyBorder="1" applyAlignment="1" applyProtection="1">
      <alignment horizontal="right" vertical="top" wrapText="1"/>
    </xf>
    <xf numFmtId="1" fontId="35" fillId="0" borderId="0" xfId="40" applyNumberFormat="1" applyFont="1" applyFill="1" applyBorder="1" applyAlignment="1" applyProtection="1">
      <alignment horizontal="center" vertical="top" wrapText="1"/>
    </xf>
    <xf numFmtId="49" fontId="37" fillId="0" borderId="10" xfId="40" applyNumberFormat="1" applyFont="1" applyFill="1" applyBorder="1" applyAlignment="1" applyProtection="1">
      <alignment horizontal="center" vertical="top" wrapText="1"/>
    </xf>
    <xf numFmtId="0" fontId="37" fillId="0" borderId="0" xfId="40" applyNumberFormat="1" applyFont="1" applyFill="1" applyBorder="1" applyAlignment="1" applyProtection="1">
      <alignment horizontal="left" vertical="top" wrapText="1"/>
    </xf>
    <xf numFmtId="2" fontId="37" fillId="0" borderId="13" xfId="40" applyNumberFormat="1" applyFont="1" applyFill="1" applyBorder="1" applyAlignment="1" applyProtection="1">
      <alignment horizontal="right" vertical="top" wrapText="1"/>
    </xf>
    <xf numFmtId="169" fontId="37" fillId="0" borderId="13" xfId="40" applyNumberFormat="1" applyFont="1" applyFill="1" applyBorder="1" applyAlignment="1" applyProtection="1">
      <alignment horizontal="center" vertical="top" wrapText="1"/>
    </xf>
    <xf numFmtId="4" fontId="35" fillId="0" borderId="0" xfId="40" applyNumberFormat="1" applyFont="1" applyFill="1" applyBorder="1" applyAlignment="1" applyProtection="1">
      <alignment horizontal="right" vertical="top" wrapText="1"/>
    </xf>
    <xf numFmtId="4" fontId="35" fillId="0" borderId="13" xfId="40" applyNumberFormat="1" applyFont="1" applyFill="1" applyBorder="1" applyAlignment="1" applyProtection="1">
      <alignment horizontal="right" vertical="top" wrapText="1"/>
    </xf>
    <xf numFmtId="4" fontId="37" fillId="0" borderId="13" xfId="40" applyNumberFormat="1" applyFont="1" applyFill="1" applyBorder="1" applyAlignment="1" applyProtection="1">
      <alignment horizontal="right" vertical="top" wrapText="1"/>
    </xf>
    <xf numFmtId="170" fontId="37" fillId="0" borderId="13" xfId="40" applyNumberFormat="1" applyFont="1" applyFill="1" applyBorder="1" applyAlignment="1" applyProtection="1">
      <alignment horizontal="center" vertical="top" wrapText="1"/>
    </xf>
    <xf numFmtId="49" fontId="37" fillId="0" borderId="0" xfId="40" applyNumberFormat="1" applyFont="1" applyFill="1" applyBorder="1" applyAlignment="1" applyProtection="1">
      <alignment horizontal="center" vertical="top" wrapText="1"/>
    </xf>
    <xf numFmtId="0" fontId="37" fillId="0" borderId="0" xfId="40" applyNumberFormat="1" applyFont="1" applyFill="1" applyBorder="1" applyAlignment="1" applyProtection="1">
      <alignment horizontal="center" vertical="top" wrapText="1"/>
    </xf>
    <xf numFmtId="0" fontId="37" fillId="0" borderId="0" xfId="40" applyNumberFormat="1" applyFont="1" applyFill="1" applyBorder="1" applyAlignment="1" applyProtection="1">
      <alignment horizontal="right" vertical="top" wrapText="1"/>
    </xf>
    <xf numFmtId="49" fontId="35" fillId="0" borderId="18" xfId="40" applyNumberFormat="1" applyFont="1" applyFill="1" applyBorder="1" applyAlignment="1" applyProtection="1"/>
    <xf numFmtId="0" fontId="37" fillId="0" borderId="13" xfId="40" applyNumberFormat="1" applyFont="1" applyFill="1" applyBorder="1" applyAlignment="1" applyProtection="1">
      <alignment horizontal="right" vertical="top"/>
    </xf>
    <xf numFmtId="0" fontId="37" fillId="0" borderId="13" xfId="40" applyNumberFormat="1" applyFont="1" applyFill="1" applyBorder="1" applyAlignment="1" applyProtection="1">
      <alignment horizontal="center" vertical="top"/>
    </xf>
    <xf numFmtId="0" fontId="37" fillId="0" borderId="19" xfId="40" applyNumberFormat="1" applyFont="1" applyFill="1" applyBorder="1" applyAlignment="1" applyProtection="1">
      <alignment horizontal="right" vertical="top"/>
    </xf>
    <xf numFmtId="49" fontId="35" fillId="0" borderId="10" xfId="40" applyNumberFormat="1" applyFont="1" applyFill="1" applyBorder="1" applyAlignment="1" applyProtection="1"/>
    <xf numFmtId="4" fontId="35" fillId="0" borderId="0" xfId="40" applyNumberFormat="1" applyFont="1" applyFill="1" applyBorder="1" applyAlignment="1" applyProtection="1">
      <alignment horizontal="right" vertical="top"/>
    </xf>
    <xf numFmtId="0" fontId="35" fillId="0" borderId="0" xfId="40" applyNumberFormat="1" applyFont="1" applyFill="1" applyBorder="1" applyAlignment="1" applyProtection="1">
      <alignment horizontal="center" vertical="top"/>
    </xf>
    <xf numFmtId="0" fontId="35" fillId="0" borderId="11" xfId="40" applyNumberFormat="1" applyFont="1" applyFill="1" applyBorder="1" applyAlignment="1" applyProtection="1">
      <alignment horizontal="right" vertical="top"/>
    </xf>
    <xf numFmtId="0" fontId="48" fillId="0" borderId="0" xfId="40" applyNumberFormat="1" applyFont="1" applyFill="1" applyBorder="1" applyAlignment="1" applyProtection="1"/>
    <xf numFmtId="0" fontId="35" fillId="0" borderId="0" xfId="40" applyNumberFormat="1" applyFont="1" applyFill="1" applyBorder="1" applyAlignment="1" applyProtection="1">
      <alignment horizontal="right" vertical="top"/>
    </xf>
    <xf numFmtId="4" fontId="35" fillId="0" borderId="11" xfId="40" applyNumberFormat="1" applyFont="1" applyFill="1" applyBorder="1" applyAlignment="1" applyProtection="1">
      <alignment horizontal="right" vertical="top"/>
    </xf>
    <xf numFmtId="2" fontId="35" fillId="0" borderId="0" xfId="40" applyNumberFormat="1" applyFont="1" applyFill="1" applyBorder="1" applyAlignment="1" applyProtection="1">
      <alignment horizontal="center" vertical="top"/>
    </xf>
    <xf numFmtId="4" fontId="37" fillId="0" borderId="0" xfId="40" applyNumberFormat="1" applyFont="1" applyFill="1" applyBorder="1" applyAlignment="1" applyProtection="1">
      <alignment horizontal="right" vertical="top"/>
    </xf>
    <xf numFmtId="0" fontId="37" fillId="0" borderId="0" xfId="40" applyNumberFormat="1" applyFont="1" applyFill="1" applyBorder="1" applyAlignment="1" applyProtection="1">
      <alignment horizontal="center" vertical="top"/>
    </xf>
    <xf numFmtId="4" fontId="37" fillId="0" borderId="11" xfId="40" applyNumberFormat="1" applyFont="1" applyFill="1" applyBorder="1" applyAlignment="1" applyProtection="1">
      <alignment horizontal="right" vertical="top"/>
    </xf>
    <xf numFmtId="2" fontId="37" fillId="0" borderId="0" xfId="40" applyNumberFormat="1" applyFont="1" applyFill="1" applyBorder="1" applyAlignment="1" applyProtection="1">
      <alignment horizontal="center" vertical="top"/>
    </xf>
    <xf numFmtId="0" fontId="37" fillId="0" borderId="0" xfId="40" applyNumberFormat="1" applyFont="1" applyFill="1" applyBorder="1" applyAlignment="1" applyProtection="1">
      <alignment horizontal="right" vertical="top"/>
    </xf>
    <xf numFmtId="49" fontId="35" fillId="0" borderId="13" xfId="40" applyNumberFormat="1" applyFont="1" applyFill="1" applyBorder="1" applyAlignment="1" applyProtection="1"/>
    <xf numFmtId="0" fontId="35" fillId="0" borderId="13" xfId="40" applyNumberFormat="1" applyFont="1" applyFill="1" applyBorder="1" applyAlignment="1" applyProtection="1"/>
    <xf numFmtId="0" fontId="37" fillId="0" borderId="0" xfId="40" applyNumberFormat="1" applyFont="1" applyFill="1" applyBorder="1" applyAlignment="1" applyProtection="1">
      <alignment vertical="top" wrapText="1"/>
    </xf>
    <xf numFmtId="2" fontId="37" fillId="0" borderId="13" xfId="40" applyNumberFormat="1" applyFont="1" applyFill="1" applyBorder="1" applyAlignment="1" applyProtection="1">
      <alignment horizontal="center" vertical="top" wrapText="1"/>
    </xf>
    <xf numFmtId="164" fontId="35" fillId="0" borderId="0" xfId="40" applyNumberFormat="1" applyFont="1" applyFill="1" applyBorder="1" applyAlignment="1" applyProtection="1">
      <alignment horizontal="center" vertical="top" wrapText="1"/>
    </xf>
    <xf numFmtId="171" fontId="35" fillId="0" borderId="0" xfId="40" applyNumberFormat="1" applyFont="1" applyFill="1" applyBorder="1" applyAlignment="1" applyProtection="1">
      <alignment horizontal="center" vertical="top" wrapText="1"/>
    </xf>
    <xf numFmtId="167" fontId="35" fillId="0" borderId="0" xfId="40" applyNumberFormat="1" applyFont="1" applyFill="1" applyBorder="1" applyAlignment="1" applyProtection="1">
      <alignment horizontal="center" vertical="top" wrapText="1"/>
    </xf>
    <xf numFmtId="1" fontId="37" fillId="0" borderId="13" xfId="40" applyNumberFormat="1" applyFont="1" applyFill="1" applyBorder="1" applyAlignment="1" applyProtection="1">
      <alignment horizontal="center" vertical="top" wrapText="1"/>
    </xf>
    <xf numFmtId="169" fontId="35" fillId="0" borderId="0" xfId="40" applyNumberFormat="1" applyFont="1" applyFill="1" applyBorder="1" applyAlignment="1" applyProtection="1">
      <alignment horizontal="center" vertical="top" wrapText="1"/>
    </xf>
    <xf numFmtId="0" fontId="37" fillId="0" borderId="11" xfId="40" applyNumberFormat="1" applyFont="1" applyFill="1" applyBorder="1" applyAlignment="1" applyProtection="1">
      <alignment horizontal="right" vertical="top"/>
    </xf>
    <xf numFmtId="170" fontId="35" fillId="0" borderId="0" xfId="40" applyNumberFormat="1" applyFont="1" applyFill="1" applyBorder="1" applyAlignment="1" applyProtection="1">
      <alignment horizontal="center" vertical="top" wrapText="1"/>
    </xf>
    <xf numFmtId="171" fontId="37" fillId="0" borderId="13" xfId="40" applyNumberFormat="1" applyFont="1" applyFill="1" applyBorder="1" applyAlignment="1" applyProtection="1">
      <alignment horizontal="center" vertical="top" wrapText="1"/>
    </xf>
    <xf numFmtId="164" fontId="37" fillId="0" borderId="13" xfId="40" applyNumberFormat="1" applyFont="1" applyFill="1" applyBorder="1" applyAlignment="1" applyProtection="1">
      <alignment horizontal="center" vertical="top" wrapText="1"/>
    </xf>
    <xf numFmtId="2" fontId="35" fillId="0" borderId="0" xfId="40" applyNumberFormat="1" applyFont="1" applyFill="1" applyBorder="1" applyAlignment="1" applyProtection="1">
      <alignment horizontal="right" vertical="top"/>
    </xf>
    <xf numFmtId="2" fontId="37" fillId="0" borderId="0" xfId="40" applyNumberFormat="1" applyFont="1" applyFill="1" applyBorder="1" applyAlignment="1" applyProtection="1">
      <alignment horizontal="right" vertical="top"/>
    </xf>
    <xf numFmtId="0" fontId="35" fillId="0" borderId="13" xfId="40" applyNumberFormat="1" applyFont="1" applyFill="1" applyBorder="1" applyAlignment="1" applyProtection="1">
      <alignment horizontal="right" vertical="top" wrapText="1"/>
    </xf>
    <xf numFmtId="4" fontId="37" fillId="0" borderId="19" xfId="40" applyNumberFormat="1" applyFont="1" applyFill="1" applyBorder="1" applyAlignment="1" applyProtection="1">
      <alignment horizontal="right" vertical="top" wrapText="1"/>
    </xf>
    <xf numFmtId="168" fontId="37" fillId="0" borderId="13" xfId="40" applyNumberFormat="1" applyFont="1" applyFill="1" applyBorder="1" applyAlignment="1" applyProtection="1">
      <alignment horizontal="center" vertical="top" wrapText="1"/>
    </xf>
    <xf numFmtId="2" fontId="37" fillId="0" borderId="19" xfId="40" applyNumberFormat="1" applyFont="1" applyFill="1" applyBorder="1" applyAlignment="1" applyProtection="1">
      <alignment horizontal="right" vertical="top" wrapText="1"/>
    </xf>
    <xf numFmtId="2" fontId="35" fillId="0" borderId="11" xfId="40" applyNumberFormat="1" applyFont="1" applyFill="1" applyBorder="1" applyAlignment="1" applyProtection="1">
      <alignment horizontal="right" vertical="top"/>
    </xf>
    <xf numFmtId="0" fontId="19" fillId="0" borderId="0" xfId="23" applyFont="1" applyAlignment="1">
      <alignment wrapText="1"/>
    </xf>
    <xf numFmtId="0" fontId="5" fillId="0" borderId="0" xfId="42" applyFont="1" applyAlignment="1">
      <alignment horizontal="right"/>
    </xf>
    <xf numFmtId="0" fontId="4" fillId="0" borderId="0" xfId="42"/>
    <xf numFmtId="0" fontId="19" fillId="0" borderId="2" xfId="23" applyFont="1" applyBorder="1" applyAlignment="1">
      <alignment vertical="top" wrapText="1"/>
    </xf>
    <xf numFmtId="0" fontId="49" fillId="0" borderId="2" xfId="42" applyFont="1" applyBorder="1"/>
    <xf numFmtId="0" fontId="19" fillId="0" borderId="0" xfId="23" applyFont="1" applyAlignment="1">
      <alignment horizontal="left" vertical="top" wrapText="1"/>
    </xf>
    <xf numFmtId="0" fontId="19" fillId="0" borderId="0" xfId="42" applyFont="1"/>
    <xf numFmtId="0" fontId="51" fillId="0" borderId="0" xfId="42" applyFont="1" applyAlignment="1">
      <alignment vertical="top"/>
    </xf>
    <xf numFmtId="0" fontId="19" fillId="0" borderId="0" xfId="42" applyFont="1" applyAlignment="1">
      <alignment vertical="top"/>
    </xf>
    <xf numFmtId="0" fontId="5" fillId="0" borderId="0" xfId="42" applyFont="1"/>
    <xf numFmtId="0" fontId="49" fillId="0" borderId="0" xfId="42" applyFont="1"/>
    <xf numFmtId="0" fontId="19" fillId="0" borderId="0" xfId="42" applyFont="1" applyAlignment="1">
      <alignment horizontal="left" indent="1"/>
    </xf>
    <xf numFmtId="0" fontId="25" fillId="0" borderId="0" xfId="23" applyFont="1" applyAlignment="1">
      <alignment horizontal="left"/>
    </xf>
    <xf numFmtId="4" fontId="25" fillId="0" borderId="0" xfId="23" applyNumberFormat="1" applyFont="1" applyAlignment="1">
      <alignment horizontal="left" vertical="top" wrapText="1"/>
    </xf>
    <xf numFmtId="0" fontId="19" fillId="0" borderId="0" xfId="23" applyFont="1">
      <alignment horizontal="center"/>
    </xf>
    <xf numFmtId="0" fontId="19" fillId="0" borderId="0" xfId="23" applyFont="1" applyAlignment="1">
      <alignment horizontal="right"/>
    </xf>
    <xf numFmtId="0" fontId="22" fillId="0" borderId="1" xfId="42" applyFont="1" applyBorder="1" applyAlignment="1">
      <alignment horizontal="center" vertical="center" wrapText="1"/>
    </xf>
    <xf numFmtId="0" fontId="22" fillId="0" borderId="15" xfId="42" applyFont="1" applyBorder="1" applyAlignment="1">
      <alignment horizontal="center" vertical="center" wrapText="1"/>
    </xf>
    <xf numFmtId="0" fontId="22" fillId="0" borderId="1" xfId="23" applyFont="1" applyBorder="1" applyAlignment="1">
      <alignment horizontal="center" vertical="center" wrapText="1"/>
    </xf>
    <xf numFmtId="0" fontId="19" fillId="0" borderId="14" xfId="43" applyBorder="1">
      <alignment horizontal="center" wrapText="1"/>
    </xf>
    <xf numFmtId="0" fontId="19" fillId="0" borderId="18" xfId="43" applyBorder="1" applyAlignment="1">
      <alignment horizontal="center" wrapText="1"/>
    </xf>
    <xf numFmtId="0" fontId="19" fillId="0" borderId="14" xfId="24" applyFont="1" applyBorder="1" applyAlignment="1">
      <alignment horizontal="left" vertical="top" wrapText="1"/>
    </xf>
    <xf numFmtId="0" fontId="19" fillId="0" borderId="14" xfId="42" applyFont="1" applyBorder="1" applyAlignment="1">
      <alignment horizontal="center" vertical="top" wrapText="1"/>
    </xf>
    <xf numFmtId="4" fontId="19" fillId="0" borderId="14" xfId="42" applyNumberFormat="1" applyFont="1" applyBorder="1" applyAlignment="1">
      <alignment horizontal="right" vertical="top" wrapText="1"/>
    </xf>
    <xf numFmtId="0" fontId="53" fillId="0" borderId="7" xfId="24" applyFont="1" applyBorder="1" applyAlignment="1">
      <alignment horizontal="left" vertical="top" wrapText="1"/>
    </xf>
    <xf numFmtId="0" fontId="53" fillId="0" borderId="7" xfId="42" applyFont="1" applyBorder="1" applyAlignment="1">
      <alignment horizontal="center" vertical="top" wrapText="1"/>
    </xf>
    <xf numFmtId="0" fontId="53" fillId="0" borderId="7" xfId="42" applyFont="1" applyBorder="1" applyAlignment="1">
      <alignment horizontal="right" vertical="top" wrapText="1"/>
    </xf>
    <xf numFmtId="0" fontId="5" fillId="0" borderId="14" xfId="42" applyFont="1" applyBorder="1" applyAlignment="1">
      <alignment vertical="top" wrapText="1"/>
    </xf>
    <xf numFmtId="0" fontId="25" fillId="0" borderId="14" xfId="42" applyFont="1" applyBorder="1" applyAlignment="1">
      <alignment horizontal="right" vertical="top" wrapText="1"/>
    </xf>
    <xf numFmtId="4" fontId="25" fillId="0" borderId="14" xfId="42" applyNumberFormat="1" applyFont="1" applyBorder="1" applyAlignment="1">
      <alignment horizontal="right" vertical="top" wrapText="1"/>
    </xf>
    <xf numFmtId="0" fontId="19" fillId="0" borderId="14" xfId="42" applyFont="1" applyBorder="1" applyAlignment="1">
      <alignment horizontal="right" vertical="top" wrapText="1"/>
    </xf>
    <xf numFmtId="4" fontId="53" fillId="0" borderId="7" xfId="42" applyNumberFormat="1" applyFont="1" applyBorder="1" applyAlignment="1">
      <alignment horizontal="right" vertical="top" wrapText="1"/>
    </xf>
    <xf numFmtId="0" fontId="19" fillId="0" borderId="15" xfId="42" applyFont="1" applyBorder="1" applyAlignment="1">
      <alignment vertical="top" wrapText="1"/>
    </xf>
    <xf numFmtId="0" fontId="19" fillId="0" borderId="1" xfId="42" applyFont="1" applyBorder="1" applyAlignment="1">
      <alignment vertical="top" wrapText="1"/>
    </xf>
    <xf numFmtId="4" fontId="19" fillId="0" borderId="1" xfId="42" applyNumberFormat="1" applyFont="1" applyBorder="1" applyAlignment="1">
      <alignment horizontal="center" vertical="top" wrapText="1"/>
    </xf>
    <xf numFmtId="0" fontId="49" fillId="0" borderId="0" xfId="44" applyFont="1"/>
    <xf numFmtId="0" fontId="40" fillId="0" borderId="1" xfId="45" applyFont="1" applyBorder="1" applyAlignment="1">
      <alignment vertical="top" wrapText="1"/>
    </xf>
    <xf numFmtId="0" fontId="25" fillId="0" borderId="1" xfId="45" applyFont="1" applyBorder="1" applyAlignment="1">
      <alignment horizontal="left" vertical="center" wrapText="1"/>
    </xf>
    <xf numFmtId="0" fontId="25" fillId="0" borderId="1" xfId="45" applyFont="1" applyBorder="1" applyAlignment="1">
      <alignment horizontal="center" vertical="center" wrapText="1"/>
    </xf>
    <xf numFmtId="0" fontId="54" fillId="0" borderId="1" xfId="45" applyFont="1" applyBorder="1" applyAlignment="1">
      <alignment horizontal="center" vertical="center"/>
    </xf>
    <xf numFmtId="4" fontId="54" fillId="0" borderId="1" xfId="45" applyNumberFormat="1" applyFont="1" applyBorder="1" applyAlignment="1">
      <alignment horizontal="right" vertical="center"/>
    </xf>
    <xf numFmtId="0" fontId="55" fillId="0" borderId="0" xfId="40" applyFont="1"/>
    <xf numFmtId="0" fontId="25" fillId="0" borderId="1" xfId="45" applyFont="1" applyBorder="1" applyAlignment="1">
      <alignment vertical="top" wrapText="1"/>
    </xf>
    <xf numFmtId="0" fontId="25" fillId="0" borderId="1" xfId="45" applyFont="1" applyBorder="1" applyAlignment="1">
      <alignment horizontal="center" vertical="center"/>
    </xf>
    <xf numFmtId="4" fontId="25" fillId="0" borderId="1" xfId="45" applyNumberFormat="1" applyFont="1" applyBorder="1" applyAlignment="1">
      <alignment horizontal="right" vertical="center"/>
    </xf>
    <xf numFmtId="0" fontId="5" fillId="0" borderId="1" xfId="42" applyFont="1" applyBorder="1" applyAlignment="1">
      <alignment vertical="top" wrapText="1"/>
    </xf>
    <xf numFmtId="4" fontId="25" fillId="0" borderId="1" xfId="42" applyNumberFormat="1" applyFont="1" applyBorder="1" applyAlignment="1">
      <alignment horizontal="right" vertical="top" wrapText="1"/>
    </xf>
    <xf numFmtId="0" fontId="5" fillId="0" borderId="0" xfId="42" applyFont="1" applyBorder="1" applyAlignment="1">
      <alignment vertical="top" wrapText="1"/>
    </xf>
    <xf numFmtId="0" fontId="25" fillId="0" borderId="0" xfId="42" applyFont="1" applyBorder="1" applyAlignment="1">
      <alignment horizontal="left" vertical="top" wrapText="1"/>
    </xf>
    <xf numFmtId="0" fontId="41" fillId="0" borderId="0" xfId="42" applyFont="1" applyBorder="1" applyAlignment="1">
      <alignment vertical="top" wrapText="1"/>
    </xf>
    <xf numFmtId="4" fontId="25" fillId="0" borderId="0" xfId="42" applyNumberFormat="1" applyFont="1" applyBorder="1" applyAlignment="1">
      <alignment horizontal="right" vertical="top" wrapText="1"/>
    </xf>
    <xf numFmtId="0" fontId="19" fillId="0" borderId="0" xfId="24" applyFont="1">
      <alignment horizontal="left" vertical="top"/>
    </xf>
    <xf numFmtId="0" fontId="4" fillId="0" borderId="0" xfId="46"/>
    <xf numFmtId="4" fontId="19" fillId="0" borderId="14" xfId="42" applyNumberFormat="1" applyFont="1" applyFill="1" applyBorder="1" applyAlignment="1">
      <alignment horizontal="right" vertical="top" wrapText="1"/>
    </xf>
    <xf numFmtId="0" fontId="5" fillId="0" borderId="0" xfId="42" applyFont="1" applyAlignment="1">
      <alignment vertical="top" wrapText="1"/>
    </xf>
    <xf numFmtId="0" fontId="19" fillId="0" borderId="0" xfId="42" applyFont="1" applyAlignment="1">
      <alignment horizontal="left" vertical="top" wrapText="1"/>
    </xf>
    <xf numFmtId="0" fontId="19" fillId="0" borderId="0" xfId="24" applyFont="1" applyAlignment="1">
      <alignment horizontal="left" vertical="top" wrapText="1"/>
    </xf>
    <xf numFmtId="0" fontId="19" fillId="0" borderId="0" xfId="42" applyFont="1" applyAlignment="1">
      <alignment horizontal="center" vertical="top" wrapText="1"/>
    </xf>
    <xf numFmtId="0" fontId="19" fillId="0" borderId="0" xfId="42" applyFont="1" applyAlignment="1">
      <alignment horizontal="right" vertical="top" wrapText="1"/>
    </xf>
    <xf numFmtId="0" fontId="22" fillId="0" borderId="0" xfId="24" applyFont="1">
      <alignment horizontal="left" vertical="top"/>
    </xf>
    <xf numFmtId="0" fontId="22" fillId="0" borderId="2" xfId="24" applyFont="1" applyBorder="1">
      <alignment horizontal="left" vertical="top"/>
    </xf>
    <xf numFmtId="0" fontId="56" fillId="0" borderId="0" xfId="47" applyAlignment="1">
      <alignment horizontal="right"/>
    </xf>
    <xf numFmtId="0" fontId="20" fillId="0" borderId="0" xfId="47" applyFont="1" applyAlignment="1">
      <alignment horizontal="right" vertical="top"/>
    </xf>
    <xf numFmtId="0" fontId="56" fillId="0" borderId="0" xfId="47"/>
    <xf numFmtId="0" fontId="7" fillId="0" borderId="0" xfId="47" applyFont="1" applyAlignment="1">
      <alignment horizontal="right"/>
    </xf>
    <xf numFmtId="0" fontId="56" fillId="0" borderId="0" xfId="47" applyAlignment="1">
      <alignment vertical="top"/>
    </xf>
    <xf numFmtId="0" fontId="56" fillId="0" borderId="0" xfId="47" applyAlignment="1">
      <alignment vertical="top" wrapText="1"/>
    </xf>
    <xf numFmtId="0" fontId="59" fillId="0" borderId="0" xfId="47" applyFont="1" applyAlignment="1">
      <alignment vertical="top"/>
    </xf>
    <xf numFmtId="0" fontId="59" fillId="0" borderId="0" xfId="47" applyFont="1" applyAlignment="1">
      <alignment vertical="top" wrapText="1"/>
    </xf>
    <xf numFmtId="0" fontId="56" fillId="0" borderId="20" xfId="47" applyBorder="1" applyAlignment="1">
      <alignment horizontal="center" vertical="top" wrapText="1"/>
    </xf>
    <xf numFmtId="49" fontId="56" fillId="0" borderId="20" xfId="47" applyNumberFormat="1" applyBorder="1" applyAlignment="1">
      <alignment horizontal="center" wrapText="1"/>
    </xf>
    <xf numFmtId="0" fontId="56" fillId="0" borderId="20" xfId="47" applyBorder="1" applyAlignment="1">
      <alignment horizontal="center" wrapText="1"/>
    </xf>
    <xf numFmtId="49" fontId="25" fillId="0" borderId="1" xfId="47" applyNumberFormat="1" applyFont="1" applyBorder="1" applyAlignment="1">
      <alignment horizontal="right" vertical="top" wrapText="1"/>
    </xf>
    <xf numFmtId="0" fontId="25" fillId="0" borderId="1" xfId="47" applyFont="1" applyBorder="1" applyAlignment="1">
      <alignment horizontal="left" vertical="top" wrapText="1"/>
    </xf>
    <xf numFmtId="0" fontId="25" fillId="0" borderId="1" xfId="47" applyFont="1" applyBorder="1" applyAlignment="1">
      <alignment horizontal="right" vertical="top" wrapText="1"/>
    </xf>
    <xf numFmtId="49" fontId="25" fillId="0" borderId="27" xfId="47" applyNumberFormat="1" applyFont="1" applyBorder="1" applyAlignment="1">
      <alignment horizontal="right" vertical="top" wrapText="1"/>
    </xf>
    <xf numFmtId="0" fontId="56" fillId="0" borderId="27" xfId="47" applyBorder="1" applyAlignment="1">
      <alignment horizontal="left" vertical="top" wrapText="1"/>
    </xf>
    <xf numFmtId="3" fontId="56" fillId="0" borderId="27" xfId="47" applyNumberFormat="1" applyBorder="1" applyAlignment="1">
      <alignment horizontal="right" vertical="top" wrapText="1"/>
    </xf>
    <xf numFmtId="49" fontId="25" fillId="0" borderId="30" xfId="47" applyNumberFormat="1" applyFont="1" applyBorder="1" applyAlignment="1">
      <alignment horizontal="right" vertical="top" wrapText="1"/>
    </xf>
    <xf numFmtId="0" fontId="25" fillId="0" borderId="30" xfId="47" applyFont="1" applyBorder="1" applyAlignment="1">
      <alignment horizontal="left" vertical="top" wrapText="1"/>
    </xf>
    <xf numFmtId="0" fontId="25" fillId="0" borderId="30" xfId="47" applyFont="1" applyBorder="1" applyAlignment="1">
      <alignment horizontal="right" vertical="top" wrapText="1"/>
    </xf>
    <xf numFmtId="49" fontId="25" fillId="0" borderId="34" xfId="47" applyNumberFormat="1" applyFont="1" applyBorder="1" applyAlignment="1">
      <alignment horizontal="right" vertical="top" wrapText="1"/>
    </xf>
    <xf numFmtId="0" fontId="56" fillId="0" borderId="34" xfId="47" applyBorder="1" applyAlignment="1">
      <alignment horizontal="left" vertical="top" wrapText="1"/>
    </xf>
    <xf numFmtId="0" fontId="56" fillId="0" borderId="34" xfId="47" applyBorder="1" applyAlignment="1">
      <alignment horizontal="right" vertical="top" wrapText="1"/>
    </xf>
    <xf numFmtId="0" fontId="25" fillId="0" borderId="34" xfId="47" applyFont="1" applyBorder="1" applyAlignment="1">
      <alignment horizontal="left" vertical="top" wrapText="1"/>
    </xf>
    <xf numFmtId="0" fontId="25" fillId="0" borderId="34" xfId="47" applyFont="1" applyBorder="1" applyAlignment="1">
      <alignment horizontal="right" vertical="top" wrapText="1"/>
    </xf>
    <xf numFmtId="49" fontId="25" fillId="0" borderId="8" xfId="47" applyNumberFormat="1" applyFont="1" applyBorder="1" applyAlignment="1">
      <alignment horizontal="right" vertical="top" wrapText="1"/>
    </xf>
    <xf numFmtId="9" fontId="56" fillId="0" borderId="8" xfId="47" applyNumberFormat="1" applyBorder="1" applyAlignment="1">
      <alignment horizontal="left" vertical="top" wrapText="1"/>
    </xf>
    <xf numFmtId="0" fontId="56" fillId="0" borderId="8" xfId="47" applyBorder="1" applyAlignment="1">
      <alignment horizontal="left" vertical="top" wrapText="1"/>
    </xf>
    <xf numFmtId="0" fontId="56" fillId="0" borderId="8" xfId="47" applyBorder="1" applyAlignment="1">
      <alignment horizontal="right" vertical="top" wrapText="1"/>
    </xf>
    <xf numFmtId="49" fontId="25" fillId="0" borderId="12" xfId="47" applyNumberFormat="1" applyFont="1" applyBorder="1" applyAlignment="1">
      <alignment horizontal="right" vertical="top" wrapText="1"/>
    </xf>
    <xf numFmtId="0" fontId="25" fillId="0" borderId="12" xfId="47" applyFont="1" applyBorder="1" applyAlignment="1">
      <alignment horizontal="left" vertical="top" wrapText="1"/>
    </xf>
    <xf numFmtId="3" fontId="25" fillId="0" borderId="12" xfId="47" applyNumberFormat="1" applyFont="1" applyBorder="1" applyAlignment="1">
      <alignment horizontal="right" vertical="top" wrapText="1"/>
    </xf>
    <xf numFmtId="0" fontId="56" fillId="0" borderId="12" xfId="47" applyBorder="1" applyAlignment="1">
      <alignment horizontal="left" vertical="top" wrapText="1"/>
    </xf>
    <xf numFmtId="3" fontId="56" fillId="0" borderId="12" xfId="47" applyNumberFormat="1" applyBorder="1" applyAlignment="1">
      <alignment horizontal="right" vertical="top" wrapText="1"/>
    </xf>
    <xf numFmtId="0" fontId="25" fillId="0" borderId="12" xfId="47" applyFont="1" applyBorder="1" applyAlignment="1">
      <alignment horizontal="right" vertical="top" wrapText="1"/>
    </xf>
    <xf numFmtId="0" fontId="56" fillId="0" borderId="0" xfId="47" applyAlignment="1">
      <alignment horizontal="left" wrapText="1"/>
    </xf>
    <xf numFmtId="0" fontId="56" fillId="0" borderId="0" xfId="47" applyAlignment="1">
      <alignment wrapText="1"/>
    </xf>
    <xf numFmtId="0" fontId="56" fillId="0" borderId="0" xfId="47" applyFill="1" applyAlignment="1">
      <alignment wrapText="1"/>
    </xf>
    <xf numFmtId="0" fontId="19" fillId="0" borderId="0" xfId="48" applyFont="1" applyAlignment="1">
      <alignment vertical="top"/>
    </xf>
    <xf numFmtId="0" fontId="59" fillId="0" borderId="0" xfId="48" applyFont="1" applyAlignment="1">
      <alignment vertical="top"/>
    </xf>
    <xf numFmtId="0" fontId="19" fillId="0" borderId="0" xfId="47" applyFont="1" applyFill="1" applyAlignment="1">
      <alignment horizontal="center" vertical="top" wrapText="1"/>
    </xf>
    <xf numFmtId="0" fontId="19" fillId="0" borderId="0" xfId="48" applyFont="1"/>
    <xf numFmtId="0" fontId="59" fillId="0" borderId="0" xfId="48" applyFont="1" applyAlignment="1">
      <alignment horizontal="left" vertical="top" wrapText="1"/>
    </xf>
    <xf numFmtId="0" fontId="60" fillId="0" borderId="0" xfId="47" applyFont="1" applyAlignment="1">
      <alignment horizontal="center" vertical="top" wrapText="1"/>
    </xf>
    <xf numFmtId="0" fontId="25" fillId="0" borderId="1" xfId="47" applyFont="1" applyBorder="1" applyAlignment="1">
      <alignment horizontal="center" vertical="center" wrapText="1"/>
    </xf>
    <xf numFmtId="0" fontId="25" fillId="0" borderId="0" xfId="47" applyFont="1" applyAlignment="1">
      <alignment horizontal="center" vertical="top" wrapText="1"/>
    </xf>
    <xf numFmtId="0" fontId="19" fillId="2" borderId="1" xfId="47" applyFont="1" applyFill="1" applyBorder="1" applyAlignment="1">
      <alignment horizontal="center" vertical="top" wrapText="1"/>
    </xf>
    <xf numFmtId="0" fontId="19" fillId="2" borderId="1" xfId="47" applyFont="1" applyFill="1" applyBorder="1" applyAlignment="1">
      <alignment horizontal="left" vertical="top" wrapText="1"/>
    </xf>
    <xf numFmtId="4" fontId="19" fillId="2" borderId="1" xfId="47" applyNumberFormat="1" applyFont="1" applyFill="1" applyBorder="1" applyAlignment="1">
      <alignment horizontal="center" vertical="top" wrapText="1"/>
    </xf>
    <xf numFmtId="0" fontId="60" fillId="0" borderId="0" xfId="47" applyFont="1" applyAlignment="1">
      <alignment horizontal="center" vertical="top"/>
    </xf>
    <xf numFmtId="0" fontId="19" fillId="2" borderId="1" xfId="47" applyFont="1" applyFill="1" applyBorder="1" applyAlignment="1">
      <alignment vertical="top" wrapText="1"/>
    </xf>
    <xf numFmtId="2" fontId="19" fillId="2" borderId="1" xfId="47" applyNumberFormat="1" applyFont="1" applyFill="1" applyBorder="1" applyAlignment="1">
      <alignment horizontal="center" vertical="top" wrapText="1"/>
    </xf>
    <xf numFmtId="0" fontId="19" fillId="0" borderId="0" xfId="47" applyFont="1" applyAlignment="1">
      <alignment vertical="top" wrapText="1"/>
    </xf>
    <xf numFmtId="0" fontId="25" fillId="0" borderId="1" xfId="47" applyFont="1" applyBorder="1" applyAlignment="1">
      <alignment horizontal="center" vertical="top" wrapText="1"/>
    </xf>
    <xf numFmtId="2" fontId="25" fillId="3" borderId="1" xfId="47" applyNumberFormat="1" applyFont="1" applyFill="1" applyBorder="1" applyAlignment="1">
      <alignment horizontal="center" vertical="top" wrapText="1"/>
    </xf>
    <xf numFmtId="0" fontId="19" fillId="4" borderId="1" xfId="47" applyFont="1" applyFill="1" applyBorder="1" applyAlignment="1">
      <alignment horizontal="center" vertical="top" wrapText="1"/>
    </xf>
    <xf numFmtId="0" fontId="56" fillId="4" borderId="1" xfId="47" applyFont="1" applyFill="1" applyBorder="1" applyAlignment="1">
      <alignment horizontal="left" vertical="top" wrapText="1"/>
    </xf>
    <xf numFmtId="0" fontId="56" fillId="4" borderId="1" xfId="47" applyFont="1" applyFill="1" applyBorder="1" applyAlignment="1">
      <alignment horizontal="center" vertical="top" wrapText="1"/>
    </xf>
    <xf numFmtId="0" fontId="61" fillId="4" borderId="1" xfId="47" applyFont="1" applyFill="1" applyBorder="1" applyAlignment="1">
      <alignment horizontal="center" vertical="top" wrapText="1"/>
    </xf>
    <xf numFmtId="4" fontId="56" fillId="4" borderId="1" xfId="47" applyNumberFormat="1" applyFont="1" applyFill="1" applyBorder="1" applyAlignment="1">
      <alignment horizontal="center" vertical="top" wrapText="1"/>
    </xf>
    <xf numFmtId="2" fontId="19" fillId="4" borderId="1" xfId="47" applyNumberFormat="1" applyFont="1" applyFill="1" applyBorder="1" applyAlignment="1">
      <alignment horizontal="center" vertical="top" wrapText="1"/>
    </xf>
    <xf numFmtId="4" fontId="19" fillId="4" borderId="1" xfId="47" applyNumberFormat="1" applyFont="1" applyFill="1" applyBorder="1" applyAlignment="1">
      <alignment horizontal="center" vertical="top" wrapText="1"/>
    </xf>
    <xf numFmtId="0" fontId="56" fillId="2" borderId="1" xfId="47" applyFont="1" applyFill="1" applyBorder="1" applyAlignment="1">
      <alignment horizontal="left" vertical="top" wrapText="1"/>
    </xf>
    <xf numFmtId="0" fontId="19" fillId="2" borderId="40" xfId="47" applyFont="1" applyFill="1" applyBorder="1" applyAlignment="1">
      <alignment horizontal="left" vertical="top" wrapText="1"/>
    </xf>
    <xf numFmtId="0" fontId="19" fillId="0" borderId="1" xfId="47" applyFont="1" applyBorder="1" applyAlignment="1">
      <alignment horizontal="center" vertical="top" wrapText="1"/>
    </xf>
    <xf numFmtId="0" fontId="56" fillId="0" borderId="1" xfId="47" applyFont="1" applyBorder="1" applyAlignment="1">
      <alignment horizontal="left" vertical="top" wrapText="1"/>
    </xf>
    <xf numFmtId="0" fontId="19" fillId="0" borderId="1" xfId="47" applyFont="1" applyBorder="1" applyAlignment="1">
      <alignment horizontal="left" vertical="top" wrapText="1"/>
    </xf>
    <xf numFmtId="4" fontId="19" fillId="0" borderId="6" xfId="47" applyNumberFormat="1" applyFont="1" applyBorder="1" applyAlignment="1">
      <alignment horizontal="center" vertical="top" wrapText="1"/>
    </xf>
    <xf numFmtId="4" fontId="19" fillId="0" borderId="1" xfId="47" applyNumberFormat="1" applyFont="1" applyBorder="1" applyAlignment="1">
      <alignment horizontal="center" vertical="top" wrapText="1"/>
    </xf>
    <xf numFmtId="4" fontId="25" fillId="3" borderId="1" xfId="47" applyNumberFormat="1" applyFont="1" applyFill="1" applyBorder="1" applyAlignment="1">
      <alignment horizontal="center" vertical="top" wrapText="1"/>
    </xf>
    <xf numFmtId="0" fontId="26" fillId="0" borderId="0" xfId="47" applyFont="1"/>
    <xf numFmtId="0" fontId="56" fillId="0" borderId="0" xfId="47" applyFont="1"/>
    <xf numFmtId="0" fontId="25" fillId="0" borderId="0" xfId="47" applyFont="1" applyAlignment="1">
      <alignment horizontal="left" vertical="top" wrapText="1"/>
    </xf>
    <xf numFmtId="16" fontId="19" fillId="4" borderId="1" xfId="47" applyNumberFormat="1" applyFont="1" applyFill="1" applyBorder="1" applyAlignment="1" applyProtection="1">
      <alignment horizontal="center" vertical="top" wrapText="1"/>
      <protection locked="0"/>
    </xf>
    <xf numFmtId="16" fontId="19" fillId="4" borderId="39" xfId="47" applyNumberFormat="1" applyFont="1" applyFill="1" applyBorder="1" applyAlignment="1" applyProtection="1">
      <alignment horizontal="center" vertical="top" wrapText="1"/>
      <protection locked="0"/>
    </xf>
    <xf numFmtId="0" fontId="56" fillId="4" borderId="4" xfId="47" applyFont="1" applyFill="1" applyBorder="1" applyAlignment="1">
      <alignment horizontal="left" vertical="top" wrapText="1"/>
    </xf>
    <xf numFmtId="4" fontId="19" fillId="4" borderId="39" xfId="47" applyNumberFormat="1" applyFont="1" applyFill="1" applyBorder="1" applyAlignment="1">
      <alignment horizontal="center" vertical="top" wrapText="1"/>
    </xf>
    <xf numFmtId="16" fontId="25" fillId="0" borderId="1" xfId="47" applyNumberFormat="1" applyFont="1" applyBorder="1" applyAlignment="1">
      <alignment horizontal="center" vertical="center" wrapText="1"/>
    </xf>
    <xf numFmtId="4" fontId="26" fillId="3" borderId="8" xfId="47" applyNumberFormat="1" applyFont="1" applyFill="1" applyBorder="1" applyAlignment="1">
      <alignment horizontal="center" vertical="top" wrapText="1"/>
    </xf>
    <xf numFmtId="0" fontId="26" fillId="0" borderId="4" xfId="47" applyFont="1" applyBorder="1" applyAlignment="1">
      <alignment horizontal="left" vertical="top" wrapText="1"/>
    </xf>
    <xf numFmtId="0" fontId="26" fillId="0" borderId="3" xfId="47" applyFont="1" applyBorder="1" applyAlignment="1">
      <alignment horizontal="left" vertical="top" wrapText="1"/>
    </xf>
    <xf numFmtId="0" fontId="26" fillId="0" borderId="29" xfId="47" applyFont="1" applyBorder="1" applyAlignment="1">
      <alignment horizontal="left" vertical="top" wrapText="1"/>
    </xf>
    <xf numFmtId="16" fontId="19" fillId="0" borderId="1" xfId="47" applyNumberFormat="1" applyFont="1" applyBorder="1" applyAlignment="1">
      <alignment horizontal="center" vertical="center" wrapText="1"/>
    </xf>
    <xf numFmtId="0" fontId="56" fillId="0" borderId="1" xfId="47" applyFont="1" applyBorder="1" applyAlignment="1">
      <alignment vertical="top" wrapText="1"/>
    </xf>
    <xf numFmtId="4" fontId="19" fillId="5" borderId="1" xfId="47" applyNumberFormat="1" applyFont="1" applyFill="1" applyBorder="1" applyAlignment="1">
      <alignment horizontal="center" vertical="center" wrapText="1"/>
    </xf>
    <xf numFmtId="0" fontId="25" fillId="0" borderId="0" xfId="47" applyFont="1" applyAlignment="1">
      <alignment horizontal="center" vertical="center" wrapText="1"/>
    </xf>
    <xf numFmtId="0" fontId="19" fillId="0" borderId="5" xfId="47" applyFont="1" applyBorder="1" applyAlignment="1">
      <alignment horizontal="center" vertical="top" wrapText="1"/>
    </xf>
    <xf numFmtId="4" fontId="56" fillId="0" borderId="0" xfId="47" applyNumberFormat="1" applyFont="1" applyAlignment="1">
      <alignment horizontal="center" vertical="top"/>
    </xf>
    <xf numFmtId="0" fontId="19" fillId="0" borderId="0" xfId="47" applyFont="1" applyAlignment="1">
      <alignment horizontal="left" vertical="top" wrapText="1"/>
    </xf>
    <xf numFmtId="0" fontId="19" fillId="0" borderId="0" xfId="47" applyFont="1" applyAlignment="1">
      <alignment horizontal="center" vertical="top" wrapText="1"/>
    </xf>
    <xf numFmtId="4" fontId="19" fillId="0" borderId="0" xfId="47" applyNumberFormat="1" applyFont="1" applyAlignment="1">
      <alignment horizontal="center" vertical="top" wrapText="1"/>
    </xf>
    <xf numFmtId="4" fontId="40" fillId="3" borderId="1" xfId="47" applyNumberFormat="1" applyFont="1" applyFill="1" applyBorder="1" applyAlignment="1">
      <alignment horizontal="center" vertical="top"/>
    </xf>
    <xf numFmtId="0" fontId="62" fillId="0" borderId="0" xfId="47" applyFont="1" applyAlignment="1">
      <alignment horizontal="center" vertical="top" wrapText="1"/>
    </xf>
    <xf numFmtId="0" fontId="63" fillId="0" borderId="0" xfId="47" applyFont="1" applyAlignment="1">
      <alignment horizontal="left" vertical="top" wrapText="1"/>
    </xf>
    <xf numFmtId="4" fontId="64" fillId="0" borderId="0" xfId="47" applyNumberFormat="1" applyFont="1" applyAlignment="1">
      <alignment horizontal="center" vertical="top"/>
    </xf>
    <xf numFmtId="0" fontId="22" fillId="0" borderId="0" xfId="24" applyFont="1" applyBorder="1">
      <alignment horizontal="left" vertical="top"/>
    </xf>
    <xf numFmtId="0" fontId="56" fillId="0" borderId="0" xfId="47" applyFont="1" applyAlignment="1">
      <alignment horizontal="left" vertical="center"/>
    </xf>
    <xf numFmtId="0" fontId="56" fillId="0" borderId="0" xfId="47" applyFont="1" applyAlignment="1">
      <alignment horizontal="center"/>
    </xf>
    <xf numFmtId="0" fontId="56" fillId="0" borderId="2" xfId="47" applyFont="1" applyBorder="1" applyAlignment="1">
      <alignment horizontal="left"/>
    </xf>
    <xf numFmtId="0" fontId="56" fillId="0" borderId="0" xfId="47" applyFont="1" applyAlignment="1">
      <alignment horizontal="left"/>
    </xf>
    <xf numFmtId="0" fontId="56" fillId="0" borderId="0" xfId="47" applyFont="1" applyAlignment="1">
      <alignment horizontal="center" vertical="center"/>
    </xf>
    <xf numFmtId="0" fontId="56" fillId="0" borderId="0" xfId="47" applyFont="1" applyFill="1" applyAlignment="1">
      <alignment horizontal="center"/>
    </xf>
    <xf numFmtId="172" fontId="56" fillId="0" borderId="0" xfId="47" applyNumberFormat="1" applyFont="1" applyAlignment="1">
      <alignment horizontal="center" vertical="top" wrapText="1"/>
    </xf>
    <xf numFmtId="172" fontId="56" fillId="0" borderId="0" xfId="47" applyNumberFormat="1" applyFont="1" applyFill="1" applyAlignment="1">
      <alignment horizontal="center" vertical="top" wrapText="1"/>
    </xf>
    <xf numFmtId="0" fontId="40" fillId="0" borderId="0" xfId="47" applyFont="1" applyAlignment="1">
      <alignment horizontal="center" vertical="top" wrapText="1"/>
    </xf>
    <xf numFmtId="0" fontId="56" fillId="0" borderId="0" xfId="47" applyFont="1" applyAlignment="1">
      <alignment horizontal="center" vertical="top" wrapText="1"/>
    </xf>
    <xf numFmtId="0" fontId="56" fillId="0" borderId="0" xfId="47" applyFont="1" applyAlignment="1">
      <alignment horizontal="left" vertical="top" wrapText="1"/>
    </xf>
    <xf numFmtId="172" fontId="56" fillId="0" borderId="0" xfId="47" applyNumberFormat="1" applyFont="1" applyFill="1" applyAlignment="1">
      <alignment horizontal="center" vertical="top"/>
    </xf>
    <xf numFmtId="0" fontId="19" fillId="0" borderId="0" xfId="48"/>
    <xf numFmtId="0" fontId="7" fillId="0" borderId="0" xfId="48" applyFont="1" applyAlignment="1">
      <alignment horizontal="right"/>
    </xf>
    <xf numFmtId="0" fontId="19" fillId="0" borderId="0" xfId="48" applyAlignment="1">
      <alignment vertical="top"/>
    </xf>
    <xf numFmtId="0" fontId="59" fillId="0" borderId="0" xfId="48" applyFont="1" applyAlignment="1">
      <alignment vertical="top" wrapText="1"/>
    </xf>
    <xf numFmtId="0" fontId="7" fillId="0" borderId="1" xfId="49" applyFont="1" applyBorder="1" applyAlignment="1">
      <alignment horizontal="center" vertical="center" wrapText="1"/>
    </xf>
    <xf numFmtId="0" fontId="66" fillId="0" borderId="1" xfId="49" applyFont="1" applyBorder="1" applyAlignment="1">
      <alignment horizontal="center" vertical="center" wrapText="1"/>
    </xf>
    <xf numFmtId="0" fontId="7" fillId="0" borderId="39" xfId="49" applyFont="1" applyBorder="1" applyAlignment="1">
      <alignment horizontal="center" vertical="center" wrapText="1"/>
    </xf>
    <xf numFmtId="0" fontId="7" fillId="0" borderId="39" xfId="49" applyFont="1" applyBorder="1" applyAlignment="1">
      <alignment horizontal="left" vertical="center" wrapText="1"/>
    </xf>
    <xf numFmtId="0" fontId="7" fillId="0" borderId="1" xfId="49" applyFont="1" applyBorder="1" applyAlignment="1">
      <alignment horizontal="center" vertical="center"/>
    </xf>
    <xf numFmtId="2" fontId="7" fillId="0" borderId="1" xfId="49" applyNumberFormat="1" applyFont="1" applyBorder="1" applyAlignment="1">
      <alignment horizontal="center" vertical="center" wrapText="1"/>
    </xf>
    <xf numFmtId="0" fontId="7" fillId="0" borderId="10" xfId="49" applyFont="1" applyBorder="1" applyAlignment="1">
      <alignment horizontal="center" vertical="center"/>
    </xf>
    <xf numFmtId="0" fontId="67" fillId="0" borderId="1" xfId="49" applyFont="1" applyBorder="1" applyAlignment="1">
      <alignment vertical="center" wrapText="1"/>
    </xf>
    <xf numFmtId="0" fontId="7" fillId="0" borderId="6" xfId="49" applyFont="1" applyBorder="1" applyAlignment="1">
      <alignment vertical="center" wrapText="1"/>
    </xf>
    <xf numFmtId="2" fontId="66" fillId="0" borderId="1" xfId="49" applyNumberFormat="1" applyFont="1" applyBorder="1" applyAlignment="1">
      <alignment horizontal="center" vertical="center" wrapText="1"/>
    </xf>
    <xf numFmtId="0" fontId="66" fillId="0" borderId="1" xfId="49" applyFont="1" applyBorder="1" applyAlignment="1">
      <alignment horizontal="center" vertical="center"/>
    </xf>
    <xf numFmtId="0" fontId="7" fillId="0" borderId="1" xfId="49" applyFont="1" applyBorder="1" applyAlignment="1">
      <alignment vertical="center" wrapText="1"/>
    </xf>
    <xf numFmtId="2" fontId="7" fillId="0" borderId="1" xfId="49" applyNumberFormat="1" applyFont="1" applyBorder="1" applyAlignment="1">
      <alignment horizontal="center" vertical="center"/>
    </xf>
    <xf numFmtId="164" fontId="7" fillId="0" borderId="1" xfId="49" applyNumberFormat="1" applyFont="1" applyBorder="1" applyAlignment="1">
      <alignment horizontal="center" vertical="center"/>
    </xf>
    <xf numFmtId="1" fontId="66" fillId="0" borderId="1" xfId="49" applyNumberFormat="1" applyFont="1" applyBorder="1" applyAlignment="1">
      <alignment horizontal="center" vertical="center"/>
    </xf>
    <xf numFmtId="0" fontId="7" fillId="0" borderId="0" xfId="49" applyFont="1" applyAlignment="1">
      <alignment vertical="center" wrapText="1"/>
    </xf>
    <xf numFmtId="0" fontId="68" fillId="0" borderId="0" xfId="49" applyFont="1" applyAlignment="1">
      <alignment horizontal="center" vertical="center"/>
    </xf>
    <xf numFmtId="0" fontId="68" fillId="0" borderId="0" xfId="49" applyFont="1"/>
    <xf numFmtId="0" fontId="7" fillId="0" borderId="8" xfId="49" applyFont="1" applyBorder="1" applyAlignment="1">
      <alignment horizontal="center" vertical="center"/>
    </xf>
    <xf numFmtId="0" fontId="7" fillId="0" borderId="39" xfId="49" applyFont="1" applyBorder="1" applyAlignment="1">
      <alignment vertical="center" wrapText="1"/>
    </xf>
    <xf numFmtId="0" fontId="7" fillId="0" borderId="39" xfId="49" applyFont="1" applyBorder="1" applyAlignment="1">
      <alignment horizontal="center" vertical="center"/>
    </xf>
    <xf numFmtId="0" fontId="7" fillId="0" borderId="8" xfId="49" applyFont="1" applyBorder="1" applyAlignment="1">
      <alignment horizontal="right" vertical="center"/>
    </xf>
    <xf numFmtId="0" fontId="7" fillId="0" borderId="8" xfId="49" applyFont="1" applyBorder="1" applyAlignment="1">
      <alignment horizontal="center" vertical="center" wrapText="1"/>
    </xf>
    <xf numFmtId="9" fontId="7" fillId="0" borderId="1" xfId="49" applyNumberFormat="1" applyFont="1" applyBorder="1" applyAlignment="1">
      <alignment horizontal="center" vertical="center" wrapText="1"/>
    </xf>
    <xf numFmtId="1" fontId="7" fillId="0" borderId="1" xfId="49" applyNumberFormat="1" applyFont="1" applyBorder="1" applyAlignment="1">
      <alignment horizontal="center" vertical="center"/>
    </xf>
    <xf numFmtId="0" fontId="66" fillId="0" borderId="6" xfId="49" applyFont="1" applyBorder="1" applyAlignment="1">
      <alignment vertical="center"/>
    </xf>
    <xf numFmtId="0" fontId="66" fillId="0" borderId="1" xfId="49" applyFont="1" applyBorder="1" applyAlignment="1">
      <alignment vertical="center"/>
    </xf>
    <xf numFmtId="9" fontId="66" fillId="0" borderId="1" xfId="49" applyNumberFormat="1" applyFont="1" applyBorder="1" applyAlignment="1">
      <alignment horizontal="center" vertical="center"/>
    </xf>
    <xf numFmtId="0" fontId="66" fillId="6" borderId="1" xfId="49" applyFont="1" applyFill="1" applyBorder="1" applyAlignment="1">
      <alignment horizontal="center" vertical="center"/>
    </xf>
    <xf numFmtId="174" fontId="66" fillId="6" borderId="1" xfId="50" applyNumberFormat="1" applyFont="1" applyFill="1" applyBorder="1" applyAlignment="1">
      <alignment vertical="center"/>
    </xf>
    <xf numFmtId="0" fontId="41" fillId="0" borderId="0" xfId="49" applyFont="1"/>
    <xf numFmtId="0" fontId="4" fillId="0" borderId="0" xfId="49"/>
    <xf numFmtId="175" fontId="41" fillId="0" borderId="0" xfId="49" applyNumberFormat="1" applyFont="1"/>
    <xf numFmtId="176" fontId="70" fillId="0" borderId="0" xfId="51" applyFont="1" applyFill="1"/>
    <xf numFmtId="0" fontId="71" fillId="0" borderId="0" xfId="48" applyFont="1" applyAlignment="1">
      <alignment vertical="justify"/>
    </xf>
    <xf numFmtId="0" fontId="71" fillId="0" borderId="0" xfId="52" applyFont="1" applyAlignment="1">
      <alignment horizontal="left" vertical="center"/>
    </xf>
    <xf numFmtId="4" fontId="71" fillId="0" borderId="0" xfId="48" applyNumberFormat="1" applyFont="1" applyAlignment="1">
      <alignment horizontal="center" vertical="center"/>
    </xf>
    <xf numFmtId="0" fontId="71" fillId="0" borderId="0" xfId="48" applyFont="1"/>
    <xf numFmtId="4" fontId="71" fillId="0" borderId="0" xfId="48" applyNumberFormat="1" applyFont="1"/>
    <xf numFmtId="0" fontId="72" fillId="0" borderId="0" xfId="48" applyFont="1"/>
    <xf numFmtId="0" fontId="74" fillId="0" borderId="0" xfId="47" applyFont="1"/>
    <xf numFmtId="0" fontId="75" fillId="0" borderId="41" xfId="47" applyFont="1" applyBorder="1"/>
    <xf numFmtId="0" fontId="74" fillId="0" borderId="42" xfId="47" applyFont="1" applyBorder="1" applyAlignment="1">
      <alignment horizontal="center"/>
    </xf>
    <xf numFmtId="0" fontId="74" fillId="0" borderId="42" xfId="47" applyFont="1" applyBorder="1"/>
    <xf numFmtId="0" fontId="75" fillId="0" borderId="42" xfId="47" applyFont="1" applyBorder="1"/>
    <xf numFmtId="0" fontId="77" fillId="0" borderId="42" xfId="47" applyFont="1" applyBorder="1"/>
    <xf numFmtId="0" fontId="74" fillId="0" borderId="42" xfId="47" applyFont="1" applyBorder="1" applyAlignment="1">
      <alignment horizontal="centerContinuous"/>
    </xf>
    <xf numFmtId="0" fontId="79" fillId="0" borderId="42" xfId="47" applyFont="1" applyBorder="1" applyAlignment="1">
      <alignment horizontal="left"/>
    </xf>
    <xf numFmtId="0" fontId="79" fillId="0" borderId="51" xfId="47" applyFont="1" applyBorder="1" applyAlignment="1">
      <alignment horizontal="left"/>
    </xf>
    <xf numFmtId="0" fontId="73" fillId="0" borderId="55" xfId="47" applyFont="1" applyBorder="1" applyAlignment="1">
      <alignment horizontal="center"/>
    </xf>
    <xf numFmtId="0" fontId="73" fillId="0" borderId="49" xfId="47" applyFont="1" applyBorder="1" applyAlignment="1">
      <alignment horizontal="center"/>
    </xf>
    <xf numFmtId="0" fontId="73" fillId="0" borderId="50" xfId="47" applyFont="1" applyBorder="1" applyAlignment="1">
      <alignment horizontal="center"/>
    </xf>
    <xf numFmtId="0" fontId="75" fillId="0" borderId="0" xfId="47" applyFont="1"/>
    <xf numFmtId="0" fontId="73" fillId="0" borderId="53" xfId="47" applyFont="1" applyBorder="1" applyAlignment="1">
      <alignment horizontal="justify"/>
    </xf>
    <xf numFmtId="0" fontId="74" fillId="0" borderId="53" xfId="47" applyFont="1" applyBorder="1" applyAlignment="1">
      <alignment horizontal="center"/>
    </xf>
    <xf numFmtId="0" fontId="74" fillId="0" borderId="46" xfId="47" applyFont="1" applyBorder="1" applyAlignment="1">
      <alignment horizontal="center"/>
    </xf>
    <xf numFmtId="2" fontId="74" fillId="0" borderId="53" xfId="47" applyNumberFormat="1" applyFont="1" applyBorder="1" applyAlignment="1">
      <alignment horizontal="center"/>
    </xf>
    <xf numFmtId="0" fontId="78" fillId="0" borderId="53" xfId="47" applyFont="1" applyBorder="1" applyAlignment="1">
      <alignment horizontal="right"/>
    </xf>
    <xf numFmtId="0" fontId="81" fillId="0" borderId="46" xfId="47" applyFont="1" applyBorder="1"/>
    <xf numFmtId="2" fontId="73" fillId="0" borderId="53" xfId="47" applyNumberFormat="1" applyFont="1" applyBorder="1" applyAlignment="1">
      <alignment horizontal="center"/>
    </xf>
    <xf numFmtId="0" fontId="73" fillId="0" borderId="56" xfId="47" applyFont="1" applyBorder="1" applyAlignment="1">
      <alignment horizontal="justify"/>
    </xf>
    <xf numFmtId="0" fontId="78" fillId="0" borderId="56" xfId="47" applyFont="1" applyBorder="1" applyAlignment="1">
      <alignment horizontal="right"/>
    </xf>
    <xf numFmtId="0" fontId="80" fillId="0" borderId="57" xfId="47" applyFont="1" applyBorder="1"/>
    <xf numFmtId="2" fontId="73" fillId="0" borderId="56" xfId="47" applyNumberFormat="1" applyFont="1" applyBorder="1" applyAlignment="1">
      <alignment horizontal="center"/>
    </xf>
    <xf numFmtId="0" fontId="73" fillId="0" borderId="53" xfId="47" applyFont="1" applyBorder="1" applyAlignment="1">
      <alignment horizontal="justify" wrapText="1"/>
    </xf>
    <xf numFmtId="0" fontId="74" fillId="0" borderId="53" xfId="47" applyFont="1" applyBorder="1"/>
    <xf numFmtId="0" fontId="74" fillId="0" borderId="46" xfId="47" applyFont="1" applyBorder="1"/>
    <xf numFmtId="49" fontId="73" fillId="0" borderId="53" xfId="47" applyNumberFormat="1" applyFont="1" applyBorder="1" applyAlignment="1">
      <alignment horizontal="justify"/>
    </xf>
    <xf numFmtId="0" fontId="80" fillId="0" borderId="46" xfId="47" applyFont="1" applyBorder="1"/>
    <xf numFmtId="49" fontId="73" fillId="0" borderId="56" xfId="47" applyNumberFormat="1" applyFont="1" applyBorder="1" applyAlignment="1">
      <alignment horizontal="justify"/>
    </xf>
    <xf numFmtId="2" fontId="73" fillId="0" borderId="57" xfId="47" applyNumberFormat="1" applyFont="1" applyBorder="1" applyAlignment="1">
      <alignment horizontal="center"/>
    </xf>
    <xf numFmtId="2" fontId="73" fillId="0" borderId="0" xfId="47" applyNumberFormat="1" applyFont="1" applyAlignment="1">
      <alignment horizontal="center"/>
    </xf>
    <xf numFmtId="2" fontId="73" fillId="0" borderId="58" xfId="47" applyNumberFormat="1" applyFont="1" applyBorder="1" applyAlignment="1">
      <alignment horizontal="center"/>
    </xf>
    <xf numFmtId="0" fontId="75" fillId="0" borderId="53" xfId="47" applyFont="1" applyBorder="1"/>
    <xf numFmtId="0" fontId="75" fillId="0" borderId="46" xfId="47" applyFont="1" applyBorder="1"/>
    <xf numFmtId="2" fontId="73" fillId="0" borderId="46" xfId="47" applyNumberFormat="1" applyFont="1" applyBorder="1" applyAlignment="1">
      <alignment horizontal="center"/>
    </xf>
    <xf numFmtId="49" fontId="81" fillId="0" borderId="46" xfId="47" applyNumberFormat="1" applyFont="1" applyBorder="1" applyAlignment="1">
      <alignment horizontal="left" vertical="center" wrapText="1"/>
    </xf>
    <xf numFmtId="0" fontId="67" fillId="0" borderId="53" xfId="47" applyFont="1" applyBorder="1" applyAlignment="1">
      <alignment horizontal="center" vertical="center" wrapText="1"/>
    </xf>
    <xf numFmtId="0" fontId="73" fillId="0" borderId="53" xfId="47" applyFont="1" applyBorder="1" applyAlignment="1">
      <alignment vertical="center"/>
    </xf>
    <xf numFmtId="0" fontId="73" fillId="0" borderId="46" xfId="47" applyFont="1" applyBorder="1" applyAlignment="1">
      <alignment horizontal="left" vertical="center"/>
    </xf>
    <xf numFmtId="2" fontId="73" fillId="0" borderId="11" xfId="47" applyNumberFormat="1" applyFont="1" applyBorder="1" applyAlignment="1">
      <alignment horizontal="center" vertical="center"/>
    </xf>
    <xf numFmtId="49" fontId="81" fillId="5" borderId="46" xfId="47" applyNumberFormat="1" applyFont="1" applyFill="1" applyBorder="1" applyAlignment="1">
      <alignment horizontal="left" vertical="center" wrapText="1"/>
    </xf>
    <xf numFmtId="0" fontId="67" fillId="5" borderId="53" xfId="47" applyFont="1" applyFill="1" applyBorder="1" applyAlignment="1">
      <alignment horizontal="center" vertical="center" wrapText="1"/>
    </xf>
    <xf numFmtId="0" fontId="73" fillId="5" borderId="53" xfId="47" applyFont="1" applyFill="1" applyBorder="1" applyAlignment="1">
      <alignment vertical="center"/>
    </xf>
    <xf numFmtId="0" fontId="73" fillId="5" borderId="46" xfId="47" applyFont="1" applyFill="1" applyBorder="1" applyAlignment="1">
      <alignment horizontal="left" vertical="center"/>
    </xf>
    <xf numFmtId="2" fontId="73" fillId="5" borderId="11" xfId="47" applyNumberFormat="1" applyFont="1" applyFill="1" applyBorder="1" applyAlignment="1">
      <alignment horizontal="center" vertical="center"/>
    </xf>
    <xf numFmtId="49" fontId="81" fillId="0" borderId="56" xfId="47" applyNumberFormat="1" applyFont="1" applyBorder="1" applyAlignment="1">
      <alignment horizontal="justify" vertical="center"/>
    </xf>
    <xf numFmtId="0" fontId="67" fillId="0" borderId="56" xfId="47" applyFont="1" applyBorder="1" applyAlignment="1">
      <alignment horizontal="center" vertical="center" wrapText="1"/>
    </xf>
    <xf numFmtId="0" fontId="81" fillId="0" borderId="56" xfId="47" applyFont="1" applyBorder="1" applyAlignment="1">
      <alignment vertical="center"/>
    </xf>
    <xf numFmtId="0" fontId="81" fillId="0" borderId="57" xfId="47" applyFont="1" applyBorder="1" applyAlignment="1">
      <alignment vertical="center"/>
    </xf>
    <xf numFmtId="2" fontId="73" fillId="0" borderId="62" xfId="47" applyNumberFormat="1" applyFont="1" applyBorder="1" applyAlignment="1">
      <alignment horizontal="center" vertical="center"/>
    </xf>
    <xf numFmtId="49" fontId="84" fillId="5" borderId="53" xfId="47" applyNumberFormat="1" applyFont="1" applyFill="1" applyBorder="1" applyAlignment="1">
      <alignment horizontal="justify"/>
    </xf>
    <xf numFmtId="0" fontId="84" fillId="5" borderId="53" xfId="47" applyFont="1" applyFill="1" applyBorder="1" applyAlignment="1">
      <alignment horizontal="center" vertical="center"/>
    </xf>
    <xf numFmtId="0" fontId="84" fillId="5" borderId="53" xfId="47" applyFont="1" applyFill="1" applyBorder="1"/>
    <xf numFmtId="0" fontId="84" fillId="5" borderId="46" xfId="47" applyFont="1" applyFill="1" applyBorder="1"/>
    <xf numFmtId="2" fontId="84" fillId="5" borderId="53" xfId="47" applyNumberFormat="1" applyFont="1" applyFill="1" applyBorder="1" applyAlignment="1">
      <alignment horizontal="center"/>
    </xf>
    <xf numFmtId="0" fontId="84" fillId="5" borderId="53" xfId="47" applyFont="1" applyFill="1" applyBorder="1" applyAlignment="1">
      <alignment horizontal="center"/>
    </xf>
    <xf numFmtId="49" fontId="84" fillId="5" borderId="53" xfId="47" applyNumberFormat="1" applyFont="1" applyFill="1" applyBorder="1" applyAlignment="1">
      <alignment horizontal="justify" vertical="center" wrapText="1"/>
    </xf>
    <xf numFmtId="49" fontId="84" fillId="5" borderId="53" xfId="47" applyNumberFormat="1" applyFont="1" applyFill="1" applyBorder="1" applyAlignment="1">
      <alignment horizontal="center" vertical="center"/>
    </xf>
    <xf numFmtId="0" fontId="84" fillId="5" borderId="53" xfId="47" applyFont="1" applyFill="1" applyBorder="1" applyAlignment="1">
      <alignment vertical="center"/>
    </xf>
    <xf numFmtId="2" fontId="84" fillId="5" borderId="53" xfId="47" applyNumberFormat="1" applyFont="1" applyFill="1" applyBorder="1" applyAlignment="1">
      <alignment horizontal="center" vertical="center"/>
    </xf>
    <xf numFmtId="49" fontId="84" fillId="5" borderId="0" xfId="47" applyNumberFormat="1" applyFont="1" applyFill="1" applyAlignment="1">
      <alignment horizontal="justify" vertical="center" wrapText="1"/>
    </xf>
    <xf numFmtId="0" fontId="84" fillId="5" borderId="46" xfId="47" applyFont="1" applyFill="1" applyBorder="1" applyAlignment="1">
      <alignment vertical="center"/>
    </xf>
    <xf numFmtId="49" fontId="84" fillId="5" borderId="56" xfId="47" applyNumberFormat="1" applyFont="1" applyFill="1" applyBorder="1" applyAlignment="1">
      <alignment horizontal="justify" vertical="center" wrapText="1"/>
    </xf>
    <xf numFmtId="49" fontId="84" fillId="5" borderId="56" xfId="47" applyNumberFormat="1" applyFont="1" applyFill="1" applyBorder="1" applyAlignment="1">
      <alignment horizontal="center" vertical="center"/>
    </xf>
    <xf numFmtId="0" fontId="84" fillId="5" borderId="56" xfId="47" applyFont="1" applyFill="1" applyBorder="1" applyAlignment="1">
      <alignment vertical="center"/>
    </xf>
    <xf numFmtId="2" fontId="84" fillId="5" borderId="57" xfId="47" applyNumberFormat="1" applyFont="1" applyFill="1" applyBorder="1" applyAlignment="1">
      <alignment horizontal="center" vertical="center"/>
    </xf>
    <xf numFmtId="49" fontId="81" fillId="5" borderId="46" xfId="47" applyNumberFormat="1" applyFont="1" applyFill="1" applyBorder="1" applyAlignment="1">
      <alignment horizontal="left" wrapText="1"/>
    </xf>
    <xf numFmtId="0" fontId="81" fillId="0" borderId="53" xfId="47" applyFont="1" applyBorder="1" applyAlignment="1">
      <alignment horizontal="center" vertical="center"/>
    </xf>
    <xf numFmtId="0" fontId="81" fillId="0" borderId="53" xfId="47" applyFont="1" applyBorder="1" applyAlignment="1">
      <alignment vertical="center"/>
    </xf>
    <xf numFmtId="0" fontId="81" fillId="0" borderId="46" xfId="47" applyFont="1" applyBorder="1" applyAlignment="1">
      <alignment vertical="center"/>
    </xf>
    <xf numFmtId="2" fontId="81" fillId="0" borderId="11" xfId="47" applyNumberFormat="1" applyFont="1" applyBorder="1" applyAlignment="1">
      <alignment horizontal="center" vertical="center"/>
    </xf>
    <xf numFmtId="49" fontId="73" fillId="5" borderId="46" xfId="47" applyNumberFormat="1" applyFont="1" applyFill="1" applyBorder="1" applyAlignment="1">
      <alignment horizontal="justify" wrapText="1"/>
    </xf>
    <xf numFmtId="49" fontId="73" fillId="5" borderId="53" xfId="47" applyNumberFormat="1" applyFont="1" applyFill="1" applyBorder="1" applyAlignment="1">
      <alignment horizontal="center" vertical="center"/>
    </xf>
    <xf numFmtId="0" fontId="81" fillId="5" borderId="53" xfId="47" applyFont="1" applyFill="1" applyBorder="1" applyAlignment="1">
      <alignment vertical="center"/>
    </xf>
    <xf numFmtId="0" fontId="73" fillId="5" borderId="46" xfId="47" applyFont="1" applyFill="1" applyBorder="1" applyAlignment="1">
      <alignment vertical="center"/>
    </xf>
    <xf numFmtId="2" fontId="73" fillId="5" borderId="53" xfId="47" applyNumberFormat="1" applyFont="1" applyFill="1" applyBorder="1" applyAlignment="1">
      <alignment horizontal="center" vertical="center"/>
    </xf>
    <xf numFmtId="0" fontId="74" fillId="3" borderId="0" xfId="47" applyFont="1" applyFill="1"/>
    <xf numFmtId="0" fontId="75" fillId="3" borderId="0" xfId="47" applyFont="1" applyFill="1"/>
    <xf numFmtId="0" fontId="75" fillId="3" borderId="41" xfId="47" applyFont="1" applyFill="1" applyBorder="1"/>
    <xf numFmtId="0" fontId="73" fillId="5" borderId="53" xfId="47" applyFont="1" applyFill="1" applyBorder="1" applyAlignment="1">
      <alignment horizontal="center" vertical="center"/>
    </xf>
    <xf numFmtId="49" fontId="81" fillId="5" borderId="46" xfId="47" applyNumberFormat="1" applyFont="1" applyFill="1" applyBorder="1" applyAlignment="1">
      <alignment horizontal="justify" wrapText="1"/>
    </xf>
    <xf numFmtId="0" fontId="81" fillId="5" borderId="53" xfId="47" applyFont="1" applyFill="1" applyBorder="1" applyAlignment="1">
      <alignment horizontal="center"/>
    </xf>
    <xf numFmtId="0" fontId="81" fillId="5" borderId="53" xfId="47" applyFont="1" applyFill="1" applyBorder="1"/>
    <xf numFmtId="0" fontId="85" fillId="5" borderId="46" xfId="47" applyFont="1" applyFill="1" applyBorder="1"/>
    <xf numFmtId="2" fontId="85" fillId="5" borderId="53" xfId="47" applyNumberFormat="1" applyFont="1" applyFill="1" applyBorder="1" applyAlignment="1">
      <alignment horizontal="center"/>
    </xf>
    <xf numFmtId="49" fontId="81" fillId="5" borderId="46" xfId="47" applyNumberFormat="1" applyFont="1" applyFill="1" applyBorder="1" applyAlignment="1">
      <alignment horizontal="justify"/>
    </xf>
    <xf numFmtId="0" fontId="73" fillId="5" borderId="53" xfId="47" applyFont="1" applyFill="1" applyBorder="1" applyAlignment="1">
      <alignment horizontal="right" vertical="center"/>
    </xf>
    <xf numFmtId="0" fontId="73" fillId="5" borderId="53" xfId="47" applyFont="1" applyFill="1" applyBorder="1" applyAlignment="1">
      <alignment horizontal="left" vertical="center"/>
    </xf>
    <xf numFmtId="2" fontId="81" fillId="5" borderId="53" xfId="47" applyNumberFormat="1" applyFont="1" applyFill="1" applyBorder="1" applyAlignment="1">
      <alignment horizontal="center"/>
    </xf>
    <xf numFmtId="0" fontId="81" fillId="5" borderId="46" xfId="47" applyFont="1" applyFill="1" applyBorder="1"/>
    <xf numFmtId="0" fontId="81" fillId="5" borderId="53" xfId="47" applyFont="1" applyFill="1" applyBorder="1" applyAlignment="1">
      <alignment horizontal="center" vertical="center"/>
    </xf>
    <xf numFmtId="0" fontId="81" fillId="5" borderId="46" xfId="47" applyFont="1" applyFill="1" applyBorder="1" applyAlignment="1">
      <alignment vertical="center"/>
    </xf>
    <xf numFmtId="2" fontId="81" fillId="5" borderId="53" xfId="47" applyNumberFormat="1" applyFont="1" applyFill="1" applyBorder="1" applyAlignment="1">
      <alignment horizontal="center" vertical="center"/>
    </xf>
    <xf numFmtId="49" fontId="81" fillId="5" borderId="56" xfId="47" applyNumberFormat="1" applyFont="1" applyFill="1" applyBorder="1" applyAlignment="1">
      <alignment horizontal="justify" vertical="center" wrapText="1"/>
    </xf>
    <xf numFmtId="0" fontId="81" fillId="5" borderId="56" xfId="47" applyFont="1" applyFill="1" applyBorder="1" applyAlignment="1">
      <alignment horizontal="center" vertical="center"/>
    </xf>
    <xf numFmtId="0" fontId="81" fillId="5" borderId="56" xfId="47" applyFont="1" applyFill="1" applyBorder="1" applyAlignment="1">
      <alignment vertical="center"/>
    </xf>
    <xf numFmtId="0" fontId="81" fillId="5" borderId="57" xfId="47" applyFont="1" applyFill="1" applyBorder="1" applyAlignment="1">
      <alignment vertical="center"/>
    </xf>
    <xf numFmtId="2" fontId="81" fillId="5" borderId="56" xfId="47" applyNumberFormat="1" applyFont="1" applyFill="1" applyBorder="1" applyAlignment="1">
      <alignment horizontal="center" vertical="center"/>
    </xf>
    <xf numFmtId="2" fontId="81" fillId="5" borderId="11" xfId="47" applyNumberFormat="1" applyFont="1" applyFill="1" applyBorder="1" applyAlignment="1">
      <alignment horizontal="center"/>
    </xf>
    <xf numFmtId="49" fontId="81" fillId="5" borderId="53" xfId="47" applyNumberFormat="1" applyFont="1" applyFill="1" applyBorder="1" applyAlignment="1">
      <alignment horizontal="left"/>
    </xf>
    <xf numFmtId="2" fontId="81" fillId="5" borderId="64" xfId="47" applyNumberFormat="1" applyFont="1" applyFill="1" applyBorder="1" applyAlignment="1">
      <alignment horizontal="center"/>
    </xf>
    <xf numFmtId="2" fontId="81" fillId="5" borderId="11" xfId="47" applyNumberFormat="1" applyFont="1" applyFill="1" applyBorder="1" applyAlignment="1">
      <alignment horizontal="center" vertical="center"/>
    </xf>
    <xf numFmtId="49" fontId="81" fillId="5" borderId="53" xfId="47" applyNumberFormat="1" applyFont="1" applyFill="1" applyBorder="1" applyAlignment="1">
      <alignment horizontal="justify" wrapText="1"/>
    </xf>
    <xf numFmtId="49" fontId="81" fillId="5" borderId="57" xfId="47" applyNumberFormat="1" applyFont="1" applyFill="1" applyBorder="1" applyAlignment="1">
      <alignment horizontal="left" wrapText="1"/>
    </xf>
    <xf numFmtId="0" fontId="81" fillId="5" borderId="56" xfId="47" applyFont="1" applyFill="1" applyBorder="1" applyAlignment="1">
      <alignment horizontal="right" vertical="center"/>
    </xf>
    <xf numFmtId="0" fontId="81" fillId="5" borderId="57" xfId="47" applyFont="1" applyFill="1" applyBorder="1" applyAlignment="1">
      <alignment horizontal="left" vertical="center"/>
    </xf>
    <xf numFmtId="2" fontId="81" fillId="5" borderId="62" xfId="47" applyNumberFormat="1" applyFont="1" applyFill="1" applyBorder="1" applyAlignment="1">
      <alignment horizontal="center" vertical="center"/>
    </xf>
    <xf numFmtId="0" fontId="73" fillId="0" borderId="63" xfId="47" applyFont="1" applyBorder="1" applyAlignment="1">
      <alignment horizontal="center" vertical="center"/>
    </xf>
    <xf numFmtId="0" fontId="73" fillId="0" borderId="46" xfId="47" applyFont="1" applyBorder="1" applyAlignment="1">
      <alignment horizontal="justify"/>
    </xf>
    <xf numFmtId="0" fontId="73" fillId="0" borderId="53" xfId="47" applyFont="1" applyBorder="1" applyAlignment="1">
      <alignment horizontal="center" vertical="center"/>
    </xf>
    <xf numFmtId="0" fontId="73" fillId="0" borderId="46" xfId="47" applyFont="1" applyBorder="1" applyAlignment="1">
      <alignment vertical="center"/>
    </xf>
    <xf numFmtId="2" fontId="73" fillId="0" borderId="53" xfId="47" applyNumberFormat="1" applyFont="1" applyBorder="1" applyAlignment="1">
      <alignment horizontal="center" vertical="center"/>
    </xf>
    <xf numFmtId="0" fontId="73" fillId="0" borderId="66" xfId="47" applyFont="1" applyBorder="1" applyAlignment="1">
      <alignment horizontal="center" vertical="center"/>
    </xf>
    <xf numFmtId="0" fontId="73" fillId="0" borderId="67" xfId="47" applyFont="1" applyBorder="1" applyAlignment="1">
      <alignment horizontal="justify"/>
    </xf>
    <xf numFmtId="0" fontId="73" fillId="0" borderId="68" xfId="47" applyFont="1" applyBorder="1" applyAlignment="1">
      <alignment horizontal="center" vertical="center"/>
    </xf>
    <xf numFmtId="0" fontId="73" fillId="0" borderId="68" xfId="47" applyFont="1" applyBorder="1" applyAlignment="1">
      <alignment vertical="center"/>
    </xf>
    <xf numFmtId="0" fontId="81" fillId="0" borderId="67" xfId="47" applyFont="1" applyBorder="1" applyAlignment="1">
      <alignment vertical="center"/>
    </xf>
    <xf numFmtId="2" fontId="73" fillId="0" borderId="68" xfId="47" applyNumberFormat="1" applyFont="1" applyBorder="1" applyAlignment="1">
      <alignment horizontal="center" vertical="center"/>
    </xf>
    <xf numFmtId="2" fontId="74" fillId="0" borderId="0" xfId="47" applyNumberFormat="1" applyFont="1"/>
    <xf numFmtId="2" fontId="75" fillId="0" borderId="41" xfId="47" applyNumberFormat="1" applyFont="1" applyBorder="1" applyAlignment="1">
      <alignment horizontal="left"/>
    </xf>
    <xf numFmtId="0" fontId="76" fillId="0" borderId="67" xfId="47" applyFont="1" applyBorder="1" applyAlignment="1">
      <alignment horizontal="justify" wrapText="1"/>
    </xf>
    <xf numFmtId="0" fontId="73" fillId="0" borderId="68" xfId="47" applyFont="1" applyBorder="1"/>
    <xf numFmtId="0" fontId="81" fillId="0" borderId="67" xfId="47" applyFont="1" applyBorder="1"/>
    <xf numFmtId="4" fontId="87" fillId="0" borderId="68" xfId="47" applyNumberFormat="1" applyFont="1" applyBorder="1" applyAlignment="1">
      <alignment horizontal="center" vertical="center"/>
    </xf>
    <xf numFmtId="0" fontId="81" fillId="0" borderId="46" xfId="47" applyFont="1" applyBorder="1" applyAlignment="1">
      <alignment horizontal="justify"/>
    </xf>
    <xf numFmtId="0" fontId="81" fillId="0" borderId="68" xfId="47" applyFont="1" applyBorder="1" applyAlignment="1">
      <alignment vertical="center"/>
    </xf>
    <xf numFmtId="0" fontId="88" fillId="0" borderId="67" xfId="47" applyFont="1" applyBorder="1" applyAlignment="1">
      <alignment horizontal="justify"/>
    </xf>
    <xf numFmtId="0" fontId="78" fillId="0" borderId="68" xfId="47" applyFont="1" applyBorder="1" applyAlignment="1">
      <alignment horizontal="center"/>
    </xf>
    <xf numFmtId="0" fontId="78" fillId="0" borderId="68" xfId="47" applyFont="1" applyBorder="1"/>
    <xf numFmtId="0" fontId="78" fillId="0" borderId="57" xfId="47" applyFont="1" applyBorder="1"/>
    <xf numFmtId="0" fontId="73" fillId="0" borderId="59" xfId="47" applyFont="1" applyBorder="1" applyAlignment="1">
      <alignment horizontal="center" vertical="center"/>
    </xf>
    <xf numFmtId="49" fontId="81" fillId="0" borderId="68" xfId="47" applyNumberFormat="1" applyFont="1" applyBorder="1" applyAlignment="1">
      <alignment horizontal="justify" vertical="center"/>
    </xf>
    <xf numFmtId="0" fontId="81" fillId="0" borderId="68" xfId="47" applyFont="1" applyBorder="1" applyAlignment="1">
      <alignment horizontal="center" vertical="center"/>
    </xf>
    <xf numFmtId="4" fontId="88" fillId="0" borderId="68" xfId="47" applyNumberFormat="1" applyFont="1" applyBorder="1" applyAlignment="1">
      <alignment horizontal="center" vertical="center"/>
    </xf>
    <xf numFmtId="0" fontId="81" fillId="0" borderId="56" xfId="47" applyFont="1" applyBorder="1" applyAlignment="1">
      <alignment horizontal="center" vertical="center"/>
    </xf>
    <xf numFmtId="4" fontId="88" fillId="0" borderId="56" xfId="47" applyNumberFormat="1" applyFont="1" applyBorder="1" applyAlignment="1">
      <alignment horizontal="center" vertical="center"/>
    </xf>
    <xf numFmtId="49" fontId="89" fillId="0" borderId="57" xfId="47" applyNumberFormat="1" applyFont="1" applyBorder="1" applyAlignment="1">
      <alignment horizontal="justify" vertical="center"/>
    </xf>
    <xf numFmtId="0" fontId="89" fillId="0" borderId="56" xfId="47" applyFont="1" applyBorder="1" applyAlignment="1">
      <alignment horizontal="center" vertical="center"/>
    </xf>
    <xf numFmtId="0" fontId="89" fillId="0" borderId="56" xfId="47" applyFont="1" applyBorder="1" applyAlignment="1">
      <alignment vertical="center"/>
    </xf>
    <xf numFmtId="0" fontId="89" fillId="0" borderId="57" xfId="47" applyFont="1" applyBorder="1" applyAlignment="1">
      <alignment vertical="center"/>
    </xf>
    <xf numFmtId="167" fontId="81" fillId="0" borderId="53" xfId="47" applyNumberFormat="1" applyFont="1" applyBorder="1" applyAlignment="1">
      <alignment vertical="center"/>
    </xf>
    <xf numFmtId="170" fontId="74" fillId="0" borderId="0" xfId="47" applyNumberFormat="1" applyFont="1"/>
    <xf numFmtId="167" fontId="73" fillId="0" borderId="68" xfId="47" applyNumberFormat="1" applyFont="1" applyBorder="1" applyAlignment="1">
      <alignment vertical="center"/>
    </xf>
    <xf numFmtId="4" fontId="75" fillId="0" borderId="41" xfId="47" applyNumberFormat="1" applyFont="1" applyBorder="1" applyAlignment="1">
      <alignment horizontal="left"/>
    </xf>
    <xf numFmtId="0" fontId="73" fillId="0" borderId="67" xfId="47" applyFont="1" applyBorder="1" applyAlignment="1">
      <alignment horizontal="justify" vertical="center"/>
    </xf>
    <xf numFmtId="0" fontId="73" fillId="0" borderId="69" xfId="47" applyFont="1" applyBorder="1" applyAlignment="1">
      <alignment vertical="center"/>
    </xf>
    <xf numFmtId="0" fontId="73" fillId="0" borderId="67" xfId="47" applyFont="1" applyBorder="1" applyAlignment="1">
      <alignment vertical="center"/>
    </xf>
    <xf numFmtId="0" fontId="81" fillId="0" borderId="59" xfId="47" applyFont="1" applyBorder="1" applyAlignment="1">
      <alignment horizontal="center" vertical="center"/>
    </xf>
    <xf numFmtId="0" fontId="73" fillId="0" borderId="69" xfId="47" applyFont="1" applyBorder="1" applyAlignment="1">
      <alignment horizontal="center" vertical="center"/>
    </xf>
    <xf numFmtId="0" fontId="55" fillId="0" borderId="41" xfId="47" applyFont="1" applyBorder="1" applyAlignment="1">
      <alignment horizontal="center" vertical="center" wrapText="1"/>
    </xf>
    <xf numFmtId="0" fontId="90" fillId="0" borderId="0" xfId="47" applyFont="1"/>
    <xf numFmtId="0" fontId="73" fillId="0" borderId="57" xfId="47" applyFont="1" applyBorder="1" applyAlignment="1">
      <alignment horizontal="justify" vertical="center"/>
    </xf>
    <xf numFmtId="0" fontId="73" fillId="0" borderId="58" xfId="47" applyFont="1" applyBorder="1" applyAlignment="1">
      <alignment horizontal="center" vertical="center"/>
    </xf>
    <xf numFmtId="0" fontId="73" fillId="0" borderId="56" xfId="47" applyFont="1" applyBorder="1" applyAlignment="1">
      <alignment vertical="center"/>
    </xf>
    <xf numFmtId="0" fontId="73" fillId="0" borderId="57" xfId="47" applyFont="1" applyBorder="1" applyAlignment="1">
      <alignment vertical="center"/>
    </xf>
    <xf numFmtId="0" fontId="81" fillId="0" borderId="70" xfId="47" applyFont="1" applyBorder="1" applyAlignment="1">
      <alignment horizontal="center" vertical="center"/>
    </xf>
    <xf numFmtId="0" fontId="88" fillId="0" borderId="54" xfId="47" applyFont="1" applyBorder="1" applyAlignment="1">
      <alignment horizontal="left" vertical="center" wrapText="1"/>
    </xf>
    <xf numFmtId="2" fontId="81" fillId="0" borderId="67" xfId="47" applyNumberFormat="1" applyFont="1" applyBorder="1" applyAlignment="1">
      <alignment horizontal="center" vertical="center"/>
    </xf>
    <xf numFmtId="4" fontId="91" fillId="5" borderId="68" xfId="47" applyNumberFormat="1" applyFont="1" applyFill="1" applyBorder="1" applyAlignment="1">
      <alignment horizontal="center" vertical="center"/>
    </xf>
    <xf numFmtId="0" fontId="81" fillId="5" borderId="55" xfId="47" applyFont="1" applyFill="1" applyBorder="1" applyAlignment="1">
      <alignment horizontal="center" vertical="center"/>
    </xf>
    <xf numFmtId="0" fontId="75" fillId="5" borderId="0" xfId="47" applyFont="1" applyFill="1"/>
    <xf numFmtId="0" fontId="75" fillId="5" borderId="45" xfId="47" applyFont="1" applyFill="1" applyBorder="1"/>
    <xf numFmtId="0" fontId="55" fillId="0" borderId="0" xfId="47" applyFont="1" applyAlignment="1">
      <alignment horizontal="center" vertical="center" wrapText="1"/>
    </xf>
    <xf numFmtId="0" fontId="93" fillId="0" borderId="0" xfId="47" applyFont="1"/>
    <xf numFmtId="0" fontId="94" fillId="0" borderId="0" xfId="47" applyFont="1"/>
    <xf numFmtId="0" fontId="34" fillId="0" borderId="0" xfId="40" applyAlignment="1">
      <alignment horizontal="center" vertical="center" wrapText="1"/>
    </xf>
    <xf numFmtId="0" fontId="96" fillId="5" borderId="0" xfId="40" applyFont="1" applyFill="1" applyAlignment="1">
      <alignment horizontal="center" vertical="center" wrapText="1"/>
    </xf>
    <xf numFmtId="0" fontId="98" fillId="5" borderId="39" xfId="55" quotePrefix="1" applyFont="1" applyFill="1" applyBorder="1" applyAlignment="1">
      <alignment horizontal="center" vertical="center" wrapText="1"/>
    </xf>
    <xf numFmtId="0" fontId="98" fillId="5" borderId="29" xfId="56" quotePrefix="1" applyFont="1" applyFill="1" applyBorder="1" applyAlignment="1">
      <alignment horizontal="center" vertical="center" wrapText="1"/>
    </xf>
    <xf numFmtId="0" fontId="101" fillId="5" borderId="1" xfId="57" quotePrefix="1" applyFont="1" applyFill="1" applyBorder="1" applyAlignment="1">
      <alignment horizontal="center" vertical="center" wrapText="1"/>
    </xf>
    <xf numFmtId="0" fontId="101" fillId="5" borderId="6" xfId="58" quotePrefix="1" applyFont="1" applyFill="1" applyBorder="1" applyAlignment="1">
      <alignment horizontal="center" vertical="center" wrapText="1"/>
    </xf>
    <xf numFmtId="0" fontId="103" fillId="0" borderId="0" xfId="40" applyFont="1" applyAlignment="1">
      <alignment horizontal="center" vertical="center" wrapText="1"/>
    </xf>
    <xf numFmtId="0" fontId="104" fillId="0" borderId="0" xfId="40" applyFont="1" applyAlignment="1">
      <alignment horizontal="left" vertical="center" wrapText="1"/>
    </xf>
    <xf numFmtId="3" fontId="34" fillId="0" borderId="0" xfId="40" applyNumberFormat="1" applyAlignment="1">
      <alignment horizontal="center" vertical="center" wrapText="1"/>
    </xf>
    <xf numFmtId="0" fontId="34" fillId="0" borderId="0" xfId="40" applyAlignment="1">
      <alignment horizontal="left" vertical="center" wrapText="1"/>
    </xf>
    <xf numFmtId="2" fontId="98" fillId="0" borderId="4" xfId="63" applyNumberFormat="1" applyFont="1" applyBorder="1" applyAlignment="1">
      <alignment horizontal="center" vertical="center" wrapText="1"/>
    </xf>
    <xf numFmtId="2" fontId="98" fillId="0" borderId="1" xfId="63" applyNumberFormat="1" applyFont="1" applyBorder="1" applyAlignment="1">
      <alignment horizontal="center" vertical="center" wrapText="1"/>
    </xf>
    <xf numFmtId="2" fontId="98" fillId="0" borderId="5" xfId="63" applyNumberFormat="1" applyFont="1" applyBorder="1" applyAlignment="1">
      <alignment horizontal="center" vertical="center" wrapText="1"/>
    </xf>
    <xf numFmtId="2" fontId="96" fillId="0" borderId="1" xfId="40" applyNumberFormat="1" applyFont="1" applyBorder="1" applyAlignment="1">
      <alignment horizontal="center" vertical="center" wrapText="1"/>
    </xf>
    <xf numFmtId="2" fontId="107" fillId="5" borderId="1" xfId="63" quotePrefix="1" applyNumberFormat="1" applyFont="1" applyFill="1" applyBorder="1" applyAlignment="1">
      <alignment horizontal="center" vertical="center" wrapText="1"/>
    </xf>
    <xf numFmtId="2" fontId="11" fillId="0" borderId="1" xfId="40" applyNumberFormat="1" applyFont="1" applyBorder="1" applyAlignment="1">
      <alignment horizontal="center" vertical="center" wrapText="1"/>
    </xf>
    <xf numFmtId="2" fontId="98" fillId="5" borderId="1" xfId="63" quotePrefix="1" applyNumberFormat="1" applyFont="1" applyFill="1" applyBorder="1" applyAlignment="1">
      <alignment horizontal="center" vertical="center" wrapText="1"/>
    </xf>
    <xf numFmtId="2" fontId="98" fillId="5" borderId="5" xfId="63" quotePrefix="1" applyNumberFormat="1" applyFont="1" applyFill="1" applyBorder="1" applyAlignment="1">
      <alignment horizontal="center" vertical="center" wrapText="1"/>
    </xf>
    <xf numFmtId="2" fontId="96" fillId="5" borderId="6" xfId="40" applyNumberFormat="1" applyFont="1" applyFill="1" applyBorder="1" applyAlignment="1">
      <alignment horizontal="center" vertical="center" wrapText="1"/>
    </xf>
    <xf numFmtId="2" fontId="96" fillId="5" borderId="1" xfId="40" applyNumberFormat="1" applyFont="1" applyFill="1" applyBorder="1" applyAlignment="1">
      <alignment horizontal="center" vertical="center" wrapText="1"/>
    </xf>
    <xf numFmtId="0" fontId="98" fillId="5" borderId="8" xfId="60" quotePrefix="1" applyFont="1" applyFill="1" applyBorder="1" applyAlignment="1">
      <alignment horizontal="center" vertical="center" wrapText="1"/>
    </xf>
    <xf numFmtId="3" fontId="34" fillId="0" borderId="0" xfId="40" applyNumberFormat="1" applyAlignment="1">
      <alignment horizontal="left" vertical="center" wrapText="1"/>
    </xf>
    <xf numFmtId="1" fontId="34" fillId="0" borderId="0" xfId="40" applyNumberFormat="1" applyAlignment="1">
      <alignment horizontal="left" vertical="center" wrapText="1"/>
    </xf>
    <xf numFmtId="2" fontId="98" fillId="5" borderId="38" xfId="62" quotePrefix="1" applyNumberFormat="1" applyFont="1" applyFill="1" applyBorder="1" applyAlignment="1">
      <alignment horizontal="center" vertical="center" wrapText="1"/>
    </xf>
    <xf numFmtId="0" fontId="98" fillId="5" borderId="38" xfId="62" quotePrefix="1" applyFont="1" applyFill="1" applyBorder="1" applyAlignment="1">
      <alignment horizontal="center" vertical="center" wrapText="1"/>
    </xf>
    <xf numFmtId="0" fontId="11" fillId="5" borderId="38" xfId="62" quotePrefix="1" applyFont="1" applyFill="1" applyBorder="1" applyAlignment="1">
      <alignment horizontal="center" vertical="center" wrapText="1"/>
    </xf>
    <xf numFmtId="0" fontId="98" fillId="5" borderId="0" xfId="60" quotePrefix="1" applyFont="1" applyFill="1" applyBorder="1" applyAlignment="1">
      <alignment horizontal="center" vertical="center" wrapText="1"/>
    </xf>
    <xf numFmtId="0" fontId="98" fillId="5" borderId="0" xfId="61" quotePrefix="1" applyFont="1" applyFill="1" applyBorder="1" applyAlignment="1">
      <alignment horizontal="left" vertical="center" wrapText="1"/>
    </xf>
    <xf numFmtId="0" fontId="96" fillId="5" borderId="0" xfId="40" applyFont="1" applyFill="1" applyBorder="1" applyAlignment="1">
      <alignment horizontal="left" vertical="center" wrapText="1"/>
    </xf>
    <xf numFmtId="0" fontId="98" fillId="5" borderId="0" xfId="62" quotePrefix="1" applyFont="1" applyFill="1" applyBorder="1" applyAlignment="1">
      <alignment horizontal="center" vertical="center" wrapText="1"/>
    </xf>
    <xf numFmtId="0" fontId="96" fillId="5" borderId="0" xfId="40" applyFont="1" applyFill="1" applyBorder="1" applyAlignment="1">
      <alignment horizontal="center" vertical="center" wrapText="1"/>
    </xf>
    <xf numFmtId="0" fontId="98" fillId="0" borderId="0" xfId="63" quotePrefix="1" applyFont="1" applyFill="1" applyBorder="1" applyAlignment="1">
      <alignment horizontal="center" vertical="center" wrapText="1"/>
    </xf>
    <xf numFmtId="0" fontId="96" fillId="0" borderId="0" xfId="40" applyFont="1" applyFill="1" applyBorder="1" applyAlignment="1">
      <alignment horizontal="center" vertical="center" wrapText="1"/>
    </xf>
    <xf numFmtId="3" fontId="105" fillId="5" borderId="0" xfId="63" quotePrefix="1" applyNumberFormat="1" applyFont="1" applyFill="1" applyBorder="1" applyAlignment="1">
      <alignment horizontal="center" vertical="center" wrapText="1"/>
    </xf>
    <xf numFmtId="3" fontId="99" fillId="5" borderId="0" xfId="40" applyNumberFormat="1" applyFont="1" applyFill="1" applyBorder="1" applyAlignment="1">
      <alignment horizontal="center" vertical="center" wrapText="1"/>
    </xf>
    <xf numFmtId="0" fontId="96" fillId="5" borderId="0" xfId="40" applyFont="1" applyFill="1" applyAlignment="1">
      <alignment vertical="center" wrapText="1"/>
    </xf>
    <xf numFmtId="0" fontId="34" fillId="0" borderId="0" xfId="40" applyFill="1"/>
    <xf numFmtId="0" fontId="110" fillId="0" borderId="0" xfId="66" applyFont="1" applyFill="1"/>
    <xf numFmtId="0" fontId="109" fillId="0" borderId="0" xfId="66" applyFont="1" applyFill="1"/>
    <xf numFmtId="0" fontId="109" fillId="0" borderId="1" xfId="66" applyFont="1" applyFill="1" applyBorder="1" applyAlignment="1">
      <alignment horizontal="center" vertical="center" wrapText="1"/>
    </xf>
    <xf numFmtId="0" fontId="109" fillId="0" borderId="1" xfId="66" applyFont="1" applyFill="1" applyBorder="1" applyAlignment="1">
      <alignment horizontal="center" vertical="center"/>
    </xf>
    <xf numFmtId="4" fontId="109" fillId="0" borderId="1" xfId="66" applyNumberFormat="1" applyFont="1" applyFill="1" applyBorder="1" applyAlignment="1">
      <alignment horizontal="center" vertical="center"/>
    </xf>
    <xf numFmtId="4" fontId="109" fillId="0" borderId="1" xfId="66" applyNumberFormat="1" applyFont="1" applyFill="1" applyBorder="1" applyAlignment="1">
      <alignment horizontal="center" vertical="center" wrapText="1"/>
    </xf>
    <xf numFmtId="0" fontId="109" fillId="0" borderId="1" xfId="66" applyFont="1" applyFill="1" applyBorder="1"/>
    <xf numFmtId="4" fontId="109" fillId="0" borderId="1" xfId="66" applyNumberFormat="1" applyFont="1" applyFill="1" applyBorder="1" applyAlignment="1">
      <alignment horizontal="center" wrapText="1"/>
    </xf>
    <xf numFmtId="4" fontId="109" fillId="0" borderId="1" xfId="66" applyNumberFormat="1" applyFont="1" applyFill="1" applyBorder="1" applyAlignment="1">
      <alignment vertical="top" wrapText="1"/>
    </xf>
    <xf numFmtId="0" fontId="109" fillId="0" borderId="1" xfId="66" applyFont="1" applyFill="1" applyBorder="1" applyAlignment="1">
      <alignment vertical="center"/>
    </xf>
    <xf numFmtId="49" fontId="109" fillId="0" borderId="1" xfId="66" applyNumberFormat="1" applyFont="1" applyFill="1" applyBorder="1" applyAlignment="1">
      <alignment horizontal="center" vertical="center" wrapText="1"/>
    </xf>
    <xf numFmtId="0" fontId="109" fillId="0" borderId="0" xfId="66" applyFont="1" applyFill="1" applyAlignment="1">
      <alignment horizontal="center"/>
    </xf>
    <xf numFmtId="0" fontId="109" fillId="0" borderId="1" xfId="66" applyFont="1" applyFill="1" applyBorder="1" applyAlignment="1">
      <alignment horizontal="center"/>
    </xf>
    <xf numFmtId="0" fontId="109" fillId="0" borderId="1" xfId="66" applyFont="1" applyFill="1" applyBorder="1" applyAlignment="1">
      <alignment wrapText="1"/>
    </xf>
    <xf numFmtId="0" fontId="112" fillId="0" borderId="0" xfId="67" applyFont="1" applyFill="1" applyAlignment="1" applyProtection="1">
      <alignment horizontal="center"/>
    </xf>
    <xf numFmtId="1" fontId="110" fillId="0" borderId="0" xfId="66" applyNumberFormat="1" applyFont="1" applyFill="1" applyAlignment="1">
      <alignment horizontal="center" vertical="center"/>
    </xf>
    <xf numFmtId="0" fontId="110" fillId="0" borderId="0" xfId="66" applyFont="1" applyFill="1" applyAlignment="1">
      <alignment horizontal="center" vertical="center"/>
    </xf>
    <xf numFmtId="0" fontId="114" fillId="0" borderId="1" xfId="66" applyFont="1" applyFill="1" applyBorder="1" applyAlignment="1">
      <alignment horizontal="center" vertical="center"/>
    </xf>
    <xf numFmtId="0" fontId="114" fillId="0" borderId="1" xfId="66" applyFont="1" applyFill="1" applyBorder="1" applyAlignment="1">
      <alignment horizontal="center" vertical="center" wrapText="1"/>
    </xf>
    <xf numFmtId="2" fontId="114" fillId="0" borderId="1" xfId="66" applyNumberFormat="1" applyFont="1" applyFill="1" applyBorder="1" applyAlignment="1">
      <alignment horizontal="center" vertical="center"/>
    </xf>
    <xf numFmtId="0" fontId="109" fillId="0" borderId="1" xfId="66" applyFont="1" applyFill="1" applyBorder="1" applyAlignment="1">
      <alignment horizontal="left" vertical="center" wrapText="1"/>
    </xf>
    <xf numFmtId="1" fontId="115" fillId="0" borderId="1" xfId="66" applyNumberFormat="1" applyFont="1" applyFill="1" applyBorder="1" applyAlignment="1">
      <alignment horizontal="center" vertical="center"/>
    </xf>
    <xf numFmtId="0" fontId="116" fillId="0" borderId="0" xfId="66" applyFont="1" applyFill="1"/>
    <xf numFmtId="0" fontId="116" fillId="0" borderId="1" xfId="66" applyFont="1" applyFill="1" applyBorder="1" applyAlignment="1">
      <alignment horizontal="center" vertical="center"/>
    </xf>
    <xf numFmtId="1" fontId="109" fillId="0" borderId="1" xfId="66" applyNumberFormat="1" applyFont="1" applyFill="1" applyBorder="1" applyAlignment="1">
      <alignment horizontal="center" vertical="center"/>
    </xf>
    <xf numFmtId="0" fontId="115" fillId="0" borderId="1" xfId="66" applyFont="1" applyFill="1" applyBorder="1" applyAlignment="1">
      <alignment horizontal="center" vertical="center" wrapText="1"/>
    </xf>
    <xf numFmtId="2" fontId="109" fillId="0" borderId="1" xfId="66" applyNumberFormat="1" applyFont="1" applyFill="1" applyBorder="1" applyAlignment="1">
      <alignment horizontal="center" vertical="center"/>
    </xf>
    <xf numFmtId="2" fontId="115" fillId="0" borderId="1" xfId="66" applyNumberFormat="1" applyFont="1" applyFill="1" applyBorder="1" applyAlignment="1">
      <alignment horizontal="center" vertical="center"/>
    </xf>
    <xf numFmtId="0" fontId="109" fillId="0" borderId="1" xfId="66" applyFont="1" applyFill="1" applyBorder="1" applyAlignment="1">
      <alignment horizontal="left" vertical="center"/>
    </xf>
    <xf numFmtId="0" fontId="109" fillId="0" borderId="0" xfId="66" applyFont="1" applyFill="1" applyAlignment="1">
      <alignment horizontal="center" vertical="center"/>
    </xf>
    <xf numFmtId="0" fontId="110" fillId="0" borderId="1" xfId="66" applyFont="1" applyFill="1" applyBorder="1" applyAlignment="1">
      <alignment horizontal="center" vertical="center"/>
    </xf>
    <xf numFmtId="176" fontId="110" fillId="0" borderId="1" xfId="68" applyFont="1" applyFill="1" applyBorder="1" applyAlignment="1">
      <alignment horizontal="center" vertical="center"/>
    </xf>
    <xf numFmtId="4" fontId="115" fillId="0" borderId="1" xfId="66" applyNumberFormat="1" applyFont="1" applyFill="1" applyBorder="1" applyAlignment="1">
      <alignment horizontal="left" vertical="center" wrapText="1"/>
    </xf>
    <xf numFmtId="175" fontId="116" fillId="0" borderId="0" xfId="66" applyNumberFormat="1" applyFont="1" applyFill="1"/>
    <xf numFmtId="4" fontId="116" fillId="0" borderId="1" xfId="66" applyNumberFormat="1" applyFont="1" applyFill="1" applyBorder="1" applyAlignment="1">
      <alignment horizontal="center" vertical="center" wrapText="1"/>
    </xf>
    <xf numFmtId="0" fontId="110" fillId="0" borderId="1" xfId="66" applyFont="1" applyFill="1" applyBorder="1" applyAlignment="1">
      <alignment horizontal="left" vertical="center" wrapText="1"/>
    </xf>
    <xf numFmtId="1" fontId="109" fillId="0" borderId="0" xfId="66" applyNumberFormat="1" applyFont="1" applyFill="1"/>
    <xf numFmtId="164" fontId="109" fillId="0" borderId="1" xfId="66" applyNumberFormat="1" applyFont="1" applyFill="1" applyBorder="1" applyAlignment="1">
      <alignment horizontal="center" vertical="center"/>
    </xf>
    <xf numFmtId="0" fontId="110" fillId="0" borderId="1" xfId="66" applyFont="1" applyFill="1" applyBorder="1" applyAlignment="1">
      <alignment horizontal="right" vertical="center" wrapText="1"/>
    </xf>
    <xf numFmtId="3" fontId="110" fillId="0" borderId="1" xfId="66" applyNumberFormat="1" applyFont="1" applyFill="1" applyBorder="1" applyAlignment="1">
      <alignment horizontal="center" vertical="center"/>
    </xf>
    <xf numFmtId="0" fontId="110" fillId="0" borderId="1" xfId="66" applyFont="1" applyFill="1" applyBorder="1" applyAlignment="1">
      <alignment vertical="center"/>
    </xf>
    <xf numFmtId="0" fontId="109" fillId="0" borderId="0" xfId="66" applyFont="1" applyFill="1" applyAlignment="1">
      <alignment horizontal="left"/>
    </xf>
    <xf numFmtId="0" fontId="22" fillId="0" borderId="4" xfId="42" applyFont="1" applyBorder="1" applyAlignment="1">
      <alignment horizontal="center" vertical="center" wrapText="1"/>
    </xf>
    <xf numFmtId="0" fontId="19" fillId="0" borderId="39" xfId="43" applyBorder="1">
      <alignment horizontal="center" wrapText="1"/>
    </xf>
    <xf numFmtId="0" fontId="19" fillId="0" borderId="28" xfId="43" applyBorder="1" applyAlignment="1">
      <alignment horizontal="center" wrapText="1"/>
    </xf>
    <xf numFmtId="0" fontId="19" fillId="0" borderId="39" xfId="24" applyFont="1" applyBorder="1" applyAlignment="1">
      <alignment horizontal="left" vertical="top" wrapText="1"/>
    </xf>
    <xf numFmtId="0" fontId="19" fillId="0" borderId="39" xfId="42" applyFont="1" applyBorder="1" applyAlignment="1">
      <alignment horizontal="center" vertical="top" wrapText="1"/>
    </xf>
    <xf numFmtId="4" fontId="19" fillId="0" borderId="39" xfId="42" applyNumberFormat="1" applyFont="1" applyBorder="1" applyAlignment="1">
      <alignment horizontal="right" vertical="top" wrapText="1"/>
    </xf>
    <xf numFmtId="0" fontId="5" fillId="0" borderId="39" xfId="42" applyFont="1" applyBorder="1" applyAlignment="1">
      <alignment vertical="top" wrapText="1"/>
    </xf>
    <xf numFmtId="0" fontId="25" fillId="0" borderId="39" xfId="42" applyFont="1" applyBorder="1" applyAlignment="1">
      <alignment horizontal="right" vertical="top" wrapText="1"/>
    </xf>
    <xf numFmtId="4" fontId="25" fillId="0" borderId="39" xfId="42" applyNumberFormat="1" applyFont="1" applyBorder="1" applyAlignment="1">
      <alignment horizontal="right" vertical="top" wrapText="1"/>
    </xf>
    <xf numFmtId="0" fontId="19" fillId="0" borderId="28" xfId="24" applyFont="1" applyBorder="1" applyAlignment="1">
      <alignment horizontal="left" vertical="top" wrapText="1"/>
    </xf>
    <xf numFmtId="4" fontId="19" fillId="0" borderId="29" xfId="42" applyNumberFormat="1" applyFont="1" applyBorder="1" applyAlignment="1">
      <alignment horizontal="right" vertical="top" wrapText="1"/>
    </xf>
    <xf numFmtId="0" fontId="117" fillId="0" borderId="0" xfId="33" applyFont="1" applyAlignment="1">
      <alignment vertical="center"/>
    </xf>
    <xf numFmtId="0" fontId="14" fillId="0" borderId="0" xfId="33"/>
    <xf numFmtId="0" fontId="117" fillId="0" borderId="52" xfId="33" applyFont="1" applyBorder="1" applyAlignment="1">
      <alignment horizontal="center" vertical="center" wrapText="1"/>
    </xf>
    <xf numFmtId="0" fontId="117" fillId="0" borderId="44" xfId="33" applyFont="1" applyBorder="1" applyAlignment="1">
      <alignment horizontal="center" vertical="center" wrapText="1"/>
    </xf>
    <xf numFmtId="0" fontId="117" fillId="0" borderId="54" xfId="33" applyFont="1" applyBorder="1" applyAlignment="1">
      <alignment horizontal="center" vertical="center" wrapText="1"/>
    </xf>
    <xf numFmtId="0" fontId="117" fillId="0" borderId="48" xfId="33" applyFont="1" applyBorder="1" applyAlignment="1">
      <alignment horizontal="center" vertical="center" wrapText="1"/>
    </xf>
    <xf numFmtId="0" fontId="117" fillId="0" borderId="54" xfId="33" applyFont="1" applyBorder="1" applyAlignment="1">
      <alignment vertical="center" wrapText="1"/>
    </xf>
    <xf numFmtId="0" fontId="54" fillId="0" borderId="54" xfId="33" applyFont="1" applyBorder="1" applyAlignment="1">
      <alignment horizontal="center" vertical="center" wrapText="1"/>
    </xf>
    <xf numFmtId="0" fontId="54" fillId="0" borderId="48" xfId="33" applyFont="1" applyBorder="1" applyAlignment="1">
      <alignment horizontal="center" vertical="center" wrapText="1"/>
    </xf>
    <xf numFmtId="2" fontId="117" fillId="0" borderId="48" xfId="33" applyNumberFormat="1" applyFont="1" applyBorder="1" applyAlignment="1">
      <alignment horizontal="center" vertical="center" wrapText="1"/>
    </xf>
    <xf numFmtId="2" fontId="54" fillId="0" borderId="48" xfId="33" applyNumberFormat="1" applyFont="1" applyBorder="1" applyAlignment="1">
      <alignment horizontal="center" vertical="center" wrapText="1"/>
    </xf>
    <xf numFmtId="0" fontId="120" fillId="0" borderId="55" xfId="33" applyFont="1" applyBorder="1" applyAlignment="1">
      <alignment horizontal="center" vertical="center" wrapText="1"/>
    </xf>
    <xf numFmtId="0" fontId="120" fillId="0" borderId="50" xfId="33" applyFont="1" applyBorder="1" applyAlignment="1">
      <alignment horizontal="center" vertical="center" wrapText="1"/>
    </xf>
    <xf numFmtId="0" fontId="120" fillId="0" borderId="54" xfId="33" applyFont="1" applyBorder="1" applyAlignment="1">
      <alignment horizontal="center" vertical="center"/>
    </xf>
    <xf numFmtId="0" fontId="120" fillId="0" borderId="48" xfId="33" applyFont="1" applyBorder="1" applyAlignment="1">
      <alignment horizontal="center" vertical="center"/>
    </xf>
    <xf numFmtId="0" fontId="120" fillId="0" borderId="54" xfId="33" applyFont="1" applyBorder="1" applyAlignment="1">
      <alignment horizontal="center" vertical="center" wrapText="1"/>
    </xf>
    <xf numFmtId="0" fontId="120" fillId="0" borderId="48" xfId="33" applyFont="1" applyBorder="1" applyAlignment="1">
      <alignment horizontal="center" vertical="center" wrapText="1"/>
    </xf>
    <xf numFmtId="0" fontId="121" fillId="0" borderId="55" xfId="33" applyFont="1" applyBorder="1" applyAlignment="1">
      <alignment horizontal="center" vertical="center" wrapText="1"/>
    </xf>
    <xf numFmtId="4" fontId="120" fillId="0" borderId="48" xfId="33" applyNumberFormat="1" applyFont="1" applyBorder="1" applyAlignment="1">
      <alignment horizontal="center" vertical="center" wrapText="1"/>
    </xf>
    <xf numFmtId="0" fontId="14" fillId="0" borderId="54" xfId="33" applyFont="1" applyBorder="1" applyAlignment="1">
      <alignment horizontal="center" vertical="center"/>
    </xf>
    <xf numFmtId="0" fontId="14" fillId="0" borderId="48" xfId="33" applyFont="1" applyBorder="1" applyAlignment="1">
      <alignment horizontal="center" vertical="center"/>
    </xf>
    <xf numFmtId="0" fontId="14" fillId="0" borderId="48" xfId="33" applyFont="1" applyBorder="1" applyAlignment="1">
      <alignment horizontal="center" vertical="center" wrapText="1"/>
    </xf>
    <xf numFmtId="4" fontId="119" fillId="0" borderId="48" xfId="33" applyNumberFormat="1" applyFont="1" applyBorder="1" applyAlignment="1">
      <alignment horizontal="center" vertical="center"/>
    </xf>
    <xf numFmtId="0" fontId="119" fillId="0" borderId="54" xfId="33" applyFont="1" applyBorder="1" applyAlignment="1">
      <alignment horizontal="center" vertical="center"/>
    </xf>
    <xf numFmtId="0" fontId="119" fillId="0" borderId="48" xfId="33" applyFont="1" applyBorder="1" applyAlignment="1">
      <alignment horizontal="center" vertical="center"/>
    </xf>
    <xf numFmtId="9" fontId="119" fillId="0" borderId="48" xfId="33" applyNumberFormat="1" applyFont="1" applyBorder="1" applyAlignment="1">
      <alignment horizontal="center" vertical="center"/>
    </xf>
    <xf numFmtId="0" fontId="122" fillId="0" borderId="0" xfId="33" applyFont="1" applyAlignment="1">
      <alignment vertical="center"/>
    </xf>
    <xf numFmtId="0" fontId="39" fillId="0" borderId="15" xfId="40" applyNumberFormat="1" applyFont="1" applyFill="1" applyBorder="1" applyAlignment="1" applyProtection="1">
      <alignment vertical="center"/>
    </xf>
    <xf numFmtId="0" fontId="39" fillId="0" borderId="16" xfId="40" applyNumberFormat="1" applyFont="1" applyFill="1" applyBorder="1" applyAlignment="1" applyProtection="1">
      <alignment vertical="center"/>
    </xf>
    <xf numFmtId="0" fontId="39" fillId="0" borderId="17" xfId="40" applyNumberFormat="1" applyFont="1" applyFill="1" applyBorder="1" applyAlignment="1" applyProtection="1">
      <alignment vertical="center"/>
    </xf>
    <xf numFmtId="0" fontId="39" fillId="0" borderId="17" xfId="40" applyNumberFormat="1" applyFont="1" applyFill="1" applyBorder="1" applyAlignment="1" applyProtection="1">
      <alignment vertical="center" wrapText="1"/>
    </xf>
    <xf numFmtId="0" fontId="124" fillId="0" borderId="0" xfId="70" applyFont="1" applyAlignment="1">
      <alignment horizontal="right"/>
    </xf>
    <xf numFmtId="0" fontId="125" fillId="0" borderId="0" xfId="70" applyFont="1"/>
    <xf numFmtId="0" fontId="125" fillId="0" borderId="0" xfId="70" applyFont="1" applyAlignment="1">
      <alignment horizontal="right"/>
    </xf>
    <xf numFmtId="2" fontId="125" fillId="0" borderId="0" xfId="70" applyNumberFormat="1" applyFont="1"/>
    <xf numFmtId="2" fontId="126" fillId="0" borderId="0" xfId="70" applyNumberFormat="1" applyFont="1"/>
    <xf numFmtId="1" fontId="35" fillId="8" borderId="1" xfId="40" applyNumberFormat="1" applyFont="1" applyFill="1" applyBorder="1" applyAlignment="1" applyProtection="1">
      <alignment horizontal="center" vertical="top" wrapText="1"/>
    </xf>
    <xf numFmtId="0" fontId="35" fillId="8" borderId="1" xfId="40" applyNumberFormat="1" applyFont="1" applyFill="1" applyBorder="1" applyAlignment="1" applyProtection="1">
      <alignment horizontal="left" vertical="top" wrapText="1"/>
    </xf>
    <xf numFmtId="0" fontId="35" fillId="8" borderId="1" xfId="40" applyNumberFormat="1" applyFont="1" applyFill="1" applyBorder="1" applyAlignment="1" applyProtection="1">
      <alignment horizontal="right" vertical="top" wrapText="1"/>
    </xf>
    <xf numFmtId="2" fontId="35" fillId="8" borderId="1" xfId="40" applyNumberFormat="1" applyFont="1" applyFill="1" applyBorder="1" applyAlignment="1" applyProtection="1">
      <alignment horizontal="right" vertical="top" wrapText="1"/>
    </xf>
    <xf numFmtId="4" fontId="17" fillId="8" borderId="1" xfId="40" applyNumberFormat="1" applyFont="1" applyFill="1" applyBorder="1" applyAlignment="1" applyProtection="1">
      <alignment horizontal="right" vertical="top" wrapText="1"/>
    </xf>
    <xf numFmtId="4" fontId="35" fillId="8" borderId="1" xfId="40" applyNumberFormat="1" applyFont="1" applyFill="1" applyBorder="1" applyAlignment="1" applyProtection="1">
      <alignment horizontal="right" vertical="top" wrapText="1"/>
    </xf>
    <xf numFmtId="164" fontId="35" fillId="8" borderId="1" xfId="40" applyNumberFormat="1" applyFont="1" applyFill="1" applyBorder="1" applyAlignment="1" applyProtection="1">
      <alignment horizontal="right" vertical="top" wrapText="1"/>
    </xf>
    <xf numFmtId="165" fontId="35" fillId="8" borderId="1" xfId="40" applyNumberFormat="1" applyFont="1" applyFill="1" applyBorder="1" applyAlignment="1" applyProtection="1">
      <alignment horizontal="right" vertical="top" wrapText="1"/>
    </xf>
    <xf numFmtId="0" fontId="128" fillId="0" borderId="1" xfId="40" applyNumberFormat="1" applyFont="1" applyFill="1" applyBorder="1" applyAlignment="1" applyProtection="1">
      <alignment horizontal="left" vertical="top" wrapText="1"/>
    </xf>
    <xf numFmtId="4" fontId="128" fillId="0" borderId="1" xfId="40" applyNumberFormat="1" applyFont="1" applyFill="1" applyBorder="1" applyAlignment="1" applyProtection="1">
      <alignment horizontal="right" vertical="top" wrapText="1"/>
    </xf>
    <xf numFmtId="0" fontId="128" fillId="0" borderId="1" xfId="40" applyNumberFormat="1" applyFont="1" applyFill="1" applyBorder="1" applyAlignment="1" applyProtection="1">
      <alignment horizontal="right" vertical="top" wrapText="1"/>
    </xf>
    <xf numFmtId="0" fontId="129" fillId="0" borderId="0" xfId="40" applyFont="1"/>
    <xf numFmtId="164" fontId="128" fillId="0" borderId="1" xfId="40" applyNumberFormat="1" applyFont="1" applyFill="1" applyBorder="1" applyAlignment="1" applyProtection="1">
      <alignment horizontal="right" vertical="top" wrapText="1"/>
    </xf>
    <xf numFmtId="2" fontId="128" fillId="0" borderId="1" xfId="40" applyNumberFormat="1" applyFont="1" applyFill="1" applyBorder="1" applyAlignment="1" applyProtection="1">
      <alignment horizontal="right" vertical="top" wrapText="1"/>
    </xf>
    <xf numFmtId="1" fontId="128" fillId="0" borderId="1" xfId="40" quotePrefix="1" applyNumberFormat="1" applyFont="1" applyFill="1" applyBorder="1" applyAlignment="1" applyProtection="1">
      <alignment horizontal="center" vertical="top" wrapText="1"/>
    </xf>
    <xf numFmtId="2" fontId="123" fillId="7" borderId="1" xfId="69" applyNumberFormat="1" applyBorder="1" applyAlignment="1" applyProtection="1">
      <alignment horizontal="right" vertical="top" wrapText="1"/>
    </xf>
    <xf numFmtId="4" fontId="123" fillId="7" borderId="1" xfId="69" applyNumberFormat="1" applyBorder="1" applyAlignment="1" applyProtection="1">
      <alignment horizontal="right" vertical="top" wrapText="1"/>
    </xf>
    <xf numFmtId="164" fontId="123" fillId="7" borderId="1" xfId="69" applyNumberFormat="1" applyBorder="1" applyAlignment="1" applyProtection="1">
      <alignment horizontal="right" vertical="top" wrapText="1"/>
    </xf>
    <xf numFmtId="165" fontId="123" fillId="7" borderId="1" xfId="69" applyNumberFormat="1" applyBorder="1" applyAlignment="1" applyProtection="1">
      <alignment horizontal="right" vertical="top" wrapText="1"/>
    </xf>
    <xf numFmtId="0" fontId="28" fillId="0" borderId="0" xfId="33" applyNumberFormat="1" applyFont="1" applyFill="1" applyBorder="1" applyAlignment="1" applyProtection="1"/>
    <xf numFmtId="0" fontId="0" fillId="0" borderId="0" xfId="0" applyFont="1" applyBorder="1"/>
    <xf numFmtId="0" fontId="28" fillId="0" borderId="0" xfId="33" applyNumberFormat="1" applyFont="1" applyFill="1" applyBorder="1" applyAlignment="1" applyProtection="1">
      <alignment horizontal="left" vertical="top" wrapText="1"/>
    </xf>
    <xf numFmtId="4" fontId="28" fillId="0" borderId="0" xfId="33" applyNumberFormat="1" applyFont="1" applyFill="1" applyBorder="1" applyAlignment="1" applyProtection="1">
      <alignment horizontal="right" vertical="top" wrapText="1"/>
    </xf>
    <xf numFmtId="2" fontId="28" fillId="0" borderId="0" xfId="33" applyNumberFormat="1" applyFont="1" applyFill="1" applyBorder="1" applyAlignment="1" applyProtection="1">
      <alignment horizontal="right" vertical="top" wrapText="1"/>
    </xf>
    <xf numFmtId="4" fontId="28" fillId="0" borderId="0" xfId="33" applyNumberFormat="1" applyFont="1" applyFill="1" applyBorder="1" applyAlignment="1" applyProtection="1">
      <alignment horizontal="right" vertical="top"/>
    </xf>
    <xf numFmtId="49" fontId="11" fillId="0" borderId="1" xfId="70" applyNumberFormat="1" applyFont="1" applyBorder="1" applyAlignment="1">
      <alignment horizontal="left" vertical="top" wrapText="1"/>
    </xf>
    <xf numFmtId="2" fontId="11" fillId="0" borderId="1" xfId="70" applyNumberFormat="1" applyFont="1" applyBorder="1" applyAlignment="1">
      <alignment horizontal="right" vertical="top" wrapText="1"/>
    </xf>
    <xf numFmtId="0" fontId="11" fillId="0" borderId="1" xfId="70" applyFont="1" applyBorder="1" applyAlignment="1">
      <alignment horizontal="right" vertical="top" wrapText="1"/>
    </xf>
    <xf numFmtId="49" fontId="130" fillId="0" borderId="1" xfId="70" applyNumberFormat="1" applyFont="1" applyBorder="1" applyAlignment="1">
      <alignment horizontal="left" vertical="top" wrapText="1"/>
    </xf>
    <xf numFmtId="2" fontId="130" fillId="0" borderId="1" xfId="70" applyNumberFormat="1" applyFont="1" applyBorder="1" applyAlignment="1">
      <alignment horizontal="right" vertical="top" wrapText="1"/>
    </xf>
    <xf numFmtId="0" fontId="33" fillId="9" borderId="1" xfId="36" applyNumberFormat="1" applyFont="1" applyFill="1" applyBorder="1" applyAlignment="1" applyProtection="1">
      <alignment horizontal="center" vertical="top" wrapText="1"/>
    </xf>
    <xf numFmtId="0" fontId="33" fillId="9" borderId="1" xfId="36" applyNumberFormat="1" applyFont="1" applyFill="1" applyBorder="1" applyAlignment="1" applyProtection="1">
      <alignment horizontal="left" vertical="top" wrapText="1"/>
    </xf>
    <xf numFmtId="4" fontId="33" fillId="9" borderId="1" xfId="68" applyNumberFormat="1" applyFont="1" applyFill="1" applyBorder="1" applyAlignment="1" applyProtection="1">
      <alignment horizontal="right" vertical="top" wrapText="1"/>
    </xf>
    <xf numFmtId="177" fontId="33" fillId="9" borderId="1" xfId="68" applyNumberFormat="1" applyFont="1" applyFill="1" applyBorder="1" applyAlignment="1" applyProtection="1">
      <alignment horizontal="right" vertical="top" wrapText="1"/>
    </xf>
    <xf numFmtId="0" fontId="33" fillId="9" borderId="1" xfId="36" applyNumberFormat="1" applyFont="1" applyFill="1" applyBorder="1" applyAlignment="1" applyProtection="1">
      <alignment horizontal="right" vertical="top" wrapText="1"/>
    </xf>
    <xf numFmtId="0" fontId="40" fillId="9" borderId="0" xfId="0" applyFont="1" applyFill="1"/>
    <xf numFmtId="9" fontId="131" fillId="3" borderId="8" xfId="0" applyNumberFormat="1" applyFont="1" applyFill="1" applyBorder="1" applyAlignment="1">
      <alignment horizontal="center" vertical="center"/>
    </xf>
    <xf numFmtId="1" fontId="33" fillId="9" borderId="1" xfId="36" applyNumberFormat="1" applyFont="1" applyFill="1" applyBorder="1" applyAlignment="1" applyProtection="1">
      <alignment horizontal="center" vertical="top" wrapText="1"/>
    </xf>
    <xf numFmtId="4" fontId="11" fillId="0" borderId="1" xfId="70" applyNumberFormat="1" applyFont="1" applyBorder="1" applyAlignment="1">
      <alignment horizontal="right" vertical="top" wrapText="1"/>
    </xf>
    <xf numFmtId="4" fontId="0" fillId="0" borderId="1" xfId="68" applyNumberFormat="1" applyFont="1" applyBorder="1"/>
    <xf numFmtId="4" fontId="15" fillId="0" borderId="1" xfId="68" applyNumberFormat="1" applyFont="1" applyFill="1" applyBorder="1" applyAlignment="1" applyProtection="1">
      <alignment horizontal="right" vertical="top" wrapText="1"/>
    </xf>
    <xf numFmtId="0" fontId="33" fillId="9" borderId="1" xfId="36" applyNumberFormat="1" applyFont="1" applyFill="1" applyBorder="1" applyAlignment="1" applyProtection="1"/>
    <xf numFmtId="4" fontId="33" fillId="9" borderId="1" xfId="68" applyNumberFormat="1" applyFont="1" applyFill="1" applyBorder="1" applyAlignment="1" applyProtection="1">
      <alignment horizontal="right" vertical="top"/>
    </xf>
    <xf numFmtId="0" fontId="0" fillId="8" borderId="0" xfId="0" applyFill="1"/>
    <xf numFmtId="1" fontId="15" fillId="9" borderId="1" xfId="36" applyNumberFormat="1" applyFont="1" applyFill="1" applyBorder="1" applyAlignment="1" applyProtection="1">
      <alignment horizontal="center" vertical="top" wrapText="1"/>
    </xf>
    <xf numFmtId="0" fontId="15" fillId="9" borderId="1" xfId="36" applyNumberFormat="1" applyFont="1" applyFill="1" applyBorder="1" applyAlignment="1" applyProtection="1">
      <alignment horizontal="left" vertical="top" wrapText="1"/>
    </xf>
    <xf numFmtId="0" fontId="15" fillId="9" borderId="1" xfId="36" applyNumberFormat="1" applyFont="1" applyFill="1" applyBorder="1" applyAlignment="1" applyProtection="1">
      <alignment horizontal="right" vertical="top" wrapText="1"/>
    </xf>
    <xf numFmtId="4" fontId="15" fillId="9" borderId="1" xfId="68" applyNumberFormat="1" applyFont="1" applyFill="1" applyBorder="1" applyAlignment="1" applyProtection="1">
      <alignment horizontal="right" vertical="top" wrapText="1"/>
    </xf>
    <xf numFmtId="177" fontId="15" fillId="9" borderId="1" xfId="68" applyNumberFormat="1" applyFont="1" applyFill="1" applyBorder="1" applyAlignment="1" applyProtection="1">
      <alignment horizontal="right" vertical="top" wrapText="1"/>
    </xf>
    <xf numFmtId="49" fontId="11" fillId="0" borderId="0" xfId="70" applyNumberFormat="1" applyFont="1" applyBorder="1" applyAlignment="1">
      <alignment horizontal="center" vertical="top" wrapText="1"/>
    </xf>
    <xf numFmtId="49" fontId="11" fillId="0" borderId="0" xfId="70" applyNumberFormat="1" applyFont="1" applyBorder="1" applyAlignment="1">
      <alignment horizontal="left" vertical="top" wrapText="1"/>
    </xf>
    <xf numFmtId="2" fontId="11" fillId="0" borderId="0" xfId="70" applyNumberFormat="1" applyFont="1" applyBorder="1" applyAlignment="1">
      <alignment horizontal="right" vertical="top" wrapText="1"/>
    </xf>
    <xf numFmtId="0" fontId="5" fillId="0" borderId="0" xfId="70"/>
    <xf numFmtId="14" fontId="0" fillId="3" borderId="1" xfId="0" applyNumberFormat="1" applyFill="1" applyBorder="1"/>
    <xf numFmtId="4" fontId="105" fillId="0" borderId="0" xfId="33" applyNumberFormat="1" applyFont="1" applyFill="1" applyBorder="1" applyAlignment="1" applyProtection="1">
      <alignment horizontal="right" vertical="top"/>
    </xf>
    <xf numFmtId="0" fontId="105" fillId="0" borderId="0" xfId="33" applyNumberFormat="1" applyFont="1" applyFill="1" applyBorder="1" applyAlignment="1" applyProtection="1">
      <alignment horizontal="right" vertical="top"/>
    </xf>
    <xf numFmtId="0" fontId="33" fillId="0" borderId="0" xfId="33" applyNumberFormat="1" applyFont="1" applyFill="1" applyBorder="1" applyAlignment="1" applyProtection="1"/>
    <xf numFmtId="0" fontId="105" fillId="0" borderId="0" xfId="33" applyNumberFormat="1" applyFont="1" applyFill="1" applyBorder="1" applyAlignment="1" applyProtection="1">
      <alignment horizontal="right" vertical="top" wrapText="1"/>
    </xf>
    <xf numFmtId="4" fontId="133" fillId="0" borderId="1" xfId="68" applyNumberFormat="1" applyFont="1" applyBorder="1"/>
    <xf numFmtId="4" fontId="135" fillId="0" borderId="1" xfId="70" applyNumberFormat="1" applyFont="1" applyBorder="1" applyAlignment="1">
      <alignment horizontal="right" vertical="top" wrapText="1"/>
    </xf>
    <xf numFmtId="0" fontId="7" fillId="0" borderId="0" xfId="0" applyFont="1" applyAlignment="1">
      <alignment horizontal="center" vertical="top"/>
    </xf>
    <xf numFmtId="49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 vertical="center"/>
    </xf>
    <xf numFmtId="0" fontId="7" fillId="0" borderId="0" xfId="23" applyFont="1" applyBorder="1" applyAlignment="1">
      <alignment horizontal="left" vertical="center"/>
    </xf>
    <xf numFmtId="0" fontId="7" fillId="0" borderId="0" xfId="23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top"/>
    </xf>
    <xf numFmtId="49" fontId="7" fillId="0" borderId="0" xfId="0" applyNumberFormat="1" applyFont="1" applyFill="1" applyAlignment="1">
      <alignment horizontal="left" vertical="top"/>
    </xf>
    <xf numFmtId="0" fontId="0" fillId="0" borderId="0" xfId="0" applyFont="1" applyFill="1"/>
    <xf numFmtId="0" fontId="127" fillId="0" borderId="0" xfId="0" applyFont="1" applyFill="1"/>
    <xf numFmtId="0" fontId="0" fillId="0" borderId="0" xfId="0" applyFill="1"/>
    <xf numFmtId="0" fontId="50" fillId="0" borderId="0" xfId="36" applyNumberFormat="1" applyFont="1" applyFill="1" applyBorder="1" applyAlignment="1" applyProtection="1"/>
    <xf numFmtId="0" fontId="50" fillId="0" borderId="0" xfId="36" applyNumberFormat="1" applyFont="1" applyFill="1" applyBorder="1" applyAlignment="1" applyProtection="1">
      <alignment horizontal="center"/>
    </xf>
    <xf numFmtId="0" fontId="11" fillId="0" borderId="0" xfId="70" applyFont="1" applyAlignment="1">
      <alignment horizontal="center" vertical="top"/>
    </xf>
    <xf numFmtId="49" fontId="11" fillId="0" borderId="0" xfId="70" applyNumberFormat="1" applyFont="1" applyAlignment="1">
      <alignment horizontal="left" vertical="top"/>
    </xf>
    <xf numFmtId="0" fontId="11" fillId="0" borderId="0" xfId="70" applyFont="1" applyAlignment="1">
      <alignment horizontal="left" vertical="top"/>
    </xf>
    <xf numFmtId="0" fontId="11" fillId="0" borderId="0" xfId="70" applyFont="1" applyAlignment="1">
      <alignment horizontal="center" vertical="center"/>
    </xf>
    <xf numFmtId="2" fontId="128" fillId="3" borderId="1" xfId="40" applyNumberFormat="1" applyFont="1" applyFill="1" applyBorder="1" applyAlignment="1" applyProtection="1">
      <alignment horizontal="right" vertical="top" wrapText="1"/>
    </xf>
    <xf numFmtId="2" fontId="35" fillId="3" borderId="1" xfId="40" applyNumberFormat="1" applyFont="1" applyFill="1" applyBorder="1" applyAlignment="1" applyProtection="1">
      <alignment horizontal="right" vertical="top" wrapText="1"/>
    </xf>
    <xf numFmtId="0" fontId="15" fillId="0" borderId="1" xfId="40" applyNumberFormat="1" applyFont="1" applyFill="1" applyBorder="1" applyAlignment="1" applyProtection="1">
      <alignment horizontal="left" vertical="top" wrapText="1"/>
    </xf>
    <xf numFmtId="0" fontId="55" fillId="0" borderId="0" xfId="0" applyFont="1"/>
    <xf numFmtId="0" fontId="55" fillId="0" borderId="0" xfId="0" applyFont="1" applyAlignment="1">
      <alignment horizontal="center" vertical="top"/>
    </xf>
    <xf numFmtId="49" fontId="55" fillId="0" borderId="0" xfId="0" applyNumberFormat="1" applyFont="1" applyAlignment="1">
      <alignment horizontal="left" vertical="top"/>
    </xf>
    <xf numFmtId="0" fontId="55" fillId="0" borderId="0" xfId="0" applyFont="1" applyAlignment="1">
      <alignment horizontal="left" vertical="top"/>
    </xf>
    <xf numFmtId="0" fontId="55" fillId="0" borderId="0" xfId="70" applyFont="1" applyAlignment="1">
      <alignment horizontal="center" vertical="top"/>
    </xf>
    <xf numFmtId="49" fontId="55" fillId="0" borderId="0" xfId="70" applyNumberFormat="1" applyFont="1" applyAlignment="1">
      <alignment horizontal="left" vertical="top"/>
    </xf>
    <xf numFmtId="0" fontId="55" fillId="0" borderId="0" xfId="70" applyFont="1" applyAlignment="1">
      <alignment horizontal="left" vertical="top"/>
    </xf>
    <xf numFmtId="0" fontId="55" fillId="0" borderId="0" xfId="70" applyFont="1"/>
    <xf numFmtId="0" fontId="55" fillId="0" borderId="14" xfId="22" applyFont="1" applyBorder="1" applyAlignment="1">
      <alignment horizontal="center" vertical="center"/>
    </xf>
    <xf numFmtId="0" fontId="55" fillId="0" borderId="1" xfId="70" applyFont="1" applyBorder="1" applyAlignment="1">
      <alignment horizontal="center" vertical="center"/>
    </xf>
    <xf numFmtId="0" fontId="119" fillId="9" borderId="1" xfId="36" applyNumberFormat="1" applyFont="1" applyFill="1" applyBorder="1" applyAlignment="1" applyProtection="1">
      <alignment horizontal="center" vertical="top" wrapText="1"/>
    </xf>
    <xf numFmtId="0" fontId="119" fillId="9" borderId="1" xfId="36" applyNumberFormat="1" applyFont="1" applyFill="1" applyBorder="1" applyAlignment="1" applyProtection="1">
      <alignment horizontal="left" vertical="top" wrapText="1"/>
    </xf>
    <xf numFmtId="0" fontId="119" fillId="9" borderId="1" xfId="36" applyNumberFormat="1" applyFont="1" applyFill="1" applyBorder="1" applyAlignment="1" applyProtection="1">
      <alignment horizontal="center" vertical="center" wrapText="1"/>
    </xf>
    <xf numFmtId="1" fontId="15" fillId="0" borderId="1" xfId="40" quotePrefix="1" applyNumberFormat="1" applyFont="1" applyFill="1" applyBorder="1" applyAlignment="1" applyProtection="1">
      <alignment horizontal="center" vertical="top" wrapText="1"/>
    </xf>
    <xf numFmtId="0" fontId="137" fillId="9" borderId="0" xfId="0" applyFont="1" applyFill="1"/>
    <xf numFmtId="1" fontId="120" fillId="0" borderId="1" xfId="40" quotePrefix="1" applyNumberFormat="1" applyFont="1" applyFill="1" applyBorder="1" applyAlignment="1" applyProtection="1">
      <alignment horizontal="center" vertical="top" wrapText="1"/>
    </xf>
    <xf numFmtId="0" fontId="120" fillId="0" borderId="1" xfId="40" applyNumberFormat="1" applyFont="1" applyFill="1" applyBorder="1" applyAlignment="1" applyProtection="1">
      <alignment horizontal="left" vertical="top" wrapText="1"/>
    </xf>
    <xf numFmtId="0" fontId="120" fillId="0" borderId="1" xfId="40" applyNumberFormat="1" applyFont="1" applyFill="1" applyBorder="1" applyAlignment="1" applyProtection="1">
      <alignment horizontal="center" vertical="center" wrapText="1"/>
    </xf>
    <xf numFmtId="1" fontId="119" fillId="9" borderId="1" xfId="36" applyNumberFormat="1" applyFont="1" applyFill="1" applyBorder="1" applyAlignment="1" applyProtection="1">
      <alignment horizontal="center" vertical="top" wrapText="1"/>
    </xf>
    <xf numFmtId="1" fontId="138" fillId="0" borderId="1" xfId="40" quotePrefix="1" applyNumberFormat="1" applyFont="1" applyFill="1" applyBorder="1" applyAlignment="1" applyProtection="1">
      <alignment horizontal="center" vertical="top" wrapText="1"/>
    </xf>
    <xf numFmtId="0" fontId="138" fillId="0" borderId="1" xfId="40" applyNumberFormat="1" applyFont="1" applyFill="1" applyBorder="1" applyAlignment="1" applyProtection="1">
      <alignment horizontal="left" vertical="top" wrapText="1"/>
    </xf>
    <xf numFmtId="0" fontId="138" fillId="0" borderId="1" xfId="40" applyNumberFormat="1" applyFont="1" applyFill="1" applyBorder="1" applyAlignment="1" applyProtection="1">
      <alignment horizontal="center" vertical="center" wrapText="1"/>
    </xf>
    <xf numFmtId="0" fontId="138" fillId="0" borderId="0" xfId="40" applyFont="1"/>
    <xf numFmtId="0" fontId="7" fillId="0" borderId="0" xfId="70" applyFont="1"/>
    <xf numFmtId="0" fontId="7" fillId="0" borderId="0" xfId="70" applyFont="1" applyAlignment="1">
      <alignment horizontal="center" vertical="top"/>
    </xf>
    <xf numFmtId="0" fontId="7" fillId="0" borderId="0" xfId="70" applyFont="1" applyAlignment="1">
      <alignment horizontal="left" vertical="top"/>
    </xf>
    <xf numFmtId="0" fontId="7" fillId="0" borderId="1" xfId="70" applyFont="1" applyBorder="1" applyAlignment="1">
      <alignment horizontal="center" vertical="center" wrapText="1"/>
    </xf>
    <xf numFmtId="0" fontId="7" fillId="0" borderId="1" xfId="70" applyFont="1" applyBorder="1" applyAlignment="1">
      <alignment horizontal="center" vertical="center"/>
    </xf>
    <xf numFmtId="0" fontId="55" fillId="0" borderId="1" xfId="70" applyFont="1" applyBorder="1" applyAlignment="1">
      <alignment horizontal="center"/>
    </xf>
    <xf numFmtId="4" fontId="137" fillId="9" borderId="1" xfId="0" applyNumberFormat="1" applyFont="1" applyFill="1" applyBorder="1"/>
    <xf numFmtId="4" fontId="55" fillId="0" borderId="1" xfId="0" applyNumberFormat="1" applyFont="1" applyBorder="1"/>
    <xf numFmtId="4" fontId="138" fillId="0" borderId="1" xfId="40" applyNumberFormat="1" applyFont="1" applyBorder="1"/>
    <xf numFmtId="0" fontId="5" fillId="8" borderId="1" xfId="70" applyFill="1" applyBorder="1"/>
    <xf numFmtId="0" fontId="137" fillId="8" borderId="1" xfId="72" applyFont="1" applyFill="1" applyBorder="1"/>
    <xf numFmtId="4" fontId="137" fillId="8" borderId="1" xfId="73" applyNumberFormat="1" applyFont="1" applyFill="1" applyBorder="1"/>
    <xf numFmtId="0" fontId="5" fillId="8" borderId="1" xfId="70" applyFont="1" applyFill="1" applyBorder="1"/>
    <xf numFmtId="0" fontId="55" fillId="8" borderId="1" xfId="72" applyFont="1" applyFill="1" applyBorder="1"/>
    <xf numFmtId="4" fontId="55" fillId="8" borderId="1" xfId="70" applyNumberFormat="1" applyFont="1" applyFill="1" applyBorder="1"/>
    <xf numFmtId="0" fontId="40" fillId="8" borderId="1" xfId="70" applyFont="1" applyFill="1" applyBorder="1"/>
    <xf numFmtId="4" fontId="137" fillId="8" borderId="1" xfId="70" applyNumberFormat="1" applyFont="1" applyFill="1" applyBorder="1"/>
    <xf numFmtId="0" fontId="3" fillId="0" borderId="0" xfId="74"/>
    <xf numFmtId="0" fontId="119" fillId="0" borderId="1" xfId="74" applyFont="1" applyBorder="1" applyAlignment="1">
      <alignment horizontal="center" vertical="center" wrapText="1"/>
    </xf>
    <xf numFmtId="0" fontId="120" fillId="0" borderId="1" xfId="74" applyFont="1" applyBorder="1" applyAlignment="1">
      <alignment horizontal="center" vertical="center" wrapText="1"/>
    </xf>
    <xf numFmtId="0" fontId="120" fillId="0" borderId="1" xfId="74" applyFont="1" applyBorder="1" applyAlignment="1">
      <alignment horizontal="left" vertical="center" wrapText="1"/>
    </xf>
    <xf numFmtId="14" fontId="120" fillId="3" borderId="1" xfId="74" applyNumberFormat="1" applyFont="1" applyFill="1" applyBorder="1" applyAlignment="1">
      <alignment horizontal="center" vertical="center" wrapText="1"/>
    </xf>
    <xf numFmtId="0" fontId="3" fillId="0" borderId="0" xfId="74" applyBorder="1"/>
    <xf numFmtId="0" fontId="120" fillId="0" borderId="0" xfId="74" applyFont="1" applyFill="1" applyBorder="1" applyAlignment="1">
      <alignment vertical="center" wrapText="1"/>
    </xf>
    <xf numFmtId="0" fontId="55" fillId="0" borderId="0" xfId="75" applyFont="1"/>
    <xf numFmtId="0" fontId="127" fillId="0" borderId="0" xfId="75"/>
    <xf numFmtId="0" fontId="55" fillId="0" borderId="0" xfId="75" applyFont="1" applyBorder="1" applyAlignment="1">
      <alignment horizontal="left" vertical="center"/>
    </xf>
    <xf numFmtId="0" fontId="55" fillId="0" borderId="0" xfId="75" applyFont="1" applyBorder="1" applyAlignment="1">
      <alignment horizontal="left" vertical="center" wrapText="1"/>
    </xf>
    <xf numFmtId="0" fontId="55" fillId="0" borderId="0" xfId="75" applyFont="1" applyBorder="1" applyAlignment="1">
      <alignment vertical="center" wrapText="1"/>
    </xf>
    <xf numFmtId="0" fontId="137" fillId="0" borderId="0" xfId="75" applyFont="1" applyBorder="1"/>
    <xf numFmtId="4" fontId="137" fillId="0" borderId="0" xfId="75" applyNumberFormat="1" applyFont="1" applyBorder="1" applyAlignment="1">
      <alignment horizontal="right"/>
    </xf>
    <xf numFmtId="0" fontId="137" fillId="0" borderId="0" xfId="76" applyFont="1" applyAlignment="1"/>
    <xf numFmtId="0" fontId="55" fillId="0" borderId="0" xfId="76" applyFont="1"/>
    <xf numFmtId="0" fontId="121" fillId="0" borderId="0" xfId="72" applyFont="1"/>
    <xf numFmtId="0" fontId="55" fillId="0" borderId="0" xfId="76" applyFont="1" applyAlignment="1">
      <alignment vertical="center"/>
    </xf>
    <xf numFmtId="4" fontId="137" fillId="0" borderId="0" xfId="76" applyNumberFormat="1" applyFont="1" applyAlignment="1">
      <alignment vertical="center" wrapText="1"/>
    </xf>
    <xf numFmtId="0" fontId="137" fillId="0" borderId="0" xfId="76" applyFont="1"/>
    <xf numFmtId="0" fontId="142" fillId="0" borderId="0" xfId="76" applyFont="1"/>
    <xf numFmtId="0" fontId="142" fillId="0" borderId="0" xfId="76" applyFont="1" applyFill="1" applyAlignment="1">
      <alignment vertical="center" wrapText="1"/>
    </xf>
    <xf numFmtId="49" fontId="55" fillId="0" borderId="0" xfId="76" applyNumberFormat="1" applyFont="1"/>
    <xf numFmtId="0" fontId="121" fillId="0" borderId="0" xfId="72" quotePrefix="1" applyFont="1" applyFill="1" applyBorder="1"/>
    <xf numFmtId="49" fontId="55" fillId="0" borderId="0" xfId="77" applyNumberFormat="1" applyFont="1"/>
    <xf numFmtId="0" fontId="55" fillId="0" borderId="0" xfId="77" applyFont="1"/>
    <xf numFmtId="49" fontId="55" fillId="0" borderId="0" xfId="77" quotePrefix="1" applyNumberFormat="1" applyFont="1"/>
    <xf numFmtId="49" fontId="55" fillId="0" borderId="0" xfId="77" applyNumberFormat="1" applyFont="1" applyAlignment="1">
      <alignment wrapText="1"/>
    </xf>
    <xf numFmtId="0" fontId="145" fillId="0" borderId="0" xfId="77" applyFont="1"/>
    <xf numFmtId="0" fontId="55" fillId="0" borderId="0" xfId="77" quotePrefix="1" applyNumberFormat="1" applyFont="1" applyAlignment="1">
      <alignment horizontal="left"/>
    </xf>
    <xf numFmtId="49" fontId="55" fillId="0" borderId="0" xfId="77" applyNumberFormat="1" applyFont="1" applyAlignment="1">
      <alignment horizontal="left" wrapText="1"/>
    </xf>
    <xf numFmtId="49" fontId="145" fillId="0" borderId="0" xfId="77" applyNumberFormat="1" applyFont="1"/>
    <xf numFmtId="49" fontId="145" fillId="0" borderId="0" xfId="76" applyNumberFormat="1" applyFont="1"/>
    <xf numFmtId="0" fontId="121" fillId="0" borderId="0" xfId="72" applyFont="1" applyFill="1" applyBorder="1"/>
    <xf numFmtId="0" fontId="146" fillId="0" borderId="2" xfId="76" applyFont="1" applyBorder="1" applyAlignment="1">
      <alignment horizontal="center"/>
    </xf>
    <xf numFmtId="0" fontId="121" fillId="0" borderId="2" xfId="72" applyFont="1" applyBorder="1"/>
    <xf numFmtId="0" fontId="146" fillId="0" borderId="0" xfId="76" applyFont="1" applyBorder="1" applyAlignment="1">
      <alignment horizontal="center"/>
    </xf>
    <xf numFmtId="0" fontId="147" fillId="0" borderId="0" xfId="76" applyFont="1" applyBorder="1" applyAlignment="1"/>
    <xf numFmtId="0" fontId="141" fillId="0" borderId="0" xfId="75" applyFont="1" applyAlignment="1">
      <alignment horizontal="center" vertical="center" wrapText="1"/>
    </xf>
    <xf numFmtId="0" fontId="141" fillId="0" borderId="0" xfId="75" applyFont="1" applyAlignment="1">
      <alignment vertical="center"/>
    </xf>
    <xf numFmtId="164" fontId="142" fillId="0" borderId="0" xfId="75" applyNumberFormat="1" applyFont="1" applyAlignment="1">
      <alignment vertical="center"/>
    </xf>
    <xf numFmtId="0" fontId="142" fillId="0" borderId="0" xfId="75" applyFont="1" applyAlignment="1">
      <alignment vertical="center"/>
    </xf>
    <xf numFmtId="14" fontId="142" fillId="0" borderId="0" xfId="75" applyNumberFormat="1" applyFont="1" applyFill="1" applyAlignment="1">
      <alignment vertical="center"/>
    </xf>
    <xf numFmtId="0" fontId="121" fillId="0" borderId="0" xfId="75" applyFont="1"/>
    <xf numFmtId="0" fontId="121" fillId="13" borderId="1" xfId="75" applyFont="1" applyFill="1" applyBorder="1" applyAlignment="1">
      <alignment horizontal="center" vertical="center" wrapText="1"/>
    </xf>
    <xf numFmtId="0" fontId="55" fillId="13" borderId="1" xfId="75" applyFont="1" applyFill="1" applyBorder="1" applyAlignment="1">
      <alignment horizontal="center"/>
    </xf>
    <xf numFmtId="49" fontId="141" fillId="8" borderId="1" xfId="78" applyNumberFormat="1" applyFont="1" applyFill="1" applyBorder="1" applyAlignment="1">
      <alignment horizontal="center" vertical="center" wrapText="1"/>
    </xf>
    <xf numFmtId="0" fontId="141" fillId="8" borderId="1" xfId="78" applyFont="1" applyFill="1" applyBorder="1" applyAlignment="1">
      <alignment horizontal="left" vertical="center" wrapText="1"/>
    </xf>
    <xf numFmtId="4" fontId="141" fillId="8" borderId="1" xfId="75" applyNumberFormat="1" applyFont="1" applyFill="1" applyBorder="1" applyAlignment="1">
      <alignment horizontal="center" vertical="center" wrapText="1"/>
    </xf>
    <xf numFmtId="4" fontId="137" fillId="8" borderId="1" xfId="75" applyNumberFormat="1" applyFont="1" applyFill="1" applyBorder="1" applyAlignment="1">
      <alignment horizontal="center" vertical="center"/>
    </xf>
    <xf numFmtId="0" fontId="137" fillId="0" borderId="0" xfId="75" applyFont="1"/>
    <xf numFmtId="0" fontId="148" fillId="0" borderId="0" xfId="75" applyFont="1"/>
    <xf numFmtId="49" fontId="121" fillId="5" borderId="1" xfId="78" applyNumberFormat="1" applyFont="1" applyFill="1" applyBorder="1" applyAlignment="1">
      <alignment horizontal="center" vertical="center" wrapText="1"/>
    </xf>
    <xf numFmtId="0" fontId="149" fillId="0" borderId="1" xfId="75" applyFont="1" applyFill="1" applyBorder="1" applyAlignment="1">
      <alignment vertical="center" wrapText="1"/>
    </xf>
    <xf numFmtId="4" fontId="138" fillId="5" borderId="1" xfId="75" applyNumberFormat="1" applyFont="1" applyFill="1" applyBorder="1" applyAlignment="1">
      <alignment horizontal="center" vertical="center" wrapText="1"/>
    </xf>
    <xf numFmtId="4" fontId="138" fillId="5" borderId="1" xfId="75" applyNumberFormat="1" applyFont="1" applyFill="1" applyBorder="1" applyAlignment="1">
      <alignment horizontal="center" vertical="center"/>
    </xf>
    <xf numFmtId="0" fontId="138" fillId="5" borderId="1" xfId="75" applyFont="1" applyFill="1" applyBorder="1" applyAlignment="1">
      <alignment horizontal="left" vertical="center" wrapText="1"/>
    </xf>
    <xf numFmtId="49" fontId="141" fillId="8" borderId="1" xfId="75" applyNumberFormat="1" applyFont="1" applyFill="1" applyBorder="1" applyAlignment="1">
      <alignment horizontal="center" vertical="center" wrapText="1"/>
    </xf>
    <xf numFmtId="0" fontId="141" fillId="8" borderId="1" xfId="75" applyFont="1" applyFill="1" applyBorder="1" applyAlignment="1">
      <alignment horizontal="left" vertical="center" wrapText="1"/>
    </xf>
    <xf numFmtId="49" fontId="138" fillId="5" borderId="1" xfId="75" applyNumberFormat="1" applyFont="1" applyFill="1" applyBorder="1" applyAlignment="1">
      <alignment horizontal="center" vertical="center" wrapText="1"/>
    </xf>
    <xf numFmtId="0" fontId="141" fillId="13" borderId="1" xfId="75" applyFont="1" applyFill="1" applyBorder="1" applyAlignment="1">
      <alignment vertical="center" wrapText="1"/>
    </xf>
    <xf numFmtId="4" fontId="141" fillId="13" borderId="1" xfId="75" applyNumberFormat="1" applyFont="1" applyFill="1" applyBorder="1" applyAlignment="1">
      <alignment horizontal="center" vertical="center" wrapText="1"/>
    </xf>
    <xf numFmtId="3" fontId="149" fillId="0" borderId="1" xfId="75" applyNumberFormat="1" applyFont="1" applyFill="1" applyBorder="1" applyAlignment="1">
      <alignment horizontal="center" vertical="center" wrapText="1"/>
    </xf>
    <xf numFmtId="4" fontId="149" fillId="0" borderId="1" xfId="75" applyNumberFormat="1" applyFont="1" applyFill="1" applyBorder="1" applyAlignment="1">
      <alignment horizontal="center" vertical="center" wrapText="1"/>
    </xf>
    <xf numFmtId="0" fontId="55" fillId="0" borderId="0" xfId="75" applyFont="1" applyFill="1"/>
    <xf numFmtId="0" fontId="127" fillId="0" borderId="0" xfId="75" applyFill="1"/>
    <xf numFmtId="0" fontId="138" fillId="0" borderId="1" xfId="75" applyFont="1" applyBorder="1" applyAlignment="1">
      <alignment horizontal="right" vertical="top"/>
    </xf>
    <xf numFmtId="4" fontId="138" fillId="0" borderId="1" xfId="75" applyNumberFormat="1" applyFont="1" applyBorder="1" applyAlignment="1">
      <alignment horizontal="center" vertical="center"/>
    </xf>
    <xf numFmtId="0" fontId="138" fillId="0" borderId="1" xfId="75" applyFont="1" applyBorder="1"/>
    <xf numFmtId="0" fontId="138" fillId="0" borderId="1" xfId="75" applyFont="1" applyBorder="1" applyAlignment="1">
      <alignment vertical="center" wrapText="1"/>
    </xf>
    <xf numFmtId="0" fontId="19" fillId="0" borderId="1" xfId="33" applyFont="1" applyFill="1" applyBorder="1" applyAlignment="1">
      <alignment horizontal="center" vertical="center" wrapText="1"/>
    </xf>
    <xf numFmtId="0" fontId="7" fillId="0" borderId="1" xfId="33" applyFont="1" applyFill="1" applyBorder="1" applyAlignment="1">
      <alignment horizontal="center" vertical="center"/>
    </xf>
    <xf numFmtId="4" fontId="119" fillId="9" borderId="1" xfId="36" applyNumberFormat="1" applyFont="1" applyFill="1" applyBorder="1" applyAlignment="1" applyProtection="1">
      <alignment horizontal="center" vertical="center" wrapText="1"/>
    </xf>
    <xf numFmtId="4" fontId="120" fillId="0" borderId="1" xfId="40" applyNumberFormat="1" applyFont="1" applyFill="1" applyBorder="1" applyAlignment="1" applyProtection="1">
      <alignment horizontal="center" vertical="center" wrapText="1"/>
    </xf>
    <xf numFmtId="4" fontId="138" fillId="0" borderId="1" xfId="4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/>
    <xf numFmtId="2" fontId="0" fillId="0" borderId="1" xfId="0" applyNumberFormat="1" applyBorder="1"/>
    <xf numFmtId="0" fontId="55" fillId="15" borderId="1" xfId="0" applyFont="1" applyFill="1" applyBorder="1" applyAlignment="1">
      <alignment vertical="center"/>
    </xf>
    <xf numFmtId="168" fontId="0" fillId="3" borderId="1" xfId="0" applyNumberFormat="1" applyFill="1" applyBorder="1"/>
    <xf numFmtId="14" fontId="0" fillId="0" borderId="0" xfId="0" applyNumberFormat="1"/>
    <xf numFmtId="4" fontId="55" fillId="0" borderId="0" xfId="0" applyNumberFormat="1" applyFont="1"/>
    <xf numFmtId="167" fontId="0" fillId="10" borderId="1" xfId="0" applyNumberFormat="1" applyFill="1" applyBorder="1" applyAlignment="1">
      <alignment horizontal="center" vertical="center"/>
    </xf>
    <xf numFmtId="167" fontId="33" fillId="9" borderId="1" xfId="68" applyNumberFormat="1" applyFont="1" applyFill="1" applyBorder="1" applyAlignment="1" applyProtection="1">
      <alignment horizontal="right" vertical="top" wrapText="1"/>
    </xf>
    <xf numFmtId="167" fontId="0" fillId="0" borderId="1" xfId="0" applyNumberFormat="1" applyBorder="1"/>
    <xf numFmtId="167" fontId="133" fillId="10" borderId="1" xfId="0" applyNumberFormat="1" applyFont="1" applyFill="1" applyBorder="1" applyAlignment="1">
      <alignment horizontal="center" vertical="center"/>
    </xf>
    <xf numFmtId="167" fontId="0" fillId="11" borderId="1" xfId="0" applyNumberFormat="1" applyFill="1" applyBorder="1"/>
    <xf numFmtId="167" fontId="105" fillId="12" borderId="1" xfId="33" applyNumberFormat="1" applyFont="1" applyFill="1" applyBorder="1" applyAlignment="1" applyProtection="1">
      <alignment horizontal="right" vertical="top"/>
    </xf>
    <xf numFmtId="167" fontId="134" fillId="12" borderId="1" xfId="33" applyNumberFormat="1" applyFont="1" applyFill="1" applyBorder="1" applyAlignment="1" applyProtection="1">
      <alignment horizontal="right" vertical="top"/>
    </xf>
    <xf numFmtId="0" fontId="55" fillId="15" borderId="76" xfId="0" applyFont="1" applyFill="1" applyBorder="1" applyAlignment="1">
      <alignment vertical="center"/>
    </xf>
    <xf numFmtId="168" fontId="0" fillId="3" borderId="76" xfId="0" applyNumberFormat="1" applyFill="1" applyBorder="1"/>
    <xf numFmtId="167" fontId="119" fillId="11" borderId="1" xfId="33" applyNumberFormat="1" applyFont="1" applyFill="1" applyBorder="1" applyAlignment="1" applyProtection="1">
      <alignment horizontal="center" vertical="center"/>
    </xf>
    <xf numFmtId="167" fontId="119" fillId="12" borderId="76" xfId="33" applyNumberFormat="1" applyFont="1" applyFill="1" applyBorder="1" applyAlignment="1" applyProtection="1">
      <alignment horizontal="center" vertical="center"/>
    </xf>
    <xf numFmtId="2" fontId="55" fillId="0" borderId="0" xfId="75" applyNumberFormat="1" applyFont="1"/>
    <xf numFmtId="167" fontId="129" fillId="0" borderId="0" xfId="40" applyNumberFormat="1" applyFont="1"/>
    <xf numFmtId="178" fontId="155" fillId="0" borderId="76" xfId="135" applyNumberFormat="1" applyFont="1" applyBorder="1"/>
    <xf numFmtId="10" fontId="55" fillId="15" borderId="4" xfId="134" applyNumberFormat="1" applyFont="1" applyFill="1" applyBorder="1" applyAlignment="1">
      <alignment vertical="center"/>
    </xf>
    <xf numFmtId="0" fontId="55" fillId="15" borderId="6" xfId="134" applyFont="1" applyFill="1" applyBorder="1" applyAlignment="1">
      <alignment vertical="center"/>
    </xf>
    <xf numFmtId="168" fontId="155" fillId="0" borderId="76" xfId="134" applyNumberFormat="1" applyBorder="1"/>
    <xf numFmtId="10" fontId="155" fillId="0" borderId="76" xfId="134" applyNumberFormat="1" applyBorder="1"/>
    <xf numFmtId="168" fontId="0" fillId="0" borderId="0" xfId="0" applyNumberFormat="1"/>
    <xf numFmtId="167" fontId="0" fillId="0" borderId="0" xfId="0" applyNumberFormat="1"/>
    <xf numFmtId="0" fontId="119" fillId="0" borderId="15" xfId="74" applyFont="1" applyBorder="1" applyAlignment="1">
      <alignment horizontal="center" vertical="center" wrapText="1"/>
    </xf>
    <xf numFmtId="0" fontId="119" fillId="0" borderId="16" xfId="74" applyFont="1" applyBorder="1" applyAlignment="1">
      <alignment horizontal="center" vertical="center" wrapText="1"/>
    </xf>
    <xf numFmtId="0" fontId="119" fillId="0" borderId="17" xfId="74" applyFont="1" applyBorder="1" applyAlignment="1">
      <alignment horizontal="center" vertical="center" wrapText="1"/>
    </xf>
    <xf numFmtId="0" fontId="141" fillId="0" borderId="0" xfId="74" applyFont="1" applyAlignment="1">
      <alignment horizontal="center" vertical="center"/>
    </xf>
    <xf numFmtId="0" fontId="119" fillId="0" borderId="2" xfId="74" applyFont="1" applyBorder="1" applyAlignment="1">
      <alignment horizontal="center" vertical="center" wrapText="1"/>
    </xf>
    <xf numFmtId="0" fontId="119" fillId="0" borderId="1" xfId="74" applyFont="1" applyBorder="1" applyAlignment="1">
      <alignment horizontal="center" vertical="center" wrapText="1"/>
    </xf>
    <xf numFmtId="0" fontId="55" fillId="0" borderId="0" xfId="75" applyFont="1" applyFill="1" applyBorder="1" applyAlignment="1">
      <alignment horizontal="left" vertical="top" wrapText="1"/>
    </xf>
    <xf numFmtId="0" fontId="137" fillId="0" borderId="0" xfId="75" applyFont="1" applyBorder="1" applyAlignment="1">
      <alignment horizontal="center"/>
    </xf>
    <xf numFmtId="0" fontId="55" fillId="0" borderId="0" xfId="75" quotePrefix="1" applyFont="1" applyBorder="1" applyAlignment="1">
      <alignment horizontal="center" vertical="center" wrapText="1"/>
    </xf>
    <xf numFmtId="0" fontId="55" fillId="0" borderId="0" xfId="75" applyFont="1" applyBorder="1" applyAlignment="1">
      <alignment horizontal="center" vertical="center" wrapText="1"/>
    </xf>
    <xf numFmtId="0" fontId="137" fillId="0" borderId="0" xfId="75" applyFont="1" applyAlignment="1">
      <alignment horizontal="center" vertical="center" wrapText="1"/>
    </xf>
    <xf numFmtId="0" fontId="55" fillId="0" borderId="0" xfId="75" applyFont="1" applyBorder="1" applyAlignment="1">
      <alignment horizontal="left" vertical="center" wrapText="1"/>
    </xf>
    <xf numFmtId="0" fontId="55" fillId="0" borderId="0" xfId="75" applyFont="1" applyBorder="1" applyAlignment="1">
      <alignment vertical="center" wrapText="1"/>
    </xf>
    <xf numFmtId="0" fontId="55" fillId="0" borderId="0" xfId="75" applyFont="1" applyBorder="1" applyAlignment="1">
      <alignment horizontal="left" vertical="top" wrapText="1"/>
    </xf>
    <xf numFmtId="0" fontId="137" fillId="0" borderId="0" xfId="75" applyFont="1" applyBorder="1" applyAlignment="1">
      <alignment horizontal="center" vertical="center" wrapText="1"/>
    </xf>
    <xf numFmtId="49" fontId="55" fillId="0" borderId="0" xfId="75" applyNumberFormat="1" applyFont="1" applyFill="1" applyBorder="1" applyAlignment="1">
      <alignment horizontal="left" vertical="center" wrapText="1"/>
    </xf>
    <xf numFmtId="0" fontId="137" fillId="0" borderId="0" xfId="76" applyFont="1" applyAlignment="1">
      <alignment horizontal="center"/>
    </xf>
    <xf numFmtId="0" fontId="137" fillId="0" borderId="0" xfId="76" applyFont="1" applyAlignment="1">
      <alignment horizontal="left" vertical="center" wrapText="1"/>
    </xf>
    <xf numFmtId="0" fontId="143" fillId="0" borderId="0" xfId="76" applyFont="1" applyFill="1" applyAlignment="1">
      <alignment horizontal="left" vertical="center" wrapText="1"/>
    </xf>
    <xf numFmtId="49" fontId="55" fillId="0" borderId="0" xfId="77" quotePrefix="1" applyNumberFormat="1" applyFont="1" applyAlignment="1">
      <alignment horizontal="left" wrapText="1"/>
    </xf>
    <xf numFmtId="49" fontId="55" fillId="0" borderId="0" xfId="77" applyNumberFormat="1" applyFont="1" applyAlignment="1">
      <alignment horizontal="left" wrapText="1"/>
    </xf>
    <xf numFmtId="0" fontId="147" fillId="0" borderId="13" xfId="76" applyFont="1" applyBorder="1" applyAlignment="1">
      <alignment horizontal="center"/>
    </xf>
    <xf numFmtId="49" fontId="55" fillId="0" borderId="0" xfId="76" quotePrefix="1" applyNumberFormat="1" applyFont="1" applyAlignment="1">
      <alignment horizontal="left" wrapText="1"/>
    </xf>
    <xf numFmtId="0" fontId="141" fillId="0" borderId="0" xfId="75" applyFont="1" applyAlignment="1">
      <alignment horizontal="center" vertical="center"/>
    </xf>
    <xf numFmtId="0" fontId="141" fillId="0" borderId="0" xfId="75" applyFont="1" applyAlignment="1">
      <alignment horizontal="center" vertical="center" wrapText="1"/>
    </xf>
    <xf numFmtId="0" fontId="121" fillId="13" borderId="1" xfId="75" applyFont="1" applyFill="1" applyBorder="1" applyAlignment="1">
      <alignment horizontal="center" vertical="center" wrapText="1"/>
    </xf>
    <xf numFmtId="0" fontId="121" fillId="13" borderId="14" xfId="75" applyFont="1" applyFill="1" applyBorder="1" applyAlignment="1">
      <alignment horizontal="center" vertical="center" wrapText="1"/>
    </xf>
    <xf numFmtId="0" fontId="121" fillId="13" borderId="7" xfId="75" applyFont="1" applyFill="1" applyBorder="1" applyAlignment="1">
      <alignment horizontal="center" vertical="center" wrapText="1"/>
    </xf>
    <xf numFmtId="0" fontId="7" fillId="0" borderId="1" xfId="70" applyFont="1" applyBorder="1" applyAlignment="1">
      <alignment horizontal="center" vertical="center"/>
    </xf>
    <xf numFmtId="0" fontId="137" fillId="0" borderId="0" xfId="70" applyFont="1" applyAlignment="1">
      <alignment horizontal="center" wrapText="1"/>
    </xf>
    <xf numFmtId="0" fontId="55" fillId="0" borderId="0" xfId="70" applyNumberFormat="1" applyFont="1" applyAlignment="1">
      <alignment horizontal="left" vertical="top" wrapText="1"/>
    </xf>
    <xf numFmtId="0" fontId="139" fillId="0" borderId="14" xfId="71" applyNumberFormat="1" applyFont="1" applyFill="1" applyBorder="1" applyAlignment="1" applyProtection="1">
      <alignment horizontal="center" vertical="center" wrapText="1"/>
    </xf>
    <xf numFmtId="0" fontId="139" fillId="0" borderId="8" xfId="71" applyNumberFormat="1" applyFont="1" applyFill="1" applyBorder="1" applyAlignment="1" applyProtection="1">
      <alignment horizontal="center" vertical="center" wrapText="1"/>
    </xf>
    <xf numFmtId="0" fontId="7" fillId="0" borderId="14" xfId="70" applyFont="1" applyBorder="1" applyAlignment="1">
      <alignment horizontal="center" vertical="center" wrapText="1"/>
    </xf>
    <xf numFmtId="0" fontId="7" fillId="0" borderId="8" xfId="70" applyFont="1" applyBorder="1" applyAlignment="1">
      <alignment horizontal="center" vertical="center" wrapText="1"/>
    </xf>
    <xf numFmtId="0" fontId="19" fillId="0" borderId="1" xfId="33" applyFont="1" applyFill="1" applyBorder="1" applyAlignment="1">
      <alignment horizontal="center" vertical="center"/>
    </xf>
    <xf numFmtId="0" fontId="19" fillId="0" borderId="39" xfId="33" applyFont="1" applyFill="1" applyBorder="1" applyAlignment="1">
      <alignment horizontal="center" vertical="center" wrapText="1"/>
    </xf>
    <xf numFmtId="0" fontId="19" fillId="0" borderId="39" xfId="33" applyFont="1" applyFill="1" applyBorder="1" applyAlignment="1">
      <alignment horizontal="center" vertical="center"/>
    </xf>
    <xf numFmtId="0" fontId="19" fillId="0" borderId="1" xfId="33" applyFont="1" applyFill="1" applyBorder="1" applyAlignment="1">
      <alignment horizontal="center" vertical="center" wrapText="1"/>
    </xf>
    <xf numFmtId="0" fontId="152" fillId="14" borderId="74" xfId="33" applyFont="1" applyFill="1" applyBorder="1" applyAlignment="1">
      <alignment horizontal="center" vertical="center"/>
    </xf>
    <xf numFmtId="0" fontId="137" fillId="0" borderId="0" xfId="0" applyFont="1" applyAlignment="1">
      <alignment horizontal="center" vertical="center" wrapText="1"/>
    </xf>
    <xf numFmtId="0" fontId="55" fillId="0" borderId="0" xfId="0" applyNumberFormat="1" applyFont="1" applyAlignment="1">
      <alignment horizontal="left" vertical="top" wrapText="1"/>
    </xf>
    <xf numFmtId="0" fontId="120" fillId="0" borderId="39" xfId="36" applyNumberFormat="1" applyFont="1" applyFill="1" applyBorder="1" applyAlignment="1" applyProtection="1">
      <alignment horizontal="center" vertical="center" wrapText="1"/>
    </xf>
    <xf numFmtId="0" fontId="120" fillId="0" borderId="7" xfId="36" applyNumberFormat="1" applyFont="1" applyFill="1" applyBorder="1" applyAlignment="1" applyProtection="1">
      <alignment horizontal="center" vertical="center" wrapText="1"/>
    </xf>
    <xf numFmtId="0" fontId="120" fillId="0" borderId="8" xfId="36" applyNumberFormat="1" applyFont="1" applyFill="1" applyBorder="1" applyAlignment="1" applyProtection="1">
      <alignment horizontal="center" vertical="center" wrapText="1"/>
    </xf>
    <xf numFmtId="0" fontId="55" fillId="0" borderId="39" xfId="70" applyFont="1" applyBorder="1" applyAlignment="1">
      <alignment horizontal="center" vertical="center" wrapText="1"/>
    </xf>
    <xf numFmtId="0" fontId="55" fillId="0" borderId="7" xfId="70" applyFont="1" applyBorder="1" applyAlignment="1">
      <alignment horizontal="center" vertical="center" wrapText="1"/>
    </xf>
    <xf numFmtId="0" fontId="55" fillId="0" borderId="8" xfId="70" applyFont="1" applyBorder="1" applyAlignment="1">
      <alignment horizontal="center" vertical="center" wrapText="1"/>
    </xf>
    <xf numFmtId="0" fontId="55" fillId="0" borderId="4" xfId="134" applyFont="1" applyBorder="1" applyAlignment="1">
      <alignment horizontal="left" wrapText="1"/>
    </xf>
    <xf numFmtId="0" fontId="55" fillId="0" borderId="5" xfId="134" applyFont="1" applyBorder="1" applyAlignment="1">
      <alignment horizontal="left" wrapText="1"/>
    </xf>
    <xf numFmtId="0" fontId="55" fillId="0" borderId="6" xfId="134" applyFont="1" applyBorder="1" applyAlignment="1">
      <alignment horizontal="left" wrapText="1"/>
    </xf>
    <xf numFmtId="0" fontId="55" fillId="15" borderId="4" xfId="134" applyFont="1" applyFill="1" applyBorder="1" applyAlignment="1">
      <alignment horizontal="left" vertical="center"/>
    </xf>
    <xf numFmtId="0" fontId="55" fillId="15" borderId="5" xfId="134" applyFont="1" applyFill="1" applyBorder="1" applyAlignment="1">
      <alignment horizontal="left" vertical="center"/>
    </xf>
    <xf numFmtId="0" fontId="55" fillId="15" borderId="6" xfId="134" applyFont="1" applyFill="1" applyBorder="1" applyAlignment="1">
      <alignment horizontal="left" vertical="center"/>
    </xf>
    <xf numFmtId="0" fontId="55" fillId="3" borderId="4" xfId="0" applyFont="1" applyFill="1" applyBorder="1" applyAlignment="1">
      <alignment horizontal="center" vertical="center" wrapText="1"/>
    </xf>
    <xf numFmtId="0" fontId="55" fillId="3" borderId="5" xfId="0" applyFont="1" applyFill="1" applyBorder="1" applyAlignment="1">
      <alignment horizontal="center" vertical="center" wrapText="1"/>
    </xf>
    <xf numFmtId="0" fontId="55" fillId="3" borderId="6" xfId="0" applyFont="1" applyFill="1" applyBorder="1" applyAlignment="1">
      <alignment horizontal="center" vertical="center" wrapText="1"/>
    </xf>
    <xf numFmtId="0" fontId="55" fillId="15" borderId="4" xfId="0" applyFont="1" applyFill="1" applyBorder="1" applyAlignment="1">
      <alignment horizontal="left" vertical="center" wrapText="1"/>
    </xf>
    <xf numFmtId="0" fontId="55" fillId="15" borderId="6" xfId="0" applyFont="1" applyFill="1" applyBorder="1" applyAlignment="1">
      <alignment horizontal="left" vertical="center" wrapText="1"/>
    </xf>
    <xf numFmtId="0" fontId="55" fillId="15" borderId="75" xfId="0" applyFont="1" applyFill="1" applyBorder="1" applyAlignment="1">
      <alignment horizontal="left" vertical="top"/>
    </xf>
    <xf numFmtId="0" fontId="0" fillId="0" borderId="1" xfId="0" applyBorder="1" applyAlignment="1">
      <alignment horizontal="center"/>
    </xf>
    <xf numFmtId="0" fontId="55" fillId="0" borderId="15" xfId="0" applyFont="1" applyBorder="1" applyAlignment="1">
      <alignment horizontal="center"/>
    </xf>
    <xf numFmtId="0" fontId="55" fillId="0" borderId="16" xfId="0" applyFont="1" applyBorder="1" applyAlignment="1">
      <alignment horizontal="center"/>
    </xf>
    <xf numFmtId="0" fontId="55" fillId="0" borderId="17" xfId="0" applyFont="1" applyBorder="1" applyAlignment="1">
      <alignment horizontal="center"/>
    </xf>
    <xf numFmtId="0" fontId="55" fillId="15" borderId="13" xfId="0" applyFont="1" applyFill="1" applyBorder="1" applyAlignment="1">
      <alignment horizontal="left" vertical="top"/>
    </xf>
    <xf numFmtId="0" fontId="55" fillId="15" borderId="19" xfId="0" applyFont="1" applyFill="1" applyBorder="1" applyAlignment="1">
      <alignment horizontal="left" vertical="top"/>
    </xf>
    <xf numFmtId="0" fontId="55" fillId="15" borderId="77" xfId="0" applyFont="1" applyFill="1" applyBorder="1" applyAlignment="1">
      <alignment horizontal="left" vertical="top"/>
    </xf>
    <xf numFmtId="0" fontId="0" fillId="3" borderId="0" xfId="0" applyFill="1" applyAlignment="1">
      <alignment horizontal="left" wrapText="1"/>
    </xf>
    <xf numFmtId="0" fontId="0" fillId="0" borderId="1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14" xfId="70" applyFont="1" applyBorder="1" applyAlignment="1">
      <alignment horizontal="center" vertical="center" wrapText="1"/>
    </xf>
    <xf numFmtId="0" fontId="11" fillId="0" borderId="7" xfId="70" applyFont="1" applyBorder="1" applyAlignment="1">
      <alignment horizontal="center" vertical="center" wrapText="1"/>
    </xf>
    <xf numFmtId="0" fontId="35" fillId="0" borderId="14" xfId="40" applyNumberFormat="1" applyFont="1" applyFill="1" applyBorder="1" applyAlignment="1" applyProtection="1">
      <alignment horizontal="center" vertical="center" wrapText="1"/>
    </xf>
    <xf numFmtId="0" fontId="35" fillId="0" borderId="8" xfId="40" applyNumberFormat="1" applyFont="1" applyFill="1" applyBorder="1" applyAlignment="1" applyProtection="1">
      <alignment horizontal="center" vertical="center" wrapText="1"/>
    </xf>
    <xf numFmtId="0" fontId="15" fillId="0" borderId="15" xfId="40" applyNumberFormat="1" applyFont="1" applyFill="1" applyBorder="1" applyAlignment="1" applyProtection="1">
      <alignment horizontal="center" vertical="center" wrapText="1"/>
    </xf>
    <xf numFmtId="0" fontId="35" fillId="0" borderId="16" xfId="40" applyNumberFormat="1" applyFont="1" applyFill="1" applyBorder="1" applyAlignment="1" applyProtection="1">
      <alignment horizontal="center" vertical="center" wrapText="1"/>
    </xf>
    <xf numFmtId="0" fontId="35" fillId="0" borderId="17" xfId="40" applyNumberFormat="1" applyFont="1" applyFill="1" applyBorder="1" applyAlignment="1" applyProtection="1">
      <alignment horizontal="center" vertical="center" wrapText="1"/>
    </xf>
    <xf numFmtId="167" fontId="40" fillId="10" borderId="1" xfId="0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center" wrapText="1"/>
    </xf>
    <xf numFmtId="0" fontId="14" fillId="3" borderId="38" xfId="0" applyFont="1" applyFill="1" applyBorder="1" applyAlignment="1">
      <alignment horizontal="center" wrapText="1"/>
    </xf>
    <xf numFmtId="0" fontId="40" fillId="0" borderId="0" xfId="0" applyFont="1" applyAlignment="1">
      <alignment horizontal="center"/>
    </xf>
    <xf numFmtId="0" fontId="35" fillId="0" borderId="7" xfId="40" applyNumberFormat="1" applyFont="1" applyFill="1" applyBorder="1" applyAlignment="1" applyProtection="1">
      <alignment horizontal="center" vertical="center" wrapText="1"/>
    </xf>
    <xf numFmtId="0" fontId="132" fillId="9" borderId="15" xfId="36" applyNumberFormat="1" applyFont="1" applyFill="1" applyBorder="1" applyAlignment="1" applyProtection="1">
      <alignment horizontal="right" vertical="top" wrapText="1"/>
    </xf>
    <xf numFmtId="0" fontId="132" fillId="9" borderId="17" xfId="36" applyNumberFormat="1" applyFont="1" applyFill="1" applyBorder="1" applyAlignment="1" applyProtection="1">
      <alignment horizontal="right" vertical="top" wrapText="1"/>
    </xf>
    <xf numFmtId="0" fontId="14" fillId="3" borderId="39" xfId="0" applyFont="1" applyFill="1" applyBorder="1" applyAlignment="1">
      <alignment horizontal="left" wrapText="1"/>
    </xf>
    <xf numFmtId="0" fontId="0" fillId="3" borderId="39" xfId="0" applyFill="1" applyBorder="1" applyAlignment="1">
      <alignment horizontal="left" wrapText="1"/>
    </xf>
    <xf numFmtId="0" fontId="35" fillId="0" borderId="0" xfId="40" applyNumberFormat="1" applyFont="1" applyFill="1" applyBorder="1" applyAlignment="1" applyProtection="1">
      <alignment horizontal="center" wrapText="1"/>
    </xf>
    <xf numFmtId="0" fontId="15" fillId="0" borderId="2" xfId="33" applyNumberFormat="1" applyFont="1" applyFill="1" applyBorder="1" applyAlignment="1" applyProtection="1">
      <alignment horizontal="left" wrapText="1"/>
    </xf>
    <xf numFmtId="0" fontId="16" fillId="0" borderId="3" xfId="33" applyNumberFormat="1" applyFont="1" applyFill="1" applyBorder="1" applyAlignment="1" applyProtection="1">
      <alignment horizontal="center"/>
    </xf>
    <xf numFmtId="0" fontId="35" fillId="0" borderId="0" xfId="40" applyNumberFormat="1" applyFont="1" applyFill="1" applyBorder="1" applyAlignment="1" applyProtection="1">
      <alignment horizontal="center"/>
    </xf>
    <xf numFmtId="0" fontId="36" fillId="0" borderId="13" xfId="40" applyNumberFormat="1" applyFont="1" applyFill="1" applyBorder="1" applyAlignment="1" applyProtection="1">
      <alignment horizontal="center"/>
    </xf>
    <xf numFmtId="0" fontId="39" fillId="0" borderId="0" xfId="40" applyNumberFormat="1" applyFont="1" applyFill="1" applyBorder="1" applyAlignment="1" applyProtection="1">
      <alignment horizontal="center"/>
    </xf>
    <xf numFmtId="0" fontId="37" fillId="0" borderId="15" xfId="40" applyNumberFormat="1" applyFont="1" applyFill="1" applyBorder="1" applyAlignment="1" applyProtection="1">
      <alignment horizontal="right" vertical="top" wrapText="1"/>
    </xf>
    <xf numFmtId="0" fontId="37" fillId="0" borderId="17" xfId="40" applyNumberFormat="1" applyFont="1" applyFill="1" applyBorder="1" applyAlignment="1" applyProtection="1">
      <alignment horizontal="right" vertical="top" wrapText="1"/>
    </xf>
    <xf numFmtId="0" fontId="36" fillId="0" borderId="13" xfId="40" applyNumberFormat="1" applyFont="1" applyFill="1" applyBorder="1" applyAlignment="1" applyProtection="1">
      <alignment horizontal="center" vertical="top"/>
    </xf>
    <xf numFmtId="0" fontId="35" fillId="0" borderId="0" xfId="40" applyNumberFormat="1" applyFont="1" applyFill="1" applyBorder="1" applyAlignment="1" applyProtection="1">
      <alignment horizontal="left"/>
    </xf>
    <xf numFmtId="0" fontId="35" fillId="0" borderId="15" xfId="40" applyNumberFormat="1" applyFont="1" applyFill="1" applyBorder="1" applyAlignment="1" applyProtection="1">
      <alignment horizontal="center" vertical="center" wrapText="1"/>
    </xf>
    <xf numFmtId="0" fontId="39" fillId="0" borderId="15" xfId="40" applyNumberFormat="1" applyFont="1" applyFill="1" applyBorder="1" applyAlignment="1" applyProtection="1">
      <alignment horizontal="left" vertical="center" wrapText="1"/>
    </xf>
    <xf numFmtId="0" fontId="39" fillId="0" borderId="16" xfId="40" applyNumberFormat="1" applyFont="1" applyFill="1" applyBorder="1" applyAlignment="1" applyProtection="1">
      <alignment horizontal="left" vertical="center" wrapText="1"/>
    </xf>
    <xf numFmtId="0" fontId="11" fillId="0" borderId="0" xfId="24" applyFont="1" applyAlignment="1">
      <alignment horizontal="left" vertical="top" wrapText="1"/>
    </xf>
    <xf numFmtId="0" fontId="11" fillId="0" borderId="2" xfId="24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5" fillId="0" borderId="0" xfId="40" applyNumberFormat="1" applyFont="1" applyFill="1" applyBorder="1" applyAlignment="1" applyProtection="1">
      <alignment horizontal="center" wrapText="1"/>
    </xf>
    <xf numFmtId="0" fontId="39" fillId="0" borderId="17" xfId="40" applyNumberFormat="1" applyFont="1" applyFill="1" applyBorder="1" applyAlignment="1" applyProtection="1">
      <alignment horizontal="left" vertical="center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3" fillId="0" borderId="13" xfId="34" applyFont="1" applyBorder="1" applyAlignment="1">
      <alignment horizontal="center"/>
    </xf>
    <xf numFmtId="0" fontId="24" fillId="0" borderId="13" xfId="0" applyFont="1" applyBorder="1" applyAlignment="1">
      <alignment horizontal="center" vertical="top"/>
    </xf>
    <xf numFmtId="0" fontId="22" fillId="0" borderId="13" xfId="0" applyFont="1" applyBorder="1" applyAlignment="1">
      <alignment horizontal="center" vertical="top"/>
    </xf>
    <xf numFmtId="0" fontId="18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/>
    </xf>
    <xf numFmtId="0" fontId="19" fillId="0" borderId="0" xfId="0" applyFont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4" fontId="0" fillId="0" borderId="4" xfId="0" applyNumberFormat="1" applyBorder="1" applyAlignment="1">
      <alignment horizontal="center" vertical="top"/>
    </xf>
    <xf numFmtId="4" fontId="0" fillId="0" borderId="6" xfId="0" applyNumberFormat="1" applyBorder="1" applyAlignment="1">
      <alignment horizontal="center" vertical="top"/>
    </xf>
    <xf numFmtId="0" fontId="19" fillId="0" borderId="14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" fontId="26" fillId="0" borderId="4" xfId="0" applyNumberFormat="1" applyFont="1" applyBorder="1" applyAlignment="1">
      <alignment horizontal="center" vertical="top"/>
    </xf>
    <xf numFmtId="4" fontId="26" fillId="0" borderId="6" xfId="0" applyNumberFormat="1" applyFont="1" applyBorder="1" applyAlignment="1">
      <alignment horizontal="center" vertical="top"/>
    </xf>
    <xf numFmtId="166" fontId="26" fillId="0" borderId="4" xfId="0" applyNumberFormat="1" applyFont="1" applyBorder="1" applyAlignment="1">
      <alignment horizontal="center" vertical="top"/>
    </xf>
    <xf numFmtId="166" fontId="26" fillId="0" borderId="6" xfId="0" applyNumberFormat="1" applyFont="1" applyBorder="1" applyAlignment="1">
      <alignment horizontal="center" vertical="top"/>
    </xf>
    <xf numFmtId="4" fontId="25" fillId="0" borderId="4" xfId="0" applyNumberFormat="1" applyFont="1" applyBorder="1" applyAlignment="1">
      <alignment horizontal="center" vertical="top" wrapText="1"/>
    </xf>
    <xf numFmtId="4" fontId="25" fillId="0" borderId="6" xfId="0" applyNumberFormat="1" applyFont="1" applyBorder="1" applyAlignment="1">
      <alignment horizontal="center" vertical="top" wrapText="1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 wrapText="1"/>
    </xf>
    <xf numFmtId="4" fontId="40" fillId="0" borderId="4" xfId="0" applyNumberFormat="1" applyFont="1" applyBorder="1" applyAlignment="1">
      <alignment horizontal="center"/>
    </xf>
    <xf numFmtId="4" fontId="40" fillId="0" borderId="5" xfId="0" applyNumberFormat="1" applyFont="1" applyBorder="1" applyAlignment="1">
      <alignment horizontal="center"/>
    </xf>
    <xf numFmtId="4" fontId="40" fillId="0" borderId="6" xfId="0" applyNumberFormat="1" applyFont="1" applyBorder="1" applyAlignment="1">
      <alignment horizontal="center"/>
    </xf>
    <xf numFmtId="0" fontId="34" fillId="0" borderId="0" xfId="40" applyAlignment="1">
      <alignment horizontal="center"/>
    </xf>
    <xf numFmtId="0" fontId="16" fillId="0" borderId="13" xfId="41" applyNumberFormat="1" applyFont="1" applyFill="1" applyBorder="1" applyAlignment="1" applyProtection="1">
      <alignment horizontal="center" vertical="center"/>
    </xf>
    <xf numFmtId="0" fontId="35" fillId="0" borderId="18" xfId="40" applyNumberFormat="1" applyFont="1" applyFill="1" applyBorder="1" applyAlignment="1" applyProtection="1">
      <alignment horizontal="center" vertical="center" wrapText="1"/>
    </xf>
    <xf numFmtId="0" fontId="35" fillId="0" borderId="13" xfId="40" applyNumberFormat="1" applyFont="1" applyFill="1" applyBorder="1" applyAlignment="1" applyProtection="1">
      <alignment horizontal="center" vertical="center" wrapText="1"/>
    </xf>
    <xf numFmtId="0" fontId="35" fillId="0" borderId="19" xfId="40" applyNumberFormat="1" applyFont="1" applyFill="1" applyBorder="1" applyAlignment="1" applyProtection="1">
      <alignment horizontal="center" vertical="center" wrapText="1"/>
    </xf>
    <xf numFmtId="0" fontId="16" fillId="0" borderId="0" xfId="40" applyNumberFormat="1" applyFont="1" applyFill="1" applyBorder="1" applyAlignment="1" applyProtection="1">
      <alignment horizontal="center" vertical="top"/>
    </xf>
    <xf numFmtId="0" fontId="16" fillId="0" borderId="13" xfId="40" applyNumberFormat="1" applyFont="1" applyFill="1" applyBorder="1" applyAlignment="1" applyProtection="1">
      <alignment horizontal="center" vertical="top"/>
    </xf>
    <xf numFmtId="0" fontId="44" fillId="0" borderId="0" xfId="40" applyNumberFormat="1" applyFont="1" applyFill="1" applyBorder="1" applyAlignment="1" applyProtection="1">
      <alignment horizontal="center"/>
    </xf>
    <xf numFmtId="0" fontId="36" fillId="0" borderId="0" xfId="40" applyNumberFormat="1" applyFont="1" applyFill="1" applyBorder="1" applyAlignment="1" applyProtection="1">
      <alignment horizontal="center" vertical="top"/>
    </xf>
    <xf numFmtId="0" fontId="35" fillId="0" borderId="0" xfId="40" applyNumberFormat="1" applyFont="1" applyFill="1" applyBorder="1" applyAlignment="1" applyProtection="1">
      <alignment horizontal="left" wrapText="1"/>
    </xf>
    <xf numFmtId="0" fontId="35" fillId="0" borderId="0" xfId="40" applyNumberFormat="1" applyFont="1" applyFill="1" applyBorder="1" applyAlignment="1" applyProtection="1">
      <alignment horizontal="left" vertical="top" wrapText="1"/>
    </xf>
    <xf numFmtId="0" fontId="37" fillId="0" borderId="0" xfId="40" applyNumberFormat="1" applyFont="1" applyFill="1" applyBorder="1" applyAlignment="1" applyProtection="1">
      <alignment horizontal="left" vertical="top" wrapText="1"/>
    </xf>
    <xf numFmtId="0" fontId="35" fillId="0" borderId="2" xfId="40" applyNumberFormat="1" applyFont="1" applyFill="1" applyBorder="1" applyAlignment="1" applyProtection="1">
      <alignment horizontal="left" vertical="top"/>
    </xf>
    <xf numFmtId="0" fontId="36" fillId="0" borderId="13" xfId="40" applyNumberFormat="1" applyFont="1" applyFill="1" applyBorder="1" applyAlignment="1" applyProtection="1">
      <alignment horizontal="center" vertical="center"/>
    </xf>
    <xf numFmtId="0" fontId="37" fillId="0" borderId="13" xfId="40" applyNumberFormat="1" applyFont="1" applyFill="1" applyBorder="1" applyAlignment="1" applyProtection="1">
      <alignment horizontal="left" vertical="top" wrapText="1"/>
    </xf>
    <xf numFmtId="0" fontId="35" fillId="0" borderId="11" xfId="40" applyNumberFormat="1" applyFont="1" applyFill="1" applyBorder="1" applyAlignment="1" applyProtection="1">
      <alignment horizontal="left" vertical="top" wrapText="1"/>
    </xf>
    <xf numFmtId="0" fontId="37" fillId="0" borderId="15" xfId="40" applyNumberFormat="1" applyFont="1" applyFill="1" applyBorder="1" applyAlignment="1" applyProtection="1">
      <alignment horizontal="left" vertical="center" wrapText="1"/>
    </xf>
    <xf numFmtId="0" fontId="37" fillId="0" borderId="16" xfId="40" applyNumberFormat="1" applyFont="1" applyFill="1" applyBorder="1" applyAlignment="1" applyProtection="1">
      <alignment horizontal="left" vertical="center" wrapText="1"/>
    </xf>
    <xf numFmtId="0" fontId="37" fillId="0" borderId="17" xfId="40" applyNumberFormat="1" applyFont="1" applyFill="1" applyBorder="1" applyAlignment="1" applyProtection="1">
      <alignment horizontal="left" vertical="center" wrapText="1"/>
    </xf>
    <xf numFmtId="0" fontId="35" fillId="0" borderId="13" xfId="40" applyNumberFormat="1" applyFont="1" applyFill="1" applyBorder="1" applyAlignment="1" applyProtection="1">
      <alignment horizontal="left" vertical="top" wrapText="1"/>
    </xf>
    <xf numFmtId="0" fontId="35" fillId="0" borderId="1" xfId="40" applyNumberFormat="1" applyFont="1" applyFill="1" applyBorder="1" applyAlignment="1" applyProtection="1">
      <alignment horizontal="center" vertical="center" wrapText="1"/>
    </xf>
    <xf numFmtId="0" fontId="35" fillId="0" borderId="1" xfId="40" applyNumberFormat="1" applyFont="1" applyFill="1" applyBorder="1" applyAlignment="1" applyProtection="1">
      <alignment horizontal="center" vertical="center"/>
    </xf>
    <xf numFmtId="0" fontId="35" fillId="0" borderId="16" xfId="40" applyNumberFormat="1" applyFont="1" applyFill="1" applyBorder="1" applyAlignment="1" applyProtection="1">
      <alignment horizontal="center"/>
    </xf>
    <xf numFmtId="49" fontId="35" fillId="0" borderId="1" xfId="40" applyNumberFormat="1" applyFont="1" applyFill="1" applyBorder="1" applyAlignment="1" applyProtection="1">
      <alignment horizontal="center" vertical="center" wrapText="1"/>
    </xf>
    <xf numFmtId="2" fontId="35" fillId="0" borderId="16" xfId="40" applyNumberFormat="1" applyFont="1" applyFill="1" applyBorder="1" applyAlignment="1" applyProtection="1">
      <alignment horizontal="right"/>
    </xf>
    <xf numFmtId="0" fontId="38" fillId="0" borderId="0" xfId="40" applyNumberFormat="1" applyFont="1" applyFill="1" applyBorder="1" applyAlignment="1" applyProtection="1">
      <alignment horizontal="center"/>
    </xf>
    <xf numFmtId="0" fontId="35" fillId="0" borderId="2" xfId="40" applyNumberFormat="1" applyFont="1" applyFill="1" applyBorder="1" applyAlignment="1" applyProtection="1">
      <alignment horizontal="center" wrapText="1"/>
    </xf>
    <xf numFmtId="0" fontId="25" fillId="0" borderId="1" xfId="42" applyFont="1" applyBorder="1" applyAlignment="1">
      <alignment horizontal="left" vertical="top" wrapText="1"/>
    </xf>
    <xf numFmtId="0" fontId="41" fillId="0" borderId="1" xfId="42" applyFont="1" applyBorder="1" applyAlignment="1">
      <alignment vertical="top" wrapText="1"/>
    </xf>
    <xf numFmtId="0" fontId="34" fillId="0" borderId="0" xfId="40" applyAlignment="1">
      <alignment horizontal="left" wrapText="1"/>
    </xf>
    <xf numFmtId="0" fontId="5" fillId="0" borderId="14" xfId="42" applyFont="1" applyBorder="1" applyAlignment="1">
      <alignment horizontal="center" vertical="top" wrapText="1"/>
    </xf>
    <xf numFmtId="0" fontId="5" fillId="0" borderId="7" xfId="42" applyFont="1" applyBorder="1" applyAlignment="1">
      <alignment horizontal="center" vertical="top" wrapText="1"/>
    </xf>
    <xf numFmtId="0" fontId="5" fillId="0" borderId="8" xfId="42" applyFont="1" applyBorder="1" applyAlignment="1">
      <alignment horizontal="center" vertical="top" wrapText="1"/>
    </xf>
    <xf numFmtId="0" fontId="19" fillId="0" borderId="14" xfId="42" applyFont="1" applyBorder="1" applyAlignment="1">
      <alignment horizontal="left" vertical="top" wrapText="1"/>
    </xf>
    <xf numFmtId="0" fontId="4" fillId="0" borderId="7" xfId="42" applyBorder="1" applyAlignment="1">
      <alignment horizontal="left" vertical="top" wrapText="1"/>
    </xf>
    <xf numFmtId="0" fontId="4" fillId="0" borderId="8" xfId="42" applyBorder="1" applyAlignment="1">
      <alignment horizontal="left" vertical="top" wrapText="1"/>
    </xf>
    <xf numFmtId="0" fontId="25" fillId="0" borderId="14" xfId="42" applyFont="1" applyBorder="1" applyAlignment="1">
      <alignment horizontal="left" vertical="top" wrapText="1"/>
    </xf>
    <xf numFmtId="0" fontId="41" fillId="0" borderId="14" xfId="42" applyFont="1" applyBorder="1" applyAlignment="1">
      <alignment vertical="top" wrapText="1"/>
    </xf>
    <xf numFmtId="0" fontId="4" fillId="0" borderId="14" xfId="42" applyBorder="1" applyAlignment="1">
      <alignment vertical="top" wrapText="1"/>
    </xf>
    <xf numFmtId="0" fontId="52" fillId="0" borderId="14" xfId="42" applyFont="1" applyBorder="1" applyAlignment="1">
      <alignment horizontal="left" vertical="top" wrapText="1"/>
    </xf>
    <xf numFmtId="0" fontId="41" fillId="0" borderId="14" xfId="42" applyFont="1" applyBorder="1" applyAlignment="1">
      <alignment horizontal="left" vertical="top" wrapText="1"/>
    </xf>
    <xf numFmtId="0" fontId="19" fillId="0" borderId="7" xfId="42" applyFont="1" applyBorder="1" applyAlignment="1">
      <alignment horizontal="left" vertical="top" wrapText="1"/>
    </xf>
    <xf numFmtId="0" fontId="19" fillId="0" borderId="8" xfId="42" applyFont="1" applyBorder="1" applyAlignment="1">
      <alignment horizontal="left" vertical="top" wrapText="1"/>
    </xf>
    <xf numFmtId="0" fontId="19" fillId="0" borderId="2" xfId="23" applyFont="1" applyBorder="1" applyAlignment="1">
      <alignment horizontal="left" vertical="top" wrapText="1"/>
    </xf>
    <xf numFmtId="0" fontId="19" fillId="0" borderId="0" xfId="23" applyFont="1" applyAlignment="1">
      <alignment horizontal="left" vertical="top" wrapText="1"/>
    </xf>
    <xf numFmtId="0" fontId="50" fillId="0" borderId="13" xfId="23" applyFont="1" applyBorder="1" applyAlignment="1">
      <alignment horizontal="center" vertical="top" wrapText="1"/>
    </xf>
    <xf numFmtId="0" fontId="50" fillId="0" borderId="0" xfId="23" applyFont="1" applyAlignment="1">
      <alignment horizontal="center" vertical="top" wrapText="1"/>
    </xf>
    <xf numFmtId="0" fontId="25" fillId="0" borderId="0" xfId="23" applyFont="1">
      <alignment horizontal="center"/>
    </xf>
    <xf numFmtId="0" fontId="19" fillId="0" borderId="0" xfId="42" applyFont="1" applyAlignment="1">
      <alignment horizontal="center"/>
    </xf>
    <xf numFmtId="0" fontId="25" fillId="0" borderId="2" xfId="23" applyFont="1" applyBorder="1" applyAlignment="1">
      <alignment horizontal="center" vertical="top" wrapText="1"/>
    </xf>
    <xf numFmtId="0" fontId="51" fillId="0" borderId="0" xfId="42" applyFont="1" applyAlignment="1">
      <alignment horizontal="center" vertical="top"/>
    </xf>
    <xf numFmtId="0" fontId="56" fillId="0" borderId="0" xfId="47" applyAlignment="1">
      <alignment horizontal="left" wrapText="1"/>
    </xf>
    <xf numFmtId="0" fontId="56" fillId="0" borderId="13" xfId="47" applyBorder="1" applyAlignment="1">
      <alignment wrapText="1"/>
    </xf>
    <xf numFmtId="0" fontId="56" fillId="0" borderId="0" xfId="47" applyAlignment="1">
      <alignment horizontal="left" vertical="top" wrapText="1"/>
    </xf>
    <xf numFmtId="0" fontId="50" fillId="0" borderId="0" xfId="47" applyFont="1" applyAlignment="1">
      <alignment horizontal="left" wrapText="1"/>
    </xf>
    <xf numFmtId="0" fontId="50" fillId="0" borderId="0" xfId="47" applyFont="1" applyAlignment="1">
      <alignment wrapText="1"/>
    </xf>
    <xf numFmtId="0" fontId="25" fillId="0" borderId="4" xfId="47" applyFont="1" applyBorder="1" applyAlignment="1">
      <alignment horizontal="left" vertical="top" wrapText="1"/>
    </xf>
    <xf numFmtId="0" fontId="25" fillId="0" borderId="5" xfId="47" applyFont="1" applyBorder="1" applyAlignment="1">
      <alignment horizontal="left" vertical="top" wrapText="1"/>
    </xf>
    <xf numFmtId="0" fontId="25" fillId="0" borderId="6" xfId="47" applyFont="1" applyBorder="1" applyAlignment="1">
      <alignment horizontal="left" vertical="top" wrapText="1"/>
    </xf>
    <xf numFmtId="0" fontId="56" fillId="0" borderId="4" xfId="47" applyBorder="1" applyAlignment="1">
      <alignment horizontal="left" vertical="top" wrapText="1"/>
    </xf>
    <xf numFmtId="0" fontId="56" fillId="0" borderId="5" xfId="47" applyBorder="1" applyAlignment="1">
      <alignment horizontal="left" vertical="top" wrapText="1"/>
    </xf>
    <xf numFmtId="0" fontId="56" fillId="0" borderId="6" xfId="47" applyBorder="1" applyAlignment="1">
      <alignment horizontal="left" vertical="top" wrapText="1"/>
    </xf>
    <xf numFmtId="0" fontId="56" fillId="0" borderId="35" xfId="47" applyBorder="1" applyAlignment="1">
      <alignment horizontal="left" vertical="top" wrapText="1"/>
    </xf>
    <xf numFmtId="0" fontId="56" fillId="0" borderId="36" xfId="47" applyBorder="1" applyAlignment="1">
      <alignment horizontal="left" vertical="top" wrapText="1"/>
    </xf>
    <xf numFmtId="0" fontId="56" fillId="0" borderId="37" xfId="47" applyBorder="1" applyAlignment="1">
      <alignment horizontal="left" vertical="top" wrapText="1"/>
    </xf>
    <xf numFmtId="0" fontId="25" fillId="0" borderId="35" xfId="47" applyFont="1" applyBorder="1" applyAlignment="1">
      <alignment horizontal="left" vertical="top" wrapText="1"/>
    </xf>
    <xf numFmtId="0" fontId="25" fillId="0" borderId="36" xfId="47" applyFont="1" applyBorder="1" applyAlignment="1">
      <alignment horizontal="left" vertical="top" wrapText="1"/>
    </xf>
    <xf numFmtId="0" fontId="25" fillId="0" borderId="37" xfId="47" applyFont="1" applyBorder="1" applyAlignment="1">
      <alignment horizontal="left" vertical="top" wrapText="1"/>
    </xf>
    <xf numFmtId="0" fontId="56" fillId="0" borderId="9" xfId="47" applyBorder="1" applyAlignment="1">
      <alignment horizontal="left" vertical="top" wrapText="1"/>
    </xf>
    <xf numFmtId="0" fontId="56" fillId="0" borderId="2" xfId="47" applyBorder="1" applyAlignment="1">
      <alignment horizontal="left" vertical="top" wrapText="1"/>
    </xf>
    <xf numFmtId="0" fontId="56" fillId="0" borderId="38" xfId="47" applyBorder="1" applyAlignment="1">
      <alignment horizontal="left" vertical="top" wrapText="1"/>
    </xf>
    <xf numFmtId="0" fontId="25" fillId="0" borderId="28" xfId="47" applyFont="1" applyBorder="1" applyAlignment="1">
      <alignment horizontal="left" vertical="top" wrapText="1"/>
    </xf>
    <xf numFmtId="0" fontId="25" fillId="0" borderId="13" xfId="47" applyFont="1" applyBorder="1" applyAlignment="1">
      <alignment horizontal="left" vertical="top" wrapText="1"/>
    </xf>
    <xf numFmtId="0" fontId="25" fillId="0" borderId="29" xfId="47" applyFont="1" applyBorder="1" applyAlignment="1">
      <alignment horizontal="left" vertical="top" wrapText="1"/>
    </xf>
    <xf numFmtId="0" fontId="25" fillId="0" borderId="31" xfId="47" applyFont="1" applyBorder="1" applyAlignment="1">
      <alignment horizontal="left" vertical="top" wrapText="1"/>
    </xf>
    <xf numFmtId="0" fontId="25" fillId="0" borderId="32" xfId="47" applyFont="1" applyBorder="1" applyAlignment="1">
      <alignment horizontal="left" vertical="top" wrapText="1"/>
    </xf>
    <xf numFmtId="0" fontId="25" fillId="0" borderId="33" xfId="47" applyFont="1" applyBorder="1" applyAlignment="1">
      <alignment horizontal="left" vertical="top" wrapText="1"/>
    </xf>
    <xf numFmtId="0" fontId="59" fillId="0" borderId="0" xfId="47" applyFont="1" applyAlignment="1">
      <alignment horizontal="left" vertical="top" wrapText="1"/>
    </xf>
    <xf numFmtId="0" fontId="56" fillId="0" borderId="0" xfId="47" applyAlignment="1">
      <alignment horizontal="left" vertical="top"/>
    </xf>
    <xf numFmtId="0" fontId="56" fillId="0" borderId="21" xfId="47" applyBorder="1" applyAlignment="1">
      <alignment horizontal="center" vertical="top" wrapText="1"/>
    </xf>
    <xf numFmtId="0" fontId="56" fillId="0" borderId="22" xfId="47" applyBorder="1" applyAlignment="1">
      <alignment horizontal="center" vertical="top" wrapText="1"/>
    </xf>
    <xf numFmtId="0" fontId="56" fillId="0" borderId="23" xfId="47" applyBorder="1" applyAlignment="1">
      <alignment horizontal="center" vertical="top" wrapText="1"/>
    </xf>
    <xf numFmtId="0" fontId="56" fillId="0" borderId="21" xfId="47" applyBorder="1" applyAlignment="1">
      <alignment horizontal="center" wrapText="1"/>
    </xf>
    <xf numFmtId="0" fontId="56" fillId="0" borderId="22" xfId="47" applyBorder="1" applyAlignment="1">
      <alignment horizontal="center" wrapText="1"/>
    </xf>
    <xf numFmtId="0" fontId="56" fillId="0" borderId="23" xfId="47" applyBorder="1" applyAlignment="1">
      <alignment horizontal="center" wrapText="1"/>
    </xf>
    <xf numFmtId="0" fontId="25" fillId="0" borderId="24" xfId="47" applyFont="1" applyBorder="1" applyAlignment="1">
      <alignment horizontal="left" vertical="top" wrapText="1"/>
    </xf>
    <xf numFmtId="0" fontId="25" fillId="0" borderId="25" xfId="47" applyFont="1" applyBorder="1" applyAlignment="1">
      <alignment horizontal="left" vertical="top" wrapText="1"/>
    </xf>
    <xf numFmtId="0" fontId="25" fillId="0" borderId="26" xfId="47" applyFont="1" applyBorder="1" applyAlignment="1">
      <alignment horizontal="left" vertical="top" wrapText="1"/>
    </xf>
    <xf numFmtId="0" fontId="18" fillId="0" borderId="0" xfId="47" applyFont="1" applyAlignment="1">
      <alignment vertical="top" wrapText="1"/>
    </xf>
    <xf numFmtId="0" fontId="57" fillId="0" borderId="0" xfId="47" applyFont="1" applyAlignment="1">
      <alignment horizontal="right" vertical="top" wrapText="1"/>
    </xf>
    <xf numFmtId="0" fontId="25" fillId="0" borderId="0" xfId="47" applyFont="1" applyAlignment="1">
      <alignment horizontal="center" vertical="top" wrapText="1"/>
    </xf>
    <xf numFmtId="0" fontId="58" fillId="0" borderId="0" xfId="47" applyFont="1" applyAlignment="1">
      <alignment horizontal="center" vertical="center"/>
    </xf>
    <xf numFmtId="0" fontId="56" fillId="0" borderId="3" xfId="47" applyBorder="1" applyAlignment="1">
      <alignment wrapText="1"/>
    </xf>
    <xf numFmtId="0" fontId="25" fillId="0" borderId="3" xfId="47" applyFont="1" applyBorder="1" applyAlignment="1">
      <alignment horizontal="left" vertical="top" wrapText="1"/>
    </xf>
    <xf numFmtId="0" fontId="50" fillId="0" borderId="10" xfId="47" applyFont="1" applyBorder="1" applyAlignment="1">
      <alignment wrapText="1"/>
    </xf>
    <xf numFmtId="3" fontId="56" fillId="0" borderId="39" xfId="47" applyNumberFormat="1" applyBorder="1" applyAlignment="1">
      <alignment horizontal="right" vertical="top" wrapText="1"/>
    </xf>
    <xf numFmtId="3" fontId="56" fillId="0" borderId="7" xfId="47" applyNumberFormat="1" applyBorder="1" applyAlignment="1">
      <alignment horizontal="right" vertical="top" wrapText="1"/>
    </xf>
    <xf numFmtId="49" fontId="25" fillId="0" borderId="39" xfId="47" applyNumberFormat="1" applyFont="1" applyBorder="1" applyAlignment="1">
      <alignment horizontal="right" vertical="top" wrapText="1"/>
    </xf>
    <xf numFmtId="49" fontId="25" fillId="0" borderId="7" xfId="47" applyNumberFormat="1" applyFont="1" applyBorder="1" applyAlignment="1">
      <alignment horizontal="right" vertical="top" wrapText="1"/>
    </xf>
    <xf numFmtId="0" fontId="25" fillId="0" borderId="10" xfId="47" applyFont="1" applyBorder="1" applyAlignment="1">
      <alignment horizontal="left" vertical="top" wrapText="1"/>
    </xf>
    <xf numFmtId="0" fontId="25" fillId="0" borderId="0" xfId="47" applyFont="1" applyAlignment="1">
      <alignment horizontal="left" vertical="top" wrapText="1"/>
    </xf>
    <xf numFmtId="0" fontId="25" fillId="0" borderId="11" xfId="47" applyFont="1" applyBorder="1" applyAlignment="1">
      <alignment horizontal="left" vertical="top" wrapText="1"/>
    </xf>
    <xf numFmtId="0" fontId="56" fillId="0" borderId="39" xfId="47" applyBorder="1" applyAlignment="1">
      <alignment horizontal="left" vertical="top" wrapText="1"/>
    </xf>
    <xf numFmtId="0" fontId="56" fillId="0" borderId="7" xfId="47" applyBorder="1" applyAlignment="1">
      <alignment horizontal="left" vertical="top" wrapText="1"/>
    </xf>
    <xf numFmtId="0" fontId="56" fillId="0" borderId="10" xfId="47" applyBorder="1" applyAlignment="1">
      <alignment horizontal="left" vertical="top" wrapText="1"/>
    </xf>
    <xf numFmtId="0" fontId="56" fillId="0" borderId="11" xfId="47" applyBorder="1" applyAlignment="1">
      <alignment horizontal="left" vertical="top" wrapText="1"/>
    </xf>
    <xf numFmtId="0" fontId="56" fillId="0" borderId="7" xfId="47" applyBorder="1" applyAlignment="1">
      <alignment horizontal="right" vertical="top" wrapText="1"/>
    </xf>
    <xf numFmtId="0" fontId="19" fillId="0" borderId="0" xfId="47" applyFont="1" applyAlignment="1">
      <alignment horizontal="center" vertical="top" wrapText="1"/>
    </xf>
    <xf numFmtId="0" fontId="26" fillId="0" borderId="4" xfId="47" applyFont="1" applyBorder="1" applyAlignment="1">
      <alignment horizontal="left" vertical="top" wrapText="1"/>
    </xf>
    <xf numFmtId="0" fontId="26" fillId="0" borderId="5" xfId="47" applyFont="1" applyBorder="1" applyAlignment="1">
      <alignment horizontal="left" vertical="top" wrapText="1"/>
    </xf>
    <xf numFmtId="0" fontId="26" fillId="0" borderId="6" xfId="47" applyFont="1" applyBorder="1" applyAlignment="1">
      <alignment horizontal="left" vertical="top" wrapText="1"/>
    </xf>
    <xf numFmtId="0" fontId="56" fillId="0" borderId="0" xfId="47" applyFont="1" applyAlignment="1">
      <alignment horizontal="left" vertical="center" wrapText="1"/>
    </xf>
    <xf numFmtId="0" fontId="40" fillId="0" borderId="0" xfId="47" applyFont="1" applyAlignment="1">
      <alignment horizontal="center" vertical="top" wrapText="1"/>
    </xf>
    <xf numFmtId="9" fontId="56" fillId="0" borderId="0" xfId="47" applyNumberFormat="1" applyFont="1" applyAlignment="1">
      <alignment horizontal="center" vertical="top" wrapText="1"/>
    </xf>
    <xf numFmtId="0" fontId="19" fillId="0" borderId="0" xfId="47" applyFont="1" applyAlignment="1">
      <alignment horizontal="left" vertical="top" wrapText="1"/>
    </xf>
    <xf numFmtId="0" fontId="19" fillId="0" borderId="0" xfId="48" applyFont="1" applyAlignment="1">
      <alignment horizontal="left" vertical="top" wrapText="1"/>
    </xf>
    <xf numFmtId="0" fontId="59" fillId="0" borderId="0" xfId="48" applyFont="1" applyAlignment="1">
      <alignment horizontal="left" vertical="top" wrapText="1"/>
    </xf>
    <xf numFmtId="0" fontId="60" fillId="0" borderId="1" xfId="47" applyFont="1" applyBorder="1" applyAlignment="1">
      <alignment horizontal="center" vertical="top" wrapText="1"/>
    </xf>
    <xf numFmtId="0" fontId="60" fillId="0" borderId="4" xfId="47" applyFont="1" applyBorder="1" applyAlignment="1">
      <alignment horizontal="left" vertical="top" wrapText="1"/>
    </xf>
    <xf numFmtId="0" fontId="60" fillId="0" borderId="5" xfId="47" applyFont="1" applyBorder="1" applyAlignment="1">
      <alignment horizontal="left" vertical="top" wrapText="1"/>
    </xf>
    <xf numFmtId="0" fontId="60" fillId="0" borderId="6" xfId="47" applyFont="1" applyBorder="1" applyAlignment="1">
      <alignment horizontal="left" vertical="top" wrapText="1"/>
    </xf>
    <xf numFmtId="0" fontId="60" fillId="0" borderId="4" xfId="47" applyFont="1" applyBorder="1" applyAlignment="1">
      <alignment horizontal="center" vertical="top" wrapText="1"/>
    </xf>
    <xf numFmtId="0" fontId="60" fillId="0" borderId="5" xfId="47" applyFont="1" applyBorder="1" applyAlignment="1">
      <alignment horizontal="center" vertical="top" wrapText="1"/>
    </xf>
    <xf numFmtId="0" fontId="60" fillId="0" borderId="6" xfId="47" applyFont="1" applyBorder="1" applyAlignment="1">
      <alignment horizontal="center" vertical="top" wrapText="1"/>
    </xf>
    <xf numFmtId="0" fontId="25" fillId="0" borderId="1" xfId="47" applyFont="1" applyBorder="1" applyAlignment="1">
      <alignment horizontal="left" vertical="top" wrapText="1"/>
    </xf>
    <xf numFmtId="0" fontId="60" fillId="0" borderId="4" xfId="47" applyFont="1" applyBorder="1" applyAlignment="1">
      <alignment horizontal="center" vertical="center" wrapText="1"/>
    </xf>
    <xf numFmtId="0" fontId="60" fillId="0" borderId="5" xfId="47" applyFont="1" applyBorder="1" applyAlignment="1">
      <alignment horizontal="center" vertical="center" wrapText="1"/>
    </xf>
    <xf numFmtId="0" fontId="60" fillId="0" borderId="6" xfId="47" applyFont="1" applyBorder="1" applyAlignment="1">
      <alignment horizontal="center" vertical="center" wrapText="1"/>
    </xf>
    <xf numFmtId="0" fontId="19" fillId="0" borderId="4" xfId="47" applyFont="1" applyBorder="1" applyAlignment="1">
      <alignment horizontal="left" vertical="center" wrapText="1"/>
    </xf>
    <xf numFmtId="0" fontId="19" fillId="0" borderId="5" xfId="47" applyFont="1" applyBorder="1" applyAlignment="1">
      <alignment horizontal="left" vertical="center" wrapText="1"/>
    </xf>
    <xf numFmtId="0" fontId="19" fillId="0" borderId="6" xfId="47" applyFont="1" applyBorder="1" applyAlignment="1">
      <alignment horizontal="left" vertical="center" wrapText="1"/>
    </xf>
    <xf numFmtId="0" fontId="40" fillId="0" borderId="0" xfId="47" applyFont="1" applyBorder="1" applyAlignment="1">
      <alignment horizontal="center"/>
    </xf>
    <xf numFmtId="0" fontId="56" fillId="0" borderId="0" xfId="47" applyFont="1" applyAlignment="1">
      <alignment horizontal="center"/>
    </xf>
    <xf numFmtId="0" fontId="58" fillId="0" borderId="0" xfId="47" applyFont="1" applyAlignment="1">
      <alignment horizontal="left" vertical="top" wrapText="1"/>
    </xf>
    <xf numFmtId="0" fontId="69" fillId="6" borderId="1" xfId="49" applyFont="1" applyFill="1" applyBorder="1" applyAlignment="1">
      <alignment horizontal="left" vertical="center" wrapText="1"/>
    </xf>
    <xf numFmtId="0" fontId="66" fillId="0" borderId="4" xfId="49" applyFont="1" applyBorder="1" applyAlignment="1">
      <alignment vertical="center" wrapText="1"/>
    </xf>
    <xf numFmtId="0" fontId="66" fillId="0" borderId="5" xfId="49" applyFont="1" applyBorder="1" applyAlignment="1">
      <alignment vertical="center" wrapText="1"/>
    </xf>
    <xf numFmtId="0" fontId="66" fillId="0" borderId="6" xfId="49" applyFont="1" applyBorder="1" applyAlignment="1">
      <alignment vertical="center" wrapText="1"/>
    </xf>
    <xf numFmtId="0" fontId="66" fillId="0" borderId="4" xfId="49" applyFont="1" applyBorder="1" applyAlignment="1">
      <alignment horizontal="center" vertical="center" wrapText="1"/>
    </xf>
    <xf numFmtId="0" fontId="66" fillId="0" borderId="5" xfId="49" applyFont="1" applyBorder="1" applyAlignment="1">
      <alignment horizontal="center" vertical="center" wrapText="1"/>
    </xf>
    <xf numFmtId="0" fontId="66" fillId="0" borderId="6" xfId="49" applyFont="1" applyBorder="1" applyAlignment="1">
      <alignment horizontal="center" vertical="center" wrapText="1"/>
    </xf>
    <xf numFmtId="0" fontId="7" fillId="0" borderId="4" xfId="49" applyFont="1" applyBorder="1" applyAlignment="1">
      <alignment vertical="center" wrapText="1"/>
    </xf>
    <xf numFmtId="0" fontId="7" fillId="0" borderId="5" xfId="49" applyFont="1" applyBorder="1" applyAlignment="1">
      <alignment vertical="center" wrapText="1"/>
    </xf>
    <xf numFmtId="0" fontId="7" fillId="0" borderId="6" xfId="49" applyFont="1" applyBorder="1" applyAlignment="1">
      <alignment vertical="center" wrapText="1"/>
    </xf>
    <xf numFmtId="0" fontId="66" fillId="0" borderId="9" xfId="49" applyFont="1" applyBorder="1" applyAlignment="1">
      <alignment vertical="center" wrapText="1"/>
    </xf>
    <xf numFmtId="0" fontId="66" fillId="0" borderId="2" xfId="49" applyFont="1" applyBorder="1" applyAlignment="1">
      <alignment vertical="center" wrapText="1"/>
    </xf>
    <xf numFmtId="0" fontId="66" fillId="0" borderId="38" xfId="49" applyFont="1" applyBorder="1" applyAlignment="1">
      <alignment vertical="center" wrapText="1"/>
    </xf>
    <xf numFmtId="0" fontId="66" fillId="0" borderId="4" xfId="49" applyFont="1" applyBorder="1" applyAlignment="1">
      <alignment vertical="center"/>
    </xf>
    <xf numFmtId="0" fontId="66" fillId="0" borderId="5" xfId="49" applyFont="1" applyBorder="1" applyAlignment="1">
      <alignment vertical="center"/>
    </xf>
    <xf numFmtId="0" fontId="66" fillId="0" borderId="6" xfId="49" applyFont="1" applyBorder="1" applyAlignment="1">
      <alignment vertical="center"/>
    </xf>
    <xf numFmtId="0" fontId="66" fillId="0" borderId="1" xfId="49" applyFont="1" applyBorder="1" applyAlignment="1">
      <alignment vertical="center"/>
    </xf>
    <xf numFmtId="0" fontId="66" fillId="0" borderId="4" xfId="49" applyFont="1" applyBorder="1" applyAlignment="1">
      <alignment horizontal="left" vertical="center"/>
    </xf>
    <xf numFmtId="0" fontId="66" fillId="0" borderId="5" xfId="49" applyFont="1" applyBorder="1" applyAlignment="1">
      <alignment horizontal="left" vertical="center"/>
    </xf>
    <xf numFmtId="0" fontId="66" fillId="0" borderId="6" xfId="49" applyFont="1" applyBorder="1" applyAlignment="1">
      <alignment horizontal="left" vertical="center"/>
    </xf>
    <xf numFmtId="0" fontId="65" fillId="0" borderId="0" xfId="49" applyFont="1" applyAlignment="1">
      <alignment horizontal="center" vertical="center"/>
    </xf>
    <xf numFmtId="0" fontId="58" fillId="0" borderId="0" xfId="49" applyFont="1" applyAlignment="1">
      <alignment horizontal="center" vertical="center" wrapText="1"/>
    </xf>
    <xf numFmtId="0" fontId="19" fillId="0" borderId="0" xfId="48" applyAlignment="1">
      <alignment horizontal="left" vertical="top" wrapText="1"/>
    </xf>
    <xf numFmtId="0" fontId="5" fillId="0" borderId="0" xfId="48" applyFont="1" applyAlignment="1">
      <alignment horizontal="left" vertical="top" wrapText="1"/>
    </xf>
    <xf numFmtId="0" fontId="7" fillId="0" borderId="1" xfId="49" applyFont="1" applyBorder="1" applyAlignment="1">
      <alignment horizontal="center" vertical="center" wrapText="1"/>
    </xf>
    <xf numFmtId="0" fontId="81" fillId="0" borderId="71" xfId="47" applyFont="1" applyBorder="1" applyAlignment="1">
      <alignment horizontal="center" vertical="center" wrapText="1"/>
    </xf>
    <xf numFmtId="0" fontId="81" fillId="0" borderId="72" xfId="47" applyFont="1" applyBorder="1" applyAlignment="1">
      <alignment horizontal="center" vertical="center"/>
    </xf>
    <xf numFmtId="49" fontId="88" fillId="0" borderId="0" xfId="47" applyNumberFormat="1" applyFont="1" applyAlignment="1">
      <alignment horizontal="center" vertical="center"/>
    </xf>
    <xf numFmtId="49" fontId="73" fillId="5" borderId="49" xfId="47" applyNumberFormat="1" applyFont="1" applyFill="1" applyBorder="1" applyAlignment="1">
      <alignment horizontal="center" vertical="center"/>
    </xf>
    <xf numFmtId="49" fontId="73" fillId="5" borderId="50" xfId="47" applyNumberFormat="1" applyFont="1" applyFill="1" applyBorder="1" applyAlignment="1">
      <alignment horizontal="center" vertical="center"/>
    </xf>
    <xf numFmtId="4" fontId="92" fillId="5" borderId="49" xfId="47" applyNumberFormat="1" applyFont="1" applyFill="1" applyBorder="1" applyAlignment="1">
      <alignment horizontal="center" vertical="center"/>
    </xf>
    <xf numFmtId="0" fontId="92" fillId="5" borderId="51" xfId="47" applyFont="1" applyFill="1" applyBorder="1" applyAlignment="1">
      <alignment horizontal="center" vertical="center"/>
    </xf>
    <xf numFmtId="0" fontId="92" fillId="5" borderId="50" xfId="47" applyFont="1" applyFill="1" applyBorder="1" applyAlignment="1">
      <alignment horizontal="center" vertical="center"/>
    </xf>
    <xf numFmtId="0" fontId="73" fillId="0" borderId="53" xfId="47" applyFont="1" applyBorder="1" applyAlignment="1">
      <alignment horizontal="center" vertical="center"/>
    </xf>
    <xf numFmtId="0" fontId="73" fillId="0" borderId="56" xfId="47" applyFont="1" applyBorder="1" applyAlignment="1">
      <alignment horizontal="center" vertical="center"/>
    </xf>
    <xf numFmtId="0" fontId="83" fillId="0" borderId="41" xfId="47" applyFont="1" applyBorder="1" applyAlignment="1">
      <alignment horizontal="center"/>
    </xf>
    <xf numFmtId="0" fontId="83" fillId="0" borderId="0" xfId="47" applyFont="1" applyAlignment="1">
      <alignment horizontal="center"/>
    </xf>
    <xf numFmtId="0" fontId="83" fillId="0" borderId="46" xfId="47" applyFont="1" applyBorder="1" applyAlignment="1">
      <alignment horizontal="center"/>
    </xf>
    <xf numFmtId="0" fontId="73" fillId="0" borderId="59" xfId="47" applyFont="1" applyBorder="1" applyAlignment="1">
      <alignment horizontal="center" vertical="center"/>
    </xf>
    <xf numFmtId="0" fontId="82" fillId="0" borderId="41" xfId="47" applyFont="1" applyBorder="1" applyAlignment="1">
      <alignment horizontal="center"/>
    </xf>
    <xf numFmtId="0" fontId="82" fillId="0" borderId="0" xfId="47" applyFont="1" applyAlignment="1">
      <alignment horizontal="center"/>
    </xf>
    <xf numFmtId="0" fontId="82" fillId="0" borderId="46" xfId="47" applyFont="1" applyBorder="1" applyAlignment="1">
      <alignment horizontal="center"/>
    </xf>
    <xf numFmtId="0" fontId="73" fillId="0" borderId="63" xfId="47" applyFont="1" applyBorder="1" applyAlignment="1">
      <alignment horizontal="center" vertical="center"/>
    </xf>
    <xf numFmtId="0" fontId="73" fillId="0" borderId="65" xfId="47" applyFont="1" applyBorder="1" applyAlignment="1">
      <alignment horizontal="center" vertical="center"/>
    </xf>
    <xf numFmtId="0" fontId="73" fillId="0" borderId="60" xfId="47" applyFont="1" applyBorder="1" applyAlignment="1">
      <alignment horizontal="center" vertical="center" wrapText="1"/>
    </xf>
    <xf numFmtId="0" fontId="73" fillId="0" borderId="41" xfId="47" applyFont="1" applyBorder="1" applyAlignment="1">
      <alignment horizontal="center" vertical="center" wrapText="1"/>
    </xf>
    <xf numFmtId="0" fontId="73" fillId="0" borderId="61" xfId="47" applyFont="1" applyBorder="1" applyAlignment="1">
      <alignment horizontal="center" vertical="center" wrapText="1"/>
    </xf>
    <xf numFmtId="0" fontId="76" fillId="0" borderId="43" xfId="47" applyFont="1" applyBorder="1" applyAlignment="1">
      <alignment horizontal="center"/>
    </xf>
    <xf numFmtId="0" fontId="76" fillId="0" borderId="45" xfId="47" applyFont="1" applyBorder="1" applyAlignment="1">
      <alignment horizontal="center"/>
    </xf>
    <xf numFmtId="0" fontId="76" fillId="0" borderId="44" xfId="47" applyFont="1" applyBorder="1" applyAlignment="1">
      <alignment horizontal="center"/>
    </xf>
    <xf numFmtId="0" fontId="76" fillId="0" borderId="47" xfId="47" applyFont="1" applyBorder="1" applyAlignment="1">
      <alignment horizontal="center"/>
    </xf>
    <xf numFmtId="0" fontId="76" fillId="0" borderId="42" xfId="47" applyFont="1" applyBorder="1" applyAlignment="1">
      <alignment horizontal="center"/>
    </xf>
    <xf numFmtId="0" fontId="76" fillId="0" borderId="48" xfId="47" applyFont="1" applyBorder="1" applyAlignment="1">
      <alignment horizontal="center"/>
    </xf>
    <xf numFmtId="0" fontId="80" fillId="0" borderId="53" xfId="47" applyFont="1" applyBorder="1" applyAlignment="1">
      <alignment horizontal="center" vertical="center" wrapText="1"/>
    </xf>
    <xf numFmtId="0" fontId="73" fillId="0" borderId="53" xfId="47" applyFont="1" applyBorder="1" applyAlignment="1">
      <alignment horizontal="center" vertical="center" wrapText="1"/>
    </xf>
    <xf numFmtId="0" fontId="73" fillId="0" borderId="58" xfId="47" applyFont="1" applyBorder="1" applyAlignment="1">
      <alignment horizontal="center" vertical="center" wrapText="1"/>
    </xf>
    <xf numFmtId="0" fontId="73" fillId="0" borderId="49" xfId="47" applyFont="1" applyBorder="1" applyAlignment="1">
      <alignment horizontal="center" vertical="center"/>
    </xf>
    <xf numFmtId="0" fontId="73" fillId="0" borderId="50" xfId="47" applyFont="1" applyBorder="1" applyAlignment="1">
      <alignment horizontal="center" vertical="center"/>
    </xf>
    <xf numFmtId="0" fontId="27" fillId="0" borderId="43" xfId="47" applyFont="1" applyBorder="1" applyAlignment="1">
      <alignment horizontal="center" wrapText="1"/>
    </xf>
    <xf numFmtId="0" fontId="27" fillId="0" borderId="45" xfId="47" applyFont="1" applyBorder="1" applyAlignment="1">
      <alignment horizontal="center" wrapText="1"/>
    </xf>
    <xf numFmtId="0" fontId="27" fillId="0" borderId="44" xfId="47" applyFont="1" applyBorder="1" applyAlignment="1">
      <alignment horizontal="center" wrapText="1"/>
    </xf>
    <xf numFmtId="0" fontId="73" fillId="0" borderId="43" xfId="47" applyFont="1" applyBorder="1" applyAlignment="1">
      <alignment horizontal="center"/>
    </xf>
    <xf numFmtId="0" fontId="73" fillId="0" borderId="44" xfId="47" applyFont="1" applyBorder="1" applyAlignment="1">
      <alignment horizontal="center"/>
    </xf>
    <xf numFmtId="0" fontId="73" fillId="0" borderId="47" xfId="47" applyFont="1" applyBorder="1" applyAlignment="1">
      <alignment horizontal="center"/>
    </xf>
    <xf numFmtId="0" fontId="73" fillId="0" borderId="48" xfId="47" applyFont="1" applyBorder="1" applyAlignment="1">
      <alignment horizontal="center"/>
    </xf>
    <xf numFmtId="0" fontId="27" fillId="0" borderId="47" xfId="47" applyFont="1" applyBorder="1" applyAlignment="1">
      <alignment horizontal="center" wrapText="1"/>
    </xf>
    <xf numFmtId="0" fontId="27" fillId="0" borderId="42" xfId="47" applyFont="1" applyBorder="1" applyAlignment="1">
      <alignment horizontal="center" wrapText="1"/>
    </xf>
    <xf numFmtId="0" fontId="27" fillId="0" borderId="48" xfId="47" applyFont="1" applyBorder="1" applyAlignment="1">
      <alignment horizontal="center" wrapText="1"/>
    </xf>
    <xf numFmtId="0" fontId="73" fillId="0" borderId="42" xfId="47" applyFont="1" applyBorder="1" applyAlignment="1">
      <alignment horizontal="center"/>
    </xf>
    <xf numFmtId="0" fontId="73" fillId="0" borderId="52" xfId="47" applyFont="1" applyBorder="1" applyAlignment="1">
      <alignment horizontal="center" vertical="center" wrapText="1"/>
    </xf>
    <xf numFmtId="0" fontId="73" fillId="0" borderId="54" xfId="47" applyFont="1" applyBorder="1" applyAlignment="1">
      <alignment horizontal="center" vertical="center"/>
    </xf>
    <xf numFmtId="0" fontId="73" fillId="0" borderId="43" xfId="47" applyFont="1" applyBorder="1" applyAlignment="1">
      <alignment horizontal="center" vertical="center" wrapText="1"/>
    </xf>
    <xf numFmtId="0" fontId="73" fillId="0" borderId="46" xfId="47" applyFont="1" applyBorder="1" applyAlignment="1">
      <alignment horizontal="center" vertical="center"/>
    </xf>
    <xf numFmtId="0" fontId="73" fillId="0" borderId="41" xfId="47" applyFont="1" applyBorder="1" applyAlignment="1">
      <alignment horizontal="center" vertical="center"/>
    </xf>
    <xf numFmtId="0" fontId="73" fillId="0" borderId="47" xfId="47" applyFont="1" applyBorder="1" applyAlignment="1">
      <alignment horizontal="center" vertical="center"/>
    </xf>
    <xf numFmtId="0" fontId="73" fillId="0" borderId="48" xfId="47" applyFont="1" applyBorder="1" applyAlignment="1">
      <alignment horizontal="center" vertical="center"/>
    </xf>
    <xf numFmtId="0" fontId="73" fillId="0" borderId="0" xfId="47" applyFont="1" applyAlignment="1">
      <alignment horizontal="right"/>
    </xf>
    <xf numFmtId="0" fontId="76" fillId="0" borderId="0" xfId="47" applyFont="1" applyAlignment="1">
      <alignment horizontal="center"/>
    </xf>
    <xf numFmtId="0" fontId="73" fillId="0" borderId="0" xfId="47" applyFont="1" applyAlignment="1">
      <alignment horizontal="center"/>
    </xf>
    <xf numFmtId="0" fontId="73" fillId="0" borderId="43" xfId="47" applyFont="1" applyBorder="1" applyAlignment="1">
      <alignment horizontal="center" wrapText="1"/>
    </xf>
    <xf numFmtId="0" fontId="73" fillId="0" borderId="41" xfId="47" applyFont="1" applyBorder="1" applyAlignment="1">
      <alignment horizontal="center"/>
    </xf>
    <xf numFmtId="0" fontId="73" fillId="0" borderId="46" xfId="47" applyFont="1" applyBorder="1" applyAlignment="1">
      <alignment horizontal="center"/>
    </xf>
    <xf numFmtId="0" fontId="78" fillId="0" borderId="43" xfId="47" applyFont="1" applyBorder="1" applyAlignment="1">
      <alignment horizontal="center" vertical="center" wrapText="1"/>
    </xf>
    <xf numFmtId="0" fontId="77" fillId="0" borderId="45" xfId="47" applyFont="1" applyBorder="1" applyAlignment="1">
      <alignment horizontal="center" vertical="center"/>
    </xf>
    <xf numFmtId="0" fontId="77" fillId="0" borderId="44" xfId="47" applyFont="1" applyBorder="1" applyAlignment="1">
      <alignment horizontal="center" vertical="center"/>
    </xf>
    <xf numFmtId="0" fontId="77" fillId="0" borderId="41" xfId="47" applyFont="1" applyBorder="1" applyAlignment="1">
      <alignment horizontal="center" vertical="center"/>
    </xf>
    <xf numFmtId="0" fontId="77" fillId="0" borderId="0" xfId="47" applyFont="1" applyAlignment="1">
      <alignment horizontal="center" vertical="center"/>
    </xf>
    <xf numFmtId="0" fontId="77" fillId="0" borderId="46" xfId="47" applyFont="1" applyBorder="1" applyAlignment="1">
      <alignment horizontal="center" vertical="center"/>
    </xf>
    <xf numFmtId="0" fontId="77" fillId="0" borderId="47" xfId="47" applyFont="1" applyBorder="1" applyAlignment="1">
      <alignment horizontal="center" vertical="center"/>
    </xf>
    <xf numFmtId="0" fontId="77" fillId="0" borderId="42" xfId="47" applyFont="1" applyBorder="1" applyAlignment="1">
      <alignment horizontal="center" vertical="center"/>
    </xf>
    <xf numFmtId="0" fontId="77" fillId="0" borderId="48" xfId="47" applyFont="1" applyBorder="1" applyAlignment="1">
      <alignment horizontal="center" vertical="center"/>
    </xf>
    <xf numFmtId="0" fontId="96" fillId="5" borderId="0" xfId="40" applyFont="1" applyFill="1" applyAlignment="1">
      <alignment horizontal="center" vertical="center" wrapText="1"/>
    </xf>
    <xf numFmtId="0" fontId="96" fillId="5" borderId="0" xfId="40" applyFont="1" applyFill="1" applyAlignment="1">
      <alignment horizontal="left" vertical="center" wrapText="1"/>
    </xf>
    <xf numFmtId="0" fontId="98" fillId="5" borderId="4" xfId="61" quotePrefix="1" applyFont="1" applyFill="1" applyBorder="1" applyAlignment="1">
      <alignment horizontal="center" vertical="center" wrapText="1"/>
    </xf>
    <xf numFmtId="0" fontId="98" fillId="5" borderId="5" xfId="61" quotePrefix="1" applyFont="1" applyFill="1" applyBorder="1" applyAlignment="1">
      <alignment horizontal="center" vertical="center" wrapText="1"/>
    </xf>
    <xf numFmtId="0" fontId="98" fillId="5" borderId="6" xfId="61" quotePrefix="1" applyFont="1" applyFill="1" applyBorder="1" applyAlignment="1">
      <alignment horizontal="center" vertical="center" wrapText="1"/>
    </xf>
    <xf numFmtId="2" fontId="105" fillId="5" borderId="1" xfId="63" quotePrefix="1" applyNumberFormat="1" applyFont="1" applyFill="1" applyBorder="1" applyAlignment="1">
      <alignment horizontal="center" vertical="center" wrapText="1"/>
    </xf>
    <xf numFmtId="2" fontId="99" fillId="5" borderId="1" xfId="40" applyNumberFormat="1" applyFont="1" applyFill="1" applyBorder="1" applyAlignment="1">
      <alignment horizontal="center" vertical="center" wrapText="1"/>
    </xf>
    <xf numFmtId="0" fontId="98" fillId="5" borderId="4" xfId="61" quotePrefix="1" applyFont="1" applyFill="1" applyBorder="1" applyAlignment="1">
      <alignment horizontal="left" vertical="center" wrapText="1"/>
    </xf>
    <xf numFmtId="0" fontId="98" fillId="5" borderId="5" xfId="61" quotePrefix="1" applyFont="1" applyFill="1" applyBorder="1" applyAlignment="1">
      <alignment horizontal="left" vertical="center" wrapText="1"/>
    </xf>
    <xf numFmtId="2" fontId="98" fillId="5" borderId="4" xfId="63" applyNumberFormat="1" applyFont="1" applyFill="1" applyBorder="1" applyAlignment="1">
      <alignment horizontal="center" vertical="center" wrapText="1"/>
    </xf>
    <xf numFmtId="2" fontId="98" fillId="5" borderId="5" xfId="63" applyNumberFormat="1" applyFont="1" applyFill="1" applyBorder="1" applyAlignment="1">
      <alignment horizontal="center" vertical="center" wrapText="1"/>
    </xf>
    <xf numFmtId="2" fontId="96" fillId="5" borderId="6" xfId="40" applyNumberFormat="1" applyFont="1" applyFill="1" applyBorder="1" applyAlignment="1">
      <alignment horizontal="center" vertical="center" wrapText="1"/>
    </xf>
    <xf numFmtId="0" fontId="96" fillId="5" borderId="5" xfId="40" applyFont="1" applyFill="1" applyBorder="1" applyAlignment="1">
      <alignment horizontal="left" vertical="center" wrapText="1"/>
    </xf>
    <xf numFmtId="0" fontId="96" fillId="5" borderId="6" xfId="40" applyFont="1" applyFill="1" applyBorder="1" applyAlignment="1">
      <alignment horizontal="left" vertical="center" wrapText="1"/>
    </xf>
    <xf numFmtId="0" fontId="98" fillId="5" borderId="4" xfId="62" quotePrefix="1" applyFont="1" applyFill="1" applyBorder="1" applyAlignment="1">
      <alignment horizontal="center" vertical="center" wrapText="1"/>
    </xf>
    <xf numFmtId="0" fontId="96" fillId="5" borderId="6" xfId="40" applyFont="1" applyFill="1" applyBorder="1" applyAlignment="1">
      <alignment horizontal="center" vertical="center" wrapText="1"/>
    </xf>
    <xf numFmtId="0" fontId="98" fillId="4" borderId="4" xfId="63" quotePrefix="1" applyFont="1" applyFill="1" applyBorder="1" applyAlignment="1">
      <alignment horizontal="center" vertical="center" wrapText="1"/>
    </xf>
    <xf numFmtId="0" fontId="98" fillId="4" borderId="5" xfId="63" quotePrefix="1" applyFont="1" applyFill="1" applyBorder="1" applyAlignment="1">
      <alignment horizontal="center" vertical="center" wrapText="1"/>
    </xf>
    <xf numFmtId="0" fontId="96" fillId="4" borderId="6" xfId="40" applyFont="1" applyFill="1" applyBorder="1" applyAlignment="1">
      <alignment horizontal="center" vertical="center" wrapText="1"/>
    </xf>
    <xf numFmtId="3" fontId="105" fillId="5" borderId="1" xfId="63" quotePrefix="1" applyNumberFormat="1" applyFont="1" applyFill="1" applyBorder="1" applyAlignment="1">
      <alignment horizontal="center" vertical="center" wrapText="1"/>
    </xf>
    <xf numFmtId="3" fontId="99" fillId="5" borderId="1" xfId="40" applyNumberFormat="1" applyFont="1" applyFill="1" applyBorder="1" applyAlignment="1">
      <alignment horizontal="center" vertical="center" wrapText="1"/>
    </xf>
    <xf numFmtId="0" fontId="11" fillId="5" borderId="4" xfId="61" quotePrefix="1" applyFont="1" applyFill="1" applyBorder="1" applyAlignment="1">
      <alignment horizontal="left" vertical="center" wrapText="1"/>
    </xf>
    <xf numFmtId="0" fontId="11" fillId="5" borderId="5" xfId="64" applyFont="1" applyFill="1" applyBorder="1" applyAlignment="1">
      <alignment horizontal="left" vertical="center" wrapText="1"/>
    </xf>
    <xf numFmtId="0" fontId="11" fillId="5" borderId="6" xfId="64" applyFont="1" applyFill="1" applyBorder="1" applyAlignment="1">
      <alignment horizontal="left" vertical="center" wrapText="1"/>
    </xf>
    <xf numFmtId="10" fontId="98" fillId="5" borderId="4" xfId="63" applyNumberFormat="1" applyFont="1" applyFill="1" applyBorder="1" applyAlignment="1">
      <alignment horizontal="center" vertical="center" wrapText="1"/>
    </xf>
    <xf numFmtId="0" fontId="98" fillId="5" borderId="5" xfId="63" applyFont="1" applyFill="1" applyBorder="1" applyAlignment="1">
      <alignment horizontal="center" vertical="center" wrapText="1"/>
    </xf>
    <xf numFmtId="2" fontId="11" fillId="5" borderId="1" xfId="63" quotePrefix="1" applyNumberFormat="1" applyFont="1" applyFill="1" applyBorder="1" applyAlignment="1">
      <alignment horizontal="center" vertical="center" wrapText="1"/>
    </xf>
    <xf numFmtId="2" fontId="11" fillId="5" borderId="1" xfId="40" applyNumberFormat="1" applyFont="1" applyFill="1" applyBorder="1" applyAlignment="1">
      <alignment horizontal="center" vertical="center" wrapText="1"/>
    </xf>
    <xf numFmtId="9" fontId="98" fillId="5" borderId="4" xfId="63" applyNumberFormat="1" applyFont="1" applyFill="1" applyBorder="1" applyAlignment="1">
      <alignment horizontal="center" vertical="center" wrapText="1"/>
    </xf>
    <xf numFmtId="2" fontId="11" fillId="5" borderId="1" xfId="63" applyNumberFormat="1" applyFont="1" applyFill="1" applyBorder="1" applyAlignment="1">
      <alignment horizontal="center" vertical="center" wrapText="1"/>
    </xf>
    <xf numFmtId="0" fontId="107" fillId="5" borderId="4" xfId="61" quotePrefix="1" applyFont="1" applyFill="1" applyBorder="1" applyAlignment="1">
      <alignment horizontal="right" vertical="center" wrapText="1"/>
    </xf>
    <xf numFmtId="0" fontId="107" fillId="5" borderId="5" xfId="61" quotePrefix="1" applyFont="1" applyFill="1" applyBorder="1" applyAlignment="1">
      <alignment horizontal="right" vertical="center" wrapText="1"/>
    </xf>
    <xf numFmtId="0" fontId="107" fillId="5" borderId="6" xfId="61" quotePrefix="1" applyFont="1" applyFill="1" applyBorder="1" applyAlignment="1">
      <alignment horizontal="right" vertical="center" wrapText="1"/>
    </xf>
    <xf numFmtId="0" fontId="98" fillId="5" borderId="39" xfId="60" quotePrefix="1" applyFont="1" applyFill="1" applyBorder="1" applyAlignment="1">
      <alignment horizontal="center" vertical="center" wrapText="1"/>
    </xf>
    <xf numFmtId="0" fontId="98" fillId="5" borderId="7" xfId="60" quotePrefix="1" applyFont="1" applyFill="1" applyBorder="1" applyAlignment="1">
      <alignment horizontal="center" vertical="center" wrapText="1"/>
    </xf>
    <xf numFmtId="0" fontId="98" fillId="5" borderId="8" xfId="60" quotePrefix="1" applyFont="1" applyFill="1" applyBorder="1" applyAlignment="1">
      <alignment horizontal="center" vertical="center" wrapText="1"/>
    </xf>
    <xf numFmtId="0" fontId="98" fillId="5" borderId="28" xfId="61" applyFont="1" applyFill="1" applyBorder="1" applyAlignment="1">
      <alignment horizontal="center" vertical="center" wrapText="1"/>
    </xf>
    <xf numFmtId="0" fontId="98" fillId="5" borderId="13" xfId="61" applyFont="1" applyFill="1" applyBorder="1" applyAlignment="1">
      <alignment horizontal="center" vertical="center" wrapText="1"/>
    </xf>
    <xf numFmtId="0" fontId="98" fillId="5" borderId="29" xfId="61" applyFont="1" applyFill="1" applyBorder="1" applyAlignment="1">
      <alignment horizontal="center" vertical="center" wrapText="1"/>
    </xf>
    <xf numFmtId="0" fontId="98" fillId="5" borderId="10" xfId="61" applyFont="1" applyFill="1" applyBorder="1" applyAlignment="1">
      <alignment horizontal="center" vertical="center" wrapText="1"/>
    </xf>
    <xf numFmtId="0" fontId="98" fillId="5" borderId="0" xfId="61" applyFont="1" applyFill="1" applyAlignment="1">
      <alignment horizontal="center" vertical="center" wrapText="1"/>
    </xf>
    <xf numFmtId="0" fontId="98" fillId="5" borderId="11" xfId="61" applyFont="1" applyFill="1" applyBorder="1" applyAlignment="1">
      <alignment horizontal="center" vertical="center" wrapText="1"/>
    </xf>
    <xf numFmtId="0" fontId="98" fillId="5" borderId="9" xfId="61" applyFont="1" applyFill="1" applyBorder="1" applyAlignment="1">
      <alignment horizontal="center" vertical="center" wrapText="1"/>
    </xf>
    <xf numFmtId="0" fontId="98" fillId="5" borderId="2" xfId="61" applyFont="1" applyFill="1" applyBorder="1" applyAlignment="1">
      <alignment horizontal="center" vertical="center" wrapText="1"/>
    </xf>
    <xf numFmtId="0" fontId="98" fillId="5" borderId="38" xfId="61" applyFont="1" applyFill="1" applyBorder="1" applyAlignment="1">
      <alignment horizontal="center" vertical="center" wrapText="1"/>
    </xf>
    <xf numFmtId="0" fontId="98" fillId="5" borderId="28" xfId="62" applyFont="1" applyFill="1" applyBorder="1" applyAlignment="1">
      <alignment horizontal="center" vertical="center" wrapText="1"/>
    </xf>
    <xf numFmtId="0" fontId="98" fillId="5" borderId="29" xfId="62" applyFont="1" applyFill="1" applyBorder="1" applyAlignment="1">
      <alignment horizontal="center" vertical="center" wrapText="1"/>
    </xf>
    <xf numFmtId="0" fontId="98" fillId="5" borderId="10" xfId="62" applyFont="1" applyFill="1" applyBorder="1" applyAlignment="1">
      <alignment horizontal="center" vertical="center" wrapText="1"/>
    </xf>
    <xf numFmtId="0" fontId="98" fillId="5" borderId="11" xfId="62" applyFont="1" applyFill="1" applyBorder="1" applyAlignment="1">
      <alignment horizontal="center" vertical="center" wrapText="1"/>
    </xf>
    <xf numFmtId="0" fontId="98" fillId="5" borderId="9" xfId="62" applyFont="1" applyFill="1" applyBorder="1" applyAlignment="1">
      <alignment horizontal="center" vertical="center" wrapText="1"/>
    </xf>
    <xf numFmtId="0" fontId="98" fillId="5" borderId="38" xfId="62" applyFont="1" applyFill="1" applyBorder="1" applyAlignment="1">
      <alignment horizontal="center" vertical="center" wrapText="1"/>
    </xf>
    <xf numFmtId="0" fontId="98" fillId="5" borderId="39" xfId="62" quotePrefix="1" applyFont="1" applyFill="1" applyBorder="1" applyAlignment="1">
      <alignment horizontal="center" vertical="center" wrapText="1"/>
    </xf>
    <xf numFmtId="0" fontId="98" fillId="5" borderId="7" xfId="62" quotePrefix="1" applyFont="1" applyFill="1" applyBorder="1" applyAlignment="1">
      <alignment horizontal="center" vertical="center" wrapText="1"/>
    </xf>
    <xf numFmtId="0" fontId="98" fillId="5" borderId="8" xfId="62" quotePrefix="1" applyFont="1" applyFill="1" applyBorder="1" applyAlignment="1">
      <alignment horizontal="center" vertical="center" wrapText="1"/>
    </xf>
    <xf numFmtId="0" fontId="98" fillId="0" borderId="39" xfId="62" applyFont="1" applyBorder="1" applyAlignment="1">
      <alignment horizontal="center" vertical="center" wrapText="1"/>
    </xf>
    <xf numFmtId="0" fontId="98" fillId="0" borderId="7" xfId="62" applyFont="1" applyBorder="1" applyAlignment="1">
      <alignment horizontal="center" vertical="center" wrapText="1"/>
    </xf>
    <xf numFmtId="0" fontId="98" fillId="0" borderId="8" xfId="62" applyFont="1" applyBorder="1" applyAlignment="1">
      <alignment horizontal="center" vertical="center" wrapText="1"/>
    </xf>
    <xf numFmtId="0" fontId="98" fillId="5" borderId="4" xfId="63" applyFont="1" applyFill="1" applyBorder="1" applyAlignment="1">
      <alignment horizontal="center" vertical="center" wrapText="1"/>
    </xf>
    <xf numFmtId="0" fontId="98" fillId="5" borderId="6" xfId="63" applyFont="1" applyFill="1" applyBorder="1" applyAlignment="1">
      <alignment horizontal="center" vertical="center" wrapText="1"/>
    </xf>
    <xf numFmtId="0" fontId="98" fillId="5" borderId="4" xfId="63" quotePrefix="1" applyFont="1" applyFill="1" applyBorder="1" applyAlignment="1">
      <alignment horizontal="center" vertical="center" wrapText="1"/>
    </xf>
    <xf numFmtId="0" fontId="98" fillId="5" borderId="5" xfId="63" quotePrefix="1" applyFont="1" applyFill="1" applyBorder="1" applyAlignment="1">
      <alignment horizontal="center" vertical="center" wrapText="1"/>
    </xf>
    <xf numFmtId="2" fontId="98" fillId="5" borderId="1" xfId="63" quotePrefix="1" applyNumberFormat="1" applyFont="1" applyFill="1" applyBorder="1" applyAlignment="1">
      <alignment horizontal="center" vertical="center" wrapText="1"/>
    </xf>
    <xf numFmtId="2" fontId="96" fillId="5" borderId="1" xfId="40" applyNumberFormat="1" applyFont="1" applyFill="1" applyBorder="1" applyAlignment="1">
      <alignment horizontal="center" vertical="center" wrapText="1"/>
    </xf>
    <xf numFmtId="0" fontId="98" fillId="0" borderId="4" xfId="63" applyFont="1" applyBorder="1" applyAlignment="1">
      <alignment horizontal="center" vertical="center" wrapText="1"/>
    </xf>
    <xf numFmtId="0" fontId="98" fillId="0" borderId="5" xfId="63" applyFont="1" applyBorder="1" applyAlignment="1">
      <alignment horizontal="center" vertical="center" wrapText="1"/>
    </xf>
    <xf numFmtId="0" fontId="98" fillId="0" borderId="6" xfId="63" applyFont="1" applyBorder="1" applyAlignment="1">
      <alignment horizontal="center" vertical="center" wrapText="1"/>
    </xf>
    <xf numFmtId="2" fontId="11" fillId="0" borderId="1" xfId="63" applyNumberFormat="1" applyFont="1" applyBorder="1" applyAlignment="1">
      <alignment horizontal="center" vertical="center" wrapText="1"/>
    </xf>
    <xf numFmtId="2" fontId="11" fillId="0" borderId="1" xfId="40" applyNumberFormat="1" applyFont="1" applyBorder="1" applyAlignment="1">
      <alignment horizontal="center" vertical="center" wrapText="1"/>
    </xf>
    <xf numFmtId="0" fontId="34" fillId="0" borderId="0" xfId="40" applyAlignment="1">
      <alignment horizontal="center" vertical="center" wrapText="1"/>
    </xf>
    <xf numFmtId="0" fontId="101" fillId="5" borderId="4" xfId="58" quotePrefix="1" applyFont="1" applyFill="1" applyBorder="1" applyAlignment="1">
      <alignment horizontal="center" vertical="center" wrapText="1"/>
    </xf>
    <xf numFmtId="0" fontId="102" fillId="5" borderId="5" xfId="40" applyFont="1" applyFill="1" applyBorder="1" applyAlignment="1">
      <alignment horizontal="center" vertical="center" wrapText="1"/>
    </xf>
    <xf numFmtId="0" fontId="102" fillId="5" borderId="6" xfId="40" applyFont="1" applyFill="1" applyBorder="1" applyAlignment="1">
      <alignment horizontal="center" vertical="center" wrapText="1"/>
    </xf>
    <xf numFmtId="0" fontId="101" fillId="5" borderId="4" xfId="59" quotePrefix="1" applyFont="1" applyFill="1" applyBorder="1" applyAlignment="1">
      <alignment horizontal="center" vertical="center" wrapText="1"/>
    </xf>
    <xf numFmtId="0" fontId="101" fillId="5" borderId="5" xfId="59" quotePrefix="1" applyFont="1" applyFill="1" applyBorder="1" applyAlignment="1">
      <alignment horizontal="center" vertical="center" wrapText="1"/>
    </xf>
    <xf numFmtId="0" fontId="101" fillId="5" borderId="1" xfId="59" quotePrefix="1" applyFont="1" applyFill="1" applyBorder="1" applyAlignment="1">
      <alignment horizontal="center" vertical="center" wrapText="1"/>
    </xf>
    <xf numFmtId="0" fontId="102" fillId="5" borderId="1" xfId="40" applyFont="1" applyFill="1" applyBorder="1" applyAlignment="1">
      <alignment horizontal="center" vertical="center" wrapText="1"/>
    </xf>
    <xf numFmtId="0" fontId="95" fillId="5" borderId="0" xfId="53" quotePrefix="1" applyFont="1" applyFill="1" applyAlignment="1">
      <alignment horizontal="center" vertical="center" wrapText="1"/>
    </xf>
    <xf numFmtId="0" fontId="98" fillId="5" borderId="0" xfId="54" quotePrefix="1" applyFont="1" applyFill="1" applyAlignment="1">
      <alignment horizontal="center" vertical="center" wrapText="1"/>
    </xf>
    <xf numFmtId="0" fontId="96" fillId="5" borderId="2" xfId="40" applyFont="1" applyFill="1" applyBorder="1" applyAlignment="1">
      <alignment horizontal="center" vertical="center" wrapText="1"/>
    </xf>
    <xf numFmtId="0" fontId="98" fillId="5" borderId="4" xfId="56" quotePrefix="1" applyFont="1" applyFill="1" applyBorder="1" applyAlignment="1">
      <alignment horizontal="center" vertical="center" wrapText="1"/>
    </xf>
    <xf numFmtId="0" fontId="96" fillId="5" borderId="5" xfId="40" applyFont="1" applyFill="1" applyBorder="1" applyAlignment="1">
      <alignment horizontal="center" vertical="center" wrapText="1"/>
    </xf>
    <xf numFmtId="0" fontId="98" fillId="5" borderId="5" xfId="56" quotePrefix="1" applyFont="1" applyFill="1" applyBorder="1" applyAlignment="1">
      <alignment horizontal="center" vertical="center" wrapText="1"/>
    </xf>
    <xf numFmtId="0" fontId="98" fillId="5" borderId="1" xfId="56" quotePrefix="1" applyFont="1" applyFill="1" applyBorder="1" applyAlignment="1">
      <alignment horizontal="center" vertical="center" wrapText="1"/>
    </xf>
    <xf numFmtId="0" fontId="96" fillId="5" borderId="1" xfId="40" applyFont="1" applyFill="1" applyBorder="1" applyAlignment="1">
      <alignment horizontal="center" vertical="center" wrapText="1"/>
    </xf>
    <xf numFmtId="0" fontId="109" fillId="0" borderId="1" xfId="66" applyFont="1" applyFill="1" applyBorder="1" applyAlignment="1">
      <alignment horizontal="center"/>
    </xf>
    <xf numFmtId="0" fontId="110" fillId="0" borderId="1" xfId="66" applyFont="1" applyFill="1" applyBorder="1" applyAlignment="1">
      <alignment horizontal="right" vertical="center" wrapText="1"/>
    </xf>
    <xf numFmtId="0" fontId="112" fillId="0" borderId="0" xfId="67" applyFont="1" applyFill="1" applyAlignment="1" applyProtection="1">
      <alignment horizontal="center"/>
    </xf>
    <xf numFmtId="0" fontId="109" fillId="0" borderId="1" xfId="66" applyFont="1" applyFill="1" applyBorder="1" applyAlignment="1">
      <alignment horizontal="left" wrapText="1"/>
    </xf>
    <xf numFmtId="0" fontId="109" fillId="0" borderId="0" xfId="66" applyFont="1" applyFill="1" applyAlignment="1">
      <alignment horizontal="center"/>
    </xf>
    <xf numFmtId="0" fontId="110" fillId="0" borderId="1" xfId="66" applyFont="1" applyFill="1" applyBorder="1" applyAlignment="1">
      <alignment horizontal="center" vertical="center"/>
    </xf>
    <xf numFmtId="0" fontId="113" fillId="0" borderId="1" xfId="66" applyFont="1" applyFill="1" applyBorder="1" applyAlignment="1">
      <alignment horizontal="center" vertical="center" wrapText="1"/>
    </xf>
    <xf numFmtId="0" fontId="110" fillId="0" borderId="1" xfId="66" applyFont="1" applyFill="1" applyBorder="1" applyAlignment="1">
      <alignment horizontal="center" vertical="center" wrapText="1"/>
    </xf>
    <xf numFmtId="0" fontId="109" fillId="0" borderId="1" xfId="66" applyFont="1" applyFill="1" applyBorder="1" applyAlignment="1">
      <alignment horizontal="center" vertical="center"/>
    </xf>
    <xf numFmtId="0" fontId="109" fillId="0" borderId="1" xfId="66" applyFont="1" applyFill="1" applyBorder="1" applyAlignment="1">
      <alignment horizontal="left" vertical="center" wrapText="1"/>
    </xf>
    <xf numFmtId="0" fontId="109" fillId="0" borderId="1" xfId="66" applyFont="1" applyFill="1" applyBorder="1" applyAlignment="1">
      <alignment horizontal="left"/>
    </xf>
    <xf numFmtId="0" fontId="109" fillId="0" borderId="0" xfId="66" applyFont="1" applyFill="1" applyAlignment="1">
      <alignment horizontal="left" wrapText="1"/>
    </xf>
    <xf numFmtId="0" fontId="5" fillId="0" borderId="0" xfId="65" applyFont="1" applyFill="1" applyAlignment="1">
      <alignment horizontal="center" vertical="center"/>
    </xf>
    <xf numFmtId="0" fontId="109" fillId="0" borderId="0" xfId="66" applyFont="1" applyFill="1" applyAlignment="1">
      <alignment horizontal="center" wrapText="1"/>
    </xf>
    <xf numFmtId="0" fontId="111" fillId="0" borderId="0" xfId="66" applyFont="1" applyFill="1" applyAlignment="1">
      <alignment horizontal="left" wrapText="1"/>
    </xf>
    <xf numFmtId="0" fontId="5" fillId="0" borderId="39" xfId="42" applyFont="1" applyBorder="1" applyAlignment="1">
      <alignment horizontal="center" vertical="top" wrapText="1"/>
    </xf>
    <xf numFmtId="0" fontId="19" fillId="0" borderId="39" xfId="42" applyFont="1" applyBorder="1" applyAlignment="1">
      <alignment horizontal="left" vertical="top" wrapText="1"/>
    </xf>
    <xf numFmtId="0" fontId="25" fillId="0" borderId="39" xfId="42" applyFont="1" applyBorder="1" applyAlignment="1">
      <alignment horizontal="left" vertical="top" wrapText="1"/>
    </xf>
    <xf numFmtId="0" fontId="41" fillId="0" borderId="39" xfId="42" applyFont="1" applyBorder="1" applyAlignment="1">
      <alignment vertical="top" wrapText="1"/>
    </xf>
    <xf numFmtId="0" fontId="52" fillId="0" borderId="39" xfId="42" applyFont="1" applyBorder="1" applyAlignment="1">
      <alignment horizontal="left" vertical="top" wrapText="1"/>
    </xf>
    <xf numFmtId="0" fontId="41" fillId="0" borderId="39" xfId="42" applyFont="1" applyBorder="1" applyAlignment="1">
      <alignment horizontal="left" vertical="top" wrapText="1"/>
    </xf>
    <xf numFmtId="0" fontId="4" fillId="0" borderId="39" xfId="42" applyBorder="1" applyAlignment="1">
      <alignment vertical="top" wrapText="1"/>
    </xf>
    <xf numFmtId="0" fontId="54" fillId="0" borderId="49" xfId="33" applyFont="1" applyBorder="1" applyAlignment="1">
      <alignment horizontal="center" vertical="center" wrapText="1"/>
    </xf>
    <xf numFmtId="0" fontId="54" fillId="0" borderId="51" xfId="33" applyFont="1" applyBorder="1" applyAlignment="1">
      <alignment horizontal="center" vertical="center" wrapText="1"/>
    </xf>
    <xf numFmtId="0" fontId="54" fillId="0" borderId="50" xfId="33" applyFont="1" applyBorder="1" applyAlignment="1">
      <alignment horizontal="center" vertical="center" wrapText="1"/>
    </xf>
    <xf numFmtId="0" fontId="14" fillId="0" borderId="0" xfId="33" applyAlignment="1">
      <alignment horizontal="left" wrapText="1"/>
    </xf>
    <xf numFmtId="0" fontId="117" fillId="0" borderId="0" xfId="33" applyFont="1" applyAlignment="1">
      <alignment horizontal="center" vertical="center" wrapText="1"/>
    </xf>
    <xf numFmtId="0" fontId="117" fillId="0" borderId="52" xfId="33" applyFont="1" applyBorder="1" applyAlignment="1">
      <alignment horizontal="center" vertical="center" wrapText="1"/>
    </xf>
    <xf numFmtId="0" fontId="117" fillId="0" borderId="54" xfId="33" applyFont="1" applyBorder="1" applyAlignment="1">
      <alignment horizontal="center" vertical="center" wrapText="1"/>
    </xf>
    <xf numFmtId="0" fontId="117" fillId="0" borderId="49" xfId="33" applyFont="1" applyBorder="1" applyAlignment="1">
      <alignment horizontal="center" vertical="center" wrapText="1"/>
    </xf>
    <xf numFmtId="0" fontId="117" fillId="0" borderId="51" xfId="33" applyFont="1" applyBorder="1" applyAlignment="1">
      <alignment horizontal="center" vertical="center" wrapText="1"/>
    </xf>
    <xf numFmtId="0" fontId="117" fillId="0" borderId="50" xfId="33" applyFont="1" applyBorder="1" applyAlignment="1">
      <alignment horizontal="center" vertical="center" wrapText="1"/>
    </xf>
    <xf numFmtId="0" fontId="119" fillId="0" borderId="49" xfId="33" applyFont="1" applyBorder="1" applyAlignment="1">
      <alignment horizontal="left" vertical="center" wrapText="1"/>
    </xf>
    <xf numFmtId="0" fontId="119" fillId="0" borderId="50" xfId="33" applyFont="1" applyBorder="1" applyAlignment="1">
      <alignment horizontal="left" vertical="center" wrapText="1"/>
    </xf>
    <xf numFmtId="0" fontId="119" fillId="0" borderId="49" xfId="33" applyFont="1" applyBorder="1" applyAlignment="1">
      <alignment horizontal="left" vertical="center"/>
    </xf>
    <xf numFmtId="0" fontId="119" fillId="0" borderId="73" xfId="33" applyFont="1" applyBorder="1" applyAlignment="1">
      <alignment horizontal="left" vertical="center"/>
    </xf>
    <xf numFmtId="0" fontId="119" fillId="0" borderId="0" xfId="33" applyFont="1" applyAlignment="1">
      <alignment horizontal="center" vertical="center"/>
    </xf>
    <xf numFmtId="0" fontId="119" fillId="0" borderId="49" xfId="33" applyFont="1" applyBorder="1" applyAlignment="1">
      <alignment horizontal="center" vertical="center"/>
    </xf>
    <xf numFmtId="0" fontId="119" fillId="0" borderId="51" xfId="33" applyFont="1" applyBorder="1" applyAlignment="1">
      <alignment horizontal="center" vertical="center"/>
    </xf>
    <xf numFmtId="0" fontId="119" fillId="0" borderId="50" xfId="33" applyFont="1" applyBorder="1" applyAlignment="1">
      <alignment horizontal="center" vertical="center"/>
    </xf>
    <xf numFmtId="0" fontId="14" fillId="0" borderId="49" xfId="33" applyFont="1" applyBorder="1" applyAlignment="1">
      <alignment horizontal="center" vertical="center"/>
    </xf>
    <xf numFmtId="0" fontId="14" fillId="0" borderId="50" xfId="33" applyFont="1" applyBorder="1" applyAlignment="1">
      <alignment horizontal="center" vertical="center"/>
    </xf>
    <xf numFmtId="0" fontId="120" fillId="0" borderId="49" xfId="33" applyFont="1" applyBorder="1" applyAlignment="1">
      <alignment horizontal="left" vertical="center" wrapText="1"/>
    </xf>
    <xf numFmtId="0" fontId="120" fillId="0" borderId="50" xfId="33" applyFont="1" applyBorder="1" applyAlignment="1">
      <alignment horizontal="left" vertical="center" wrapText="1"/>
    </xf>
  </cellXfs>
  <cellStyles count="136">
    <cellStyle name="S0" xfId="53"/>
    <cellStyle name="S0 2" xfId="88"/>
    <cellStyle name="S1" xfId="54"/>
    <cellStyle name="S10" xfId="62"/>
    <cellStyle name="S10 5" xfId="101"/>
    <cellStyle name="S11" xfId="63"/>
    <cellStyle name="S12 4" xfId="102"/>
    <cellStyle name="S2" xfId="55"/>
    <cellStyle name="S3" xfId="56"/>
    <cellStyle name="S5" xfId="57"/>
    <cellStyle name="S5 4" xfId="98"/>
    <cellStyle name="S6" xfId="58"/>
    <cellStyle name="S7" xfId="59"/>
    <cellStyle name="S8" xfId="60"/>
    <cellStyle name="S8 3" xfId="100"/>
    <cellStyle name="S9" xfId="61"/>
    <cellStyle name="Акт" xfId="1"/>
    <cellStyle name="Акт 2" xfId="112"/>
    <cellStyle name="АктМТСН" xfId="2"/>
    <cellStyle name="ВедРесурсов" xfId="3"/>
    <cellStyle name="ВедРесурсов 2" xfId="113"/>
    <cellStyle name="ВедРесурсовАкт" xfId="4"/>
    <cellStyle name="Гиперссылка" xfId="65" builtinId="8"/>
    <cellStyle name="Гиперссылка 2" xfId="67"/>
    <cellStyle name="Денежный 2 2" xfId="50"/>
    <cellStyle name="Индексы" xfId="5"/>
    <cellStyle name="Итоги" xfId="6"/>
    <cellStyle name="ИтогоАктБазЦ" xfId="7"/>
    <cellStyle name="ИтогоАктБИМ" xfId="8"/>
    <cellStyle name="ИтогоАктРесМет" xfId="9"/>
    <cellStyle name="ИтогоБазЦ" xfId="10"/>
    <cellStyle name="ИтогоБИМ" xfId="11"/>
    <cellStyle name="ИтогоРесМет" xfId="12"/>
    <cellStyle name="КС-3" xfId="108"/>
    <cellStyle name="ЛокСмета" xfId="13"/>
    <cellStyle name="ЛокСмета 2" xfId="114"/>
    <cellStyle name="ЛокСмМТСН" xfId="14"/>
    <cellStyle name="М29" xfId="15"/>
    <cellStyle name="Нейтральный" xfId="69" builtinId="28"/>
    <cellStyle name="ОбСмета" xfId="16"/>
    <cellStyle name="Обычный" xfId="0" builtinId="0"/>
    <cellStyle name="Обычный 10" xfId="70"/>
    <cellStyle name="Обычный 11" xfId="84"/>
    <cellStyle name="Обычный 11 2" xfId="120"/>
    <cellStyle name="Обычный 11 4" xfId="89"/>
    <cellStyle name="Обычный 11 4 2" xfId="124"/>
    <cellStyle name="Обычный 11 5" xfId="92"/>
    <cellStyle name="Обычный 11 5 2" xfId="125"/>
    <cellStyle name="Обычный 12" xfId="110"/>
    <cellStyle name="Обычный 13 2 2" xfId="86"/>
    <cellStyle name="Обычный 13 2 2 2" xfId="122"/>
    <cellStyle name="Обычный 15" xfId="74"/>
    <cellStyle name="Обычный 15 2" xfId="107"/>
    <cellStyle name="Обычный 15 3" xfId="132"/>
    <cellStyle name="Обычный 17" xfId="134"/>
    <cellStyle name="Обычный 18 5 2" xfId="99"/>
    <cellStyle name="Обычный 18 5 2 2" xfId="129"/>
    <cellStyle name="Обычный 2" xfId="34"/>
    <cellStyle name="Обычный 2 2" xfId="82"/>
    <cellStyle name="Обычный 2 2 2 2" xfId="48"/>
    <cellStyle name="Обычный 2 2 4" xfId="52"/>
    <cellStyle name="Обычный 2 3" xfId="80"/>
    <cellStyle name="Обычный 28 4" xfId="49"/>
    <cellStyle name="Обычный 3" xfId="33"/>
    <cellStyle name="Обычный 3 2" xfId="83"/>
    <cellStyle name="Обычный 3 2 2" xfId="94"/>
    <cellStyle name="Обычный 3 2 3" xfId="72"/>
    <cellStyle name="Обычный 3 2 4" xfId="119"/>
    <cellStyle name="Обычный 3 3" xfId="79"/>
    <cellStyle name="Обычный 3 3 2" xfId="91"/>
    <cellStyle name="Обычный 3 3 4" xfId="76"/>
    <cellStyle name="Обычный 3 4" xfId="111"/>
    <cellStyle name="Обычный 30 2" xfId="45"/>
    <cellStyle name="Обычный 33" xfId="46"/>
    <cellStyle name="Обычный 36" xfId="85"/>
    <cellStyle name="Обычный 36 2" xfId="121"/>
    <cellStyle name="Обычный 37" xfId="42"/>
    <cellStyle name="Обычный 39" xfId="44"/>
    <cellStyle name="Обычный 4" xfId="35"/>
    <cellStyle name="Обычный 4 2" xfId="41"/>
    <cellStyle name="Обычный 4 2 4 2" xfId="103"/>
    <cellStyle name="Обычный 4 2 4 2 2" xfId="130"/>
    <cellStyle name="Обычный 4 3" xfId="78"/>
    <cellStyle name="Обычный 4 3 2" xfId="75"/>
    <cellStyle name="Обычный 4 4" xfId="81"/>
    <cellStyle name="Обычный 4 5" xfId="118"/>
    <cellStyle name="Обычный 42" xfId="105"/>
    <cellStyle name="Обычный 5" xfId="36"/>
    <cellStyle name="Обычный 5 2" xfId="66"/>
    <cellStyle name="Обычный 5 2 2" xfId="90"/>
    <cellStyle name="Обычный 5 3" xfId="71"/>
    <cellStyle name="Обычный 5 4" xfId="77"/>
    <cellStyle name="Обычный 5 4 2" xfId="96"/>
    <cellStyle name="Обычный 5 4 2 2" xfId="127"/>
    <cellStyle name="Обычный 6" xfId="37"/>
    <cellStyle name="Обычный 6 2" xfId="95"/>
    <cellStyle name="Обычный 7" xfId="38"/>
    <cellStyle name="Обычный 7 2" xfId="104"/>
    <cellStyle name="Обычный 8" xfId="39"/>
    <cellStyle name="Обычный 8 2" xfId="47"/>
    <cellStyle name="Обычный 8 2 2" xfId="64"/>
    <cellStyle name="Обычный 9" xfId="40"/>
    <cellStyle name="Параметр" xfId="17"/>
    <cellStyle name="ПеременныеСметы" xfId="18"/>
    <cellStyle name="ПеременныеСметы 2" xfId="115"/>
    <cellStyle name="ПИР 2" xfId="43"/>
    <cellStyle name="Процентный 2" xfId="133"/>
    <cellStyle name="Процентный 2 2" xfId="135"/>
    <cellStyle name="РесСмета" xfId="19"/>
    <cellStyle name="РесСмета 2" xfId="116"/>
    <cellStyle name="СводВедРес" xfId="20"/>
    <cellStyle name="СводВедРес 2" xfId="31"/>
    <cellStyle name="СводВедРес 3" xfId="29"/>
    <cellStyle name="СводВедРес 4" xfId="27"/>
    <cellStyle name="СводкаСтоимРаб" xfId="21"/>
    <cellStyle name="СводкаСтоимРаб 2" xfId="117"/>
    <cellStyle name="СводРасч" xfId="22"/>
    <cellStyle name="Титул" xfId="23"/>
    <cellStyle name="Титул 2" xfId="109"/>
    <cellStyle name="Финансовый 3" xfId="68"/>
    <cellStyle name="Финансовый 3 2" xfId="93"/>
    <cellStyle name="Финансовый 3 3" xfId="126"/>
    <cellStyle name="Финансовый 3 3 2" xfId="97"/>
    <cellStyle name="Финансовый 3 3 2 2" xfId="128"/>
    <cellStyle name="Финансовый 4 2 2" xfId="87"/>
    <cellStyle name="Финансовый 4 2 2 2" xfId="123"/>
    <cellStyle name="Финансовый 7" xfId="51"/>
    <cellStyle name="Финансовый 8" xfId="73"/>
    <cellStyle name="Финансовый 8 2" xfId="106"/>
    <cellStyle name="Финансовый 8 3" xfId="131"/>
    <cellStyle name="Хвост" xfId="24"/>
    <cellStyle name="Ценник" xfId="25"/>
    <cellStyle name="Ценник 2" xfId="32"/>
    <cellStyle name="Ценник 3" xfId="30"/>
    <cellStyle name="Ценник 4" xfId="28"/>
    <cellStyle name="Экспертиза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externalLink" Target="externalLinks/externalLink15.xml"/><Relationship Id="rId138" Type="http://schemas.openxmlformats.org/officeDocument/2006/relationships/externalLink" Target="externalLinks/externalLink69.xml"/><Relationship Id="rId107" Type="http://schemas.openxmlformats.org/officeDocument/2006/relationships/externalLink" Target="externalLinks/externalLink3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5.xml"/><Relationship Id="rId128" Type="http://schemas.openxmlformats.org/officeDocument/2006/relationships/externalLink" Target="externalLinks/externalLink59.xml"/><Relationship Id="rId149" Type="http://schemas.openxmlformats.org/officeDocument/2006/relationships/externalLink" Target="externalLinks/externalLink8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2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44.xml"/><Relationship Id="rId118" Type="http://schemas.openxmlformats.org/officeDocument/2006/relationships/externalLink" Target="externalLinks/externalLink49.xml"/><Relationship Id="rId134" Type="http://schemas.openxmlformats.org/officeDocument/2006/relationships/externalLink" Target="externalLinks/externalLink65.xml"/><Relationship Id="rId139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150" Type="http://schemas.openxmlformats.org/officeDocument/2006/relationships/externalLink" Target="externalLinks/externalLink81.xml"/><Relationship Id="rId15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4.xml"/><Relationship Id="rId108" Type="http://schemas.openxmlformats.org/officeDocument/2006/relationships/externalLink" Target="externalLinks/externalLink39.xml"/><Relationship Id="rId124" Type="http://schemas.openxmlformats.org/officeDocument/2006/relationships/externalLink" Target="externalLinks/externalLink55.xml"/><Relationship Id="rId129" Type="http://schemas.openxmlformats.org/officeDocument/2006/relationships/externalLink" Target="externalLinks/externalLink60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91" Type="http://schemas.openxmlformats.org/officeDocument/2006/relationships/externalLink" Target="externalLinks/externalLink22.xml"/><Relationship Id="rId96" Type="http://schemas.openxmlformats.org/officeDocument/2006/relationships/externalLink" Target="externalLinks/externalLink27.xml"/><Relationship Id="rId140" Type="http://schemas.openxmlformats.org/officeDocument/2006/relationships/externalLink" Target="externalLinks/externalLink71.xml"/><Relationship Id="rId145" Type="http://schemas.openxmlformats.org/officeDocument/2006/relationships/externalLink" Target="externalLinks/externalLink7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5.xml"/><Relationship Id="rId119" Type="http://schemas.openxmlformats.org/officeDocument/2006/relationships/externalLink" Target="externalLinks/externalLink5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130" Type="http://schemas.openxmlformats.org/officeDocument/2006/relationships/externalLink" Target="externalLinks/externalLink61.xml"/><Relationship Id="rId135" Type="http://schemas.openxmlformats.org/officeDocument/2006/relationships/externalLink" Target="externalLinks/externalLink66.xml"/><Relationship Id="rId151" Type="http://schemas.openxmlformats.org/officeDocument/2006/relationships/externalLink" Target="externalLinks/externalLink82.xml"/><Relationship Id="rId156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97" Type="http://schemas.openxmlformats.org/officeDocument/2006/relationships/externalLink" Target="externalLinks/externalLink28.xml"/><Relationship Id="rId104" Type="http://schemas.openxmlformats.org/officeDocument/2006/relationships/externalLink" Target="externalLinks/externalLink35.xml"/><Relationship Id="rId120" Type="http://schemas.openxmlformats.org/officeDocument/2006/relationships/externalLink" Target="externalLinks/externalLink51.xml"/><Relationship Id="rId125" Type="http://schemas.openxmlformats.org/officeDocument/2006/relationships/externalLink" Target="externalLinks/externalLink56.xml"/><Relationship Id="rId141" Type="http://schemas.openxmlformats.org/officeDocument/2006/relationships/externalLink" Target="externalLinks/externalLink72.xml"/><Relationship Id="rId146" Type="http://schemas.openxmlformats.org/officeDocument/2006/relationships/externalLink" Target="externalLinks/externalLink7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8.xml"/><Relationship Id="rId110" Type="http://schemas.openxmlformats.org/officeDocument/2006/relationships/externalLink" Target="externalLinks/externalLink41.xml"/><Relationship Id="rId115" Type="http://schemas.openxmlformats.org/officeDocument/2006/relationships/externalLink" Target="externalLinks/externalLink46.xml"/><Relationship Id="rId131" Type="http://schemas.openxmlformats.org/officeDocument/2006/relationships/externalLink" Target="externalLinks/externalLink62.xml"/><Relationship Id="rId136" Type="http://schemas.openxmlformats.org/officeDocument/2006/relationships/externalLink" Target="externalLinks/externalLink6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152" Type="http://schemas.openxmlformats.org/officeDocument/2006/relationships/externalLink" Target="externalLinks/externalLink8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8.xml"/><Relationship Id="rId100" Type="http://schemas.openxmlformats.org/officeDocument/2006/relationships/externalLink" Target="externalLinks/externalLink31.xml"/><Relationship Id="rId105" Type="http://schemas.openxmlformats.org/officeDocument/2006/relationships/externalLink" Target="externalLinks/externalLink36.xml"/><Relationship Id="rId126" Type="http://schemas.openxmlformats.org/officeDocument/2006/relationships/externalLink" Target="externalLinks/externalLink57.xml"/><Relationship Id="rId147" Type="http://schemas.openxmlformats.org/officeDocument/2006/relationships/externalLink" Target="externalLinks/externalLink7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93" Type="http://schemas.openxmlformats.org/officeDocument/2006/relationships/externalLink" Target="externalLinks/externalLink24.xml"/><Relationship Id="rId98" Type="http://schemas.openxmlformats.org/officeDocument/2006/relationships/externalLink" Target="externalLinks/externalLink29.xml"/><Relationship Id="rId121" Type="http://schemas.openxmlformats.org/officeDocument/2006/relationships/externalLink" Target="externalLinks/externalLink52.xml"/><Relationship Id="rId142" Type="http://schemas.openxmlformats.org/officeDocument/2006/relationships/externalLink" Target="externalLinks/externalLink7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7.xml"/><Relationship Id="rId137" Type="http://schemas.openxmlformats.org/officeDocument/2006/relationships/externalLink" Target="externalLinks/externalLink6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111" Type="http://schemas.openxmlformats.org/officeDocument/2006/relationships/externalLink" Target="externalLinks/externalLink42.xml"/><Relationship Id="rId132" Type="http://schemas.openxmlformats.org/officeDocument/2006/relationships/externalLink" Target="externalLinks/externalLink63.xml"/><Relationship Id="rId153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7.xml"/><Relationship Id="rId127" Type="http://schemas.openxmlformats.org/officeDocument/2006/relationships/externalLink" Target="externalLinks/externalLink5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94" Type="http://schemas.openxmlformats.org/officeDocument/2006/relationships/externalLink" Target="externalLinks/externalLink25.xml"/><Relationship Id="rId99" Type="http://schemas.openxmlformats.org/officeDocument/2006/relationships/externalLink" Target="externalLinks/externalLink30.xml"/><Relationship Id="rId101" Type="http://schemas.openxmlformats.org/officeDocument/2006/relationships/externalLink" Target="externalLinks/externalLink32.xml"/><Relationship Id="rId122" Type="http://schemas.openxmlformats.org/officeDocument/2006/relationships/externalLink" Target="externalLinks/externalLink53.xml"/><Relationship Id="rId143" Type="http://schemas.openxmlformats.org/officeDocument/2006/relationships/externalLink" Target="externalLinks/externalLink74.xml"/><Relationship Id="rId148" Type="http://schemas.openxmlformats.org/officeDocument/2006/relationships/externalLink" Target="externalLinks/externalLink7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20.xml"/><Relationship Id="rId112" Type="http://schemas.openxmlformats.org/officeDocument/2006/relationships/externalLink" Target="externalLinks/externalLink43.xml"/><Relationship Id="rId133" Type="http://schemas.openxmlformats.org/officeDocument/2006/relationships/externalLink" Target="externalLinks/externalLink64.xml"/><Relationship Id="rId154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0.xml"/><Relationship Id="rId102" Type="http://schemas.openxmlformats.org/officeDocument/2006/relationships/externalLink" Target="externalLinks/externalLink33.xml"/><Relationship Id="rId123" Type="http://schemas.openxmlformats.org/officeDocument/2006/relationships/externalLink" Target="externalLinks/externalLink54.xml"/><Relationship Id="rId144" Type="http://schemas.openxmlformats.org/officeDocument/2006/relationships/externalLink" Target="externalLinks/externalLink75.xml"/><Relationship Id="rId90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59</xdr:row>
      <xdr:rowOff>123825</xdr:rowOff>
    </xdr:from>
    <xdr:to>
      <xdr:col>8</xdr:col>
      <xdr:colOff>572861</xdr:colOff>
      <xdr:row>107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B92C688-8613-448C-B98A-DE4AD11FC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677400"/>
          <a:ext cx="5449660" cy="771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178</xdr:row>
      <xdr:rowOff>76200</xdr:rowOff>
    </xdr:from>
    <xdr:to>
      <xdr:col>8</xdr:col>
      <xdr:colOff>487061</xdr:colOff>
      <xdr:row>225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F847C6-2821-4E2C-98CB-821D75477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28898850"/>
          <a:ext cx="5335285" cy="755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419101</xdr:colOff>
      <xdr:row>50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C96C91-4AA9-4710-9FA3-7306646ACA0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295900" cy="814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119</xdr:row>
      <xdr:rowOff>76201</xdr:rowOff>
    </xdr:from>
    <xdr:to>
      <xdr:col>8</xdr:col>
      <xdr:colOff>390525</xdr:colOff>
      <xdr:row>168</xdr:row>
      <xdr:rowOff>47626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D4C451B-C1B2-4B3B-8410-E2DCD3AB0E1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5276"/>
          <a:ext cx="5267325" cy="7905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346075</xdr:colOff>
      <xdr:row>39</xdr:row>
      <xdr:rowOff>47625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ED8D0DA-DC7A-46CA-8276-49AB792C4F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22875" cy="7477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346075</xdr:colOff>
      <xdr:row>82</xdr:row>
      <xdr:rowOff>127000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85D0DD1-B514-4CDC-A437-A4A36087C6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0"/>
          <a:ext cx="5222875" cy="7937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8</xdr:col>
      <xdr:colOff>361949</xdr:colOff>
      <xdr:row>126</xdr:row>
      <xdr:rowOff>174625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FCB039B-9405-49E9-9A18-11E5FEE2133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5238749" cy="817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8</xdr:col>
      <xdr:colOff>377825</xdr:colOff>
      <xdr:row>170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6FF06A9-4C8B-48C0-B80F-787CAEA5E4F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0"/>
          <a:ext cx="5254625" cy="804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2276475</xdr:colOff>
      <xdr:row>35</xdr:row>
      <xdr:rowOff>114300</xdr:rowOff>
    </xdr:from>
    <xdr:to>
      <xdr:col>4</xdr:col>
      <xdr:colOff>2987674</xdr:colOff>
      <xdr:row>35</xdr:row>
      <xdr:rowOff>338801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BBBE6A7-FA48-47C8-9AD3-0536B705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1150" y="11820525"/>
          <a:ext cx="711199" cy="2245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1922/&#1044;&#1086;&#1075;&#1086;&#1074;&#1086;&#1088;/&#1055;&#1088;&#1080;&#1083;&#1086;&#1078;&#1077;&#1085;&#1080;&#1077;%20&#1055;&#1057;&#1044;19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&#1086;&#1073;&#1097;&#1072;&#1103;%20&#1087;&#1072;&#1087;&#1082;&#1072;\&#1070;&#1089;&#1091;&#1087;&#1086;&#1074;\&#1057;&#1052;&#1045;&#1058;&#1040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godze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Documents%20and%20Settings/user.KLG0043/&#1056;&#1072;&#1073;&#1086;&#1095;&#1080;&#1081;%20&#1089;&#1090;&#1086;&#1083;/&#1044;&#1080;&#1085;&#1072;&#1088;&#1072;/Documents%20and%20Settings/afismagilov/Local%20Settings/Temporary%20Internet%20Files/OLK164/&#1055;&#1044;&#1056;+&#1041;&#1102;&#1076;&#1078;&#1077;&#1090;%20&#1070;&#1053;&#1043;%20&#1053;&#1058;&#1062;%20&#1059;&#1092;&#1072;%20(2005-2006)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5.250.4\Projects\Documents%20and%20Settings\Ibragimov_RR.UFANP\Local%20Settings\Temporary%20Internet%20Files\OLK4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57;&#1084;&#1077;&#1090;&#1099;%20&#1088;&#1072;&#1073;&#1086;&#1095;&#1080;&#1077;/2008/&#1089;&#1084;&#1077;&#1090;&#1072;%20&#1075;&#1077;&#1086;&#1083;%20&#1042;&#1086;&#1083;&#1075;&#10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77;%20&#1087;&#1072;&#1087;&#1082;&#1080;\Documents%20and%20Settings\&#1040;&#1076;&#1084;&#1080;&#1085;&#1080;&#1089;&#1090;&#1088;&#1072;&#1090;&#1086;&#1088;\&#1056;&#1072;&#1073;&#1086;&#1095;&#1080;&#1081;%20&#1089;&#1090;&#1086;&#1083;\&#1050;&#1086;&#1084;&#1084;%20&#1087;&#1088;&#1077;&#1076;&#1083;%20&#1087;&#1086;%20&#1057;&#1077;&#1088;&#1086;&#1086;&#1095;&#1080;&#1089;&#1090;&#1082;&#1077;-%20&#1040;&#1083;&#1072;&#1090;&#1086;&#1088;&#1082;&#1072;\&#1050;&#1086;&#1084;%20%20&#1087;&#1088;&#1077;&#1076;&#1083;%20&#1087;&#1086;%20&#1057;&#1077;&#1088;&#1086;&#1086;&#1095;&#1080;&#1089;&#1090;&#1082;&#1077;%20&#1040;&#1083;&#1072;&#1090;&#1086;&#1088;&#1082;&#10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44;&#1054;&#1043;&#1054;&#1042;&#1054;&#1056;&#1040;\&#1044;&#1054;&#1043;&#1054;&#1042;&#1054;&#1056;&#1040;%202000\07_&#1059;&#1093;&#1090;&#1072;\107-07_00\&#1048;&#1089;&#1093;&#1086;&#1076;&#1085;&#1080;&#1082;&#1080;\&#1064;&#1082;&#1072;&#1092;&#1099;_en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07_&#1076;&#1086;&#1075;/!&#1044;&#1086;&#1075;&#1086;&#1074;&#1086;&#1088;&#1099;%20&#1085;&#1072;%202007%20&#1075;&#1086;&#1076;/&#1050;&#1091;&#1081;&#1073;_&#1046;&#1044;_&#1055;&#1048;&#1056;_&#1055;&#1054;/&#1040;&#1043;&#1043;_%20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3;&#1040;&#1055;&#1086;&#1076;&#1085;&#105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3;&#1040;&#1055;&#1086;&#1076;&#1085;&#105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lkina\Local%20Settings\Temporary%20Internet%20Files\Content.Outlook\U4QWQD3Y\&#1057;&#1084;&#1077;&#1090;&#1072;%20&#1085;&#1072;%20&#1056;&#1044;%20%20&#1040;&#1057;&#1059;%20&#1058;&#1055;%20%20&#1055;&#1057;%20&#1070;&#1078;&#1085;&#1072;&#1103;%20&#1050;&#1056;&#1059;&#1069;%20220%20&#1082;&#1042;%20&#1085;&#1086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BDC\smo\Users\&#1094;\AppData\Roaming\Microsoft\Excel\&#1086;&#1090;%20&#1054;&#1048;&#1047;\&#1054;&#1041;&#1065;&#1040;&#1071;\&#1042;&#1086;&#1088;&#1086;&#1085;&#1077;&#1078;\&#1089;&#1084;&#1077;&#1090;&#1099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Temp/Rar$DI00.781/&#1048;&#1079;&#1099;&#1089;&#1082;&#1072;&#1085;&#1080;&#1103;/&#1075;&#1077;&#1086;&#1083;-&#1048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Temp\Rar$DI00.781\&#1048;&#1079;&#1099;&#1089;&#1082;&#1072;&#1085;&#1080;&#1103;\&#1075;&#1077;&#1086;&#1083;-&#1048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Temp\Rar$DI00.781\&#1048;&#1079;&#1099;&#1089;&#1082;&#1072;&#1085;&#1080;&#1103;\&#1075;&#1077;&#1086;&#1083;-&#1048;&#108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43;&#1045;&#1054;&#1057;&#1052;&#1045;&#1058;&#1040;/&#1056;&#1040;&#1057;&#1063;&#1045;&#1058;%20&#1057;&#1052;&#1045;&#1058;&#1067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&#1043;&#1045;&#1054;&#1057;&#1052;&#1045;&#1058;&#1040;\&#1056;&#1040;&#1057;&#1063;&#1045;&#1058;%20&#1057;&#1052;&#1045;&#1058;&#106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&#1043;&#1045;&#1054;&#1057;&#1052;&#1045;&#1058;&#1040;\&#1056;&#1040;&#1057;&#1063;&#1045;&#1058;%20&#1057;&#1052;&#1045;&#1058;&#106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&#1052;&#1086;&#1080;%20&#1076;&#1086;&#1082;&#1091;&#1084;&#1077;&#1085;&#1090;&#1099;/&#1044;&#1077;&#1085;&#1080;&#1089;/Files/&#1089;&#1086;&#1093;&#1088;&#1072;&#1085;&#1080;&#1090;&#11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server\&#1087;&#1083;&#1072;&#1085;&#1086;&#1074;&#1099;&#1081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Users/biruzova/Desktop/&#1057;&#1086;&#1083;&#1085;&#1077;&#1095;&#1085;.%20&#1073;&#1072;&#1090;&#1072;&#1088;&#1077;&#1103;%20-%20&#1056;&#1044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4;&#1091;&#1076;&#1082;&#1072;\&#1087;&#1072;&#1087;&#1082;&#1072;%20&#1086;&#1073;&#1084;&#1077;&#1085;&#1072;\&#1052;&#1086;&#1080;%20&#1076;&#1086;&#1082;&#1091;&#1084;&#1077;&#1085;&#1090;&#1099;\&#1044;&#1077;&#1085;&#1080;&#1089;\&#1089;&#1086;&#1093;&#1088;&#1072;&#1085;&#1080;&#1090;&#1100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_&#1055;&#1088;&#1086;&#1077;&#1082;&#1090;&#1099;\03_&#1050;&#1072;&#1084;&#1089;&#1082;&#1072;&#1103;_&#1043;&#1069;&#1057;\&#1047;&#1072;&#1084;&#1077;&#1085;&#1072;_&#1079;&#1072;&#1097;&#1080;&#1090;_&#1042;&#1051;_&#1042;&#1083;&#1072;&#1076;&#1080;&#1084;&#1080;&#1088;&#1089;&#1082;&#1072;&#1103;-2\!new_&#1050;&#1072;&#1084;&#1043;&#1069;&#1057;_&#1042;&#1083;&#1072;&#1076;&#1080;&#1084;&#1080;&#1088;&#1089;&#1082;&#1072;&#1103;2_&#1057;&#1052;&#1057;_&#1056;&#1072;&#1089;&#1095;&#1077;&#1090;_210809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7;&#1045;&#1052;&#1086;&#1076;&#1085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7;&#1045;&#1052;&#1086;&#1076;&#1085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bragimov_RR.UFANP\Local%20Settings\Temporary%20Internet%20Files\OLK4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89;&#1084;&#1077;&#1090;&#1085;&#1099;&#1081;\&#1040;&#1083;&#1077;&#1082;&#1089;&#1072;&#1085;&#1076;&#1088;%20&#1040;&#1083;&#1077;&#1082;&#1089;&#1077;&#1077;&#1074;&#1080;&#1095;\&#1057;&#1057;&#1056;%20&#1089;&#1085;&#1077;&#1075;&#1086;&#1074;&#1072;&#1103;%20&#1087;&#1072;&#1076;&#1100;\&#1059;&#1050;&#1057;&#1048;%20&#1057;&#1090;&#1088;&#1102;&#1082;&#1086;&#1074;\&#1056;&#1072;&#1079;&#1085;&#1086;&#1077;%20Excel\&#1057;&#1057;&#1056;\&#1059;&#1050;&#1057;&#1048;\&#1056;&#1045;&#1057;&#1058;&#1056;&#1059;&#1050;&#1058;&#1059;&#1056;&#1048;&#1047;&#1040;&#1062;&#1048;&#1071;\&#1057;&#1086;&#1089;&#1085;&#1086;&#1074;&#1086;&#1077;\&#1052;&#1086;&#1080;%20&#1076;&#1086;&#1082;&#1091;&#1084;&#1077;&#1085;&#1090;&#1099;\&#1041;&#1102;&#1076;&#1078;&#1077;&#1090;\&#1060;&#1062;&#1055;\&#1056;&#1077;&#1089;&#1090;&#1088;&#1091;&#1082;&#1090;&#1091;&#1088;&#1080;&#1079;&#1072;&#1094;&#1080;&#1103;\&#1057;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oduws2003\&#1060;&#1080;&#1083;&#1080;&#1072;&#1083;%20&#1040;&#1057;&#1054;&#1044;&#1059;\&#1047;&#1072;&#1082;&#1072;&#1079;&#1095;&#1080;&#1082;&#1080;\&#1051;&#1059;&#1050;&#1054;&#1049;&#1051;-&#1055;&#1045;&#1056;&#1052;&#1053;&#1045;&#1060;&#1058;&#1068;\&#1050;&#1059;&#1059;&#1053;%20276%20&#1054;&#1089;&#1072;\&#1044;&#1086;&#1075;&#1086;&#1074;&#1086;&#1088;%20310%20&#1086;&#1090;%2006.02.03%20(&#1088;&#1077;&#1082;&#1086;&#1085;&#1089;&#1090;&#1088;&#1091;&#1082;&#1094;&#1080;&#1103;)\&#1044;&#1086;&#1087;.%20&#1089;&#1086;&#1075;&#1083;.%20&#8470;2%20&#1086;&#1090;%2001.09.04\&#1055;&#1088;&#1080;&#1083;&#1086;&#1078;.%20&#1076;.&#1089;.%202%20&#1082;%20&#1076;&#1086;&#1075;.%2031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ukreshZI\Local%20Settings\Temporary%20Internet%20Files\OLK7\Zarplata_1\&#1044;&#1077;&#1085;&#1080;&#1089;\&#1089;&#1086;&#1093;&#1088;&#1072;&#1085;&#1080;&#1090;&#110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tmp/Temporary%20Internet%20Files/Content.Outlook/I72ZG5PP/&#1041;&#1044;&#1056;%20&#1057;&#1057;%201%20&#1082;&#1074;%202008%2014%2007%2020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rozhnyj/Downloads/&#1042;&#1040;&#1057;&#1048;&#1051;&#1048;&#1049;/&#1055;&#1048;&#1056;%20&#1057;&#1090;&#1072;&#1076;&#1080;&#1086;&#1085;/DOCUME~1/TEMP/LOCALS~1/Temp/Xl000026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-&#1087;&#1086;%20&#1086;&#1073;&#1098;&#1077;&#1082;&#1090;&#1072;&#1084;/&#1050;&#1041;&#1044;&#1061;/&#1044;&#1080;&#1088;&#1077;&#1082;&#1094;&#1080;&#1103;%20&#1090;&#1088;&#1072;&#1085;&#1089;&#1087;%20&#1089;&#1090;&#1088;-&#1074;&#1072;/&#1056;&#1072;&#1079;&#1074;&#1103;&#1079;&#1082;&#1072;%20&#1085;&#1072;%20&#1046;&#1091;&#1082;&#1086;&#1074;&#1072;/&#1055;&#1088;&#1086;&#1077;&#1082;&#1090;/1%20&#1086;&#1095;&#1077;&#1088;&#1077;&#1076;&#1100;%20-%20&#1091;&#1083;.&#1052;&#1086;&#1088;.%20&#1087;&#1077;&#1093;&#1086;&#1090;&#1099;%20&#1089;%20&#1084;&#1086;&#1089;&#1090;&#1086;&#1084;/&#1057;&#1084;&#1077;&#1090;&#1099;%20&#1052;&#1046;%201-&#1103;%20&#1086;&#1095;&#1077;&#1088;&#1077;&#1076;&#1100;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Docs\Zarplata_1\&#1044;&#1077;&#1085;&#1080;&#1089;\&#1089;&#1086;&#1093;&#1088;&#1072;&#1085;&#1080;&#1090;&#110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COPU\&#1052;&#1086;&#1080;%20&#1076;&#1086;&#1082;&#1091;&#1084;&#1077;&#1085;&#1090;&#1099;%20898\&#1051;&#1086;&#1087;&#1072;&#1090;&#1082;&#1080;&#1085;\&#1057;&#1077;&#1088;&#1074;&#1077;&#1088;\&#1053;&#1072;&#1083;&#1080;&#1095;&#1080;&#1077;%20&#1072;&#1074;&#1090;&#1086;&#1090;&#1088;&#1072;&#1085;&#1089;&#1087;&#1086;&#1088;&#1090;&#1072;%20&#1087;&#1086;%20&#1060;&#1062;&#1055;\&#1057;&#1074;&#1086;&#1076;&#1085;&#1072;&#1103;%20&#1086;&#1090;&#1095;&#1077;&#1090;&#1099;%20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tvinenko\SERVE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-&#1087;&#1086;%20&#1086;&#1073;&#1098;&#1077;&#1082;&#1090;&#1072;&#1084;/&#1050;&#1041;&#1044;&#1061;/&#1044;&#1080;&#1088;&#1077;&#1082;&#1094;&#1080;&#1103;%20&#1090;&#1088;&#1072;&#1085;&#1089;&#1087;%20&#1089;&#1090;&#1088;-&#1074;&#1072;/&#1057;&#1085;&#1077;&#1075;/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Docs\Zarplata_1\&#1044;&#1077;&#1085;&#1080;&#1089;\&#1089;&#1086;&#1093;&#1088;&#1072;&#1085;&#1080;&#1090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2;&#1086;&#1080;%20&#1076;&#1086;&#1082;&#1091;&#1084;&#1077;&#1085;&#1090;&#1099;\&#1050;&#1085;&#1080;&#1075;&#1072;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&#1044;&#1086;&#1075;&#1086;&#1074;&#1086;&#1088;&#1085;&#1086;&#1081;%20&#1086;&#1090;&#1076;&#1077;&#1083;/&#1069;&#1082;&#1086;&#1085;&#1086;&#1084;&#1080;&#1082;&#1072;/&#1040;&#1082;&#1090;&#1099;-&#1054;&#1087;&#1083;&#1072;&#1090;&#1072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oronina.PGBUH\&#1052;&#1086;&#1080;%20&#1076;&#1086;&#1082;&#1091;&#1084;&#1077;&#1085;&#1090;&#1099;\&#1057;&#1084;&#1077;&#1090;&#1099;\&#1041;&#1072;&#1081;&#1076;&#1072;&#1088;&#1072;&#1094;&#1082;&#1072;&#1103;%20&#1075;&#1091;&#1073;&#1072;%202007\&#1048;&#1079;&#1099;&#1089;&#1082;&#1072;&#1085;&#1080;&#1103;\&#1071;&#1043;&#1048;\&#1050;&#1055;+C&#1084;&#1077;&#1090;&#1072;%202007%20&#1071;&#1043;&#1048;%20%20(14.03.07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Documents%20and%20Settings/operator/Desktop/&#1051;&#1072;&#1090;&#1091;&#1096;&#1082;&#1080;&#1085;&#1072;/&#1087;&#1083;&#1072;&#1085;&#1080;&#1088;&#1086;&#1074;&#1072;&#1085;&#1080;&#1077;%20&#1090;&#1077;&#1082;&#1091;&#1097;&#1080;&#108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pi\pir\PROJECTS\GIP\Office4\1980\&#1044;&#1086;&#1075;&#1086;&#1074;&#1086;&#1088;\&#1080;&#1089;&#1087;&#1086;&#1083;&#1085;&#1080;&#1090;&#1077;&#1083;&#1100;&#1085;&#1099;&#1077;%20&#1089;&#1084;&#1077;&#1090;&#1099;\DELIVERY\&#1052;&#1086;&#1080;%20&#1076;&#1086;&#1082;&#1091;&#1084;&#1077;&#1085;&#1090;&#1099;\&#1050;&#1085;&#1080;&#1075;&#1072;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5;&#1056;&#1040;&#1049;&#1057;_2000%20&#1054;&#1058;%2020_01_0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server\xserver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tarinov\AppData\Roaming\Microsoft\AddIns\sumprop.xla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0;&#1072;\&#1052;&#1040;&#1052;&#1048;&#1057;&#1054;&#1053;\&#1054;&#1055;&#1055;%20&#1085;&#1072;%20&#1101;&#1082;&#1089;&#1087;&#1077;&#1088;&#1090;&#1080;&#1079;&#1091;\&#1087;&#1086;%20&#1079;&#1072;&#1084;&#1077;&#1095;&#1072;&#1085;&#1080;&#1103;&#1084;\1%20&#1082;&#1074;.%202022%20&#1075;\&#1057;&#1074;&#1086;&#1076;&#1085;&#1072;&#1103;%20&#1089;&#1084;&#1077;&#1090;&#1072;%20&#1055;&#1048;&#1056;%20&#1054;&#1055;&#1055;%201%20&#1082;&#1074;.%202022%20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90;&#1077;&#1078;&#1085;&#1099;&#1077;%20&#1092;&#1086;&#1088;&#1084;&#1099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СС"/>
      <sheetName val="Топографо-геодезические работы"/>
      <sheetName val=" Инженерно-геологические работы"/>
      <sheetName val=" Инженерно-гидрологически работ"/>
      <sheetName val="Смета №4"/>
      <sheetName val="Смета №5"/>
      <sheetName val="Обследование"/>
      <sheetName val="Экспертизы"/>
      <sheetName val="Сводная сммета_ИСП"/>
      <sheetName val="топография"/>
      <sheetName val="См-2 проектн"/>
      <sheetName val="Приложение ПСД1922"/>
      <sheetName val="топо"/>
      <sheetName val="Зап-3- СЦБ"/>
      <sheetName val="Данные для расчёта сметы"/>
      <sheetName val="RSOILBAL"/>
      <sheetName val="3.1 Проект на стр.скв."/>
      <sheetName val="Смета"/>
      <sheetName val="К.рын"/>
      <sheetName val="Суточная"/>
      <sheetName val="Коэфф1."/>
      <sheetName val="Шкаф"/>
      <sheetName val="Прайс ли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8"/>
      <sheetName val="исх-данные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РП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мета"/>
      <sheetName val="сводная"/>
      <sheetName val="свод 2"/>
      <sheetName val="Табл38-7"/>
      <sheetName val="вариант"/>
      <sheetName val="Разработка проекта"/>
      <sheetName val="Обновление"/>
      <sheetName val="Лист1"/>
      <sheetName val="Цена"/>
      <sheetName val="ПДР"/>
      <sheetName val="Product"/>
      <sheetName val="КП НовоКов"/>
      <sheetName val="Шкаф"/>
      <sheetName val="Коэфф1."/>
      <sheetName val="Прайс лист"/>
      <sheetName val="Summary"/>
      <sheetName val="sapactivexlhiddensheet"/>
      <sheetName val="Данные для расчёта сметы"/>
      <sheetName val="График"/>
      <sheetName val="Счет-Фактура"/>
      <sheetName val="Переменные и константы"/>
      <sheetName val="СМЕТА проект"/>
      <sheetName val="ЭХЗ"/>
      <sheetName val="РасчетКомандир1"/>
      <sheetName val="РасчетКомандир2"/>
      <sheetName val="Коэфф"/>
      <sheetName val="Смета2 проект. раб."/>
      <sheetName val="Зап-3- СЦБ"/>
      <sheetName val="Кредиты"/>
      <sheetName val="Суточная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OCK1"/>
      <sheetName val="1.3"/>
      <sheetName val="ИГ1"/>
      <sheetName val="К.рын"/>
      <sheetName val="Сводная смета"/>
      <sheetName val="Землеотвод"/>
      <sheetName val="Пояснение "/>
      <sheetName val="93-110"/>
      <sheetName val="list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к.84-к.83"/>
      <sheetName val="Лист опроса"/>
      <sheetName val="5ОборРабМест(HP)"/>
      <sheetName val="СметаСводная Колпино"/>
      <sheetName val="HP и оргтехника"/>
      <sheetName val="Лист2"/>
      <sheetName val="2002(v2)"/>
      <sheetName val="справ.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1"/>
      <sheetName val="Смета 1свод"/>
      <sheetName val="№5 СУБ Инж защ"/>
      <sheetName val="Смета 2"/>
      <sheetName val="информация"/>
      <sheetName val="Текущие цены"/>
      <sheetName val="рабочий"/>
      <sheetName val="окраска"/>
      <sheetName val="отчет эл_эн  2000"/>
      <sheetName val="3.1 ТХ"/>
      <sheetName val="ЗП_ЮНГ"/>
      <sheetName val="СметаСводная 1 оч"/>
      <sheetName val="пятилетка"/>
      <sheetName val="мониторинг"/>
      <sheetName val="Спецификация"/>
      <sheetName val="См_1_наруж_водопровод"/>
      <sheetName val="свод_2"/>
      <sheetName val="Разработка_проекта"/>
      <sheetName val="КП_НовоКов"/>
      <sheetName val="Данные_для_расчёта_сметы"/>
      <sheetName val="Коэфф1_"/>
      <sheetName val="Прайс_лист"/>
      <sheetName val="СметаСводная_1_оч"/>
      <sheetName val="свод (2)"/>
      <sheetName val="Калплан ОИ2 Макм крестики"/>
      <sheetName val="ПОДПИСИ"/>
      <sheetName val="РАСЧ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П (2)"/>
      <sheetName val="Бюджет"/>
      <sheetName val="Norm"/>
      <sheetName val="свод 3"/>
      <sheetName val="ID"/>
      <sheetName val="Смета 1"/>
      <sheetName val="Смета2_проект__раб_"/>
      <sheetName val="Смета_1"/>
      <sheetName val="Св. смета"/>
      <sheetName val="РБС ИЗМ1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Вспомогательный"/>
      <sheetName val="Calc"/>
      <sheetName val="История"/>
      <sheetName val="Р1"/>
      <sheetName val="Параметры_i"/>
      <sheetName val="Таблица 2"/>
      <sheetName val="Input"/>
      <sheetName val="Calculation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РН-ПНГ"/>
      <sheetName val="влад-таблица"/>
      <sheetName val="2002(v1)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D"/>
      <sheetName val="Ачинский НПЗ"/>
      <sheetName val="4"/>
      <sheetName val="ИД"/>
      <sheetName val="См3 СЦБ-зап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Смета терзем"/>
      <sheetName val="смета 2 проект. работы"/>
      <sheetName val="Хар_"/>
      <sheetName val="С1_"/>
      <sheetName val="СтрЗапасов (2)"/>
      <sheetName val="НМ расчеты"/>
      <sheetName val="СС замеч с ответам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Кал.план Жукова даты - не надо"/>
      <sheetName val="6.11 новый"/>
      <sheetName val="Баланс (Ф1)"/>
      <sheetName val="К"/>
      <sheetName val="Общая часть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Перечень Заказчиков"/>
      <sheetName val="СП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13_1"/>
      <sheetName val="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вариант"/>
      <sheetName val="Обновление"/>
      <sheetName val="Цена"/>
      <sheetName val="Product"/>
      <sheetName val="см8"/>
      <sheetName val="Summary"/>
      <sheetName val="Пример расчета"/>
      <sheetName val="свод 2"/>
      <sheetName val="Табл38-7"/>
      <sheetName val="Зап-3- СЦБ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к.84-к.83"/>
      <sheetName val="Коэфф1."/>
      <sheetName val="График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ПОДПИСИ"/>
      <sheetName val="РАСЧЕТ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Opex personnel (Term facs)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Обновление"/>
      <sheetName val="Цена"/>
      <sheetName val="Product"/>
      <sheetName val="РасчетКомандир1"/>
      <sheetName val="РасчетКомандир2"/>
      <sheetName val="Коэфф"/>
      <sheetName val="Смета2 проект. раб."/>
      <sheetName val="ЭХЗ"/>
      <sheetName val="РП"/>
      <sheetName val="Смета"/>
      <sheetName val="График"/>
      <sheetName val="Summary"/>
      <sheetName val="Зап-3- СЦБ"/>
      <sheetName val="свод 2"/>
      <sheetName val="Кредиты"/>
      <sheetName val="Счет-Фактура"/>
      <sheetName val="Суточная"/>
      <sheetName val="ПДР"/>
      <sheetName val="вариант"/>
      <sheetName val="Табл38-7"/>
      <sheetName val="СС"/>
      <sheetName val="Данные для расчёта сметы"/>
      <sheetName val="СМЕТА проект"/>
      <sheetName val="Смета 1"/>
      <sheetName val="эл_химз_"/>
      <sheetName val="геология_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6_14"/>
      <sheetName val="6_3_1"/>
      <sheetName val="6_20"/>
      <sheetName val="6_4_1"/>
      <sheetName val="6_11_1__сторонние"/>
      <sheetName val="8_14_КР_(списание)ОПСТИКР"/>
      <sheetName val="данные"/>
      <sheetName val="Баланс"/>
      <sheetName val="Production and Spend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Списки"/>
      <sheetName val="6.14_КР"/>
      <sheetName val="Прилож"/>
      <sheetName val="DATA"/>
      <sheetName val="см8"/>
      <sheetName val="Пример расчета"/>
      <sheetName val="все"/>
      <sheetName val="информация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к.84-к.83"/>
      <sheetName val="Коэфф1."/>
      <sheetName val="2002(v2)"/>
      <sheetName val="справ.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sapactivexlhiddensheet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Смета2_проект__раб_"/>
      <sheetName val="Смета_1"/>
      <sheetName val="свод 3"/>
      <sheetName val="шаблон"/>
      <sheetName val="1"/>
      <sheetName val="Пояснение "/>
      <sheetName val="93-110"/>
      <sheetName val="list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изыскания 2"/>
      <sheetName val="мсн"/>
      <sheetName val="КП к ГК"/>
      <sheetName val="Calc"/>
      <sheetName val="ID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 2 проект. работы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Ачинский НПЗ"/>
      <sheetName val="ИД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правка"/>
      <sheetName val="суб.подряд"/>
      <sheetName val="ПСБ - ОЭ"/>
      <sheetName val="См3 СЦБ-зап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Текущие_цены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р.Волхов"/>
      <sheetName val="Калплан Кра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РС "/>
      <sheetName val="геолог"/>
      <sheetName val="SakhNIPI5"/>
      <sheetName val="ПИР"/>
      <sheetName val="Табл.5"/>
      <sheetName val="Табл.2"/>
      <sheetName val="Исх.данные"/>
      <sheetName val="Курс доллара"/>
      <sheetName val="Календарь новый"/>
      <sheetName val="Смета № 1 ИИ линия"/>
      <sheetName val="Общая часть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XLR_NoRangeSheet"/>
      <sheetName val="НЕДЕЛИ"/>
      <sheetName val="GD"/>
      <sheetName val="АСУ ТП 1 этап ПД"/>
      <sheetName val="Дополнительные параметры"/>
      <sheetName val="ЛЧ"/>
      <sheetName val="Leistungsakt"/>
      <sheetName val="Свод объем"/>
      <sheetName val="Дог цена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ДР"/>
      <sheetName val="Бюджет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р расчета"/>
      <sheetName val="Структура АСУ УПН"/>
      <sheetName val="Структура АРМ"/>
      <sheetName val="Сигналы контроллера"/>
      <sheetName val="Сигналы контроллера + верхн уро"/>
      <sheetName val="У1500"/>
      <sheetName val="Смета 1 разд с коэф"/>
      <sheetName val="Смета (3 кат) ГЭСНп"/>
      <sheetName val="Трудозатраты (3кат) ГЭСНп"/>
      <sheetName val="Таблица 9 ГЭСНп"/>
      <sheetName val="ПД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Упр"/>
      <sheetName val="РП"/>
      <sheetName val="См 1 наруж.водопровод"/>
      <sheetName val="Обновление"/>
      <sheetName val="Цена"/>
      <sheetName val="Product"/>
      <sheetName val="Лист1"/>
      <sheetName val="Данные для расчёта сметы"/>
      <sheetName val="График"/>
      <sheetName val="Коэф"/>
      <sheetName val="OCK1"/>
      <sheetName val="КП (2)"/>
      <sheetName val="в работу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Коэфф1."/>
      <sheetName val="в работу"/>
      <sheetName val="Нижний ур."/>
      <sheetName val="Нижний NEW"/>
      <sheetName val="ЗИП_НУ"/>
      <sheetName val="Лист2"/>
      <sheetName val="ВерхУров"/>
      <sheetName val="Прайс лист"/>
      <sheetName val="СП"/>
      <sheetName val="КП"/>
      <sheetName val="КП-1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13.1"/>
      <sheetName val="ЭХЗ"/>
      <sheetName val="Лист1"/>
      <sheetName val="Обновление"/>
      <sheetName val="Цена"/>
      <sheetName val="Product"/>
      <sheetName val="Шкафы_end"/>
      <sheetName val="СМЕТА проект"/>
      <sheetName val="топография"/>
      <sheetName val="Calc"/>
      <sheetName val="ПДР"/>
      <sheetName val="Кредиты"/>
      <sheetName val="sapactivexlhiddensheet"/>
      <sheetName val="трансформация1"/>
      <sheetName val="Все ОС"/>
      <sheetName val="к.84-к.83"/>
      <sheetName val="Данные для расчёта сметы"/>
      <sheetName val="MAIN_PARAMETERS"/>
      <sheetName val="HP и оргтехника"/>
      <sheetName val="93-110"/>
      <sheetName val="Смета"/>
      <sheetName val="Пример расчета"/>
      <sheetName val="Summary"/>
      <sheetName val="1ПС"/>
      <sheetName val="5ОборРабМест(HP)"/>
      <sheetName val="Лист опроса"/>
      <sheetName val="COS&amp; SG&amp;A Classification"/>
      <sheetName val="reconciliation"/>
      <sheetName val="свод 2"/>
      <sheetName val="1155"/>
      <sheetName val="SP173И1"/>
      <sheetName val="SP173И2"/>
      <sheetName val="SP173И3"/>
      <sheetName val="SP353СИ1"/>
      <sheetName val="SP353СИ2"/>
      <sheetName val="SP353ЦИ1"/>
      <sheetName val="SP353ЦИ2"/>
      <sheetName val="КП (2)"/>
      <sheetName val="информация"/>
      <sheetName val="Lim"/>
      <sheetName val="Параметры"/>
      <sheetName val="Norm"/>
      <sheetName val="ПДР ООО &quot;Юкос ФБЦ&quo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Таблица 4 АСУТП"/>
      <sheetName val="Таблица 5 АСУТП"/>
      <sheetName val="Таблица 6 АСУТП"/>
      <sheetName val="исх.данные"/>
      <sheetName val="СВОД 2001 "/>
    </sheetNames>
    <sheetDataSet>
      <sheetData sheetId="0"/>
      <sheetData sheetId="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  <row r="9">
          <cell r="B9" t="str">
            <v>1.2. Полунепрерывный (непрерывный, с существенными для управления переходными режимами, вызванными добавками (заменами) сырья или реагентов либо выдачей продукции)</v>
          </cell>
        </row>
        <row r="10">
          <cell r="B10" t="str">
            <v>1.3. Непрерывно-дискретный - I (сочетающий непрерывные и прерывистые режимы на различных стадиях процесса)</v>
          </cell>
        </row>
        <row r="11">
          <cell r="B11" t="str">
            <v>1.4. Непрерывно-дискретный - II (сочетающий непрерывные и прерывистые режимы с малой длительностью непрерывных режимов в аварийных условиях)</v>
          </cell>
        </row>
        <row r="12">
          <cell r="B12" t="str">
            <v>1.5. Циклический (прерывистый, с существенной для управления длительностью интервалов непрерывного функционирования и циклическим следованием интервалов с различными режимами)</v>
          </cell>
        </row>
        <row r="13">
          <cell r="B13" t="str">
            <v>1.6. Дискретный (прерывистый, с малой, несущественной для управления длительностью непрерывных технологических операций)</v>
          </cell>
        </row>
        <row r="14">
          <cell r="B14" t="str">
            <v/>
          </cell>
        </row>
        <row r="16">
          <cell r="B16" t="str">
            <v>2.1. до 5</v>
          </cell>
        </row>
        <row r="17">
          <cell r="B17" t="str">
            <v>2.2. св. 5 до 10</v>
          </cell>
        </row>
        <row r="18">
          <cell r="B18" t="str">
            <v>2.3. св. 10 до 20</v>
          </cell>
        </row>
        <row r="19">
          <cell r="B19" t="str">
            <v>2.4. св. 20 до 35</v>
          </cell>
        </row>
        <row r="20">
          <cell r="B20" t="str">
            <v>2.5. св. 35 до 50</v>
          </cell>
        </row>
        <row r="21">
          <cell r="B21" t="str">
            <v>2.6. св. 50 до 70</v>
          </cell>
        </row>
        <row r="22">
          <cell r="B22" t="str">
            <v>2.7. св.70 до 100</v>
          </cell>
        </row>
        <row r="23">
          <cell r="B23" t="str">
            <v/>
          </cell>
        </row>
        <row r="24">
          <cell r="B24" t="str">
            <v>2.8. За каждые 50 свыше 100                                                              n =</v>
          </cell>
        </row>
        <row r="25">
          <cell r="B25" t="str">
            <v/>
          </cell>
        </row>
        <row r="27">
          <cell r="B27" t="str">
            <v>3.1. I степень - параллельные контроль и измерение параметров состояния ТОУ</v>
          </cell>
        </row>
        <row r="28">
          <cell r="B28" t="str">
            <v>3.2. II степень - централизованный контроль и измерение параметров состояния ТОУ</v>
          </cell>
        </row>
        <row r="29">
          <cell r="B29" t="str">
            <v>3.3. III степень - косвенное измерение (вычисление) отдельных комплексных показателей функционирования ТОУ</v>
          </cell>
        </row>
        <row r="30">
          <cell r="B30" t="str">
            <v>3.4. IV степень - анализ и обобщенная оценка состояния процесса в целом по его модели (распознавание ситуаций, диагностика аварийных состояний, поиск "узкого места", прогноз хода процесса)</v>
          </cell>
        </row>
        <row r="31">
          <cell r="B31" t="str">
            <v/>
          </cell>
        </row>
        <row r="33">
          <cell r="B33" t="str">
            <v>4.1. I степень - одноконтурное автоматическое регулирование или автоматическое однотактное логическое управление (переключения, блокировки и т. п.)</v>
          </cell>
        </row>
        <row r="34">
          <cell r="B34" t="str">
            <v>4.2. II степень - каскадное и (или) программное автоматическое регулирование или автоматическое программное логическое управление по "жесткому" циклу</v>
          </cell>
        </row>
        <row r="35">
          <cell r="B35" t="str">
            <v>4.3. III степень - многосвязное автоматическое регулирование или автоматическое программное логическое управление по циклу с разветвлениями</v>
          </cell>
        </row>
        <row r="36">
          <cell r="B36" t="str">
            <v>4.4. IV степень - оптимальное управление установившимися режимами (в статике)</v>
          </cell>
        </row>
        <row r="37">
          <cell r="B37" t="str">
            <v>4.5. V степень - оптимальное управление переходными процессами или процессом в целом (оптимизация в динамике)</v>
          </cell>
        </row>
        <row r="38">
          <cell r="B38" t="str">
            <v>4.6. VI степень - оптимальное управление быстропротекающими переходными процессами в аварийных условиях</v>
          </cell>
        </row>
        <row r="39">
          <cell r="B39" t="str">
            <v>4.7. VII степень - оптимальное управление с адаптацией (самообучением и изменением алгоритмов и параметров системы)</v>
          </cell>
        </row>
        <row r="40">
          <cell r="B40" t="str">
            <v/>
          </cell>
        </row>
        <row r="42">
          <cell r="B42" t="str">
            <v>5.1. Автоматизированный "ручной" режим</v>
          </cell>
        </row>
        <row r="43">
          <cell r="B43" t="str">
            <v>5.2. Автоматизированный режим "советчика"</v>
          </cell>
        </row>
        <row r="44">
          <cell r="B44" t="str">
            <v>5.3. Автоматизированный диалоговый режим</v>
          </cell>
        </row>
        <row r="45">
          <cell r="B45" t="str">
            <v>5.4. Автоматический режим косвенного управления</v>
          </cell>
        </row>
        <row r="46">
          <cell r="B46" t="str">
            <v>5.5. Автоматический режим прямого (непосредственного) цифрового (или аналого-цифрового) управления</v>
          </cell>
        </row>
        <row r="47">
          <cell r="B47" t="str">
            <v/>
          </cell>
        </row>
        <row r="49">
          <cell r="B49" t="str">
            <v>6.1. до 20</v>
          </cell>
        </row>
        <row r="50">
          <cell r="B50" t="str">
            <v>6.2. св. 20 до 50</v>
          </cell>
        </row>
        <row r="51">
          <cell r="B51" t="str">
            <v>6.3. св. 50 до 100</v>
          </cell>
        </row>
        <row r="52">
          <cell r="B52" t="str">
            <v>6.4. св. 100 до 170</v>
          </cell>
        </row>
        <row r="53">
          <cell r="B53" t="str">
            <v>6.5. св. 170 до 250</v>
          </cell>
        </row>
        <row r="54">
          <cell r="B54" t="str">
            <v>6.6. св. 250 до 350</v>
          </cell>
        </row>
        <row r="55">
          <cell r="B55" t="str">
            <v>6.7. св. 350 до 470</v>
          </cell>
        </row>
        <row r="56">
          <cell r="B56" t="str">
            <v>6.8. св. 470 до 600</v>
          </cell>
        </row>
        <row r="57">
          <cell r="B57" t="str">
            <v>6.9. св. 600 до 800</v>
          </cell>
        </row>
        <row r="58">
          <cell r="B58" t="str">
            <v>6.10. св. 800 до 1000</v>
          </cell>
        </row>
        <row r="59">
          <cell r="B59" t="str">
            <v>6.11. св. 1000 до 1300</v>
          </cell>
        </row>
        <row r="60">
          <cell r="B60" t="str">
            <v>6.12. св. 1300 до 1600</v>
          </cell>
        </row>
        <row r="61">
          <cell r="B61" t="str">
            <v>6.13. св. 1600 до 2000</v>
          </cell>
        </row>
        <row r="62">
          <cell r="B62" t="str">
            <v/>
          </cell>
        </row>
        <row r="63">
          <cell r="B63" t="str">
            <v>6.14. за каждые 500 свыше 2000                                                         n=</v>
          </cell>
        </row>
        <row r="64">
          <cell r="B64" t="str">
            <v/>
          </cell>
        </row>
        <row r="66">
          <cell r="B66" t="str">
            <v>7.1. до 5</v>
          </cell>
        </row>
        <row r="67">
          <cell r="B67" t="str">
            <v>7.2. св. 5 до 10</v>
          </cell>
        </row>
        <row r="68">
          <cell r="B68" t="str">
            <v>7.3. св. 10 до 20</v>
          </cell>
        </row>
        <row r="69">
          <cell r="B69" t="str">
            <v>7.4. св. 20 до 40</v>
          </cell>
        </row>
        <row r="70">
          <cell r="B70" t="str">
            <v>7.5. св. 40 до 60</v>
          </cell>
        </row>
        <row r="71">
          <cell r="B71" t="str">
            <v>7.6. св. 60 до 90</v>
          </cell>
        </row>
        <row r="72">
          <cell r="B72" t="str">
            <v>7.7. св. 90 до 120</v>
          </cell>
        </row>
        <row r="73">
          <cell r="B73" t="str">
            <v>7.8. св. 120 до 160</v>
          </cell>
        </row>
        <row r="74">
          <cell r="B74" t="str">
            <v>7.9. св. 160 до 200</v>
          </cell>
        </row>
        <row r="75">
          <cell r="B75" t="str">
            <v>7.10. св. 200 до 250</v>
          </cell>
        </row>
        <row r="76">
          <cell r="B76" t="str">
            <v>7.11. св. 250 до 300</v>
          </cell>
        </row>
        <row r="77">
          <cell r="B77" t="str">
            <v>7.12. св. 300 до 350</v>
          </cell>
        </row>
        <row r="78">
          <cell r="B78" t="str">
            <v>7.13. св. 350 до 400</v>
          </cell>
        </row>
        <row r="79">
          <cell r="B79" t="str">
            <v/>
          </cell>
        </row>
        <row r="80">
          <cell r="B80" t="str">
            <v>7.14 за каждые 70 свыше 400                                                              n=</v>
          </cell>
        </row>
        <row r="81">
          <cell r="B81" t="str">
            <v/>
          </cell>
        </row>
        <row r="84">
          <cell r="B84" t="str">
            <v>Проект</v>
          </cell>
        </row>
        <row r="85">
          <cell r="B85" t="str">
            <v>Рабочая документация</v>
          </cell>
        </row>
        <row r="86">
          <cell r="B86" t="str">
            <v>Рабочий проект</v>
          </cell>
        </row>
        <row r="90">
          <cell r="B90" t="str">
            <v>п</v>
          </cell>
        </row>
        <row r="91">
          <cell r="B91" t="str">
            <v>рд</v>
          </cell>
        </row>
        <row r="92">
          <cell r="B92" t="str">
            <v>рп</v>
          </cell>
        </row>
        <row r="106">
          <cell r="B106" t="str">
            <v>С. В. Красавин</v>
          </cell>
        </row>
        <row r="107">
          <cell r="B107" t="str">
            <v>Н. И. Юнов</v>
          </cell>
        </row>
      </sheetData>
      <sheetData sheetId="2">
        <row r="6">
          <cell r="B6">
            <v>1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ПДР"/>
      <sheetName val="РасчетКомандир1"/>
      <sheetName val="РасчетКомандир2"/>
      <sheetName val="Смета"/>
      <sheetName val="свод 2"/>
      <sheetName val="свод 3"/>
      <sheetName val="топо"/>
      <sheetName val="Зап-3- СЦБ"/>
      <sheetName val="Данные для расчёта сметы"/>
      <sheetName val="эл_химз_"/>
      <sheetName val="геология_"/>
      <sheetName val="Лист1"/>
      <sheetName val="Обновление"/>
      <sheetName val="Цена"/>
      <sheetName val="Product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равочные данные"/>
      <sheetName val="Шкаф"/>
      <sheetName val="Коэфф1."/>
      <sheetName val="Прайс лист"/>
      <sheetName val="Амур ДОН"/>
      <sheetName val="кп ГК"/>
      <sheetName val="Б.Сатка"/>
      <sheetName val="Исполнение по оборуд_"/>
      <sheetName val="Calc"/>
      <sheetName val="total"/>
      <sheetName val="Комплектация"/>
      <sheetName val="трубы"/>
      <sheetName val="СМР"/>
      <sheetName val="дороги"/>
      <sheetName val="ИД"/>
      <sheetName val="исходные данные"/>
      <sheetName val="расчетные таблицы"/>
      <sheetName val="УП _2004"/>
      <sheetName val="См3 СЦБ-зап"/>
      <sheetName val="СметаСводная Рыб"/>
      <sheetName val="Справка"/>
      <sheetName val="свод_2"/>
      <sheetName val="свод_3"/>
      <sheetName val="Зап-3-_СЦБ"/>
      <sheetName val="Данные_для_расчёта_сметы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Данные для расчёта сметы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шаблон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расходы"/>
      <sheetName val="Накладные расходы"/>
      <sheetName val="Смета - стадия РД"/>
    </sheetNames>
    <sheetDataSet>
      <sheetData sheetId="0">
        <row r="9">
          <cell r="C9" t="str">
            <v>Должность</v>
          </cell>
        </row>
        <row r="10">
          <cell r="C10" t="str">
            <v>Начальник департамента</v>
          </cell>
        </row>
        <row r="11">
          <cell r="C11" t="str">
            <v>ГИП</v>
          </cell>
        </row>
        <row r="12">
          <cell r="C12" t="str">
            <v>Заместитель ГИПа</v>
          </cell>
        </row>
        <row r="13">
          <cell r="C13" t="str">
            <v>Помощник ГИПа</v>
          </cell>
        </row>
        <row r="14">
          <cell r="C14" t="str">
            <v>Начальник отдела</v>
          </cell>
        </row>
        <row r="15">
          <cell r="C15" t="str">
            <v>Начальник сектора</v>
          </cell>
        </row>
        <row r="16">
          <cell r="C16" t="str">
            <v>Заместитель начальника отдела</v>
          </cell>
        </row>
        <row r="17">
          <cell r="C17" t="str">
            <v>Начальник группы</v>
          </cell>
        </row>
        <row r="18">
          <cell r="C18" t="str">
            <v>Главный специалист</v>
          </cell>
        </row>
        <row r="19">
          <cell r="C19" t="str">
            <v>Ведущий специалист</v>
          </cell>
        </row>
        <row r="20">
          <cell r="C20" t="str">
            <v>Ведущий инженер-проектировщик</v>
          </cell>
        </row>
        <row r="21">
          <cell r="C21" t="str">
            <v>инженер-проектировщик 1-й категории</v>
          </cell>
        </row>
        <row r="22">
          <cell r="C22" t="str">
            <v>инженер-проектировщик 2-й категории</v>
          </cell>
        </row>
        <row r="23">
          <cell r="C23" t="str">
            <v>инженер-проектировщик 3-й категории</v>
          </cell>
        </row>
        <row r="24">
          <cell r="C24" t="str">
            <v>Специалист 1-й категории</v>
          </cell>
        </row>
        <row r="25">
          <cell r="C25" t="str">
            <v>Специалист 2-й категории</v>
          </cell>
        </row>
        <row r="26">
          <cell r="C26" t="str">
            <v>Специалист 3-й категории</v>
          </cell>
        </row>
        <row r="27">
          <cell r="C27" t="str">
            <v>Техник 2-й категории</v>
          </cell>
        </row>
      </sheetData>
      <sheetData sheetId="1">
        <row r="36">
          <cell r="D36">
            <v>0.92058430320218054</v>
          </cell>
        </row>
      </sheetData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Данные для расчёта сметы"/>
      <sheetName val="Шкаф"/>
      <sheetName val="Коэфф1."/>
      <sheetName val="Прайс лист"/>
      <sheetName val="Смета"/>
      <sheetName val="топо"/>
      <sheetName val="1.3"/>
      <sheetName val="ИГ1"/>
      <sheetName val="свод 2"/>
      <sheetName val="СметаСводная Рыб"/>
      <sheetName val="Лист1"/>
      <sheetName val="Обновление"/>
      <sheetName val="Пример расчета"/>
      <sheetName val="Зап-3- СЦБ"/>
      <sheetName val="К.рын"/>
      <sheetName val="Сводная смета"/>
      <sheetName val="Землеотвод"/>
      <sheetName val="sapactivexlhiddensheet"/>
      <sheetName val="График"/>
      <sheetName val="ц_199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"/>
      <sheetName val="Св табл стоим"/>
      <sheetName val="Календарный план дог"/>
      <sheetName val="СМР"/>
      <sheetName val="Поставка"/>
      <sheetName val="Расче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H13">
            <v>46.5</v>
          </cell>
        </row>
      </sheetData>
      <sheetData sheetId="5" refreshError="1">
        <row r="2">
          <cell r="G2">
            <v>6300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
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(подряд)"/>
      <sheetName val="СравненЦен"/>
      <sheetName val="Сводная"/>
      <sheetName val="Цена"/>
      <sheetName val="Лист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 1 (смр)"/>
      <sheetName val="2 См 1 (смр)"/>
      <sheetName val="Переменные и константы"/>
    </sheetNames>
    <sheetDataSet>
      <sheetData sheetId="0"/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</sheetNames>
    <sheetDataSet>
      <sheetData sheetId="0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естр"/>
      <sheetName val="Отчет"/>
    </sheetNames>
    <sheetDataSet>
      <sheetData sheetId="0" refreshError="1"/>
      <sheetData sheetId="1" refreshError="1">
        <row r="4">
          <cell r="X4" t="str">
            <v>Начало периода</v>
          </cell>
          <cell r="Y4" t="str">
            <v>Конец периода</v>
          </cell>
        </row>
        <row r="5">
          <cell r="X5">
            <v>39448</v>
          </cell>
          <cell r="Y5">
            <v>39478</v>
          </cell>
        </row>
        <row r="6">
          <cell r="X6">
            <v>39479</v>
          </cell>
          <cell r="Y6">
            <v>39507</v>
          </cell>
        </row>
        <row r="7">
          <cell r="X7">
            <v>39508</v>
          </cell>
          <cell r="Y7">
            <v>39538</v>
          </cell>
        </row>
        <row r="8">
          <cell r="X8">
            <v>39539</v>
          </cell>
          <cell r="Y8">
            <v>39568</v>
          </cell>
        </row>
        <row r="9">
          <cell r="X9">
            <v>39569</v>
          </cell>
          <cell r="Y9">
            <v>39599</v>
          </cell>
        </row>
        <row r="10">
          <cell r="X10">
            <v>39600</v>
          </cell>
          <cell r="Y10">
            <v>39629</v>
          </cell>
        </row>
        <row r="11">
          <cell r="X11">
            <v>39630</v>
          </cell>
          <cell r="Y11">
            <v>39660</v>
          </cell>
        </row>
        <row r="12">
          <cell r="X12">
            <v>39661</v>
          </cell>
          <cell r="Y12">
            <v>39691</v>
          </cell>
        </row>
        <row r="13">
          <cell r="X13">
            <v>39692</v>
          </cell>
          <cell r="Y13">
            <v>39721</v>
          </cell>
        </row>
        <row r="14">
          <cell r="X14">
            <v>39722</v>
          </cell>
          <cell r="Y14">
            <v>39752</v>
          </cell>
        </row>
        <row r="15">
          <cell r="X15">
            <v>39753</v>
          </cell>
          <cell r="Y15">
            <v>39782</v>
          </cell>
        </row>
        <row r="16">
          <cell r="X16">
            <v>39783</v>
          </cell>
          <cell r="Y16">
            <v>39813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ные"/>
      <sheetName val="Сводная РД"/>
      <sheetName val="ПА РД"/>
      <sheetName val="РУ РД"/>
      <sheetName val="ЛАДВ РД"/>
      <sheetName val="Сводная П"/>
      <sheetName val="ПА П"/>
      <sheetName val="ЛАДВ П"/>
      <sheetName val="РУ П"/>
      <sheetName val="ПА РП"/>
      <sheetName val="РУ РП"/>
      <sheetName val="Кал. план"/>
      <sheetName val="РУ+ПА"/>
      <sheetName val="АСУ ТП"/>
      <sheetName val="Лист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</sheet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Шкаф"/>
      <sheetName val="Коэфф1."/>
      <sheetName val="Прайс лист"/>
      <sheetName val="СМЕТА проект"/>
      <sheetName val="Смета"/>
      <sheetName val="HP и оргтехника"/>
      <sheetName val="к.84-к.83"/>
      <sheetName val="Лист опроса"/>
      <sheetName val="Summary"/>
      <sheetName val="5ОборРабМест(HP)"/>
      <sheetName val="сохранить"/>
      <sheetName val="13.1"/>
      <sheetName val="свод 2"/>
      <sheetName val="Лист2"/>
      <sheetName val="Данные для расчёта сметы"/>
      <sheetName val="свод"/>
      <sheetName val="СметаСводная снег"/>
      <sheetName val="93-110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Зап-3- СЦБ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Пример расчета"/>
      <sheetName val="Табл38-7"/>
      <sheetName val="все"/>
      <sheetName val="информация"/>
      <sheetName val="Кредиты"/>
      <sheetName val="СметаСводная Рыб"/>
      <sheetName val="Нормы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СметаСводная Колпино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"/>
      <sheetName val="Орг"/>
      <sheetName val="Нал"/>
      <sheetName val="Наличие"/>
      <sheetName val="Движение"/>
      <sheetName val="Бал.стоим."/>
      <sheetName val="УНРМа-6.99"/>
      <sheetName val="Спр.образец (2)"/>
      <sheetName val="Майоров"/>
      <sheetName val="Бунин"/>
      <sheetName val="Черенков"/>
      <sheetName val="Путилин"/>
      <sheetName val="Гибадулин"/>
      <sheetName val="Головнев"/>
      <sheetName val="Остремский"/>
      <sheetName val="Горовой"/>
      <sheetName val="Кабанов"/>
      <sheetName val="Волошенко"/>
      <sheetName val="Копытовский"/>
      <sheetName val="Иванченко"/>
      <sheetName val="Цвик"/>
      <sheetName val=" Забусов"/>
      <sheetName val="Катанов"/>
      <sheetName val="Колодяжный"/>
      <sheetName val="Алисов"/>
      <sheetName val="Максименко"/>
      <sheetName val="Власов"/>
      <sheetName val="Двулучанский"/>
      <sheetName val="Чеботарев"/>
      <sheetName val="Щукин"/>
      <sheetName val="Маренков"/>
      <sheetName val="Дергунов"/>
      <sheetName val="Мышенков"/>
      <sheetName val="Евдокимов"/>
      <sheetName val="Жабко"/>
      <sheetName val="Кафтанников"/>
      <sheetName val="Вайдерман"/>
      <sheetName val="Хапилин"/>
      <sheetName val="Павелко"/>
      <sheetName val="Ксензов"/>
      <sheetName val="211 КЖБИ"/>
      <sheetName val="122ЭМЗ"/>
    </sheetNames>
    <sheetDataSet>
      <sheetData sheetId="0">
        <row r="50">
          <cell r="C50" t="str">
            <v>Майоров</v>
          </cell>
        </row>
      </sheetData>
      <sheetData sheetId="1" refreshError="1">
        <row r="50">
          <cell r="C50" t="str">
            <v>Майоров</v>
          </cell>
        </row>
        <row r="51">
          <cell r="C51" t="str">
            <v>Бунин</v>
          </cell>
        </row>
        <row r="52">
          <cell r="C52" t="str">
            <v>Черенков</v>
          </cell>
        </row>
        <row r="53">
          <cell r="C53" t="str">
            <v>Путилин</v>
          </cell>
        </row>
        <row r="54">
          <cell r="C54" t="str">
            <v>Гибадулин</v>
          </cell>
        </row>
        <row r="55">
          <cell r="C55" t="str">
            <v>Дергунов</v>
          </cell>
        </row>
        <row r="56">
          <cell r="C56" t="str">
            <v>Головнев</v>
          </cell>
        </row>
        <row r="57">
          <cell r="C57" t="str">
            <v>Остремский</v>
          </cell>
        </row>
        <row r="58">
          <cell r="C58" t="str">
            <v>Горовой</v>
          </cell>
        </row>
        <row r="59">
          <cell r="C59" t="str">
            <v>Кабанов</v>
          </cell>
        </row>
        <row r="60">
          <cell r="C60" t="str">
            <v>Волошенко</v>
          </cell>
        </row>
        <row r="61">
          <cell r="C61" t="str">
            <v>Копытовский</v>
          </cell>
        </row>
        <row r="62">
          <cell r="C62" t="str">
            <v>Иванченко</v>
          </cell>
        </row>
        <row r="63">
          <cell r="C63" t="str">
            <v>Цвик</v>
          </cell>
        </row>
        <row r="64">
          <cell r="C64" t="str">
            <v>Забусов</v>
          </cell>
        </row>
        <row r="65">
          <cell r="C65" t="str">
            <v>Катанов</v>
          </cell>
        </row>
        <row r="66">
          <cell r="C66" t="str">
            <v>Колодяжный</v>
          </cell>
        </row>
        <row r="67">
          <cell r="C67" t="str">
            <v>Алисов</v>
          </cell>
        </row>
        <row r="68">
          <cell r="C68" t="str">
            <v>Максименко</v>
          </cell>
        </row>
        <row r="69">
          <cell r="C69" t="str">
            <v>Власов</v>
          </cell>
        </row>
        <row r="70">
          <cell r="C70" t="str">
            <v>Двулучанский</v>
          </cell>
        </row>
        <row r="71">
          <cell r="C71" t="str">
            <v>Чеботарев</v>
          </cell>
        </row>
        <row r="72">
          <cell r="C72" t="str">
            <v>Щукин</v>
          </cell>
        </row>
        <row r="73">
          <cell r="C73" t="str">
            <v>Маренков</v>
          </cell>
        </row>
        <row r="74">
          <cell r="C74" t="str">
            <v>Мышенков</v>
          </cell>
        </row>
        <row r="75">
          <cell r="C75" t="str">
            <v>Евдокимов</v>
          </cell>
        </row>
        <row r="76">
          <cell r="C76" t="str">
            <v>Жабко</v>
          </cell>
        </row>
        <row r="77">
          <cell r="C77" t="str">
            <v>Кафтанников</v>
          </cell>
        </row>
        <row r="78">
          <cell r="C78" t="str">
            <v>Вайдерман</v>
          </cell>
        </row>
        <row r="79">
          <cell r="C79" t="str">
            <v>Хапилин</v>
          </cell>
        </row>
        <row r="80">
          <cell r="C80" t="str">
            <v>Павелко</v>
          </cell>
        </row>
        <row r="81">
          <cell r="C81" t="str">
            <v>Ксензов</v>
          </cell>
        </row>
        <row r="82">
          <cell r="C82" t="str">
            <v>Меркурьев</v>
          </cell>
        </row>
        <row r="83">
          <cell r="C83" t="str">
            <v>Сикорский</v>
          </cell>
        </row>
        <row r="85">
          <cell r="C85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DATA"/>
      <sheetName val="РП"/>
      <sheetName val="График"/>
      <sheetName val="ПДР"/>
      <sheetName val="СметаСводная павильон"/>
      <sheetName val="Summary"/>
      <sheetName val="93-110"/>
      <sheetName val="Смета"/>
      <sheetName val="Коэфф1."/>
      <sheetName val="сводная"/>
      <sheetName val="Данные для расчёта сметы"/>
      <sheetName val="см8"/>
      <sheetName val="Зап-3- СЦБ"/>
      <sheetName val="свод"/>
      <sheetName val="ЭХЗ"/>
      <sheetName val="Обновление"/>
      <sheetName val="Цена"/>
      <sheetName val="Product"/>
      <sheetName val="Смета 1свод"/>
      <sheetName val="Лист1"/>
      <sheetName val="Шкаф"/>
      <sheetName val="Прайс лист"/>
      <sheetName val="Счет-Фактур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 опроса"/>
      <sheetName val="СметаСводная снег"/>
      <sheetName val="к.84-к.83"/>
      <sheetName val="Лист2"/>
      <sheetName val="93-110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вод 2"/>
      <sheetName val="Прибыль опл"/>
      <sheetName val="СМЕТА проект"/>
      <sheetName val="таблица руководству"/>
      <sheetName val="Суточная добыча за неделю"/>
      <sheetName val="РП"/>
      <sheetName val="list"/>
      <sheetName val="Вспомогательный"/>
      <sheetName val="Смета 1"/>
      <sheetName val="Табл38-7"/>
      <sheetName val="вариант"/>
      <sheetName val="Обновление"/>
      <sheetName val="Лист1"/>
      <sheetName val="Цена"/>
      <sheetName val="Product"/>
      <sheetName val="Разработка проекта"/>
      <sheetName val="сводная"/>
      <sheetName val="См 1 наруж.водопровод"/>
      <sheetName val="График"/>
      <sheetName val="топо"/>
      <sheetName val="Суточная"/>
      <sheetName val="5ОборРабМест(HP)"/>
      <sheetName val="ПДР"/>
      <sheetName val="1"/>
      <sheetName val="СметаСводная Рыб"/>
      <sheetName val="СметаСводная Колпино"/>
      <sheetName val="СметаСводная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Прилож"/>
      <sheetName val="DATA"/>
      <sheetName val="Summary"/>
      <sheetName val="Пример расчета"/>
      <sheetName val="все"/>
      <sheetName val="информация"/>
      <sheetName val="Кредиты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С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Пояснение 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КП НовоКов"/>
      <sheetName val="ПДР ООО &quot;Юкос ФБЦ&quot;"/>
      <sheetName val="сохранить"/>
      <sheetName val="3.1"/>
      <sheetName val="Коммерческие расходы"/>
      <sheetName val="исходные данные"/>
      <sheetName val="расчетные таблицы"/>
      <sheetName val="HP и оргтехника"/>
      <sheetName val="оборудован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2002(v2)"/>
      <sheetName val="ПРОГНОЗ_1"/>
      <sheetName val="справ."/>
      <sheetName val="Лист2"/>
      <sheetName val="эл_химз_"/>
      <sheetName val="геология_"/>
      <sheetName val="справ_"/>
      <sheetName val="Данные для расчёта сметы"/>
      <sheetName val="СметаСводная снег"/>
      <sheetName val="93-110"/>
      <sheetName val="СметаСводная"/>
      <sheetName val="ИГ1"/>
      <sheetName val="СметаСводная павильон"/>
      <sheetName val="Смета"/>
      <sheetName val="топо"/>
      <sheetName val="оборудован"/>
      <sheetName val="Упр"/>
      <sheetName val="2002_v2_"/>
      <sheetName val="см8"/>
      <sheetName val="РН-ПНГ"/>
      <sheetName val="свод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Перечень ИУ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  <sheetName val="График"/>
      <sheetName val="Суточная"/>
      <sheetName val="Коэфф1."/>
      <sheetName val="Смета"/>
      <sheetName val="Зап-3- СЦБ"/>
      <sheetName val="Смета2 проект. раб."/>
      <sheetName val="смета 2 проект. работы"/>
      <sheetName val="Кредиты"/>
      <sheetName val="топография"/>
      <sheetName val="Шкаф"/>
      <sheetName val="Прайс лист"/>
      <sheetName val="1.2 геол"/>
      <sheetName val="5 П"/>
      <sheetName val="3 акт П"/>
      <sheetName val="1.1 геод"/>
      <sheetName val="MAIN_PARAMETERS"/>
      <sheetName val="4сд"/>
      <sheetName val="2сд"/>
      <sheetName val="7сд"/>
      <sheetName val="медведицкая"/>
      <sheetName val="медведицкая (2)"/>
      <sheetName val="Сумма прописью"/>
      <sheetName val="132-155"/>
      <sheetName val="зай"/>
      <sheetName val="сводная рд"/>
      <sheetName val="волгард"/>
      <sheetName val="706-793вл"/>
      <sheetName val="626-706вл"/>
      <sheetName val="прим-рд"/>
      <sheetName val="нпс2рд"/>
      <sheetName val="нпс3рд "/>
      <sheetName val="нпс кириши рд"/>
      <sheetName val="73-94рд"/>
      <sheetName val="538-626"/>
      <sheetName val="515-538рд"/>
      <sheetName val="дружба"/>
      <sheetName val="яросл2"/>
      <sheetName val="155-253"/>
      <sheetName val="обследование"/>
      <sheetName val="новгород"/>
      <sheetName val="515-538"/>
      <sheetName val="НПС-2"/>
      <sheetName val="НПС-3 "/>
      <sheetName val="которосль"/>
      <sheetName val="улейма"/>
      <sheetName val="ярославль"/>
      <sheetName val="уфа"/>
      <sheetName val="#ССЫЛКА"/>
      <sheetName val="Лист2"/>
      <sheetName val="Лист3"/>
      <sheetName val="Смета 1"/>
      <sheetName val="Коэф"/>
      <sheetName val="DMTR_BP_03"/>
      <sheetName val="вариант"/>
      <sheetName val="ПДР"/>
      <sheetName val="Calc"/>
      <sheetName val="ID"/>
      <sheetName val="Таблица 2"/>
      <sheetName val="РП"/>
      <sheetName val="К.рын"/>
      <sheetName val="Титул1"/>
      <sheetName val="Титул2"/>
      <sheetName val="Титул3"/>
      <sheetName val="Упр"/>
      <sheetName val="свод"/>
      <sheetName val="Таблица 3"/>
      <sheetName val="СС"/>
      <sheetName val="информация"/>
      <sheetName val="Summary"/>
      <sheetName val="Tabelle3"/>
      <sheetName val="Данные для расчёта сметы"/>
      <sheetName val="ПОДПИСИ"/>
      <sheetName val="медведицкая_(2)"/>
      <sheetName val="Сумма_прописью"/>
      <sheetName val="сводная_рд"/>
      <sheetName val="нпс3рд_"/>
      <sheetName val="нпс_кириши_рд"/>
      <sheetName val="НПС-3_"/>
      <sheetName val="Список прогонов за месяц"/>
      <sheetName val="1.1"/>
      <sheetName val="93-110"/>
      <sheetName val="Сводная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20"/>
      <sheetName val="Восстановл_Лист49"/>
      <sheetName val="Восстановл_Лист21"/>
      <sheetName val="Расчет зарплаты"/>
      <sheetName val="Табл38-7"/>
      <sheetName val="ЭХЗ"/>
      <sheetName val="№5 СУБ Инж защ"/>
      <sheetName val="13.1"/>
      <sheetName val="Харьяга-индига(ПР-Трасса+реки)"/>
      <sheetName val="к.84-к.83"/>
      <sheetName val="свод 2"/>
      <sheetName val="HP и оргтехника"/>
      <sheetName val="свод 3"/>
      <sheetName val="СметаСводная Колпино"/>
      <sheetName val="СметаСводная"/>
      <sheetName val="См3 СЦБ-зап"/>
      <sheetName val="ИГ1"/>
      <sheetName val="СметаСводная снег"/>
      <sheetName val="см8"/>
      <sheetName val="Смета 7"/>
      <sheetName val="Смета 1свод"/>
      <sheetName val="шаблон"/>
      <sheetName val="Ф-1"/>
      <sheetName val="Справочники"/>
      <sheetName val="Разработка проекта"/>
      <sheetName val="RSOILBAL"/>
      <sheetName val="Итог Лена"/>
      <sheetName val="Итого М. (2)"/>
      <sheetName val="условия"/>
      <sheetName val="Итог Антиснег11.01"/>
      <sheetName val="Входные параметрыВНГДУ"/>
      <sheetName val="1"/>
      <sheetName val="Прил 6.51-Упр рас"/>
      <sheetName val=""/>
      <sheetName val="Материалы"/>
      <sheetName val="6_11_1  сторонние"/>
      <sheetName val="Восстановл_Лист12"/>
      <sheetName val="Восстановл_Лист18"/>
      <sheetName val="Восстановл_Лист14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7"/>
      <sheetName val="Восстановл_Лист15"/>
      <sheetName val="Восстановл_Лист17"/>
      <sheetName val="Ли啁䉓C"/>
      <sheetName val="БАЛАНС"/>
      <sheetName val="Documents and Settings\Halilova"/>
      <sheetName val="ТИТУЛ"/>
      <sheetName val="ОБЩЕСТВА"/>
      <sheetName val="Приморск БДС"/>
      <sheetName val="ААС М.Вешак (259,8)_x0000__x0000_İŹ_x0000__x0004__x0000__x0000__x0000__x0000__x0000__x0000_"/>
      <sheetName val="ААС М.Вешак (259,8)??İŹ?_x0004_??????"/>
      <sheetName val="Проверка и настройка параметров"/>
      <sheetName val="AccountingQtyTotal"/>
      <sheetName val="Пример расчета"/>
      <sheetName val="SP173И1"/>
      <sheetName val="SP173И2"/>
      <sheetName val="SP173И3"/>
      <sheetName val="SP353СИ1"/>
      <sheetName val="SP353СИ2"/>
      <sheetName val="SP353ЦИ1"/>
      <sheetName val="SP353ЦИ2"/>
      <sheetName val="SakhNIPI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ЛАТА (образец)"/>
      <sheetName val="Списки"/>
      <sheetName val="для Бухг."/>
      <sheetName val="договоры"/>
      <sheetName val="Сводная оплата"/>
      <sheetName val="Ал(РД)"/>
      <sheetName val="Мант(ПР)"/>
      <sheetName val="мант(ПР`)"/>
      <sheetName val="Калин(РД)"/>
      <sheetName val="Калин(авт.над)"/>
      <sheetName val="Калгр(РД)1"/>
      <sheetName val="Советск"/>
      <sheetName val="Княж(РД)1"/>
      <sheetName val="Княж`(РД)1"/>
      <sheetName val="Княж РД4"/>
      <sheetName val="Фрол-Рост"/>
      <sheetName val="Ржевская"/>
      <sheetName val="Ржевская (конк.док.)"/>
      <sheetName val="Калгр(авт.надз)1"/>
      <sheetName val="Княж(РД)2"/>
      <sheetName val="Княж РД3"/>
      <sheetName val="Княж(конк.)"/>
      <sheetName val="ИССС"/>
      <sheetName val="Калгр(ПР)"/>
      <sheetName val="Выборг"/>
      <sheetName val="МЧС"/>
      <sheetName val="Восточная ПР"/>
      <sheetName val="Центральная"/>
      <sheetName val="Ал(авт.надз)"/>
      <sheetName val="Абак(ПР)"/>
      <sheetName val="Б-Т(РД)"/>
      <sheetName val="Б-Т(кор)"/>
      <sheetName val="Б-Т(конк.)"/>
      <sheetName val="З-Б(РД)"/>
      <sheetName val="З-Б(конк.)"/>
      <sheetName val="Итат1(РД)"/>
      <sheetName val="Итат2(РД)"/>
      <sheetName val="Барнаульск(конк)"/>
      <sheetName val="Барнаул(РД1)"/>
      <sheetName val="Барнаул(РД2)"/>
      <sheetName val="Гусиноозерская (конк)"/>
      <sheetName val="Гусинооз(коррРД)"/>
      <sheetName val="Казах-Р(ПР1)"/>
      <sheetName val="Казах-Р(ПР2)"/>
      <sheetName val="Кузбасская"/>
      <sheetName val="Ул-У(РП)"/>
      <sheetName val="Камала(ПР)"/>
      <sheetName val="Крсноярск"/>
      <sheetName val="Машук(РД)"/>
      <sheetName val="Машук(корр)"/>
      <sheetName val="Фрунзенская"/>
      <sheetName val="Белый Раст"/>
      <sheetName val="Белый Р"/>
      <sheetName val="Радуга РД3"/>
      <sheetName val="Радуга ПР"/>
      <sheetName val="МантРД"/>
      <sheetName val="МантРД`"/>
      <sheetName val="Мант(авт.надз.)"/>
      <sheetName val="Калгр(РД)2"/>
      <sheetName val="Калгр(РД)3"/>
      <sheetName val="Калгр(авт.надз)3"/>
      <sheetName val="Калгр(авт.надз)2"/>
      <sheetName val="Златоуст"/>
      <sheetName val="Шагол(конк)"/>
      <sheetName val="Тюмень"/>
      <sheetName val="Вятка (конк)"/>
      <sheetName val="Емелино ПР"/>
      <sheetName val="Бологое РД"/>
      <sheetName val="Бологое (авт.надз)"/>
      <sheetName val="Радуга(РД2)"/>
      <sheetName val="Радуга(агент.дог)"/>
      <sheetName val="Радуга (РД1)"/>
      <sheetName val="Радуга(авт.надз)"/>
      <sheetName val="Ростов(ПР)"/>
      <sheetName val="Куйбышев"/>
      <sheetName val="Самара (ПР)"/>
      <sheetName val="Сангтуда"/>
      <sheetName val="Рек.Мант."/>
      <sheetName val="Лист4"/>
      <sheetName val="Лист5"/>
      <sheetName val="Лист6"/>
      <sheetName val="Лист1"/>
      <sheetName val="Лист2"/>
      <sheetName val="Лист3"/>
      <sheetName val="АЛ(ПР)"/>
      <sheetName val="Лист7"/>
      <sheetName val="пусто"/>
      <sheetName val="пусто2"/>
      <sheetName val=""/>
    </sheetNames>
    <sheetDataSet>
      <sheetData sheetId="0" refreshError="1"/>
      <sheetData sheetId="1" refreshError="1">
        <row r="1">
          <cell r="A1" t="str">
            <v>список</v>
          </cell>
        </row>
        <row r="2">
          <cell r="A2" t="str">
            <v>ГУП "Трест ГРИИ"</v>
          </cell>
        </row>
        <row r="3">
          <cell r="A3" t="str">
            <v>ЗАО "ИК ЭНИКО-МИФИ"</v>
          </cell>
        </row>
        <row r="4">
          <cell r="A4" t="str">
            <v>ЗАО "Институт автоматизации энергетических систем"</v>
          </cell>
        </row>
        <row r="5">
          <cell r="A5" t="str">
            <v>ЗАО "Институт энергетических сетей" г. Каунас</v>
          </cell>
        </row>
        <row r="6">
          <cell r="A6" t="str">
            <v>ЗАО "СПЕЦЭЛЕКТРОМОНТАЖ"</v>
          </cell>
        </row>
        <row r="7">
          <cell r="A7" t="str">
            <v>ЗАО "Стройинвестпроект ЛТД"</v>
          </cell>
        </row>
        <row r="8">
          <cell r="A8" t="str">
            <v>ЗАО "Электросетьпроект"</v>
          </cell>
        </row>
        <row r="9">
          <cell r="A9" t="str">
            <v>ЗАО НПП "Инмажпроект"</v>
          </cell>
        </row>
        <row r="10">
          <cell r="A10" t="str">
            <v>Измайлова Л.И.</v>
          </cell>
        </row>
        <row r="11">
          <cell r="A11" t="str">
            <v>Инновационный геологический центр ФГУГП "Волгагеология"</v>
          </cell>
        </row>
        <row r="12">
          <cell r="A12" t="str">
            <v>МЧС</v>
          </cell>
        </row>
        <row r="13">
          <cell r="A13" t="str">
            <v>ОАО "Гипросвязь-4"</v>
          </cell>
        </row>
        <row r="14">
          <cell r="A14" t="str">
            <v>ОАО "Ивэлектроналадка"</v>
          </cell>
        </row>
        <row r="15">
          <cell r="A15" t="str">
            <v>ОАО "Институт Энергосетьпроект"</v>
          </cell>
        </row>
        <row r="16">
          <cell r="A16" t="str">
            <v>ОАО "Калининградская ТЭЦ-2"</v>
          </cell>
        </row>
        <row r="17">
          <cell r="A17" t="str">
            <v>ОАО "Отделение Дальних Передач"</v>
          </cell>
        </row>
        <row r="18">
          <cell r="A18" t="str">
            <v>ОАО "Сангтудинская ГЭС-1"</v>
          </cell>
        </row>
        <row r="19">
          <cell r="A19" t="str">
            <v>ОАО "СевЗап НТЦ"</v>
          </cell>
        </row>
        <row r="20">
          <cell r="A20" t="str">
            <v>ОАО "Севзапэлектросетьстрой"</v>
          </cell>
        </row>
        <row r="21">
          <cell r="A21" t="str">
            <v>ОАО "СОЮЗТЕХЭНЕРГО"</v>
          </cell>
        </row>
        <row r="22">
          <cell r="A22" t="str">
            <v>ОАО "Спецсетьстрой"</v>
          </cell>
        </row>
        <row r="23">
          <cell r="A23" t="str">
            <v>ОАО "ФСК ЕЭС" МЭС Волги</v>
          </cell>
        </row>
        <row r="24">
          <cell r="A24" t="str">
            <v>ОАО "ФСК ЕЭС" МЭС Северо-Запада</v>
          </cell>
        </row>
        <row r="25">
          <cell r="A25" t="str">
            <v>ОАО "ФСК ЕЭС" МЭС Сибири</v>
          </cell>
        </row>
        <row r="26">
          <cell r="A26" t="str">
            <v>ОАО "ФСК ЕЭС" МЭС Урала</v>
          </cell>
        </row>
        <row r="27">
          <cell r="A27" t="str">
            <v>ОАО "ФСК ЕЭС" МЭС Центра</v>
          </cell>
        </row>
        <row r="28">
          <cell r="A28" t="str">
            <v>ОАО "ФСК ЕЭС" МЭС Юга</v>
          </cell>
        </row>
        <row r="29">
          <cell r="A29" t="str">
            <v>ОАО "ФСК ЕЭС" филиал Валдайское ПМЭС</v>
          </cell>
        </row>
        <row r="30">
          <cell r="A30" t="str">
            <v>ОАО "ФСК ЕЭС" филиал Волго-Окское ПМЭС</v>
          </cell>
        </row>
        <row r="31">
          <cell r="A31" t="str">
            <v>ОАО "Южное ИЦЭ"</v>
          </cell>
        </row>
        <row r="32">
          <cell r="A32" t="str">
            <v>ОАО "Янтарьэнерго"</v>
          </cell>
        </row>
        <row r="33">
          <cell r="A33" t="str">
            <v>ООО  "ЭЛКО Технологии СПб"</v>
          </cell>
        </row>
        <row r="34">
          <cell r="A34" t="str">
            <v>ООО "АрхиГАП"</v>
          </cell>
        </row>
        <row r="35">
          <cell r="A35" t="str">
            <v xml:space="preserve">ООО "Витасвязь" </v>
          </cell>
        </row>
        <row r="36">
          <cell r="A36" t="str">
            <v>ООО "ИКЦ "Экспертриск"</v>
          </cell>
        </row>
        <row r="37">
          <cell r="A37" t="str">
            <v>ООО "Инжиниринговый центр Энерго"</v>
          </cell>
        </row>
        <row r="38">
          <cell r="A38" t="str">
            <v>ООО "ИнтерЭСП"</v>
          </cell>
        </row>
        <row r="39">
          <cell r="A39" t="str">
            <v>ООО "ОМК-Сталь"</v>
          </cell>
        </row>
        <row r="40">
          <cell r="A40" t="str">
            <v>ООО "ПРОЕКТИНВЕСТ"</v>
          </cell>
        </row>
        <row r="41">
          <cell r="A41" t="str">
            <v>ООО "Сибэнергосетьпроект"</v>
          </cell>
        </row>
        <row r="42">
          <cell r="A42" t="str">
            <v>ООО "СМУ в г. Калининграде. ДО ОАО "Союзтелефонстрой"</v>
          </cell>
        </row>
        <row r="43">
          <cell r="A43" t="str">
            <v>ООО "Спецмонтажсервис"</v>
          </cell>
        </row>
        <row r="44">
          <cell r="A44" t="str">
            <v>ООО "СУНЭТО"</v>
          </cell>
        </row>
        <row r="45">
          <cell r="A45" t="str">
            <v>ООО "Энергоинжиниринг"</v>
          </cell>
        </row>
        <row r="46">
          <cell r="A46" t="str">
            <v>ООО "Энергокомплект-Сервис"</v>
          </cell>
        </row>
        <row r="47">
          <cell r="A47" t="str">
            <v>ООО "Энергосетьпроект-НН"</v>
          </cell>
        </row>
        <row r="48">
          <cell r="A48" t="str">
            <v>ООО "Энерго-Юг"</v>
          </cell>
        </row>
        <row r="49">
          <cell r="A49" t="str">
            <v>ООО НПФ "ЭЛНАП"</v>
          </cell>
        </row>
        <row r="50">
          <cell r="A50" t="str">
            <v>ООО НПЦ "ЭСиС"</v>
          </cell>
        </row>
        <row r="51">
          <cell r="A51" t="str">
            <v>ОРЗАУМ</v>
          </cell>
        </row>
        <row r="52">
          <cell r="A52" t="str">
            <v>транспорт</v>
          </cell>
        </row>
        <row r="53">
          <cell r="A53" t="str">
            <v>Филиал "Институт Тулаэнергосетьпроект" ОАО "СевЗап НТЦ"</v>
          </cell>
        </row>
        <row r="54">
          <cell r="A54" t="str">
            <v>Филиал ОАО "Инженерный центр ЕЭС" - "Фирма ОРГРЭС"</v>
          </cell>
        </row>
        <row r="55">
          <cell r="A55" t="str">
            <v>ХЗ</v>
          </cell>
        </row>
        <row r="56">
          <cell r="A56" t="str">
            <v>ХЗ1</v>
          </cell>
        </row>
        <row r="57">
          <cell r="A57" t="str">
            <v>ХЗ2</v>
          </cell>
        </row>
        <row r="58">
          <cell r="A58" t="str">
            <v>ОАО "ВНИИГ им. Б.Е.Веденеева</v>
          </cell>
        </row>
        <row r="59">
          <cell r="A59" t="str">
            <v>ООО СП "Строймеханизация"</v>
          </cell>
        </row>
        <row r="60">
          <cell r="A60" t="str">
            <v>ЗАО "ПЕНТАКОН"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"/>
      <sheetName val="2"/>
      <sheetName val="3"/>
      <sheetName val="4"/>
      <sheetName val="4.1"/>
      <sheetName val="6"/>
      <sheetName val="6.1"/>
      <sheetName val="6.2"/>
      <sheetName val="8"/>
      <sheetName val="8.1"/>
      <sheetName val="9"/>
      <sheetName val="9.1"/>
      <sheetName val="9.2"/>
      <sheetName val="10"/>
      <sheetName val="11"/>
      <sheetName val="12"/>
      <sheetName val="13"/>
      <sheetName val="14"/>
      <sheetName val="14.1"/>
      <sheetName val="14.2"/>
      <sheetName val="14.3"/>
      <sheetName val="14.4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Этапы"/>
      <sheetName val="Лист6"/>
      <sheetName val="Лист7"/>
      <sheetName val="Лист4"/>
    </sheetNames>
    <sheetDataSet>
      <sheetData sheetId="0" refreshError="1">
        <row r="1">
          <cell r="A1" t="str">
            <v>список</v>
          </cell>
        </row>
        <row r="2">
          <cell r="A2" t="str">
            <v>ВСЕ СУБЧИКИ</v>
          </cell>
        </row>
        <row r="3">
          <cell r="A3" t="str">
            <v>ГУП "Трест ГРИИ"</v>
          </cell>
        </row>
        <row r="4">
          <cell r="A4" t="str">
            <v>ЗАО "ИК ЭНИКО-МИФИ"</v>
          </cell>
        </row>
        <row r="5">
          <cell r="A5" t="str">
            <v>ЗАО "Институт автоматизации энергетических систем"</v>
          </cell>
        </row>
        <row r="6">
          <cell r="A6" t="str">
            <v>ЗАО "Институт энергетических сетей" г. Каунас</v>
          </cell>
        </row>
        <row r="7">
          <cell r="A7" t="str">
            <v>ЗАО "СПЕЦЭЛЕКТРОМОНТАЖ"</v>
          </cell>
        </row>
        <row r="8">
          <cell r="A8" t="str">
            <v>ЗАО "Стройинвестпроект ЛТД"</v>
          </cell>
        </row>
        <row r="9">
          <cell r="A9" t="str">
            <v>ЗАО "Электросетьпроект"</v>
          </cell>
        </row>
        <row r="10">
          <cell r="A10" t="str">
            <v>ЗАО НПП "Инмажпроект"</v>
          </cell>
        </row>
        <row r="11">
          <cell r="A11" t="str">
            <v>Измайлова Л.И.</v>
          </cell>
        </row>
        <row r="12">
          <cell r="A12" t="str">
            <v>Инновационный геологический центр ФГУГП "Волгагеология"</v>
          </cell>
        </row>
        <row r="13">
          <cell r="A13" t="str">
            <v>МЧС</v>
          </cell>
        </row>
        <row r="14">
          <cell r="A14" t="str">
            <v>СибНИИЭ</v>
          </cell>
        </row>
        <row r="15">
          <cell r="A15" t="str">
            <v>ОАО "Гипросвязь-4"</v>
          </cell>
        </row>
        <row r="16">
          <cell r="A16" t="str">
            <v>ОАО "Ивэлектроналадка"</v>
          </cell>
        </row>
        <row r="17">
          <cell r="A17" t="str">
            <v>ОАО "Институт Энергосетьпроект"</v>
          </cell>
        </row>
        <row r="18">
          <cell r="A18" t="str">
            <v>ОАО "Калининградская ТЭЦ-2"</v>
          </cell>
        </row>
        <row r="19">
          <cell r="A19" t="str">
            <v>ОАО "Отделение Дальних Передач"</v>
          </cell>
        </row>
        <row r="20">
          <cell r="A20" t="str">
            <v>ОАО "Отделение Дальних Передач"</v>
          </cell>
        </row>
        <row r="21">
          <cell r="A21" t="str">
            <v>ОАО "Сангтудинская ГЭС-1"</v>
          </cell>
        </row>
        <row r="22">
          <cell r="A22" t="str">
            <v>ПЦ Энерго</v>
          </cell>
        </row>
        <row r="23">
          <cell r="A23" t="str">
            <v>ОАО "Отделение Дальних Передач"</v>
          </cell>
        </row>
        <row r="24">
          <cell r="A24" t="str">
            <v>ОАО "Сангтудинская ГЭС-1"</v>
          </cell>
        </row>
        <row r="25">
          <cell r="A25" t="str">
            <v>ОАО "СевЗап НТЦ"</v>
          </cell>
        </row>
        <row r="26">
          <cell r="A26" t="str">
            <v>ОАО "Севзапэлектросетьстрой"</v>
          </cell>
        </row>
        <row r="27">
          <cell r="A27" t="str">
            <v>ОАО "СОЮЗТЕХЭНЕРГО"</v>
          </cell>
        </row>
        <row r="28">
          <cell r="A28" t="str">
            <v>ОАО "Спецсетьстрой"</v>
          </cell>
        </row>
        <row r="29">
          <cell r="A29" t="str">
            <v>ОАО "ФСК ЕЭС" МЭС Волги</v>
          </cell>
        </row>
        <row r="30">
          <cell r="A30" t="str">
            <v>ОАО "ФСК ЕЭС" МЭС Северо-Запада</v>
          </cell>
        </row>
        <row r="31">
          <cell r="A31" t="str">
            <v>ОАО "ФСК ЕЭС" МЭС Сибири</v>
          </cell>
        </row>
        <row r="32">
          <cell r="A32" t="str">
            <v>ОАО "ФСК ЕЭС" МЭС Урала</v>
          </cell>
        </row>
        <row r="33">
          <cell r="A33" t="str">
            <v>ОАО "ФСК ЕЭС" МЭС Центра</v>
          </cell>
        </row>
        <row r="34">
          <cell r="A34" t="str">
            <v>ОАО "ФСК ЕЭС" МЭС Юга</v>
          </cell>
        </row>
        <row r="35">
          <cell r="A35" t="str">
            <v>ОАО "ФСК ЕЭС" филиал Валдайское ПМЭС</v>
          </cell>
        </row>
        <row r="36">
          <cell r="A36" t="str">
            <v>ОАО "ФСК ЕЭС" филиал Волго-Окское ПМЭС</v>
          </cell>
        </row>
        <row r="37">
          <cell r="A37" t="str">
            <v>ОАО "Южное ИЦЭ"</v>
          </cell>
        </row>
        <row r="38">
          <cell r="A38" t="str">
            <v>ОАО "Янтарьэнерго"</v>
          </cell>
        </row>
        <row r="39">
          <cell r="A39" t="str">
            <v>ООО  "ЭЛКО Технологии СПб"</v>
          </cell>
        </row>
        <row r="40">
          <cell r="A40" t="str">
            <v>ООО "АрхиГАП"</v>
          </cell>
        </row>
        <row r="41">
          <cell r="A41" t="str">
            <v xml:space="preserve">ООО "Витасвязь" </v>
          </cell>
        </row>
        <row r="42">
          <cell r="A42" t="str">
            <v>ООО "ИКЦ "Экспертриск"</v>
          </cell>
        </row>
        <row r="43">
          <cell r="A43" t="str">
            <v>ООО "Инжиниринговый центр Энерго"</v>
          </cell>
        </row>
        <row r="44">
          <cell r="A44" t="str">
            <v>ООО "ИнтерЭСП"</v>
          </cell>
        </row>
        <row r="45">
          <cell r="A45" t="str">
            <v>ООО "ОМК-Сталь"</v>
          </cell>
        </row>
        <row r="46">
          <cell r="A46" t="str">
            <v>ООО "ПРОЕКТИНВЕСТ"</v>
          </cell>
        </row>
        <row r="47">
          <cell r="A47" t="str">
            <v>ООО "Сибэнергосетьпроект"</v>
          </cell>
        </row>
        <row r="48">
          <cell r="A48" t="str">
            <v>ООО "СМУ в г. Калининграде. ДО ОАО "Союзтелефонстрой"</v>
          </cell>
        </row>
        <row r="49">
          <cell r="A49" t="str">
            <v>ООО "Спецмонтажсервис"</v>
          </cell>
        </row>
        <row r="50">
          <cell r="A50" t="str">
            <v>ООО "СУНЭТО"</v>
          </cell>
        </row>
        <row r="51">
          <cell r="A51" t="str">
            <v>ООО "Энергоинжиниринг"</v>
          </cell>
        </row>
        <row r="52">
          <cell r="A52" t="str">
            <v>ООО "Энергокомплект-Сервис"</v>
          </cell>
        </row>
        <row r="53">
          <cell r="A53" t="str">
            <v>ООО "Энергосетьпроект-НН"</v>
          </cell>
        </row>
        <row r="54">
          <cell r="A54" t="str">
            <v>ООО "Энерго-Юг"</v>
          </cell>
        </row>
        <row r="55">
          <cell r="A55" t="str">
            <v>ООО НПФ "ЭЛНАП"</v>
          </cell>
        </row>
        <row r="56">
          <cell r="A56" t="str">
            <v>ООО НПЦ "ЭСиС"</v>
          </cell>
        </row>
        <row r="57">
          <cell r="A57" t="str">
            <v>ОРЗАУМ</v>
          </cell>
        </row>
        <row r="58">
          <cell r="A58" t="str">
            <v>ООО СП Строймеханизация</v>
          </cell>
        </row>
        <row r="59">
          <cell r="A59" t="str">
            <v>Субподрядчик</v>
          </cell>
        </row>
        <row r="60">
          <cell r="A60" t="str">
            <v>транспорт</v>
          </cell>
        </row>
        <row r="61">
          <cell r="A61" t="str">
            <v>Филиал "Институт Тулаэнергосетьпроект" ОАО "СевЗап НТЦ"</v>
          </cell>
        </row>
        <row r="62">
          <cell r="A62" t="str">
            <v>Филиал ОАО "Инженерный центр ЕЭС" - "Фирма ОРГРЭС"</v>
          </cell>
        </row>
        <row r="63">
          <cell r="A63" t="str">
            <v>ХЗ</v>
          </cell>
        </row>
        <row r="64">
          <cell r="A64" t="str">
            <v>ХЗ1</v>
          </cell>
        </row>
        <row r="65">
          <cell r="A65" t="str">
            <v>ХЗ2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B8">
            <v>39426.518341319446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8"/>
      <sheetName val="Данные для расчёта сметы"/>
      <sheetName val="Смета"/>
      <sheetName val="свод1"/>
      <sheetName val="СметаСводная"/>
      <sheetName val="свод 2"/>
      <sheetName val="свод"/>
      <sheetName val="СметаСводная снег"/>
      <sheetName val="93-110"/>
      <sheetName val="Хаттон 90.90 Femco"/>
      <sheetName val="ИД1"/>
      <sheetName val="шаблон"/>
      <sheetName val="ИГ1"/>
      <sheetName val="сводная"/>
      <sheetName val="Коэфф1."/>
      <sheetName val="свод общ"/>
      <sheetName val="таблица руководству"/>
      <sheetName val="Суточная добыча за неделю"/>
      <sheetName val="СметаСводная павильон"/>
      <sheetName val="Таблица 4 АСУТП"/>
      <sheetName val="СметаСводная 1 оч"/>
      <sheetName val="Итог"/>
      <sheetName val="Смета 5.2. Кусты25,29,31,65"/>
      <sheetName val="НМА"/>
      <sheetName val="list"/>
      <sheetName val="Подрядчики"/>
      <sheetName val="Обновление"/>
      <sheetName val="Цена"/>
      <sheetName val="Product"/>
      <sheetName val=""/>
      <sheetName val="сохранить"/>
      <sheetName val="См 1 наруж.водопровод"/>
      <sheetName val="2002(v2)"/>
      <sheetName val="2002_v2_"/>
      <sheetName val="информация"/>
      <sheetName val="смета СИД"/>
      <sheetName val="часы"/>
      <sheetName val="ресурсная вед."/>
      <sheetName val="ИДвалка"/>
      <sheetName val="Лист2"/>
      <sheetName val="Лист опроса"/>
      <sheetName val="к.84-к.83"/>
      <sheetName val="Шкаф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Summary"/>
      <sheetName val="Пример расчета"/>
      <sheetName val="Табл38-7"/>
      <sheetName val="все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справ."/>
      <sheetName val="справ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1"/>
      <sheetName val="Пояснение 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Перечень ИУ"/>
      <sheetName val="Упр"/>
      <sheetName val="оператор"/>
      <sheetName val="исх_данные"/>
      <sheetName val="ст ГТМ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на 9114"/>
      <sheetName val="Коэфф1."/>
      <sheetName val="Прайс лист"/>
      <sheetName val="СП"/>
      <sheetName val="КП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Прайс_на_9114"/>
      <sheetName val="Коэфф1_1"/>
      <sheetName val="Прайс_лист"/>
      <sheetName val="см8"/>
      <sheetName val="топография"/>
      <sheetName val="свод"/>
      <sheetName val="Данные для расчёта сметы"/>
      <sheetName val="ПРАЙС_2000 ОТ 20_01_00"/>
      <sheetName val="Смета"/>
      <sheetName val="#ССЫЛКА"/>
      <sheetName val="93-110"/>
      <sheetName val="свод1"/>
      <sheetName val="СметаСводная Рыб"/>
      <sheetName val="Пояснение "/>
      <sheetName val="сводная"/>
      <sheetName val="кп (3)"/>
      <sheetName val="БП НОВЫЙ"/>
      <sheetName val="СметаСводная павильон"/>
      <sheetName val="Лист3"/>
      <sheetName val="информация"/>
      <sheetName val="Пример расчета"/>
      <sheetName val="СметаСводная"/>
      <sheetName val="Итог"/>
      <sheetName val="СметаСводная снег"/>
      <sheetName val="sapactivexlhiddensheet"/>
      <sheetName val="Сервис_x0000__x0000__x0000__x0000__x0000__x0000__x0000__x0000__x0000__x0009__x0000_✈ʷ_x0000__x0004__x0000__x0000__x0000__x0000__x0000__x0000_ᩀʷ_x0000__x0000_"/>
      <sheetName val="Сервис?????????_x0009_?✈ʷ?_x0004_??????ᩀʷ??"/>
      <sheetName val="ПДР"/>
      <sheetName val="таблица руководству"/>
      <sheetName val="Суточная добыча за неделю"/>
      <sheetName val="Лист1"/>
      <sheetName val="Обновление"/>
      <sheetName val="Цена"/>
      <sheetName val="Product"/>
      <sheetName val="янв."/>
      <sheetName val="Сервис_x0000__x0000__x0000__x0000__x0000__x0000__x0000__x0000__x0000_ _x0000_✈ʷ_x0000__x0004__x0000__x0000__x0000__x0000__x0000__x0000_ᩀʷ_x0000__x0000_"/>
      <sheetName val="Спр_общий"/>
      <sheetName val="Ярково"/>
      <sheetName val="Таблица 4 АСУТП"/>
      <sheetName val="шаблон"/>
      <sheetName val="list"/>
      <sheetName val="часы"/>
      <sheetName val="ИГ1"/>
      <sheetName val="Объемы работ по ПВ"/>
    </sheetNames>
    <sheetDataSet>
      <sheetData sheetId="0" refreshError="1"/>
      <sheetData sheetId="1" refreshError="1">
        <row r="7">
          <cell r="E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umprop"/>
    </sheetNames>
    <definedNames>
      <definedName name="СуммаПрописью"/>
    </definedNames>
    <sheetDataSet>
      <sheetData sheetId="0"/>
      <sheetData sheetId="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изыскания ПИР ОПП"/>
      <sheetName val="ПД"/>
      <sheetName val="Обмеры"/>
      <sheetName val="РД"/>
      <sheetName val="1-1"/>
      <sheetName val="СМ1"/>
      <sheetName val="СМ2"/>
      <sheetName val="СМ3"/>
      <sheetName val="СМ4"/>
      <sheetName val="СМ5"/>
      <sheetName val="СМ6"/>
      <sheetName val="СМ7"/>
      <sheetName val="СМ8 в главе 9"/>
    </sheetNames>
    <sheetDataSet>
      <sheetData sheetId="0"/>
      <sheetData sheetId="1">
        <row r="660">
          <cell r="E660">
            <v>7927211.6339038974</v>
          </cell>
        </row>
      </sheetData>
      <sheetData sheetId="2"/>
      <sheetData sheetId="3">
        <row r="650">
          <cell r="E650">
            <v>9289507.5708200224</v>
          </cell>
        </row>
      </sheetData>
      <sheetData sheetId="4"/>
      <sheetData sheetId="5">
        <row r="78">
          <cell r="G78">
            <v>248730</v>
          </cell>
        </row>
      </sheetData>
      <sheetData sheetId="6">
        <row r="193">
          <cell r="G193">
            <v>1344516</v>
          </cell>
        </row>
      </sheetData>
      <sheetData sheetId="7">
        <row r="114">
          <cell r="G114">
            <v>217118</v>
          </cell>
        </row>
      </sheetData>
      <sheetData sheetId="8">
        <row r="191">
          <cell r="G191">
            <v>315026</v>
          </cell>
        </row>
      </sheetData>
      <sheetData sheetId="9">
        <row r="33">
          <cell r="G33">
            <v>131984.551508</v>
          </cell>
        </row>
      </sheetData>
      <sheetData sheetId="10">
        <row r="48">
          <cell r="J48">
            <v>339421.56</v>
          </cell>
        </row>
      </sheetData>
      <sheetData sheetId="11">
        <row r="92">
          <cell r="D92">
            <v>396305.16202274943</v>
          </cell>
        </row>
      </sheetData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андировка"/>
      <sheetName val="Авансовый отчет"/>
      <sheetName val="Платежное поручение"/>
      <sheetName val="Счет-Фактура"/>
      <sheetName val="Накладная"/>
      <sheetName val="Доверенность"/>
      <sheetName val="Расходный ордер"/>
      <sheetName val="Приходный ордер"/>
      <sheetName val="Платежка за телефон"/>
      <sheetName val="Платежка за электроэнергию"/>
      <sheetName val="Счет_Фактура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11"/>
  <sheetViews>
    <sheetView workbookViewId="0">
      <selection activeCell="C16" sqref="C16"/>
    </sheetView>
  </sheetViews>
  <sheetFormatPr defaultRowHeight="15"/>
  <cols>
    <col min="1" max="1" width="8" style="889" customWidth="1"/>
    <col min="2" max="2" width="81.140625" style="889" customWidth="1"/>
    <col min="3" max="3" width="21.85546875" style="889" customWidth="1"/>
    <col min="4" max="4" width="22.5703125" style="889" customWidth="1"/>
    <col min="5" max="16384" width="9.140625" style="889"/>
  </cols>
  <sheetData>
    <row r="1" spans="1:4" ht="15.75">
      <c r="A1" s="993" t="s">
        <v>5353</v>
      </c>
      <c r="B1" s="993"/>
      <c r="C1" s="993"/>
      <c r="D1" s="993"/>
    </row>
    <row r="2" spans="1:4" ht="45" customHeight="1">
      <c r="A2" s="994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  <c r="B2" s="994"/>
      <c r="C2" s="994"/>
      <c r="D2" s="994"/>
    </row>
    <row r="3" spans="1:4" ht="24.75" customHeight="1">
      <c r="A3" s="995" t="s">
        <v>3955</v>
      </c>
      <c r="B3" s="995" t="s">
        <v>5354</v>
      </c>
      <c r="C3" s="995" t="s">
        <v>5355</v>
      </c>
      <c r="D3" s="995"/>
    </row>
    <row r="4" spans="1:4" ht="28.5" customHeight="1">
      <c r="A4" s="995"/>
      <c r="B4" s="995"/>
      <c r="C4" s="890" t="s">
        <v>5356</v>
      </c>
      <c r="D4" s="890" t="s">
        <v>5357</v>
      </c>
    </row>
    <row r="5" spans="1:4" ht="16.5" customHeight="1">
      <c r="A5" s="891">
        <v>1</v>
      </c>
      <c r="B5" s="891">
        <v>2</v>
      </c>
      <c r="C5" s="891">
        <v>3</v>
      </c>
      <c r="D5" s="891">
        <v>4</v>
      </c>
    </row>
    <row r="6" spans="1:4" ht="16.5" customHeight="1">
      <c r="A6" s="990" t="s">
        <v>5358</v>
      </c>
      <c r="B6" s="991"/>
      <c r="C6" s="991"/>
      <c r="D6" s="992"/>
    </row>
    <row r="7" spans="1:4" ht="36.75" customHeight="1">
      <c r="A7" s="891">
        <v>1</v>
      </c>
      <c r="B7" s="892" t="s">
        <v>5287</v>
      </c>
      <c r="C7" s="893">
        <v>44910</v>
      </c>
      <c r="D7" s="893">
        <v>45107</v>
      </c>
    </row>
    <row r="8" spans="1:4" ht="54.75" customHeight="1">
      <c r="A8" s="990" t="s">
        <v>5359</v>
      </c>
      <c r="B8" s="991"/>
      <c r="C8" s="991"/>
      <c r="D8" s="992"/>
    </row>
    <row r="9" spans="1:4" ht="35.25" customHeight="1">
      <c r="A9" s="891">
        <v>2</v>
      </c>
      <c r="B9" s="892" t="s">
        <v>5360</v>
      </c>
      <c r="C9" s="893">
        <v>45017</v>
      </c>
      <c r="D9" s="893">
        <v>45519</v>
      </c>
    </row>
    <row r="10" spans="1:4">
      <c r="A10" s="894"/>
      <c r="B10" s="894"/>
      <c r="C10" s="894"/>
      <c r="D10" s="894"/>
    </row>
    <row r="11" spans="1:4" ht="15.75">
      <c r="B11" s="895" t="s">
        <v>5361</v>
      </c>
    </row>
  </sheetData>
  <mergeCells count="7">
    <mergeCell ref="A8:D8"/>
    <mergeCell ref="A1:D1"/>
    <mergeCell ref="A2:D2"/>
    <mergeCell ref="A3:A4"/>
    <mergeCell ref="B3:B4"/>
    <mergeCell ref="C3:D3"/>
    <mergeCell ref="A6:D6"/>
  </mergeCells>
  <printOptions horizontalCentered="1"/>
  <pageMargins left="0" right="0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"/>
  <sheetViews>
    <sheetView view="pageBreakPreview" zoomScaleNormal="100" zoomScaleSheetLayoutView="100" workbookViewId="0">
      <selection activeCell="B8" sqref="B8"/>
    </sheetView>
  </sheetViews>
  <sheetFormatPr defaultRowHeight="12.75"/>
  <cols>
    <col min="2" max="2" width="54.5703125" customWidth="1"/>
    <col min="5" max="5" width="13.28515625" customWidth="1"/>
    <col min="6" max="6" width="8.7109375" customWidth="1"/>
  </cols>
  <sheetData>
    <row r="2" spans="1:3">
      <c r="A2" s="1093" t="s">
        <v>69</v>
      </c>
      <c r="B2" s="1093"/>
      <c r="C2" s="1093"/>
    </row>
    <row r="4" spans="1:3">
      <c r="A4" s="1" t="s">
        <v>70</v>
      </c>
      <c r="B4" s="1" t="s">
        <v>71</v>
      </c>
      <c r="C4" s="1" t="s">
        <v>72</v>
      </c>
    </row>
    <row r="5" spans="1:3">
      <c r="A5" s="1">
        <v>1</v>
      </c>
      <c r="B5" s="2" t="s">
        <v>73</v>
      </c>
      <c r="C5" s="1">
        <v>1</v>
      </c>
    </row>
    <row r="6" spans="1:3">
      <c r="A6" s="1">
        <v>2</v>
      </c>
      <c r="B6" s="2" t="s">
        <v>74</v>
      </c>
      <c r="C6" s="1">
        <v>2</v>
      </c>
    </row>
    <row r="7" spans="1:3" ht="25.5">
      <c r="A7" s="1">
        <v>3</v>
      </c>
      <c r="B7" s="60" t="s">
        <v>203</v>
      </c>
      <c r="C7" s="1">
        <v>3</v>
      </c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92D050"/>
  </sheetPr>
  <dimension ref="A1:K135"/>
  <sheetViews>
    <sheetView showGridLines="0" view="pageBreakPreview" topLeftCell="A4" zoomScaleNormal="100" zoomScaleSheetLayoutView="100" workbookViewId="0">
      <selection activeCell="H141" sqref="H141"/>
    </sheetView>
  </sheetViews>
  <sheetFormatPr defaultRowHeight="12.75" outlineLevelRow="1"/>
  <cols>
    <col min="1" max="1" width="4.42578125" customWidth="1"/>
    <col min="2" max="2" width="15.42578125" customWidth="1"/>
    <col min="3" max="3" width="39" customWidth="1"/>
    <col min="4" max="4" width="14" customWidth="1"/>
    <col min="5" max="5" width="11.140625" customWidth="1"/>
    <col min="6" max="6" width="9.5703125" customWidth="1"/>
    <col min="7" max="7" width="10.140625" customWidth="1"/>
    <col min="8" max="8" width="10" customWidth="1"/>
  </cols>
  <sheetData>
    <row r="1" spans="1:8">
      <c r="A1" s="16"/>
      <c r="B1" s="16"/>
      <c r="C1" s="16"/>
      <c r="D1" s="16"/>
      <c r="E1" s="16"/>
      <c r="F1" s="16"/>
      <c r="G1" s="16"/>
      <c r="H1" s="17" t="s">
        <v>10</v>
      </c>
    </row>
    <row r="2" spans="1:8">
      <c r="A2" s="16"/>
      <c r="B2" s="16"/>
      <c r="C2" s="16"/>
      <c r="D2" s="16"/>
      <c r="E2" s="16"/>
      <c r="F2" s="16"/>
      <c r="G2" s="16"/>
      <c r="H2" s="17" t="s">
        <v>9</v>
      </c>
    </row>
    <row r="3" spans="1:8">
      <c r="A3" s="16"/>
      <c r="B3" s="16"/>
      <c r="C3" s="16"/>
      <c r="D3" s="16"/>
      <c r="E3" s="16"/>
      <c r="F3" s="16"/>
      <c r="G3" s="16"/>
      <c r="H3" s="17"/>
    </row>
    <row r="4" spans="1:8">
      <c r="A4" s="16"/>
      <c r="B4" s="16" t="s">
        <v>8</v>
      </c>
      <c r="C4" s="1079" t="s">
        <v>161</v>
      </c>
      <c r="D4" s="1079"/>
      <c r="E4" s="1079"/>
      <c r="F4" s="1079"/>
      <c r="G4" s="1079"/>
      <c r="H4" s="16"/>
    </row>
    <row r="5" spans="1:8">
      <c r="A5" s="16"/>
      <c r="B5" s="16"/>
      <c r="C5" s="1080" t="s">
        <v>0</v>
      </c>
      <c r="D5" s="1080"/>
      <c r="E5" s="1080"/>
      <c r="F5" s="1080"/>
      <c r="G5" s="1080"/>
      <c r="H5" s="16"/>
    </row>
    <row r="6" spans="1:8">
      <c r="A6" s="16"/>
      <c r="B6" s="16" t="s">
        <v>78</v>
      </c>
      <c r="C6" s="18"/>
      <c r="D6" s="18"/>
      <c r="E6" s="18"/>
      <c r="F6" s="18"/>
      <c r="G6" s="18"/>
      <c r="H6" s="16"/>
    </row>
    <row r="7" spans="1:8">
      <c r="A7" s="16"/>
      <c r="B7" s="16"/>
      <c r="C7" s="18"/>
      <c r="D7" s="18"/>
      <c r="E7" s="18"/>
      <c r="F7" s="18"/>
      <c r="G7" s="18"/>
      <c r="H7" s="16"/>
    </row>
    <row r="8" spans="1:8">
      <c r="A8" s="81"/>
      <c r="B8" s="84" t="s">
        <v>205</v>
      </c>
      <c r="C8" s="83"/>
      <c r="D8" s="83"/>
      <c r="E8" s="83"/>
      <c r="F8" s="83"/>
      <c r="G8" s="83"/>
      <c r="H8" s="81"/>
    </row>
    <row r="9" spans="1:8">
      <c r="A9" s="81"/>
      <c r="B9" s="81"/>
      <c r="C9" s="1081"/>
      <c r="D9" s="1081"/>
      <c r="E9" s="1081"/>
      <c r="F9" s="1081"/>
      <c r="G9" s="1081"/>
      <c r="H9" s="81"/>
    </row>
    <row r="10" spans="1:8" ht="18">
      <c r="A10" s="85"/>
      <c r="B10" s="85"/>
      <c r="C10" s="1082" t="s">
        <v>1</v>
      </c>
      <c r="D10" s="1082"/>
      <c r="E10" s="1082"/>
      <c r="F10" s="1082"/>
      <c r="G10" s="1082"/>
      <c r="H10" s="85"/>
    </row>
    <row r="11" spans="1:8" ht="18">
      <c r="A11" s="85"/>
      <c r="B11" s="85"/>
      <c r="C11" s="83"/>
      <c r="D11" s="83"/>
      <c r="E11" s="83"/>
      <c r="F11" s="83"/>
      <c r="G11" s="83"/>
      <c r="H11" s="85"/>
    </row>
    <row r="12" spans="1:8" ht="18">
      <c r="A12" s="85"/>
      <c r="B12" s="1083" t="s">
        <v>17</v>
      </c>
      <c r="C12" s="1083"/>
      <c r="D12" s="1083"/>
      <c r="E12" s="1083"/>
      <c r="F12" s="1083"/>
      <c r="G12" s="1083"/>
      <c r="H12" s="85"/>
    </row>
    <row r="13" spans="1:8" ht="4.5" customHeight="1">
      <c r="A13" s="85"/>
      <c r="B13" s="85"/>
      <c r="C13" s="83"/>
      <c r="D13" s="83"/>
      <c r="E13" s="83"/>
      <c r="F13" s="83"/>
      <c r="G13" s="83"/>
      <c r="H13" s="85"/>
    </row>
    <row r="14" spans="1:8" ht="15.75" customHeight="1">
      <c r="A14" s="85"/>
      <c r="B14" s="85"/>
      <c r="C14" s="83"/>
      <c r="D14" s="83"/>
      <c r="E14" s="83"/>
      <c r="F14" s="83"/>
      <c r="G14" s="83"/>
      <c r="H14" s="85"/>
    </row>
    <row r="15" spans="1:8" ht="15.75" customHeight="1">
      <c r="A15" s="85"/>
      <c r="B15" s="85"/>
      <c r="C15" s="83"/>
      <c r="D15" s="83"/>
      <c r="E15" s="83"/>
      <c r="F15" s="83"/>
      <c r="G15" s="83"/>
      <c r="H15" s="85"/>
    </row>
    <row r="16" spans="1:8" ht="33" customHeight="1">
      <c r="A16" s="82"/>
      <c r="B16" s="1094" t="s">
        <v>18</v>
      </c>
      <c r="C16" s="1078"/>
      <c r="D16" s="1078"/>
      <c r="E16" s="1078"/>
      <c r="F16" s="1078"/>
      <c r="G16" s="1078"/>
      <c r="H16" s="82"/>
    </row>
    <row r="17" spans="1:10">
      <c r="A17" s="86"/>
      <c r="B17" s="1086" t="s">
        <v>2</v>
      </c>
      <c r="C17" s="1086"/>
      <c r="D17" s="1086"/>
      <c r="E17" s="1086"/>
      <c r="F17" s="1086"/>
      <c r="G17" s="1086"/>
      <c r="H17" s="86"/>
    </row>
    <row r="18" spans="1:10">
      <c r="A18" s="81"/>
      <c r="B18" s="81"/>
      <c r="C18" s="81"/>
      <c r="D18" s="87"/>
      <c r="E18" s="87"/>
      <c r="F18" s="87"/>
      <c r="G18" s="88"/>
      <c r="H18" s="88"/>
    </row>
    <row r="19" spans="1:10" ht="12.75" customHeight="1">
      <c r="A19" s="89"/>
      <c r="B19" s="1087" t="s">
        <v>190</v>
      </c>
      <c r="C19" s="1087"/>
      <c r="D19" s="1087"/>
      <c r="E19" s="1087"/>
      <c r="F19" s="1087"/>
      <c r="G19" s="1087"/>
      <c r="H19" s="83"/>
    </row>
    <row r="20" spans="1:10">
      <c r="A20" s="81"/>
      <c r="B20" s="81"/>
      <c r="C20" s="81"/>
      <c r="D20" s="83"/>
      <c r="E20" s="83"/>
      <c r="F20" s="83"/>
      <c r="G20" s="83"/>
      <c r="H20" s="83"/>
    </row>
    <row r="21" spans="1:10" ht="30" customHeight="1">
      <c r="A21" s="1063" t="s">
        <v>70</v>
      </c>
      <c r="B21" s="1063" t="s">
        <v>11</v>
      </c>
      <c r="C21" s="1063" t="s">
        <v>12</v>
      </c>
      <c r="D21" s="1088" t="s">
        <v>79</v>
      </c>
      <c r="E21" s="1066"/>
      <c r="F21" s="1066"/>
      <c r="G21" s="1066"/>
      <c r="H21" s="1067"/>
    </row>
    <row r="22" spans="1:10" ht="41.25" customHeight="1">
      <c r="A22" s="1073"/>
      <c r="B22" s="1073"/>
      <c r="C22" s="1073"/>
      <c r="D22" s="1063" t="s">
        <v>80</v>
      </c>
      <c r="E22" s="1063" t="s">
        <v>3</v>
      </c>
      <c r="F22" s="1063" t="s">
        <v>13</v>
      </c>
      <c r="G22" s="1063" t="s">
        <v>14</v>
      </c>
      <c r="H22" s="1063" t="s">
        <v>15</v>
      </c>
    </row>
    <row r="23" spans="1:10" ht="41.25" customHeight="1">
      <c r="A23" s="1064"/>
      <c r="B23" s="1064"/>
      <c r="C23" s="1064"/>
      <c r="D23" s="1064"/>
      <c r="E23" s="1064"/>
      <c r="F23" s="1064"/>
      <c r="G23" s="1064"/>
      <c r="H23" s="1064"/>
    </row>
    <row r="24" spans="1:10">
      <c r="A24" s="90">
        <v>1</v>
      </c>
      <c r="B24" s="90">
        <v>2</v>
      </c>
      <c r="C24" s="90">
        <v>3</v>
      </c>
      <c r="D24" s="90">
        <v>4</v>
      </c>
      <c r="E24" s="90">
        <v>5</v>
      </c>
      <c r="F24" s="90">
        <v>6</v>
      </c>
      <c r="G24" s="90">
        <v>7</v>
      </c>
      <c r="H24" s="90">
        <v>8</v>
      </c>
    </row>
    <row r="25" spans="1:10" ht="12.75" customHeight="1">
      <c r="A25" s="760" t="s">
        <v>19</v>
      </c>
      <c r="B25" s="761"/>
      <c r="C25" s="761"/>
      <c r="D25" s="761"/>
      <c r="E25" s="761"/>
      <c r="F25" s="761"/>
      <c r="G25" s="761"/>
      <c r="H25" s="762"/>
    </row>
    <row r="26" spans="1:10" ht="67.5">
      <c r="A26" s="769">
        <v>1</v>
      </c>
      <c r="B26" s="770" t="s">
        <v>20</v>
      </c>
      <c r="C26" s="770" t="s">
        <v>81</v>
      </c>
      <c r="D26" s="771"/>
      <c r="E26" s="771"/>
      <c r="F26" s="771"/>
      <c r="G26" s="772">
        <v>0.26</v>
      </c>
      <c r="H26" s="772">
        <f>SUM(D26:G26)</f>
        <v>0.26</v>
      </c>
      <c r="I26">
        <v>0.26</v>
      </c>
      <c r="J26" t="b">
        <f>H26=I26</f>
        <v>1</v>
      </c>
    </row>
    <row r="27" spans="1:10" ht="27.75" customHeight="1">
      <c r="A27" s="90"/>
      <c r="B27" s="92"/>
      <c r="C27" s="92"/>
      <c r="D27" s="93"/>
      <c r="E27" s="93"/>
      <c r="F27" s="93"/>
      <c r="G27" s="93" t="s">
        <v>106</v>
      </c>
      <c r="H27" s="93"/>
      <c r="J27" t="b">
        <f t="shared" ref="J27:J117" si="0">H27=I27</f>
        <v>1</v>
      </c>
    </row>
    <row r="28" spans="1:10" ht="117.75" customHeight="1">
      <c r="A28" s="91">
        <v>2</v>
      </c>
      <c r="B28" s="92" t="s">
        <v>82</v>
      </c>
      <c r="C28" s="92" t="s">
        <v>163</v>
      </c>
      <c r="D28" s="93"/>
      <c r="E28" s="93"/>
      <c r="F28" s="93"/>
      <c r="G28" s="95">
        <v>1842.68</v>
      </c>
      <c r="H28" s="95">
        <f t="shared" ref="H28:H117" si="1">SUM(D28:G28)</f>
        <v>1842.68</v>
      </c>
      <c r="I28">
        <v>1842.68</v>
      </c>
      <c r="J28" t="b">
        <f t="shared" si="0"/>
        <v>1</v>
      </c>
    </row>
    <row r="29" spans="1:10" ht="41.25" customHeight="1">
      <c r="A29" s="90"/>
      <c r="B29" s="92"/>
      <c r="C29" s="92"/>
      <c r="D29" s="93"/>
      <c r="E29" s="93"/>
      <c r="F29" s="93"/>
      <c r="G29" s="93" t="s">
        <v>171</v>
      </c>
      <c r="H29" s="93"/>
      <c r="J29" t="b">
        <f t="shared" si="0"/>
        <v>1</v>
      </c>
    </row>
    <row r="30" spans="1:10">
      <c r="A30" s="91">
        <v>3</v>
      </c>
      <c r="B30" s="92" t="s">
        <v>160</v>
      </c>
      <c r="C30" s="92" t="s">
        <v>84</v>
      </c>
      <c r="D30" s="93"/>
      <c r="E30" s="93"/>
      <c r="F30" s="93"/>
      <c r="G30" s="94">
        <v>716.14</v>
      </c>
      <c r="H30" s="94">
        <f t="shared" si="1"/>
        <v>716.14</v>
      </c>
      <c r="I30">
        <v>716.14</v>
      </c>
      <c r="J30" t="b">
        <f t="shared" si="0"/>
        <v>1</v>
      </c>
    </row>
    <row r="31" spans="1:10" ht="12.75" customHeight="1">
      <c r="A31" s="96"/>
      <c r="B31" s="1084" t="s">
        <v>21</v>
      </c>
      <c r="C31" s="1085"/>
      <c r="D31" s="97"/>
      <c r="E31" s="97"/>
      <c r="F31" s="98"/>
      <c r="G31" s="99">
        <f>G26+G28+G30</f>
        <v>2559.08</v>
      </c>
      <c r="H31" s="99">
        <f t="shared" si="1"/>
        <v>2559.08</v>
      </c>
      <c r="I31">
        <v>2559.08</v>
      </c>
      <c r="J31" t="b">
        <f t="shared" si="0"/>
        <v>1</v>
      </c>
    </row>
    <row r="32" spans="1:10" ht="12.75" customHeight="1">
      <c r="A32" s="760" t="s">
        <v>22</v>
      </c>
      <c r="B32" s="761"/>
      <c r="C32" s="761"/>
      <c r="D32" s="761"/>
      <c r="E32" s="761"/>
      <c r="F32" s="761"/>
      <c r="G32" s="761"/>
      <c r="H32" s="762"/>
      <c r="J32" t="b">
        <f t="shared" si="0"/>
        <v>1</v>
      </c>
    </row>
    <row r="33" spans="1:10" ht="12.75" customHeight="1">
      <c r="A33" s="91">
        <v>4</v>
      </c>
      <c r="B33" s="92" t="s">
        <v>164</v>
      </c>
      <c r="C33" s="92" t="s">
        <v>25</v>
      </c>
      <c r="D33" s="95">
        <f>SUM(D34:D38)</f>
        <v>118955.05</v>
      </c>
      <c r="E33" s="126">
        <f t="shared" ref="E33:F33" si="2">SUM(E34:E38)</f>
        <v>342.66</v>
      </c>
      <c r="F33" s="126">
        <f t="shared" si="2"/>
        <v>22560.41</v>
      </c>
      <c r="G33" s="93"/>
      <c r="H33" s="95">
        <f t="shared" si="1"/>
        <v>141858.12</v>
      </c>
      <c r="I33">
        <v>141858.12</v>
      </c>
      <c r="J33" t="b">
        <f t="shared" si="0"/>
        <v>1</v>
      </c>
    </row>
    <row r="34" spans="1:10" s="780" customFormat="1" ht="15" outlineLevel="1">
      <c r="A34" s="783" t="s">
        <v>4417</v>
      </c>
      <c r="B34" s="777" t="s">
        <v>311</v>
      </c>
      <c r="C34" s="777" t="s">
        <v>215</v>
      </c>
      <c r="D34" s="778">
        <v>25290.39</v>
      </c>
      <c r="E34" s="779"/>
      <c r="F34" s="779"/>
      <c r="G34" s="779"/>
      <c r="H34" s="778">
        <f t="shared" si="1"/>
        <v>25290.39</v>
      </c>
    </row>
    <row r="35" spans="1:10" s="780" customFormat="1" ht="22.5" outlineLevel="1">
      <c r="A35" s="783" t="s">
        <v>4421</v>
      </c>
      <c r="B35" s="777" t="s">
        <v>312</v>
      </c>
      <c r="C35" s="777" t="s">
        <v>313</v>
      </c>
      <c r="D35" s="778">
        <v>67279.97</v>
      </c>
      <c r="E35" s="779"/>
      <c r="F35" s="779"/>
      <c r="G35" s="779"/>
      <c r="H35" s="778">
        <f t="shared" si="1"/>
        <v>67279.97</v>
      </c>
    </row>
    <row r="36" spans="1:10" s="780" customFormat="1" ht="15" outlineLevel="1">
      <c r="A36" s="783" t="s">
        <v>4425</v>
      </c>
      <c r="B36" s="777" t="s">
        <v>314</v>
      </c>
      <c r="C36" s="777" t="s">
        <v>219</v>
      </c>
      <c r="D36" s="778">
        <v>25695.56</v>
      </c>
      <c r="E36" s="779"/>
      <c r="F36" s="779"/>
      <c r="G36" s="779"/>
      <c r="H36" s="778">
        <f t="shared" si="1"/>
        <v>25695.56</v>
      </c>
    </row>
    <row r="37" spans="1:10" s="780" customFormat="1" ht="15" outlineLevel="1">
      <c r="A37" s="783" t="s">
        <v>4429</v>
      </c>
      <c r="B37" s="777" t="s">
        <v>315</v>
      </c>
      <c r="C37" s="777" t="s">
        <v>221</v>
      </c>
      <c r="D37" s="781">
        <v>645.5</v>
      </c>
      <c r="E37" s="782">
        <v>326.31</v>
      </c>
      <c r="F37" s="778">
        <v>22360.62</v>
      </c>
      <c r="G37" s="779"/>
      <c r="H37" s="778">
        <f t="shared" si="1"/>
        <v>23332.43</v>
      </c>
    </row>
    <row r="38" spans="1:10" s="780" customFormat="1" ht="15" outlineLevel="1">
      <c r="A38" s="783" t="s">
        <v>4433</v>
      </c>
      <c r="B38" s="777" t="s">
        <v>316</v>
      </c>
      <c r="C38" s="777" t="s">
        <v>223</v>
      </c>
      <c r="D38" s="782">
        <v>43.63</v>
      </c>
      <c r="E38" s="782">
        <v>16.350000000000001</v>
      </c>
      <c r="F38" s="782">
        <v>199.79</v>
      </c>
      <c r="G38" s="779"/>
      <c r="H38" s="782">
        <f t="shared" si="1"/>
        <v>259.77</v>
      </c>
    </row>
    <row r="39" spans="1:10" ht="12.75" customHeight="1">
      <c r="A39" s="96"/>
      <c r="B39" s="1084" t="s">
        <v>26</v>
      </c>
      <c r="C39" s="1085"/>
      <c r="D39" s="100">
        <f>D33</f>
        <v>118955.05</v>
      </c>
      <c r="E39" s="127">
        <f t="shared" ref="E39:F39" si="3">E33</f>
        <v>342.66</v>
      </c>
      <c r="F39" s="127">
        <f t="shared" si="3"/>
        <v>22560.41</v>
      </c>
      <c r="G39" s="98"/>
      <c r="H39" s="99">
        <f t="shared" si="1"/>
        <v>141858.12</v>
      </c>
      <c r="I39">
        <v>141858.12</v>
      </c>
      <c r="J39" t="b">
        <f t="shared" si="0"/>
        <v>1</v>
      </c>
    </row>
    <row r="40" spans="1:10" ht="12.75" customHeight="1">
      <c r="A40" s="760" t="s">
        <v>75</v>
      </c>
      <c r="B40" s="761"/>
      <c r="C40" s="761"/>
      <c r="D40" s="761"/>
      <c r="E40" s="761"/>
      <c r="F40" s="761"/>
      <c r="G40" s="761"/>
      <c r="H40" s="762"/>
      <c r="J40" t="b">
        <f t="shared" si="0"/>
        <v>1</v>
      </c>
    </row>
    <row r="41" spans="1:10" ht="22.5">
      <c r="A41" s="91">
        <v>5</v>
      </c>
      <c r="B41" s="92" t="s">
        <v>85</v>
      </c>
      <c r="C41" s="92" t="s">
        <v>23</v>
      </c>
      <c r="D41" s="95">
        <f>SUM(D42:D51)</f>
        <v>3027.67</v>
      </c>
      <c r="E41" s="126">
        <f t="shared" ref="E41:F41" si="4">SUM(E42:E51)</f>
        <v>630.72</v>
      </c>
      <c r="F41" s="126">
        <f t="shared" si="4"/>
        <v>10012.959999999999</v>
      </c>
      <c r="G41" s="93"/>
      <c r="H41" s="95">
        <f t="shared" si="1"/>
        <v>13671.35</v>
      </c>
      <c r="I41">
        <v>13671.35</v>
      </c>
      <c r="J41" t="b">
        <f t="shared" si="0"/>
        <v>1</v>
      </c>
    </row>
    <row r="42" spans="1:10" s="780" customFormat="1" ht="15" outlineLevel="1">
      <c r="A42" s="783" t="s">
        <v>5259</v>
      </c>
      <c r="B42" s="777" t="s">
        <v>226</v>
      </c>
      <c r="C42" s="777" t="s">
        <v>227</v>
      </c>
      <c r="D42" s="782">
        <v>550.6</v>
      </c>
      <c r="E42" s="782"/>
      <c r="F42" s="782"/>
      <c r="G42" s="782"/>
      <c r="H42" s="782">
        <f t="shared" si="1"/>
        <v>550.6</v>
      </c>
    </row>
    <row r="43" spans="1:10" s="780" customFormat="1" ht="15" outlineLevel="1">
      <c r="A43" s="783" t="s">
        <v>5260</v>
      </c>
      <c r="B43" s="777" t="s">
        <v>228</v>
      </c>
      <c r="C43" s="777" t="s">
        <v>229</v>
      </c>
      <c r="D43" s="778">
        <v>1957.01</v>
      </c>
      <c r="E43" s="779"/>
      <c r="F43" s="779"/>
      <c r="G43" s="779"/>
      <c r="H43" s="778">
        <f t="shared" si="1"/>
        <v>1957.01</v>
      </c>
    </row>
    <row r="44" spans="1:10" s="780" customFormat="1" ht="15" outlineLevel="1">
      <c r="A44" s="783" t="s">
        <v>5261</v>
      </c>
      <c r="B44" s="777" t="s">
        <v>230</v>
      </c>
      <c r="C44" s="777" t="s">
        <v>231</v>
      </c>
      <c r="D44" s="782">
        <v>48.93</v>
      </c>
      <c r="E44" s="782">
        <v>0.36</v>
      </c>
      <c r="F44" s="782">
        <v>10.62</v>
      </c>
      <c r="G44" s="779"/>
      <c r="H44" s="782">
        <f t="shared" si="1"/>
        <v>59.91</v>
      </c>
    </row>
    <row r="45" spans="1:10" s="780" customFormat="1" ht="15" outlineLevel="1">
      <c r="A45" s="783" t="s">
        <v>5262</v>
      </c>
      <c r="B45" s="777" t="s">
        <v>232</v>
      </c>
      <c r="C45" s="777" t="s">
        <v>233</v>
      </c>
      <c r="D45" s="782">
        <v>20.46</v>
      </c>
      <c r="E45" s="779"/>
      <c r="F45" s="779"/>
      <c r="G45" s="779"/>
      <c r="H45" s="782">
        <f t="shared" si="1"/>
        <v>20.46</v>
      </c>
    </row>
    <row r="46" spans="1:10" s="780" customFormat="1" ht="15" outlineLevel="1">
      <c r="A46" s="783" t="s">
        <v>5263</v>
      </c>
      <c r="B46" s="777" t="s">
        <v>234</v>
      </c>
      <c r="C46" s="777" t="s">
        <v>235</v>
      </c>
      <c r="D46" s="782">
        <v>3.31</v>
      </c>
      <c r="E46" s="782">
        <v>1.02</v>
      </c>
      <c r="F46" s="782">
        <v>33.85</v>
      </c>
      <c r="G46" s="779"/>
      <c r="H46" s="782">
        <f t="shared" si="1"/>
        <v>38.18</v>
      </c>
    </row>
    <row r="47" spans="1:10" s="780" customFormat="1" ht="15" customHeight="1" outlineLevel="1">
      <c r="A47" s="783" t="s">
        <v>5264</v>
      </c>
      <c r="B47" s="777" t="s">
        <v>236</v>
      </c>
      <c r="C47" s="777" t="s">
        <v>237</v>
      </c>
      <c r="D47" s="782">
        <v>24.3</v>
      </c>
      <c r="E47" s="782"/>
      <c r="F47" s="782"/>
      <c r="G47" s="782"/>
      <c r="H47" s="782">
        <f t="shared" si="1"/>
        <v>24.3</v>
      </c>
    </row>
    <row r="48" spans="1:10" s="780" customFormat="1" ht="15" customHeight="1" outlineLevel="1">
      <c r="A48" s="783" t="s">
        <v>5265</v>
      </c>
      <c r="B48" s="777" t="s">
        <v>238</v>
      </c>
      <c r="C48" s="777" t="s">
        <v>239</v>
      </c>
      <c r="D48" s="782">
        <v>5.43</v>
      </c>
      <c r="E48" s="782">
        <v>321.85000000000002</v>
      </c>
      <c r="F48" s="779"/>
      <c r="G48" s="779"/>
      <c r="H48" s="782">
        <f t="shared" si="1"/>
        <v>327.27999999999997</v>
      </c>
    </row>
    <row r="49" spans="1:10" s="780" customFormat="1" ht="15" outlineLevel="1">
      <c r="A49" s="783" t="s">
        <v>5266</v>
      </c>
      <c r="B49" s="777" t="s">
        <v>240</v>
      </c>
      <c r="C49" s="777" t="s">
        <v>241</v>
      </c>
      <c r="D49" s="782">
        <v>264.83999999999997</v>
      </c>
      <c r="E49" s="782">
        <v>286.73</v>
      </c>
      <c r="F49" s="778">
        <v>9922.0400000000009</v>
      </c>
      <c r="G49" s="779"/>
      <c r="H49" s="778">
        <f t="shared" si="1"/>
        <v>10473.61</v>
      </c>
    </row>
    <row r="50" spans="1:10" s="780" customFormat="1" ht="15" customHeight="1" outlineLevel="1">
      <c r="A50" s="783" t="s">
        <v>5267</v>
      </c>
      <c r="B50" s="777" t="s">
        <v>242</v>
      </c>
      <c r="C50" s="777" t="s">
        <v>243</v>
      </c>
      <c r="D50" s="782">
        <v>6.38</v>
      </c>
      <c r="E50" s="782">
        <v>20.76</v>
      </c>
      <c r="F50" s="782">
        <v>20.27</v>
      </c>
      <c r="G50" s="779"/>
      <c r="H50" s="782">
        <f t="shared" si="1"/>
        <v>47.41</v>
      </c>
    </row>
    <row r="51" spans="1:10" s="780" customFormat="1" ht="15" customHeight="1" outlineLevel="1">
      <c r="A51" s="783" t="s">
        <v>5268</v>
      </c>
      <c r="B51" s="777" t="s">
        <v>244</v>
      </c>
      <c r="C51" s="777" t="s">
        <v>245</v>
      </c>
      <c r="D51" s="782">
        <v>146.41</v>
      </c>
      <c r="E51" s="779"/>
      <c r="F51" s="782">
        <v>26.18</v>
      </c>
      <c r="G51" s="779"/>
      <c r="H51" s="782">
        <f t="shared" si="1"/>
        <v>172.59</v>
      </c>
    </row>
    <row r="52" spans="1:10" ht="12.75" customHeight="1">
      <c r="A52" s="91">
        <v>6</v>
      </c>
      <c r="B52" s="92" t="s">
        <v>86</v>
      </c>
      <c r="C52" s="92" t="s">
        <v>24</v>
      </c>
      <c r="D52" s="95">
        <f>SUM(D53:D62)</f>
        <v>11457.68</v>
      </c>
      <c r="E52" s="126">
        <f t="shared" ref="E52:F52" si="5">SUM(E53:E62)</f>
        <v>709.65</v>
      </c>
      <c r="F52" s="126">
        <f t="shared" si="5"/>
        <v>469</v>
      </c>
      <c r="G52" s="93"/>
      <c r="H52" s="95">
        <f t="shared" si="1"/>
        <v>12636.33</v>
      </c>
      <c r="I52">
        <v>12636.33</v>
      </c>
      <c r="J52" t="b">
        <f t="shared" si="0"/>
        <v>1</v>
      </c>
    </row>
    <row r="53" spans="1:10" s="780" customFormat="1" ht="15" outlineLevel="1">
      <c r="A53" s="783" t="s">
        <v>5269</v>
      </c>
      <c r="B53" s="777" t="s">
        <v>248</v>
      </c>
      <c r="C53" s="777" t="s">
        <v>227</v>
      </c>
      <c r="D53" s="778">
        <v>1974.54</v>
      </c>
      <c r="E53" s="779"/>
      <c r="F53" s="779"/>
      <c r="G53" s="779"/>
      <c r="H53" s="778">
        <f t="shared" si="1"/>
        <v>1974.54</v>
      </c>
    </row>
    <row r="54" spans="1:10" s="780" customFormat="1" ht="15" outlineLevel="1">
      <c r="A54" s="783" t="s">
        <v>5270</v>
      </c>
      <c r="B54" s="777" t="s">
        <v>249</v>
      </c>
      <c r="C54" s="777" t="s">
        <v>229</v>
      </c>
      <c r="D54" s="778">
        <v>8520.49</v>
      </c>
      <c r="E54" s="779"/>
      <c r="F54" s="779"/>
      <c r="G54" s="779"/>
      <c r="H54" s="778">
        <f t="shared" si="1"/>
        <v>8520.49</v>
      </c>
    </row>
    <row r="55" spans="1:10" s="780" customFormat="1" ht="15" outlineLevel="1">
      <c r="A55" s="783" t="s">
        <v>5271</v>
      </c>
      <c r="B55" s="777" t="s">
        <v>250</v>
      </c>
      <c r="C55" s="777" t="s">
        <v>231</v>
      </c>
      <c r="D55" s="781">
        <v>202.4</v>
      </c>
      <c r="E55" s="782">
        <v>0.36</v>
      </c>
      <c r="F55" s="781">
        <v>86.4</v>
      </c>
      <c r="G55" s="779"/>
      <c r="H55" s="782">
        <f t="shared" si="1"/>
        <v>289.16000000000003</v>
      </c>
    </row>
    <row r="56" spans="1:10" s="780" customFormat="1" ht="15" outlineLevel="1">
      <c r="A56" s="783" t="s">
        <v>5272</v>
      </c>
      <c r="B56" s="777" t="s">
        <v>251</v>
      </c>
      <c r="C56" s="777" t="s">
        <v>233</v>
      </c>
      <c r="D56" s="782">
        <v>418.74</v>
      </c>
      <c r="E56" s="779"/>
      <c r="F56" s="779"/>
      <c r="G56" s="779"/>
      <c r="H56" s="782">
        <f t="shared" si="1"/>
        <v>418.74</v>
      </c>
    </row>
    <row r="57" spans="1:10" s="780" customFormat="1" ht="15" outlineLevel="1">
      <c r="A57" s="783" t="s">
        <v>5273</v>
      </c>
      <c r="B57" s="777" t="s">
        <v>252</v>
      </c>
      <c r="C57" s="777" t="s">
        <v>235</v>
      </c>
      <c r="D57" s="782">
        <v>3.34</v>
      </c>
      <c r="E57" s="782">
        <v>2.2200000000000002</v>
      </c>
      <c r="F57" s="782">
        <v>69.58</v>
      </c>
      <c r="G57" s="779"/>
      <c r="H57" s="782">
        <f t="shared" si="1"/>
        <v>75.14</v>
      </c>
    </row>
    <row r="58" spans="1:10" s="780" customFormat="1" ht="15" customHeight="1" outlineLevel="1">
      <c r="A58" s="783" t="s">
        <v>5274</v>
      </c>
      <c r="B58" s="777" t="s">
        <v>253</v>
      </c>
      <c r="C58" s="777" t="s">
        <v>237</v>
      </c>
      <c r="D58" s="782">
        <v>203.58</v>
      </c>
      <c r="E58" s="782">
        <v>0.25</v>
      </c>
      <c r="F58" s="782">
        <v>74.63</v>
      </c>
      <c r="G58" s="779"/>
      <c r="H58" s="782">
        <f t="shared" si="1"/>
        <v>278.45999999999998</v>
      </c>
    </row>
    <row r="59" spans="1:10" s="780" customFormat="1" ht="15" customHeight="1" outlineLevel="1">
      <c r="A59" s="783" t="s">
        <v>5275</v>
      </c>
      <c r="B59" s="777" t="s">
        <v>254</v>
      </c>
      <c r="C59" s="777" t="s">
        <v>239</v>
      </c>
      <c r="D59" s="782">
        <v>8.52</v>
      </c>
      <c r="E59" s="782">
        <v>615.94000000000005</v>
      </c>
      <c r="F59" s="779"/>
      <c r="G59" s="779"/>
      <c r="H59" s="782">
        <f t="shared" si="1"/>
        <v>624.46</v>
      </c>
    </row>
    <row r="60" spans="1:10" s="780" customFormat="1" ht="15" outlineLevel="1">
      <c r="A60" s="783" t="s">
        <v>5276</v>
      </c>
      <c r="B60" s="777" t="s">
        <v>255</v>
      </c>
      <c r="C60" s="777" t="s">
        <v>243</v>
      </c>
      <c r="D60" s="782">
        <v>6.67</v>
      </c>
      <c r="E60" s="781">
        <v>47.7</v>
      </c>
      <c r="F60" s="782">
        <v>25.55</v>
      </c>
      <c r="G60" s="779"/>
      <c r="H60" s="782">
        <f t="shared" si="1"/>
        <v>79.92</v>
      </c>
    </row>
    <row r="61" spans="1:10" s="780" customFormat="1" ht="15" customHeight="1" outlineLevel="1">
      <c r="A61" s="783" t="s">
        <v>5277</v>
      </c>
      <c r="B61" s="777" t="s">
        <v>256</v>
      </c>
      <c r="C61" s="777" t="s">
        <v>257</v>
      </c>
      <c r="D61" s="781">
        <v>119.4</v>
      </c>
      <c r="E61" s="782">
        <v>42.85</v>
      </c>
      <c r="F61" s="782">
        <v>69.290000000000006</v>
      </c>
      <c r="G61" s="779"/>
      <c r="H61" s="782">
        <f t="shared" si="1"/>
        <v>231.54</v>
      </c>
    </row>
    <row r="62" spans="1:10" s="780" customFormat="1" ht="15" customHeight="1" outlineLevel="1">
      <c r="A62" s="783" t="s">
        <v>5278</v>
      </c>
      <c r="B62" s="777" t="s">
        <v>258</v>
      </c>
      <c r="C62" s="777" t="s">
        <v>245</v>
      </c>
      <c r="D62" s="779"/>
      <c r="E62" s="782">
        <v>0.33</v>
      </c>
      <c r="F62" s="782">
        <v>143.55000000000001</v>
      </c>
      <c r="G62" s="779"/>
      <c r="H62" s="782">
        <f t="shared" si="1"/>
        <v>143.88</v>
      </c>
    </row>
    <row r="63" spans="1:10" ht="12.75" customHeight="1">
      <c r="A63" s="96"/>
      <c r="B63" s="1084" t="s">
        <v>87</v>
      </c>
      <c r="C63" s="1085"/>
      <c r="D63" s="100">
        <f>D41+D52</f>
        <v>14485.35</v>
      </c>
      <c r="E63" s="127">
        <f t="shared" ref="E63:F63" si="6">E41+E52</f>
        <v>1340.37</v>
      </c>
      <c r="F63" s="127">
        <f t="shared" si="6"/>
        <v>10481.959999999999</v>
      </c>
      <c r="G63" s="98"/>
      <c r="H63" s="99">
        <f t="shared" si="1"/>
        <v>26307.68</v>
      </c>
      <c r="I63">
        <v>26307.68</v>
      </c>
      <c r="J63" t="b">
        <f t="shared" si="0"/>
        <v>1</v>
      </c>
    </row>
    <row r="64" spans="1:10" ht="12.75" customHeight="1">
      <c r="A64" s="760" t="s">
        <v>165</v>
      </c>
      <c r="B64" s="761"/>
      <c r="C64" s="761"/>
      <c r="D64" s="761"/>
      <c r="E64" s="761"/>
      <c r="F64" s="761"/>
      <c r="G64" s="761"/>
      <c r="H64" s="762"/>
      <c r="J64" t="b">
        <f t="shared" si="0"/>
        <v>1</v>
      </c>
    </row>
    <row r="65" spans="1:10">
      <c r="A65" s="91">
        <v>7</v>
      </c>
      <c r="B65" s="92" t="s">
        <v>166</v>
      </c>
      <c r="C65" s="92" t="s">
        <v>27</v>
      </c>
      <c r="D65" s="94">
        <v>20.350000000000001</v>
      </c>
      <c r="E65" s="94">
        <v>513.57000000000005</v>
      </c>
      <c r="F65" s="93"/>
      <c r="G65" s="93"/>
      <c r="H65" s="94">
        <f t="shared" si="1"/>
        <v>533.91999999999996</v>
      </c>
      <c r="I65">
        <v>533.91999999999996</v>
      </c>
      <c r="J65" t="b">
        <f t="shared" si="0"/>
        <v>1</v>
      </c>
    </row>
    <row r="66" spans="1:10" ht="28.5" customHeight="1">
      <c r="A66" s="96"/>
      <c r="B66" s="1084" t="s">
        <v>167</v>
      </c>
      <c r="C66" s="1085"/>
      <c r="D66" s="101">
        <f>D65</f>
        <v>20.350000000000001</v>
      </c>
      <c r="E66" s="128">
        <f>E65</f>
        <v>513.57000000000005</v>
      </c>
      <c r="F66" s="98"/>
      <c r="G66" s="98"/>
      <c r="H66" s="103">
        <f t="shared" si="1"/>
        <v>533.91999999999996</v>
      </c>
      <c r="I66">
        <v>533.91999999999996</v>
      </c>
      <c r="J66" t="b">
        <f t="shared" si="0"/>
        <v>1</v>
      </c>
    </row>
    <row r="67" spans="1:10" ht="12.75" customHeight="1">
      <c r="A67" s="760" t="s">
        <v>76</v>
      </c>
      <c r="B67" s="761"/>
      <c r="C67" s="761"/>
      <c r="D67" s="761"/>
      <c r="E67" s="761"/>
      <c r="F67" s="761"/>
      <c r="G67" s="761"/>
      <c r="H67" s="762"/>
      <c r="J67" t="b">
        <f t="shared" si="0"/>
        <v>1</v>
      </c>
    </row>
    <row r="68" spans="1:10">
      <c r="A68" s="91">
        <v>8</v>
      </c>
      <c r="B68" s="92" t="s">
        <v>177</v>
      </c>
      <c r="C68" s="92" t="s">
        <v>28</v>
      </c>
      <c r="D68" s="95">
        <v>2379.5700000000002</v>
      </c>
      <c r="E68" s="94">
        <v>139.11000000000001</v>
      </c>
      <c r="F68" s="93"/>
      <c r="G68" s="93"/>
      <c r="H68" s="95">
        <f t="shared" si="1"/>
        <v>2518.6799999999998</v>
      </c>
      <c r="I68">
        <v>2518.6799999999998</v>
      </c>
      <c r="J68" t="b">
        <f t="shared" si="0"/>
        <v>1</v>
      </c>
    </row>
    <row r="69" spans="1:10" ht="12.75" customHeight="1">
      <c r="A69" s="96"/>
      <c r="B69" s="1084" t="s">
        <v>88</v>
      </c>
      <c r="C69" s="1085"/>
      <c r="D69" s="100">
        <f>D68</f>
        <v>2379.5700000000002</v>
      </c>
      <c r="E69" s="127">
        <f>E68</f>
        <v>139.11000000000001</v>
      </c>
      <c r="F69" s="98"/>
      <c r="G69" s="98"/>
      <c r="H69" s="99">
        <f t="shared" si="1"/>
        <v>2518.6799999999998</v>
      </c>
      <c r="I69">
        <v>2518.6799999999998</v>
      </c>
      <c r="J69" t="b">
        <f t="shared" si="0"/>
        <v>1</v>
      </c>
    </row>
    <row r="70" spans="1:10" ht="12.75" customHeight="1">
      <c r="A70" s="760" t="s">
        <v>29</v>
      </c>
      <c r="B70" s="761"/>
      <c r="C70" s="761"/>
      <c r="D70" s="761"/>
      <c r="E70" s="761"/>
      <c r="F70" s="761"/>
      <c r="G70" s="761"/>
      <c r="H70" s="762"/>
      <c r="J70" t="b">
        <f t="shared" si="0"/>
        <v>1</v>
      </c>
    </row>
    <row r="71" spans="1:10" ht="12.75" customHeight="1">
      <c r="A71" s="91">
        <v>9</v>
      </c>
      <c r="B71" s="92" t="s">
        <v>175</v>
      </c>
      <c r="C71" s="92" t="s">
        <v>30</v>
      </c>
      <c r="D71" s="95">
        <f>SUM(D72:D73)</f>
        <v>5776.55</v>
      </c>
      <c r="E71" s="93"/>
      <c r="F71" s="93"/>
      <c r="G71" s="93"/>
      <c r="H71" s="95">
        <f t="shared" si="1"/>
        <v>5776.55</v>
      </c>
      <c r="I71">
        <v>5776.55</v>
      </c>
      <c r="J71" t="b">
        <f t="shared" si="0"/>
        <v>1</v>
      </c>
    </row>
    <row r="72" spans="1:10" s="780" customFormat="1" ht="15" outlineLevel="1">
      <c r="A72" s="783" t="s">
        <v>5279</v>
      </c>
      <c r="B72" s="777" t="s">
        <v>343</v>
      </c>
      <c r="C72" s="777" t="s">
        <v>267</v>
      </c>
      <c r="D72" s="778">
        <v>5287.92</v>
      </c>
      <c r="E72" s="779"/>
      <c r="F72" s="779"/>
      <c r="G72" s="779"/>
      <c r="H72" s="778">
        <f t="shared" si="1"/>
        <v>5287.92</v>
      </c>
    </row>
    <row r="73" spans="1:10" s="780" customFormat="1" ht="15" outlineLevel="1">
      <c r="A73" s="783" t="s">
        <v>5280</v>
      </c>
      <c r="B73" s="777" t="s">
        <v>344</v>
      </c>
      <c r="C73" s="777" t="s">
        <v>265</v>
      </c>
      <c r="D73" s="782">
        <v>488.63</v>
      </c>
      <c r="E73" s="779"/>
      <c r="F73" s="779"/>
      <c r="G73" s="779"/>
      <c r="H73" s="782">
        <f t="shared" si="1"/>
        <v>488.63</v>
      </c>
    </row>
    <row r="74" spans="1:10">
      <c r="A74" s="91">
        <v>10</v>
      </c>
      <c r="B74" s="92" t="s">
        <v>176</v>
      </c>
      <c r="C74" s="92" t="s">
        <v>89</v>
      </c>
      <c r="D74" s="104">
        <v>151.19999999999999</v>
      </c>
      <c r="E74" s="93"/>
      <c r="F74" s="93"/>
      <c r="G74" s="93"/>
      <c r="H74" s="104">
        <f t="shared" si="1"/>
        <v>151.19999999999999</v>
      </c>
      <c r="I74">
        <v>151.19999999999999</v>
      </c>
      <c r="J74" t="b">
        <f t="shared" si="0"/>
        <v>1</v>
      </c>
    </row>
    <row r="75" spans="1:10" ht="12.75" customHeight="1">
      <c r="A75" s="96"/>
      <c r="B75" s="1084" t="s">
        <v>31</v>
      </c>
      <c r="C75" s="1085"/>
      <c r="D75" s="100">
        <f>D71+D74</f>
        <v>5927.75</v>
      </c>
      <c r="E75" s="97"/>
      <c r="F75" s="98"/>
      <c r="G75" s="98"/>
      <c r="H75" s="99">
        <f t="shared" si="1"/>
        <v>5927.75</v>
      </c>
      <c r="I75">
        <v>5927.75</v>
      </c>
      <c r="J75" t="b">
        <f t="shared" si="0"/>
        <v>1</v>
      </c>
    </row>
    <row r="76" spans="1:10" ht="12.75" customHeight="1">
      <c r="A76" s="760" t="s">
        <v>32</v>
      </c>
      <c r="B76" s="761"/>
      <c r="C76" s="761"/>
      <c r="D76" s="761"/>
      <c r="E76" s="761"/>
      <c r="F76" s="761"/>
      <c r="G76" s="761"/>
      <c r="H76" s="762"/>
      <c r="J76" t="b">
        <f t="shared" si="0"/>
        <v>1</v>
      </c>
    </row>
    <row r="77" spans="1:10" ht="12.75" customHeight="1">
      <c r="A77" s="91">
        <v>11</v>
      </c>
      <c r="B77" s="92" t="s">
        <v>168</v>
      </c>
      <c r="C77" s="92" t="s">
        <v>169</v>
      </c>
      <c r="D77" s="94">
        <v>477.63</v>
      </c>
      <c r="E77" s="95">
        <v>5169.99</v>
      </c>
      <c r="F77" s="94">
        <v>26.47</v>
      </c>
      <c r="G77" s="93"/>
      <c r="H77" s="95">
        <f t="shared" si="1"/>
        <v>5674.09</v>
      </c>
      <c r="I77">
        <v>5674.09</v>
      </c>
      <c r="J77" t="b">
        <f t="shared" si="0"/>
        <v>1</v>
      </c>
    </row>
    <row r="78" spans="1:10" ht="12.75" customHeight="1">
      <c r="A78" s="96"/>
      <c r="B78" s="1084" t="s">
        <v>33</v>
      </c>
      <c r="C78" s="1085"/>
      <c r="D78" s="101">
        <f>D77</f>
        <v>477.63</v>
      </c>
      <c r="E78" s="128">
        <f t="shared" ref="E78:F78" si="7">E77</f>
        <v>5169.99</v>
      </c>
      <c r="F78" s="128">
        <f t="shared" si="7"/>
        <v>26.47</v>
      </c>
      <c r="G78" s="98"/>
      <c r="H78" s="99">
        <f t="shared" si="1"/>
        <v>5674.09</v>
      </c>
      <c r="I78">
        <v>5674.09</v>
      </c>
      <c r="J78" t="b">
        <f t="shared" si="0"/>
        <v>1</v>
      </c>
    </row>
    <row r="79" spans="1:10" ht="12.75" customHeight="1">
      <c r="A79" s="96"/>
      <c r="B79" s="1084" t="s">
        <v>34</v>
      </c>
      <c r="C79" s="1085"/>
      <c r="D79" s="127">
        <f>D31+D39+D63+D66+D69+D75+D78</f>
        <v>142245.70000000001</v>
      </c>
      <c r="E79" s="127">
        <f t="shared" ref="E79:G79" si="8">E31+E39+E63+E66+E69+E75+E78</f>
        <v>7505.7</v>
      </c>
      <c r="F79" s="127">
        <f t="shared" si="8"/>
        <v>33068.839999999997</v>
      </c>
      <c r="G79" s="127">
        <f t="shared" si="8"/>
        <v>2559.08</v>
      </c>
      <c r="H79" s="99">
        <f t="shared" si="1"/>
        <v>185379.32</v>
      </c>
      <c r="I79">
        <v>185379.32</v>
      </c>
      <c r="J79" t="b">
        <f t="shared" si="0"/>
        <v>1</v>
      </c>
    </row>
    <row r="80" spans="1:10" ht="12.75" customHeight="1">
      <c r="A80" s="760" t="s">
        <v>35</v>
      </c>
      <c r="B80" s="761"/>
      <c r="C80" s="761"/>
      <c r="D80" s="761"/>
      <c r="E80" s="761"/>
      <c r="F80" s="761"/>
      <c r="G80" s="761"/>
      <c r="H80" s="762"/>
      <c r="J80" t="b">
        <f t="shared" si="0"/>
        <v>1</v>
      </c>
    </row>
    <row r="81" spans="1:11" ht="51" customHeight="1">
      <c r="A81" s="91">
        <v>12</v>
      </c>
      <c r="B81" s="92" t="s">
        <v>36</v>
      </c>
      <c r="C81" s="92" t="s">
        <v>37</v>
      </c>
      <c r="D81" s="95">
        <f>D79*3.1%</f>
        <v>4409.62</v>
      </c>
      <c r="E81" s="126">
        <f>E79*3.1%</f>
        <v>232.68</v>
      </c>
      <c r="F81" s="93"/>
      <c r="G81" s="93"/>
      <c r="H81" s="105">
        <f t="shared" si="1"/>
        <v>4642.3</v>
      </c>
      <c r="I81">
        <v>4642.3</v>
      </c>
      <c r="J81" t="b">
        <f t="shared" si="0"/>
        <v>1</v>
      </c>
    </row>
    <row r="82" spans="1:11" ht="12.75" customHeight="1">
      <c r="A82" s="90"/>
      <c r="B82" s="92"/>
      <c r="C82" s="92"/>
      <c r="D82" s="93" t="s">
        <v>90</v>
      </c>
      <c r="E82" s="93" t="s">
        <v>91</v>
      </c>
      <c r="F82" s="93"/>
      <c r="G82" s="93"/>
      <c r="H82" s="93"/>
      <c r="J82" t="b">
        <f t="shared" si="0"/>
        <v>1</v>
      </c>
    </row>
    <row r="83" spans="1:11" ht="12.75" customHeight="1">
      <c r="A83" s="96"/>
      <c r="B83" s="1084" t="s">
        <v>38</v>
      </c>
      <c r="C83" s="1085"/>
      <c r="D83" s="100">
        <f>D81</f>
        <v>4409.62</v>
      </c>
      <c r="E83" s="127">
        <f>E81</f>
        <v>232.68</v>
      </c>
      <c r="F83" s="98"/>
      <c r="G83" s="98"/>
      <c r="H83" s="106">
        <f t="shared" si="1"/>
        <v>4642.3</v>
      </c>
      <c r="I83">
        <v>4642.3</v>
      </c>
      <c r="J83" t="b">
        <f t="shared" si="0"/>
        <v>1</v>
      </c>
    </row>
    <row r="84" spans="1:11" ht="12.75" customHeight="1">
      <c r="A84" s="96"/>
      <c r="B84" s="1084" t="s">
        <v>39</v>
      </c>
      <c r="C84" s="1085"/>
      <c r="D84" s="100">
        <f>D79+D83</f>
        <v>146655.32</v>
      </c>
      <c r="E84" s="127">
        <f t="shared" ref="E84:G84" si="9">E79+E83</f>
        <v>7738.38</v>
      </c>
      <c r="F84" s="127">
        <f t="shared" si="9"/>
        <v>33068.839999999997</v>
      </c>
      <c r="G84" s="127">
        <f t="shared" si="9"/>
        <v>2559.08</v>
      </c>
      <c r="H84" s="99">
        <f t="shared" si="1"/>
        <v>190021.62</v>
      </c>
      <c r="I84">
        <v>190021.62</v>
      </c>
      <c r="J84" t="b">
        <f t="shared" si="0"/>
        <v>1</v>
      </c>
    </row>
    <row r="85" spans="1:11" ht="12.75" customHeight="1">
      <c r="A85" s="760" t="s">
        <v>40</v>
      </c>
      <c r="B85" s="761"/>
      <c r="C85" s="761"/>
      <c r="D85" s="761"/>
      <c r="E85" s="761"/>
      <c r="F85" s="761"/>
      <c r="G85" s="761"/>
      <c r="H85" s="762"/>
      <c r="J85" t="b">
        <f t="shared" si="0"/>
        <v>1</v>
      </c>
    </row>
    <row r="86" spans="1:11" ht="17.25" customHeight="1">
      <c r="A86" s="91">
        <v>13</v>
      </c>
      <c r="B86" s="92" t="s">
        <v>170</v>
      </c>
      <c r="C86" s="92" t="s">
        <v>41</v>
      </c>
      <c r="D86" s="93"/>
      <c r="E86" s="93"/>
      <c r="F86" s="93"/>
      <c r="G86" s="94">
        <v>260.91000000000003</v>
      </c>
      <c r="H86" s="94">
        <f t="shared" si="1"/>
        <v>260.91000000000003</v>
      </c>
      <c r="I86">
        <v>260.91000000000003</v>
      </c>
      <c r="J86" t="b">
        <f t="shared" si="0"/>
        <v>1</v>
      </c>
    </row>
    <row r="87" spans="1:11" ht="51" customHeight="1">
      <c r="A87" s="91">
        <v>14</v>
      </c>
      <c r="B87" s="92" t="s">
        <v>42</v>
      </c>
      <c r="C87" s="92" t="s">
        <v>43</v>
      </c>
      <c r="D87" s="94">
        <f>D84*0.5%</f>
        <v>733.28</v>
      </c>
      <c r="E87" s="121">
        <f>E84*0.5%</f>
        <v>38.69</v>
      </c>
      <c r="F87" s="93"/>
      <c r="G87" s="93"/>
      <c r="H87" s="94">
        <f t="shared" si="1"/>
        <v>771.97</v>
      </c>
      <c r="I87">
        <v>771.97</v>
      </c>
      <c r="J87" t="b">
        <f t="shared" si="0"/>
        <v>1</v>
      </c>
    </row>
    <row r="88" spans="1:11" ht="32.25" customHeight="1">
      <c r="A88" s="90"/>
      <c r="B88" s="92"/>
      <c r="C88" s="92"/>
      <c r="D88" s="93" t="s">
        <v>92</v>
      </c>
      <c r="E88" s="93" t="s">
        <v>93</v>
      </c>
      <c r="F88" s="93"/>
      <c r="G88" s="93"/>
      <c r="H88" s="93"/>
      <c r="J88" t="b">
        <f t="shared" si="0"/>
        <v>1</v>
      </c>
    </row>
    <row r="89" spans="1:11" ht="56.25">
      <c r="A89" s="91">
        <v>15</v>
      </c>
      <c r="B89" s="92" t="s">
        <v>207</v>
      </c>
      <c r="C89" s="92" t="s">
        <v>173</v>
      </c>
      <c r="D89" s="93"/>
      <c r="E89" s="93"/>
      <c r="F89" s="93"/>
      <c r="G89" s="94">
        <v>655.53</v>
      </c>
      <c r="H89" s="94">
        <f t="shared" si="1"/>
        <v>655.53</v>
      </c>
      <c r="I89">
        <v>655.53</v>
      </c>
      <c r="J89" t="b">
        <f t="shared" si="0"/>
        <v>1</v>
      </c>
    </row>
    <row r="90" spans="1:11" ht="45">
      <c r="A90" s="91">
        <v>16</v>
      </c>
      <c r="B90" s="92" t="s">
        <v>182</v>
      </c>
      <c r="C90" s="92" t="s">
        <v>183</v>
      </c>
      <c r="D90" s="93"/>
      <c r="E90" s="93"/>
      <c r="F90" s="93"/>
      <c r="G90" s="94">
        <v>0.03</v>
      </c>
      <c r="H90" s="94">
        <f t="shared" si="1"/>
        <v>0.03</v>
      </c>
      <c r="I90">
        <v>0.03</v>
      </c>
      <c r="J90" t="b">
        <f t="shared" si="0"/>
        <v>1</v>
      </c>
    </row>
    <row r="91" spans="1:11" ht="103.5" customHeight="1">
      <c r="A91" s="91">
        <v>17</v>
      </c>
      <c r="B91" s="92" t="s">
        <v>181</v>
      </c>
      <c r="C91" s="92" t="s">
        <v>184</v>
      </c>
      <c r="D91" s="93"/>
      <c r="E91" s="93"/>
      <c r="F91" s="93"/>
      <c r="G91" s="104">
        <v>21.7</v>
      </c>
      <c r="H91" s="104">
        <f t="shared" si="1"/>
        <v>21.7</v>
      </c>
      <c r="I91">
        <v>21.7</v>
      </c>
      <c r="J91" t="b">
        <f t="shared" si="0"/>
        <v>1</v>
      </c>
    </row>
    <row r="92" spans="1:11" ht="48" customHeight="1">
      <c r="A92" s="769">
        <v>18</v>
      </c>
      <c r="B92" s="770" t="s">
        <v>208</v>
      </c>
      <c r="C92" s="770" t="s">
        <v>174</v>
      </c>
      <c r="D92" s="771"/>
      <c r="E92" s="771"/>
      <c r="F92" s="771"/>
      <c r="G92" s="772">
        <v>19.86</v>
      </c>
      <c r="H92" s="772">
        <f t="shared" si="1"/>
        <v>19.86</v>
      </c>
      <c r="I92">
        <v>19.86</v>
      </c>
      <c r="J92" t="b">
        <f t="shared" si="0"/>
        <v>1</v>
      </c>
    </row>
    <row r="93" spans="1:11" ht="18" customHeight="1">
      <c r="A93" s="96"/>
      <c r="B93" s="1084" t="s">
        <v>44</v>
      </c>
      <c r="C93" s="1085"/>
      <c r="D93" s="101">
        <f>D86+D87+D89+D90+D91+D92</f>
        <v>733.28</v>
      </c>
      <c r="E93" s="128">
        <f>E86+E87+E89+E90+E91+E92</f>
        <v>38.69</v>
      </c>
      <c r="F93" s="98"/>
      <c r="G93" s="128">
        <f>G86+G87+G89+G90+G91+G92</f>
        <v>958.03</v>
      </c>
      <c r="H93" s="107">
        <f t="shared" si="1"/>
        <v>1730</v>
      </c>
      <c r="I93">
        <v>1730</v>
      </c>
      <c r="J93" t="b">
        <f t="shared" si="0"/>
        <v>1</v>
      </c>
    </row>
    <row r="94" spans="1:11" ht="12.75" customHeight="1">
      <c r="A94" s="96"/>
      <c r="B94" s="1084" t="s">
        <v>45</v>
      </c>
      <c r="C94" s="1085"/>
      <c r="D94" s="127">
        <f>D84+D93</f>
        <v>147388.6</v>
      </c>
      <c r="E94" s="127">
        <f t="shared" ref="E94:G94" si="10">E84+E93</f>
        <v>7777.07</v>
      </c>
      <c r="F94" s="127">
        <f t="shared" si="10"/>
        <v>33068.839999999997</v>
      </c>
      <c r="G94" s="127">
        <f t="shared" si="10"/>
        <v>3517.11</v>
      </c>
      <c r="H94" s="99">
        <f t="shared" si="1"/>
        <v>191751.62</v>
      </c>
      <c r="I94">
        <v>191751.62</v>
      </c>
      <c r="J94" t="b">
        <f t="shared" si="0"/>
        <v>1</v>
      </c>
    </row>
    <row r="95" spans="1:11" ht="12.75" customHeight="1">
      <c r="A95" s="760" t="s">
        <v>46</v>
      </c>
      <c r="B95" s="761"/>
      <c r="C95" s="761"/>
      <c r="D95" s="761"/>
      <c r="E95" s="761"/>
      <c r="F95" s="761"/>
      <c r="G95" s="761"/>
      <c r="H95" s="762"/>
      <c r="J95" t="b">
        <f t="shared" si="0"/>
        <v>1</v>
      </c>
    </row>
    <row r="96" spans="1:11" ht="120.75" customHeight="1">
      <c r="A96" s="769">
        <v>19</v>
      </c>
      <c r="B96" s="770" t="s">
        <v>185</v>
      </c>
      <c r="C96" s="770" t="s">
        <v>77</v>
      </c>
      <c r="D96" s="771"/>
      <c r="E96" s="771"/>
      <c r="F96" s="771"/>
      <c r="G96" s="773">
        <f>(D94+E94+F94)*2.14%+3.23</f>
        <v>4031.45</v>
      </c>
      <c r="H96" s="774">
        <f t="shared" si="1"/>
        <v>4031.45</v>
      </c>
      <c r="I96">
        <v>4031.45</v>
      </c>
      <c r="J96" t="b">
        <f t="shared" si="0"/>
        <v>1</v>
      </c>
      <c r="K96" s="53"/>
    </row>
    <row r="97" spans="1:10" ht="57" customHeight="1">
      <c r="A97" s="90"/>
      <c r="B97" s="92"/>
      <c r="C97" s="92"/>
      <c r="D97" s="93"/>
      <c r="E97" s="93"/>
      <c r="F97" s="93"/>
      <c r="G97" s="93" t="s">
        <v>186</v>
      </c>
      <c r="H97" s="93"/>
      <c r="J97" t="b">
        <f t="shared" si="0"/>
        <v>1</v>
      </c>
    </row>
    <row r="98" spans="1:10" ht="12.75" customHeight="1">
      <c r="A98" s="96"/>
      <c r="B98" s="1084" t="s">
        <v>47</v>
      </c>
      <c r="C98" s="1085"/>
      <c r="D98" s="97"/>
      <c r="E98" s="97"/>
      <c r="F98" s="98"/>
      <c r="G98" s="99">
        <f>G96</f>
        <v>4031.45</v>
      </c>
      <c r="H98" s="99">
        <f t="shared" si="1"/>
        <v>4031.45</v>
      </c>
      <c r="I98">
        <v>4031.45</v>
      </c>
      <c r="J98" t="b">
        <f t="shared" si="0"/>
        <v>1</v>
      </c>
    </row>
    <row r="99" spans="1:10" ht="87.75" customHeight="1">
      <c r="A99" s="1089" t="s">
        <v>48</v>
      </c>
      <c r="B99" s="1090"/>
      <c r="C99" s="1090"/>
      <c r="D99" s="1090"/>
      <c r="E99" s="1090"/>
      <c r="F99" s="1090"/>
      <c r="G99" s="1090"/>
      <c r="H99" s="763"/>
      <c r="J99" t="b">
        <f t="shared" si="0"/>
        <v>1</v>
      </c>
    </row>
    <row r="100" spans="1:10" ht="27.75" customHeight="1">
      <c r="A100" s="769">
        <v>20</v>
      </c>
      <c r="B100" s="770" t="s">
        <v>49</v>
      </c>
      <c r="C100" s="770" t="s">
        <v>50</v>
      </c>
      <c r="D100" s="771"/>
      <c r="E100" s="771"/>
      <c r="F100" s="771"/>
      <c r="G100" s="775">
        <v>383.5</v>
      </c>
      <c r="H100" s="775">
        <f t="shared" si="1"/>
        <v>383.5</v>
      </c>
      <c r="I100">
        <v>383.5</v>
      </c>
      <c r="J100" t="b">
        <f t="shared" si="0"/>
        <v>1</v>
      </c>
    </row>
    <row r="101" spans="1:10" ht="15" customHeight="1">
      <c r="A101" s="90"/>
      <c r="B101" s="92"/>
      <c r="C101" s="92"/>
      <c r="D101" s="93"/>
      <c r="E101" s="93"/>
      <c r="F101" s="93"/>
      <c r="G101" s="93" t="s">
        <v>94</v>
      </c>
      <c r="H101" s="93"/>
      <c r="J101" t="b">
        <f t="shared" si="0"/>
        <v>1</v>
      </c>
    </row>
    <row r="102" spans="1:10" ht="52.5" customHeight="1">
      <c r="A102" s="769">
        <v>21</v>
      </c>
      <c r="B102" s="770" t="s">
        <v>95</v>
      </c>
      <c r="C102" s="770" t="s">
        <v>187</v>
      </c>
      <c r="D102" s="771"/>
      <c r="E102" s="771"/>
      <c r="F102" s="771"/>
      <c r="G102" s="774">
        <v>1654.36</v>
      </c>
      <c r="H102" s="774">
        <f t="shared" si="1"/>
        <v>1654.36</v>
      </c>
      <c r="I102">
        <v>1654.36</v>
      </c>
      <c r="J102" t="b">
        <f t="shared" si="0"/>
        <v>1</v>
      </c>
    </row>
    <row r="103" spans="1:10" ht="54.75" customHeight="1">
      <c r="A103" s="90"/>
      <c r="B103" s="92"/>
      <c r="C103" s="92"/>
      <c r="D103" s="93"/>
      <c r="E103" s="93"/>
      <c r="F103" s="93"/>
      <c r="G103" s="93" t="s">
        <v>188</v>
      </c>
      <c r="H103" s="93"/>
      <c r="J103" t="b">
        <f t="shared" si="0"/>
        <v>1</v>
      </c>
    </row>
    <row r="104" spans="1:10">
      <c r="A104" s="769">
        <v>22</v>
      </c>
      <c r="B104" s="770" t="s">
        <v>96</v>
      </c>
      <c r="C104" s="770" t="s">
        <v>52</v>
      </c>
      <c r="D104" s="771"/>
      <c r="E104" s="771"/>
      <c r="F104" s="771"/>
      <c r="G104" s="774">
        <v>7927.21</v>
      </c>
      <c r="H104" s="774">
        <f t="shared" si="1"/>
        <v>7927.21</v>
      </c>
      <c r="I104">
        <v>7927.21</v>
      </c>
      <c r="J104" t="b">
        <f t="shared" si="0"/>
        <v>1</v>
      </c>
    </row>
    <row r="105" spans="1:10" ht="12.75" customHeight="1">
      <c r="A105" s="91">
        <v>23</v>
      </c>
      <c r="B105" s="92" t="s">
        <v>97</v>
      </c>
      <c r="C105" s="92" t="s">
        <v>53</v>
      </c>
      <c r="D105" s="93"/>
      <c r="E105" s="93"/>
      <c r="F105" s="93"/>
      <c r="G105" s="95">
        <v>9289.51</v>
      </c>
      <c r="H105" s="95">
        <f t="shared" si="1"/>
        <v>9289.51</v>
      </c>
      <c r="I105">
        <v>9289.51</v>
      </c>
      <c r="J105" t="b">
        <f t="shared" si="0"/>
        <v>1</v>
      </c>
    </row>
    <row r="106" spans="1:10" ht="12.75" customHeight="1">
      <c r="A106" s="769">
        <v>24</v>
      </c>
      <c r="B106" s="770" t="s">
        <v>98</v>
      </c>
      <c r="C106" s="770" t="s">
        <v>54</v>
      </c>
      <c r="D106" s="771"/>
      <c r="E106" s="771"/>
      <c r="F106" s="771"/>
      <c r="G106" s="776">
        <v>2993.1</v>
      </c>
      <c r="H106" s="776">
        <f t="shared" si="1"/>
        <v>2993.1</v>
      </c>
      <c r="I106">
        <v>2993.1</v>
      </c>
      <c r="J106" t="b">
        <f t="shared" si="0"/>
        <v>1</v>
      </c>
    </row>
    <row r="107" spans="1:10" ht="113.25" customHeight="1">
      <c r="A107" s="769">
        <v>25</v>
      </c>
      <c r="B107" s="770" t="s">
        <v>51</v>
      </c>
      <c r="C107" s="770" t="s">
        <v>209</v>
      </c>
      <c r="D107" s="771"/>
      <c r="E107" s="771"/>
      <c r="F107" s="771"/>
      <c r="G107" s="772">
        <v>129.79</v>
      </c>
      <c r="H107" s="772">
        <f t="shared" si="1"/>
        <v>129.79</v>
      </c>
      <c r="I107">
        <v>129.79</v>
      </c>
      <c r="J107" t="b">
        <f t="shared" si="0"/>
        <v>1</v>
      </c>
    </row>
    <row r="108" spans="1:10" ht="42.75" customHeight="1">
      <c r="A108" s="90"/>
      <c r="B108" s="92"/>
      <c r="C108" s="92"/>
      <c r="D108" s="93"/>
      <c r="E108" s="93"/>
      <c r="F108" s="93"/>
      <c r="G108" s="93" t="s">
        <v>189</v>
      </c>
      <c r="H108" s="93"/>
      <c r="J108" t="b">
        <f t="shared" si="0"/>
        <v>1</v>
      </c>
    </row>
    <row r="109" spans="1:10" ht="141.75" customHeight="1">
      <c r="A109" s="96"/>
      <c r="B109" s="1084" t="s">
        <v>55</v>
      </c>
      <c r="C109" s="1085"/>
      <c r="D109" s="97"/>
      <c r="E109" s="97"/>
      <c r="F109" s="98"/>
      <c r="G109" s="99">
        <f>G100+G102+G104+G105+G106+G107</f>
        <v>22377.47</v>
      </c>
      <c r="H109" s="99">
        <f t="shared" si="1"/>
        <v>22377.47</v>
      </c>
      <c r="I109">
        <v>22377.47</v>
      </c>
      <c r="J109" t="b">
        <f t="shared" si="0"/>
        <v>1</v>
      </c>
    </row>
    <row r="110" spans="1:10" ht="12.75" customHeight="1">
      <c r="A110" s="96"/>
      <c r="B110" s="1084" t="s">
        <v>56</v>
      </c>
      <c r="C110" s="1085"/>
      <c r="D110" s="127">
        <f>D94+D98+D109</f>
        <v>147388.6</v>
      </c>
      <c r="E110" s="127">
        <f t="shared" ref="E110:G110" si="11">E94+E98+E109</f>
        <v>7777.07</v>
      </c>
      <c r="F110" s="127">
        <f t="shared" si="11"/>
        <v>33068.839999999997</v>
      </c>
      <c r="G110" s="127">
        <f t="shared" si="11"/>
        <v>29926.03</v>
      </c>
      <c r="H110" s="99">
        <f t="shared" si="1"/>
        <v>218160.54</v>
      </c>
      <c r="I110">
        <v>218160.54</v>
      </c>
      <c r="J110" t="b">
        <f t="shared" si="0"/>
        <v>1</v>
      </c>
    </row>
    <row r="111" spans="1:10" ht="12.75" customHeight="1">
      <c r="A111" s="760" t="s">
        <v>57</v>
      </c>
      <c r="B111" s="761"/>
      <c r="C111" s="761"/>
      <c r="D111" s="761"/>
      <c r="E111" s="761"/>
      <c r="F111" s="761"/>
      <c r="G111" s="761"/>
      <c r="H111" s="762"/>
      <c r="J111" t="b">
        <f t="shared" si="0"/>
        <v>1</v>
      </c>
    </row>
    <row r="112" spans="1:10" ht="42" customHeight="1">
      <c r="A112" s="91">
        <v>26</v>
      </c>
      <c r="B112" s="92" t="s">
        <v>58</v>
      </c>
      <c r="C112" s="92" t="s">
        <v>59</v>
      </c>
      <c r="D112" s="95">
        <f>D110*2%</f>
        <v>2947.77</v>
      </c>
      <c r="E112" s="126">
        <f t="shared" ref="E112:G112" si="12">E110*2%</f>
        <v>155.54</v>
      </c>
      <c r="F112" s="126">
        <f t="shared" si="12"/>
        <v>661.38</v>
      </c>
      <c r="G112" s="126">
        <f t="shared" si="12"/>
        <v>598.52</v>
      </c>
      <c r="H112" s="95">
        <f t="shared" si="1"/>
        <v>4363.21</v>
      </c>
      <c r="I112">
        <v>4363.21</v>
      </c>
      <c r="J112" t="b">
        <f t="shared" si="0"/>
        <v>1</v>
      </c>
    </row>
    <row r="113" spans="1:10" ht="12.75" customHeight="1">
      <c r="A113" s="90"/>
      <c r="B113" s="92"/>
      <c r="C113" s="92"/>
      <c r="D113" s="93" t="s">
        <v>99</v>
      </c>
      <c r="E113" s="93" t="s">
        <v>100</v>
      </c>
      <c r="F113" s="93" t="s">
        <v>101</v>
      </c>
      <c r="G113" s="93" t="s">
        <v>102</v>
      </c>
      <c r="H113" s="93"/>
      <c r="J113" t="b">
        <f t="shared" si="0"/>
        <v>1</v>
      </c>
    </row>
    <row r="114" spans="1:10" ht="15" customHeight="1">
      <c r="A114" s="96"/>
      <c r="B114" s="1084" t="s">
        <v>60</v>
      </c>
      <c r="C114" s="1085"/>
      <c r="D114" s="100">
        <f>D112</f>
        <v>2947.77</v>
      </c>
      <c r="E114" s="127">
        <f t="shared" ref="E114:G114" si="13">E112</f>
        <v>155.54</v>
      </c>
      <c r="F114" s="127">
        <f t="shared" si="13"/>
        <v>661.38</v>
      </c>
      <c r="G114" s="127">
        <f t="shared" si="13"/>
        <v>598.52</v>
      </c>
      <c r="H114" s="99">
        <f t="shared" si="1"/>
        <v>4363.21</v>
      </c>
      <c r="I114">
        <v>4363.21</v>
      </c>
      <c r="J114" t="b">
        <f t="shared" si="0"/>
        <v>1</v>
      </c>
    </row>
    <row r="115" spans="1:10" ht="12.75" customHeight="1">
      <c r="A115" s="96"/>
      <c r="B115" s="1084" t="s">
        <v>61</v>
      </c>
      <c r="C115" s="1085"/>
      <c r="D115" s="100">
        <f>D110+D114</f>
        <v>150336.37</v>
      </c>
      <c r="E115" s="127">
        <f t="shared" ref="E115:G115" si="14">E110+E114</f>
        <v>7932.61</v>
      </c>
      <c r="F115" s="127">
        <f t="shared" si="14"/>
        <v>33730.22</v>
      </c>
      <c r="G115" s="127">
        <f t="shared" si="14"/>
        <v>30524.55</v>
      </c>
      <c r="H115" s="99">
        <f t="shared" si="1"/>
        <v>222523.75</v>
      </c>
      <c r="I115">
        <v>222523.75</v>
      </c>
      <c r="J115" t="b">
        <f t="shared" si="0"/>
        <v>1</v>
      </c>
    </row>
    <row r="116" spans="1:10" ht="12.75" customHeight="1">
      <c r="A116" s="760" t="s">
        <v>62</v>
      </c>
      <c r="B116" s="761"/>
      <c r="C116" s="761"/>
      <c r="D116" s="761"/>
      <c r="E116" s="761"/>
      <c r="F116" s="761"/>
      <c r="G116" s="761"/>
      <c r="H116" s="762"/>
      <c r="J116" t="b">
        <f t="shared" si="0"/>
        <v>1</v>
      </c>
    </row>
    <row r="117" spans="1:10" ht="30" customHeight="1">
      <c r="A117" s="91">
        <v>27</v>
      </c>
      <c r="B117" s="92" t="s">
        <v>180</v>
      </c>
      <c r="C117" s="92" t="s">
        <v>63</v>
      </c>
      <c r="D117" s="95">
        <f>D115*20%</f>
        <v>30067.27</v>
      </c>
      <c r="E117" s="126">
        <f t="shared" ref="E117:F117" si="15">E115*20%</f>
        <v>1586.52</v>
      </c>
      <c r="F117" s="126">
        <f t="shared" si="15"/>
        <v>6746.04</v>
      </c>
      <c r="G117" s="126">
        <f>(G115-G90*1.02)*20%</f>
        <v>6104.9</v>
      </c>
      <c r="H117" s="95">
        <f t="shared" si="1"/>
        <v>44504.73</v>
      </c>
      <c r="I117">
        <v>44504.73</v>
      </c>
      <c r="J117" t="b">
        <f t="shared" si="0"/>
        <v>1</v>
      </c>
    </row>
    <row r="118" spans="1:10" ht="26.25" customHeight="1">
      <c r="A118" s="90"/>
      <c r="B118" s="92"/>
      <c r="C118" s="92"/>
      <c r="D118" s="93" t="s">
        <v>107</v>
      </c>
      <c r="E118" s="93" t="s">
        <v>108</v>
      </c>
      <c r="F118" s="93" t="s">
        <v>109</v>
      </c>
      <c r="G118" s="93" t="s">
        <v>204</v>
      </c>
      <c r="H118" s="93"/>
      <c r="J118" t="b">
        <f t="shared" ref="J118:J120" si="16">H118=I118</f>
        <v>1</v>
      </c>
    </row>
    <row r="119" spans="1:10" ht="12.75" customHeight="1">
      <c r="A119" s="96"/>
      <c r="B119" s="1084" t="s">
        <v>64</v>
      </c>
      <c r="C119" s="1085"/>
      <c r="D119" s="100">
        <f>D117</f>
        <v>30067.27</v>
      </c>
      <c r="E119" s="127">
        <f t="shared" ref="E119:G119" si="17">E117</f>
        <v>1586.52</v>
      </c>
      <c r="F119" s="127">
        <f t="shared" si="17"/>
        <v>6746.04</v>
      </c>
      <c r="G119" s="127">
        <f t="shared" si="17"/>
        <v>6104.9</v>
      </c>
      <c r="H119" s="99">
        <f t="shared" ref="H119:H120" si="18">SUM(D119:G119)</f>
        <v>44504.73</v>
      </c>
      <c r="I119">
        <v>44504.73</v>
      </c>
      <c r="J119" t="b">
        <f t="shared" si="16"/>
        <v>1</v>
      </c>
    </row>
    <row r="120" spans="1:10" ht="21" customHeight="1">
      <c r="A120" s="96"/>
      <c r="B120" s="1084" t="s">
        <v>65</v>
      </c>
      <c r="C120" s="1085"/>
      <c r="D120" s="100">
        <f>D115+D119</f>
        <v>180403.64</v>
      </c>
      <c r="E120" s="127">
        <f t="shared" ref="E120:G120" si="19">E115+E119</f>
        <v>9519.1299999999992</v>
      </c>
      <c r="F120" s="127">
        <f t="shared" si="19"/>
        <v>40476.26</v>
      </c>
      <c r="G120" s="127">
        <f t="shared" si="19"/>
        <v>36629.449999999997</v>
      </c>
      <c r="H120" s="99">
        <f t="shared" si="18"/>
        <v>267028.47999999998</v>
      </c>
      <c r="I120">
        <v>267028.47999999998</v>
      </c>
      <c r="J120" t="b">
        <f t="shared" si="16"/>
        <v>1</v>
      </c>
    </row>
    <row r="121" spans="1:10" ht="22.5">
      <c r="A121" s="56"/>
      <c r="B121" s="57"/>
      <c r="C121" s="54" t="s">
        <v>158</v>
      </c>
      <c r="D121" s="58"/>
      <c r="E121" s="59"/>
      <c r="F121" s="55"/>
      <c r="G121" s="55">
        <f>G104+G105+G106</f>
        <v>20209.82</v>
      </c>
      <c r="H121" s="55"/>
    </row>
    <row r="123" spans="1:10">
      <c r="A123" s="1091" t="s">
        <v>4</v>
      </c>
      <c r="B123" s="1091"/>
      <c r="C123" s="27" t="s">
        <v>66</v>
      </c>
      <c r="D123" s="22"/>
      <c r="E123" s="24"/>
      <c r="F123" s="25"/>
      <c r="G123" s="27" t="s">
        <v>67</v>
      </c>
      <c r="H123" s="24"/>
    </row>
    <row r="124" spans="1:10">
      <c r="A124" s="22"/>
      <c r="B124" s="22"/>
      <c r="C124" s="20"/>
      <c r="D124" s="20" t="s">
        <v>5</v>
      </c>
      <c r="E124" s="20"/>
      <c r="F124" s="20"/>
      <c r="G124" s="20"/>
      <c r="H124" s="20"/>
    </row>
    <row r="125" spans="1:10">
      <c r="A125" s="23" t="s">
        <v>6</v>
      </c>
      <c r="B125" s="22"/>
      <c r="C125" s="26" t="s">
        <v>66</v>
      </c>
      <c r="D125" s="22"/>
      <c r="E125" s="26"/>
      <c r="F125" s="26"/>
      <c r="G125" s="27" t="s">
        <v>103</v>
      </c>
      <c r="H125" s="24"/>
    </row>
    <row r="126" spans="1:10">
      <c r="A126" s="22"/>
      <c r="B126" s="22"/>
      <c r="C126" s="20"/>
      <c r="D126" s="20" t="s">
        <v>5</v>
      </c>
      <c r="E126" s="20"/>
      <c r="F126" s="20"/>
      <c r="G126" s="20"/>
      <c r="H126" s="20"/>
    </row>
    <row r="127" spans="1:10">
      <c r="A127" s="23" t="s">
        <v>7</v>
      </c>
      <c r="B127" s="22"/>
      <c r="C127" s="26" t="s">
        <v>104</v>
      </c>
      <c r="D127" s="23"/>
      <c r="E127" s="26"/>
      <c r="F127" s="26"/>
      <c r="G127" s="27" t="s">
        <v>105</v>
      </c>
      <c r="H127" s="24"/>
    </row>
    <row r="128" spans="1:10">
      <c r="A128" s="22"/>
      <c r="B128" s="22"/>
      <c r="C128" s="21" t="s">
        <v>16</v>
      </c>
      <c r="D128" s="20" t="s">
        <v>5</v>
      </c>
      <c r="E128" s="20"/>
      <c r="F128" s="20"/>
      <c r="G128" s="20"/>
      <c r="H128" s="20"/>
    </row>
    <row r="129" spans="1:8" ht="38.25" customHeight="1">
      <c r="A129" s="28" t="s">
        <v>8</v>
      </c>
      <c r="B129" s="22"/>
      <c r="C129" s="68" t="s">
        <v>178</v>
      </c>
      <c r="D129" s="25"/>
      <c r="E129" s="24"/>
      <c r="F129" s="25"/>
      <c r="G129" s="1092" t="s">
        <v>172</v>
      </c>
      <c r="H129" s="1092"/>
    </row>
    <row r="130" spans="1:8">
      <c r="A130" s="22"/>
      <c r="B130" s="22"/>
      <c r="C130" s="21" t="s">
        <v>16</v>
      </c>
      <c r="D130" s="20" t="s">
        <v>5</v>
      </c>
      <c r="E130" s="20"/>
      <c r="F130" s="20"/>
      <c r="G130" s="20"/>
      <c r="H130" s="20"/>
    </row>
    <row r="132" spans="1:8">
      <c r="A132" s="16"/>
      <c r="B132" s="16"/>
      <c r="C132" s="19"/>
      <c r="D132" s="16"/>
      <c r="E132" s="16"/>
      <c r="F132" s="16"/>
      <c r="G132" s="764" t="s">
        <v>363</v>
      </c>
      <c r="H132" s="765"/>
    </row>
    <row r="133" spans="1:8">
      <c r="G133" s="766" t="s">
        <v>5256</v>
      </c>
      <c r="H133" s="767">
        <f>(H26+H92+H96+H100+H102+H104+H106+H107)*1.02*1.2</f>
        <v>20978.78</v>
      </c>
    </row>
    <row r="134" spans="1:8">
      <c r="G134" s="766" t="s">
        <v>5257</v>
      </c>
      <c r="H134" s="767">
        <f>H81*15%*1.2</f>
        <v>835.61</v>
      </c>
    </row>
    <row r="135" spans="1:8">
      <c r="G135" s="766" t="s">
        <v>5258</v>
      </c>
      <c r="H135" s="768">
        <f>H120-H133-H134</f>
        <v>245214.09</v>
      </c>
    </row>
  </sheetData>
  <mergeCells count="39">
    <mergeCell ref="B39:C39"/>
    <mergeCell ref="C9:G9"/>
    <mergeCell ref="C10:G10"/>
    <mergeCell ref="B12:G12"/>
    <mergeCell ref="B17:G17"/>
    <mergeCell ref="B19:G19"/>
    <mergeCell ref="B16:G16"/>
    <mergeCell ref="B78:C78"/>
    <mergeCell ref="B79:C79"/>
    <mergeCell ref="B83:C83"/>
    <mergeCell ref="A99:G99"/>
    <mergeCell ref="A21:A23"/>
    <mergeCell ref="B21:B23"/>
    <mergeCell ref="C21:C23"/>
    <mergeCell ref="D21:H21"/>
    <mergeCell ref="D22:D23"/>
    <mergeCell ref="E22:E23"/>
    <mergeCell ref="F22:F23"/>
    <mergeCell ref="G22:G23"/>
    <mergeCell ref="H22:H23"/>
    <mergeCell ref="B63:C63"/>
    <mergeCell ref="B66:C66"/>
    <mergeCell ref="B31:C31"/>
    <mergeCell ref="C5:G5"/>
    <mergeCell ref="C4:G4"/>
    <mergeCell ref="A123:B123"/>
    <mergeCell ref="G129:H129"/>
    <mergeCell ref="B93:C93"/>
    <mergeCell ref="B94:C94"/>
    <mergeCell ref="B98:C98"/>
    <mergeCell ref="B115:C115"/>
    <mergeCell ref="B119:C119"/>
    <mergeCell ref="B120:C120"/>
    <mergeCell ref="B109:C109"/>
    <mergeCell ref="B110:C110"/>
    <mergeCell ref="B114:C114"/>
    <mergeCell ref="B84:C84"/>
    <mergeCell ref="B69:C69"/>
    <mergeCell ref="B75:C75"/>
  </mergeCells>
  <phoneticPr fontId="6" type="noConversion"/>
  <pageMargins left="0.31496062992125984" right="0.23622047244094491" top="0.35433070866141736" bottom="0.35433070866141736" header="0.19685039370078741" footer="0.19685039370078741"/>
  <pageSetup paperSize="9" scale="88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04"/>
  <sheetViews>
    <sheetView view="pageBreakPreview" topLeftCell="A87" zoomScaleNormal="100" zoomScaleSheetLayoutView="100" workbookViewId="0">
      <selection activeCell="G66" sqref="G66"/>
    </sheetView>
  </sheetViews>
  <sheetFormatPr defaultRowHeight="12.75"/>
  <cols>
    <col min="1" max="1" width="4.42578125" customWidth="1"/>
    <col min="2" max="2" width="15" customWidth="1"/>
    <col min="3" max="3" width="33.5703125" customWidth="1"/>
    <col min="4" max="4" width="14.28515625" customWidth="1"/>
    <col min="5" max="5" width="11.140625" customWidth="1"/>
    <col min="6" max="6" width="9.5703125" customWidth="1"/>
    <col min="7" max="7" width="10.140625" customWidth="1"/>
    <col min="8" max="8" width="10" customWidth="1"/>
  </cols>
  <sheetData>
    <row r="1" spans="1:8">
      <c r="A1" s="3"/>
      <c r="B1" s="3"/>
      <c r="C1" s="3"/>
      <c r="D1" s="3"/>
      <c r="E1" s="3"/>
      <c r="F1" s="3"/>
      <c r="G1" s="3"/>
      <c r="H1" s="4" t="s">
        <v>10</v>
      </c>
    </row>
    <row r="2" spans="1:8">
      <c r="A2" s="3"/>
      <c r="B2" s="3"/>
      <c r="C2" s="3"/>
      <c r="D2" s="3"/>
      <c r="E2" s="3"/>
      <c r="F2" s="3"/>
      <c r="G2" s="3"/>
      <c r="H2" s="4" t="s">
        <v>9</v>
      </c>
    </row>
    <row r="3" spans="1:8">
      <c r="A3" s="3"/>
      <c r="B3" s="3"/>
      <c r="C3" s="3"/>
      <c r="D3" s="3"/>
      <c r="E3" s="3"/>
      <c r="F3" s="3"/>
      <c r="G3" s="3"/>
      <c r="H3" s="4"/>
    </row>
    <row r="4" spans="1:8">
      <c r="A4" s="3"/>
      <c r="B4" s="3" t="s">
        <v>8</v>
      </c>
      <c r="C4" s="1079" t="s">
        <v>161</v>
      </c>
      <c r="D4" s="1079"/>
      <c r="E4" s="1079"/>
      <c r="F4" s="1079"/>
      <c r="G4" s="1079"/>
      <c r="H4" s="3"/>
    </row>
    <row r="5" spans="1:8">
      <c r="A5" s="3"/>
      <c r="B5" s="3"/>
      <c r="C5" s="1080" t="s">
        <v>0</v>
      </c>
      <c r="D5" s="1080"/>
      <c r="E5" s="1080"/>
      <c r="F5" s="1080"/>
      <c r="G5" s="1080"/>
      <c r="H5" s="3"/>
    </row>
    <row r="6" spans="1:8">
      <c r="A6" s="3"/>
      <c r="B6" s="3" t="s">
        <v>78</v>
      </c>
      <c r="C6" s="5"/>
      <c r="D6" s="5"/>
      <c r="E6" s="5"/>
      <c r="F6" s="5"/>
      <c r="G6" s="5"/>
      <c r="H6" s="3"/>
    </row>
    <row r="7" spans="1:8">
      <c r="A7" s="3"/>
      <c r="B7" s="3"/>
      <c r="C7" s="5"/>
      <c r="D7" s="5"/>
      <c r="E7" s="5"/>
      <c r="F7" s="5"/>
      <c r="G7" s="5"/>
      <c r="H7" s="3"/>
    </row>
    <row r="8" spans="1:8">
      <c r="A8" s="108"/>
      <c r="B8" s="111" t="s">
        <v>206</v>
      </c>
      <c r="C8" s="110"/>
      <c r="D8" s="110"/>
      <c r="E8" s="110"/>
      <c r="F8" s="110"/>
      <c r="G8" s="110"/>
      <c r="H8" s="108"/>
    </row>
    <row r="9" spans="1:8">
      <c r="A9" s="108"/>
      <c r="B9" s="108"/>
      <c r="C9" s="1081"/>
      <c r="D9" s="1081"/>
      <c r="E9" s="1081"/>
      <c r="F9" s="1081"/>
      <c r="G9" s="1081"/>
      <c r="H9" s="108"/>
    </row>
    <row r="10" spans="1:8" ht="18">
      <c r="A10" s="112"/>
      <c r="B10" s="112"/>
      <c r="C10" s="1082" t="s">
        <v>1</v>
      </c>
      <c r="D10" s="1082"/>
      <c r="E10" s="1082"/>
      <c r="F10" s="1082"/>
      <c r="G10" s="1082"/>
      <c r="H10" s="112"/>
    </row>
    <row r="11" spans="1:8" ht="18">
      <c r="A11" s="112"/>
      <c r="B11" s="112"/>
      <c r="C11" s="110"/>
      <c r="D11" s="110"/>
      <c r="E11" s="110"/>
      <c r="F11" s="110"/>
      <c r="G11" s="110"/>
      <c r="H11" s="112"/>
    </row>
    <row r="12" spans="1:8" ht="18">
      <c r="A12" s="112"/>
      <c r="B12" s="1083" t="s">
        <v>17</v>
      </c>
      <c r="C12" s="1083"/>
      <c r="D12" s="1083"/>
      <c r="E12" s="1083"/>
      <c r="F12" s="1083"/>
      <c r="G12" s="1083"/>
      <c r="H12" s="112"/>
    </row>
    <row r="13" spans="1:8" ht="4.5" customHeight="1">
      <c r="A13" s="112"/>
      <c r="B13" s="112"/>
      <c r="C13" s="110"/>
      <c r="D13" s="110"/>
      <c r="E13" s="110"/>
      <c r="F13" s="110"/>
      <c r="G13" s="110"/>
      <c r="H13" s="112"/>
    </row>
    <row r="14" spans="1:8" ht="10.5" customHeight="1">
      <c r="A14" s="112"/>
      <c r="B14" s="112"/>
      <c r="C14" s="110"/>
      <c r="D14" s="110"/>
      <c r="E14" s="110"/>
      <c r="F14" s="110"/>
      <c r="G14" s="110"/>
      <c r="H14" s="112"/>
    </row>
    <row r="15" spans="1:8" ht="18" hidden="1" customHeight="1">
      <c r="A15" s="112"/>
      <c r="B15" s="112"/>
      <c r="C15" s="110"/>
      <c r="D15" s="110"/>
      <c r="E15" s="110"/>
      <c r="F15" s="110"/>
      <c r="G15" s="110"/>
      <c r="H15" s="112"/>
    </row>
    <row r="16" spans="1:8" ht="33.75" customHeight="1">
      <c r="A16" s="109"/>
      <c r="B16" s="1078" t="s">
        <v>18</v>
      </c>
      <c r="C16" s="1078"/>
      <c r="D16" s="1078"/>
      <c r="E16" s="1078"/>
      <c r="F16" s="1078"/>
      <c r="G16" s="1078"/>
      <c r="H16" s="109"/>
    </row>
    <row r="17" spans="1:8">
      <c r="A17" s="113"/>
      <c r="B17" s="1086" t="s">
        <v>2</v>
      </c>
      <c r="C17" s="1086"/>
      <c r="D17" s="1086"/>
      <c r="E17" s="1086"/>
      <c r="F17" s="1086"/>
      <c r="G17" s="1086"/>
      <c r="H17" s="113"/>
    </row>
    <row r="18" spans="1:8" ht="10.5" customHeight="1">
      <c r="A18" s="108"/>
      <c r="B18" s="108"/>
      <c r="C18" s="108"/>
      <c r="D18" s="114"/>
      <c r="E18" s="114"/>
      <c r="F18" s="114"/>
      <c r="G18" s="115"/>
      <c r="H18" s="115"/>
    </row>
    <row r="19" spans="1:8" ht="15.75" customHeight="1">
      <c r="A19" s="116"/>
      <c r="B19" s="1087" t="s">
        <v>179</v>
      </c>
      <c r="C19" s="1087"/>
      <c r="D19" s="1087"/>
      <c r="E19" s="1087"/>
      <c r="F19" s="1087"/>
      <c r="G19" s="1087"/>
      <c r="H19" s="110"/>
    </row>
    <row r="20" spans="1:8" ht="12.75" customHeight="1">
      <c r="A20" s="108"/>
      <c r="B20" s="108"/>
      <c r="C20" s="108"/>
      <c r="D20" s="110"/>
      <c r="E20" s="110"/>
      <c r="F20" s="110"/>
      <c r="G20" s="110"/>
      <c r="H20" s="110"/>
    </row>
    <row r="21" spans="1:8" ht="12.75" customHeight="1">
      <c r="A21" s="1063" t="s">
        <v>70</v>
      </c>
      <c r="B21" s="1063" t="s">
        <v>11</v>
      </c>
      <c r="C21" s="1063" t="s">
        <v>12</v>
      </c>
      <c r="D21" s="1088" t="s">
        <v>79</v>
      </c>
      <c r="E21" s="1066"/>
      <c r="F21" s="1066"/>
      <c r="G21" s="1066"/>
      <c r="H21" s="1067"/>
    </row>
    <row r="22" spans="1:8" ht="12.75" customHeight="1">
      <c r="A22" s="1073"/>
      <c r="B22" s="1073"/>
      <c r="C22" s="1073"/>
      <c r="D22" s="1063" t="s">
        <v>80</v>
      </c>
      <c r="E22" s="1063" t="s">
        <v>3</v>
      </c>
      <c r="F22" s="1063" t="s">
        <v>13</v>
      </c>
      <c r="G22" s="1063" t="s">
        <v>14</v>
      </c>
      <c r="H22" s="1063" t="s">
        <v>15</v>
      </c>
    </row>
    <row r="23" spans="1:8" ht="81.75" customHeight="1">
      <c r="A23" s="1064"/>
      <c r="B23" s="1064"/>
      <c r="C23" s="1064"/>
      <c r="D23" s="1064"/>
      <c r="E23" s="1064"/>
      <c r="F23" s="1064"/>
      <c r="G23" s="1064"/>
      <c r="H23" s="1064"/>
    </row>
    <row r="24" spans="1:8" ht="12.75" customHeight="1">
      <c r="A24" s="117">
        <v>1</v>
      </c>
      <c r="B24" s="117">
        <v>2</v>
      </c>
      <c r="C24" s="117">
        <v>3</v>
      </c>
      <c r="D24" s="117">
        <v>4</v>
      </c>
      <c r="E24" s="117">
        <v>5</v>
      </c>
      <c r="F24" s="117">
        <v>6</v>
      </c>
      <c r="G24" s="117">
        <v>7</v>
      </c>
      <c r="H24" s="117">
        <v>8</v>
      </c>
    </row>
    <row r="25" spans="1:8" ht="24" customHeight="1">
      <c r="A25" s="1089" t="s">
        <v>19</v>
      </c>
      <c r="B25" s="1090"/>
      <c r="C25" s="1090"/>
      <c r="D25" s="1090"/>
      <c r="E25" s="1090"/>
      <c r="F25" s="1090"/>
      <c r="G25" s="1090"/>
      <c r="H25" s="1095"/>
    </row>
    <row r="26" spans="1:8" ht="78.75">
      <c r="A26" s="118">
        <v>1</v>
      </c>
      <c r="B26" s="119" t="s">
        <v>20</v>
      </c>
      <c r="C26" s="119" t="s">
        <v>81</v>
      </c>
      <c r="D26" s="120"/>
      <c r="E26" s="120"/>
      <c r="F26" s="120"/>
      <c r="G26" s="121">
        <v>0.02</v>
      </c>
      <c r="H26" s="121">
        <v>0.02</v>
      </c>
    </row>
    <row r="27" spans="1:8" ht="22.5">
      <c r="A27" s="117"/>
      <c r="B27" s="119"/>
      <c r="C27" s="119"/>
      <c r="D27" s="120"/>
      <c r="E27" s="120"/>
      <c r="F27" s="120"/>
      <c r="G27" s="120" t="s">
        <v>191</v>
      </c>
      <c r="H27" s="120"/>
    </row>
    <row r="28" spans="1:8" ht="115.5" customHeight="1">
      <c r="A28" s="118">
        <v>2</v>
      </c>
      <c r="B28" s="119" t="s">
        <v>82</v>
      </c>
      <c r="C28" s="119" t="s">
        <v>163</v>
      </c>
      <c r="D28" s="120"/>
      <c r="E28" s="120"/>
      <c r="F28" s="120"/>
      <c r="G28" s="121">
        <v>140.13</v>
      </c>
      <c r="H28" s="121">
        <v>140.13</v>
      </c>
    </row>
    <row r="29" spans="1:8" ht="37.5" customHeight="1">
      <c r="A29" s="117"/>
      <c r="B29" s="119"/>
      <c r="C29" s="119"/>
      <c r="D29" s="120"/>
      <c r="E29" s="120"/>
      <c r="F29" s="120"/>
      <c r="G29" s="120" t="s">
        <v>192</v>
      </c>
      <c r="H29" s="120"/>
    </row>
    <row r="30" spans="1:8" ht="12.75" customHeight="1">
      <c r="A30" s="118">
        <v>3</v>
      </c>
      <c r="B30" s="119" t="s">
        <v>83</v>
      </c>
      <c r="C30" s="119" t="s">
        <v>84</v>
      </c>
      <c r="D30" s="120"/>
      <c r="E30" s="120"/>
      <c r="F30" s="120"/>
      <c r="G30" s="121">
        <v>115.68</v>
      </c>
      <c r="H30" s="121">
        <v>115.68</v>
      </c>
    </row>
    <row r="31" spans="1:8" ht="12.75" customHeight="1">
      <c r="A31" s="122"/>
      <c r="B31" s="1084" t="s">
        <v>21</v>
      </c>
      <c r="C31" s="1085"/>
      <c r="D31" s="123"/>
      <c r="E31" s="123"/>
      <c r="F31" s="124"/>
      <c r="G31" s="125">
        <v>255.83</v>
      </c>
      <c r="H31" s="125">
        <v>255.83</v>
      </c>
    </row>
    <row r="32" spans="1:8" ht="12.75" customHeight="1">
      <c r="A32" s="1089" t="s">
        <v>22</v>
      </c>
      <c r="B32" s="1090"/>
      <c r="C32" s="1090"/>
      <c r="D32" s="1090"/>
      <c r="E32" s="1090"/>
      <c r="F32" s="1090"/>
      <c r="G32" s="1090"/>
      <c r="H32" s="1095"/>
    </row>
    <row r="33" spans="1:8">
      <c r="A33" s="118">
        <v>4</v>
      </c>
      <c r="B33" s="119" t="s">
        <v>164</v>
      </c>
      <c r="C33" s="119" t="s">
        <v>25</v>
      </c>
      <c r="D33" s="126">
        <v>12681.78</v>
      </c>
      <c r="E33" s="121">
        <v>36.53</v>
      </c>
      <c r="F33" s="126">
        <v>4548.47</v>
      </c>
      <c r="G33" s="120"/>
      <c r="H33" s="126">
        <v>17266.78</v>
      </c>
    </row>
    <row r="34" spans="1:8" ht="35.25" customHeight="1">
      <c r="A34" s="122"/>
      <c r="B34" s="1084" t="s">
        <v>26</v>
      </c>
      <c r="C34" s="1085"/>
      <c r="D34" s="127">
        <v>12681.78</v>
      </c>
      <c r="E34" s="128">
        <v>36.53</v>
      </c>
      <c r="F34" s="129">
        <v>4548.47</v>
      </c>
      <c r="G34" s="124"/>
      <c r="H34" s="129">
        <v>17266.78</v>
      </c>
    </row>
    <row r="35" spans="1:8" ht="12.75" customHeight="1">
      <c r="A35" s="1089" t="s">
        <v>75</v>
      </c>
      <c r="B35" s="1090"/>
      <c r="C35" s="1090"/>
      <c r="D35" s="1090"/>
      <c r="E35" s="1090"/>
      <c r="F35" s="1090"/>
      <c r="G35" s="1090"/>
      <c r="H35" s="1095"/>
    </row>
    <row r="36" spans="1:8" ht="12.75" customHeight="1">
      <c r="A36" s="118">
        <v>5</v>
      </c>
      <c r="B36" s="119" t="s">
        <v>85</v>
      </c>
      <c r="C36" s="119" t="s">
        <v>23</v>
      </c>
      <c r="D36" s="121">
        <v>322.77999999999997</v>
      </c>
      <c r="E36" s="121">
        <v>67.239999999999995</v>
      </c>
      <c r="F36" s="126">
        <v>2018.74</v>
      </c>
      <c r="G36" s="120"/>
      <c r="H36" s="126">
        <v>2408.7600000000002</v>
      </c>
    </row>
    <row r="37" spans="1:8" ht="33.75">
      <c r="A37" s="118">
        <v>6</v>
      </c>
      <c r="B37" s="119" t="s">
        <v>86</v>
      </c>
      <c r="C37" s="119" t="s">
        <v>24</v>
      </c>
      <c r="D37" s="126">
        <v>1221.51</v>
      </c>
      <c r="E37" s="121">
        <v>75.67</v>
      </c>
      <c r="F37" s="121">
        <v>94.56</v>
      </c>
      <c r="G37" s="120"/>
      <c r="H37" s="126">
        <v>1391.74</v>
      </c>
    </row>
    <row r="38" spans="1:8" ht="12.75" customHeight="1">
      <c r="A38" s="122"/>
      <c r="B38" s="1084" t="s">
        <v>87</v>
      </c>
      <c r="C38" s="1085"/>
      <c r="D38" s="127">
        <v>1544.29</v>
      </c>
      <c r="E38" s="128">
        <v>142.91</v>
      </c>
      <c r="F38" s="130">
        <v>2113.3000000000002</v>
      </c>
      <c r="G38" s="124"/>
      <c r="H38" s="130">
        <v>3800.5</v>
      </c>
    </row>
    <row r="39" spans="1:8" ht="12.75" customHeight="1">
      <c r="A39" s="1089" t="s">
        <v>165</v>
      </c>
      <c r="B39" s="1090"/>
      <c r="C39" s="1090"/>
      <c r="D39" s="1090"/>
      <c r="E39" s="1090"/>
      <c r="F39" s="1090"/>
      <c r="G39" s="1090"/>
      <c r="H39" s="1095"/>
    </row>
    <row r="40" spans="1:8">
      <c r="A40" s="118">
        <v>7</v>
      </c>
      <c r="B40" s="119" t="s">
        <v>166</v>
      </c>
      <c r="C40" s="119" t="s">
        <v>27</v>
      </c>
      <c r="D40" s="121">
        <v>2.17</v>
      </c>
      <c r="E40" s="121">
        <v>54.75</v>
      </c>
      <c r="F40" s="120"/>
      <c r="G40" s="120"/>
      <c r="H40" s="121">
        <v>56.92</v>
      </c>
    </row>
    <row r="41" spans="1:8" ht="12.75" customHeight="1">
      <c r="A41" s="122"/>
      <c r="B41" s="1084" t="s">
        <v>167</v>
      </c>
      <c r="C41" s="1085"/>
      <c r="D41" s="128">
        <v>2.17</v>
      </c>
      <c r="E41" s="128">
        <v>54.75</v>
      </c>
      <c r="F41" s="124"/>
      <c r="G41" s="124"/>
      <c r="H41" s="125">
        <v>56.92</v>
      </c>
    </row>
    <row r="42" spans="1:8" ht="12.75" customHeight="1">
      <c r="A42" s="1089" t="s">
        <v>76</v>
      </c>
      <c r="B42" s="1090"/>
      <c r="C42" s="1090"/>
      <c r="D42" s="1090"/>
      <c r="E42" s="1090"/>
      <c r="F42" s="1090"/>
      <c r="G42" s="1090"/>
      <c r="H42" s="1095"/>
    </row>
    <row r="43" spans="1:8" ht="12.75" customHeight="1">
      <c r="A43" s="118">
        <v>8</v>
      </c>
      <c r="B43" s="119" t="s">
        <v>177</v>
      </c>
      <c r="C43" s="119" t="s">
        <v>28</v>
      </c>
      <c r="D43" s="121">
        <v>253.69</v>
      </c>
      <c r="E43" s="121">
        <v>14.83</v>
      </c>
      <c r="F43" s="120"/>
      <c r="G43" s="120"/>
      <c r="H43" s="121">
        <v>268.52</v>
      </c>
    </row>
    <row r="44" spans="1:8" ht="12.75" customHeight="1">
      <c r="A44" s="122"/>
      <c r="B44" s="1084" t="s">
        <v>88</v>
      </c>
      <c r="C44" s="1085"/>
      <c r="D44" s="128">
        <v>253.69</v>
      </c>
      <c r="E44" s="128">
        <v>14.83</v>
      </c>
      <c r="F44" s="124"/>
      <c r="G44" s="124"/>
      <c r="H44" s="125">
        <v>268.52</v>
      </c>
    </row>
    <row r="45" spans="1:8" ht="12.75" customHeight="1">
      <c r="A45" s="1089" t="s">
        <v>29</v>
      </c>
      <c r="B45" s="1090"/>
      <c r="C45" s="1090"/>
      <c r="D45" s="1090"/>
      <c r="E45" s="1090"/>
      <c r="F45" s="1090"/>
      <c r="G45" s="1090"/>
      <c r="H45" s="1095"/>
    </row>
    <row r="46" spans="1:8" ht="12.75" customHeight="1">
      <c r="A46" s="118">
        <v>9</v>
      </c>
      <c r="B46" s="119" t="s">
        <v>175</v>
      </c>
      <c r="C46" s="119" t="s">
        <v>30</v>
      </c>
      <c r="D46" s="121">
        <v>531.41999999999996</v>
      </c>
      <c r="E46" s="120"/>
      <c r="F46" s="120"/>
      <c r="G46" s="120"/>
      <c r="H46" s="121">
        <v>531.41999999999996</v>
      </c>
    </row>
    <row r="47" spans="1:8" ht="12.75" customHeight="1">
      <c r="A47" s="118">
        <v>10</v>
      </c>
      <c r="B47" s="119" t="s">
        <v>176</v>
      </c>
      <c r="C47" s="119" t="s">
        <v>89</v>
      </c>
      <c r="D47" s="121">
        <v>21.42</v>
      </c>
      <c r="E47" s="120"/>
      <c r="F47" s="120"/>
      <c r="G47" s="120"/>
      <c r="H47" s="121">
        <v>21.42</v>
      </c>
    </row>
    <row r="48" spans="1:8" ht="12.75" customHeight="1">
      <c r="A48" s="122"/>
      <c r="B48" s="1084" t="s">
        <v>31</v>
      </c>
      <c r="C48" s="1085"/>
      <c r="D48" s="128">
        <v>552.84</v>
      </c>
      <c r="E48" s="123"/>
      <c r="F48" s="124"/>
      <c r="G48" s="124"/>
      <c r="H48" s="125">
        <v>552.84</v>
      </c>
    </row>
    <row r="49" spans="1:8" ht="12.75" customHeight="1">
      <c r="A49" s="1089" t="s">
        <v>32</v>
      </c>
      <c r="B49" s="1090"/>
      <c r="C49" s="1090"/>
      <c r="D49" s="1090"/>
      <c r="E49" s="1090"/>
      <c r="F49" s="1090"/>
      <c r="G49" s="1090"/>
      <c r="H49" s="1095"/>
    </row>
    <row r="50" spans="1:8" ht="12.75" customHeight="1">
      <c r="A50" s="118">
        <v>11</v>
      </c>
      <c r="B50" s="119" t="s">
        <v>168</v>
      </c>
      <c r="C50" s="119" t="s">
        <v>169</v>
      </c>
      <c r="D50" s="121">
        <v>42.61</v>
      </c>
      <c r="E50" s="121">
        <v>461.19</v>
      </c>
      <c r="F50" s="121">
        <v>5.34</v>
      </c>
      <c r="G50" s="120"/>
      <c r="H50" s="121">
        <v>509.14</v>
      </c>
    </row>
    <row r="51" spans="1:8" ht="12.75" customHeight="1">
      <c r="A51" s="122"/>
      <c r="B51" s="1084" t="s">
        <v>33</v>
      </c>
      <c r="C51" s="1085"/>
      <c r="D51" s="128">
        <v>42.61</v>
      </c>
      <c r="E51" s="128">
        <v>461.19</v>
      </c>
      <c r="F51" s="125">
        <v>5.34</v>
      </c>
      <c r="G51" s="124"/>
      <c r="H51" s="125">
        <v>509.14</v>
      </c>
    </row>
    <row r="52" spans="1:8" ht="12.75" customHeight="1">
      <c r="A52" s="122"/>
      <c r="B52" s="1084" t="s">
        <v>34</v>
      </c>
      <c r="C52" s="1085"/>
      <c r="D52" s="127">
        <v>15077.38</v>
      </c>
      <c r="E52" s="128">
        <v>710.21</v>
      </c>
      <c r="F52" s="129">
        <v>6667.11</v>
      </c>
      <c r="G52" s="125">
        <v>255.83</v>
      </c>
      <c r="H52" s="129">
        <v>22710.53</v>
      </c>
    </row>
    <row r="53" spans="1:8" ht="12.75" customHeight="1">
      <c r="A53" s="1089" t="s">
        <v>35</v>
      </c>
      <c r="B53" s="1090"/>
      <c r="C53" s="1090"/>
      <c r="D53" s="1090"/>
      <c r="E53" s="1090"/>
      <c r="F53" s="1090"/>
      <c r="G53" s="1090"/>
      <c r="H53" s="1095"/>
    </row>
    <row r="54" spans="1:8" ht="51.75" customHeight="1">
      <c r="A54" s="118">
        <v>12</v>
      </c>
      <c r="B54" s="119" t="s">
        <v>36</v>
      </c>
      <c r="C54" s="119" t="s">
        <v>37</v>
      </c>
      <c r="D54" s="131">
        <v>467.4</v>
      </c>
      <c r="E54" s="121">
        <v>22.02</v>
      </c>
      <c r="F54" s="120"/>
      <c r="G54" s="120"/>
      <c r="H54" s="121">
        <v>489.42</v>
      </c>
    </row>
    <row r="55" spans="1:8" ht="12.75" customHeight="1">
      <c r="A55" s="117"/>
      <c r="B55" s="119"/>
      <c r="C55" s="119"/>
      <c r="D55" s="120" t="s">
        <v>90</v>
      </c>
      <c r="E55" s="120" t="s">
        <v>91</v>
      </c>
      <c r="F55" s="120"/>
      <c r="G55" s="120"/>
      <c r="H55" s="120"/>
    </row>
    <row r="56" spans="1:8" ht="22.5" customHeight="1">
      <c r="A56" s="122"/>
      <c r="B56" s="1084" t="s">
        <v>38</v>
      </c>
      <c r="C56" s="1085"/>
      <c r="D56" s="132">
        <v>467.4</v>
      </c>
      <c r="E56" s="128">
        <v>22.02</v>
      </c>
      <c r="F56" s="124"/>
      <c r="G56" s="124"/>
      <c r="H56" s="125">
        <v>489.42</v>
      </c>
    </row>
    <row r="57" spans="1:8" ht="12.75" customHeight="1">
      <c r="A57" s="122"/>
      <c r="B57" s="1084" t="s">
        <v>39</v>
      </c>
      <c r="C57" s="1085"/>
      <c r="D57" s="127">
        <v>15544.78</v>
      </c>
      <c r="E57" s="128">
        <v>732.23</v>
      </c>
      <c r="F57" s="129">
        <v>6667.11</v>
      </c>
      <c r="G57" s="125">
        <v>255.83</v>
      </c>
      <c r="H57" s="129">
        <v>23199.95</v>
      </c>
    </row>
    <row r="58" spans="1:8" ht="30" customHeight="1">
      <c r="A58" s="1089" t="s">
        <v>40</v>
      </c>
      <c r="B58" s="1090"/>
      <c r="C58" s="1090"/>
      <c r="D58" s="1090"/>
      <c r="E58" s="1090"/>
      <c r="F58" s="1090"/>
      <c r="G58" s="1090"/>
      <c r="H58" s="1095"/>
    </row>
    <row r="59" spans="1:8">
      <c r="A59" s="118">
        <v>13</v>
      </c>
      <c r="B59" s="119" t="s">
        <v>170</v>
      </c>
      <c r="C59" s="119" t="s">
        <v>41</v>
      </c>
      <c r="D59" s="120"/>
      <c r="E59" s="120"/>
      <c r="F59" s="120"/>
      <c r="G59" s="121">
        <v>12.83</v>
      </c>
      <c r="H59" s="121">
        <v>12.83</v>
      </c>
    </row>
    <row r="60" spans="1:8" ht="45">
      <c r="A60" s="118">
        <v>14</v>
      </c>
      <c r="B60" s="119" t="s">
        <v>42</v>
      </c>
      <c r="C60" s="119" t="s">
        <v>43</v>
      </c>
      <c r="D60" s="121">
        <v>77.72</v>
      </c>
      <c r="E60" s="121">
        <v>3.66</v>
      </c>
      <c r="F60" s="120"/>
      <c r="G60" s="120"/>
      <c r="H60" s="121">
        <v>81.38</v>
      </c>
    </row>
    <row r="61" spans="1:8" ht="12.75" customHeight="1">
      <c r="A61" s="117"/>
      <c r="B61" s="119"/>
      <c r="C61" s="119"/>
      <c r="D61" s="120" t="s">
        <v>92</v>
      </c>
      <c r="E61" s="120" t="s">
        <v>93</v>
      </c>
      <c r="F61" s="120"/>
      <c r="G61" s="120"/>
      <c r="H61" s="120"/>
    </row>
    <row r="62" spans="1:8" ht="77.25" customHeight="1">
      <c r="A62" s="118">
        <v>15</v>
      </c>
      <c r="B62" s="119" t="s">
        <v>207</v>
      </c>
      <c r="C62" s="119" t="s">
        <v>173</v>
      </c>
      <c r="D62" s="120"/>
      <c r="E62" s="120"/>
      <c r="F62" s="120"/>
      <c r="G62" s="121">
        <v>69.89</v>
      </c>
      <c r="H62" s="121">
        <v>69.89</v>
      </c>
    </row>
    <row r="63" spans="1:8" ht="63.75" customHeight="1">
      <c r="A63" s="118">
        <v>16</v>
      </c>
      <c r="B63" s="119" t="s">
        <v>182</v>
      </c>
      <c r="C63" s="119" t="s">
        <v>183</v>
      </c>
      <c r="D63" s="120"/>
      <c r="E63" s="120"/>
      <c r="F63" s="120"/>
      <c r="G63" s="120"/>
      <c r="H63" s="120"/>
    </row>
    <row r="64" spans="1:8" ht="22.5" customHeight="1">
      <c r="A64" s="117"/>
      <c r="B64" s="119"/>
      <c r="C64" s="119"/>
      <c r="D64" s="120"/>
      <c r="E64" s="120"/>
      <c r="F64" s="120"/>
      <c r="G64" s="120" t="s">
        <v>193</v>
      </c>
      <c r="H64" s="120"/>
    </row>
    <row r="65" spans="1:8" ht="113.25" customHeight="1">
      <c r="A65" s="118">
        <v>17</v>
      </c>
      <c r="B65" s="119" t="s">
        <v>181</v>
      </c>
      <c r="C65" s="119" t="s">
        <v>184</v>
      </c>
      <c r="D65" s="120"/>
      <c r="E65" s="120"/>
      <c r="F65" s="120"/>
      <c r="G65" s="121">
        <v>3.51</v>
      </c>
      <c r="H65" s="121">
        <v>3.51</v>
      </c>
    </row>
    <row r="66" spans="1:8" ht="37.5" customHeight="1">
      <c r="A66" s="117"/>
      <c r="B66" s="119"/>
      <c r="C66" s="119"/>
      <c r="D66" s="120"/>
      <c r="E66" s="120"/>
      <c r="F66" s="120"/>
      <c r="G66" s="120" t="s">
        <v>194</v>
      </c>
      <c r="H66" s="120"/>
    </row>
    <row r="67" spans="1:8" ht="54" customHeight="1">
      <c r="A67" s="118">
        <v>18</v>
      </c>
      <c r="B67" s="119" t="s">
        <v>208</v>
      </c>
      <c r="C67" s="119" t="s">
        <v>174</v>
      </c>
      <c r="D67" s="120"/>
      <c r="E67" s="120"/>
      <c r="F67" s="120"/>
      <c r="G67" s="121">
        <v>3.21</v>
      </c>
      <c r="H67" s="121">
        <v>3.21</v>
      </c>
    </row>
    <row r="68" spans="1:8" ht="20.25" customHeight="1">
      <c r="A68" s="122"/>
      <c r="B68" s="1084" t="s">
        <v>44</v>
      </c>
      <c r="C68" s="1085"/>
      <c r="D68" s="128">
        <v>77.72</v>
      </c>
      <c r="E68" s="128">
        <v>3.66</v>
      </c>
      <c r="F68" s="124"/>
      <c r="G68" s="125">
        <v>89.44</v>
      </c>
      <c r="H68" s="125">
        <v>170.82</v>
      </c>
    </row>
    <row r="69" spans="1:8" ht="12.75" customHeight="1">
      <c r="A69" s="122"/>
      <c r="B69" s="1084" t="s">
        <v>45</v>
      </c>
      <c r="C69" s="1085"/>
      <c r="D69" s="133">
        <v>15622.5</v>
      </c>
      <c r="E69" s="128">
        <v>735.89</v>
      </c>
      <c r="F69" s="129">
        <v>6667.11</v>
      </c>
      <c r="G69" s="125">
        <v>345.27</v>
      </c>
      <c r="H69" s="129">
        <v>23370.77</v>
      </c>
    </row>
    <row r="70" spans="1:8" ht="12.75" customHeight="1">
      <c r="A70" s="1089" t="s">
        <v>46</v>
      </c>
      <c r="B70" s="1090"/>
      <c r="C70" s="1090"/>
      <c r="D70" s="1090"/>
      <c r="E70" s="1090"/>
      <c r="F70" s="1090"/>
      <c r="G70" s="1090"/>
      <c r="H70" s="1095"/>
    </row>
    <row r="71" spans="1:8" ht="69.75" customHeight="1">
      <c r="A71" s="118">
        <v>19</v>
      </c>
      <c r="B71" s="119" t="s">
        <v>185</v>
      </c>
      <c r="C71" s="119" t="s">
        <v>77</v>
      </c>
      <c r="D71" s="120"/>
      <c r="E71" s="120"/>
      <c r="F71" s="120"/>
      <c r="G71" s="121">
        <v>492.74</v>
      </c>
      <c r="H71" s="121">
        <v>492.74</v>
      </c>
    </row>
    <row r="72" spans="1:8" ht="38.25" customHeight="1">
      <c r="A72" s="117"/>
      <c r="B72" s="119"/>
      <c r="C72" s="119"/>
      <c r="D72" s="120"/>
      <c r="E72" s="120"/>
      <c r="F72" s="120"/>
      <c r="G72" s="120" t="s">
        <v>195</v>
      </c>
      <c r="H72" s="120"/>
    </row>
    <row r="73" spans="1:8" ht="12.75" customHeight="1">
      <c r="A73" s="122"/>
      <c r="B73" s="1084" t="s">
        <v>47</v>
      </c>
      <c r="C73" s="1085"/>
      <c r="D73" s="123"/>
      <c r="E73" s="123"/>
      <c r="F73" s="124"/>
      <c r="G73" s="125">
        <v>492.74</v>
      </c>
      <c r="H73" s="125">
        <v>492.74</v>
      </c>
    </row>
    <row r="74" spans="1:8" ht="66.75" customHeight="1">
      <c r="A74" s="1089" t="s">
        <v>48</v>
      </c>
      <c r="B74" s="1090"/>
      <c r="C74" s="1090"/>
      <c r="D74" s="1090"/>
      <c r="E74" s="1090"/>
      <c r="F74" s="1090"/>
      <c r="G74" s="1090"/>
      <c r="H74" s="1095"/>
    </row>
    <row r="75" spans="1:8" ht="44.25" customHeight="1">
      <c r="A75" s="118">
        <v>20</v>
      </c>
      <c r="B75" s="119" t="s">
        <v>49</v>
      </c>
      <c r="C75" s="119" t="s">
        <v>50</v>
      </c>
      <c r="D75" s="120"/>
      <c r="E75" s="120"/>
      <c r="F75" s="120"/>
      <c r="G75" s="121">
        <v>46.74</v>
      </c>
      <c r="H75" s="121">
        <v>46.74</v>
      </c>
    </row>
    <row r="76" spans="1:8" ht="12.75" customHeight="1">
      <c r="A76" s="117"/>
      <c r="B76" s="119"/>
      <c r="C76" s="119"/>
      <c r="D76" s="120"/>
      <c r="E76" s="120"/>
      <c r="F76" s="120"/>
      <c r="G76" s="120" t="s">
        <v>94</v>
      </c>
      <c r="H76" s="120"/>
    </row>
    <row r="77" spans="1:8" ht="12.75" customHeight="1">
      <c r="A77" s="118">
        <v>21</v>
      </c>
      <c r="B77" s="119" t="s">
        <v>95</v>
      </c>
      <c r="C77" s="119" t="s">
        <v>200</v>
      </c>
      <c r="D77" s="120"/>
      <c r="E77" s="120"/>
      <c r="F77" s="120"/>
      <c r="G77" s="121">
        <v>221.29</v>
      </c>
      <c r="H77" s="121">
        <v>221.29</v>
      </c>
    </row>
    <row r="78" spans="1:8" ht="12.75" customHeight="1">
      <c r="A78" s="117"/>
      <c r="B78" s="119"/>
      <c r="C78" s="119"/>
      <c r="D78" s="120"/>
      <c r="E78" s="120"/>
      <c r="F78" s="120"/>
      <c r="G78" s="120" t="s">
        <v>201</v>
      </c>
      <c r="H78" s="120"/>
    </row>
    <row r="79" spans="1:8" ht="18" customHeight="1">
      <c r="A79" s="118">
        <v>22</v>
      </c>
      <c r="B79" s="119" t="s">
        <v>96</v>
      </c>
      <c r="C79" s="119" t="s">
        <v>52</v>
      </c>
      <c r="D79" s="120"/>
      <c r="E79" s="120"/>
      <c r="F79" s="120"/>
      <c r="G79" s="134">
        <v>1379.2</v>
      </c>
      <c r="H79" s="134">
        <v>1379.2</v>
      </c>
    </row>
    <row r="80" spans="1:8" ht="42" customHeight="1">
      <c r="A80" s="118">
        <v>23</v>
      </c>
      <c r="B80" s="119" t="s">
        <v>97</v>
      </c>
      <c r="C80" s="119" t="s">
        <v>53</v>
      </c>
      <c r="D80" s="120"/>
      <c r="E80" s="120"/>
      <c r="F80" s="120"/>
      <c r="G80" s="126">
        <v>1616.21</v>
      </c>
      <c r="H80" s="126">
        <v>1616.21</v>
      </c>
    </row>
    <row r="81" spans="1:10" ht="12.75" customHeight="1">
      <c r="A81" s="118">
        <v>24</v>
      </c>
      <c r="B81" s="119" t="s">
        <v>98</v>
      </c>
      <c r="C81" s="119" t="s">
        <v>54</v>
      </c>
      <c r="D81" s="120"/>
      <c r="E81" s="120"/>
      <c r="F81" s="120"/>
      <c r="G81" s="121">
        <v>483.48</v>
      </c>
      <c r="H81" s="121">
        <v>483.48</v>
      </c>
    </row>
    <row r="82" spans="1:10" ht="123.75" customHeight="1">
      <c r="A82" s="118">
        <v>25</v>
      </c>
      <c r="B82" s="119" t="s">
        <v>51</v>
      </c>
      <c r="C82" s="119" t="s">
        <v>210</v>
      </c>
      <c r="D82" s="120"/>
      <c r="E82" s="120"/>
      <c r="F82" s="120"/>
      <c r="G82" s="121">
        <v>9.99</v>
      </c>
      <c r="H82" s="121">
        <v>9.99</v>
      </c>
    </row>
    <row r="83" spans="1:10" ht="52.5" customHeight="1">
      <c r="A83" s="117"/>
      <c r="B83" s="119"/>
      <c r="C83" s="119"/>
      <c r="D83" s="120"/>
      <c r="E83" s="120"/>
      <c r="F83" s="120"/>
      <c r="G83" s="120" t="s">
        <v>196</v>
      </c>
      <c r="H83" s="120"/>
    </row>
    <row r="84" spans="1:10" ht="105.75" customHeight="1">
      <c r="A84" s="122"/>
      <c r="B84" s="1084" t="s">
        <v>55</v>
      </c>
      <c r="C84" s="1085"/>
      <c r="D84" s="123"/>
      <c r="E84" s="123"/>
      <c r="F84" s="124"/>
      <c r="G84" s="129">
        <v>3756.91</v>
      </c>
      <c r="H84" s="129">
        <v>3756.91</v>
      </c>
    </row>
    <row r="85" spans="1:10" ht="12.75" customHeight="1">
      <c r="A85" s="122"/>
      <c r="B85" s="1084" t="s">
        <v>56</v>
      </c>
      <c r="C85" s="1085"/>
      <c r="D85" s="133">
        <v>15622.5</v>
      </c>
      <c r="E85" s="128">
        <v>735.89</v>
      </c>
      <c r="F85" s="129">
        <v>6667.11</v>
      </c>
      <c r="G85" s="129">
        <v>4594.92</v>
      </c>
      <c r="H85" s="129">
        <v>27620.42</v>
      </c>
    </row>
    <row r="86" spans="1:10" ht="12.75" customHeight="1">
      <c r="A86" s="1089" t="s">
        <v>57</v>
      </c>
      <c r="B86" s="1090"/>
      <c r="C86" s="1090"/>
      <c r="D86" s="1090"/>
      <c r="E86" s="1090"/>
      <c r="F86" s="1090"/>
      <c r="G86" s="1090"/>
      <c r="H86" s="1095"/>
    </row>
    <row r="87" spans="1:10" ht="47.25" customHeight="1">
      <c r="A87" s="118">
        <v>26</v>
      </c>
      <c r="B87" s="119" t="s">
        <v>58</v>
      </c>
      <c r="C87" s="119" t="s">
        <v>59</v>
      </c>
      <c r="D87" s="121">
        <v>312.45</v>
      </c>
      <c r="E87" s="121">
        <v>14.72</v>
      </c>
      <c r="F87" s="121">
        <v>133.34</v>
      </c>
      <c r="G87" s="131">
        <v>91.9</v>
      </c>
      <c r="H87" s="121">
        <v>552.41</v>
      </c>
    </row>
    <row r="88" spans="1:10" ht="21.75" customHeight="1">
      <c r="A88" s="117"/>
      <c r="B88" s="119"/>
      <c r="C88" s="119"/>
      <c r="D88" s="120" t="s">
        <v>99</v>
      </c>
      <c r="E88" s="120" t="s">
        <v>100</v>
      </c>
      <c r="F88" s="120" t="s">
        <v>101</v>
      </c>
      <c r="G88" s="120" t="s">
        <v>102</v>
      </c>
      <c r="H88" s="120"/>
    </row>
    <row r="89" spans="1:10" ht="12.75" customHeight="1">
      <c r="A89" s="122"/>
      <c r="B89" s="1084" t="s">
        <v>60</v>
      </c>
      <c r="C89" s="1085"/>
      <c r="D89" s="128">
        <v>312.45</v>
      </c>
      <c r="E89" s="128">
        <v>14.72</v>
      </c>
      <c r="F89" s="125">
        <v>133.34</v>
      </c>
      <c r="G89" s="135">
        <v>91.9</v>
      </c>
      <c r="H89" s="125">
        <v>552.41</v>
      </c>
    </row>
    <row r="90" spans="1:10" ht="12.75" customHeight="1">
      <c r="A90" s="122"/>
      <c r="B90" s="1084" t="s">
        <v>61</v>
      </c>
      <c r="C90" s="1085"/>
      <c r="D90" s="127">
        <v>15934.95</v>
      </c>
      <c r="E90" s="128">
        <v>750.61</v>
      </c>
      <c r="F90" s="129">
        <v>6800.45</v>
      </c>
      <c r="G90" s="129">
        <v>4686.82</v>
      </c>
      <c r="H90" s="129">
        <v>28172.83</v>
      </c>
      <c r="J90" s="53"/>
    </row>
    <row r="91" spans="1:10" ht="12.75" customHeight="1">
      <c r="A91" s="1089" t="s">
        <v>62</v>
      </c>
      <c r="B91" s="1090"/>
      <c r="C91" s="1090"/>
      <c r="D91" s="1090"/>
      <c r="E91" s="1090"/>
      <c r="F91" s="1090"/>
      <c r="G91" s="1090"/>
      <c r="H91" s="1095"/>
    </row>
    <row r="92" spans="1:10" ht="12.75" customHeight="1">
      <c r="A92" s="122"/>
      <c r="B92" s="1084" t="s">
        <v>65</v>
      </c>
      <c r="C92" s="1085"/>
      <c r="D92" s="127">
        <v>15934.95</v>
      </c>
      <c r="E92" s="128">
        <v>750.61</v>
      </c>
      <c r="F92" s="129">
        <v>6800.45</v>
      </c>
      <c r="G92" s="129">
        <v>4686.82</v>
      </c>
      <c r="H92" s="129">
        <v>28172.83</v>
      </c>
    </row>
    <row r="93" spans="1:10" ht="22.5">
      <c r="A93" s="56"/>
      <c r="B93" s="57"/>
      <c r="C93" s="54" t="s">
        <v>158</v>
      </c>
      <c r="D93" s="58"/>
      <c r="E93" s="59"/>
      <c r="F93" s="55"/>
      <c r="G93" s="55">
        <f>G79+G80+G81</f>
        <v>3478.89</v>
      </c>
      <c r="H93" s="55"/>
    </row>
    <row r="94" spans="1:10" s="74" customFormat="1" ht="12.75" customHeight="1">
      <c r="A94" s="69"/>
      <c r="B94" s="70"/>
      <c r="C94" s="70"/>
      <c r="D94" s="71"/>
      <c r="E94" s="72"/>
      <c r="F94" s="73"/>
      <c r="G94" s="73"/>
      <c r="H94" s="73"/>
    </row>
    <row r="95" spans="1:10">
      <c r="A95" s="1091" t="s">
        <v>4</v>
      </c>
      <c r="B95" s="1091"/>
      <c r="C95" s="14" t="s">
        <v>66</v>
      </c>
      <c r="D95" s="9"/>
      <c r="E95" s="11"/>
      <c r="F95" s="12"/>
      <c r="G95" s="14" t="s">
        <v>67</v>
      </c>
      <c r="H95" s="11"/>
    </row>
    <row r="96" spans="1:10">
      <c r="A96" s="9"/>
      <c r="B96" s="9"/>
      <c r="C96" s="7"/>
      <c r="D96" s="7" t="s">
        <v>5</v>
      </c>
      <c r="E96" s="7"/>
      <c r="F96" s="7"/>
      <c r="G96" s="7"/>
      <c r="H96" s="7"/>
    </row>
    <row r="97" spans="1:8">
      <c r="A97" s="10" t="s">
        <v>6</v>
      </c>
      <c r="B97" s="9"/>
      <c r="C97" s="13" t="s">
        <v>66</v>
      </c>
      <c r="D97" s="9"/>
      <c r="E97" s="13"/>
      <c r="F97" s="13"/>
      <c r="G97" s="14" t="s">
        <v>103</v>
      </c>
      <c r="H97" s="11"/>
    </row>
    <row r="98" spans="1:8">
      <c r="A98" s="9"/>
      <c r="B98" s="9"/>
      <c r="C98" s="7"/>
      <c r="D98" s="7" t="s">
        <v>5</v>
      </c>
      <c r="E98" s="7"/>
      <c r="F98" s="7"/>
      <c r="G98" s="7"/>
      <c r="H98" s="7"/>
    </row>
    <row r="99" spans="1:8">
      <c r="A99" s="10" t="s">
        <v>7</v>
      </c>
      <c r="B99" s="9"/>
      <c r="C99" s="13" t="s">
        <v>104</v>
      </c>
      <c r="D99" s="10"/>
      <c r="E99" s="13"/>
      <c r="F99" s="13"/>
      <c r="G99" s="14" t="s">
        <v>105</v>
      </c>
      <c r="H99" s="11"/>
    </row>
    <row r="100" spans="1:8">
      <c r="A100" s="9"/>
      <c r="B100" s="9"/>
      <c r="C100" s="8" t="s">
        <v>16</v>
      </c>
      <c r="D100" s="7" t="s">
        <v>5</v>
      </c>
      <c r="E100" s="7"/>
      <c r="F100" s="7"/>
      <c r="G100" s="7"/>
      <c r="H100" s="7"/>
    </row>
    <row r="101" spans="1:8" ht="37.5" customHeight="1">
      <c r="A101" s="15" t="s">
        <v>8</v>
      </c>
      <c r="B101" s="9"/>
      <c r="C101" s="68" t="s">
        <v>178</v>
      </c>
      <c r="D101" s="12"/>
      <c r="E101" s="11"/>
      <c r="F101" s="12"/>
      <c r="G101" s="1092" t="s">
        <v>172</v>
      </c>
      <c r="H101" s="1092"/>
    </row>
    <row r="102" spans="1:8">
      <c r="A102" s="9"/>
      <c r="B102" s="9"/>
      <c r="C102" s="8" t="s">
        <v>16</v>
      </c>
      <c r="D102" s="7" t="s">
        <v>5</v>
      </c>
      <c r="E102" s="7"/>
      <c r="F102" s="7"/>
      <c r="G102" s="7"/>
      <c r="H102" s="7"/>
    </row>
    <row r="104" spans="1:8">
      <c r="A104" s="3"/>
      <c r="B104" s="3"/>
      <c r="C104" s="6"/>
      <c r="D104" s="3"/>
      <c r="E104" s="3"/>
      <c r="F104" s="3"/>
      <c r="G104" s="3"/>
      <c r="H104" s="3"/>
    </row>
  </sheetData>
  <mergeCells count="50">
    <mergeCell ref="C9:G9"/>
    <mergeCell ref="C10:G10"/>
    <mergeCell ref="B12:G12"/>
    <mergeCell ref="B17:G17"/>
    <mergeCell ref="B19:G19"/>
    <mergeCell ref="A49:H49"/>
    <mergeCell ref="B16:G16"/>
    <mergeCell ref="A25:H25"/>
    <mergeCell ref="B31:C31"/>
    <mergeCell ref="A32:H32"/>
    <mergeCell ref="B34:C34"/>
    <mergeCell ref="A21:A23"/>
    <mergeCell ref="B21:B23"/>
    <mergeCell ref="C21:C23"/>
    <mergeCell ref="D21:H21"/>
    <mergeCell ref="D22:D23"/>
    <mergeCell ref="E22:E23"/>
    <mergeCell ref="F22:F23"/>
    <mergeCell ref="G22:G23"/>
    <mergeCell ref="H22:H23"/>
    <mergeCell ref="A35:H35"/>
    <mergeCell ref="B51:C51"/>
    <mergeCell ref="B52:C52"/>
    <mergeCell ref="A53:H53"/>
    <mergeCell ref="B56:C56"/>
    <mergeCell ref="B57:C57"/>
    <mergeCell ref="B85:C85"/>
    <mergeCell ref="A86:H86"/>
    <mergeCell ref="B89:C89"/>
    <mergeCell ref="A58:H58"/>
    <mergeCell ref="B68:C68"/>
    <mergeCell ref="B69:C69"/>
    <mergeCell ref="A70:H70"/>
    <mergeCell ref="B73:C73"/>
    <mergeCell ref="C4:G4"/>
    <mergeCell ref="C5:G5"/>
    <mergeCell ref="A95:B95"/>
    <mergeCell ref="G101:H101"/>
    <mergeCell ref="A42:H42"/>
    <mergeCell ref="B44:C44"/>
    <mergeCell ref="A45:H45"/>
    <mergeCell ref="B48:C48"/>
    <mergeCell ref="B38:C38"/>
    <mergeCell ref="A39:H39"/>
    <mergeCell ref="B41:C41"/>
    <mergeCell ref="B90:C90"/>
    <mergeCell ref="A91:H91"/>
    <mergeCell ref="B92:C92"/>
    <mergeCell ref="A74:H74"/>
    <mergeCell ref="B84:C84"/>
  </mergeCells>
  <pageMargins left="0.70866141732283472" right="0.70866141732283472" top="0.74803149606299213" bottom="0.74803149606299213" header="0.31496062992125984" footer="0.31496062992125984"/>
  <pageSetup paperSize="9" scale="82" fitToHeight="0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2"/>
  <sheetViews>
    <sheetView view="pageBreakPreview" topLeftCell="A15" zoomScaleNormal="100" zoomScaleSheetLayoutView="100" workbookViewId="0">
      <selection activeCell="F28" sqref="F28"/>
    </sheetView>
  </sheetViews>
  <sheetFormatPr defaultColWidth="11.5703125" defaultRowHeight="12.75"/>
  <cols>
    <col min="1" max="1" width="5.7109375" style="29" customWidth="1"/>
    <col min="2" max="2" width="37.7109375" style="29" customWidth="1"/>
    <col min="3" max="3" width="21.85546875" style="29" customWidth="1"/>
    <col min="4" max="4" width="7.42578125" style="35" customWidth="1"/>
    <col min="5" max="5" width="14.140625" style="29" customWidth="1"/>
    <col min="6" max="6" width="21.28515625" customWidth="1"/>
    <col min="257" max="257" width="5.7109375" customWidth="1"/>
    <col min="258" max="258" width="37.7109375" customWidth="1"/>
    <col min="259" max="259" width="21.85546875" customWidth="1"/>
    <col min="260" max="260" width="7.42578125" customWidth="1"/>
    <col min="261" max="261" width="14.140625" customWidth="1"/>
    <col min="262" max="262" width="21.28515625" customWidth="1"/>
    <col min="513" max="513" width="5.7109375" customWidth="1"/>
    <col min="514" max="514" width="37.7109375" customWidth="1"/>
    <col min="515" max="515" width="21.85546875" customWidth="1"/>
    <col min="516" max="516" width="7.42578125" customWidth="1"/>
    <col min="517" max="517" width="14.140625" customWidth="1"/>
    <col min="518" max="518" width="21.28515625" customWidth="1"/>
    <col min="769" max="769" width="5.7109375" customWidth="1"/>
    <col min="770" max="770" width="37.7109375" customWidth="1"/>
    <col min="771" max="771" width="21.85546875" customWidth="1"/>
    <col min="772" max="772" width="7.42578125" customWidth="1"/>
    <col min="773" max="773" width="14.140625" customWidth="1"/>
    <col min="774" max="774" width="21.28515625" customWidth="1"/>
    <col min="1025" max="1025" width="5.7109375" customWidth="1"/>
    <col min="1026" max="1026" width="37.7109375" customWidth="1"/>
    <col min="1027" max="1027" width="21.85546875" customWidth="1"/>
    <col min="1028" max="1028" width="7.42578125" customWidth="1"/>
    <col min="1029" max="1029" width="14.140625" customWidth="1"/>
    <col min="1030" max="1030" width="21.28515625" customWidth="1"/>
    <col min="1281" max="1281" width="5.7109375" customWidth="1"/>
    <col min="1282" max="1282" width="37.7109375" customWidth="1"/>
    <col min="1283" max="1283" width="21.85546875" customWidth="1"/>
    <col min="1284" max="1284" width="7.42578125" customWidth="1"/>
    <col min="1285" max="1285" width="14.140625" customWidth="1"/>
    <col min="1286" max="1286" width="21.28515625" customWidth="1"/>
    <col min="1537" max="1537" width="5.7109375" customWidth="1"/>
    <col min="1538" max="1538" width="37.7109375" customWidth="1"/>
    <col min="1539" max="1539" width="21.85546875" customWidth="1"/>
    <col min="1540" max="1540" width="7.42578125" customWidth="1"/>
    <col min="1541" max="1541" width="14.140625" customWidth="1"/>
    <col min="1542" max="1542" width="21.28515625" customWidth="1"/>
    <col min="1793" max="1793" width="5.7109375" customWidth="1"/>
    <col min="1794" max="1794" width="37.7109375" customWidth="1"/>
    <col min="1795" max="1795" width="21.85546875" customWidth="1"/>
    <col min="1796" max="1796" width="7.42578125" customWidth="1"/>
    <col min="1797" max="1797" width="14.140625" customWidth="1"/>
    <col min="1798" max="1798" width="21.28515625" customWidth="1"/>
    <col min="2049" max="2049" width="5.7109375" customWidth="1"/>
    <col min="2050" max="2050" width="37.7109375" customWidth="1"/>
    <col min="2051" max="2051" width="21.85546875" customWidth="1"/>
    <col min="2052" max="2052" width="7.42578125" customWidth="1"/>
    <col min="2053" max="2053" width="14.140625" customWidth="1"/>
    <col min="2054" max="2054" width="21.28515625" customWidth="1"/>
    <col min="2305" max="2305" width="5.7109375" customWidth="1"/>
    <col min="2306" max="2306" width="37.7109375" customWidth="1"/>
    <col min="2307" max="2307" width="21.85546875" customWidth="1"/>
    <col min="2308" max="2308" width="7.42578125" customWidth="1"/>
    <col min="2309" max="2309" width="14.140625" customWidth="1"/>
    <col min="2310" max="2310" width="21.28515625" customWidth="1"/>
    <col min="2561" max="2561" width="5.7109375" customWidth="1"/>
    <col min="2562" max="2562" width="37.7109375" customWidth="1"/>
    <col min="2563" max="2563" width="21.85546875" customWidth="1"/>
    <col min="2564" max="2564" width="7.42578125" customWidth="1"/>
    <col min="2565" max="2565" width="14.140625" customWidth="1"/>
    <col min="2566" max="2566" width="21.28515625" customWidth="1"/>
    <col min="2817" max="2817" width="5.7109375" customWidth="1"/>
    <col min="2818" max="2818" width="37.7109375" customWidth="1"/>
    <col min="2819" max="2819" width="21.85546875" customWidth="1"/>
    <col min="2820" max="2820" width="7.42578125" customWidth="1"/>
    <col min="2821" max="2821" width="14.140625" customWidth="1"/>
    <col min="2822" max="2822" width="21.28515625" customWidth="1"/>
    <col min="3073" max="3073" width="5.7109375" customWidth="1"/>
    <col min="3074" max="3074" width="37.7109375" customWidth="1"/>
    <col min="3075" max="3075" width="21.85546875" customWidth="1"/>
    <col min="3076" max="3076" width="7.42578125" customWidth="1"/>
    <col min="3077" max="3077" width="14.140625" customWidth="1"/>
    <col min="3078" max="3078" width="21.28515625" customWidth="1"/>
    <col min="3329" max="3329" width="5.7109375" customWidth="1"/>
    <col min="3330" max="3330" width="37.7109375" customWidth="1"/>
    <col min="3331" max="3331" width="21.85546875" customWidth="1"/>
    <col min="3332" max="3332" width="7.42578125" customWidth="1"/>
    <col min="3333" max="3333" width="14.140625" customWidth="1"/>
    <col min="3334" max="3334" width="21.28515625" customWidth="1"/>
    <col min="3585" max="3585" width="5.7109375" customWidth="1"/>
    <col min="3586" max="3586" width="37.7109375" customWidth="1"/>
    <col min="3587" max="3587" width="21.85546875" customWidth="1"/>
    <col min="3588" max="3588" width="7.42578125" customWidth="1"/>
    <col min="3589" max="3589" width="14.140625" customWidth="1"/>
    <col min="3590" max="3590" width="21.28515625" customWidth="1"/>
    <col min="3841" max="3841" width="5.7109375" customWidth="1"/>
    <col min="3842" max="3842" width="37.7109375" customWidth="1"/>
    <col min="3843" max="3843" width="21.85546875" customWidth="1"/>
    <col min="3844" max="3844" width="7.42578125" customWidth="1"/>
    <col min="3845" max="3845" width="14.140625" customWidth="1"/>
    <col min="3846" max="3846" width="21.28515625" customWidth="1"/>
    <col min="4097" max="4097" width="5.7109375" customWidth="1"/>
    <col min="4098" max="4098" width="37.7109375" customWidth="1"/>
    <col min="4099" max="4099" width="21.85546875" customWidth="1"/>
    <col min="4100" max="4100" width="7.42578125" customWidth="1"/>
    <col min="4101" max="4101" width="14.140625" customWidth="1"/>
    <col min="4102" max="4102" width="21.28515625" customWidth="1"/>
    <col min="4353" max="4353" width="5.7109375" customWidth="1"/>
    <col min="4354" max="4354" width="37.7109375" customWidth="1"/>
    <col min="4355" max="4355" width="21.85546875" customWidth="1"/>
    <col min="4356" max="4356" width="7.42578125" customWidth="1"/>
    <col min="4357" max="4357" width="14.140625" customWidth="1"/>
    <col min="4358" max="4358" width="21.28515625" customWidth="1"/>
    <col min="4609" max="4609" width="5.7109375" customWidth="1"/>
    <col min="4610" max="4610" width="37.7109375" customWidth="1"/>
    <col min="4611" max="4611" width="21.85546875" customWidth="1"/>
    <col min="4612" max="4612" width="7.42578125" customWidth="1"/>
    <col min="4613" max="4613" width="14.140625" customWidth="1"/>
    <col min="4614" max="4614" width="21.28515625" customWidth="1"/>
    <col min="4865" max="4865" width="5.7109375" customWidth="1"/>
    <col min="4866" max="4866" width="37.7109375" customWidth="1"/>
    <col min="4867" max="4867" width="21.85546875" customWidth="1"/>
    <col min="4868" max="4868" width="7.42578125" customWidth="1"/>
    <col min="4869" max="4869" width="14.140625" customWidth="1"/>
    <col min="4870" max="4870" width="21.28515625" customWidth="1"/>
    <col min="5121" max="5121" width="5.7109375" customWidth="1"/>
    <col min="5122" max="5122" width="37.7109375" customWidth="1"/>
    <col min="5123" max="5123" width="21.85546875" customWidth="1"/>
    <col min="5124" max="5124" width="7.42578125" customWidth="1"/>
    <col min="5125" max="5125" width="14.140625" customWidth="1"/>
    <col min="5126" max="5126" width="21.28515625" customWidth="1"/>
    <col min="5377" max="5377" width="5.7109375" customWidth="1"/>
    <col min="5378" max="5378" width="37.7109375" customWidth="1"/>
    <col min="5379" max="5379" width="21.85546875" customWidth="1"/>
    <col min="5380" max="5380" width="7.42578125" customWidth="1"/>
    <col min="5381" max="5381" width="14.140625" customWidth="1"/>
    <col min="5382" max="5382" width="21.28515625" customWidth="1"/>
    <col min="5633" max="5633" width="5.7109375" customWidth="1"/>
    <col min="5634" max="5634" width="37.7109375" customWidth="1"/>
    <col min="5635" max="5635" width="21.85546875" customWidth="1"/>
    <col min="5636" max="5636" width="7.42578125" customWidth="1"/>
    <col min="5637" max="5637" width="14.140625" customWidth="1"/>
    <col min="5638" max="5638" width="21.28515625" customWidth="1"/>
    <col min="5889" max="5889" width="5.7109375" customWidth="1"/>
    <col min="5890" max="5890" width="37.7109375" customWidth="1"/>
    <col min="5891" max="5891" width="21.85546875" customWidth="1"/>
    <col min="5892" max="5892" width="7.42578125" customWidth="1"/>
    <col min="5893" max="5893" width="14.140625" customWidth="1"/>
    <col min="5894" max="5894" width="21.28515625" customWidth="1"/>
    <col min="6145" max="6145" width="5.7109375" customWidth="1"/>
    <col min="6146" max="6146" width="37.7109375" customWidth="1"/>
    <col min="6147" max="6147" width="21.85546875" customWidth="1"/>
    <col min="6148" max="6148" width="7.42578125" customWidth="1"/>
    <col min="6149" max="6149" width="14.140625" customWidth="1"/>
    <col min="6150" max="6150" width="21.28515625" customWidth="1"/>
    <col min="6401" max="6401" width="5.7109375" customWidth="1"/>
    <col min="6402" max="6402" width="37.7109375" customWidth="1"/>
    <col min="6403" max="6403" width="21.85546875" customWidth="1"/>
    <col min="6404" max="6404" width="7.42578125" customWidth="1"/>
    <col min="6405" max="6405" width="14.140625" customWidth="1"/>
    <col min="6406" max="6406" width="21.28515625" customWidth="1"/>
    <col min="6657" max="6657" width="5.7109375" customWidth="1"/>
    <col min="6658" max="6658" width="37.7109375" customWidth="1"/>
    <col min="6659" max="6659" width="21.85546875" customWidth="1"/>
    <col min="6660" max="6660" width="7.42578125" customWidth="1"/>
    <col min="6661" max="6661" width="14.140625" customWidth="1"/>
    <col min="6662" max="6662" width="21.28515625" customWidth="1"/>
    <col min="6913" max="6913" width="5.7109375" customWidth="1"/>
    <col min="6914" max="6914" width="37.7109375" customWidth="1"/>
    <col min="6915" max="6915" width="21.85546875" customWidth="1"/>
    <col min="6916" max="6916" width="7.42578125" customWidth="1"/>
    <col min="6917" max="6917" width="14.140625" customWidth="1"/>
    <col min="6918" max="6918" width="21.28515625" customWidth="1"/>
    <col min="7169" max="7169" width="5.7109375" customWidth="1"/>
    <col min="7170" max="7170" width="37.7109375" customWidth="1"/>
    <col min="7171" max="7171" width="21.85546875" customWidth="1"/>
    <col min="7172" max="7172" width="7.42578125" customWidth="1"/>
    <col min="7173" max="7173" width="14.140625" customWidth="1"/>
    <col min="7174" max="7174" width="21.28515625" customWidth="1"/>
    <col min="7425" max="7425" width="5.7109375" customWidth="1"/>
    <col min="7426" max="7426" width="37.7109375" customWidth="1"/>
    <col min="7427" max="7427" width="21.85546875" customWidth="1"/>
    <col min="7428" max="7428" width="7.42578125" customWidth="1"/>
    <col min="7429" max="7429" width="14.140625" customWidth="1"/>
    <col min="7430" max="7430" width="21.28515625" customWidth="1"/>
    <col min="7681" max="7681" width="5.7109375" customWidth="1"/>
    <col min="7682" max="7682" width="37.7109375" customWidth="1"/>
    <col min="7683" max="7683" width="21.85546875" customWidth="1"/>
    <col min="7684" max="7684" width="7.42578125" customWidth="1"/>
    <col min="7685" max="7685" width="14.140625" customWidth="1"/>
    <col min="7686" max="7686" width="21.28515625" customWidth="1"/>
    <col min="7937" max="7937" width="5.7109375" customWidth="1"/>
    <col min="7938" max="7938" width="37.7109375" customWidth="1"/>
    <col min="7939" max="7939" width="21.85546875" customWidth="1"/>
    <col min="7940" max="7940" width="7.42578125" customWidth="1"/>
    <col min="7941" max="7941" width="14.140625" customWidth="1"/>
    <col min="7942" max="7942" width="21.28515625" customWidth="1"/>
    <col min="8193" max="8193" width="5.7109375" customWidth="1"/>
    <col min="8194" max="8194" width="37.7109375" customWidth="1"/>
    <col min="8195" max="8195" width="21.85546875" customWidth="1"/>
    <col min="8196" max="8196" width="7.42578125" customWidth="1"/>
    <col min="8197" max="8197" width="14.140625" customWidth="1"/>
    <col min="8198" max="8198" width="21.28515625" customWidth="1"/>
    <col min="8449" max="8449" width="5.7109375" customWidth="1"/>
    <col min="8450" max="8450" width="37.7109375" customWidth="1"/>
    <col min="8451" max="8451" width="21.85546875" customWidth="1"/>
    <col min="8452" max="8452" width="7.42578125" customWidth="1"/>
    <col min="8453" max="8453" width="14.140625" customWidth="1"/>
    <col min="8454" max="8454" width="21.28515625" customWidth="1"/>
    <col min="8705" max="8705" width="5.7109375" customWidth="1"/>
    <col min="8706" max="8706" width="37.7109375" customWidth="1"/>
    <col min="8707" max="8707" width="21.85546875" customWidth="1"/>
    <col min="8708" max="8708" width="7.42578125" customWidth="1"/>
    <col min="8709" max="8709" width="14.140625" customWidth="1"/>
    <col min="8710" max="8710" width="21.28515625" customWidth="1"/>
    <col min="8961" max="8961" width="5.7109375" customWidth="1"/>
    <col min="8962" max="8962" width="37.7109375" customWidth="1"/>
    <col min="8963" max="8963" width="21.85546875" customWidth="1"/>
    <col min="8964" max="8964" width="7.42578125" customWidth="1"/>
    <col min="8965" max="8965" width="14.140625" customWidth="1"/>
    <col min="8966" max="8966" width="21.28515625" customWidth="1"/>
    <col min="9217" max="9217" width="5.7109375" customWidth="1"/>
    <col min="9218" max="9218" width="37.7109375" customWidth="1"/>
    <col min="9219" max="9219" width="21.85546875" customWidth="1"/>
    <col min="9220" max="9220" width="7.42578125" customWidth="1"/>
    <col min="9221" max="9221" width="14.140625" customWidth="1"/>
    <col min="9222" max="9222" width="21.28515625" customWidth="1"/>
    <col min="9473" max="9473" width="5.7109375" customWidth="1"/>
    <col min="9474" max="9474" width="37.7109375" customWidth="1"/>
    <col min="9475" max="9475" width="21.85546875" customWidth="1"/>
    <col min="9476" max="9476" width="7.42578125" customWidth="1"/>
    <col min="9477" max="9477" width="14.140625" customWidth="1"/>
    <col min="9478" max="9478" width="21.28515625" customWidth="1"/>
    <col min="9729" max="9729" width="5.7109375" customWidth="1"/>
    <col min="9730" max="9730" width="37.7109375" customWidth="1"/>
    <col min="9731" max="9731" width="21.85546875" customWidth="1"/>
    <col min="9732" max="9732" width="7.42578125" customWidth="1"/>
    <col min="9733" max="9733" width="14.140625" customWidth="1"/>
    <col min="9734" max="9734" width="21.28515625" customWidth="1"/>
    <col min="9985" max="9985" width="5.7109375" customWidth="1"/>
    <col min="9986" max="9986" width="37.7109375" customWidth="1"/>
    <col min="9987" max="9987" width="21.85546875" customWidth="1"/>
    <col min="9988" max="9988" width="7.42578125" customWidth="1"/>
    <col min="9989" max="9989" width="14.140625" customWidth="1"/>
    <col min="9990" max="9990" width="21.28515625" customWidth="1"/>
    <col min="10241" max="10241" width="5.7109375" customWidth="1"/>
    <col min="10242" max="10242" width="37.7109375" customWidth="1"/>
    <col min="10243" max="10243" width="21.85546875" customWidth="1"/>
    <col min="10244" max="10244" width="7.42578125" customWidth="1"/>
    <col min="10245" max="10245" width="14.140625" customWidth="1"/>
    <col min="10246" max="10246" width="21.28515625" customWidth="1"/>
    <col min="10497" max="10497" width="5.7109375" customWidth="1"/>
    <col min="10498" max="10498" width="37.7109375" customWidth="1"/>
    <col min="10499" max="10499" width="21.85546875" customWidth="1"/>
    <col min="10500" max="10500" width="7.42578125" customWidth="1"/>
    <col min="10501" max="10501" width="14.140625" customWidth="1"/>
    <col min="10502" max="10502" width="21.28515625" customWidth="1"/>
    <col min="10753" max="10753" width="5.7109375" customWidth="1"/>
    <col min="10754" max="10754" width="37.7109375" customWidth="1"/>
    <col min="10755" max="10755" width="21.85546875" customWidth="1"/>
    <col min="10756" max="10756" width="7.42578125" customWidth="1"/>
    <col min="10757" max="10757" width="14.140625" customWidth="1"/>
    <col min="10758" max="10758" width="21.28515625" customWidth="1"/>
    <col min="11009" max="11009" width="5.7109375" customWidth="1"/>
    <col min="11010" max="11010" width="37.7109375" customWidth="1"/>
    <col min="11011" max="11011" width="21.85546875" customWidth="1"/>
    <col min="11012" max="11012" width="7.42578125" customWidth="1"/>
    <col min="11013" max="11013" width="14.140625" customWidth="1"/>
    <col min="11014" max="11014" width="21.28515625" customWidth="1"/>
    <col min="11265" max="11265" width="5.7109375" customWidth="1"/>
    <col min="11266" max="11266" width="37.7109375" customWidth="1"/>
    <col min="11267" max="11267" width="21.85546875" customWidth="1"/>
    <col min="11268" max="11268" width="7.42578125" customWidth="1"/>
    <col min="11269" max="11269" width="14.140625" customWidth="1"/>
    <col min="11270" max="11270" width="21.28515625" customWidth="1"/>
    <col min="11521" max="11521" width="5.7109375" customWidth="1"/>
    <col min="11522" max="11522" width="37.7109375" customWidth="1"/>
    <col min="11523" max="11523" width="21.85546875" customWidth="1"/>
    <col min="11524" max="11524" width="7.42578125" customWidth="1"/>
    <col min="11525" max="11525" width="14.140625" customWidth="1"/>
    <col min="11526" max="11526" width="21.28515625" customWidth="1"/>
    <col min="11777" max="11777" width="5.7109375" customWidth="1"/>
    <col min="11778" max="11778" width="37.7109375" customWidth="1"/>
    <col min="11779" max="11779" width="21.85546875" customWidth="1"/>
    <col min="11780" max="11780" width="7.42578125" customWidth="1"/>
    <col min="11781" max="11781" width="14.140625" customWidth="1"/>
    <col min="11782" max="11782" width="21.28515625" customWidth="1"/>
    <col min="12033" max="12033" width="5.7109375" customWidth="1"/>
    <col min="12034" max="12034" width="37.7109375" customWidth="1"/>
    <col min="12035" max="12035" width="21.85546875" customWidth="1"/>
    <col min="12036" max="12036" width="7.42578125" customWidth="1"/>
    <col min="12037" max="12037" width="14.140625" customWidth="1"/>
    <col min="12038" max="12038" width="21.28515625" customWidth="1"/>
    <col min="12289" max="12289" width="5.7109375" customWidth="1"/>
    <col min="12290" max="12290" width="37.7109375" customWidth="1"/>
    <col min="12291" max="12291" width="21.85546875" customWidth="1"/>
    <col min="12292" max="12292" width="7.42578125" customWidth="1"/>
    <col min="12293" max="12293" width="14.140625" customWidth="1"/>
    <col min="12294" max="12294" width="21.28515625" customWidth="1"/>
    <col min="12545" max="12545" width="5.7109375" customWidth="1"/>
    <col min="12546" max="12546" width="37.7109375" customWidth="1"/>
    <col min="12547" max="12547" width="21.85546875" customWidth="1"/>
    <col min="12548" max="12548" width="7.42578125" customWidth="1"/>
    <col min="12549" max="12549" width="14.140625" customWidth="1"/>
    <col min="12550" max="12550" width="21.28515625" customWidth="1"/>
    <col min="12801" max="12801" width="5.7109375" customWidth="1"/>
    <col min="12802" max="12802" width="37.7109375" customWidth="1"/>
    <col min="12803" max="12803" width="21.85546875" customWidth="1"/>
    <col min="12804" max="12804" width="7.42578125" customWidth="1"/>
    <col min="12805" max="12805" width="14.140625" customWidth="1"/>
    <col min="12806" max="12806" width="21.28515625" customWidth="1"/>
    <col min="13057" max="13057" width="5.7109375" customWidth="1"/>
    <col min="13058" max="13058" width="37.7109375" customWidth="1"/>
    <col min="13059" max="13059" width="21.85546875" customWidth="1"/>
    <col min="13060" max="13060" width="7.42578125" customWidth="1"/>
    <col min="13061" max="13061" width="14.140625" customWidth="1"/>
    <col min="13062" max="13062" width="21.28515625" customWidth="1"/>
    <col min="13313" max="13313" width="5.7109375" customWidth="1"/>
    <col min="13314" max="13314" width="37.7109375" customWidth="1"/>
    <col min="13315" max="13315" width="21.85546875" customWidth="1"/>
    <col min="13316" max="13316" width="7.42578125" customWidth="1"/>
    <col min="13317" max="13317" width="14.140625" customWidth="1"/>
    <col min="13318" max="13318" width="21.28515625" customWidth="1"/>
    <col min="13569" max="13569" width="5.7109375" customWidth="1"/>
    <col min="13570" max="13570" width="37.7109375" customWidth="1"/>
    <col min="13571" max="13571" width="21.85546875" customWidth="1"/>
    <col min="13572" max="13572" width="7.42578125" customWidth="1"/>
    <col min="13573" max="13573" width="14.140625" customWidth="1"/>
    <col min="13574" max="13574" width="21.28515625" customWidth="1"/>
    <col min="13825" max="13825" width="5.7109375" customWidth="1"/>
    <col min="13826" max="13826" width="37.7109375" customWidth="1"/>
    <col min="13827" max="13827" width="21.85546875" customWidth="1"/>
    <col min="13828" max="13828" width="7.42578125" customWidth="1"/>
    <col min="13829" max="13829" width="14.140625" customWidth="1"/>
    <col min="13830" max="13830" width="21.28515625" customWidth="1"/>
    <col min="14081" max="14081" width="5.7109375" customWidth="1"/>
    <col min="14082" max="14082" width="37.7109375" customWidth="1"/>
    <col min="14083" max="14083" width="21.85546875" customWidth="1"/>
    <col min="14084" max="14084" width="7.42578125" customWidth="1"/>
    <col min="14085" max="14085" width="14.140625" customWidth="1"/>
    <col min="14086" max="14086" width="21.28515625" customWidth="1"/>
    <col min="14337" max="14337" width="5.7109375" customWidth="1"/>
    <col min="14338" max="14338" width="37.7109375" customWidth="1"/>
    <col min="14339" max="14339" width="21.85546875" customWidth="1"/>
    <col min="14340" max="14340" width="7.42578125" customWidth="1"/>
    <col min="14341" max="14341" width="14.140625" customWidth="1"/>
    <col min="14342" max="14342" width="21.28515625" customWidth="1"/>
    <col min="14593" max="14593" width="5.7109375" customWidth="1"/>
    <col min="14594" max="14594" width="37.7109375" customWidth="1"/>
    <col min="14595" max="14595" width="21.85546875" customWidth="1"/>
    <col min="14596" max="14596" width="7.42578125" customWidth="1"/>
    <col min="14597" max="14597" width="14.140625" customWidth="1"/>
    <col min="14598" max="14598" width="21.28515625" customWidth="1"/>
    <col min="14849" max="14849" width="5.7109375" customWidth="1"/>
    <col min="14850" max="14850" width="37.7109375" customWidth="1"/>
    <col min="14851" max="14851" width="21.85546875" customWidth="1"/>
    <col min="14852" max="14852" width="7.42578125" customWidth="1"/>
    <col min="14853" max="14853" width="14.140625" customWidth="1"/>
    <col min="14854" max="14854" width="21.28515625" customWidth="1"/>
    <col min="15105" max="15105" width="5.7109375" customWidth="1"/>
    <col min="15106" max="15106" width="37.7109375" customWidth="1"/>
    <col min="15107" max="15107" width="21.85546875" customWidth="1"/>
    <col min="15108" max="15108" width="7.42578125" customWidth="1"/>
    <col min="15109" max="15109" width="14.140625" customWidth="1"/>
    <col min="15110" max="15110" width="21.28515625" customWidth="1"/>
    <col min="15361" max="15361" width="5.7109375" customWidth="1"/>
    <col min="15362" max="15362" width="37.7109375" customWidth="1"/>
    <col min="15363" max="15363" width="21.85546875" customWidth="1"/>
    <col min="15364" max="15364" width="7.42578125" customWidth="1"/>
    <col min="15365" max="15365" width="14.140625" customWidth="1"/>
    <col min="15366" max="15366" width="21.28515625" customWidth="1"/>
    <col min="15617" max="15617" width="5.7109375" customWidth="1"/>
    <col min="15618" max="15618" width="37.7109375" customWidth="1"/>
    <col min="15619" max="15619" width="21.85546875" customWidth="1"/>
    <col min="15620" max="15620" width="7.42578125" customWidth="1"/>
    <col min="15621" max="15621" width="14.140625" customWidth="1"/>
    <col min="15622" max="15622" width="21.28515625" customWidth="1"/>
    <col min="15873" max="15873" width="5.7109375" customWidth="1"/>
    <col min="15874" max="15874" width="37.7109375" customWidth="1"/>
    <col min="15875" max="15875" width="21.85546875" customWidth="1"/>
    <col min="15876" max="15876" width="7.42578125" customWidth="1"/>
    <col min="15877" max="15877" width="14.140625" customWidth="1"/>
    <col min="15878" max="15878" width="21.28515625" customWidth="1"/>
    <col min="16129" max="16129" width="5.7109375" customWidth="1"/>
    <col min="16130" max="16130" width="37.7109375" customWidth="1"/>
    <col min="16131" max="16131" width="21.85546875" customWidth="1"/>
    <col min="16132" max="16132" width="7.42578125" customWidth="1"/>
    <col min="16133" max="16133" width="14.140625" customWidth="1"/>
    <col min="16134" max="16134" width="21.28515625" customWidth="1"/>
  </cols>
  <sheetData>
    <row r="1" spans="1:7" ht="38.25" customHeight="1">
      <c r="A1" s="1101" t="s">
        <v>110</v>
      </c>
      <c r="B1" s="1102"/>
      <c r="D1" s="30"/>
      <c r="E1" s="30"/>
      <c r="F1" s="62" t="s">
        <v>111</v>
      </c>
    </row>
    <row r="2" spans="1:7" ht="15.75">
      <c r="A2" s="1103" t="s">
        <v>112</v>
      </c>
      <c r="B2" s="1103"/>
      <c r="C2" s="1103"/>
      <c r="D2" s="1103"/>
      <c r="E2" s="1103"/>
      <c r="F2" s="1103"/>
    </row>
    <row r="3" spans="1:7">
      <c r="A3" s="1104" t="s">
        <v>113</v>
      </c>
      <c r="B3" s="1104"/>
      <c r="C3" s="1104"/>
      <c r="D3" s="1104"/>
      <c r="E3" s="1104"/>
      <c r="F3" s="1104"/>
    </row>
    <row r="4" spans="1:7" ht="15">
      <c r="A4" s="32"/>
      <c r="B4" s="33"/>
      <c r="C4" s="32"/>
      <c r="D4" s="34"/>
      <c r="E4" s="32"/>
      <c r="F4" s="32"/>
    </row>
    <row r="5" spans="1:7" ht="25.5" customHeight="1">
      <c r="A5" s="1105" t="s">
        <v>114</v>
      </c>
      <c r="B5" s="1105"/>
      <c r="C5" s="1105"/>
      <c r="D5" s="1105"/>
      <c r="E5" s="1105"/>
      <c r="F5" s="1105"/>
    </row>
    <row r="6" spans="1:7" ht="15" customHeight="1">
      <c r="A6" s="1099" t="s">
        <v>2</v>
      </c>
      <c r="B6" s="1106"/>
      <c r="C6" s="1106"/>
      <c r="D6" s="1106"/>
      <c r="E6" s="1106"/>
      <c r="F6" s="1106"/>
    </row>
    <row r="7" spans="1:7" ht="15">
      <c r="A7" s="32"/>
      <c r="B7" s="33"/>
      <c r="C7" s="32"/>
      <c r="D7" s="34"/>
      <c r="E7" s="32"/>
      <c r="F7" s="32"/>
    </row>
    <row r="8" spans="1:7" ht="12.75" customHeight="1">
      <c r="A8" s="1107" t="s">
        <v>8</v>
      </c>
      <c r="B8" s="1107"/>
      <c r="C8" s="1108" t="s">
        <v>68</v>
      </c>
      <c r="D8" s="1108"/>
      <c r="E8" s="1108"/>
      <c r="F8" s="1108"/>
    </row>
    <row r="9" spans="1:7" ht="15" customHeight="1">
      <c r="A9" s="31"/>
      <c r="B9" s="31"/>
      <c r="C9" s="1099" t="s">
        <v>0</v>
      </c>
      <c r="D9" s="1100"/>
      <c r="E9" s="1100"/>
      <c r="F9" s="1100"/>
    </row>
    <row r="10" spans="1:7" ht="15">
      <c r="A10" s="32"/>
      <c r="B10" s="33"/>
      <c r="C10" s="32"/>
      <c r="D10" s="34"/>
      <c r="E10" s="32"/>
      <c r="F10" s="32"/>
    </row>
    <row r="11" spans="1:7" ht="12.75" customHeight="1">
      <c r="A11" s="1109" t="s">
        <v>115</v>
      </c>
      <c r="B11" s="1109"/>
      <c r="C11" s="1108" t="s">
        <v>66</v>
      </c>
      <c r="D11" s="1108"/>
      <c r="E11" s="1108"/>
      <c r="F11" s="1108"/>
    </row>
    <row r="12" spans="1:7" ht="15" customHeight="1">
      <c r="A12" s="31"/>
      <c r="B12" s="31"/>
      <c r="C12" s="1099" t="s">
        <v>0</v>
      </c>
      <c r="D12" s="1100"/>
      <c r="E12" s="1100"/>
      <c r="F12" s="1100"/>
      <c r="G12" s="63"/>
    </row>
    <row r="13" spans="1:7" ht="15">
      <c r="A13" s="32"/>
      <c r="B13" s="33"/>
      <c r="C13" s="32"/>
      <c r="D13" s="34"/>
      <c r="E13" s="32"/>
      <c r="F13" s="32"/>
    </row>
    <row r="14" spans="1:7" ht="12.75" customHeight="1">
      <c r="A14" s="1109" t="s">
        <v>116</v>
      </c>
      <c r="B14" s="1109"/>
      <c r="C14" s="1108" t="s">
        <v>66</v>
      </c>
      <c r="D14" s="1108"/>
      <c r="E14" s="1108"/>
      <c r="F14" s="1108"/>
    </row>
    <row r="15" spans="1:7" ht="15" customHeight="1">
      <c r="C15" s="1099" t="s">
        <v>0</v>
      </c>
      <c r="D15" s="1100"/>
      <c r="E15" s="1100"/>
      <c r="F15" s="1100"/>
    </row>
    <row r="16" spans="1:7" ht="15" customHeight="1">
      <c r="A16" s="36" t="s">
        <v>197</v>
      </c>
      <c r="C16" s="36" t="s">
        <v>198</v>
      </c>
      <c r="D16" s="76"/>
      <c r="E16" s="76"/>
      <c r="F16" s="77"/>
    </row>
    <row r="17" spans="1:6" ht="15" customHeight="1">
      <c r="A17" s="36"/>
      <c r="B17" s="36"/>
      <c r="C17" s="36"/>
      <c r="D17" s="36"/>
      <c r="F17" s="37"/>
    </row>
    <row r="18" spans="1:6" ht="30.75" customHeight="1">
      <c r="A18" s="1112" t="s">
        <v>117</v>
      </c>
      <c r="B18" s="1112" t="s">
        <v>118</v>
      </c>
      <c r="C18" s="1112" t="s">
        <v>11</v>
      </c>
      <c r="D18" s="1117" t="s">
        <v>119</v>
      </c>
      <c r="E18" s="1119"/>
      <c r="F18" s="1119"/>
    </row>
    <row r="19" spans="1:6" ht="38.25" customHeight="1">
      <c r="A19" s="1113"/>
      <c r="B19" s="1113"/>
      <c r="C19" s="1114"/>
      <c r="D19" s="1115" t="s">
        <v>120</v>
      </c>
      <c r="E19" s="1116"/>
      <c r="F19" s="38" t="s">
        <v>121</v>
      </c>
    </row>
    <row r="20" spans="1:6" ht="14.25" customHeight="1">
      <c r="A20" s="39">
        <v>1</v>
      </c>
      <c r="B20" s="39">
        <v>2</v>
      </c>
      <c r="C20" s="78">
        <v>3</v>
      </c>
      <c r="D20" s="1117">
        <v>4</v>
      </c>
      <c r="E20" s="1118"/>
      <c r="F20" s="39">
        <v>5</v>
      </c>
    </row>
    <row r="21" spans="1:6" ht="12.75" customHeight="1">
      <c r="A21" s="40" t="s">
        <v>122</v>
      </c>
      <c r="B21" s="40" t="s">
        <v>123</v>
      </c>
      <c r="C21" s="40" t="s">
        <v>124</v>
      </c>
      <c r="D21" s="1110">
        <f>[83]СМ1!G78/1000</f>
        <v>248.73</v>
      </c>
      <c r="E21" s="1111"/>
      <c r="F21" s="41">
        <v>0</v>
      </c>
    </row>
    <row r="22" spans="1:6" ht="12.75" customHeight="1">
      <c r="A22" s="40" t="s">
        <v>125</v>
      </c>
      <c r="B22" s="40" t="s">
        <v>126</v>
      </c>
      <c r="C22" s="40" t="s">
        <v>127</v>
      </c>
      <c r="D22" s="1110">
        <f>[83]СМ2!G193/1000</f>
        <v>1344.52</v>
      </c>
      <c r="E22" s="1111"/>
      <c r="F22" s="41">
        <v>0</v>
      </c>
    </row>
    <row r="23" spans="1:6" ht="25.5" customHeight="1">
      <c r="A23" s="40" t="s">
        <v>128</v>
      </c>
      <c r="B23" s="40" t="s">
        <v>129</v>
      </c>
      <c r="C23" s="40" t="s">
        <v>130</v>
      </c>
      <c r="D23" s="1110">
        <f>[83]СМ3!G114/1000</f>
        <v>217.12</v>
      </c>
      <c r="E23" s="1111"/>
      <c r="F23" s="41">
        <v>0</v>
      </c>
    </row>
    <row r="24" spans="1:6" ht="25.5" customHeight="1">
      <c r="A24" s="40" t="s">
        <v>131</v>
      </c>
      <c r="B24" s="40" t="s">
        <v>132</v>
      </c>
      <c r="C24" s="40" t="s">
        <v>133</v>
      </c>
      <c r="D24" s="1110">
        <f>[83]СМ4!G191/1000</f>
        <v>315.02999999999997</v>
      </c>
      <c r="E24" s="1111"/>
      <c r="F24" s="41">
        <v>0</v>
      </c>
    </row>
    <row r="25" spans="1:6" ht="25.5" customHeight="1">
      <c r="A25" s="40" t="s">
        <v>134</v>
      </c>
      <c r="B25" s="40" t="s">
        <v>135</v>
      </c>
      <c r="C25" s="40" t="s">
        <v>136</v>
      </c>
      <c r="D25" s="1110">
        <f>[83]СМ5!G33/1000</f>
        <v>131.97999999999999</v>
      </c>
      <c r="E25" s="1111"/>
      <c r="F25" s="41">
        <v>0</v>
      </c>
    </row>
    <row r="26" spans="1:6" ht="25.5" customHeight="1">
      <c r="A26" s="40" t="s">
        <v>137</v>
      </c>
      <c r="B26" s="40" t="s">
        <v>138</v>
      </c>
      <c r="C26" s="40" t="s">
        <v>139</v>
      </c>
      <c r="D26" s="1110">
        <f>[83]СМ6!J48/1000</f>
        <v>339.42</v>
      </c>
      <c r="E26" s="1111"/>
      <c r="F26" s="41">
        <v>0</v>
      </c>
    </row>
    <row r="27" spans="1:6" ht="25.5" customHeight="1">
      <c r="A27" s="40" t="s">
        <v>140</v>
      </c>
      <c r="B27" s="40" t="s">
        <v>141</v>
      </c>
      <c r="C27" s="40" t="s">
        <v>142</v>
      </c>
      <c r="D27" s="1110">
        <f>[83]СМ7!D92/1000</f>
        <v>396.31</v>
      </c>
      <c r="E27" s="1111"/>
      <c r="F27" s="41">
        <v>0</v>
      </c>
    </row>
    <row r="28" spans="1:6" ht="25.5" customHeight="1">
      <c r="A28" s="40" t="s">
        <v>143</v>
      </c>
      <c r="B28" s="40" t="s">
        <v>144</v>
      </c>
      <c r="C28" s="40" t="s">
        <v>145</v>
      </c>
      <c r="D28" s="1110">
        <v>0</v>
      </c>
      <c r="E28" s="1111"/>
      <c r="F28" s="42">
        <f>[83]ПД!E660/1000</f>
        <v>7927.21</v>
      </c>
    </row>
    <row r="29" spans="1:6" ht="25.5" customHeight="1">
      <c r="A29" s="40" t="s">
        <v>146</v>
      </c>
      <c r="B29" s="40" t="s">
        <v>53</v>
      </c>
      <c r="C29" s="40" t="s">
        <v>147</v>
      </c>
      <c r="D29" s="1110">
        <v>0</v>
      </c>
      <c r="E29" s="1111"/>
      <c r="F29" s="42">
        <f>[83]РД!E650/1000</f>
        <v>9289.51</v>
      </c>
    </row>
    <row r="30" spans="1:6" ht="25.5" hidden="1" customHeight="1">
      <c r="A30" s="40" t="s">
        <v>159</v>
      </c>
      <c r="B30" s="40" t="s">
        <v>84</v>
      </c>
      <c r="C30" s="40" t="s">
        <v>160</v>
      </c>
      <c r="D30" s="1110">
        <v>0</v>
      </c>
      <c r="E30" s="1111"/>
      <c r="F30" s="41">
        <v>0</v>
      </c>
    </row>
    <row r="31" spans="1:6" ht="12.75" customHeight="1">
      <c r="A31" s="43"/>
      <c r="B31" s="43" t="s">
        <v>148</v>
      </c>
      <c r="C31" s="43" t="s">
        <v>149</v>
      </c>
      <c r="D31" s="1120">
        <f>SUM(D21:E30)</f>
        <v>2993.11</v>
      </c>
      <c r="E31" s="1121"/>
      <c r="F31" s="44">
        <f>SUM(F21:F29)</f>
        <v>17216.72</v>
      </c>
    </row>
    <row r="32" spans="1:6" ht="12.75" hidden="1" customHeight="1">
      <c r="A32" s="43"/>
      <c r="B32" s="43" t="s">
        <v>150</v>
      </c>
      <c r="C32" s="43"/>
      <c r="D32" s="1120">
        <f>ROUND(($D$31),3)</f>
        <v>2993.11</v>
      </c>
      <c r="E32" s="1121"/>
      <c r="F32" s="44">
        <f>ROUND(($F$31),3)</f>
        <v>17216.72</v>
      </c>
    </row>
    <row r="33" spans="1:255" ht="25.5" hidden="1" customHeight="1">
      <c r="A33" s="43" t="s">
        <v>149</v>
      </c>
      <c r="B33" s="43" t="s">
        <v>151</v>
      </c>
      <c r="C33" s="43" t="s">
        <v>149</v>
      </c>
      <c r="D33" s="1120">
        <v>4.82</v>
      </c>
      <c r="E33" s="1121"/>
      <c r="F33" s="44">
        <v>4.75</v>
      </c>
    </row>
    <row r="34" spans="1:255" ht="12.75" hidden="1" customHeight="1">
      <c r="A34" s="43" t="s">
        <v>149</v>
      </c>
      <c r="B34" s="43" t="s">
        <v>152</v>
      </c>
      <c r="C34" s="43" t="s">
        <v>149</v>
      </c>
      <c r="D34" s="1120">
        <f>$D$31/($D$33*1)</f>
        <v>620.98</v>
      </c>
      <c r="E34" s="1121"/>
      <c r="F34" s="44">
        <f>F32/F33</f>
        <v>3624.57</v>
      </c>
    </row>
    <row r="35" spans="1:255" ht="25.5" hidden="1" customHeight="1">
      <c r="A35" s="43" t="s">
        <v>149</v>
      </c>
      <c r="B35" s="43" t="s">
        <v>153</v>
      </c>
      <c r="C35" s="43" t="s">
        <v>149</v>
      </c>
      <c r="D35" s="1122">
        <v>1.266</v>
      </c>
      <c r="E35" s="1123"/>
      <c r="F35" s="44">
        <v>1.19</v>
      </c>
    </row>
    <row r="36" spans="1:255" ht="12.75" hidden="1" customHeight="1">
      <c r="A36" s="43" t="s">
        <v>149</v>
      </c>
      <c r="B36" s="43" t="s">
        <v>154</v>
      </c>
      <c r="C36" s="43" t="s">
        <v>149</v>
      </c>
      <c r="D36" s="1124">
        <f>$D$34/$D$35</f>
        <v>490.51</v>
      </c>
      <c r="E36" s="1125"/>
      <c r="F36" s="45">
        <f>F34/F35</f>
        <v>3045.86</v>
      </c>
    </row>
    <row r="37" spans="1:255">
      <c r="A37" s="43"/>
      <c r="B37" s="43" t="s">
        <v>199</v>
      </c>
      <c r="C37" s="43"/>
      <c r="D37" s="1128">
        <f>D31+F31</f>
        <v>20209.830000000002</v>
      </c>
      <c r="E37" s="1129"/>
      <c r="F37" s="1130"/>
    </row>
    <row r="38" spans="1:255" s="46" customFormat="1" ht="12.75" customHeight="1">
      <c r="F38" s="47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</row>
    <row r="39" spans="1:255" s="46" customFormat="1" ht="30.75" customHeight="1">
      <c r="A39" s="1126" t="s">
        <v>155</v>
      </c>
      <c r="B39" s="1126"/>
      <c r="C39" s="48">
        <f>D31+F31</f>
        <v>20209.830000000002</v>
      </c>
      <c r="D39" s="1127" t="s">
        <v>202</v>
      </c>
      <c r="E39" s="1127"/>
      <c r="F39" s="1127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</row>
    <row r="40" spans="1:255" s="46" customFormat="1" ht="12" customHeight="1">
      <c r="A40" s="29"/>
      <c r="B40" s="29"/>
      <c r="C40" s="29"/>
      <c r="D40" s="35"/>
      <c r="E40" s="29"/>
      <c r="F40" s="32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</row>
    <row r="41" spans="1:255" s="46" customFormat="1" ht="12.75" customHeight="1">
      <c r="A41" s="29"/>
      <c r="B41" s="29"/>
      <c r="C41" s="29"/>
      <c r="D41" s="35"/>
      <c r="E41" s="29"/>
      <c r="F41" s="32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</row>
    <row r="42" spans="1:255" s="46" customFormat="1" ht="12.75" customHeight="1">
      <c r="A42" s="1096" t="s">
        <v>4</v>
      </c>
      <c r="B42" s="1096"/>
      <c r="C42" s="1096" t="s">
        <v>66</v>
      </c>
      <c r="D42" s="1096"/>
      <c r="E42" s="49"/>
      <c r="F42" s="75" t="s">
        <v>67</v>
      </c>
      <c r="IO42"/>
      <c r="IP42"/>
      <c r="IQ42"/>
      <c r="IR42"/>
      <c r="IS42"/>
      <c r="IT42"/>
    </row>
    <row r="43" spans="1:255" s="46" customFormat="1" ht="12" customHeight="1">
      <c r="A43" s="1096"/>
      <c r="B43" s="1096"/>
      <c r="C43" s="50"/>
      <c r="D43" s="50" t="s">
        <v>5</v>
      </c>
      <c r="E43" s="50"/>
      <c r="F43" s="50"/>
      <c r="IO43"/>
      <c r="IP43"/>
      <c r="IQ43"/>
      <c r="IR43"/>
      <c r="IS43"/>
      <c r="IT43"/>
    </row>
    <row r="44" spans="1:255" s="46" customFormat="1" ht="12" customHeight="1">
      <c r="A44" s="1096" t="s">
        <v>6</v>
      </c>
      <c r="B44" s="1096"/>
      <c r="C44" s="1096" t="s">
        <v>66</v>
      </c>
      <c r="D44" s="1096"/>
      <c r="E44" s="75"/>
      <c r="F44" s="75" t="s">
        <v>156</v>
      </c>
      <c r="IO44"/>
      <c r="IP44"/>
      <c r="IQ44"/>
      <c r="IR44"/>
      <c r="IS44"/>
      <c r="IT44"/>
    </row>
    <row r="45" spans="1:255" s="46" customFormat="1" ht="13.5" customHeight="1">
      <c r="A45" s="1096"/>
      <c r="B45" s="1096"/>
      <c r="C45" s="50"/>
      <c r="D45" s="50" t="s">
        <v>5</v>
      </c>
      <c r="E45" s="50"/>
      <c r="F45" s="50"/>
      <c r="G45"/>
      <c r="H45" s="47"/>
      <c r="I45" s="47"/>
      <c r="IT45"/>
    </row>
    <row r="46" spans="1:255" s="46" customFormat="1" ht="14.25" customHeight="1">
      <c r="A46" s="1096" t="s">
        <v>7</v>
      </c>
      <c r="B46" s="1096"/>
      <c r="C46" s="1096" t="s">
        <v>104</v>
      </c>
      <c r="D46" s="1096"/>
      <c r="E46" s="51"/>
      <c r="F46" s="75" t="s">
        <v>105</v>
      </c>
      <c r="G46"/>
      <c r="H46" s="47"/>
      <c r="I46" s="47"/>
      <c r="IT46"/>
    </row>
    <row r="47" spans="1:255" s="46" customFormat="1" ht="12.75" customHeight="1">
      <c r="A47" s="1096"/>
      <c r="B47" s="1096"/>
      <c r="C47" s="79" t="s">
        <v>16</v>
      </c>
      <c r="D47" s="80" t="s">
        <v>5</v>
      </c>
      <c r="E47" s="80"/>
      <c r="F47" s="80"/>
      <c r="G47" s="47"/>
      <c r="H47" s="47"/>
      <c r="IS47"/>
      <c r="IT47"/>
    </row>
    <row r="48" spans="1:255" s="46" customFormat="1" ht="40.5" customHeight="1">
      <c r="A48" s="1097" t="s">
        <v>8</v>
      </c>
      <c r="B48" s="1097"/>
      <c r="C48" s="1097" t="s">
        <v>178</v>
      </c>
      <c r="D48" s="1097"/>
      <c r="E48" s="52"/>
      <c r="F48" s="61" t="s">
        <v>162</v>
      </c>
      <c r="G48" s="47"/>
      <c r="H48" s="47"/>
      <c r="IS48"/>
      <c r="IT48"/>
    </row>
    <row r="49" spans="1:255" s="46" customFormat="1" ht="12.75" customHeight="1">
      <c r="A49" s="22"/>
      <c r="B49" s="22"/>
      <c r="C49" s="1098" t="s">
        <v>157</v>
      </c>
      <c r="D49" s="1098"/>
      <c r="E49" s="1098"/>
      <c r="F49" s="1098"/>
      <c r="G49" s="47"/>
      <c r="H49" s="47"/>
      <c r="IS49"/>
      <c r="IT49"/>
    </row>
    <row r="50" spans="1:255" s="46" customFormat="1" ht="21" customHeight="1">
      <c r="A50" s="64"/>
      <c r="B50" s="64"/>
      <c r="C50" s="64"/>
      <c r="D50" s="65"/>
      <c r="E50" s="64"/>
      <c r="F50" s="66"/>
      <c r="G50"/>
      <c r="H50" s="47"/>
      <c r="I50" s="47"/>
      <c r="IT50"/>
      <c r="IU50"/>
    </row>
    <row r="51" spans="1:255" s="46" customFormat="1" ht="21" customHeight="1">
      <c r="A51" s="29"/>
      <c r="B51" s="29"/>
      <c r="C51" s="29"/>
      <c r="D51" s="35"/>
      <c r="E51" s="29"/>
      <c r="F51"/>
      <c r="G51"/>
      <c r="H51" s="47"/>
      <c r="I51" s="47"/>
      <c r="IT51"/>
      <c r="IU51"/>
    </row>
    <row r="52" spans="1:255" s="46" customFormat="1" ht="12.75" customHeight="1">
      <c r="A52" s="29"/>
      <c r="B52" s="29"/>
      <c r="C52" s="29"/>
      <c r="D52" s="35"/>
      <c r="E52" s="29"/>
      <c r="F52"/>
      <c r="G52"/>
      <c r="H52" s="47"/>
      <c r="I52" s="47"/>
      <c r="IT52"/>
      <c r="IU52"/>
    </row>
    <row r="53" spans="1:255" s="46" customFormat="1">
      <c r="A53" s="29"/>
      <c r="B53" s="29"/>
      <c r="C53" s="29"/>
      <c r="D53" s="35"/>
      <c r="E53" s="29"/>
      <c r="F53"/>
      <c r="G53"/>
      <c r="H53" s="47"/>
      <c r="I53" s="47"/>
      <c r="IT53"/>
      <c r="IU53"/>
    </row>
    <row r="54" spans="1:255" s="46" customFormat="1">
      <c r="A54" s="29"/>
      <c r="B54" s="29"/>
      <c r="C54" s="29"/>
      <c r="D54" s="35"/>
      <c r="E54" s="29"/>
      <c r="F54"/>
      <c r="G54" s="67"/>
      <c r="H54" s="67"/>
      <c r="I54" s="47"/>
      <c r="J54" s="47"/>
      <c r="IU54"/>
    </row>
    <row r="55" spans="1:255" s="46" customFormat="1">
      <c r="A55" s="29"/>
      <c r="B55" s="29"/>
      <c r="C55" s="29"/>
      <c r="D55" s="35"/>
      <c r="E55" s="29"/>
      <c r="F55"/>
      <c r="G55" s="67"/>
      <c r="H55" s="67"/>
      <c r="I55" s="47"/>
      <c r="J55" s="47"/>
      <c r="IU55"/>
    </row>
    <row r="56" spans="1:255" s="46" customFormat="1">
      <c r="A56" s="29"/>
      <c r="B56" s="29"/>
      <c r="C56" s="29"/>
      <c r="D56" s="35"/>
      <c r="E56" s="29"/>
      <c r="F56"/>
      <c r="G56" s="67"/>
      <c r="H56" s="67"/>
      <c r="I56" s="47"/>
      <c r="J56" s="47"/>
      <c r="IU56"/>
    </row>
    <row r="57" spans="1:255" s="46" customFormat="1">
      <c r="A57" s="29"/>
      <c r="B57" s="29"/>
      <c r="C57" s="29"/>
      <c r="D57" s="35"/>
      <c r="E57" s="29"/>
      <c r="F57"/>
      <c r="G57" s="67"/>
      <c r="H57" s="67"/>
      <c r="I57" s="47"/>
      <c r="J57" s="47"/>
      <c r="IU57"/>
    </row>
    <row r="58" spans="1:255" s="46" customFormat="1">
      <c r="A58" s="29"/>
      <c r="B58" s="29"/>
      <c r="C58" s="29"/>
      <c r="D58" s="35"/>
      <c r="E58" s="29"/>
      <c r="F58"/>
      <c r="G58" s="67"/>
      <c r="H58" s="67"/>
      <c r="I58" s="47"/>
      <c r="J58" s="47"/>
      <c r="IU58"/>
    </row>
    <row r="59" spans="1:255" s="46" customFormat="1">
      <c r="A59" s="29"/>
      <c r="B59" s="29"/>
      <c r="C59" s="29"/>
      <c r="D59" s="35"/>
      <c r="E59" s="29"/>
      <c r="F59"/>
      <c r="G59" s="47"/>
      <c r="IR59"/>
      <c r="IS59"/>
      <c r="IT59"/>
      <c r="IU59"/>
    </row>
    <row r="60" spans="1:255" s="46" customFormat="1">
      <c r="A60" s="29"/>
      <c r="B60" s="29"/>
      <c r="C60" s="29"/>
      <c r="D60" s="35"/>
      <c r="E60" s="29"/>
      <c r="F60"/>
      <c r="G60" s="67"/>
      <c r="H60" s="67"/>
      <c r="I60" s="47"/>
      <c r="J60" s="47"/>
      <c r="IU60"/>
    </row>
    <row r="61" spans="1:255">
      <c r="G61" s="67"/>
      <c r="H61" s="67"/>
      <c r="I61" s="47"/>
      <c r="J61" s="47"/>
    </row>
    <row r="62" spans="1:255">
      <c r="G62" s="47"/>
    </row>
  </sheetData>
  <mergeCells count="51">
    <mergeCell ref="A39:B39"/>
    <mergeCell ref="D39:F39"/>
    <mergeCell ref="A42:B42"/>
    <mergeCell ref="C42:D42"/>
    <mergeCell ref="D37:F37"/>
    <mergeCell ref="D31:E31"/>
    <mergeCell ref="D32:E32"/>
    <mergeCell ref="D34:E34"/>
    <mergeCell ref="D35:E35"/>
    <mergeCell ref="D36:E36"/>
    <mergeCell ref="D33:E33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18:F18"/>
    <mergeCell ref="A18:A19"/>
    <mergeCell ref="B18:B19"/>
    <mergeCell ref="C18:C19"/>
    <mergeCell ref="D19:E19"/>
    <mergeCell ref="D20:E20"/>
    <mergeCell ref="C49:F49"/>
    <mergeCell ref="C12:F12"/>
    <mergeCell ref="A1:B1"/>
    <mergeCell ref="A2:F2"/>
    <mergeCell ref="A3:F3"/>
    <mergeCell ref="A5:F5"/>
    <mergeCell ref="A6:F6"/>
    <mergeCell ref="A8:B8"/>
    <mergeCell ref="C8:F8"/>
    <mergeCell ref="C9:F9"/>
    <mergeCell ref="A11:B11"/>
    <mergeCell ref="C11:F11"/>
    <mergeCell ref="D25:E25"/>
    <mergeCell ref="A14:B14"/>
    <mergeCell ref="C14:F14"/>
    <mergeCell ref="C15:F15"/>
    <mergeCell ref="A45:B45"/>
    <mergeCell ref="A43:B43"/>
    <mergeCell ref="A44:B44"/>
    <mergeCell ref="A48:B48"/>
    <mergeCell ref="C44:D44"/>
    <mergeCell ref="C46:D46"/>
    <mergeCell ref="C48:D48"/>
    <mergeCell ref="A46:B46"/>
    <mergeCell ref="A47:B47"/>
  </mergeCells>
  <pageMargins left="0.7" right="0.7" top="0.75" bottom="0.75" header="0.3" footer="0.3"/>
  <pageSetup paperSize="9" scale="7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28" zoomScale="60" zoomScaleNormal="100" workbookViewId="0">
      <selection activeCell="A14" sqref="A14:H44"/>
    </sheetView>
  </sheetViews>
  <sheetFormatPr defaultRowHeight="15"/>
  <cols>
    <col min="1" max="16384" width="9.140625" style="139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view="pageBreakPreview" topLeftCell="A25" zoomScaleNormal="100" zoomScaleSheetLayoutView="100" workbookViewId="0">
      <selection activeCell="A14" sqref="A14:H44"/>
    </sheetView>
  </sheetViews>
  <sheetFormatPr defaultRowHeight="15"/>
  <cols>
    <col min="1" max="1" width="9.140625" style="139"/>
    <col min="2" max="2" width="17.28515625" style="139" customWidth="1"/>
    <col min="3" max="3" width="60.42578125" style="139" customWidth="1"/>
    <col min="4" max="16384" width="9.140625" style="139"/>
  </cols>
  <sheetData>
    <row r="1" spans="1:3">
      <c r="A1" s="1131" t="s">
        <v>69</v>
      </c>
      <c r="B1" s="1131"/>
      <c r="C1" s="1131"/>
    </row>
    <row r="3" spans="1:3">
      <c r="A3" s="140">
        <v>1</v>
      </c>
      <c r="B3" s="141" t="s">
        <v>211</v>
      </c>
      <c r="C3" s="141" t="s">
        <v>212</v>
      </c>
    </row>
    <row r="4" spans="1:3">
      <c r="A4" s="140">
        <v>2</v>
      </c>
      <c r="B4" s="141" t="s">
        <v>213</v>
      </c>
      <c r="C4" s="141" t="s">
        <v>212</v>
      </c>
    </row>
    <row r="5" spans="1:3">
      <c r="A5" s="140">
        <v>3</v>
      </c>
      <c r="B5" s="141" t="s">
        <v>214</v>
      </c>
      <c r="C5" s="141" t="s">
        <v>215</v>
      </c>
    </row>
    <row r="6" spans="1:3">
      <c r="A6" s="140">
        <v>4</v>
      </c>
      <c r="B6" s="141" t="s">
        <v>216</v>
      </c>
      <c r="C6" s="141" t="s">
        <v>217</v>
      </c>
    </row>
    <row r="7" spans="1:3">
      <c r="A7" s="140">
        <v>5</v>
      </c>
      <c r="B7" s="141" t="s">
        <v>218</v>
      </c>
      <c r="C7" s="141" t="s">
        <v>219</v>
      </c>
    </row>
    <row r="8" spans="1:3">
      <c r="A8" s="140">
        <v>6</v>
      </c>
      <c r="B8" s="141" t="s">
        <v>220</v>
      </c>
      <c r="C8" s="141" t="s">
        <v>221</v>
      </c>
    </row>
    <row r="9" spans="1:3">
      <c r="A9" s="140">
        <v>7</v>
      </c>
      <c r="B9" s="141" t="s">
        <v>222</v>
      </c>
      <c r="C9" s="141" t="s">
        <v>223</v>
      </c>
    </row>
    <row r="10" spans="1:3">
      <c r="A10" s="140">
        <v>8</v>
      </c>
      <c r="B10" s="141" t="s">
        <v>224</v>
      </c>
      <c r="C10" s="141" t="s">
        <v>23</v>
      </c>
    </row>
    <row r="11" spans="1:3">
      <c r="A11" s="140">
        <v>9</v>
      </c>
      <c r="B11" s="141" t="s">
        <v>225</v>
      </c>
      <c r="C11" s="141" t="s">
        <v>23</v>
      </c>
    </row>
    <row r="12" spans="1:3">
      <c r="A12" s="140">
        <v>10</v>
      </c>
      <c r="B12" s="141" t="s">
        <v>226</v>
      </c>
      <c r="C12" s="141" t="s">
        <v>227</v>
      </c>
    </row>
    <row r="13" spans="1:3">
      <c r="A13" s="140">
        <v>11</v>
      </c>
      <c r="B13" s="141" t="s">
        <v>228</v>
      </c>
      <c r="C13" s="141" t="s">
        <v>229</v>
      </c>
    </row>
    <row r="14" spans="1:3">
      <c r="A14" s="140">
        <v>12</v>
      </c>
      <c r="B14" s="141" t="s">
        <v>230</v>
      </c>
      <c r="C14" s="141" t="s">
        <v>231</v>
      </c>
    </row>
    <row r="15" spans="1:3">
      <c r="A15" s="140">
        <v>13</v>
      </c>
      <c r="B15" s="141" t="s">
        <v>232</v>
      </c>
      <c r="C15" s="141" t="s">
        <v>233</v>
      </c>
    </row>
    <row r="16" spans="1:3">
      <c r="A16" s="140">
        <v>14</v>
      </c>
      <c r="B16" s="141" t="s">
        <v>234</v>
      </c>
      <c r="C16" s="141" t="s">
        <v>235</v>
      </c>
    </row>
    <row r="17" spans="1:3">
      <c r="A17" s="140">
        <v>15</v>
      </c>
      <c r="B17" s="141" t="s">
        <v>236</v>
      </c>
      <c r="C17" s="141" t="s">
        <v>237</v>
      </c>
    </row>
    <row r="18" spans="1:3">
      <c r="A18" s="140">
        <v>16</v>
      </c>
      <c r="B18" s="141" t="s">
        <v>238</v>
      </c>
      <c r="C18" s="141" t="s">
        <v>239</v>
      </c>
    </row>
    <row r="19" spans="1:3">
      <c r="A19" s="140">
        <v>17</v>
      </c>
      <c r="B19" s="141" t="s">
        <v>240</v>
      </c>
      <c r="C19" s="141" t="s">
        <v>241</v>
      </c>
    </row>
    <row r="20" spans="1:3">
      <c r="A20" s="140">
        <v>18</v>
      </c>
      <c r="B20" s="141" t="s">
        <v>242</v>
      </c>
      <c r="C20" s="141" t="s">
        <v>243</v>
      </c>
    </row>
    <row r="21" spans="1:3">
      <c r="A21" s="140">
        <v>19</v>
      </c>
      <c r="B21" s="141" t="s">
        <v>244</v>
      </c>
      <c r="C21" s="141" t="s">
        <v>245</v>
      </c>
    </row>
    <row r="22" spans="1:3" ht="25.5">
      <c r="A22" s="140">
        <v>20</v>
      </c>
      <c r="B22" s="141" t="s">
        <v>246</v>
      </c>
      <c r="C22" s="141" t="s">
        <v>24</v>
      </c>
    </row>
    <row r="23" spans="1:3" ht="25.5">
      <c r="A23" s="140">
        <v>21</v>
      </c>
      <c r="B23" s="141" t="s">
        <v>247</v>
      </c>
      <c r="C23" s="141" t="s">
        <v>24</v>
      </c>
    </row>
    <row r="24" spans="1:3">
      <c r="A24" s="140">
        <v>22</v>
      </c>
      <c r="B24" s="141" t="s">
        <v>248</v>
      </c>
      <c r="C24" s="141" t="s">
        <v>227</v>
      </c>
    </row>
    <row r="25" spans="1:3">
      <c r="A25" s="140">
        <v>23</v>
      </c>
      <c r="B25" s="141" t="s">
        <v>249</v>
      </c>
      <c r="C25" s="141" t="s">
        <v>229</v>
      </c>
    </row>
    <row r="26" spans="1:3">
      <c r="A26" s="140">
        <v>24</v>
      </c>
      <c r="B26" s="141" t="s">
        <v>250</v>
      </c>
      <c r="C26" s="141" t="s">
        <v>231</v>
      </c>
    </row>
    <row r="27" spans="1:3">
      <c r="A27" s="140">
        <v>25</v>
      </c>
      <c r="B27" s="141" t="s">
        <v>251</v>
      </c>
      <c r="C27" s="141" t="s">
        <v>233</v>
      </c>
    </row>
    <row r="28" spans="1:3">
      <c r="A28" s="140">
        <v>26</v>
      </c>
      <c r="B28" s="141" t="s">
        <v>252</v>
      </c>
      <c r="C28" s="141" t="s">
        <v>235</v>
      </c>
    </row>
    <row r="29" spans="1:3">
      <c r="A29" s="140">
        <v>27</v>
      </c>
      <c r="B29" s="141" t="s">
        <v>253</v>
      </c>
      <c r="C29" s="141" t="s">
        <v>237</v>
      </c>
    </row>
    <row r="30" spans="1:3">
      <c r="A30" s="140">
        <v>28</v>
      </c>
      <c r="B30" s="141" t="s">
        <v>254</v>
      </c>
      <c r="C30" s="141" t="s">
        <v>239</v>
      </c>
    </row>
    <row r="31" spans="1:3">
      <c r="A31" s="140">
        <v>29</v>
      </c>
      <c r="B31" s="141" t="s">
        <v>255</v>
      </c>
      <c r="C31" s="141" t="s">
        <v>243</v>
      </c>
    </row>
    <row r="32" spans="1:3">
      <c r="A32" s="140">
        <v>30</v>
      </c>
      <c r="B32" s="141" t="s">
        <v>256</v>
      </c>
      <c r="C32" s="141" t="s">
        <v>257</v>
      </c>
    </row>
    <row r="33" spans="1:3">
      <c r="A33" s="140">
        <v>31</v>
      </c>
      <c r="B33" s="141" t="s">
        <v>258</v>
      </c>
      <c r="C33" s="141" t="s">
        <v>245</v>
      </c>
    </row>
    <row r="34" spans="1:3">
      <c r="A34" s="140">
        <v>32</v>
      </c>
      <c r="B34" s="141" t="s">
        <v>259</v>
      </c>
      <c r="C34" s="141" t="s">
        <v>28</v>
      </c>
    </row>
    <row r="35" spans="1:3">
      <c r="A35" s="140">
        <v>33</v>
      </c>
      <c r="B35" s="141" t="s">
        <v>260</v>
      </c>
      <c r="C35" s="141" t="s">
        <v>89</v>
      </c>
    </row>
    <row r="36" spans="1:3">
      <c r="A36" s="140">
        <v>34</v>
      </c>
      <c r="B36" s="141" t="s">
        <v>261</v>
      </c>
      <c r="C36" s="141" t="s">
        <v>262</v>
      </c>
    </row>
    <row r="37" spans="1:3">
      <c r="A37" s="140">
        <v>35</v>
      </c>
      <c r="B37" s="141" t="s">
        <v>263</v>
      </c>
      <c r="C37" s="141" t="s">
        <v>262</v>
      </c>
    </row>
    <row r="38" spans="1:3">
      <c r="A38" s="140">
        <v>36</v>
      </c>
      <c r="B38" s="141" t="s">
        <v>264</v>
      </c>
      <c r="C38" s="141" t="s">
        <v>265</v>
      </c>
    </row>
    <row r="39" spans="1:3">
      <c r="A39" s="140">
        <v>37</v>
      </c>
      <c r="B39" s="141" t="s">
        <v>266</v>
      </c>
      <c r="C39" s="141" t="s">
        <v>267</v>
      </c>
    </row>
    <row r="40" spans="1:3">
      <c r="A40" s="140">
        <v>38</v>
      </c>
      <c r="B40" s="141" t="s">
        <v>268</v>
      </c>
      <c r="C40" s="141" t="s">
        <v>27</v>
      </c>
    </row>
    <row r="41" spans="1:3">
      <c r="A41" s="140">
        <v>39</v>
      </c>
      <c r="B41" s="141" t="s">
        <v>269</v>
      </c>
      <c r="C41" s="141" t="s">
        <v>41</v>
      </c>
    </row>
    <row r="42" spans="1:3">
      <c r="A42" s="140">
        <v>40</v>
      </c>
      <c r="B42" s="141" t="s">
        <v>270</v>
      </c>
      <c r="C42" s="141" t="s">
        <v>271</v>
      </c>
    </row>
    <row r="43" spans="1:3">
      <c r="A43" s="140">
        <v>41</v>
      </c>
      <c r="B43" s="141" t="s">
        <v>272</v>
      </c>
      <c r="C43" s="141" t="s">
        <v>273</v>
      </c>
    </row>
    <row r="44" spans="1:3">
      <c r="A44" s="140">
        <v>42</v>
      </c>
      <c r="B44" s="141" t="s">
        <v>274</v>
      </c>
      <c r="C44" s="141" t="s">
        <v>275</v>
      </c>
    </row>
    <row r="45" spans="1:3">
      <c r="A45" s="140">
        <v>43</v>
      </c>
      <c r="B45" s="141" t="s">
        <v>276</v>
      </c>
      <c r="C45" s="141" t="s">
        <v>277</v>
      </c>
    </row>
    <row r="46" spans="1:3">
      <c r="A46" s="140">
        <v>44</v>
      </c>
      <c r="B46" s="141" t="s">
        <v>278</v>
      </c>
      <c r="C46" s="141" t="s">
        <v>279</v>
      </c>
    </row>
    <row r="47" spans="1:3">
      <c r="A47" s="140">
        <v>45</v>
      </c>
      <c r="B47" s="141" t="s">
        <v>280</v>
      </c>
      <c r="C47" s="141" t="s">
        <v>281</v>
      </c>
    </row>
    <row r="48" spans="1:3">
      <c r="A48" s="140">
        <v>46</v>
      </c>
      <c r="B48" s="141" t="s">
        <v>282</v>
      </c>
      <c r="C48" s="141" t="s">
        <v>283</v>
      </c>
    </row>
    <row r="49" spans="1:3">
      <c r="A49" s="140">
        <v>47</v>
      </c>
      <c r="B49" s="141" t="s">
        <v>284</v>
      </c>
      <c r="C49" s="141" t="s">
        <v>138</v>
      </c>
    </row>
    <row r="50" spans="1:3">
      <c r="A50" s="140">
        <v>48</v>
      </c>
      <c r="B50" s="141" t="s">
        <v>285</v>
      </c>
      <c r="C50" s="141" t="s">
        <v>286</v>
      </c>
    </row>
    <row r="51" spans="1:3">
      <c r="A51" s="140">
        <v>49</v>
      </c>
      <c r="B51" s="141" t="s">
        <v>287</v>
      </c>
      <c r="C51" s="141" t="s">
        <v>288</v>
      </c>
    </row>
    <row r="52" spans="1:3">
      <c r="A52" s="140">
        <v>50</v>
      </c>
      <c r="B52" s="141" t="s">
        <v>289</v>
      </c>
      <c r="C52" s="141" t="s">
        <v>290</v>
      </c>
    </row>
    <row r="53" spans="1:3">
      <c r="A53" s="140">
        <v>51</v>
      </c>
      <c r="B53" s="141" t="s">
        <v>291</v>
      </c>
      <c r="C53" s="141" t="s">
        <v>292</v>
      </c>
    </row>
    <row r="54" spans="1:3" ht="38.25">
      <c r="A54" s="140">
        <v>52</v>
      </c>
      <c r="B54" s="141" t="s">
        <v>293</v>
      </c>
      <c r="C54" s="141" t="s">
        <v>294</v>
      </c>
    </row>
    <row r="55" spans="1:3" ht="25.5">
      <c r="A55" s="140">
        <v>53</v>
      </c>
      <c r="B55" s="141" t="s">
        <v>295</v>
      </c>
      <c r="C55" s="141" t="s">
        <v>296</v>
      </c>
    </row>
  </sheetData>
  <mergeCells count="1">
    <mergeCell ref="A1:C1"/>
  </mergeCells>
  <pageMargins left="0.7" right="0.7" top="0.75" bottom="0.75" header="0.3" footer="0.3"/>
  <pageSetup paperSize="9" scale="8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view="pageBreakPreview" topLeftCell="A10" zoomScaleNormal="100" zoomScaleSheetLayoutView="100" workbookViewId="0">
      <selection activeCell="A27" sqref="A27:XFD31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>
      <c r="A7" s="144"/>
      <c r="B7" s="1094" t="s">
        <v>25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47"/>
      <c r="B10" s="1138" t="s">
        <v>300</v>
      </c>
      <c r="C10" s="1138"/>
      <c r="D10" s="1138"/>
      <c r="E10" s="1138"/>
      <c r="F10" s="1138"/>
      <c r="G10" s="1138"/>
      <c r="H10" s="147"/>
    </row>
    <row r="11" spans="1:8">
      <c r="A11" s="147"/>
      <c r="B11" s="148"/>
      <c r="C11" s="148"/>
      <c r="D11" s="148"/>
      <c r="E11" s="148"/>
      <c r="F11" s="148"/>
      <c r="G11" s="148"/>
      <c r="H11" s="147"/>
    </row>
    <row r="12" spans="1:8">
      <c r="A12" s="147"/>
      <c r="B12" s="149" t="s">
        <v>301</v>
      </c>
      <c r="C12" s="150"/>
      <c r="D12" s="150"/>
      <c r="E12" s="150"/>
      <c r="F12" s="150"/>
      <c r="G12" s="150"/>
      <c r="H12" s="147"/>
    </row>
    <row r="13" spans="1:8">
      <c r="A13" s="147"/>
      <c r="B13" s="148"/>
      <c r="C13" s="1136" t="s">
        <v>302</v>
      </c>
      <c r="D13" s="1136"/>
      <c r="E13" s="1136"/>
      <c r="F13" s="1136"/>
      <c r="G13" s="1136"/>
      <c r="H13" s="147"/>
    </row>
    <row r="14" spans="1:8">
      <c r="A14" s="113"/>
      <c r="B14" s="151" t="s">
        <v>303</v>
      </c>
      <c r="C14" s="152"/>
      <c r="D14" s="152"/>
      <c r="E14" s="152"/>
      <c r="F14" s="153" t="s">
        <v>304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309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311</v>
      </c>
      <c r="C27" s="119" t="s">
        <v>215</v>
      </c>
      <c r="D27" s="126">
        <v>25290.39</v>
      </c>
      <c r="E27" s="120"/>
      <c r="F27" s="120"/>
      <c r="G27" s="120"/>
      <c r="H27" s="126">
        <v>25290.39</v>
      </c>
    </row>
    <row r="28" spans="1:8" ht="22.5">
      <c r="A28" s="118">
        <v>2</v>
      </c>
      <c r="B28" s="119" t="s">
        <v>312</v>
      </c>
      <c r="C28" s="119" t="s">
        <v>313</v>
      </c>
      <c r="D28" s="126">
        <v>67279.97</v>
      </c>
      <c r="E28" s="120"/>
      <c r="F28" s="120"/>
      <c r="G28" s="120"/>
      <c r="H28" s="126">
        <v>67279.97</v>
      </c>
    </row>
    <row r="29" spans="1:8">
      <c r="A29" s="118">
        <v>3</v>
      </c>
      <c r="B29" s="119" t="s">
        <v>314</v>
      </c>
      <c r="C29" s="119" t="s">
        <v>219</v>
      </c>
      <c r="D29" s="126">
        <v>25695.56</v>
      </c>
      <c r="E29" s="120"/>
      <c r="F29" s="120"/>
      <c r="G29" s="120"/>
      <c r="H29" s="126">
        <v>25695.56</v>
      </c>
    </row>
    <row r="30" spans="1:8">
      <c r="A30" s="118">
        <v>4</v>
      </c>
      <c r="B30" s="119" t="s">
        <v>315</v>
      </c>
      <c r="C30" s="119" t="s">
        <v>221</v>
      </c>
      <c r="D30" s="131">
        <v>645.5</v>
      </c>
      <c r="E30" s="121">
        <v>326.31</v>
      </c>
      <c r="F30" s="126">
        <v>22360.62</v>
      </c>
      <c r="G30" s="120"/>
      <c r="H30" s="126">
        <v>23332.43</v>
      </c>
    </row>
    <row r="31" spans="1:8">
      <c r="A31" s="118">
        <v>5</v>
      </c>
      <c r="B31" s="119" t="s">
        <v>316</v>
      </c>
      <c r="C31" s="119" t="s">
        <v>223</v>
      </c>
      <c r="D31" s="121">
        <v>43.63</v>
      </c>
      <c r="E31" s="121">
        <v>16.350000000000001</v>
      </c>
      <c r="F31" s="121">
        <v>199.79</v>
      </c>
      <c r="G31" s="120"/>
      <c r="H31" s="121">
        <v>259.77</v>
      </c>
    </row>
    <row r="32" spans="1:8" ht="15" customHeight="1">
      <c r="A32" s="122"/>
      <c r="B32" s="1084" t="s">
        <v>317</v>
      </c>
      <c r="C32" s="1085"/>
      <c r="D32" s="127">
        <v>118955.05</v>
      </c>
      <c r="E32" s="128">
        <v>342.66</v>
      </c>
      <c r="F32" s="129">
        <v>22560.41</v>
      </c>
      <c r="G32" s="124"/>
      <c r="H32" s="129">
        <v>141858.12</v>
      </c>
    </row>
    <row r="33" spans="1:8" ht="15" customHeight="1">
      <c r="A33" s="1089" t="s">
        <v>318</v>
      </c>
      <c r="B33" s="1090"/>
      <c r="C33" s="1090"/>
      <c r="D33" s="1090"/>
      <c r="E33" s="1090"/>
      <c r="F33" s="1090"/>
      <c r="G33" s="1090"/>
      <c r="H33" s="1095"/>
    </row>
    <row r="34" spans="1:8" ht="45">
      <c r="A34" s="118">
        <v>6</v>
      </c>
      <c r="B34" s="119" t="s">
        <v>36</v>
      </c>
      <c r="C34" s="119" t="s">
        <v>37</v>
      </c>
      <c r="D34" s="126">
        <v>3687.61</v>
      </c>
      <c r="E34" s="121">
        <v>10.62</v>
      </c>
      <c r="F34" s="120"/>
      <c r="G34" s="120"/>
      <c r="H34" s="126">
        <v>3698.23</v>
      </c>
    </row>
    <row r="35" spans="1:8" ht="15" customHeight="1">
      <c r="A35" s="122"/>
      <c r="B35" s="1084" t="s">
        <v>319</v>
      </c>
      <c r="C35" s="1085"/>
      <c r="D35" s="127">
        <v>3687.61</v>
      </c>
      <c r="E35" s="128">
        <v>10.62</v>
      </c>
      <c r="F35" s="124"/>
      <c r="G35" s="124"/>
      <c r="H35" s="129">
        <v>3698.23</v>
      </c>
    </row>
    <row r="36" spans="1:8" ht="15" customHeight="1">
      <c r="A36" s="122"/>
      <c r="B36" s="1084" t="s">
        <v>320</v>
      </c>
      <c r="C36" s="1085"/>
      <c r="D36" s="127">
        <v>122642.66</v>
      </c>
      <c r="E36" s="128">
        <v>353.28</v>
      </c>
      <c r="F36" s="129">
        <v>22560.41</v>
      </c>
      <c r="G36" s="124"/>
      <c r="H36" s="129">
        <v>145556.35</v>
      </c>
    </row>
    <row r="37" spans="1:8" ht="15" customHeight="1">
      <c r="A37" s="1089" t="s">
        <v>321</v>
      </c>
      <c r="B37" s="1090"/>
      <c r="C37" s="1090"/>
      <c r="D37" s="1090"/>
      <c r="E37" s="1090"/>
      <c r="F37" s="1090"/>
      <c r="G37" s="1090"/>
      <c r="H37" s="1095"/>
    </row>
    <row r="38" spans="1:8" ht="45">
      <c r="A38" s="118">
        <v>7</v>
      </c>
      <c r="B38" s="119" t="s">
        <v>42</v>
      </c>
      <c r="C38" s="119" t="s">
        <v>43</v>
      </c>
      <c r="D38" s="121">
        <v>613.21</v>
      </c>
      <c r="E38" s="121">
        <v>1.77</v>
      </c>
      <c r="F38" s="120"/>
      <c r="G38" s="120"/>
      <c r="H38" s="121">
        <v>614.98</v>
      </c>
    </row>
    <row r="39" spans="1:8" ht="15" customHeight="1">
      <c r="A39" s="122"/>
      <c r="B39" s="1084" t="s">
        <v>322</v>
      </c>
      <c r="C39" s="1085"/>
      <c r="D39" s="128">
        <v>613.21</v>
      </c>
      <c r="E39" s="128">
        <v>1.77</v>
      </c>
      <c r="F39" s="124"/>
      <c r="G39" s="124"/>
      <c r="H39" s="125">
        <v>614.98</v>
      </c>
    </row>
    <row r="40" spans="1:8" ht="15" customHeight="1">
      <c r="A40" s="122"/>
      <c r="B40" s="1084" t="s">
        <v>323</v>
      </c>
      <c r="C40" s="1085"/>
      <c r="D40" s="127">
        <v>123255.87</v>
      </c>
      <c r="E40" s="128">
        <v>355.05</v>
      </c>
      <c r="F40" s="129">
        <v>22560.41</v>
      </c>
      <c r="G40" s="124"/>
      <c r="H40" s="129">
        <v>146171.32999999999</v>
      </c>
    </row>
    <row r="41" spans="1:8" ht="68.25" customHeight="1">
      <c r="A41" s="1089" t="s">
        <v>324</v>
      </c>
      <c r="B41" s="1090"/>
      <c r="C41" s="1090"/>
      <c r="D41" s="1090"/>
      <c r="E41" s="1090"/>
      <c r="F41" s="1090"/>
      <c r="G41" s="1090"/>
      <c r="H41" s="1095"/>
    </row>
    <row r="42" spans="1:8" ht="132" customHeight="1">
      <c r="A42" s="122"/>
      <c r="B42" s="1084" t="s">
        <v>325</v>
      </c>
      <c r="C42" s="1085"/>
      <c r="D42" s="127">
        <v>123255.87</v>
      </c>
      <c r="E42" s="128">
        <v>355.05</v>
      </c>
      <c r="F42" s="129">
        <v>22560.41</v>
      </c>
      <c r="G42" s="124"/>
      <c r="H42" s="129">
        <v>146171.32999999999</v>
      </c>
    </row>
    <row r="43" spans="1:8" ht="15" customHeight="1">
      <c r="A43" s="1089" t="s">
        <v>62</v>
      </c>
      <c r="B43" s="1090"/>
      <c r="C43" s="1090"/>
      <c r="D43" s="1090"/>
      <c r="E43" s="1090"/>
      <c r="F43" s="1090"/>
      <c r="G43" s="1090"/>
      <c r="H43" s="1095"/>
    </row>
    <row r="44" spans="1:8" ht="15" customHeight="1">
      <c r="A44" s="122"/>
      <c r="B44" s="1084" t="s">
        <v>326</v>
      </c>
      <c r="C44" s="1085"/>
      <c r="D44" s="127">
        <v>123255.87</v>
      </c>
      <c r="E44" s="128">
        <v>355.05</v>
      </c>
      <c r="F44" s="129">
        <v>22560.41</v>
      </c>
      <c r="G44" s="124"/>
      <c r="H44" s="129">
        <v>146171.32999999999</v>
      </c>
    </row>
    <row r="45" spans="1:8">
      <c r="A45" s="142"/>
      <c r="B45" s="142"/>
      <c r="C45" s="142"/>
      <c r="D45" s="142"/>
      <c r="E45" s="142"/>
      <c r="F45" s="142"/>
      <c r="G45" s="142"/>
      <c r="H45" s="142"/>
    </row>
    <row r="46" spans="1:8">
      <c r="A46" s="160" t="s">
        <v>6</v>
      </c>
      <c r="B46" s="161"/>
      <c r="C46" s="160" t="s">
        <v>66</v>
      </c>
      <c r="D46" s="160"/>
      <c r="E46" s="160"/>
      <c r="F46" s="160" t="s">
        <v>156</v>
      </c>
      <c r="G46" s="160"/>
      <c r="H46" s="162"/>
    </row>
    <row r="47" spans="1:8">
      <c r="A47" s="161"/>
      <c r="B47" s="161"/>
      <c r="C47" s="1132" t="s">
        <v>5</v>
      </c>
      <c r="D47" s="1132" t="s">
        <v>5</v>
      </c>
      <c r="E47" s="1132"/>
      <c r="F47" s="1132"/>
      <c r="G47" s="1132"/>
      <c r="H47" s="1132"/>
    </row>
    <row r="48" spans="1:8">
      <c r="A48" s="160" t="s">
        <v>327</v>
      </c>
      <c r="B48" s="161"/>
      <c r="C48" s="160" t="s">
        <v>104</v>
      </c>
      <c r="D48" s="160"/>
      <c r="E48" s="160"/>
      <c r="F48" s="160" t="s">
        <v>328</v>
      </c>
      <c r="G48" s="160"/>
      <c r="H48" s="160"/>
    </row>
    <row r="49" spans="1:8">
      <c r="A49" s="161"/>
      <c r="B49" s="161"/>
      <c r="C49" s="1132" t="s">
        <v>5</v>
      </c>
      <c r="D49" s="1132" t="s">
        <v>5</v>
      </c>
      <c r="E49" s="1132"/>
      <c r="F49" s="1132"/>
      <c r="G49" s="1132"/>
      <c r="H49" s="1132"/>
    </row>
    <row r="50" spans="1:8">
      <c r="A50" s="160" t="s">
        <v>329</v>
      </c>
      <c r="B50" s="163"/>
      <c r="C50" s="160" t="s">
        <v>104</v>
      </c>
      <c r="D50" s="160"/>
      <c r="E50" s="160"/>
      <c r="F50" s="160" t="s">
        <v>330</v>
      </c>
      <c r="G50" s="164"/>
      <c r="H50" s="164"/>
    </row>
    <row r="51" spans="1:8">
      <c r="A51" s="165"/>
      <c r="B51" s="163"/>
      <c r="C51" s="1132" t="s">
        <v>157</v>
      </c>
      <c r="D51" s="1132"/>
      <c r="E51" s="1132"/>
      <c r="F51" s="1132"/>
      <c r="G51" s="1132"/>
      <c r="H51" s="1132"/>
    </row>
    <row r="52" spans="1:8">
      <c r="A52" s="160" t="s">
        <v>331</v>
      </c>
      <c r="B52" s="163"/>
      <c r="C52" s="160" t="s">
        <v>104</v>
      </c>
      <c r="D52" s="164"/>
      <c r="E52" s="164"/>
      <c r="F52" s="164" t="s">
        <v>332</v>
      </c>
      <c r="G52" s="164"/>
      <c r="H52" s="164"/>
    </row>
    <row r="53" spans="1:8">
      <c r="A53" s="161"/>
      <c r="B53" s="163"/>
      <c r="C53" s="1132" t="s">
        <v>157</v>
      </c>
      <c r="D53" s="1132"/>
      <c r="E53" s="1132"/>
      <c r="F53" s="1132"/>
      <c r="G53" s="1132"/>
      <c r="H53" s="1132"/>
    </row>
  </sheetData>
  <mergeCells count="31">
    <mergeCell ref="C13:G13"/>
    <mergeCell ref="B4:G4"/>
    <mergeCell ref="B5:G5"/>
    <mergeCell ref="B7:G7"/>
    <mergeCell ref="B8:G8"/>
    <mergeCell ref="B10:G10"/>
    <mergeCell ref="A37:H37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32:C32"/>
    <mergeCell ref="A33:H33"/>
    <mergeCell ref="B35:C35"/>
    <mergeCell ref="B36:C36"/>
    <mergeCell ref="C47:H47"/>
    <mergeCell ref="C49:H49"/>
    <mergeCell ref="C51:H51"/>
    <mergeCell ref="C53:H53"/>
    <mergeCell ref="B39:C39"/>
    <mergeCell ref="B40:C40"/>
    <mergeCell ref="A41:H41"/>
    <mergeCell ref="B42:C42"/>
    <mergeCell ref="A43:H43"/>
    <mergeCell ref="B44:C44"/>
  </mergeCells>
  <pageMargins left="0.7" right="0.7" top="0.75" bottom="0.75" header="0.3" footer="0.3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view="pageBreakPreview" zoomScaleNormal="100" zoomScaleSheetLayoutView="100" workbookViewId="0">
      <selection activeCell="A14" sqref="A14:H44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>
      <c r="A7" s="144"/>
      <c r="B7" s="1094" t="s">
        <v>25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47"/>
      <c r="B10" s="1138" t="s">
        <v>300</v>
      </c>
      <c r="C10" s="1138"/>
      <c r="D10" s="1138"/>
      <c r="E10" s="1138"/>
      <c r="F10" s="1138"/>
      <c r="G10" s="1138"/>
      <c r="H10" s="147"/>
    </row>
    <row r="11" spans="1:8">
      <c r="A11" s="147"/>
      <c r="B11" s="148"/>
      <c r="C11" s="148"/>
      <c r="D11" s="148"/>
      <c r="E11" s="148"/>
      <c r="F11" s="148"/>
      <c r="G11" s="148"/>
      <c r="H11" s="147"/>
    </row>
    <row r="12" spans="1:8">
      <c r="A12" s="147"/>
      <c r="B12" s="149" t="s">
        <v>301</v>
      </c>
      <c r="C12" s="150"/>
      <c r="D12" s="150"/>
      <c r="E12" s="150"/>
      <c r="F12" s="150"/>
      <c r="G12" s="150"/>
      <c r="H12" s="147"/>
    </row>
    <row r="13" spans="1:8">
      <c r="A13" s="147"/>
      <c r="B13" s="148"/>
      <c r="C13" s="1136" t="s">
        <v>302</v>
      </c>
      <c r="D13" s="1136"/>
      <c r="E13" s="1136"/>
      <c r="F13" s="1136"/>
      <c r="G13" s="1136"/>
      <c r="H13" s="147"/>
    </row>
    <row r="14" spans="1:8">
      <c r="A14" s="113"/>
      <c r="B14" s="151" t="s">
        <v>303</v>
      </c>
      <c r="C14" s="152"/>
      <c r="D14" s="152"/>
      <c r="E14" s="152"/>
      <c r="F14" s="153" t="s">
        <v>333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334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311</v>
      </c>
      <c r="C27" s="119" t="s">
        <v>215</v>
      </c>
      <c r="D27" s="134">
        <v>2696.2</v>
      </c>
      <c r="E27" s="120"/>
      <c r="F27" s="120"/>
      <c r="G27" s="120"/>
      <c r="H27" s="134">
        <v>2696.2</v>
      </c>
    </row>
    <row r="28" spans="1:8" ht="22.5">
      <c r="A28" s="118">
        <v>2</v>
      </c>
      <c r="B28" s="119" t="s">
        <v>312</v>
      </c>
      <c r="C28" s="119" t="s">
        <v>313</v>
      </c>
      <c r="D28" s="126">
        <v>7172.71</v>
      </c>
      <c r="E28" s="120"/>
      <c r="F28" s="120"/>
      <c r="G28" s="120"/>
      <c r="H28" s="126">
        <v>7172.71</v>
      </c>
    </row>
    <row r="29" spans="1:8">
      <c r="A29" s="118">
        <v>3</v>
      </c>
      <c r="B29" s="119" t="s">
        <v>314</v>
      </c>
      <c r="C29" s="119" t="s">
        <v>219</v>
      </c>
      <c r="D29" s="134">
        <v>2739.4</v>
      </c>
      <c r="E29" s="120"/>
      <c r="F29" s="120"/>
      <c r="G29" s="120"/>
      <c r="H29" s="134">
        <v>2739.4</v>
      </c>
    </row>
    <row r="30" spans="1:8">
      <c r="A30" s="118">
        <v>4</v>
      </c>
      <c r="B30" s="119" t="s">
        <v>315</v>
      </c>
      <c r="C30" s="119" t="s">
        <v>221</v>
      </c>
      <c r="D30" s="121">
        <v>68.819999999999993</v>
      </c>
      <c r="E30" s="121">
        <v>34.79</v>
      </c>
      <c r="F30" s="126">
        <v>4508.1899999999996</v>
      </c>
      <c r="G30" s="120"/>
      <c r="H30" s="134">
        <v>4611.8</v>
      </c>
    </row>
    <row r="31" spans="1:8">
      <c r="A31" s="118">
        <v>5</v>
      </c>
      <c r="B31" s="119" t="s">
        <v>316</v>
      </c>
      <c r="C31" s="119" t="s">
        <v>223</v>
      </c>
      <c r="D31" s="121">
        <v>4.6500000000000004</v>
      </c>
      <c r="E31" s="121">
        <v>1.74</v>
      </c>
      <c r="F31" s="121">
        <v>40.28</v>
      </c>
      <c r="G31" s="120"/>
      <c r="H31" s="121">
        <v>46.67</v>
      </c>
    </row>
    <row r="32" spans="1:8" ht="15" customHeight="1">
      <c r="A32" s="122"/>
      <c r="B32" s="1084" t="s">
        <v>317</v>
      </c>
      <c r="C32" s="1085"/>
      <c r="D32" s="127">
        <v>12681.78</v>
      </c>
      <c r="E32" s="128">
        <v>36.53</v>
      </c>
      <c r="F32" s="129">
        <v>4548.47</v>
      </c>
      <c r="G32" s="124"/>
      <c r="H32" s="129">
        <v>17266.78</v>
      </c>
    </row>
    <row r="33" spans="1:8" ht="15" customHeight="1">
      <c r="A33" s="1089" t="s">
        <v>318</v>
      </c>
      <c r="B33" s="1090"/>
      <c r="C33" s="1090"/>
      <c r="D33" s="1090"/>
      <c r="E33" s="1090"/>
      <c r="F33" s="1090"/>
      <c r="G33" s="1090"/>
      <c r="H33" s="1095"/>
    </row>
    <row r="34" spans="1:8" ht="45">
      <c r="A34" s="118">
        <v>6</v>
      </c>
      <c r="B34" s="119" t="s">
        <v>36</v>
      </c>
      <c r="C34" s="119" t="s">
        <v>37</v>
      </c>
      <c r="D34" s="121">
        <v>393.14</v>
      </c>
      <c r="E34" s="121">
        <v>1.1299999999999999</v>
      </c>
      <c r="F34" s="120"/>
      <c r="G34" s="120"/>
      <c r="H34" s="121">
        <v>394.27</v>
      </c>
    </row>
    <row r="35" spans="1:8" ht="15" customHeight="1">
      <c r="A35" s="122"/>
      <c r="B35" s="1084" t="s">
        <v>319</v>
      </c>
      <c r="C35" s="1085"/>
      <c r="D35" s="128">
        <v>393.14</v>
      </c>
      <c r="E35" s="128">
        <v>1.1299999999999999</v>
      </c>
      <c r="F35" s="124"/>
      <c r="G35" s="124"/>
      <c r="H35" s="125">
        <v>394.27</v>
      </c>
    </row>
    <row r="36" spans="1:8" ht="15" customHeight="1">
      <c r="A36" s="122"/>
      <c r="B36" s="1084" t="s">
        <v>320</v>
      </c>
      <c r="C36" s="1085"/>
      <c r="D36" s="127">
        <v>13074.92</v>
      </c>
      <c r="E36" s="128">
        <v>37.659999999999997</v>
      </c>
      <c r="F36" s="129">
        <v>4548.47</v>
      </c>
      <c r="G36" s="124"/>
      <c r="H36" s="129">
        <v>17661.05</v>
      </c>
    </row>
    <row r="37" spans="1:8" ht="15" customHeight="1">
      <c r="A37" s="1089" t="s">
        <v>321</v>
      </c>
      <c r="B37" s="1090"/>
      <c r="C37" s="1090"/>
      <c r="D37" s="1090"/>
      <c r="E37" s="1090"/>
      <c r="F37" s="1090"/>
      <c r="G37" s="1090"/>
      <c r="H37" s="1095"/>
    </row>
    <row r="38" spans="1:8" ht="45">
      <c r="A38" s="118">
        <v>7</v>
      </c>
      <c r="B38" s="119" t="s">
        <v>42</v>
      </c>
      <c r="C38" s="119" t="s">
        <v>43</v>
      </c>
      <c r="D38" s="121">
        <v>65.37</v>
      </c>
      <c r="E38" s="121">
        <v>0.19</v>
      </c>
      <c r="F38" s="120"/>
      <c r="G38" s="120"/>
      <c r="H38" s="121">
        <v>65.56</v>
      </c>
    </row>
    <row r="39" spans="1:8" ht="15" customHeight="1">
      <c r="A39" s="122"/>
      <c r="B39" s="1084" t="s">
        <v>322</v>
      </c>
      <c r="C39" s="1085"/>
      <c r="D39" s="128">
        <v>65.37</v>
      </c>
      <c r="E39" s="128">
        <v>0.19</v>
      </c>
      <c r="F39" s="124"/>
      <c r="G39" s="124"/>
      <c r="H39" s="125">
        <v>65.56</v>
      </c>
    </row>
    <row r="40" spans="1:8" ht="15" customHeight="1">
      <c r="A40" s="122"/>
      <c r="B40" s="1084" t="s">
        <v>323</v>
      </c>
      <c r="C40" s="1085"/>
      <c r="D40" s="127">
        <v>13140.29</v>
      </c>
      <c r="E40" s="128">
        <v>37.85</v>
      </c>
      <c r="F40" s="129">
        <v>4548.47</v>
      </c>
      <c r="G40" s="124"/>
      <c r="H40" s="129">
        <v>17726.61</v>
      </c>
    </row>
    <row r="41" spans="1:8" ht="68.25" customHeight="1">
      <c r="A41" s="1089" t="s">
        <v>324</v>
      </c>
      <c r="B41" s="1090"/>
      <c r="C41" s="1090"/>
      <c r="D41" s="1090"/>
      <c r="E41" s="1090"/>
      <c r="F41" s="1090"/>
      <c r="G41" s="1090"/>
      <c r="H41" s="1095"/>
    </row>
    <row r="42" spans="1:8" ht="132" customHeight="1">
      <c r="A42" s="122"/>
      <c r="B42" s="1084" t="s">
        <v>325</v>
      </c>
      <c r="C42" s="1085"/>
      <c r="D42" s="127">
        <v>13140.29</v>
      </c>
      <c r="E42" s="128">
        <v>37.85</v>
      </c>
      <c r="F42" s="129">
        <v>4548.47</v>
      </c>
      <c r="G42" s="124"/>
      <c r="H42" s="129">
        <v>17726.61</v>
      </c>
    </row>
    <row r="43" spans="1:8" ht="15" customHeight="1">
      <c r="A43" s="1089" t="s">
        <v>62</v>
      </c>
      <c r="B43" s="1090"/>
      <c r="C43" s="1090"/>
      <c r="D43" s="1090"/>
      <c r="E43" s="1090"/>
      <c r="F43" s="1090"/>
      <c r="G43" s="1090"/>
      <c r="H43" s="1095"/>
    </row>
    <row r="44" spans="1:8" ht="15" customHeight="1">
      <c r="A44" s="122"/>
      <c r="B44" s="1084" t="s">
        <v>326</v>
      </c>
      <c r="C44" s="1085"/>
      <c r="D44" s="127">
        <v>13140.29</v>
      </c>
      <c r="E44" s="128">
        <v>37.85</v>
      </c>
      <c r="F44" s="129">
        <v>4548.47</v>
      </c>
      <c r="G44" s="124"/>
      <c r="H44" s="129">
        <v>17726.61</v>
      </c>
    </row>
    <row r="45" spans="1:8">
      <c r="A45" s="142"/>
      <c r="B45" s="142"/>
      <c r="C45" s="142"/>
      <c r="D45" s="142"/>
      <c r="E45" s="142"/>
      <c r="F45" s="142"/>
      <c r="G45" s="142"/>
      <c r="H45" s="142"/>
    </row>
    <row r="46" spans="1:8">
      <c r="A46" s="160" t="s">
        <v>6</v>
      </c>
      <c r="B46" s="161"/>
      <c r="C46" s="160" t="s">
        <v>66</v>
      </c>
      <c r="D46" s="160"/>
      <c r="E46" s="160"/>
      <c r="F46" s="160" t="s">
        <v>156</v>
      </c>
      <c r="G46" s="160"/>
      <c r="H46" s="162"/>
    </row>
    <row r="47" spans="1:8">
      <c r="A47" s="161"/>
      <c r="B47" s="161"/>
      <c r="C47" s="1132" t="s">
        <v>5</v>
      </c>
      <c r="D47" s="1132" t="s">
        <v>5</v>
      </c>
      <c r="E47" s="1132"/>
      <c r="F47" s="1132"/>
      <c r="G47" s="1132"/>
      <c r="H47" s="1132"/>
    </row>
    <row r="48" spans="1:8">
      <c r="A48" s="160" t="s">
        <v>327</v>
      </c>
      <c r="B48" s="161"/>
      <c r="C48" s="160" t="s">
        <v>104</v>
      </c>
      <c r="D48" s="160"/>
      <c r="E48" s="160"/>
      <c r="F48" s="160" t="s">
        <v>328</v>
      </c>
      <c r="G48" s="160"/>
      <c r="H48" s="160"/>
    </row>
    <row r="49" spans="1:8">
      <c r="A49" s="161"/>
      <c r="B49" s="161"/>
      <c r="C49" s="1132" t="s">
        <v>5</v>
      </c>
      <c r="D49" s="1132" t="s">
        <v>5</v>
      </c>
      <c r="E49" s="1132"/>
      <c r="F49" s="1132"/>
      <c r="G49" s="1132"/>
      <c r="H49" s="1132"/>
    </row>
    <row r="50" spans="1:8">
      <c r="A50" s="160" t="s">
        <v>329</v>
      </c>
      <c r="B50" s="163"/>
      <c r="C50" s="160" t="s">
        <v>104</v>
      </c>
      <c r="D50" s="160"/>
      <c r="E50" s="160"/>
      <c r="F50" s="160" t="s">
        <v>330</v>
      </c>
      <c r="G50" s="164"/>
      <c r="H50" s="164"/>
    </row>
    <row r="51" spans="1:8">
      <c r="A51" s="165"/>
      <c r="B51" s="163"/>
      <c r="C51" s="1132" t="s">
        <v>157</v>
      </c>
      <c r="D51" s="1132"/>
      <c r="E51" s="1132"/>
      <c r="F51" s="1132"/>
      <c r="G51" s="1132"/>
      <c r="H51" s="1132"/>
    </row>
    <row r="52" spans="1:8">
      <c r="A52" s="160" t="s">
        <v>331</v>
      </c>
      <c r="B52" s="163"/>
      <c r="C52" s="160" t="s">
        <v>104</v>
      </c>
      <c r="D52" s="164"/>
      <c r="E52" s="164"/>
      <c r="F52" s="164" t="s">
        <v>332</v>
      </c>
      <c r="G52" s="164"/>
      <c r="H52" s="164"/>
    </row>
    <row r="53" spans="1:8">
      <c r="A53" s="161"/>
      <c r="B53" s="163"/>
      <c r="C53" s="1132" t="s">
        <v>157</v>
      </c>
      <c r="D53" s="1132"/>
      <c r="E53" s="1132"/>
      <c r="F53" s="1132"/>
      <c r="G53" s="1132"/>
      <c r="H53" s="1132"/>
    </row>
  </sheetData>
  <mergeCells count="31">
    <mergeCell ref="C13:G13"/>
    <mergeCell ref="B4:G4"/>
    <mergeCell ref="B5:G5"/>
    <mergeCell ref="B7:G7"/>
    <mergeCell ref="B8:G8"/>
    <mergeCell ref="B10:G10"/>
    <mergeCell ref="A37:H37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32:C32"/>
    <mergeCell ref="A33:H33"/>
    <mergeCell ref="B35:C35"/>
    <mergeCell ref="B36:C36"/>
    <mergeCell ref="C47:H47"/>
    <mergeCell ref="C49:H49"/>
    <mergeCell ref="C51:H51"/>
    <mergeCell ref="C53:H53"/>
    <mergeCell ref="B39:C39"/>
    <mergeCell ref="B40:C40"/>
    <mergeCell ref="A41:H41"/>
    <mergeCell ref="B42:C42"/>
    <mergeCell ref="A43:H43"/>
    <mergeCell ref="B44:C44"/>
  </mergeCells>
  <pageMargins left="0.7" right="0.7" top="0.75" bottom="0.75" header="0.3" footer="0.3"/>
  <pageSetup paperSize="9" scale="6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view="pageBreakPreview" topLeftCell="A10" zoomScaleNormal="100" zoomScaleSheetLayoutView="100" workbookViewId="0">
      <selection activeCell="A27" sqref="A27:XFD36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 customHeight="1">
      <c r="A7" s="144"/>
      <c r="B7" s="1094" t="s">
        <v>23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47"/>
      <c r="B10" s="1138" t="s">
        <v>335</v>
      </c>
      <c r="C10" s="1138"/>
      <c r="D10" s="1138"/>
      <c r="E10" s="1138"/>
      <c r="F10" s="1138"/>
      <c r="G10" s="1138"/>
      <c r="H10" s="147"/>
    </row>
    <row r="11" spans="1:8">
      <c r="A11" s="147"/>
      <c r="B11" s="148"/>
      <c r="C11" s="148"/>
      <c r="D11" s="148"/>
      <c r="E11" s="148"/>
      <c r="F11" s="148"/>
      <c r="G11" s="148"/>
      <c r="H11" s="147"/>
    </row>
    <row r="12" spans="1:8">
      <c r="A12" s="147"/>
      <c r="B12" s="149" t="s">
        <v>301</v>
      </c>
      <c r="C12" s="150"/>
      <c r="D12" s="150"/>
      <c r="E12" s="150"/>
      <c r="F12" s="150"/>
      <c r="G12" s="150"/>
      <c r="H12" s="147"/>
    </row>
    <row r="13" spans="1:8">
      <c r="A13" s="147"/>
      <c r="B13" s="148"/>
      <c r="C13" s="1136" t="s">
        <v>302</v>
      </c>
      <c r="D13" s="1136"/>
      <c r="E13" s="1136"/>
      <c r="F13" s="1136"/>
      <c r="G13" s="1136"/>
      <c r="H13" s="147"/>
    </row>
    <row r="14" spans="1:8">
      <c r="A14" s="113"/>
      <c r="B14" s="151" t="s">
        <v>303</v>
      </c>
      <c r="C14" s="152"/>
      <c r="D14" s="152"/>
      <c r="E14" s="152"/>
      <c r="F14" s="153" t="s">
        <v>336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309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226</v>
      </c>
      <c r="C27" s="119" t="s">
        <v>227</v>
      </c>
      <c r="D27" s="131">
        <v>550.6</v>
      </c>
      <c r="E27" s="120"/>
      <c r="F27" s="120"/>
      <c r="G27" s="120"/>
      <c r="H27" s="131">
        <v>550.6</v>
      </c>
    </row>
    <row r="28" spans="1:8">
      <c r="A28" s="118">
        <v>2</v>
      </c>
      <c r="B28" s="119" t="s">
        <v>228</v>
      </c>
      <c r="C28" s="119" t="s">
        <v>229</v>
      </c>
      <c r="D28" s="126">
        <v>1957.01</v>
      </c>
      <c r="E28" s="120"/>
      <c r="F28" s="120"/>
      <c r="G28" s="120"/>
      <c r="H28" s="126">
        <v>1957.01</v>
      </c>
    </row>
    <row r="29" spans="1:8">
      <c r="A29" s="118">
        <v>3</v>
      </c>
      <c r="B29" s="119" t="s">
        <v>230</v>
      </c>
      <c r="C29" s="119" t="s">
        <v>231</v>
      </c>
      <c r="D29" s="121">
        <v>48.93</v>
      </c>
      <c r="E29" s="121">
        <v>0.36</v>
      </c>
      <c r="F29" s="121">
        <v>10.62</v>
      </c>
      <c r="G29" s="120"/>
      <c r="H29" s="121">
        <v>59.91</v>
      </c>
    </row>
    <row r="30" spans="1:8">
      <c r="A30" s="118">
        <v>4</v>
      </c>
      <c r="B30" s="119" t="s">
        <v>232</v>
      </c>
      <c r="C30" s="119" t="s">
        <v>233</v>
      </c>
      <c r="D30" s="121">
        <v>20.46</v>
      </c>
      <c r="E30" s="120"/>
      <c r="F30" s="120"/>
      <c r="G30" s="120"/>
      <c r="H30" s="121">
        <v>20.46</v>
      </c>
    </row>
    <row r="31" spans="1:8">
      <c r="A31" s="118">
        <v>5</v>
      </c>
      <c r="B31" s="119" t="s">
        <v>234</v>
      </c>
      <c r="C31" s="119" t="s">
        <v>235</v>
      </c>
      <c r="D31" s="121">
        <v>3.31</v>
      </c>
      <c r="E31" s="121">
        <v>1.02</v>
      </c>
      <c r="F31" s="121">
        <v>33.85</v>
      </c>
      <c r="G31" s="120"/>
      <c r="H31" s="121">
        <v>38.18</v>
      </c>
    </row>
    <row r="32" spans="1:8" ht="15" customHeight="1">
      <c r="A32" s="118">
        <v>6</v>
      </c>
      <c r="B32" s="119" t="s">
        <v>236</v>
      </c>
      <c r="C32" s="119" t="s">
        <v>237</v>
      </c>
      <c r="D32" s="131">
        <v>24.3</v>
      </c>
      <c r="E32" s="120"/>
      <c r="F32" s="120"/>
      <c r="G32" s="120"/>
      <c r="H32" s="131">
        <v>24.3</v>
      </c>
    </row>
    <row r="33" spans="1:8" ht="15" customHeight="1">
      <c r="A33" s="118">
        <v>7</v>
      </c>
      <c r="B33" s="119" t="s">
        <v>238</v>
      </c>
      <c r="C33" s="119" t="s">
        <v>239</v>
      </c>
      <c r="D33" s="121">
        <v>5.43</v>
      </c>
      <c r="E33" s="121">
        <v>321.85000000000002</v>
      </c>
      <c r="F33" s="120"/>
      <c r="G33" s="120"/>
      <c r="H33" s="121">
        <v>327.27999999999997</v>
      </c>
    </row>
    <row r="34" spans="1:8">
      <c r="A34" s="118">
        <v>8</v>
      </c>
      <c r="B34" s="119" t="s">
        <v>240</v>
      </c>
      <c r="C34" s="119" t="s">
        <v>241</v>
      </c>
      <c r="D34" s="121">
        <v>264.83999999999997</v>
      </c>
      <c r="E34" s="121">
        <v>286.73</v>
      </c>
      <c r="F34" s="126">
        <v>9922.0400000000009</v>
      </c>
      <c r="G34" s="120"/>
      <c r="H34" s="126">
        <v>10473.61</v>
      </c>
    </row>
    <row r="35" spans="1:8" ht="15" customHeight="1">
      <c r="A35" s="118">
        <v>9</v>
      </c>
      <c r="B35" s="119" t="s">
        <v>242</v>
      </c>
      <c r="C35" s="119" t="s">
        <v>243</v>
      </c>
      <c r="D35" s="121">
        <v>6.38</v>
      </c>
      <c r="E35" s="121">
        <v>20.76</v>
      </c>
      <c r="F35" s="121">
        <v>20.27</v>
      </c>
      <c r="G35" s="120"/>
      <c r="H35" s="121">
        <v>47.41</v>
      </c>
    </row>
    <row r="36" spans="1:8" ht="15" customHeight="1">
      <c r="A36" s="118">
        <v>10</v>
      </c>
      <c r="B36" s="119" t="s">
        <v>244</v>
      </c>
      <c r="C36" s="119" t="s">
        <v>245</v>
      </c>
      <c r="D36" s="121">
        <v>146.41</v>
      </c>
      <c r="E36" s="120"/>
      <c r="F36" s="121">
        <v>26.18</v>
      </c>
      <c r="G36" s="120"/>
      <c r="H36" s="121">
        <v>172.59</v>
      </c>
    </row>
    <row r="37" spans="1:8" ht="15" customHeight="1">
      <c r="A37" s="122"/>
      <c r="B37" s="1084" t="s">
        <v>317</v>
      </c>
      <c r="C37" s="1085"/>
      <c r="D37" s="127">
        <v>3027.67</v>
      </c>
      <c r="E37" s="128">
        <v>630.72</v>
      </c>
      <c r="F37" s="129">
        <v>10012.959999999999</v>
      </c>
      <c r="G37" s="124"/>
      <c r="H37" s="129">
        <v>13671.35</v>
      </c>
    </row>
    <row r="38" spans="1:8" ht="15" customHeight="1">
      <c r="A38" s="1089" t="s">
        <v>318</v>
      </c>
      <c r="B38" s="1090"/>
      <c r="C38" s="1090"/>
      <c r="D38" s="1090"/>
      <c r="E38" s="1090"/>
      <c r="F38" s="1090"/>
      <c r="G38" s="1090"/>
      <c r="H38" s="1095"/>
    </row>
    <row r="39" spans="1:8" ht="45.75" customHeight="1">
      <c r="A39" s="118">
        <v>11</v>
      </c>
      <c r="B39" s="119" t="s">
        <v>36</v>
      </c>
      <c r="C39" s="119" t="s">
        <v>37</v>
      </c>
      <c r="D39" s="121">
        <v>93.86</v>
      </c>
      <c r="E39" s="121">
        <v>19.55</v>
      </c>
      <c r="F39" s="120"/>
      <c r="G39" s="120"/>
      <c r="H39" s="121">
        <v>113.41</v>
      </c>
    </row>
    <row r="40" spans="1:8" ht="15" customHeight="1">
      <c r="A40" s="122"/>
      <c r="B40" s="1084" t="s">
        <v>319</v>
      </c>
      <c r="C40" s="1085"/>
      <c r="D40" s="128">
        <v>93.86</v>
      </c>
      <c r="E40" s="128">
        <v>19.55</v>
      </c>
      <c r="F40" s="124"/>
      <c r="G40" s="124"/>
      <c r="H40" s="125">
        <v>113.41</v>
      </c>
    </row>
    <row r="41" spans="1:8" ht="24" customHeight="1">
      <c r="A41" s="122"/>
      <c r="B41" s="1084" t="s">
        <v>320</v>
      </c>
      <c r="C41" s="1085"/>
      <c r="D41" s="127">
        <v>3121.53</v>
      </c>
      <c r="E41" s="128">
        <v>650.27</v>
      </c>
      <c r="F41" s="129">
        <v>10012.959999999999</v>
      </c>
      <c r="G41" s="124"/>
      <c r="H41" s="129">
        <v>13784.76</v>
      </c>
    </row>
    <row r="42" spans="1:8" ht="24" customHeight="1">
      <c r="A42" s="1089" t="s">
        <v>321</v>
      </c>
      <c r="B42" s="1090"/>
      <c r="C42" s="1090"/>
      <c r="D42" s="1090"/>
      <c r="E42" s="1090"/>
      <c r="F42" s="1090"/>
      <c r="G42" s="1090"/>
      <c r="H42" s="1095"/>
    </row>
    <row r="43" spans="1:8" ht="43.5" customHeight="1">
      <c r="A43" s="118">
        <v>12</v>
      </c>
      <c r="B43" s="119" t="s">
        <v>42</v>
      </c>
      <c r="C43" s="119" t="s">
        <v>43</v>
      </c>
      <c r="D43" s="121">
        <v>15.61</v>
      </c>
      <c r="E43" s="121">
        <v>3.25</v>
      </c>
      <c r="F43" s="120"/>
      <c r="G43" s="120"/>
      <c r="H43" s="121">
        <v>18.86</v>
      </c>
    </row>
    <row r="44" spans="1:8" ht="15" customHeight="1">
      <c r="A44" s="122"/>
      <c r="B44" s="1084" t="s">
        <v>322</v>
      </c>
      <c r="C44" s="1085"/>
      <c r="D44" s="128">
        <v>15.61</v>
      </c>
      <c r="E44" s="128">
        <v>3.25</v>
      </c>
      <c r="F44" s="124"/>
      <c r="G44" s="124"/>
      <c r="H44" s="125">
        <v>18.86</v>
      </c>
    </row>
    <row r="45" spans="1:8" ht="15" customHeight="1">
      <c r="A45" s="122"/>
      <c r="B45" s="1084" t="s">
        <v>323</v>
      </c>
      <c r="C45" s="1085"/>
      <c r="D45" s="127">
        <v>3137.14</v>
      </c>
      <c r="E45" s="128">
        <v>653.52</v>
      </c>
      <c r="F45" s="129">
        <v>10012.959999999999</v>
      </c>
      <c r="G45" s="124"/>
      <c r="H45" s="129">
        <v>13803.62</v>
      </c>
    </row>
    <row r="46" spans="1:8" ht="75" customHeight="1">
      <c r="A46" s="1089" t="s">
        <v>324</v>
      </c>
      <c r="B46" s="1090"/>
      <c r="C46" s="1090"/>
      <c r="D46" s="1090"/>
      <c r="E46" s="1090"/>
      <c r="F46" s="1090"/>
      <c r="G46" s="1090"/>
      <c r="H46" s="1095"/>
    </row>
    <row r="47" spans="1:8" ht="126" customHeight="1">
      <c r="A47" s="122"/>
      <c r="B47" s="1084" t="s">
        <v>325</v>
      </c>
      <c r="C47" s="1085"/>
      <c r="D47" s="127">
        <v>3137.14</v>
      </c>
      <c r="E47" s="128">
        <v>653.52</v>
      </c>
      <c r="F47" s="129">
        <v>10012.959999999999</v>
      </c>
      <c r="G47" s="124"/>
      <c r="H47" s="129">
        <v>13803.62</v>
      </c>
    </row>
    <row r="48" spans="1:8" ht="15" customHeight="1">
      <c r="A48" s="1089" t="s">
        <v>62</v>
      </c>
      <c r="B48" s="1090"/>
      <c r="C48" s="1090"/>
      <c r="D48" s="1090"/>
      <c r="E48" s="1090"/>
      <c r="F48" s="1090"/>
      <c r="G48" s="1090"/>
      <c r="H48" s="1095"/>
    </row>
    <row r="49" spans="1:8" ht="15" customHeight="1">
      <c r="A49" s="122"/>
      <c r="B49" s="1084" t="s">
        <v>326</v>
      </c>
      <c r="C49" s="1085"/>
      <c r="D49" s="127">
        <v>3137.14</v>
      </c>
      <c r="E49" s="128">
        <v>653.52</v>
      </c>
      <c r="F49" s="129">
        <v>10012.959999999999</v>
      </c>
      <c r="G49" s="124"/>
      <c r="H49" s="129">
        <v>13803.62</v>
      </c>
    </row>
    <row r="50" spans="1:8">
      <c r="A50" s="142"/>
      <c r="B50" s="142"/>
      <c r="C50" s="142"/>
      <c r="D50" s="142"/>
      <c r="E50" s="142"/>
      <c r="F50" s="142"/>
      <c r="G50" s="142"/>
      <c r="H50" s="142"/>
    </row>
    <row r="51" spans="1:8">
      <c r="A51" s="142"/>
      <c r="B51" s="142"/>
      <c r="C51" s="142"/>
      <c r="D51" s="142"/>
      <c r="E51" s="142"/>
      <c r="F51" s="142"/>
      <c r="G51" s="142"/>
      <c r="H51" s="142"/>
    </row>
    <row r="52" spans="1:8">
      <c r="A52" s="160" t="s">
        <v>6</v>
      </c>
      <c r="B52" s="161"/>
      <c r="C52" s="160" t="s">
        <v>66</v>
      </c>
      <c r="D52" s="160"/>
      <c r="E52" s="160"/>
      <c r="F52" s="160" t="s">
        <v>156</v>
      </c>
      <c r="G52" s="160"/>
      <c r="H52" s="162"/>
    </row>
    <row r="53" spans="1:8">
      <c r="A53" s="161"/>
      <c r="B53" s="161"/>
      <c r="C53" s="1132" t="s">
        <v>5</v>
      </c>
      <c r="D53" s="1132" t="s">
        <v>5</v>
      </c>
      <c r="E53" s="1132"/>
      <c r="F53" s="1132"/>
      <c r="G53" s="1132"/>
      <c r="H53" s="1132"/>
    </row>
    <row r="54" spans="1:8">
      <c r="A54" s="160" t="s">
        <v>327</v>
      </c>
      <c r="B54" s="161"/>
      <c r="C54" s="160" t="s">
        <v>104</v>
      </c>
      <c r="D54" s="160"/>
      <c r="E54" s="160"/>
      <c r="F54" s="160" t="s">
        <v>328</v>
      </c>
      <c r="G54" s="160"/>
      <c r="H54" s="160"/>
    </row>
    <row r="55" spans="1:8">
      <c r="A55" s="161"/>
      <c r="B55" s="161"/>
      <c r="C55" s="1132" t="s">
        <v>5</v>
      </c>
      <c r="D55" s="1132" t="s">
        <v>5</v>
      </c>
      <c r="E55" s="1132"/>
      <c r="F55" s="1132"/>
      <c r="G55" s="1132"/>
      <c r="H55" s="1132"/>
    </row>
    <row r="56" spans="1:8">
      <c r="A56" s="160" t="s">
        <v>329</v>
      </c>
      <c r="B56" s="163"/>
      <c r="C56" s="160" t="s">
        <v>104</v>
      </c>
      <c r="D56" s="160"/>
      <c r="E56" s="160"/>
      <c r="F56" s="160" t="s">
        <v>330</v>
      </c>
      <c r="G56" s="164"/>
      <c r="H56" s="164"/>
    </row>
    <row r="57" spans="1:8">
      <c r="A57" s="165"/>
      <c r="B57" s="163"/>
      <c r="C57" s="1132" t="s">
        <v>157</v>
      </c>
      <c r="D57" s="1132"/>
      <c r="E57" s="1132"/>
      <c r="F57" s="1132"/>
      <c r="G57" s="1132"/>
      <c r="H57" s="1132"/>
    </row>
    <row r="58" spans="1:8">
      <c r="A58" s="160" t="s">
        <v>331</v>
      </c>
      <c r="B58" s="163"/>
      <c r="C58" s="160" t="s">
        <v>104</v>
      </c>
      <c r="D58" s="164"/>
      <c r="E58" s="164"/>
      <c r="F58" s="164" t="s">
        <v>332</v>
      </c>
      <c r="G58" s="164"/>
      <c r="H58" s="164"/>
    </row>
    <row r="59" spans="1:8">
      <c r="A59" s="161"/>
      <c r="B59" s="163"/>
      <c r="C59" s="1132" t="s">
        <v>157</v>
      </c>
      <c r="D59" s="1132"/>
      <c r="E59" s="1132"/>
      <c r="F59" s="1132"/>
      <c r="G59" s="1132"/>
      <c r="H59" s="1132"/>
    </row>
  </sheetData>
  <mergeCells count="31">
    <mergeCell ref="C13:G13"/>
    <mergeCell ref="B4:G4"/>
    <mergeCell ref="B5:G5"/>
    <mergeCell ref="B7:G7"/>
    <mergeCell ref="B8:G8"/>
    <mergeCell ref="B10:G10"/>
    <mergeCell ref="A42:H42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37:C37"/>
    <mergeCell ref="A38:H38"/>
    <mergeCell ref="B40:C40"/>
    <mergeCell ref="B41:C41"/>
    <mergeCell ref="C53:H53"/>
    <mergeCell ref="C55:H55"/>
    <mergeCell ref="C57:H57"/>
    <mergeCell ref="C59:H59"/>
    <mergeCell ref="B44:C44"/>
    <mergeCell ref="B45:C45"/>
    <mergeCell ref="A46:H46"/>
    <mergeCell ref="B47:C47"/>
    <mergeCell ref="A48:H48"/>
    <mergeCell ref="B49:C49"/>
  </mergeCells>
  <pageMargins left="0.7" right="0.7" top="0.75" bottom="0.75" header="0.3" footer="0.3"/>
  <pageSetup paperSize="9" scale="6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view="pageBreakPreview" topLeftCell="A10" zoomScaleNormal="100" zoomScaleSheetLayoutView="100" workbookViewId="0">
      <selection activeCell="A14" sqref="A14:H44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 customHeight="1">
      <c r="A7" s="144"/>
      <c r="B7" s="1094" t="s">
        <v>23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47"/>
      <c r="B10" s="1138" t="s">
        <v>335</v>
      </c>
      <c r="C10" s="1138"/>
      <c r="D10" s="1138"/>
      <c r="E10" s="1138"/>
      <c r="F10" s="1138"/>
      <c r="G10" s="1138"/>
      <c r="H10" s="147"/>
    </row>
    <row r="11" spans="1:8">
      <c r="A11" s="147"/>
      <c r="B11" s="148"/>
      <c r="C11" s="148"/>
      <c r="D11" s="148"/>
      <c r="E11" s="148"/>
      <c r="F11" s="148"/>
      <c r="G11" s="148"/>
      <c r="H11" s="147"/>
    </row>
    <row r="12" spans="1:8">
      <c r="A12" s="147"/>
      <c r="B12" s="149" t="s">
        <v>301</v>
      </c>
      <c r="C12" s="150"/>
      <c r="D12" s="150"/>
      <c r="E12" s="150"/>
      <c r="F12" s="150"/>
      <c r="G12" s="150"/>
      <c r="H12" s="147"/>
    </row>
    <row r="13" spans="1:8">
      <c r="A13" s="147"/>
      <c r="B13" s="148"/>
      <c r="C13" s="1136" t="s">
        <v>302</v>
      </c>
      <c r="D13" s="1136"/>
      <c r="E13" s="1136"/>
      <c r="F13" s="1136"/>
      <c r="G13" s="1136"/>
      <c r="H13" s="147"/>
    </row>
    <row r="14" spans="1:8">
      <c r="A14" s="113"/>
      <c r="B14" s="151" t="s">
        <v>303</v>
      </c>
      <c r="C14" s="152"/>
      <c r="D14" s="152"/>
      <c r="E14" s="152"/>
      <c r="F14" s="153" t="s">
        <v>337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334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226</v>
      </c>
      <c r="C27" s="119" t="s">
        <v>227</v>
      </c>
      <c r="D27" s="131">
        <v>58.7</v>
      </c>
      <c r="E27" s="120"/>
      <c r="F27" s="120"/>
      <c r="G27" s="120"/>
      <c r="H27" s="131">
        <v>58.7</v>
      </c>
    </row>
    <row r="28" spans="1:8">
      <c r="A28" s="118">
        <v>2</v>
      </c>
      <c r="B28" s="119" t="s">
        <v>228</v>
      </c>
      <c r="C28" s="119" t="s">
        <v>229</v>
      </c>
      <c r="D28" s="121">
        <v>208.64</v>
      </c>
      <c r="E28" s="120"/>
      <c r="F28" s="120"/>
      <c r="G28" s="120"/>
      <c r="H28" s="121">
        <v>208.64</v>
      </c>
    </row>
    <row r="29" spans="1:8">
      <c r="A29" s="118">
        <v>3</v>
      </c>
      <c r="B29" s="119" t="s">
        <v>230</v>
      </c>
      <c r="C29" s="119" t="s">
        <v>231</v>
      </c>
      <c r="D29" s="121">
        <v>5.22</v>
      </c>
      <c r="E29" s="121">
        <v>0.04</v>
      </c>
      <c r="F29" s="121">
        <v>2.14</v>
      </c>
      <c r="G29" s="120"/>
      <c r="H29" s="131">
        <v>7.4</v>
      </c>
    </row>
    <row r="30" spans="1:8">
      <c r="A30" s="118">
        <v>4</v>
      </c>
      <c r="B30" s="119" t="s">
        <v>232</v>
      </c>
      <c r="C30" s="119" t="s">
        <v>233</v>
      </c>
      <c r="D30" s="121">
        <v>2.1800000000000002</v>
      </c>
      <c r="E30" s="120"/>
      <c r="F30" s="120"/>
      <c r="G30" s="120"/>
      <c r="H30" s="121">
        <v>2.1800000000000002</v>
      </c>
    </row>
    <row r="31" spans="1:8">
      <c r="A31" s="118">
        <v>5</v>
      </c>
      <c r="B31" s="119" t="s">
        <v>234</v>
      </c>
      <c r="C31" s="119" t="s">
        <v>235</v>
      </c>
      <c r="D31" s="121">
        <v>0.35</v>
      </c>
      <c r="E31" s="121">
        <v>0.11</v>
      </c>
      <c r="F31" s="121">
        <v>6.82</v>
      </c>
      <c r="G31" s="120"/>
      <c r="H31" s="121">
        <v>7.28</v>
      </c>
    </row>
    <row r="32" spans="1:8" ht="15" customHeight="1">
      <c r="A32" s="118">
        <v>6</v>
      </c>
      <c r="B32" s="119" t="s">
        <v>236</v>
      </c>
      <c r="C32" s="119" t="s">
        <v>237</v>
      </c>
      <c r="D32" s="121">
        <v>2.59</v>
      </c>
      <c r="E32" s="120"/>
      <c r="F32" s="120"/>
      <c r="G32" s="120"/>
      <c r="H32" s="121">
        <v>2.59</v>
      </c>
    </row>
    <row r="33" spans="1:8" ht="15" customHeight="1">
      <c r="A33" s="118">
        <v>7</v>
      </c>
      <c r="B33" s="119" t="s">
        <v>238</v>
      </c>
      <c r="C33" s="119" t="s">
        <v>239</v>
      </c>
      <c r="D33" s="121">
        <v>0.57999999999999996</v>
      </c>
      <c r="E33" s="121">
        <v>34.31</v>
      </c>
      <c r="F33" s="120"/>
      <c r="G33" s="120"/>
      <c r="H33" s="121">
        <v>34.89</v>
      </c>
    </row>
    <row r="34" spans="1:8">
      <c r="A34" s="118">
        <v>8</v>
      </c>
      <c r="B34" s="119" t="s">
        <v>240</v>
      </c>
      <c r="C34" s="119" t="s">
        <v>241</v>
      </c>
      <c r="D34" s="121">
        <v>28.23</v>
      </c>
      <c r="E34" s="121">
        <v>30.57</v>
      </c>
      <c r="F34" s="126">
        <v>2000.41</v>
      </c>
      <c r="G34" s="120"/>
      <c r="H34" s="126">
        <v>2059.21</v>
      </c>
    </row>
    <row r="35" spans="1:8" ht="15" customHeight="1">
      <c r="A35" s="118">
        <v>9</v>
      </c>
      <c r="B35" s="119" t="s">
        <v>242</v>
      </c>
      <c r="C35" s="119" t="s">
        <v>243</v>
      </c>
      <c r="D35" s="121">
        <v>0.68</v>
      </c>
      <c r="E35" s="121">
        <v>2.21</v>
      </c>
      <c r="F35" s="121">
        <v>4.09</v>
      </c>
      <c r="G35" s="120"/>
      <c r="H35" s="121">
        <v>6.98</v>
      </c>
    </row>
    <row r="36" spans="1:8" ht="15" customHeight="1">
      <c r="A36" s="118">
        <v>10</v>
      </c>
      <c r="B36" s="119" t="s">
        <v>244</v>
      </c>
      <c r="C36" s="119" t="s">
        <v>245</v>
      </c>
      <c r="D36" s="121">
        <v>15.61</v>
      </c>
      <c r="E36" s="120"/>
      <c r="F36" s="121">
        <v>5.28</v>
      </c>
      <c r="G36" s="120"/>
      <c r="H36" s="121">
        <v>20.89</v>
      </c>
    </row>
    <row r="37" spans="1:8" ht="15" customHeight="1">
      <c r="A37" s="122"/>
      <c r="B37" s="1084" t="s">
        <v>317</v>
      </c>
      <c r="C37" s="1085"/>
      <c r="D37" s="128">
        <v>322.77999999999997</v>
      </c>
      <c r="E37" s="128">
        <v>67.239999999999995</v>
      </c>
      <c r="F37" s="129">
        <v>2018.74</v>
      </c>
      <c r="G37" s="124"/>
      <c r="H37" s="129">
        <v>2408.7600000000002</v>
      </c>
    </row>
    <row r="38" spans="1:8" ht="15" customHeight="1">
      <c r="A38" s="1089" t="s">
        <v>318</v>
      </c>
      <c r="B38" s="1090"/>
      <c r="C38" s="1090"/>
      <c r="D38" s="1090"/>
      <c r="E38" s="1090"/>
      <c r="F38" s="1090"/>
      <c r="G38" s="1090"/>
      <c r="H38" s="1095"/>
    </row>
    <row r="39" spans="1:8" ht="45.75" customHeight="1">
      <c r="A39" s="118">
        <v>11</v>
      </c>
      <c r="B39" s="119" t="s">
        <v>36</v>
      </c>
      <c r="C39" s="119" t="s">
        <v>37</v>
      </c>
      <c r="D39" s="121">
        <v>10.01</v>
      </c>
      <c r="E39" s="121">
        <v>2.08</v>
      </c>
      <c r="F39" s="120"/>
      <c r="G39" s="120"/>
      <c r="H39" s="121">
        <v>12.09</v>
      </c>
    </row>
    <row r="40" spans="1:8" ht="15" customHeight="1">
      <c r="A40" s="122"/>
      <c r="B40" s="1084" t="s">
        <v>319</v>
      </c>
      <c r="C40" s="1085"/>
      <c r="D40" s="128">
        <v>10.01</v>
      </c>
      <c r="E40" s="128">
        <v>2.08</v>
      </c>
      <c r="F40" s="124"/>
      <c r="G40" s="124"/>
      <c r="H40" s="125">
        <v>12.09</v>
      </c>
    </row>
    <row r="41" spans="1:8" ht="24" customHeight="1">
      <c r="A41" s="122"/>
      <c r="B41" s="1084" t="s">
        <v>320</v>
      </c>
      <c r="C41" s="1085"/>
      <c r="D41" s="128">
        <v>332.79</v>
      </c>
      <c r="E41" s="128">
        <v>69.319999999999993</v>
      </c>
      <c r="F41" s="129">
        <v>2018.74</v>
      </c>
      <c r="G41" s="124"/>
      <c r="H41" s="129">
        <v>2420.85</v>
      </c>
    </row>
    <row r="42" spans="1:8" ht="24" customHeight="1">
      <c r="A42" s="1089" t="s">
        <v>321</v>
      </c>
      <c r="B42" s="1090"/>
      <c r="C42" s="1090"/>
      <c r="D42" s="1090"/>
      <c r="E42" s="1090"/>
      <c r="F42" s="1090"/>
      <c r="G42" s="1090"/>
      <c r="H42" s="1095"/>
    </row>
    <row r="43" spans="1:8" ht="43.5" customHeight="1">
      <c r="A43" s="118">
        <v>12</v>
      </c>
      <c r="B43" s="119" t="s">
        <v>42</v>
      </c>
      <c r="C43" s="119" t="s">
        <v>43</v>
      </c>
      <c r="D43" s="121">
        <v>1.66</v>
      </c>
      <c r="E43" s="121">
        <v>0.35</v>
      </c>
      <c r="F43" s="120"/>
      <c r="G43" s="120"/>
      <c r="H43" s="121">
        <v>2.0099999999999998</v>
      </c>
    </row>
    <row r="44" spans="1:8" ht="15" customHeight="1">
      <c r="A44" s="122"/>
      <c r="B44" s="1084" t="s">
        <v>322</v>
      </c>
      <c r="C44" s="1085"/>
      <c r="D44" s="128">
        <v>1.66</v>
      </c>
      <c r="E44" s="128">
        <v>0.35</v>
      </c>
      <c r="F44" s="124"/>
      <c r="G44" s="124"/>
      <c r="H44" s="125">
        <v>2.0099999999999998</v>
      </c>
    </row>
    <row r="45" spans="1:8" ht="15" customHeight="1">
      <c r="A45" s="122"/>
      <c r="B45" s="1084" t="s">
        <v>323</v>
      </c>
      <c r="C45" s="1085"/>
      <c r="D45" s="128">
        <v>334.45</v>
      </c>
      <c r="E45" s="128">
        <v>69.67</v>
      </c>
      <c r="F45" s="129">
        <v>2018.74</v>
      </c>
      <c r="G45" s="124"/>
      <c r="H45" s="129">
        <v>2422.86</v>
      </c>
    </row>
    <row r="46" spans="1:8" ht="75" customHeight="1">
      <c r="A46" s="1089" t="s">
        <v>324</v>
      </c>
      <c r="B46" s="1090"/>
      <c r="C46" s="1090"/>
      <c r="D46" s="1090"/>
      <c r="E46" s="1090"/>
      <c r="F46" s="1090"/>
      <c r="G46" s="1090"/>
      <c r="H46" s="1095"/>
    </row>
    <row r="47" spans="1:8" ht="126" customHeight="1">
      <c r="A47" s="122"/>
      <c r="B47" s="1084" t="s">
        <v>325</v>
      </c>
      <c r="C47" s="1085"/>
      <c r="D47" s="128">
        <v>334.45</v>
      </c>
      <c r="E47" s="128">
        <v>69.67</v>
      </c>
      <c r="F47" s="129">
        <v>2018.74</v>
      </c>
      <c r="G47" s="124"/>
      <c r="H47" s="129">
        <v>2422.86</v>
      </c>
    </row>
    <row r="48" spans="1:8" ht="15" customHeight="1">
      <c r="A48" s="1089" t="s">
        <v>62</v>
      </c>
      <c r="B48" s="1090"/>
      <c r="C48" s="1090"/>
      <c r="D48" s="1090"/>
      <c r="E48" s="1090"/>
      <c r="F48" s="1090"/>
      <c r="G48" s="1090"/>
      <c r="H48" s="1095"/>
    </row>
    <row r="49" spans="1:8" ht="15" customHeight="1">
      <c r="A49" s="122"/>
      <c r="B49" s="1084" t="s">
        <v>326</v>
      </c>
      <c r="C49" s="1085"/>
      <c r="D49" s="128">
        <v>334.45</v>
      </c>
      <c r="E49" s="128">
        <v>69.67</v>
      </c>
      <c r="F49" s="129">
        <v>2018.74</v>
      </c>
      <c r="G49" s="124"/>
      <c r="H49" s="129">
        <v>2422.86</v>
      </c>
    </row>
    <row r="50" spans="1:8">
      <c r="A50" s="142"/>
      <c r="B50" s="142"/>
      <c r="C50" s="142"/>
      <c r="D50" s="142"/>
      <c r="E50" s="142"/>
      <c r="F50" s="142"/>
      <c r="G50" s="142"/>
      <c r="H50" s="142"/>
    </row>
    <row r="51" spans="1:8">
      <c r="A51" s="142"/>
      <c r="B51" s="142"/>
      <c r="C51" s="142"/>
      <c r="D51" s="142"/>
      <c r="E51" s="142"/>
      <c r="F51" s="142"/>
      <c r="G51" s="142"/>
      <c r="H51" s="142"/>
    </row>
    <row r="52" spans="1:8">
      <c r="A52" s="160" t="s">
        <v>6</v>
      </c>
      <c r="B52" s="161"/>
      <c r="C52" s="160" t="s">
        <v>66</v>
      </c>
      <c r="D52" s="160"/>
      <c r="E52" s="160"/>
      <c r="F52" s="160" t="s">
        <v>156</v>
      </c>
      <c r="G52" s="160"/>
      <c r="H52" s="162"/>
    </row>
    <row r="53" spans="1:8">
      <c r="A53" s="161"/>
      <c r="B53" s="161"/>
      <c r="C53" s="1132" t="s">
        <v>5</v>
      </c>
      <c r="D53" s="1132" t="s">
        <v>5</v>
      </c>
      <c r="E53" s="1132"/>
      <c r="F53" s="1132"/>
      <c r="G53" s="1132"/>
      <c r="H53" s="1132"/>
    </row>
    <row r="54" spans="1:8">
      <c r="A54" s="160" t="s">
        <v>327</v>
      </c>
      <c r="B54" s="161"/>
      <c r="C54" s="160" t="s">
        <v>104</v>
      </c>
      <c r="D54" s="160"/>
      <c r="E54" s="160"/>
      <c r="F54" s="160" t="s">
        <v>328</v>
      </c>
      <c r="G54" s="160"/>
      <c r="H54" s="160"/>
    </row>
    <row r="55" spans="1:8">
      <c r="A55" s="161"/>
      <c r="B55" s="161"/>
      <c r="C55" s="1132" t="s">
        <v>5</v>
      </c>
      <c r="D55" s="1132" t="s">
        <v>5</v>
      </c>
      <c r="E55" s="1132"/>
      <c r="F55" s="1132"/>
      <c r="G55" s="1132"/>
      <c r="H55" s="1132"/>
    </row>
    <row r="56" spans="1:8">
      <c r="A56" s="160" t="s">
        <v>329</v>
      </c>
      <c r="B56" s="163"/>
      <c r="C56" s="160" t="s">
        <v>104</v>
      </c>
      <c r="D56" s="160"/>
      <c r="E56" s="160"/>
      <c r="F56" s="160" t="s">
        <v>330</v>
      </c>
      <c r="G56" s="164"/>
      <c r="H56" s="164"/>
    </row>
    <row r="57" spans="1:8">
      <c r="A57" s="165"/>
      <c r="B57" s="163"/>
      <c r="C57" s="1132" t="s">
        <v>157</v>
      </c>
      <c r="D57" s="1132"/>
      <c r="E57" s="1132"/>
      <c r="F57" s="1132"/>
      <c r="G57" s="1132"/>
      <c r="H57" s="1132"/>
    </row>
    <row r="58" spans="1:8">
      <c r="A58" s="160" t="s">
        <v>331</v>
      </c>
      <c r="B58" s="163"/>
      <c r="C58" s="160" t="s">
        <v>104</v>
      </c>
      <c r="D58" s="164"/>
      <c r="E58" s="164"/>
      <c r="F58" s="164" t="s">
        <v>332</v>
      </c>
      <c r="G58" s="164"/>
      <c r="H58" s="164"/>
    </row>
    <row r="59" spans="1:8">
      <c r="A59" s="161"/>
      <c r="B59" s="163"/>
      <c r="C59" s="1132" t="s">
        <v>157</v>
      </c>
      <c r="D59" s="1132"/>
      <c r="E59" s="1132"/>
      <c r="F59" s="1132"/>
      <c r="G59" s="1132"/>
      <c r="H59" s="1132"/>
    </row>
  </sheetData>
  <mergeCells count="31">
    <mergeCell ref="C13:G13"/>
    <mergeCell ref="B4:G4"/>
    <mergeCell ref="B5:G5"/>
    <mergeCell ref="B7:G7"/>
    <mergeCell ref="B8:G8"/>
    <mergeCell ref="B10:G10"/>
    <mergeCell ref="A42:H42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37:C37"/>
    <mergeCell ref="A38:H38"/>
    <mergeCell ref="B40:C40"/>
    <mergeCell ref="B41:C41"/>
    <mergeCell ref="C53:H53"/>
    <mergeCell ref="C55:H55"/>
    <mergeCell ref="C57:H57"/>
    <mergeCell ref="C59:H59"/>
    <mergeCell ref="B44:C44"/>
    <mergeCell ref="B45:C45"/>
    <mergeCell ref="A46:H46"/>
    <mergeCell ref="B47:C47"/>
    <mergeCell ref="A48:H48"/>
    <mergeCell ref="B49:C49"/>
  </mergeCells>
  <pageMargins left="0.7" right="0.7" top="0.75" bottom="0.75" header="0.3" footer="0.3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8"/>
  <sheetViews>
    <sheetView view="pageBreakPreview" zoomScale="60" zoomScaleNormal="100" workbookViewId="0">
      <selection activeCell="C18" sqref="A1:C18"/>
    </sheetView>
  </sheetViews>
  <sheetFormatPr defaultRowHeight="15.75"/>
  <cols>
    <col min="1" max="1" width="22" style="896" customWidth="1"/>
    <col min="2" max="2" width="21.28515625" style="896" customWidth="1"/>
    <col min="3" max="3" width="62.28515625" style="896" customWidth="1"/>
    <col min="4" max="16384" width="9.140625" style="896"/>
  </cols>
  <sheetData>
    <row r="1" spans="1:3">
      <c r="A1" s="997" t="s">
        <v>5362</v>
      </c>
      <c r="B1" s="997"/>
      <c r="C1" s="997"/>
    </row>
    <row r="2" spans="1:3">
      <c r="A2" s="997" t="s">
        <v>5363</v>
      </c>
      <c r="B2" s="997"/>
      <c r="C2" s="997"/>
    </row>
    <row r="3" spans="1:3">
      <c r="A3" s="998" t="s">
        <v>4735</v>
      </c>
      <c r="B3" s="999"/>
      <c r="C3" s="999"/>
    </row>
    <row r="4" spans="1:3" ht="45.75" customHeight="1">
      <c r="A4" s="1000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  <c r="B4" s="1000"/>
      <c r="C4" s="1000"/>
    </row>
    <row r="5" spans="1:3" ht="137.25" customHeight="1">
      <c r="A5" s="1001" t="s">
        <v>5445</v>
      </c>
      <c r="B5" s="1001"/>
      <c r="C5" s="1001"/>
    </row>
    <row r="6" spans="1:3">
      <c r="A6" s="996" t="s">
        <v>5364</v>
      </c>
      <c r="B6" s="996"/>
      <c r="C6" s="996"/>
    </row>
    <row r="7" spans="1:3" ht="69" customHeight="1">
      <c r="A7" s="1003" t="s">
        <v>5365</v>
      </c>
      <c r="B7" s="1003"/>
      <c r="C7" s="1003"/>
    </row>
    <row r="8" spans="1:3">
      <c r="A8" s="1004" t="s">
        <v>5366</v>
      </c>
      <c r="B8" s="1004"/>
      <c r="C8" s="1004"/>
    </row>
    <row r="9" spans="1:3" ht="53.25" customHeight="1">
      <c r="A9" s="996" t="s">
        <v>5414</v>
      </c>
      <c r="B9" s="996"/>
      <c r="C9" s="996"/>
    </row>
    <row r="10" spans="1:3">
      <c r="A10" s="1002" t="s">
        <v>5367</v>
      </c>
      <c r="B10" s="1002"/>
      <c r="C10" s="1002"/>
    </row>
    <row r="11" spans="1:3" ht="48.75" customHeight="1">
      <c r="A11" s="1005" t="s">
        <v>5415</v>
      </c>
      <c r="B11" s="1005"/>
      <c r="C11" s="1005"/>
    </row>
    <row r="12" spans="1:3" ht="30.75" customHeight="1">
      <c r="A12" s="1001" t="s">
        <v>5368</v>
      </c>
      <c r="B12" s="1001"/>
      <c r="C12" s="1001"/>
    </row>
    <row r="13" spans="1:3">
      <c r="A13" s="898" t="str">
        <f>CONCATENATE("Индексы-дефляторы определены с учетом авансирования в размере ",НМЦК!P13*100,"%.")</f>
        <v>Индексы-дефляторы определены с учетом авансирования в размере 50%.</v>
      </c>
      <c r="B13" s="899"/>
      <c r="C13" s="899"/>
    </row>
    <row r="14" spans="1:3">
      <c r="A14" s="1001" t="s">
        <v>5369</v>
      </c>
      <c r="B14" s="1001"/>
      <c r="C14" s="1001"/>
    </row>
    <row r="15" spans="1:3">
      <c r="A15" s="900"/>
      <c r="B15" s="900"/>
      <c r="C15" s="900"/>
    </row>
    <row r="16" spans="1:3">
      <c r="A16" s="901" t="s">
        <v>5370</v>
      </c>
      <c r="B16" s="902"/>
      <c r="C16" s="901"/>
    </row>
    <row r="17" spans="1:3">
      <c r="A17" s="1002"/>
      <c r="B17" s="1002"/>
      <c r="C17" s="1002"/>
    </row>
    <row r="18" spans="1:3">
      <c r="A18" s="901"/>
      <c r="B18" s="902">
        <f>НМЦ!E21</f>
        <v>259030894.34999999</v>
      </c>
      <c r="C18" s="901" t="s">
        <v>5371</v>
      </c>
    </row>
  </sheetData>
  <mergeCells count="14">
    <mergeCell ref="A12:C12"/>
    <mergeCell ref="A14:C14"/>
    <mergeCell ref="A17:C17"/>
    <mergeCell ref="A7:C7"/>
    <mergeCell ref="A8:C8"/>
    <mergeCell ref="A9:C9"/>
    <mergeCell ref="A10:C10"/>
    <mergeCell ref="A11:C11"/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paperSize="9" scale="8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view="pageBreakPreview" topLeftCell="A14" zoomScaleNormal="100" zoomScaleSheetLayoutView="100" workbookViewId="0">
      <selection activeCell="A27" sqref="A27:XFD36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 customHeight="1">
      <c r="A7" s="144"/>
      <c r="B7" s="1094" t="s">
        <v>23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47"/>
      <c r="B10" s="1138" t="s">
        <v>338</v>
      </c>
      <c r="C10" s="1138"/>
      <c r="D10" s="1138"/>
      <c r="E10" s="1138"/>
      <c r="F10" s="1138"/>
      <c r="G10" s="1138"/>
      <c r="H10" s="147"/>
    </row>
    <row r="11" spans="1:8">
      <c r="A11" s="147"/>
      <c r="B11" s="148"/>
      <c r="C11" s="148"/>
      <c r="D11" s="148"/>
      <c r="E11" s="148"/>
      <c r="F11" s="148"/>
      <c r="G11" s="148"/>
      <c r="H11" s="147"/>
    </row>
    <row r="12" spans="1:8">
      <c r="A12" s="147"/>
      <c r="B12" s="149" t="s">
        <v>301</v>
      </c>
      <c r="C12" s="150"/>
      <c r="D12" s="150"/>
      <c r="E12" s="150"/>
      <c r="F12" s="150"/>
      <c r="G12" s="150"/>
      <c r="H12" s="147"/>
    </row>
    <row r="13" spans="1:8">
      <c r="A13" s="147"/>
      <c r="B13" s="148"/>
      <c r="C13" s="1136" t="s">
        <v>302</v>
      </c>
      <c r="D13" s="1136"/>
      <c r="E13" s="1136"/>
      <c r="F13" s="1136"/>
      <c r="G13" s="1136"/>
      <c r="H13" s="147"/>
    </row>
    <row r="14" spans="1:8">
      <c r="A14" s="113"/>
      <c r="B14" s="151" t="s">
        <v>303</v>
      </c>
      <c r="C14" s="152"/>
      <c r="D14" s="152"/>
      <c r="E14" s="152"/>
      <c r="F14" s="153" t="s">
        <v>339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190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248</v>
      </c>
      <c r="C27" s="119" t="s">
        <v>227</v>
      </c>
      <c r="D27" s="126">
        <v>1974.54</v>
      </c>
      <c r="E27" s="120"/>
      <c r="F27" s="120"/>
      <c r="G27" s="120"/>
      <c r="H27" s="126">
        <v>1974.54</v>
      </c>
    </row>
    <row r="28" spans="1:8">
      <c r="A28" s="118">
        <v>2</v>
      </c>
      <c r="B28" s="119" t="s">
        <v>249</v>
      </c>
      <c r="C28" s="119" t="s">
        <v>229</v>
      </c>
      <c r="D28" s="126">
        <v>8520.49</v>
      </c>
      <c r="E28" s="120"/>
      <c r="F28" s="120"/>
      <c r="G28" s="120"/>
      <c r="H28" s="126">
        <v>8520.49</v>
      </c>
    </row>
    <row r="29" spans="1:8">
      <c r="A29" s="118">
        <v>3</v>
      </c>
      <c r="B29" s="119" t="s">
        <v>250</v>
      </c>
      <c r="C29" s="119" t="s">
        <v>231</v>
      </c>
      <c r="D29" s="131">
        <v>202.4</v>
      </c>
      <c r="E29" s="121">
        <v>0.36</v>
      </c>
      <c r="F29" s="131">
        <v>86.4</v>
      </c>
      <c r="G29" s="120"/>
      <c r="H29" s="121">
        <v>289.16000000000003</v>
      </c>
    </row>
    <row r="30" spans="1:8">
      <c r="A30" s="118">
        <v>4</v>
      </c>
      <c r="B30" s="119" t="s">
        <v>251</v>
      </c>
      <c r="C30" s="119" t="s">
        <v>233</v>
      </c>
      <c r="D30" s="121">
        <v>418.74</v>
      </c>
      <c r="E30" s="120"/>
      <c r="F30" s="120"/>
      <c r="G30" s="120"/>
      <c r="H30" s="121">
        <v>418.74</v>
      </c>
    </row>
    <row r="31" spans="1:8">
      <c r="A31" s="118">
        <v>5</v>
      </c>
      <c r="B31" s="119" t="s">
        <v>252</v>
      </c>
      <c r="C31" s="119" t="s">
        <v>235</v>
      </c>
      <c r="D31" s="121">
        <v>3.34</v>
      </c>
      <c r="E31" s="121">
        <v>2.2200000000000002</v>
      </c>
      <c r="F31" s="121">
        <v>69.58</v>
      </c>
      <c r="G31" s="120"/>
      <c r="H31" s="121">
        <v>75.14</v>
      </c>
    </row>
    <row r="32" spans="1:8" ht="15" customHeight="1">
      <c r="A32" s="118">
        <v>6</v>
      </c>
      <c r="B32" s="119" t="s">
        <v>253</v>
      </c>
      <c r="C32" s="119" t="s">
        <v>237</v>
      </c>
      <c r="D32" s="121">
        <v>203.58</v>
      </c>
      <c r="E32" s="121">
        <v>0.25</v>
      </c>
      <c r="F32" s="121">
        <v>74.63</v>
      </c>
      <c r="G32" s="120"/>
      <c r="H32" s="121">
        <v>278.45999999999998</v>
      </c>
    </row>
    <row r="33" spans="1:8" ht="15" customHeight="1">
      <c r="A33" s="118">
        <v>7</v>
      </c>
      <c r="B33" s="119" t="s">
        <v>254</v>
      </c>
      <c r="C33" s="119" t="s">
        <v>239</v>
      </c>
      <c r="D33" s="121">
        <v>8.52</v>
      </c>
      <c r="E33" s="121">
        <v>615.94000000000005</v>
      </c>
      <c r="F33" s="120"/>
      <c r="G33" s="120"/>
      <c r="H33" s="121">
        <v>624.46</v>
      </c>
    </row>
    <row r="34" spans="1:8">
      <c r="A34" s="118">
        <v>8</v>
      </c>
      <c r="B34" s="119" t="s">
        <v>255</v>
      </c>
      <c r="C34" s="119" t="s">
        <v>243</v>
      </c>
      <c r="D34" s="121">
        <v>6.67</v>
      </c>
      <c r="E34" s="131">
        <v>47.7</v>
      </c>
      <c r="F34" s="121">
        <v>25.55</v>
      </c>
      <c r="G34" s="120"/>
      <c r="H34" s="121">
        <v>79.92</v>
      </c>
    </row>
    <row r="35" spans="1:8" ht="15" customHeight="1">
      <c r="A35" s="118">
        <v>9</v>
      </c>
      <c r="B35" s="119" t="s">
        <v>256</v>
      </c>
      <c r="C35" s="119" t="s">
        <v>257</v>
      </c>
      <c r="D35" s="131">
        <v>119.4</v>
      </c>
      <c r="E35" s="121">
        <v>42.85</v>
      </c>
      <c r="F35" s="121">
        <v>69.290000000000006</v>
      </c>
      <c r="G35" s="120"/>
      <c r="H35" s="121">
        <v>231.54</v>
      </c>
    </row>
    <row r="36" spans="1:8" ht="15" customHeight="1">
      <c r="A36" s="118">
        <v>10</v>
      </c>
      <c r="B36" s="119" t="s">
        <v>258</v>
      </c>
      <c r="C36" s="119" t="s">
        <v>245</v>
      </c>
      <c r="D36" s="120"/>
      <c r="E36" s="121">
        <v>0.33</v>
      </c>
      <c r="F36" s="121">
        <v>143.55000000000001</v>
      </c>
      <c r="G36" s="120"/>
      <c r="H36" s="121">
        <v>143.88</v>
      </c>
    </row>
    <row r="37" spans="1:8" ht="15" customHeight="1">
      <c r="A37" s="122"/>
      <c r="B37" s="1084" t="s">
        <v>317</v>
      </c>
      <c r="C37" s="1085"/>
      <c r="D37" s="127">
        <v>11457.68</v>
      </c>
      <c r="E37" s="128">
        <v>709.65</v>
      </c>
      <c r="F37" s="166">
        <v>469</v>
      </c>
      <c r="G37" s="124"/>
      <c r="H37" s="129">
        <v>12636.33</v>
      </c>
    </row>
    <row r="38" spans="1:8" ht="15" customHeight="1">
      <c r="A38" s="1089" t="s">
        <v>318</v>
      </c>
      <c r="B38" s="1090"/>
      <c r="C38" s="1090"/>
      <c r="D38" s="1090"/>
      <c r="E38" s="1090"/>
      <c r="F38" s="1090"/>
      <c r="G38" s="1090"/>
      <c r="H38" s="1095"/>
    </row>
    <row r="39" spans="1:8" ht="45.75" customHeight="1">
      <c r="A39" s="118">
        <v>11</v>
      </c>
      <c r="B39" s="119" t="s">
        <v>36</v>
      </c>
      <c r="C39" s="119" t="s">
        <v>37</v>
      </c>
      <c r="D39" s="121">
        <v>355.19</v>
      </c>
      <c r="E39" s="102">
        <v>22</v>
      </c>
      <c r="F39" s="120"/>
      <c r="G39" s="120"/>
      <c r="H39" s="121">
        <v>377.19</v>
      </c>
    </row>
    <row r="40" spans="1:8" ht="15" customHeight="1">
      <c r="A40" s="122"/>
      <c r="B40" s="1084" t="s">
        <v>319</v>
      </c>
      <c r="C40" s="1085"/>
      <c r="D40" s="128">
        <v>355.19</v>
      </c>
      <c r="E40" s="167">
        <v>22</v>
      </c>
      <c r="F40" s="124"/>
      <c r="G40" s="124"/>
      <c r="H40" s="125">
        <v>377.19</v>
      </c>
    </row>
    <row r="41" spans="1:8" ht="24" customHeight="1">
      <c r="A41" s="122"/>
      <c r="B41" s="1084" t="s">
        <v>320</v>
      </c>
      <c r="C41" s="1085"/>
      <c r="D41" s="127">
        <v>11812.87</v>
      </c>
      <c r="E41" s="128">
        <v>731.65</v>
      </c>
      <c r="F41" s="166">
        <v>469</v>
      </c>
      <c r="G41" s="124"/>
      <c r="H41" s="129">
        <v>13013.52</v>
      </c>
    </row>
    <row r="42" spans="1:8" ht="24" customHeight="1">
      <c r="A42" s="1089" t="s">
        <v>321</v>
      </c>
      <c r="B42" s="1090"/>
      <c r="C42" s="1090"/>
      <c r="D42" s="1090"/>
      <c r="E42" s="1090"/>
      <c r="F42" s="1090"/>
      <c r="G42" s="1090"/>
      <c r="H42" s="1095"/>
    </row>
    <row r="43" spans="1:8" ht="43.5" customHeight="1">
      <c r="A43" s="118">
        <v>12</v>
      </c>
      <c r="B43" s="119" t="s">
        <v>42</v>
      </c>
      <c r="C43" s="119" t="s">
        <v>43</v>
      </c>
      <c r="D43" s="121">
        <v>59.06</v>
      </c>
      <c r="E43" s="121">
        <v>3.66</v>
      </c>
      <c r="F43" s="120"/>
      <c r="G43" s="120"/>
      <c r="H43" s="121">
        <v>62.72</v>
      </c>
    </row>
    <row r="44" spans="1:8" ht="15" customHeight="1">
      <c r="A44" s="122"/>
      <c r="B44" s="1084" t="s">
        <v>322</v>
      </c>
      <c r="C44" s="1085"/>
      <c r="D44" s="128">
        <v>59.06</v>
      </c>
      <c r="E44" s="128">
        <v>3.66</v>
      </c>
      <c r="F44" s="124"/>
      <c r="G44" s="124"/>
      <c r="H44" s="125">
        <v>62.72</v>
      </c>
    </row>
    <row r="45" spans="1:8" ht="15" customHeight="1">
      <c r="A45" s="122"/>
      <c r="B45" s="1084" t="s">
        <v>323</v>
      </c>
      <c r="C45" s="1085"/>
      <c r="D45" s="127">
        <v>11871.93</v>
      </c>
      <c r="E45" s="128">
        <v>735.31</v>
      </c>
      <c r="F45" s="166">
        <v>469</v>
      </c>
      <c r="G45" s="124"/>
      <c r="H45" s="129">
        <v>13076.24</v>
      </c>
    </row>
    <row r="46" spans="1:8" ht="75" customHeight="1">
      <c r="A46" s="1089" t="s">
        <v>324</v>
      </c>
      <c r="B46" s="1090"/>
      <c r="C46" s="1090"/>
      <c r="D46" s="1090"/>
      <c r="E46" s="1090"/>
      <c r="F46" s="1090"/>
      <c r="G46" s="1090"/>
      <c r="H46" s="1095"/>
    </row>
    <row r="47" spans="1:8" ht="126" customHeight="1">
      <c r="A47" s="122"/>
      <c r="B47" s="1084" t="s">
        <v>325</v>
      </c>
      <c r="C47" s="1085"/>
      <c r="D47" s="127">
        <v>11871.93</v>
      </c>
      <c r="E47" s="128">
        <v>735.31</v>
      </c>
      <c r="F47" s="166">
        <v>469</v>
      </c>
      <c r="G47" s="124"/>
      <c r="H47" s="129">
        <v>13076.24</v>
      </c>
    </row>
    <row r="48" spans="1:8" ht="15" customHeight="1">
      <c r="A48" s="1089" t="s">
        <v>62</v>
      </c>
      <c r="B48" s="1090"/>
      <c r="C48" s="1090"/>
      <c r="D48" s="1090"/>
      <c r="E48" s="1090"/>
      <c r="F48" s="1090"/>
      <c r="G48" s="1090"/>
      <c r="H48" s="1095"/>
    </row>
    <row r="49" spans="1:8" ht="15" customHeight="1">
      <c r="A49" s="122"/>
      <c r="B49" s="1084" t="s">
        <v>326</v>
      </c>
      <c r="C49" s="1085"/>
      <c r="D49" s="127">
        <v>11871.93</v>
      </c>
      <c r="E49" s="128">
        <v>735.31</v>
      </c>
      <c r="F49" s="166">
        <v>469</v>
      </c>
      <c r="G49" s="124"/>
      <c r="H49" s="129">
        <v>13076.24</v>
      </c>
    </row>
    <row r="50" spans="1:8">
      <c r="A50" s="142"/>
      <c r="B50" s="142"/>
      <c r="C50" s="142"/>
      <c r="D50" s="142"/>
      <c r="E50" s="142"/>
      <c r="F50" s="142"/>
      <c r="G50" s="142"/>
      <c r="H50" s="142"/>
    </row>
    <row r="51" spans="1:8">
      <c r="A51" s="142"/>
      <c r="B51" s="142"/>
      <c r="C51" s="142"/>
      <c r="D51" s="142"/>
      <c r="E51" s="142"/>
      <c r="F51" s="142"/>
      <c r="G51" s="142"/>
      <c r="H51" s="142"/>
    </row>
    <row r="52" spans="1:8">
      <c r="A52" s="160" t="s">
        <v>6</v>
      </c>
      <c r="B52" s="161"/>
      <c r="C52" s="160" t="s">
        <v>66</v>
      </c>
      <c r="D52" s="160"/>
      <c r="E52" s="160"/>
      <c r="F52" s="160" t="s">
        <v>156</v>
      </c>
      <c r="G52" s="160"/>
      <c r="H52" s="162"/>
    </row>
    <row r="53" spans="1:8">
      <c r="A53" s="161"/>
      <c r="B53" s="161"/>
      <c r="C53" s="1132" t="s">
        <v>5</v>
      </c>
      <c r="D53" s="1132" t="s">
        <v>5</v>
      </c>
      <c r="E53" s="1132"/>
      <c r="F53" s="1132"/>
      <c r="G53" s="1132"/>
      <c r="H53" s="1132"/>
    </row>
    <row r="54" spans="1:8">
      <c r="A54" s="160" t="s">
        <v>327</v>
      </c>
      <c r="B54" s="161"/>
      <c r="C54" s="160" t="s">
        <v>104</v>
      </c>
      <c r="D54" s="160"/>
      <c r="E54" s="160"/>
      <c r="F54" s="160" t="s">
        <v>328</v>
      </c>
      <c r="G54" s="160"/>
      <c r="H54" s="160"/>
    </row>
    <row r="55" spans="1:8">
      <c r="A55" s="161"/>
      <c r="B55" s="161"/>
      <c r="C55" s="1132" t="s">
        <v>5</v>
      </c>
      <c r="D55" s="1132" t="s">
        <v>5</v>
      </c>
      <c r="E55" s="1132"/>
      <c r="F55" s="1132"/>
      <c r="G55" s="1132"/>
      <c r="H55" s="1132"/>
    </row>
    <row r="56" spans="1:8">
      <c r="A56" s="160" t="s">
        <v>329</v>
      </c>
      <c r="B56" s="163"/>
      <c r="C56" s="160" t="s">
        <v>104</v>
      </c>
      <c r="D56" s="160"/>
      <c r="E56" s="160"/>
      <c r="F56" s="160" t="s">
        <v>330</v>
      </c>
      <c r="G56" s="164"/>
      <c r="H56" s="164"/>
    </row>
    <row r="57" spans="1:8">
      <c r="A57" s="165"/>
      <c r="B57" s="163"/>
      <c r="C57" s="1132" t="s">
        <v>157</v>
      </c>
      <c r="D57" s="1132"/>
      <c r="E57" s="1132"/>
      <c r="F57" s="1132"/>
      <c r="G57" s="1132"/>
      <c r="H57" s="1132"/>
    </row>
    <row r="58" spans="1:8">
      <c r="A58" s="160" t="s">
        <v>331</v>
      </c>
      <c r="B58" s="163"/>
      <c r="C58" s="160" t="s">
        <v>104</v>
      </c>
      <c r="D58" s="164"/>
      <c r="E58" s="164"/>
      <c r="F58" s="164" t="s">
        <v>332</v>
      </c>
      <c r="G58" s="164"/>
      <c r="H58" s="164"/>
    </row>
    <row r="59" spans="1:8">
      <c r="A59" s="161"/>
      <c r="B59" s="163"/>
      <c r="C59" s="1132" t="s">
        <v>157</v>
      </c>
      <c r="D59" s="1132"/>
      <c r="E59" s="1132"/>
      <c r="F59" s="1132"/>
      <c r="G59" s="1132"/>
      <c r="H59" s="1132"/>
    </row>
  </sheetData>
  <mergeCells count="31">
    <mergeCell ref="C13:G13"/>
    <mergeCell ref="B4:G4"/>
    <mergeCell ref="B5:G5"/>
    <mergeCell ref="B7:G7"/>
    <mergeCell ref="B8:G8"/>
    <mergeCell ref="B10:G10"/>
    <mergeCell ref="A42:H42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37:C37"/>
    <mergeCell ref="A38:H38"/>
    <mergeCell ref="B40:C40"/>
    <mergeCell ref="B41:C41"/>
    <mergeCell ref="C53:H53"/>
    <mergeCell ref="C55:H55"/>
    <mergeCell ref="C57:H57"/>
    <mergeCell ref="C59:H59"/>
    <mergeCell ref="B44:C44"/>
    <mergeCell ref="B45:C45"/>
    <mergeCell ref="A46:H46"/>
    <mergeCell ref="B47:C47"/>
    <mergeCell ref="A48:H48"/>
    <mergeCell ref="B49:C49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view="pageBreakPreview" zoomScaleNormal="100" zoomScaleSheetLayoutView="100" workbookViewId="0">
      <selection activeCell="A14" sqref="A14:H44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 customHeight="1">
      <c r="A7" s="144"/>
      <c r="B7" s="1094" t="s">
        <v>23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47"/>
      <c r="B10" s="1138" t="s">
        <v>338</v>
      </c>
      <c r="C10" s="1138"/>
      <c r="D10" s="1138"/>
      <c r="E10" s="1138"/>
      <c r="F10" s="1138"/>
      <c r="G10" s="1138"/>
      <c r="H10" s="147"/>
    </row>
    <row r="11" spans="1:8">
      <c r="A11" s="147"/>
      <c r="B11" s="148"/>
      <c r="C11" s="148"/>
      <c r="D11" s="148"/>
      <c r="E11" s="148"/>
      <c r="F11" s="148"/>
      <c r="G11" s="148"/>
      <c r="H11" s="147"/>
    </row>
    <row r="12" spans="1:8">
      <c r="A12" s="147"/>
      <c r="B12" s="149" t="s">
        <v>301</v>
      </c>
      <c r="C12" s="150"/>
      <c r="D12" s="150"/>
      <c r="E12" s="150"/>
      <c r="F12" s="150"/>
      <c r="G12" s="150"/>
      <c r="H12" s="147"/>
    </row>
    <row r="13" spans="1:8">
      <c r="A13" s="147"/>
      <c r="B13" s="148"/>
      <c r="C13" s="1136" t="s">
        <v>302</v>
      </c>
      <c r="D13" s="1136"/>
      <c r="E13" s="1136"/>
      <c r="F13" s="1136"/>
      <c r="G13" s="1136"/>
      <c r="H13" s="147"/>
    </row>
    <row r="14" spans="1:8">
      <c r="A14" s="113"/>
      <c r="B14" s="151" t="s">
        <v>303</v>
      </c>
      <c r="C14" s="152"/>
      <c r="D14" s="152"/>
      <c r="E14" s="152"/>
      <c r="F14" s="153" t="s">
        <v>340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334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248</v>
      </c>
      <c r="C27" s="119" t="s">
        <v>227</v>
      </c>
      <c r="D27" s="121">
        <v>210.51</v>
      </c>
      <c r="E27" s="120"/>
      <c r="F27" s="120"/>
      <c r="G27" s="120"/>
      <c r="H27" s="121">
        <v>210.51</v>
      </c>
    </row>
    <row r="28" spans="1:8">
      <c r="A28" s="118">
        <v>2</v>
      </c>
      <c r="B28" s="119" t="s">
        <v>249</v>
      </c>
      <c r="C28" s="119" t="s">
        <v>229</v>
      </c>
      <c r="D28" s="121">
        <v>908.37</v>
      </c>
      <c r="E28" s="120"/>
      <c r="F28" s="120"/>
      <c r="G28" s="120"/>
      <c r="H28" s="121">
        <v>908.37</v>
      </c>
    </row>
    <row r="29" spans="1:8">
      <c r="A29" s="118">
        <v>3</v>
      </c>
      <c r="B29" s="119" t="s">
        <v>250</v>
      </c>
      <c r="C29" s="119" t="s">
        <v>231</v>
      </c>
      <c r="D29" s="121">
        <v>21.58</v>
      </c>
      <c r="E29" s="121">
        <v>0.04</v>
      </c>
      <c r="F29" s="121">
        <v>17.420000000000002</v>
      </c>
      <c r="G29" s="120"/>
      <c r="H29" s="121">
        <v>39.04</v>
      </c>
    </row>
    <row r="30" spans="1:8">
      <c r="A30" s="118">
        <v>4</v>
      </c>
      <c r="B30" s="119" t="s">
        <v>251</v>
      </c>
      <c r="C30" s="119" t="s">
        <v>233</v>
      </c>
      <c r="D30" s="121">
        <v>44.64</v>
      </c>
      <c r="E30" s="120"/>
      <c r="F30" s="120"/>
      <c r="G30" s="120"/>
      <c r="H30" s="121">
        <v>44.64</v>
      </c>
    </row>
    <row r="31" spans="1:8">
      <c r="A31" s="118">
        <v>5</v>
      </c>
      <c r="B31" s="119" t="s">
        <v>252</v>
      </c>
      <c r="C31" s="119" t="s">
        <v>235</v>
      </c>
      <c r="D31" s="121">
        <v>0.36</v>
      </c>
      <c r="E31" s="121">
        <v>0.24</v>
      </c>
      <c r="F31" s="121">
        <v>14.03</v>
      </c>
      <c r="G31" s="120"/>
      <c r="H31" s="121">
        <v>14.63</v>
      </c>
    </row>
    <row r="32" spans="1:8" ht="15" customHeight="1">
      <c r="A32" s="118">
        <v>6</v>
      </c>
      <c r="B32" s="119" t="s">
        <v>253</v>
      </c>
      <c r="C32" s="119" t="s">
        <v>237</v>
      </c>
      <c r="D32" s="131">
        <v>21.7</v>
      </c>
      <c r="E32" s="121">
        <v>0.03</v>
      </c>
      <c r="F32" s="121">
        <v>15.05</v>
      </c>
      <c r="G32" s="120"/>
      <c r="H32" s="121">
        <v>36.78</v>
      </c>
    </row>
    <row r="33" spans="1:8" ht="15" customHeight="1">
      <c r="A33" s="118">
        <v>7</v>
      </c>
      <c r="B33" s="119" t="s">
        <v>254</v>
      </c>
      <c r="C33" s="119" t="s">
        <v>239</v>
      </c>
      <c r="D33" s="121">
        <v>0.91</v>
      </c>
      <c r="E33" s="121">
        <v>65.67</v>
      </c>
      <c r="F33" s="120"/>
      <c r="G33" s="120"/>
      <c r="H33" s="121">
        <v>66.58</v>
      </c>
    </row>
    <row r="34" spans="1:8">
      <c r="A34" s="118">
        <v>8</v>
      </c>
      <c r="B34" s="119" t="s">
        <v>255</v>
      </c>
      <c r="C34" s="119" t="s">
        <v>243</v>
      </c>
      <c r="D34" s="121">
        <v>0.71</v>
      </c>
      <c r="E34" s="121">
        <v>5.09</v>
      </c>
      <c r="F34" s="121">
        <v>5.15</v>
      </c>
      <c r="G34" s="120"/>
      <c r="H34" s="121">
        <v>10.95</v>
      </c>
    </row>
    <row r="35" spans="1:8" ht="15" customHeight="1">
      <c r="A35" s="118">
        <v>9</v>
      </c>
      <c r="B35" s="119" t="s">
        <v>256</v>
      </c>
      <c r="C35" s="119" t="s">
        <v>257</v>
      </c>
      <c r="D35" s="121">
        <v>12.73</v>
      </c>
      <c r="E35" s="121">
        <v>4.57</v>
      </c>
      <c r="F35" s="121">
        <v>13.97</v>
      </c>
      <c r="G35" s="120"/>
      <c r="H35" s="121">
        <v>31.27</v>
      </c>
    </row>
    <row r="36" spans="1:8" ht="15" customHeight="1">
      <c r="A36" s="118">
        <v>10</v>
      </c>
      <c r="B36" s="119" t="s">
        <v>258</v>
      </c>
      <c r="C36" s="119" t="s">
        <v>245</v>
      </c>
      <c r="D36" s="120"/>
      <c r="E36" s="121">
        <v>0.03</v>
      </c>
      <c r="F36" s="121">
        <v>28.94</v>
      </c>
      <c r="G36" s="120"/>
      <c r="H36" s="121">
        <v>28.97</v>
      </c>
    </row>
    <row r="37" spans="1:8" ht="15" customHeight="1">
      <c r="A37" s="122"/>
      <c r="B37" s="1084" t="s">
        <v>317</v>
      </c>
      <c r="C37" s="1085"/>
      <c r="D37" s="127">
        <v>1221.51</v>
      </c>
      <c r="E37" s="128">
        <v>75.67</v>
      </c>
      <c r="F37" s="125">
        <v>94.56</v>
      </c>
      <c r="G37" s="124"/>
      <c r="H37" s="129">
        <v>1391.74</v>
      </c>
    </row>
    <row r="38" spans="1:8" ht="15" customHeight="1">
      <c r="A38" s="1089" t="s">
        <v>318</v>
      </c>
      <c r="B38" s="1090"/>
      <c r="C38" s="1090"/>
      <c r="D38" s="1090"/>
      <c r="E38" s="1090"/>
      <c r="F38" s="1090"/>
      <c r="G38" s="1090"/>
      <c r="H38" s="1095"/>
    </row>
    <row r="39" spans="1:8" ht="45.75" customHeight="1">
      <c r="A39" s="118">
        <v>11</v>
      </c>
      <c r="B39" s="119" t="s">
        <v>36</v>
      </c>
      <c r="C39" s="119" t="s">
        <v>37</v>
      </c>
      <c r="D39" s="121">
        <v>37.869999999999997</v>
      </c>
      <c r="E39" s="121">
        <v>2.35</v>
      </c>
      <c r="F39" s="120"/>
      <c r="G39" s="120"/>
      <c r="H39" s="121">
        <v>40.22</v>
      </c>
    </row>
    <row r="40" spans="1:8" ht="15" customHeight="1">
      <c r="A40" s="122"/>
      <c r="B40" s="1084" t="s">
        <v>319</v>
      </c>
      <c r="C40" s="1085"/>
      <c r="D40" s="128">
        <v>37.869999999999997</v>
      </c>
      <c r="E40" s="128">
        <v>2.35</v>
      </c>
      <c r="F40" s="124"/>
      <c r="G40" s="124"/>
      <c r="H40" s="125">
        <v>40.22</v>
      </c>
    </row>
    <row r="41" spans="1:8" ht="24" customHeight="1">
      <c r="A41" s="122"/>
      <c r="B41" s="1084" t="s">
        <v>320</v>
      </c>
      <c r="C41" s="1085"/>
      <c r="D41" s="127">
        <v>1259.3800000000001</v>
      </c>
      <c r="E41" s="128">
        <v>78.02</v>
      </c>
      <c r="F41" s="125">
        <v>94.56</v>
      </c>
      <c r="G41" s="124"/>
      <c r="H41" s="129">
        <v>1431.96</v>
      </c>
    </row>
    <row r="42" spans="1:8" ht="24" customHeight="1">
      <c r="A42" s="1089" t="s">
        <v>321</v>
      </c>
      <c r="B42" s="1090"/>
      <c r="C42" s="1090"/>
      <c r="D42" s="1090"/>
      <c r="E42" s="1090"/>
      <c r="F42" s="1090"/>
      <c r="G42" s="1090"/>
      <c r="H42" s="1095"/>
    </row>
    <row r="43" spans="1:8" ht="43.5" customHeight="1">
      <c r="A43" s="118">
        <v>12</v>
      </c>
      <c r="B43" s="119" t="s">
        <v>42</v>
      </c>
      <c r="C43" s="119" t="s">
        <v>43</v>
      </c>
      <c r="D43" s="131">
        <v>6.3</v>
      </c>
      <c r="E43" s="121">
        <v>0.39</v>
      </c>
      <c r="F43" s="120"/>
      <c r="G43" s="120"/>
      <c r="H43" s="121">
        <v>6.69</v>
      </c>
    </row>
    <row r="44" spans="1:8" ht="15" customHeight="1">
      <c r="A44" s="122"/>
      <c r="B44" s="1084" t="s">
        <v>322</v>
      </c>
      <c r="C44" s="1085"/>
      <c r="D44" s="132">
        <v>6.3</v>
      </c>
      <c r="E44" s="128">
        <v>0.39</v>
      </c>
      <c r="F44" s="124"/>
      <c r="G44" s="124"/>
      <c r="H44" s="125">
        <v>6.69</v>
      </c>
    </row>
    <row r="45" spans="1:8" ht="15" customHeight="1">
      <c r="A45" s="122"/>
      <c r="B45" s="1084" t="s">
        <v>323</v>
      </c>
      <c r="C45" s="1085"/>
      <c r="D45" s="127">
        <v>1265.68</v>
      </c>
      <c r="E45" s="128">
        <v>78.41</v>
      </c>
      <c r="F45" s="125">
        <v>94.56</v>
      </c>
      <c r="G45" s="124"/>
      <c r="H45" s="129">
        <v>1438.65</v>
      </c>
    </row>
    <row r="46" spans="1:8" ht="75" customHeight="1">
      <c r="A46" s="1089" t="s">
        <v>324</v>
      </c>
      <c r="B46" s="1090"/>
      <c r="C46" s="1090"/>
      <c r="D46" s="1090"/>
      <c r="E46" s="1090"/>
      <c r="F46" s="1090"/>
      <c r="G46" s="1090"/>
      <c r="H46" s="1095"/>
    </row>
    <row r="47" spans="1:8" ht="126" customHeight="1">
      <c r="A47" s="122"/>
      <c r="B47" s="1084" t="s">
        <v>325</v>
      </c>
      <c r="C47" s="1085"/>
      <c r="D47" s="127">
        <v>1265.68</v>
      </c>
      <c r="E47" s="128">
        <v>78.41</v>
      </c>
      <c r="F47" s="125">
        <v>94.56</v>
      </c>
      <c r="G47" s="124"/>
      <c r="H47" s="129">
        <v>1438.65</v>
      </c>
    </row>
    <row r="48" spans="1:8" ht="15" customHeight="1">
      <c r="A48" s="1089" t="s">
        <v>62</v>
      </c>
      <c r="B48" s="1090"/>
      <c r="C48" s="1090"/>
      <c r="D48" s="1090"/>
      <c r="E48" s="1090"/>
      <c r="F48" s="1090"/>
      <c r="G48" s="1090"/>
      <c r="H48" s="1095"/>
    </row>
    <row r="49" spans="1:8" ht="15" customHeight="1">
      <c r="A49" s="122"/>
      <c r="B49" s="1084" t="s">
        <v>326</v>
      </c>
      <c r="C49" s="1085"/>
      <c r="D49" s="127">
        <v>1265.68</v>
      </c>
      <c r="E49" s="128">
        <v>78.41</v>
      </c>
      <c r="F49" s="125">
        <v>94.56</v>
      </c>
      <c r="G49" s="124"/>
      <c r="H49" s="129">
        <v>1438.65</v>
      </c>
    </row>
    <row r="50" spans="1:8">
      <c r="A50" s="142"/>
      <c r="B50" s="142"/>
      <c r="C50" s="142"/>
      <c r="D50" s="142"/>
      <c r="E50" s="142"/>
      <c r="F50" s="142"/>
      <c r="G50" s="142"/>
      <c r="H50" s="142"/>
    </row>
    <row r="51" spans="1:8">
      <c r="A51" s="142"/>
      <c r="B51" s="142"/>
      <c r="C51" s="142"/>
      <c r="D51" s="142"/>
      <c r="E51" s="142"/>
      <c r="F51" s="142"/>
      <c r="G51" s="142"/>
      <c r="H51" s="142"/>
    </row>
    <row r="52" spans="1:8">
      <c r="A52" s="160" t="s">
        <v>6</v>
      </c>
      <c r="B52" s="161"/>
      <c r="C52" s="160" t="s">
        <v>66</v>
      </c>
      <c r="D52" s="160"/>
      <c r="E52" s="160"/>
      <c r="F52" s="160" t="s">
        <v>156</v>
      </c>
      <c r="G52" s="160"/>
      <c r="H52" s="162"/>
    </row>
    <row r="53" spans="1:8">
      <c r="A53" s="161"/>
      <c r="B53" s="161"/>
      <c r="C53" s="1132" t="s">
        <v>5</v>
      </c>
      <c r="D53" s="1132" t="s">
        <v>5</v>
      </c>
      <c r="E53" s="1132"/>
      <c r="F53" s="1132"/>
      <c r="G53" s="1132"/>
      <c r="H53" s="1132"/>
    </row>
    <row r="54" spans="1:8">
      <c r="A54" s="160" t="s">
        <v>327</v>
      </c>
      <c r="B54" s="161"/>
      <c r="C54" s="160" t="s">
        <v>104</v>
      </c>
      <c r="D54" s="160"/>
      <c r="E54" s="160"/>
      <c r="F54" s="160" t="s">
        <v>328</v>
      </c>
      <c r="G54" s="160"/>
      <c r="H54" s="160"/>
    </row>
    <row r="55" spans="1:8">
      <c r="A55" s="161"/>
      <c r="B55" s="161"/>
      <c r="C55" s="1132" t="s">
        <v>5</v>
      </c>
      <c r="D55" s="1132" t="s">
        <v>5</v>
      </c>
      <c r="E55" s="1132"/>
      <c r="F55" s="1132"/>
      <c r="G55" s="1132"/>
      <c r="H55" s="1132"/>
    </row>
    <row r="56" spans="1:8">
      <c r="A56" s="160" t="s">
        <v>329</v>
      </c>
      <c r="B56" s="163"/>
      <c r="C56" s="160" t="s">
        <v>104</v>
      </c>
      <c r="D56" s="160"/>
      <c r="E56" s="160"/>
      <c r="F56" s="160" t="s">
        <v>330</v>
      </c>
      <c r="G56" s="164"/>
      <c r="H56" s="164"/>
    </row>
    <row r="57" spans="1:8">
      <c r="A57" s="165"/>
      <c r="B57" s="163"/>
      <c r="C57" s="1132" t="s">
        <v>157</v>
      </c>
      <c r="D57" s="1132"/>
      <c r="E57" s="1132"/>
      <c r="F57" s="1132"/>
      <c r="G57" s="1132"/>
      <c r="H57" s="1132"/>
    </row>
    <row r="58" spans="1:8">
      <c r="A58" s="160" t="s">
        <v>331</v>
      </c>
      <c r="B58" s="163"/>
      <c r="C58" s="160" t="s">
        <v>104</v>
      </c>
      <c r="D58" s="164"/>
      <c r="E58" s="164"/>
      <c r="F58" s="164" t="s">
        <v>332</v>
      </c>
      <c r="G58" s="164"/>
      <c r="H58" s="164"/>
    </row>
    <row r="59" spans="1:8">
      <c r="A59" s="161"/>
      <c r="B59" s="163"/>
      <c r="C59" s="1132" t="s">
        <v>157</v>
      </c>
      <c r="D59" s="1132"/>
      <c r="E59" s="1132"/>
      <c r="F59" s="1132"/>
      <c r="G59" s="1132"/>
      <c r="H59" s="1132"/>
    </row>
  </sheetData>
  <mergeCells count="31">
    <mergeCell ref="C13:G13"/>
    <mergeCell ref="B4:G4"/>
    <mergeCell ref="B5:G5"/>
    <mergeCell ref="B7:G7"/>
    <mergeCell ref="B8:G8"/>
    <mergeCell ref="B10:G10"/>
    <mergeCell ref="A42:H42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37:C37"/>
    <mergeCell ref="A38:H38"/>
    <mergeCell ref="B40:C40"/>
    <mergeCell ref="B41:C41"/>
    <mergeCell ref="C53:H53"/>
    <mergeCell ref="C55:H55"/>
    <mergeCell ref="C57:H57"/>
    <mergeCell ref="C59:H59"/>
    <mergeCell ref="B44:C44"/>
    <mergeCell ref="B45:C45"/>
    <mergeCell ref="A46:H46"/>
    <mergeCell ref="B47:C47"/>
    <mergeCell ref="A48:H48"/>
    <mergeCell ref="B49:C49"/>
  </mergeCells>
  <pageMargins left="0.7" right="0.7" top="0.75" bottom="0.75" header="0.3" footer="0.3"/>
  <pageSetup paperSize="9" scale="6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topLeftCell="A16" zoomScaleNormal="100" zoomScaleSheetLayoutView="100" workbookViewId="0">
      <selection activeCell="A27" sqref="A27:XFD28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>
      <c r="A7" s="144"/>
      <c r="B7" s="1094" t="s">
        <v>25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13"/>
      <c r="B10" s="1083" t="s">
        <v>341</v>
      </c>
      <c r="C10" s="1083"/>
      <c r="D10" s="1083"/>
      <c r="E10" s="1083"/>
      <c r="F10" s="1083"/>
      <c r="G10" s="1083"/>
      <c r="H10" s="113"/>
    </row>
    <row r="11" spans="1:8">
      <c r="A11" s="113"/>
      <c r="B11" s="154"/>
      <c r="C11" s="154"/>
      <c r="D11" s="154"/>
      <c r="E11" s="154"/>
      <c r="F11" s="154"/>
      <c r="G11" s="154"/>
      <c r="H11" s="113"/>
    </row>
    <row r="12" spans="1:8">
      <c r="A12" s="113"/>
      <c r="B12" s="155" t="s">
        <v>301</v>
      </c>
      <c r="C12" s="168"/>
      <c r="D12" s="168"/>
      <c r="E12" s="168"/>
      <c r="F12" s="168"/>
      <c r="G12" s="168"/>
      <c r="H12" s="113"/>
    </row>
    <row r="13" spans="1:8">
      <c r="A13" s="113"/>
      <c r="B13" s="154"/>
      <c r="C13" s="1139" t="s">
        <v>302</v>
      </c>
      <c r="D13" s="1139"/>
      <c r="E13" s="1139"/>
      <c r="F13" s="1139"/>
      <c r="G13" s="1139"/>
      <c r="H13" s="113"/>
    </row>
    <row r="14" spans="1:8">
      <c r="A14" s="113"/>
      <c r="B14" s="151" t="s">
        <v>303</v>
      </c>
      <c r="C14" s="152"/>
      <c r="D14" s="152"/>
      <c r="E14" s="152"/>
      <c r="F14" s="153" t="s">
        <v>342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309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343</v>
      </c>
      <c r="C27" s="119" t="s">
        <v>267</v>
      </c>
      <c r="D27" s="126">
        <v>5287.92</v>
      </c>
      <c r="E27" s="120"/>
      <c r="F27" s="120"/>
      <c r="G27" s="120"/>
      <c r="H27" s="126">
        <v>5287.92</v>
      </c>
    </row>
    <row r="28" spans="1:8">
      <c r="A28" s="118">
        <v>2</v>
      </c>
      <c r="B28" s="119" t="s">
        <v>344</v>
      </c>
      <c r="C28" s="119" t="s">
        <v>265</v>
      </c>
      <c r="D28" s="121">
        <v>488.63</v>
      </c>
      <c r="E28" s="120"/>
      <c r="F28" s="120"/>
      <c r="G28" s="120"/>
      <c r="H28" s="121">
        <v>488.63</v>
      </c>
    </row>
    <row r="29" spans="1:8" ht="15" customHeight="1">
      <c r="A29" s="122"/>
      <c r="B29" s="1084" t="s">
        <v>317</v>
      </c>
      <c r="C29" s="1085"/>
      <c r="D29" s="127">
        <v>5776.55</v>
      </c>
      <c r="E29" s="123"/>
      <c r="F29" s="124"/>
      <c r="G29" s="124"/>
      <c r="H29" s="129">
        <v>5776.55</v>
      </c>
    </row>
    <row r="30" spans="1:8" ht="15" customHeight="1">
      <c r="A30" s="1089" t="s">
        <v>318</v>
      </c>
      <c r="B30" s="1090"/>
      <c r="C30" s="1090"/>
      <c r="D30" s="1090"/>
      <c r="E30" s="1090"/>
      <c r="F30" s="1090"/>
      <c r="G30" s="1090"/>
      <c r="H30" s="1095"/>
    </row>
    <row r="31" spans="1:8" ht="45">
      <c r="A31" s="118">
        <v>3</v>
      </c>
      <c r="B31" s="119" t="s">
        <v>36</v>
      </c>
      <c r="C31" s="119" t="s">
        <v>37</v>
      </c>
      <c r="D31" s="121">
        <v>179.07</v>
      </c>
      <c r="E31" s="120"/>
      <c r="F31" s="120"/>
      <c r="G31" s="120"/>
      <c r="H31" s="121">
        <v>179.07</v>
      </c>
    </row>
    <row r="32" spans="1:8" ht="15" customHeight="1">
      <c r="A32" s="122"/>
      <c r="B32" s="1084" t="s">
        <v>319</v>
      </c>
      <c r="C32" s="1085"/>
      <c r="D32" s="128">
        <v>179.07</v>
      </c>
      <c r="E32" s="123"/>
      <c r="F32" s="124"/>
      <c r="G32" s="124"/>
      <c r="H32" s="125">
        <v>179.07</v>
      </c>
    </row>
    <row r="33" spans="1:8" ht="15" customHeight="1">
      <c r="A33" s="122"/>
      <c r="B33" s="1084" t="s">
        <v>320</v>
      </c>
      <c r="C33" s="1085"/>
      <c r="D33" s="127">
        <v>5955.62</v>
      </c>
      <c r="E33" s="123"/>
      <c r="F33" s="124"/>
      <c r="G33" s="124"/>
      <c r="H33" s="129">
        <v>5955.62</v>
      </c>
    </row>
    <row r="34" spans="1:8" ht="15" customHeight="1">
      <c r="A34" s="1089" t="s">
        <v>321</v>
      </c>
      <c r="B34" s="1090"/>
      <c r="C34" s="1090"/>
      <c r="D34" s="1090"/>
      <c r="E34" s="1090"/>
      <c r="F34" s="1090"/>
      <c r="G34" s="1090"/>
      <c r="H34" s="1095"/>
    </row>
    <row r="35" spans="1:8" ht="45">
      <c r="A35" s="118">
        <v>4</v>
      </c>
      <c r="B35" s="119" t="s">
        <v>42</v>
      </c>
      <c r="C35" s="119" t="s">
        <v>43</v>
      </c>
      <c r="D35" s="121">
        <v>29.78</v>
      </c>
      <c r="E35" s="120"/>
      <c r="F35" s="120"/>
      <c r="G35" s="120"/>
      <c r="H35" s="121">
        <v>29.78</v>
      </c>
    </row>
    <row r="36" spans="1:8" ht="15" customHeight="1">
      <c r="A36" s="122"/>
      <c r="B36" s="1084" t="s">
        <v>322</v>
      </c>
      <c r="C36" s="1085"/>
      <c r="D36" s="128">
        <v>29.78</v>
      </c>
      <c r="E36" s="123"/>
      <c r="F36" s="124"/>
      <c r="G36" s="124"/>
      <c r="H36" s="125">
        <v>29.78</v>
      </c>
    </row>
    <row r="37" spans="1:8" ht="15" customHeight="1">
      <c r="A37" s="122"/>
      <c r="B37" s="1084" t="s">
        <v>323</v>
      </c>
      <c r="C37" s="1085"/>
      <c r="D37" s="133">
        <v>5985.4</v>
      </c>
      <c r="E37" s="123"/>
      <c r="F37" s="124"/>
      <c r="G37" s="124"/>
      <c r="H37" s="130">
        <v>5985.4</v>
      </c>
    </row>
    <row r="38" spans="1:8" ht="68.25" customHeight="1">
      <c r="A38" s="1089" t="s">
        <v>324</v>
      </c>
      <c r="B38" s="1090"/>
      <c r="C38" s="1090"/>
      <c r="D38" s="1090"/>
      <c r="E38" s="1090"/>
      <c r="F38" s="1090"/>
      <c r="G38" s="1090"/>
      <c r="H38" s="1095"/>
    </row>
    <row r="39" spans="1:8" ht="132" customHeight="1">
      <c r="A39" s="122"/>
      <c r="B39" s="1084" t="s">
        <v>325</v>
      </c>
      <c r="C39" s="1085"/>
      <c r="D39" s="133">
        <v>5985.4</v>
      </c>
      <c r="E39" s="123"/>
      <c r="F39" s="124"/>
      <c r="G39" s="124"/>
      <c r="H39" s="130">
        <v>5985.4</v>
      </c>
    </row>
    <row r="40" spans="1:8" ht="15" customHeight="1">
      <c r="A40" s="1089" t="s">
        <v>62</v>
      </c>
      <c r="B40" s="1090"/>
      <c r="C40" s="1090"/>
      <c r="D40" s="1090"/>
      <c r="E40" s="1090"/>
      <c r="F40" s="1090"/>
      <c r="G40" s="1090"/>
      <c r="H40" s="1095"/>
    </row>
    <row r="41" spans="1:8" ht="15" customHeight="1">
      <c r="A41" s="122"/>
      <c r="B41" s="1084" t="s">
        <v>326</v>
      </c>
      <c r="C41" s="1085"/>
      <c r="D41" s="133">
        <v>5985.4</v>
      </c>
      <c r="E41" s="123"/>
      <c r="F41" s="124"/>
      <c r="G41" s="124"/>
      <c r="H41" s="130">
        <v>5985.4</v>
      </c>
    </row>
    <row r="42" spans="1:8">
      <c r="A42" s="142"/>
      <c r="B42" s="142"/>
      <c r="C42" s="142"/>
      <c r="D42" s="142"/>
      <c r="E42" s="142"/>
      <c r="F42" s="142"/>
      <c r="G42" s="142"/>
      <c r="H42" s="142"/>
    </row>
    <row r="43" spans="1:8">
      <c r="A43" s="160" t="s">
        <v>6</v>
      </c>
      <c r="B43" s="161"/>
      <c r="C43" s="160" t="s">
        <v>66</v>
      </c>
      <c r="D43" s="160"/>
      <c r="E43" s="160"/>
      <c r="F43" s="160" t="s">
        <v>156</v>
      </c>
      <c r="G43" s="160"/>
      <c r="H43" s="162"/>
    </row>
    <row r="44" spans="1:8">
      <c r="A44" s="161"/>
      <c r="B44" s="161"/>
      <c r="C44" s="1132" t="s">
        <v>5</v>
      </c>
      <c r="D44" s="1132" t="s">
        <v>5</v>
      </c>
      <c r="E44" s="1132"/>
      <c r="F44" s="1132"/>
      <c r="G44" s="1132"/>
      <c r="H44" s="1132"/>
    </row>
    <row r="45" spans="1:8">
      <c r="A45" s="160" t="s">
        <v>327</v>
      </c>
      <c r="B45" s="161"/>
      <c r="C45" s="160" t="s">
        <v>104</v>
      </c>
      <c r="D45" s="160"/>
      <c r="E45" s="160"/>
      <c r="F45" s="160" t="s">
        <v>328</v>
      </c>
      <c r="G45" s="160"/>
      <c r="H45" s="160"/>
    </row>
    <row r="46" spans="1:8">
      <c r="A46" s="161"/>
      <c r="B46" s="161"/>
      <c r="C46" s="1132" t="s">
        <v>5</v>
      </c>
      <c r="D46" s="1132" t="s">
        <v>5</v>
      </c>
      <c r="E46" s="1132"/>
      <c r="F46" s="1132"/>
      <c r="G46" s="1132"/>
      <c r="H46" s="1132"/>
    </row>
    <row r="47" spans="1:8">
      <c r="A47" s="160" t="s">
        <v>329</v>
      </c>
      <c r="B47" s="163"/>
      <c r="C47" s="160" t="s">
        <v>104</v>
      </c>
      <c r="D47" s="160"/>
      <c r="E47" s="160"/>
      <c r="F47" s="160" t="s">
        <v>330</v>
      </c>
      <c r="G47" s="164"/>
      <c r="H47" s="164"/>
    </row>
    <row r="48" spans="1:8">
      <c r="A48" s="165"/>
      <c r="B48" s="163"/>
      <c r="C48" s="1132" t="s">
        <v>157</v>
      </c>
      <c r="D48" s="1132"/>
      <c r="E48" s="1132"/>
      <c r="F48" s="1132"/>
      <c r="G48" s="1132"/>
      <c r="H48" s="1132"/>
    </row>
    <row r="49" spans="1:8">
      <c r="A49" s="160" t="s">
        <v>331</v>
      </c>
      <c r="B49" s="163"/>
      <c r="C49" s="160" t="s">
        <v>104</v>
      </c>
      <c r="D49" s="164"/>
      <c r="E49" s="164"/>
      <c r="F49" s="164" t="s">
        <v>332</v>
      </c>
      <c r="G49" s="164"/>
      <c r="H49" s="164"/>
    </row>
    <row r="50" spans="1:8">
      <c r="A50" s="161"/>
      <c r="B50" s="163"/>
      <c r="C50" s="1132" t="s">
        <v>157</v>
      </c>
      <c r="D50" s="1132"/>
      <c r="E50" s="1132"/>
      <c r="F50" s="1132"/>
      <c r="G50" s="1132"/>
      <c r="H50" s="1132"/>
    </row>
  </sheetData>
  <mergeCells count="31">
    <mergeCell ref="C13:G13"/>
    <mergeCell ref="B4:G4"/>
    <mergeCell ref="B5:G5"/>
    <mergeCell ref="B7:G7"/>
    <mergeCell ref="B8:G8"/>
    <mergeCell ref="B10:G10"/>
    <mergeCell ref="A34:H34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29:C29"/>
    <mergeCell ref="A30:H30"/>
    <mergeCell ref="B32:C32"/>
    <mergeCell ref="B33:C33"/>
    <mergeCell ref="C44:H44"/>
    <mergeCell ref="C46:H46"/>
    <mergeCell ref="C48:H48"/>
    <mergeCell ref="C50:H50"/>
    <mergeCell ref="B36:C36"/>
    <mergeCell ref="B37:C37"/>
    <mergeCell ref="A38:H38"/>
    <mergeCell ref="B39:C39"/>
    <mergeCell ref="A40:H40"/>
    <mergeCell ref="B41:C41"/>
  </mergeCells>
  <pageMargins left="0.7" right="0.7" top="0.75" bottom="0.75" header="0.3" footer="0.3"/>
  <pageSetup paperSize="9" scale="6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topLeftCell="A25" zoomScaleNormal="100" zoomScaleSheetLayoutView="100" workbookViewId="0">
      <selection activeCell="A14" sqref="A14:H44"/>
    </sheetView>
  </sheetViews>
  <sheetFormatPr defaultRowHeight="15"/>
  <cols>
    <col min="1" max="1" width="11.42578125" style="139" customWidth="1"/>
    <col min="2" max="2" width="14.28515625" style="139" customWidth="1"/>
    <col min="3" max="3" width="38.7109375" style="139" customWidth="1"/>
    <col min="4" max="4" width="8.85546875" style="139" bestFit="1" customWidth="1"/>
    <col min="5" max="5" width="14.42578125" style="139" bestFit="1" customWidth="1"/>
    <col min="6" max="6" width="16.28515625" style="139" bestFit="1" customWidth="1"/>
    <col min="7" max="7" width="11.5703125" style="139" bestFit="1" customWidth="1"/>
    <col min="8" max="8" width="19.7109375" style="139" customWidth="1"/>
    <col min="9" max="9" width="9.140625" style="139"/>
    <col min="10" max="10" width="29" style="139" bestFit="1" customWidth="1"/>
    <col min="11" max="16384" width="9.140625" style="139"/>
  </cols>
  <sheetData>
    <row r="1" spans="1:8">
      <c r="A1" s="142"/>
      <c r="B1" s="142"/>
      <c r="C1" s="142"/>
      <c r="D1" s="142"/>
      <c r="E1" s="142"/>
      <c r="F1" s="142"/>
      <c r="G1" s="142"/>
      <c r="H1" s="143" t="s">
        <v>297</v>
      </c>
    </row>
    <row r="2" spans="1:8">
      <c r="A2" s="142"/>
      <c r="B2" s="142"/>
      <c r="C2" s="142"/>
      <c r="D2" s="142"/>
      <c r="E2" s="142"/>
      <c r="F2" s="142"/>
      <c r="G2" s="142"/>
      <c r="H2" s="143" t="s">
        <v>9</v>
      </c>
    </row>
    <row r="3" spans="1:8">
      <c r="A3" s="142"/>
      <c r="B3" s="142"/>
      <c r="C3" s="142"/>
      <c r="D3" s="142"/>
      <c r="E3" s="142"/>
      <c r="F3" s="142"/>
      <c r="G3" s="142"/>
      <c r="H3" s="143"/>
    </row>
    <row r="4" spans="1:8" ht="40.5" customHeight="1">
      <c r="A4" s="144"/>
      <c r="B4" s="1094" t="s">
        <v>298</v>
      </c>
      <c r="C4" s="1094"/>
      <c r="D4" s="1094"/>
      <c r="E4" s="1094"/>
      <c r="F4" s="1094"/>
      <c r="G4" s="1094"/>
      <c r="H4" s="144"/>
    </row>
    <row r="5" spans="1:8" ht="18">
      <c r="A5" s="144"/>
      <c r="B5" s="1137" t="s">
        <v>2</v>
      </c>
      <c r="C5" s="1137"/>
      <c r="D5" s="1137"/>
      <c r="E5" s="1137"/>
      <c r="F5" s="1137"/>
      <c r="G5" s="1137"/>
      <c r="H5" s="144"/>
    </row>
    <row r="6" spans="1:8">
      <c r="A6" s="145"/>
      <c r="B6" s="146"/>
      <c r="C6" s="146"/>
      <c r="D6" s="146"/>
      <c r="E6" s="146"/>
      <c r="F6" s="146"/>
      <c r="G6" s="146"/>
      <c r="H6" s="145"/>
    </row>
    <row r="7" spans="1:8" ht="18">
      <c r="A7" s="144"/>
      <c r="B7" s="1094" t="s">
        <v>25</v>
      </c>
      <c r="C7" s="1094"/>
      <c r="D7" s="1094"/>
      <c r="E7" s="1094"/>
      <c r="F7" s="1094"/>
      <c r="G7" s="1094"/>
      <c r="H7" s="147"/>
    </row>
    <row r="8" spans="1:8" ht="18">
      <c r="A8" s="144"/>
      <c r="B8" s="1137" t="s">
        <v>299</v>
      </c>
      <c r="C8" s="1137"/>
      <c r="D8" s="1137"/>
      <c r="E8" s="1137"/>
      <c r="F8" s="1137"/>
      <c r="G8" s="1137"/>
      <c r="H8" s="147"/>
    </row>
    <row r="9" spans="1:8">
      <c r="A9" s="147"/>
      <c r="B9" s="148"/>
      <c r="C9" s="148"/>
      <c r="D9" s="148"/>
      <c r="E9" s="148"/>
      <c r="F9" s="148"/>
      <c r="G9" s="148"/>
      <c r="H9" s="147"/>
    </row>
    <row r="10" spans="1:8">
      <c r="A10" s="113"/>
      <c r="B10" s="1083" t="s">
        <v>341</v>
      </c>
      <c r="C10" s="1083"/>
      <c r="D10" s="1083"/>
      <c r="E10" s="1083"/>
      <c r="F10" s="1083"/>
      <c r="G10" s="1083"/>
      <c r="H10" s="113"/>
    </row>
    <row r="11" spans="1:8">
      <c r="A11" s="113"/>
      <c r="B11" s="154"/>
      <c r="C11" s="154"/>
      <c r="D11" s="154"/>
      <c r="E11" s="154"/>
      <c r="F11" s="154"/>
      <c r="G11" s="154"/>
      <c r="H11" s="113"/>
    </row>
    <row r="12" spans="1:8">
      <c r="A12" s="113"/>
      <c r="B12" s="155" t="s">
        <v>301</v>
      </c>
      <c r="C12" s="168"/>
      <c r="D12" s="168"/>
      <c r="E12" s="168"/>
      <c r="F12" s="168"/>
      <c r="G12" s="168"/>
      <c r="H12" s="113"/>
    </row>
    <row r="13" spans="1:8">
      <c r="A13" s="113"/>
      <c r="B13" s="154"/>
      <c r="C13" s="1139" t="s">
        <v>302</v>
      </c>
      <c r="D13" s="1139"/>
      <c r="E13" s="1139"/>
      <c r="F13" s="1139"/>
      <c r="G13" s="1139"/>
      <c r="H13" s="113"/>
    </row>
    <row r="14" spans="1:8">
      <c r="A14" s="113"/>
      <c r="B14" s="151" t="s">
        <v>303</v>
      </c>
      <c r="C14" s="152"/>
      <c r="D14" s="152"/>
      <c r="E14" s="152"/>
      <c r="F14" s="153" t="s">
        <v>345</v>
      </c>
      <c r="G14" s="154"/>
      <c r="H14" s="113"/>
    </row>
    <row r="15" spans="1:8">
      <c r="A15" s="113"/>
      <c r="B15" s="154"/>
      <c r="C15" s="154"/>
      <c r="D15" s="154"/>
      <c r="E15" s="154"/>
      <c r="F15" s="154"/>
      <c r="G15" s="154"/>
      <c r="H15" s="113"/>
    </row>
    <row r="16" spans="1:8">
      <c r="A16" s="113"/>
      <c r="B16" s="155" t="s">
        <v>305</v>
      </c>
      <c r="C16" s="156"/>
      <c r="D16" s="156"/>
      <c r="E16" s="156"/>
      <c r="F16" s="156"/>
      <c r="G16" s="154"/>
      <c r="H16" s="113"/>
    </row>
    <row r="17" spans="1:8">
      <c r="A17" s="113"/>
      <c r="B17" s="137" t="s">
        <v>306</v>
      </c>
      <c r="C17" s="152"/>
      <c r="D17" s="152"/>
      <c r="E17" s="152"/>
      <c r="F17" s="157" t="s">
        <v>307</v>
      </c>
      <c r="G17" s="154"/>
      <c r="H17" s="113"/>
    </row>
    <row r="18" spans="1:8">
      <c r="A18" s="113"/>
      <c r="B18" s="108" t="s">
        <v>308</v>
      </c>
      <c r="C18" s="156"/>
      <c r="D18" s="156"/>
      <c r="E18" s="156"/>
      <c r="F18" s="156"/>
      <c r="G18" s="154"/>
      <c r="H18" s="113"/>
    </row>
    <row r="19" spans="1:8">
      <c r="A19" s="108"/>
      <c r="B19" s="137" t="s">
        <v>306</v>
      </c>
      <c r="C19" s="152"/>
      <c r="D19" s="158"/>
      <c r="E19" s="158"/>
      <c r="F19" s="159"/>
      <c r="G19" s="115"/>
      <c r="H19" s="115"/>
    </row>
    <row r="20" spans="1:8">
      <c r="A20" s="116"/>
      <c r="B20" s="108" t="s">
        <v>334</v>
      </c>
      <c r="C20" s="108"/>
      <c r="D20" s="108"/>
      <c r="E20" s="108"/>
      <c r="F20" s="108"/>
      <c r="G20" s="108"/>
      <c r="H20" s="136"/>
    </row>
    <row r="21" spans="1:8">
      <c r="A21" s="116"/>
      <c r="B21" s="137"/>
      <c r="C21" s="137"/>
      <c r="D21" s="137"/>
      <c r="E21" s="137"/>
      <c r="F21" s="137"/>
      <c r="G21" s="137"/>
      <c r="H21" s="136"/>
    </row>
    <row r="22" spans="1:8" ht="15" customHeight="1">
      <c r="A22" s="1063" t="s">
        <v>70</v>
      </c>
      <c r="B22" s="1063" t="s">
        <v>11</v>
      </c>
      <c r="C22" s="1063" t="s">
        <v>12</v>
      </c>
      <c r="D22" s="1133" t="s">
        <v>79</v>
      </c>
      <c r="E22" s="1134"/>
      <c r="F22" s="1134"/>
      <c r="G22" s="1134"/>
      <c r="H22" s="1135"/>
    </row>
    <row r="23" spans="1:8" ht="15" customHeight="1">
      <c r="A23" s="1073"/>
      <c r="B23" s="1073"/>
      <c r="C23" s="1073"/>
      <c r="D23" s="1063" t="s">
        <v>80</v>
      </c>
      <c r="E23" s="1063" t="s">
        <v>3</v>
      </c>
      <c r="F23" s="1063" t="s">
        <v>13</v>
      </c>
      <c r="G23" s="1063" t="s">
        <v>14</v>
      </c>
      <c r="H23" s="1063" t="s">
        <v>15</v>
      </c>
    </row>
    <row r="24" spans="1:8">
      <c r="A24" s="1064"/>
      <c r="B24" s="1064"/>
      <c r="C24" s="1064"/>
      <c r="D24" s="1064"/>
      <c r="E24" s="1064"/>
      <c r="F24" s="1064"/>
      <c r="G24" s="1064"/>
      <c r="H24" s="1064"/>
    </row>
    <row r="25" spans="1:8">
      <c r="A25" s="117">
        <v>1</v>
      </c>
      <c r="B25" s="117">
        <v>2</v>
      </c>
      <c r="C25" s="117">
        <v>3</v>
      </c>
      <c r="D25" s="117">
        <v>4</v>
      </c>
      <c r="E25" s="117">
        <v>5</v>
      </c>
      <c r="F25" s="117">
        <v>6</v>
      </c>
      <c r="G25" s="117">
        <v>7</v>
      </c>
      <c r="H25" s="117">
        <v>8</v>
      </c>
    </row>
    <row r="26" spans="1:8" ht="15" customHeight="1">
      <c r="A26" s="1089" t="s">
        <v>310</v>
      </c>
      <c r="B26" s="1090"/>
      <c r="C26" s="1090"/>
      <c r="D26" s="1090"/>
      <c r="E26" s="1090"/>
      <c r="F26" s="1090"/>
      <c r="G26" s="1090"/>
      <c r="H26" s="1095"/>
    </row>
    <row r="27" spans="1:8">
      <c r="A27" s="118">
        <v>1</v>
      </c>
      <c r="B27" s="119" t="s">
        <v>343</v>
      </c>
      <c r="C27" s="119" t="s">
        <v>267</v>
      </c>
      <c r="D27" s="121">
        <v>486.47</v>
      </c>
      <c r="E27" s="120"/>
      <c r="F27" s="120"/>
      <c r="G27" s="120"/>
      <c r="H27" s="121">
        <v>486.47</v>
      </c>
    </row>
    <row r="28" spans="1:8">
      <c r="A28" s="118">
        <v>2</v>
      </c>
      <c r="B28" s="119" t="s">
        <v>344</v>
      </c>
      <c r="C28" s="119" t="s">
        <v>265</v>
      </c>
      <c r="D28" s="121">
        <v>44.95</v>
      </c>
      <c r="E28" s="120"/>
      <c r="F28" s="120"/>
      <c r="G28" s="120"/>
      <c r="H28" s="121">
        <v>44.95</v>
      </c>
    </row>
    <row r="29" spans="1:8" ht="15" customHeight="1">
      <c r="A29" s="122"/>
      <c r="B29" s="1084" t="s">
        <v>317</v>
      </c>
      <c r="C29" s="1085"/>
      <c r="D29" s="128">
        <v>531.41999999999996</v>
      </c>
      <c r="E29" s="123"/>
      <c r="F29" s="124"/>
      <c r="G29" s="124"/>
      <c r="H29" s="125">
        <v>531.41999999999996</v>
      </c>
    </row>
    <row r="30" spans="1:8" ht="15" customHeight="1">
      <c r="A30" s="1089" t="s">
        <v>318</v>
      </c>
      <c r="B30" s="1090"/>
      <c r="C30" s="1090"/>
      <c r="D30" s="1090"/>
      <c r="E30" s="1090"/>
      <c r="F30" s="1090"/>
      <c r="G30" s="1090"/>
      <c r="H30" s="1095"/>
    </row>
    <row r="31" spans="1:8" ht="45">
      <c r="A31" s="118">
        <v>3</v>
      </c>
      <c r="B31" s="119" t="s">
        <v>36</v>
      </c>
      <c r="C31" s="119" t="s">
        <v>37</v>
      </c>
      <c r="D31" s="121">
        <v>16.47</v>
      </c>
      <c r="E31" s="120"/>
      <c r="F31" s="120"/>
      <c r="G31" s="120"/>
      <c r="H31" s="121">
        <v>16.47</v>
      </c>
    </row>
    <row r="32" spans="1:8" ht="15" customHeight="1">
      <c r="A32" s="122"/>
      <c r="B32" s="1084" t="s">
        <v>319</v>
      </c>
      <c r="C32" s="1085"/>
      <c r="D32" s="128">
        <v>16.47</v>
      </c>
      <c r="E32" s="123"/>
      <c r="F32" s="124"/>
      <c r="G32" s="124"/>
      <c r="H32" s="125">
        <v>16.47</v>
      </c>
    </row>
    <row r="33" spans="1:8" ht="15" customHeight="1">
      <c r="A33" s="122"/>
      <c r="B33" s="1084" t="s">
        <v>320</v>
      </c>
      <c r="C33" s="1085"/>
      <c r="D33" s="128">
        <v>547.89</v>
      </c>
      <c r="E33" s="123"/>
      <c r="F33" s="124"/>
      <c r="G33" s="124"/>
      <c r="H33" s="125">
        <v>547.89</v>
      </c>
    </row>
    <row r="34" spans="1:8" ht="15" customHeight="1">
      <c r="A34" s="1089" t="s">
        <v>321</v>
      </c>
      <c r="B34" s="1090"/>
      <c r="C34" s="1090"/>
      <c r="D34" s="1090"/>
      <c r="E34" s="1090"/>
      <c r="F34" s="1090"/>
      <c r="G34" s="1090"/>
      <c r="H34" s="1095"/>
    </row>
    <row r="35" spans="1:8" ht="45">
      <c r="A35" s="118">
        <v>4</v>
      </c>
      <c r="B35" s="119" t="s">
        <v>42</v>
      </c>
      <c r="C35" s="119" t="s">
        <v>43</v>
      </c>
      <c r="D35" s="121">
        <v>2.74</v>
      </c>
      <c r="E35" s="120"/>
      <c r="F35" s="120"/>
      <c r="G35" s="120"/>
      <c r="H35" s="121">
        <v>2.74</v>
      </c>
    </row>
    <row r="36" spans="1:8" ht="15" customHeight="1">
      <c r="A36" s="122"/>
      <c r="B36" s="1084" t="s">
        <v>322</v>
      </c>
      <c r="C36" s="1085"/>
      <c r="D36" s="128">
        <v>2.74</v>
      </c>
      <c r="E36" s="123"/>
      <c r="F36" s="124"/>
      <c r="G36" s="124"/>
      <c r="H36" s="125">
        <v>2.74</v>
      </c>
    </row>
    <row r="37" spans="1:8" ht="15" customHeight="1">
      <c r="A37" s="122"/>
      <c r="B37" s="1084" t="s">
        <v>323</v>
      </c>
      <c r="C37" s="1085"/>
      <c r="D37" s="128">
        <v>550.63</v>
      </c>
      <c r="E37" s="123"/>
      <c r="F37" s="124"/>
      <c r="G37" s="124"/>
      <c r="H37" s="125">
        <v>550.63</v>
      </c>
    </row>
    <row r="38" spans="1:8" ht="68.25" customHeight="1">
      <c r="A38" s="1089" t="s">
        <v>324</v>
      </c>
      <c r="B38" s="1090"/>
      <c r="C38" s="1090"/>
      <c r="D38" s="1090"/>
      <c r="E38" s="1090"/>
      <c r="F38" s="1090"/>
      <c r="G38" s="1090"/>
      <c r="H38" s="1095"/>
    </row>
    <row r="39" spans="1:8" ht="132" customHeight="1">
      <c r="A39" s="122"/>
      <c r="B39" s="1084" t="s">
        <v>325</v>
      </c>
      <c r="C39" s="1085"/>
      <c r="D39" s="128">
        <v>550.63</v>
      </c>
      <c r="E39" s="123"/>
      <c r="F39" s="124"/>
      <c r="G39" s="124"/>
      <c r="H39" s="125">
        <v>550.63</v>
      </c>
    </row>
    <row r="40" spans="1:8" ht="15" customHeight="1">
      <c r="A40" s="1089" t="s">
        <v>62</v>
      </c>
      <c r="B40" s="1090"/>
      <c r="C40" s="1090"/>
      <c r="D40" s="1090"/>
      <c r="E40" s="1090"/>
      <c r="F40" s="1090"/>
      <c r="G40" s="1090"/>
      <c r="H40" s="1095"/>
    </row>
    <row r="41" spans="1:8" ht="15" customHeight="1">
      <c r="A41" s="122"/>
      <c r="B41" s="1084" t="s">
        <v>326</v>
      </c>
      <c r="C41" s="1085"/>
      <c r="D41" s="128">
        <v>550.63</v>
      </c>
      <c r="E41" s="123"/>
      <c r="F41" s="124"/>
      <c r="G41" s="124"/>
      <c r="H41" s="125">
        <v>550.63</v>
      </c>
    </row>
    <row r="42" spans="1:8">
      <c r="A42" s="142"/>
      <c r="B42" s="142"/>
      <c r="C42" s="142"/>
      <c r="D42" s="142"/>
      <c r="E42" s="142"/>
      <c r="F42" s="142"/>
      <c r="G42" s="142"/>
      <c r="H42" s="142"/>
    </row>
    <row r="43" spans="1:8">
      <c r="A43" s="160" t="s">
        <v>6</v>
      </c>
      <c r="B43" s="161"/>
      <c r="C43" s="160" t="s">
        <v>66</v>
      </c>
      <c r="D43" s="160"/>
      <c r="E43" s="160"/>
      <c r="F43" s="160" t="s">
        <v>156</v>
      </c>
      <c r="G43" s="160"/>
      <c r="H43" s="162"/>
    </row>
    <row r="44" spans="1:8">
      <c r="A44" s="161"/>
      <c r="B44" s="161"/>
      <c r="C44" s="1132" t="s">
        <v>5</v>
      </c>
      <c r="D44" s="1132" t="s">
        <v>5</v>
      </c>
      <c r="E44" s="1132"/>
      <c r="F44" s="1132"/>
      <c r="G44" s="1132"/>
      <c r="H44" s="1132"/>
    </row>
    <row r="45" spans="1:8">
      <c r="A45" s="160" t="s">
        <v>327</v>
      </c>
      <c r="B45" s="161"/>
      <c r="C45" s="160" t="s">
        <v>104</v>
      </c>
      <c r="D45" s="160"/>
      <c r="E45" s="160"/>
      <c r="F45" s="160" t="s">
        <v>328</v>
      </c>
      <c r="G45" s="160"/>
      <c r="H45" s="160"/>
    </row>
    <row r="46" spans="1:8">
      <c r="A46" s="161"/>
      <c r="B46" s="161"/>
      <c r="C46" s="1132" t="s">
        <v>5</v>
      </c>
      <c r="D46" s="1132" t="s">
        <v>5</v>
      </c>
      <c r="E46" s="1132"/>
      <c r="F46" s="1132"/>
      <c r="G46" s="1132"/>
      <c r="H46" s="1132"/>
    </row>
    <row r="47" spans="1:8">
      <c r="A47" s="160" t="s">
        <v>329</v>
      </c>
      <c r="B47" s="163"/>
      <c r="C47" s="160" t="s">
        <v>104</v>
      </c>
      <c r="D47" s="160"/>
      <c r="E47" s="160"/>
      <c r="F47" s="160" t="s">
        <v>330</v>
      </c>
      <c r="G47" s="164"/>
      <c r="H47" s="164"/>
    </row>
    <row r="48" spans="1:8">
      <c r="A48" s="165"/>
      <c r="B48" s="163"/>
      <c r="C48" s="1132" t="s">
        <v>157</v>
      </c>
      <c r="D48" s="1132"/>
      <c r="E48" s="1132"/>
      <c r="F48" s="1132"/>
      <c r="G48" s="1132"/>
      <c r="H48" s="1132"/>
    </row>
    <row r="49" spans="1:8">
      <c r="A49" s="160" t="s">
        <v>331</v>
      </c>
      <c r="B49" s="163"/>
      <c r="C49" s="160" t="s">
        <v>104</v>
      </c>
      <c r="D49" s="164"/>
      <c r="E49" s="164"/>
      <c r="F49" s="164" t="s">
        <v>332</v>
      </c>
      <c r="G49" s="164"/>
      <c r="H49" s="164"/>
    </row>
    <row r="50" spans="1:8">
      <c r="A50" s="161"/>
      <c r="B50" s="163"/>
      <c r="C50" s="1132" t="s">
        <v>157</v>
      </c>
      <c r="D50" s="1132"/>
      <c r="E50" s="1132"/>
      <c r="F50" s="1132"/>
      <c r="G50" s="1132"/>
      <c r="H50" s="1132"/>
    </row>
  </sheetData>
  <mergeCells count="31">
    <mergeCell ref="C13:G13"/>
    <mergeCell ref="B4:G4"/>
    <mergeCell ref="B5:G5"/>
    <mergeCell ref="B7:G7"/>
    <mergeCell ref="B8:G8"/>
    <mergeCell ref="B10:G10"/>
    <mergeCell ref="A34:H34"/>
    <mergeCell ref="A22:A24"/>
    <mergeCell ref="B22:B24"/>
    <mergeCell ref="C22:C24"/>
    <mergeCell ref="D22:H22"/>
    <mergeCell ref="D23:D24"/>
    <mergeCell ref="E23:E24"/>
    <mergeCell ref="F23:F24"/>
    <mergeCell ref="G23:G24"/>
    <mergeCell ref="H23:H24"/>
    <mergeCell ref="A26:H26"/>
    <mergeCell ref="B29:C29"/>
    <mergeCell ref="A30:H30"/>
    <mergeCell ref="B32:C32"/>
    <mergeCell ref="B33:C33"/>
    <mergeCell ref="C44:H44"/>
    <mergeCell ref="C46:H46"/>
    <mergeCell ref="C48:H48"/>
    <mergeCell ref="C50:H50"/>
    <mergeCell ref="B36:C36"/>
    <mergeCell ref="B37:C37"/>
    <mergeCell ref="A38:H38"/>
    <mergeCell ref="B39:C39"/>
    <mergeCell ref="A40:H40"/>
    <mergeCell ref="B41:C41"/>
  </mergeCells>
  <pageMargins left="0.7" right="0.7" top="0.75" bottom="0.75" header="0.3" footer="0.3"/>
  <pageSetup paperSize="9" scale="6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229"/>
  <sheetViews>
    <sheetView topLeftCell="A69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5" width="141" style="109" hidden="1" customWidth="1"/>
    <col min="36" max="38" width="84.42578125" style="109" hidden="1" customWidth="1"/>
    <col min="39" max="39" width="141" style="109" hidden="1" customWidth="1"/>
    <col min="40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217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217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352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215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215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358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25290.39</v>
      </c>
      <c r="D22" s="182" t="s">
        <v>361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25290.39</v>
      </c>
      <c r="D24" s="182" t="s">
        <v>361</v>
      </c>
      <c r="E24" s="137" t="s">
        <v>362</v>
      </c>
      <c r="G24" s="108" t="s">
        <v>365</v>
      </c>
      <c r="L24" s="181"/>
      <c r="M24" s="182" t="s">
        <v>366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/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408.04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380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380</v>
      </c>
    </row>
    <row r="35" spans="1:33" s="108" customFormat="1" ht="22.5" customHeight="1">
      <c r="A35" s="194" t="s">
        <v>122</v>
      </c>
      <c r="B35" s="195" t="s">
        <v>381</v>
      </c>
      <c r="C35" s="1145" t="s">
        <v>382</v>
      </c>
      <c r="D35" s="1145"/>
      <c r="E35" s="1145"/>
      <c r="F35" s="196" t="s">
        <v>383</v>
      </c>
      <c r="G35" s="196"/>
      <c r="H35" s="196"/>
      <c r="I35" s="197">
        <v>20.095099999999999</v>
      </c>
      <c r="J35" s="198"/>
      <c r="K35" s="196"/>
      <c r="L35" s="198"/>
      <c r="M35" s="196"/>
      <c r="N35" s="199"/>
      <c r="Z35" s="193"/>
      <c r="AA35" s="200" t="s">
        <v>382</v>
      </c>
    </row>
    <row r="36" spans="1:33" s="108" customFormat="1" ht="12" customHeight="1">
      <c r="A36" s="201"/>
      <c r="B36" s="202"/>
      <c r="C36" s="1141" t="s">
        <v>384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384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22.57</v>
      </c>
      <c r="K38" s="209">
        <v>1.25</v>
      </c>
      <c r="L38" s="208">
        <v>566.92999999999995</v>
      </c>
      <c r="M38" s="207"/>
      <c r="N38" s="210"/>
      <c r="Z38" s="193"/>
      <c r="AA38" s="200"/>
      <c r="AD38" s="109" t="s">
        <v>387</v>
      </c>
    </row>
    <row r="39" spans="1:33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2.2999999999999998</v>
      </c>
      <c r="K39" s="209">
        <v>1.25</v>
      </c>
      <c r="L39" s="208">
        <v>57.77</v>
      </c>
      <c r="M39" s="207"/>
      <c r="N39" s="210"/>
      <c r="Z39" s="193"/>
      <c r="AA39" s="200"/>
      <c r="AD39" s="109" t="s">
        <v>388</v>
      </c>
    </row>
    <row r="40" spans="1:33" s="108" customFormat="1" ht="12">
      <c r="A40" s="205"/>
      <c r="B40" s="204"/>
      <c r="C40" s="1141" t="s">
        <v>389</v>
      </c>
      <c r="D40" s="1141"/>
      <c r="E40" s="1141"/>
      <c r="F40" s="207" t="s">
        <v>390</v>
      </c>
      <c r="G40" s="209">
        <v>0.17</v>
      </c>
      <c r="H40" s="209">
        <v>1.25</v>
      </c>
      <c r="I40" s="211">
        <v>4.2702087999999998</v>
      </c>
      <c r="J40" s="204"/>
      <c r="K40" s="207"/>
      <c r="L40" s="204"/>
      <c r="M40" s="207"/>
      <c r="N40" s="210"/>
      <c r="Z40" s="193"/>
      <c r="AA40" s="200"/>
      <c r="AE40" s="109" t="s">
        <v>389</v>
      </c>
    </row>
    <row r="41" spans="1:33" s="108" customFormat="1" ht="12" customHeight="1">
      <c r="A41" s="205"/>
      <c r="B41" s="204"/>
      <c r="C41" s="1150" t="s">
        <v>391</v>
      </c>
      <c r="D41" s="1150"/>
      <c r="E41" s="1150"/>
      <c r="F41" s="212"/>
      <c r="G41" s="212"/>
      <c r="H41" s="212"/>
      <c r="I41" s="212"/>
      <c r="J41" s="213">
        <v>22.57</v>
      </c>
      <c r="K41" s="212"/>
      <c r="L41" s="213">
        <v>566.92999999999995</v>
      </c>
      <c r="M41" s="212"/>
      <c r="N41" s="214"/>
      <c r="Z41" s="193"/>
      <c r="AA41" s="200"/>
      <c r="AF41" s="109" t="s">
        <v>391</v>
      </c>
    </row>
    <row r="42" spans="1:33" s="108" customFormat="1" ht="12">
      <c r="A42" s="205"/>
      <c r="B42" s="204"/>
      <c r="C42" s="1141" t="s">
        <v>392</v>
      </c>
      <c r="D42" s="1141"/>
      <c r="E42" s="1141"/>
      <c r="F42" s="207"/>
      <c r="G42" s="207"/>
      <c r="H42" s="207"/>
      <c r="I42" s="207"/>
      <c r="J42" s="204"/>
      <c r="K42" s="207"/>
      <c r="L42" s="208">
        <v>57.77</v>
      </c>
      <c r="M42" s="207"/>
      <c r="N42" s="210"/>
      <c r="Z42" s="193"/>
      <c r="AA42" s="200"/>
      <c r="AE42" s="109" t="s">
        <v>392</v>
      </c>
    </row>
    <row r="43" spans="1:33" s="108" customFormat="1" ht="22.5" customHeight="1">
      <c r="A43" s="205"/>
      <c r="B43" s="204" t="s">
        <v>393</v>
      </c>
      <c r="C43" s="1141" t="s">
        <v>394</v>
      </c>
      <c r="D43" s="1141"/>
      <c r="E43" s="1141"/>
      <c r="F43" s="207" t="s">
        <v>395</v>
      </c>
      <c r="G43" s="215">
        <v>92</v>
      </c>
      <c r="H43" s="207"/>
      <c r="I43" s="215">
        <v>92</v>
      </c>
      <c r="J43" s="204"/>
      <c r="K43" s="207"/>
      <c r="L43" s="208">
        <v>53.15</v>
      </c>
      <c r="M43" s="207"/>
      <c r="N43" s="210"/>
      <c r="Z43" s="193"/>
      <c r="AA43" s="200"/>
      <c r="AE43" s="109" t="s">
        <v>394</v>
      </c>
    </row>
    <row r="44" spans="1:33" s="108" customFormat="1" ht="22.5" customHeight="1">
      <c r="A44" s="205"/>
      <c r="B44" s="204" t="s">
        <v>396</v>
      </c>
      <c r="C44" s="1141" t="s">
        <v>397</v>
      </c>
      <c r="D44" s="1141"/>
      <c r="E44" s="1141"/>
      <c r="F44" s="207" t="s">
        <v>395</v>
      </c>
      <c r="G44" s="215">
        <v>46</v>
      </c>
      <c r="H44" s="207"/>
      <c r="I44" s="215">
        <v>46</v>
      </c>
      <c r="J44" s="204"/>
      <c r="K44" s="207"/>
      <c r="L44" s="208">
        <v>26.57</v>
      </c>
      <c r="M44" s="207"/>
      <c r="N44" s="210"/>
      <c r="Z44" s="193"/>
      <c r="AA44" s="200"/>
      <c r="AE44" s="109" t="s">
        <v>397</v>
      </c>
    </row>
    <row r="45" spans="1:33" s="108" customFormat="1" ht="12" customHeight="1">
      <c r="A45" s="216"/>
      <c r="B45" s="217"/>
      <c r="C45" s="1145" t="s">
        <v>398</v>
      </c>
      <c r="D45" s="1145"/>
      <c r="E45" s="1145"/>
      <c r="F45" s="196"/>
      <c r="G45" s="196"/>
      <c r="H45" s="196"/>
      <c r="I45" s="196"/>
      <c r="J45" s="198"/>
      <c r="K45" s="196"/>
      <c r="L45" s="218">
        <v>646.65</v>
      </c>
      <c r="M45" s="212"/>
      <c r="N45" s="199"/>
      <c r="Z45" s="193"/>
      <c r="AA45" s="200"/>
      <c r="AG45" s="200" t="s">
        <v>398</v>
      </c>
    </row>
    <row r="46" spans="1:33" s="108" customFormat="1" ht="45" customHeight="1">
      <c r="A46" s="194" t="s">
        <v>125</v>
      </c>
      <c r="B46" s="195" t="s">
        <v>399</v>
      </c>
      <c r="C46" s="1145" t="s">
        <v>400</v>
      </c>
      <c r="D46" s="1145"/>
      <c r="E46" s="1145"/>
      <c r="F46" s="196" t="s">
        <v>401</v>
      </c>
      <c r="G46" s="196"/>
      <c r="H46" s="196"/>
      <c r="I46" s="219">
        <v>18.93167</v>
      </c>
      <c r="J46" s="198"/>
      <c r="K46" s="196"/>
      <c r="L46" s="198"/>
      <c r="M46" s="196"/>
      <c r="N46" s="199"/>
      <c r="Z46" s="193"/>
      <c r="AA46" s="200" t="s">
        <v>400</v>
      </c>
      <c r="AG46" s="200"/>
    </row>
    <row r="47" spans="1:33" s="108" customFormat="1" ht="12" customHeight="1">
      <c r="A47" s="201"/>
      <c r="B47" s="202"/>
      <c r="C47" s="1141" t="s">
        <v>402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B47" s="109" t="s">
        <v>402</v>
      </c>
      <c r="AG47" s="200"/>
    </row>
    <row r="48" spans="1:33" s="108" customFormat="1" ht="33.75" customHeight="1">
      <c r="A48" s="203"/>
      <c r="B48" s="204" t="s">
        <v>385</v>
      </c>
      <c r="C48" s="1141" t="s">
        <v>386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C48" s="109" t="s">
        <v>386</v>
      </c>
      <c r="AG48" s="200"/>
    </row>
    <row r="49" spans="1:33" s="108" customFormat="1" ht="12">
      <c r="A49" s="205"/>
      <c r="B49" s="206">
        <v>2</v>
      </c>
      <c r="C49" s="1141" t="s">
        <v>387</v>
      </c>
      <c r="D49" s="1141"/>
      <c r="E49" s="1141"/>
      <c r="F49" s="207"/>
      <c r="G49" s="207"/>
      <c r="H49" s="207"/>
      <c r="I49" s="207"/>
      <c r="J49" s="220">
        <v>1597.7</v>
      </c>
      <c r="K49" s="209">
        <v>1.25</v>
      </c>
      <c r="L49" s="220">
        <v>37808.910000000003</v>
      </c>
      <c r="M49" s="207"/>
      <c r="N49" s="210"/>
      <c r="Z49" s="193"/>
      <c r="AA49" s="200"/>
      <c r="AD49" s="109" t="s">
        <v>387</v>
      </c>
      <c r="AG49" s="200"/>
    </row>
    <row r="50" spans="1:33" s="108" customFormat="1" ht="12">
      <c r="A50" s="205"/>
      <c r="B50" s="206">
        <v>3</v>
      </c>
      <c r="C50" s="1141" t="s">
        <v>388</v>
      </c>
      <c r="D50" s="1141"/>
      <c r="E50" s="1141"/>
      <c r="F50" s="207"/>
      <c r="G50" s="207"/>
      <c r="H50" s="207"/>
      <c r="I50" s="207"/>
      <c r="J50" s="208">
        <v>175.5</v>
      </c>
      <c r="K50" s="209">
        <v>1.25</v>
      </c>
      <c r="L50" s="220">
        <v>4153.1400000000003</v>
      </c>
      <c r="M50" s="207"/>
      <c r="N50" s="210"/>
      <c r="Z50" s="193"/>
      <c r="AA50" s="200"/>
      <c r="AD50" s="109" t="s">
        <v>388</v>
      </c>
      <c r="AG50" s="200"/>
    </row>
    <row r="51" spans="1:33" s="108" customFormat="1" ht="12">
      <c r="A51" s="205"/>
      <c r="B51" s="204"/>
      <c r="C51" s="1141" t="s">
        <v>389</v>
      </c>
      <c r="D51" s="1141"/>
      <c r="E51" s="1141"/>
      <c r="F51" s="207" t="s">
        <v>390</v>
      </c>
      <c r="G51" s="215">
        <v>13</v>
      </c>
      <c r="H51" s="209">
        <v>1.25</v>
      </c>
      <c r="I51" s="211">
        <v>307.63963749999999</v>
      </c>
      <c r="J51" s="204"/>
      <c r="K51" s="207"/>
      <c r="L51" s="204"/>
      <c r="M51" s="207"/>
      <c r="N51" s="210"/>
      <c r="Z51" s="193"/>
      <c r="AA51" s="200"/>
      <c r="AE51" s="109" t="s">
        <v>389</v>
      </c>
      <c r="AG51" s="200"/>
    </row>
    <row r="52" spans="1:33" s="108" customFormat="1" ht="12" customHeight="1">
      <c r="A52" s="205"/>
      <c r="B52" s="204"/>
      <c r="C52" s="1150" t="s">
        <v>391</v>
      </c>
      <c r="D52" s="1150"/>
      <c r="E52" s="1150"/>
      <c r="F52" s="212"/>
      <c r="G52" s="212"/>
      <c r="H52" s="212"/>
      <c r="I52" s="212"/>
      <c r="J52" s="221">
        <v>1597.7</v>
      </c>
      <c r="K52" s="212"/>
      <c r="L52" s="221">
        <v>37808.910000000003</v>
      </c>
      <c r="M52" s="212"/>
      <c r="N52" s="214"/>
      <c r="Z52" s="193"/>
      <c r="AA52" s="200"/>
      <c r="AF52" s="109" t="s">
        <v>391</v>
      </c>
      <c r="AG52" s="200"/>
    </row>
    <row r="53" spans="1:33" s="108" customFormat="1" ht="12">
      <c r="A53" s="205"/>
      <c r="B53" s="204"/>
      <c r="C53" s="1141" t="s">
        <v>392</v>
      </c>
      <c r="D53" s="1141"/>
      <c r="E53" s="1141"/>
      <c r="F53" s="207"/>
      <c r="G53" s="207"/>
      <c r="H53" s="207"/>
      <c r="I53" s="207"/>
      <c r="J53" s="204"/>
      <c r="K53" s="207"/>
      <c r="L53" s="220">
        <v>4153.1400000000003</v>
      </c>
      <c r="M53" s="207"/>
      <c r="N53" s="210"/>
      <c r="Z53" s="193"/>
      <c r="AA53" s="200"/>
      <c r="AE53" s="109" t="s">
        <v>392</v>
      </c>
      <c r="AG53" s="200"/>
    </row>
    <row r="54" spans="1:33" s="108" customFormat="1" ht="22.5" customHeight="1">
      <c r="A54" s="205"/>
      <c r="B54" s="204" t="s">
        <v>393</v>
      </c>
      <c r="C54" s="1141" t="s">
        <v>394</v>
      </c>
      <c r="D54" s="1141"/>
      <c r="E54" s="1141"/>
      <c r="F54" s="207" t="s">
        <v>395</v>
      </c>
      <c r="G54" s="215">
        <v>92</v>
      </c>
      <c r="H54" s="207"/>
      <c r="I54" s="215">
        <v>92</v>
      </c>
      <c r="J54" s="204"/>
      <c r="K54" s="207"/>
      <c r="L54" s="220">
        <v>3820.89</v>
      </c>
      <c r="M54" s="207"/>
      <c r="N54" s="210"/>
      <c r="Z54" s="193"/>
      <c r="AA54" s="200"/>
      <c r="AE54" s="109" t="s">
        <v>394</v>
      </c>
      <c r="AG54" s="200"/>
    </row>
    <row r="55" spans="1:33" s="108" customFormat="1" ht="22.5" customHeight="1">
      <c r="A55" s="205"/>
      <c r="B55" s="204" t="s">
        <v>396</v>
      </c>
      <c r="C55" s="1141" t="s">
        <v>397</v>
      </c>
      <c r="D55" s="1141"/>
      <c r="E55" s="1141"/>
      <c r="F55" s="207" t="s">
        <v>395</v>
      </c>
      <c r="G55" s="215">
        <v>46</v>
      </c>
      <c r="H55" s="207"/>
      <c r="I55" s="215">
        <v>46</v>
      </c>
      <c r="J55" s="204"/>
      <c r="K55" s="207"/>
      <c r="L55" s="220">
        <v>1910.44</v>
      </c>
      <c r="M55" s="207"/>
      <c r="N55" s="210"/>
      <c r="Z55" s="193"/>
      <c r="AA55" s="200"/>
      <c r="AE55" s="109" t="s">
        <v>397</v>
      </c>
      <c r="AG55" s="200"/>
    </row>
    <row r="56" spans="1:33" s="108" customFormat="1" ht="12" customHeight="1">
      <c r="A56" s="216"/>
      <c r="B56" s="217"/>
      <c r="C56" s="1145" t="s">
        <v>398</v>
      </c>
      <c r="D56" s="1145"/>
      <c r="E56" s="1145"/>
      <c r="F56" s="196"/>
      <c r="G56" s="196"/>
      <c r="H56" s="196"/>
      <c r="I56" s="196"/>
      <c r="J56" s="198"/>
      <c r="K56" s="196"/>
      <c r="L56" s="222">
        <v>43540.24</v>
      </c>
      <c r="M56" s="212"/>
      <c r="N56" s="199"/>
      <c r="Z56" s="193"/>
      <c r="AA56" s="200"/>
      <c r="AG56" s="200" t="s">
        <v>398</v>
      </c>
    </row>
    <row r="57" spans="1:33" s="108" customFormat="1" ht="45" customHeight="1">
      <c r="A57" s="194" t="s">
        <v>128</v>
      </c>
      <c r="B57" s="195" t="s">
        <v>403</v>
      </c>
      <c r="C57" s="1145" t="s">
        <v>404</v>
      </c>
      <c r="D57" s="1145"/>
      <c r="E57" s="1145"/>
      <c r="F57" s="196" t="s">
        <v>401</v>
      </c>
      <c r="G57" s="196"/>
      <c r="H57" s="196"/>
      <c r="I57" s="219">
        <v>24.182749999999999</v>
      </c>
      <c r="J57" s="198"/>
      <c r="K57" s="196"/>
      <c r="L57" s="198"/>
      <c r="M57" s="196"/>
      <c r="N57" s="199"/>
      <c r="Z57" s="193"/>
      <c r="AA57" s="200" t="s">
        <v>404</v>
      </c>
      <c r="AG57" s="200"/>
    </row>
    <row r="58" spans="1:33" s="108" customFormat="1" ht="12" customHeight="1">
      <c r="A58" s="201"/>
      <c r="B58" s="202"/>
      <c r="C58" s="1141" t="s">
        <v>405</v>
      </c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6"/>
      <c r="Z58" s="193"/>
      <c r="AA58" s="200"/>
      <c r="AB58" s="109" t="s">
        <v>405</v>
      </c>
      <c r="AG58" s="200"/>
    </row>
    <row r="59" spans="1:33" s="108" customFormat="1" ht="33.75" customHeight="1">
      <c r="A59" s="203"/>
      <c r="B59" s="204" t="s">
        <v>385</v>
      </c>
      <c r="C59" s="1141" t="s">
        <v>386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C59" s="109" t="s">
        <v>386</v>
      </c>
      <c r="AG59" s="200"/>
    </row>
    <row r="60" spans="1:33" s="108" customFormat="1" ht="12">
      <c r="A60" s="205"/>
      <c r="B60" s="206">
        <v>2</v>
      </c>
      <c r="C60" s="1141" t="s">
        <v>387</v>
      </c>
      <c r="D60" s="1141"/>
      <c r="E60" s="1141"/>
      <c r="F60" s="207"/>
      <c r="G60" s="207"/>
      <c r="H60" s="207"/>
      <c r="I60" s="207"/>
      <c r="J60" s="208">
        <v>251.44</v>
      </c>
      <c r="K60" s="209">
        <v>1.25</v>
      </c>
      <c r="L60" s="220">
        <v>7600.64</v>
      </c>
      <c r="M60" s="207"/>
      <c r="N60" s="210"/>
      <c r="Z60" s="193"/>
      <c r="AA60" s="200"/>
      <c r="AD60" s="109" t="s">
        <v>387</v>
      </c>
      <c r="AG60" s="200"/>
    </row>
    <row r="61" spans="1:33" s="108" customFormat="1" ht="12">
      <c r="A61" s="205"/>
      <c r="B61" s="206">
        <v>3</v>
      </c>
      <c r="C61" s="1141" t="s">
        <v>388</v>
      </c>
      <c r="D61" s="1141"/>
      <c r="E61" s="1141"/>
      <c r="F61" s="207"/>
      <c r="G61" s="207"/>
      <c r="H61" s="207"/>
      <c r="I61" s="207"/>
      <c r="J61" s="208">
        <v>42.93</v>
      </c>
      <c r="K61" s="209">
        <v>1.25</v>
      </c>
      <c r="L61" s="220">
        <v>1297.71</v>
      </c>
      <c r="M61" s="207"/>
      <c r="N61" s="210"/>
      <c r="Z61" s="193"/>
      <c r="AA61" s="200"/>
      <c r="AD61" s="109" t="s">
        <v>388</v>
      </c>
      <c r="AG61" s="200"/>
    </row>
    <row r="62" spans="1:33" s="108" customFormat="1" ht="12">
      <c r="A62" s="205"/>
      <c r="B62" s="204"/>
      <c r="C62" s="1141" t="s">
        <v>389</v>
      </c>
      <c r="D62" s="1141"/>
      <c r="E62" s="1141"/>
      <c r="F62" s="207" t="s">
        <v>390</v>
      </c>
      <c r="G62" s="209">
        <v>3.18</v>
      </c>
      <c r="H62" s="209">
        <v>1.25</v>
      </c>
      <c r="I62" s="211">
        <v>96.126431299999993</v>
      </c>
      <c r="J62" s="204"/>
      <c r="K62" s="207"/>
      <c r="L62" s="204"/>
      <c r="M62" s="207"/>
      <c r="N62" s="210"/>
      <c r="Z62" s="193"/>
      <c r="AA62" s="200"/>
      <c r="AE62" s="109" t="s">
        <v>389</v>
      </c>
      <c r="AG62" s="200"/>
    </row>
    <row r="63" spans="1:33" s="108" customFormat="1" ht="12" customHeight="1">
      <c r="A63" s="205"/>
      <c r="B63" s="204"/>
      <c r="C63" s="1150" t="s">
        <v>391</v>
      </c>
      <c r="D63" s="1150"/>
      <c r="E63" s="1150"/>
      <c r="F63" s="212"/>
      <c r="G63" s="212"/>
      <c r="H63" s="212"/>
      <c r="I63" s="212"/>
      <c r="J63" s="213">
        <v>251.44</v>
      </c>
      <c r="K63" s="212"/>
      <c r="L63" s="221">
        <v>7600.64</v>
      </c>
      <c r="M63" s="212"/>
      <c r="N63" s="214"/>
      <c r="Z63" s="193"/>
      <c r="AA63" s="200"/>
      <c r="AF63" s="109" t="s">
        <v>391</v>
      </c>
      <c r="AG63" s="200"/>
    </row>
    <row r="64" spans="1:33" s="108" customFormat="1" ht="12">
      <c r="A64" s="205"/>
      <c r="B64" s="204"/>
      <c r="C64" s="1141" t="s">
        <v>392</v>
      </c>
      <c r="D64" s="1141"/>
      <c r="E64" s="1141"/>
      <c r="F64" s="207"/>
      <c r="G64" s="207"/>
      <c r="H64" s="207"/>
      <c r="I64" s="207"/>
      <c r="J64" s="204"/>
      <c r="K64" s="207"/>
      <c r="L64" s="220">
        <v>1297.71</v>
      </c>
      <c r="M64" s="207"/>
      <c r="N64" s="210"/>
      <c r="Z64" s="193"/>
      <c r="AA64" s="200"/>
      <c r="AE64" s="109" t="s">
        <v>392</v>
      </c>
      <c r="AG64" s="200"/>
    </row>
    <row r="65" spans="1:37" s="108" customFormat="1" ht="22.5" customHeight="1">
      <c r="A65" s="205"/>
      <c r="B65" s="204" t="s">
        <v>393</v>
      </c>
      <c r="C65" s="1141" t="s">
        <v>394</v>
      </c>
      <c r="D65" s="1141"/>
      <c r="E65" s="1141"/>
      <c r="F65" s="207" t="s">
        <v>395</v>
      </c>
      <c r="G65" s="215">
        <v>92</v>
      </c>
      <c r="H65" s="207"/>
      <c r="I65" s="215">
        <v>92</v>
      </c>
      <c r="J65" s="204"/>
      <c r="K65" s="207"/>
      <c r="L65" s="220">
        <v>1193.8900000000001</v>
      </c>
      <c r="M65" s="207"/>
      <c r="N65" s="210"/>
      <c r="Z65" s="193"/>
      <c r="AA65" s="200"/>
      <c r="AE65" s="109" t="s">
        <v>394</v>
      </c>
      <c r="AG65" s="200"/>
    </row>
    <row r="66" spans="1:37" s="108" customFormat="1" ht="22.5" customHeight="1">
      <c r="A66" s="205"/>
      <c r="B66" s="204" t="s">
        <v>396</v>
      </c>
      <c r="C66" s="1141" t="s">
        <v>397</v>
      </c>
      <c r="D66" s="1141"/>
      <c r="E66" s="1141"/>
      <c r="F66" s="207" t="s">
        <v>395</v>
      </c>
      <c r="G66" s="215">
        <v>46</v>
      </c>
      <c r="H66" s="207"/>
      <c r="I66" s="215">
        <v>46</v>
      </c>
      <c r="J66" s="204"/>
      <c r="K66" s="207"/>
      <c r="L66" s="208">
        <v>596.95000000000005</v>
      </c>
      <c r="M66" s="207"/>
      <c r="N66" s="210"/>
      <c r="Z66" s="193"/>
      <c r="AA66" s="200"/>
      <c r="AE66" s="109" t="s">
        <v>397</v>
      </c>
      <c r="AG66" s="200"/>
    </row>
    <row r="67" spans="1:37" s="108" customFormat="1" ht="12" customHeight="1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22">
        <v>9391.48</v>
      </c>
      <c r="M67" s="212"/>
      <c r="N67" s="199"/>
      <c r="Z67" s="193"/>
      <c r="AA67" s="200"/>
      <c r="AG67" s="200" t="s">
        <v>398</v>
      </c>
    </row>
    <row r="68" spans="1:37" s="108" customFormat="1" ht="12" customHeight="1">
      <c r="A68" s="194" t="s">
        <v>131</v>
      </c>
      <c r="B68" s="195" t="s">
        <v>406</v>
      </c>
      <c r="C68" s="1145" t="s">
        <v>407</v>
      </c>
      <c r="D68" s="1145"/>
      <c r="E68" s="1145"/>
      <c r="F68" s="196" t="s">
        <v>408</v>
      </c>
      <c r="G68" s="196"/>
      <c r="H68" s="196"/>
      <c r="I68" s="223">
        <v>26346.154999999999</v>
      </c>
      <c r="J68" s="218">
        <v>60</v>
      </c>
      <c r="K68" s="196"/>
      <c r="L68" s="222">
        <v>1580769.3</v>
      </c>
      <c r="M68" s="196"/>
      <c r="N68" s="199"/>
      <c r="Z68" s="193"/>
      <c r="AA68" s="200" t="s">
        <v>407</v>
      </c>
      <c r="AG68" s="200"/>
    </row>
    <row r="69" spans="1:37" s="108" customFormat="1" ht="12" customHeight="1">
      <c r="A69" s="216"/>
      <c r="B69" s="217"/>
      <c r="C69" s="1141" t="s">
        <v>409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G69" s="200"/>
      <c r="AH69" s="109" t="s">
        <v>409</v>
      </c>
    </row>
    <row r="70" spans="1:37" s="108" customFormat="1" ht="12" customHeight="1">
      <c r="A70" s="201"/>
      <c r="B70" s="202"/>
      <c r="C70" s="1141" t="s">
        <v>410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  <c r="Z70" s="193"/>
      <c r="AA70" s="200"/>
      <c r="AB70" s="109" t="s">
        <v>410</v>
      </c>
      <c r="AG70" s="200"/>
    </row>
    <row r="71" spans="1:37" s="108" customFormat="1" ht="12" customHeight="1">
      <c r="A71" s="216"/>
      <c r="B71" s="217"/>
      <c r="C71" s="1145" t="s">
        <v>398</v>
      </c>
      <c r="D71" s="1145"/>
      <c r="E71" s="1145"/>
      <c r="F71" s="196"/>
      <c r="G71" s="196"/>
      <c r="H71" s="196"/>
      <c r="I71" s="196"/>
      <c r="J71" s="198"/>
      <c r="K71" s="196"/>
      <c r="L71" s="222">
        <v>1580769.3</v>
      </c>
      <c r="M71" s="212"/>
      <c r="N71" s="199"/>
      <c r="Z71" s="193"/>
      <c r="AA71" s="200"/>
      <c r="AG71" s="200" t="s">
        <v>398</v>
      </c>
    </row>
    <row r="72" spans="1:37" s="108" customFormat="1" ht="12" customHeight="1">
      <c r="A72" s="1147" t="s">
        <v>411</v>
      </c>
      <c r="B72" s="1148"/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1149"/>
      <c r="Z72" s="193"/>
      <c r="AA72" s="200"/>
      <c r="AG72" s="200"/>
      <c r="AI72" s="200" t="s">
        <v>411</v>
      </c>
    </row>
    <row r="73" spans="1:37" s="108" customFormat="1" ht="45" customHeight="1">
      <c r="A73" s="194" t="s">
        <v>134</v>
      </c>
      <c r="B73" s="195" t="s">
        <v>412</v>
      </c>
      <c r="C73" s="1145" t="s">
        <v>413</v>
      </c>
      <c r="D73" s="1145"/>
      <c r="E73" s="1145"/>
      <c r="F73" s="196" t="s">
        <v>414</v>
      </c>
      <c r="G73" s="196"/>
      <c r="H73" s="196"/>
      <c r="I73" s="223">
        <v>42153.847999999998</v>
      </c>
      <c r="J73" s="218">
        <v>25.19</v>
      </c>
      <c r="K73" s="196"/>
      <c r="L73" s="222">
        <v>1061855.43</v>
      </c>
      <c r="M73" s="196"/>
      <c r="N73" s="199"/>
      <c r="Z73" s="193"/>
      <c r="AA73" s="200" t="s">
        <v>413</v>
      </c>
      <c r="AG73" s="200"/>
      <c r="AI73" s="200"/>
    </row>
    <row r="74" spans="1:37" s="108" customFormat="1" ht="12" customHeight="1">
      <c r="A74" s="216"/>
      <c r="B74" s="217"/>
      <c r="C74" s="1145" t="s">
        <v>398</v>
      </c>
      <c r="D74" s="1145"/>
      <c r="E74" s="1145"/>
      <c r="F74" s="196"/>
      <c r="G74" s="196"/>
      <c r="H74" s="196"/>
      <c r="I74" s="196"/>
      <c r="J74" s="198"/>
      <c r="K74" s="196"/>
      <c r="L74" s="222">
        <v>1061855.43</v>
      </c>
      <c r="M74" s="212"/>
      <c r="N74" s="199"/>
      <c r="Z74" s="193"/>
      <c r="AA74" s="200"/>
      <c r="AG74" s="200" t="s">
        <v>398</v>
      </c>
      <c r="AI74" s="200"/>
    </row>
    <row r="75" spans="1:37" s="108" customFormat="1" ht="1.5" customHeight="1">
      <c r="A75" s="224"/>
      <c r="B75" s="217"/>
      <c r="C75" s="217"/>
      <c r="D75" s="217"/>
      <c r="E75" s="217"/>
      <c r="F75" s="225"/>
      <c r="G75" s="225"/>
      <c r="H75" s="225"/>
      <c r="I75" s="225"/>
      <c r="J75" s="226"/>
      <c r="K75" s="225"/>
      <c r="L75" s="226"/>
      <c r="M75" s="207"/>
      <c r="N75" s="226"/>
      <c r="Z75" s="193"/>
      <c r="AA75" s="200"/>
      <c r="AG75" s="200"/>
      <c r="AI75" s="200"/>
    </row>
    <row r="76" spans="1:37" s="108" customFormat="1" ht="2.25" customHeight="1"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</row>
    <row r="77" spans="1:37" s="108" customFormat="1" ht="11.25" customHeight="1">
      <c r="A77" s="227"/>
      <c r="B77" s="198"/>
      <c r="C77" s="1145" t="s">
        <v>415</v>
      </c>
      <c r="D77" s="1145"/>
      <c r="E77" s="1145"/>
      <c r="F77" s="1145"/>
      <c r="G77" s="1145"/>
      <c r="H77" s="1145"/>
      <c r="I77" s="1145"/>
      <c r="J77" s="1145"/>
      <c r="K77" s="1145"/>
      <c r="L77" s="228"/>
      <c r="M77" s="229"/>
      <c r="N77" s="230"/>
      <c r="AJ77" s="200" t="s">
        <v>415</v>
      </c>
    </row>
    <row r="78" spans="1:37" s="108" customFormat="1" ht="16.5" customHeight="1">
      <c r="A78" s="231"/>
      <c r="B78" s="204"/>
      <c r="C78" s="1141" t="s">
        <v>416</v>
      </c>
      <c r="D78" s="1141"/>
      <c r="E78" s="1141"/>
      <c r="F78" s="1141"/>
      <c r="G78" s="1141"/>
      <c r="H78" s="1141"/>
      <c r="I78" s="1141"/>
      <c r="J78" s="1141"/>
      <c r="K78" s="1141"/>
      <c r="L78" s="232">
        <v>2688601.21</v>
      </c>
      <c r="M78" s="233"/>
      <c r="N78" s="234"/>
      <c r="O78" s="235"/>
      <c r="P78" s="235"/>
      <c r="Q78" s="235"/>
      <c r="AJ78" s="200"/>
      <c r="AK78" s="109" t="s">
        <v>416</v>
      </c>
    </row>
    <row r="79" spans="1:37" s="108" customFormat="1" ht="16.5" customHeight="1">
      <c r="A79" s="231"/>
      <c r="B79" s="204"/>
      <c r="C79" s="1141" t="s">
        <v>417</v>
      </c>
      <c r="D79" s="1141"/>
      <c r="E79" s="1141"/>
      <c r="F79" s="1141"/>
      <c r="G79" s="1141"/>
      <c r="H79" s="1141"/>
      <c r="I79" s="1141"/>
      <c r="J79" s="1141"/>
      <c r="K79" s="1141"/>
      <c r="L79" s="236"/>
      <c r="M79" s="233"/>
      <c r="N79" s="234"/>
      <c r="O79" s="235"/>
      <c r="P79" s="235"/>
      <c r="Q79" s="235"/>
      <c r="AJ79" s="200"/>
      <c r="AK79" s="109" t="s">
        <v>417</v>
      </c>
    </row>
    <row r="80" spans="1:37" s="108" customFormat="1" ht="16.5" customHeight="1">
      <c r="A80" s="231"/>
      <c r="B80" s="204"/>
      <c r="C80" s="1141" t="s">
        <v>418</v>
      </c>
      <c r="D80" s="1141"/>
      <c r="E80" s="1141"/>
      <c r="F80" s="1141"/>
      <c r="G80" s="1141"/>
      <c r="H80" s="1141"/>
      <c r="I80" s="1141"/>
      <c r="J80" s="1141"/>
      <c r="K80" s="1141"/>
      <c r="L80" s="232">
        <v>1107831.9099999999</v>
      </c>
      <c r="M80" s="233"/>
      <c r="N80" s="234"/>
      <c r="O80" s="235"/>
      <c r="P80" s="235"/>
      <c r="Q80" s="235"/>
      <c r="AJ80" s="200"/>
      <c r="AK80" s="109" t="s">
        <v>418</v>
      </c>
    </row>
    <row r="81" spans="1:38" s="108" customFormat="1" ht="16.5" customHeight="1">
      <c r="A81" s="231"/>
      <c r="B81" s="204"/>
      <c r="C81" s="1141" t="s">
        <v>419</v>
      </c>
      <c r="D81" s="1141"/>
      <c r="E81" s="1141"/>
      <c r="F81" s="1141"/>
      <c r="G81" s="1141"/>
      <c r="H81" s="1141"/>
      <c r="I81" s="1141"/>
      <c r="J81" s="1141"/>
      <c r="K81" s="1141"/>
      <c r="L81" s="232">
        <v>5508.62</v>
      </c>
      <c r="M81" s="233"/>
      <c r="N81" s="234"/>
      <c r="O81" s="235"/>
      <c r="P81" s="235"/>
      <c r="Q81" s="235"/>
      <c r="AJ81" s="200"/>
      <c r="AK81" s="109" t="s">
        <v>419</v>
      </c>
    </row>
    <row r="82" spans="1:38" s="108" customFormat="1" ht="16.5" customHeight="1">
      <c r="A82" s="231"/>
      <c r="B82" s="204"/>
      <c r="C82" s="1141" t="s">
        <v>420</v>
      </c>
      <c r="D82" s="1141"/>
      <c r="E82" s="1141"/>
      <c r="F82" s="1141"/>
      <c r="G82" s="1141"/>
      <c r="H82" s="1141"/>
      <c r="I82" s="1141"/>
      <c r="J82" s="1141"/>
      <c r="K82" s="1141"/>
      <c r="L82" s="232">
        <v>1580769.3</v>
      </c>
      <c r="M82" s="233"/>
      <c r="N82" s="234"/>
      <c r="O82" s="235"/>
      <c r="P82" s="235"/>
      <c r="Q82" s="235"/>
      <c r="AJ82" s="200"/>
      <c r="AK82" s="109" t="s">
        <v>420</v>
      </c>
    </row>
    <row r="83" spans="1:38" s="108" customFormat="1" ht="16.5" customHeight="1">
      <c r="A83" s="231"/>
      <c r="B83" s="204"/>
      <c r="C83" s="1141" t="s">
        <v>421</v>
      </c>
      <c r="D83" s="1141"/>
      <c r="E83" s="1141"/>
      <c r="F83" s="1141"/>
      <c r="G83" s="1141"/>
      <c r="H83" s="1141"/>
      <c r="I83" s="1141"/>
      <c r="J83" s="1141"/>
      <c r="K83" s="1141"/>
      <c r="L83" s="232">
        <v>2696203.1</v>
      </c>
      <c r="M83" s="233"/>
      <c r="N83" s="237">
        <v>25290385</v>
      </c>
      <c r="O83" s="235"/>
      <c r="P83" s="235"/>
      <c r="Q83" s="235"/>
      <c r="AJ83" s="200"/>
      <c r="AK83" s="109" t="s">
        <v>421</v>
      </c>
    </row>
    <row r="84" spans="1:38" s="108" customFormat="1" ht="45">
      <c r="A84" s="231"/>
      <c r="B84" s="204" t="s">
        <v>422</v>
      </c>
      <c r="C84" s="1141" t="s">
        <v>423</v>
      </c>
      <c r="D84" s="1141"/>
      <c r="E84" s="1141"/>
      <c r="F84" s="1141"/>
      <c r="G84" s="1141"/>
      <c r="H84" s="1141"/>
      <c r="I84" s="1141"/>
      <c r="J84" s="1141"/>
      <c r="K84" s="1141"/>
      <c r="L84" s="232">
        <v>1634347.67</v>
      </c>
      <c r="M84" s="238">
        <v>9.3800000000000008</v>
      </c>
      <c r="N84" s="237">
        <v>15330181</v>
      </c>
      <c r="O84" s="235"/>
      <c r="P84" s="235"/>
      <c r="Q84" s="235"/>
      <c r="AJ84" s="200"/>
      <c r="AK84" s="109" t="s">
        <v>423</v>
      </c>
    </row>
    <row r="85" spans="1:38" s="108" customFormat="1" ht="16.5" customHeight="1">
      <c r="A85" s="231"/>
      <c r="B85" s="204"/>
      <c r="C85" s="1141" t="s">
        <v>424</v>
      </c>
      <c r="D85" s="1141"/>
      <c r="E85" s="1141"/>
      <c r="F85" s="1141"/>
      <c r="G85" s="1141"/>
      <c r="H85" s="1141"/>
      <c r="I85" s="1141"/>
      <c r="J85" s="1141"/>
      <c r="K85" s="1141"/>
      <c r="L85" s="236"/>
      <c r="M85" s="233"/>
      <c r="N85" s="234"/>
      <c r="O85" s="235"/>
      <c r="P85" s="235"/>
      <c r="Q85" s="235"/>
      <c r="AJ85" s="200"/>
      <c r="AK85" s="109" t="s">
        <v>424</v>
      </c>
    </row>
    <row r="86" spans="1:38" s="108" customFormat="1" ht="16.5" customHeight="1">
      <c r="A86" s="231"/>
      <c r="B86" s="204"/>
      <c r="C86" s="1141" t="s">
        <v>425</v>
      </c>
      <c r="D86" s="1141"/>
      <c r="E86" s="1141"/>
      <c r="F86" s="1141"/>
      <c r="G86" s="1141"/>
      <c r="H86" s="1141"/>
      <c r="I86" s="1141"/>
      <c r="J86" s="1141"/>
      <c r="K86" s="1141"/>
      <c r="L86" s="232">
        <v>45976.480000000003</v>
      </c>
      <c r="M86" s="233"/>
      <c r="N86" s="234"/>
      <c r="O86" s="235"/>
      <c r="P86" s="235"/>
      <c r="Q86" s="235"/>
      <c r="AJ86" s="200"/>
      <c r="AK86" s="109" t="s">
        <v>425</v>
      </c>
    </row>
    <row r="87" spans="1:38" s="108" customFormat="1" ht="16.5" customHeight="1">
      <c r="A87" s="231"/>
      <c r="B87" s="204"/>
      <c r="C87" s="1141" t="s">
        <v>426</v>
      </c>
      <c r="D87" s="1141"/>
      <c r="E87" s="1141"/>
      <c r="F87" s="1141"/>
      <c r="G87" s="1141"/>
      <c r="H87" s="1141"/>
      <c r="I87" s="1141"/>
      <c r="J87" s="1141"/>
      <c r="K87" s="1141"/>
      <c r="L87" s="232">
        <v>5508.62</v>
      </c>
      <c r="M87" s="233"/>
      <c r="N87" s="234"/>
      <c r="O87" s="235"/>
      <c r="P87" s="235"/>
      <c r="Q87" s="235"/>
      <c r="AJ87" s="200"/>
      <c r="AK87" s="109" t="s">
        <v>426</v>
      </c>
    </row>
    <row r="88" spans="1:38" s="108" customFormat="1" ht="16.5" customHeight="1">
      <c r="A88" s="231"/>
      <c r="B88" s="204"/>
      <c r="C88" s="1141" t="s">
        <v>427</v>
      </c>
      <c r="D88" s="1141"/>
      <c r="E88" s="1141"/>
      <c r="F88" s="1141"/>
      <c r="G88" s="1141"/>
      <c r="H88" s="1141"/>
      <c r="I88" s="1141"/>
      <c r="J88" s="1141"/>
      <c r="K88" s="1141"/>
      <c r="L88" s="232">
        <v>1580769.3</v>
      </c>
      <c r="M88" s="233"/>
      <c r="N88" s="234"/>
      <c r="O88" s="235"/>
      <c r="P88" s="235"/>
      <c r="Q88" s="235"/>
      <c r="AJ88" s="200"/>
      <c r="AK88" s="109" t="s">
        <v>427</v>
      </c>
    </row>
    <row r="89" spans="1:38" s="108" customFormat="1" ht="16.5" customHeight="1">
      <c r="A89" s="231"/>
      <c r="B89" s="204"/>
      <c r="C89" s="1141" t="s">
        <v>428</v>
      </c>
      <c r="D89" s="1141"/>
      <c r="E89" s="1141"/>
      <c r="F89" s="1141"/>
      <c r="G89" s="1141"/>
      <c r="H89" s="1141"/>
      <c r="I89" s="1141"/>
      <c r="J89" s="1141"/>
      <c r="K89" s="1141"/>
      <c r="L89" s="232">
        <v>5067.93</v>
      </c>
      <c r="M89" s="233"/>
      <c r="N89" s="234"/>
      <c r="O89" s="235"/>
      <c r="P89" s="235"/>
      <c r="Q89" s="235"/>
      <c r="AJ89" s="200"/>
      <c r="AK89" s="109" t="s">
        <v>428</v>
      </c>
    </row>
    <row r="90" spans="1:38" s="108" customFormat="1" ht="16.5" customHeight="1">
      <c r="A90" s="231"/>
      <c r="B90" s="204"/>
      <c r="C90" s="1141" t="s">
        <v>429</v>
      </c>
      <c r="D90" s="1141"/>
      <c r="E90" s="1141"/>
      <c r="F90" s="1141"/>
      <c r="G90" s="1141"/>
      <c r="H90" s="1141"/>
      <c r="I90" s="1141"/>
      <c r="J90" s="1141"/>
      <c r="K90" s="1141"/>
      <c r="L90" s="232">
        <v>2533.96</v>
      </c>
      <c r="M90" s="233"/>
      <c r="N90" s="234"/>
      <c r="O90" s="235"/>
      <c r="P90" s="235"/>
      <c r="Q90" s="235"/>
      <c r="AJ90" s="200"/>
      <c r="AK90" s="109" t="s">
        <v>429</v>
      </c>
    </row>
    <row r="91" spans="1:38" s="108" customFormat="1" ht="45" customHeight="1">
      <c r="A91" s="231"/>
      <c r="B91" s="204" t="s">
        <v>422</v>
      </c>
      <c r="C91" s="1141" t="s">
        <v>430</v>
      </c>
      <c r="D91" s="1141"/>
      <c r="E91" s="1141"/>
      <c r="F91" s="1141"/>
      <c r="G91" s="1141"/>
      <c r="H91" s="1141"/>
      <c r="I91" s="1141"/>
      <c r="J91" s="1141"/>
      <c r="K91" s="1141"/>
      <c r="L91" s="232">
        <v>1061855.43</v>
      </c>
      <c r="M91" s="238">
        <v>9.3800000000000008</v>
      </c>
      <c r="N91" s="237">
        <v>9960204</v>
      </c>
      <c r="O91" s="235"/>
      <c r="P91" s="235"/>
      <c r="Q91" s="235"/>
      <c r="AJ91" s="200"/>
      <c r="AK91" s="109" t="s">
        <v>430</v>
      </c>
    </row>
    <row r="92" spans="1:38" s="108" customFormat="1" ht="16.5" customHeight="1">
      <c r="A92" s="231"/>
      <c r="B92" s="204"/>
      <c r="C92" s="1141" t="s">
        <v>431</v>
      </c>
      <c r="D92" s="1141"/>
      <c r="E92" s="1141"/>
      <c r="F92" s="1141"/>
      <c r="G92" s="1141"/>
      <c r="H92" s="1141"/>
      <c r="I92" s="1141"/>
      <c r="J92" s="1141"/>
      <c r="K92" s="1141"/>
      <c r="L92" s="232">
        <v>5508.62</v>
      </c>
      <c r="M92" s="233"/>
      <c r="N92" s="234"/>
      <c r="O92" s="235"/>
      <c r="P92" s="235"/>
      <c r="Q92" s="235"/>
      <c r="AJ92" s="200"/>
      <c r="AK92" s="109" t="s">
        <v>431</v>
      </c>
    </row>
    <row r="93" spans="1:38" s="108" customFormat="1" ht="16.5" customHeight="1">
      <c r="A93" s="231"/>
      <c r="B93" s="204"/>
      <c r="C93" s="1141" t="s">
        <v>432</v>
      </c>
      <c r="D93" s="1141"/>
      <c r="E93" s="1141"/>
      <c r="F93" s="1141"/>
      <c r="G93" s="1141"/>
      <c r="H93" s="1141"/>
      <c r="I93" s="1141"/>
      <c r="J93" s="1141"/>
      <c r="K93" s="1141"/>
      <c r="L93" s="232">
        <v>5067.93</v>
      </c>
      <c r="M93" s="233"/>
      <c r="N93" s="234"/>
      <c r="O93" s="235"/>
      <c r="P93" s="235"/>
      <c r="Q93" s="235"/>
      <c r="AJ93" s="200"/>
      <c r="AK93" s="109" t="s">
        <v>432</v>
      </c>
    </row>
    <row r="94" spans="1:38" s="108" customFormat="1" ht="16.5" customHeight="1">
      <c r="A94" s="231"/>
      <c r="B94" s="204"/>
      <c r="C94" s="1141" t="s">
        <v>433</v>
      </c>
      <c r="D94" s="1141"/>
      <c r="E94" s="1141"/>
      <c r="F94" s="1141"/>
      <c r="G94" s="1141"/>
      <c r="H94" s="1141"/>
      <c r="I94" s="1141"/>
      <c r="J94" s="1141"/>
      <c r="K94" s="1141"/>
      <c r="L94" s="232">
        <v>2533.96</v>
      </c>
      <c r="M94" s="233"/>
      <c r="N94" s="234"/>
      <c r="O94" s="235"/>
      <c r="P94" s="235"/>
      <c r="Q94" s="235"/>
      <c r="AJ94" s="200"/>
      <c r="AK94" s="109" t="s">
        <v>433</v>
      </c>
    </row>
    <row r="95" spans="1:38" s="108" customFormat="1" ht="16.5" customHeight="1">
      <c r="A95" s="231"/>
      <c r="B95" s="226"/>
      <c r="C95" s="1142" t="s">
        <v>434</v>
      </c>
      <c r="D95" s="1142"/>
      <c r="E95" s="1142"/>
      <c r="F95" s="1142"/>
      <c r="G95" s="1142"/>
      <c r="H95" s="1142"/>
      <c r="I95" s="1142"/>
      <c r="J95" s="1142"/>
      <c r="K95" s="1142"/>
      <c r="L95" s="239">
        <v>2696203.1</v>
      </c>
      <c r="M95" s="240"/>
      <c r="N95" s="241">
        <v>25290385</v>
      </c>
      <c r="O95" s="235"/>
      <c r="P95" s="235"/>
      <c r="Q95" s="235"/>
      <c r="AJ95" s="200"/>
      <c r="AL95" s="200" t="s">
        <v>434</v>
      </c>
    </row>
    <row r="96" spans="1:38" s="108" customFormat="1" ht="1.5" customHeight="1">
      <c r="B96" s="226"/>
      <c r="C96" s="217"/>
      <c r="D96" s="217"/>
      <c r="E96" s="217"/>
      <c r="F96" s="217"/>
      <c r="G96" s="217"/>
      <c r="H96" s="217"/>
      <c r="I96" s="217"/>
      <c r="J96" s="217"/>
      <c r="K96" s="217"/>
      <c r="L96" s="239"/>
      <c r="M96" s="242"/>
      <c r="N96" s="243"/>
    </row>
    <row r="97" spans="1:39" ht="53.25" customHeight="1">
      <c r="A97" s="244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R97" s="108"/>
      <c r="S97" s="108"/>
      <c r="T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</row>
    <row r="98" spans="1:39" ht="12.75" customHeight="1">
      <c r="A98" s="177"/>
      <c r="B98" s="236" t="s">
        <v>329</v>
      </c>
      <c r="C98" s="1143" t="s">
        <v>435</v>
      </c>
      <c r="D98" s="1143"/>
      <c r="E98" s="1143"/>
      <c r="F98" s="1143"/>
      <c r="G98" s="1143"/>
      <c r="H98" s="1143"/>
      <c r="I98" s="1143"/>
      <c r="J98" s="1143"/>
      <c r="K98" s="1143"/>
      <c r="L98" s="1143"/>
      <c r="R98" s="108"/>
      <c r="S98" s="108"/>
      <c r="T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</row>
    <row r="99" spans="1:39" ht="13.5" customHeight="1">
      <c r="A99" s="177"/>
      <c r="B99" s="169"/>
      <c r="C99" s="1144" t="s">
        <v>157</v>
      </c>
      <c r="D99" s="1144"/>
      <c r="E99" s="1144"/>
      <c r="F99" s="1144"/>
      <c r="G99" s="1144"/>
      <c r="H99" s="1144"/>
      <c r="I99" s="1144"/>
      <c r="J99" s="1144"/>
      <c r="K99" s="1144"/>
      <c r="L99" s="1144"/>
      <c r="R99" s="108"/>
      <c r="S99" s="108"/>
      <c r="T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</row>
    <row r="100" spans="1:39" ht="13.5" customHeight="1">
      <c r="A100" s="177"/>
      <c r="B100" s="236" t="s">
        <v>331</v>
      </c>
      <c r="C100" s="1143" t="s">
        <v>436</v>
      </c>
      <c r="D100" s="1143"/>
      <c r="E100" s="1143"/>
      <c r="F100" s="1143"/>
      <c r="G100" s="1143"/>
      <c r="H100" s="1143"/>
      <c r="I100" s="1143"/>
      <c r="J100" s="1143"/>
      <c r="K100" s="1143"/>
      <c r="L100" s="1143"/>
      <c r="R100" s="108"/>
      <c r="S100" s="108"/>
      <c r="T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</row>
    <row r="101" spans="1:39" ht="13.5" customHeight="1">
      <c r="A101" s="177"/>
      <c r="C101" s="1144" t="s">
        <v>157</v>
      </c>
      <c r="D101" s="1144"/>
      <c r="E101" s="1144"/>
      <c r="F101" s="1144"/>
      <c r="G101" s="1144"/>
      <c r="H101" s="1144"/>
      <c r="I101" s="1144"/>
      <c r="J101" s="1144"/>
      <c r="K101" s="1144"/>
      <c r="L101" s="1144"/>
      <c r="R101" s="108"/>
      <c r="S101" s="108"/>
      <c r="T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</row>
    <row r="103" spans="1:39" ht="11.25">
      <c r="A103" s="1140"/>
      <c r="B103" s="1140"/>
      <c r="C103" s="1140"/>
      <c r="D103" s="1140"/>
      <c r="E103" s="1140"/>
      <c r="F103" s="1140"/>
      <c r="G103" s="1140"/>
      <c r="H103" s="1140"/>
      <c r="I103" s="1140"/>
      <c r="J103" s="1140"/>
      <c r="K103" s="1140"/>
      <c r="L103" s="1140"/>
      <c r="M103" s="1140"/>
      <c r="N103" s="1140"/>
      <c r="R103" s="108"/>
      <c r="S103" s="108"/>
      <c r="T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9" t="s">
        <v>149</v>
      </c>
    </row>
    <row r="104" spans="1:39" ht="11.25">
      <c r="B104" s="246"/>
      <c r="D104" s="246"/>
      <c r="F104" s="246"/>
      <c r="R104" s="108"/>
      <c r="S104" s="108"/>
      <c r="T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</row>
    <row r="108" spans="1:39" ht="11.25">
      <c r="R108" s="108"/>
      <c r="S108" s="108"/>
      <c r="T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</row>
    <row r="125" s="108" customFormat="1" ht="11.25"/>
    <row r="128" s="108" customFormat="1" ht="11.25"/>
    <row r="181" s="108" customFormat="1" ht="11.25"/>
    <row r="182" s="108" customFormat="1" ht="11.25"/>
    <row r="185" s="108" customFormat="1" ht="11.25"/>
    <row r="202" s="108" customFormat="1" ht="11.25"/>
    <row r="203" s="108" customFormat="1" ht="11.25"/>
    <row r="215" s="108" customFormat="1" ht="11.25"/>
    <row r="229" s="108" customFormat="1" ht="11.25"/>
  </sheetData>
  <mergeCells count="87">
    <mergeCell ref="L26:M26"/>
    <mergeCell ref="D4:N4"/>
    <mergeCell ref="A7:N7"/>
    <mergeCell ref="A8:N8"/>
    <mergeCell ref="A10:N10"/>
    <mergeCell ref="A11:N11"/>
    <mergeCell ref="A12:N12"/>
    <mergeCell ref="A14:N14"/>
    <mergeCell ref="A15:N15"/>
    <mergeCell ref="B17:F17"/>
    <mergeCell ref="B18:F18"/>
    <mergeCell ref="L25:M25"/>
    <mergeCell ref="L27:M27"/>
    <mergeCell ref="A30:A32"/>
    <mergeCell ref="B30:B32"/>
    <mergeCell ref="C30:E32"/>
    <mergeCell ref="F30:F32"/>
    <mergeCell ref="G30:I31"/>
    <mergeCell ref="J30:L31"/>
    <mergeCell ref="M30:M32"/>
    <mergeCell ref="C43:E43"/>
    <mergeCell ref="N30:N32"/>
    <mergeCell ref="C33:E33"/>
    <mergeCell ref="A34:N34"/>
    <mergeCell ref="C35:E35"/>
    <mergeCell ref="C36:N36"/>
    <mergeCell ref="C37:N37"/>
    <mergeCell ref="C38:E38"/>
    <mergeCell ref="C39:E39"/>
    <mergeCell ref="C40:E40"/>
    <mergeCell ref="C41:E41"/>
    <mergeCell ref="C42:E42"/>
    <mergeCell ref="C55:E55"/>
    <mergeCell ref="C44:E44"/>
    <mergeCell ref="C45:E45"/>
    <mergeCell ref="C46:E46"/>
    <mergeCell ref="C47:N47"/>
    <mergeCell ref="C48:N48"/>
    <mergeCell ref="C49:E49"/>
    <mergeCell ref="C50:E50"/>
    <mergeCell ref="C51:E51"/>
    <mergeCell ref="C52:E52"/>
    <mergeCell ref="C53:E53"/>
    <mergeCell ref="C54:E54"/>
    <mergeCell ref="C67:E67"/>
    <mergeCell ref="C56:E56"/>
    <mergeCell ref="C57:E57"/>
    <mergeCell ref="C58:N58"/>
    <mergeCell ref="C59:N59"/>
    <mergeCell ref="C60:E60"/>
    <mergeCell ref="C61:E61"/>
    <mergeCell ref="C62:E62"/>
    <mergeCell ref="C63:E63"/>
    <mergeCell ref="C64:E64"/>
    <mergeCell ref="C65:E65"/>
    <mergeCell ref="C66:E66"/>
    <mergeCell ref="C81:K81"/>
    <mergeCell ref="C68:E68"/>
    <mergeCell ref="C69:N69"/>
    <mergeCell ref="C70:N70"/>
    <mergeCell ref="C71:E71"/>
    <mergeCell ref="A72:N72"/>
    <mergeCell ref="C73:E73"/>
    <mergeCell ref="C74:E74"/>
    <mergeCell ref="C77:K77"/>
    <mergeCell ref="C78:K78"/>
    <mergeCell ref="C79:K79"/>
    <mergeCell ref="C80:K80"/>
    <mergeCell ref="C93:K93"/>
    <mergeCell ref="C82:K82"/>
    <mergeCell ref="C83:K83"/>
    <mergeCell ref="C84:K84"/>
    <mergeCell ref="C85:K85"/>
    <mergeCell ref="C86:K86"/>
    <mergeCell ref="C87:K87"/>
    <mergeCell ref="C88:K88"/>
    <mergeCell ref="C89:K89"/>
    <mergeCell ref="C90:K90"/>
    <mergeCell ref="C91:K91"/>
    <mergeCell ref="C92:K92"/>
    <mergeCell ref="A103:N103"/>
    <mergeCell ref="C94:K94"/>
    <mergeCell ref="C95:K95"/>
    <mergeCell ref="C98:L98"/>
    <mergeCell ref="C99:L99"/>
    <mergeCell ref="C100:L100"/>
    <mergeCell ref="C101:L101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967"/>
  <sheetViews>
    <sheetView topLeftCell="A800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25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25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437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313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313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438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67279.97</v>
      </c>
      <c r="D22" s="182" t="s">
        <v>439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67279.97</v>
      </c>
      <c r="D24" s="182" t="s">
        <v>439</v>
      </c>
      <c r="E24" s="137" t="s">
        <v>362</v>
      </c>
      <c r="G24" s="108" t="s">
        <v>365</v>
      </c>
      <c r="L24" s="181"/>
      <c r="M24" s="182" t="s">
        <v>440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8997.8700000000008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3225.87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441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441</v>
      </c>
    </row>
    <row r="35" spans="1:33" s="108" customFormat="1" ht="33.75" customHeight="1">
      <c r="A35" s="194" t="s">
        <v>122</v>
      </c>
      <c r="B35" s="195" t="s">
        <v>442</v>
      </c>
      <c r="C35" s="1145" t="s">
        <v>443</v>
      </c>
      <c r="D35" s="1145"/>
      <c r="E35" s="1145"/>
      <c r="F35" s="196" t="s">
        <v>444</v>
      </c>
      <c r="G35" s="196"/>
      <c r="H35" s="196"/>
      <c r="I35" s="247">
        <v>25.17</v>
      </c>
      <c r="J35" s="198"/>
      <c r="K35" s="196"/>
      <c r="L35" s="198"/>
      <c r="M35" s="196"/>
      <c r="N35" s="199"/>
      <c r="Z35" s="193"/>
      <c r="AA35" s="200" t="s">
        <v>443</v>
      </c>
    </row>
    <row r="36" spans="1:33" s="108" customFormat="1" ht="12" customHeight="1">
      <c r="A36" s="201"/>
      <c r="B36" s="202"/>
      <c r="C36" s="1141" t="s">
        <v>445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445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115.49</v>
      </c>
      <c r="K38" s="209">
        <v>1.25</v>
      </c>
      <c r="L38" s="220">
        <v>3633.6</v>
      </c>
      <c r="M38" s="207"/>
      <c r="N38" s="210"/>
      <c r="Z38" s="193"/>
      <c r="AA38" s="200"/>
      <c r="AD38" s="109" t="s">
        <v>446</v>
      </c>
    </row>
    <row r="39" spans="1:33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20">
        <v>3357.76</v>
      </c>
      <c r="K39" s="209">
        <v>1.25</v>
      </c>
      <c r="L39" s="220">
        <v>105643.52</v>
      </c>
      <c r="M39" s="207"/>
      <c r="N39" s="210"/>
      <c r="Z39" s="193"/>
      <c r="AA39" s="200"/>
      <c r="AD39" s="109" t="s">
        <v>387</v>
      </c>
    </row>
    <row r="40" spans="1:33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181.59</v>
      </c>
      <c r="K40" s="209">
        <v>1.25</v>
      </c>
      <c r="L40" s="220">
        <v>5713.28</v>
      </c>
      <c r="M40" s="207"/>
      <c r="N40" s="210"/>
      <c r="Z40" s="193"/>
      <c r="AA40" s="200"/>
      <c r="AD40" s="109" t="s">
        <v>388</v>
      </c>
    </row>
    <row r="41" spans="1:33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08">
        <v>17.079999999999998</v>
      </c>
      <c r="K41" s="207"/>
      <c r="L41" s="208">
        <v>429.9</v>
      </c>
      <c r="M41" s="207"/>
      <c r="N41" s="210"/>
      <c r="Z41" s="193"/>
      <c r="AA41" s="200"/>
      <c r="AD41" s="109" t="s">
        <v>447</v>
      </c>
    </row>
    <row r="42" spans="1:33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48">
        <v>14.4</v>
      </c>
      <c r="H42" s="209">
        <v>1.25</v>
      </c>
      <c r="I42" s="209">
        <v>453.06</v>
      </c>
      <c r="J42" s="204"/>
      <c r="K42" s="207"/>
      <c r="L42" s="204"/>
      <c r="M42" s="207"/>
      <c r="N42" s="210"/>
      <c r="Z42" s="193"/>
      <c r="AA42" s="200"/>
      <c r="AE42" s="109" t="s">
        <v>448</v>
      </c>
    </row>
    <row r="43" spans="1:33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14.81</v>
      </c>
      <c r="H43" s="209">
        <v>1.25</v>
      </c>
      <c r="I43" s="249">
        <v>465.95962500000002</v>
      </c>
      <c r="J43" s="204"/>
      <c r="K43" s="207"/>
      <c r="L43" s="204"/>
      <c r="M43" s="207"/>
      <c r="N43" s="210"/>
      <c r="Z43" s="193"/>
      <c r="AA43" s="200"/>
      <c r="AE43" s="109" t="s">
        <v>389</v>
      </c>
    </row>
    <row r="44" spans="1:33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21">
        <v>3490.33</v>
      </c>
      <c r="K44" s="212"/>
      <c r="L44" s="221">
        <v>109707.02</v>
      </c>
      <c r="M44" s="212"/>
      <c r="N44" s="214"/>
      <c r="Z44" s="193"/>
      <c r="AA44" s="200"/>
      <c r="AF44" s="109" t="s">
        <v>391</v>
      </c>
    </row>
    <row r="45" spans="1:33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20">
        <v>9346.8799999999992</v>
      </c>
      <c r="M45" s="207"/>
      <c r="N45" s="210"/>
      <c r="Z45" s="193"/>
      <c r="AA45" s="200"/>
      <c r="AE45" s="109" t="s">
        <v>392</v>
      </c>
    </row>
    <row r="46" spans="1:33" s="108" customFormat="1" ht="45">
      <c r="A46" s="205"/>
      <c r="B46" s="204" t="s">
        <v>449</v>
      </c>
      <c r="C46" s="1141" t="s">
        <v>450</v>
      </c>
      <c r="D46" s="1141"/>
      <c r="E46" s="1141"/>
      <c r="F46" s="207" t="s">
        <v>395</v>
      </c>
      <c r="G46" s="215">
        <v>147</v>
      </c>
      <c r="H46" s="207"/>
      <c r="I46" s="215">
        <v>147</v>
      </c>
      <c r="J46" s="204"/>
      <c r="K46" s="207"/>
      <c r="L46" s="220">
        <v>13739.91</v>
      </c>
      <c r="M46" s="207"/>
      <c r="N46" s="210"/>
      <c r="Z46" s="193"/>
      <c r="AA46" s="200"/>
      <c r="AE46" s="109" t="s">
        <v>450</v>
      </c>
    </row>
    <row r="47" spans="1:33" s="108" customFormat="1" ht="22.5" customHeight="1">
      <c r="A47" s="205"/>
      <c r="B47" s="204" t="s">
        <v>451</v>
      </c>
      <c r="C47" s="1141" t="s">
        <v>452</v>
      </c>
      <c r="D47" s="1141"/>
      <c r="E47" s="1141"/>
      <c r="F47" s="207" t="s">
        <v>395</v>
      </c>
      <c r="G47" s="215">
        <v>95</v>
      </c>
      <c r="H47" s="207"/>
      <c r="I47" s="215">
        <v>95</v>
      </c>
      <c r="J47" s="204"/>
      <c r="K47" s="207"/>
      <c r="L47" s="220">
        <v>8879.5400000000009</v>
      </c>
      <c r="M47" s="207"/>
      <c r="N47" s="210"/>
      <c r="Z47" s="193"/>
      <c r="AA47" s="200"/>
      <c r="AE47" s="109" t="s">
        <v>452</v>
      </c>
    </row>
    <row r="48" spans="1:33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22">
        <v>132326.47</v>
      </c>
      <c r="M48" s="212"/>
      <c r="N48" s="199"/>
      <c r="Z48" s="193"/>
      <c r="AA48" s="200"/>
      <c r="AG48" s="200" t="s">
        <v>398</v>
      </c>
    </row>
    <row r="49" spans="1:34" s="108" customFormat="1" ht="12" customHeight="1">
      <c r="A49" s="194" t="s">
        <v>125</v>
      </c>
      <c r="B49" s="195" t="s">
        <v>406</v>
      </c>
      <c r="C49" s="1145" t="s">
        <v>407</v>
      </c>
      <c r="D49" s="1145"/>
      <c r="E49" s="1145"/>
      <c r="F49" s="196" t="s">
        <v>408</v>
      </c>
      <c r="G49" s="196"/>
      <c r="H49" s="196"/>
      <c r="I49" s="247">
        <v>3070.74</v>
      </c>
      <c r="J49" s="218">
        <v>60</v>
      </c>
      <c r="K49" s="196"/>
      <c r="L49" s="222">
        <v>184244.4</v>
      </c>
      <c r="M49" s="196"/>
      <c r="N49" s="199"/>
      <c r="Z49" s="193"/>
      <c r="AA49" s="200" t="s">
        <v>407</v>
      </c>
      <c r="AG49" s="200"/>
    </row>
    <row r="50" spans="1:34" s="108" customFormat="1" ht="12" customHeight="1">
      <c r="A50" s="216"/>
      <c r="B50" s="217"/>
      <c r="C50" s="1141" t="s">
        <v>409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G50" s="200"/>
      <c r="AH50" s="109" t="s">
        <v>409</v>
      </c>
    </row>
    <row r="51" spans="1:34" s="108" customFormat="1" ht="12" customHeight="1">
      <c r="A51" s="201"/>
      <c r="B51" s="202"/>
      <c r="C51" s="1141" t="s">
        <v>453</v>
      </c>
      <c r="D51" s="1141"/>
      <c r="E51" s="1141"/>
      <c r="F51" s="1141"/>
      <c r="G51" s="1141"/>
      <c r="H51" s="1141"/>
      <c r="I51" s="1141"/>
      <c r="J51" s="1141"/>
      <c r="K51" s="1141"/>
      <c r="L51" s="1141"/>
      <c r="M51" s="1141"/>
      <c r="N51" s="1146"/>
      <c r="Z51" s="193"/>
      <c r="AA51" s="200"/>
      <c r="AB51" s="109" t="s">
        <v>453</v>
      </c>
      <c r="AG51" s="200"/>
    </row>
    <row r="52" spans="1:34" s="108" customFormat="1" ht="12" customHeight="1">
      <c r="A52" s="216"/>
      <c r="B52" s="217"/>
      <c r="C52" s="1145" t="s">
        <v>398</v>
      </c>
      <c r="D52" s="1145"/>
      <c r="E52" s="1145"/>
      <c r="F52" s="196"/>
      <c r="G52" s="196"/>
      <c r="H52" s="196"/>
      <c r="I52" s="196"/>
      <c r="J52" s="198"/>
      <c r="K52" s="196"/>
      <c r="L52" s="222">
        <v>184244.4</v>
      </c>
      <c r="M52" s="212"/>
      <c r="N52" s="199"/>
      <c r="Z52" s="193"/>
      <c r="AA52" s="200"/>
      <c r="AG52" s="200" t="s">
        <v>398</v>
      </c>
    </row>
    <row r="53" spans="1:34" s="108" customFormat="1" ht="33.75" customHeight="1">
      <c r="A53" s="194" t="s">
        <v>128</v>
      </c>
      <c r="B53" s="195" t="s">
        <v>454</v>
      </c>
      <c r="C53" s="1145" t="s">
        <v>455</v>
      </c>
      <c r="D53" s="1145"/>
      <c r="E53" s="1145"/>
      <c r="F53" s="196" t="s">
        <v>444</v>
      </c>
      <c r="G53" s="196"/>
      <c r="H53" s="196"/>
      <c r="I53" s="197">
        <v>50.338500000000003</v>
      </c>
      <c r="J53" s="198"/>
      <c r="K53" s="196"/>
      <c r="L53" s="198"/>
      <c r="M53" s="196"/>
      <c r="N53" s="199"/>
      <c r="Z53" s="193"/>
      <c r="AA53" s="200" t="s">
        <v>455</v>
      </c>
      <c r="AG53" s="200"/>
    </row>
    <row r="54" spans="1:34" s="108" customFormat="1" ht="12" customHeight="1">
      <c r="A54" s="201"/>
      <c r="B54" s="202"/>
      <c r="C54" s="1141" t="s">
        <v>456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B54" s="109" t="s">
        <v>456</v>
      </c>
      <c r="AG54" s="200"/>
    </row>
    <row r="55" spans="1:34" s="108" customFormat="1" ht="33.75" customHeight="1">
      <c r="A55" s="203"/>
      <c r="B55" s="204" t="s">
        <v>385</v>
      </c>
      <c r="C55" s="1141" t="s">
        <v>386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C55" s="109" t="s">
        <v>386</v>
      </c>
      <c r="AG55" s="200"/>
    </row>
    <row r="56" spans="1:34" s="108" customFormat="1" ht="12">
      <c r="A56" s="205"/>
      <c r="B56" s="206">
        <v>1</v>
      </c>
      <c r="C56" s="1141" t="s">
        <v>446</v>
      </c>
      <c r="D56" s="1141"/>
      <c r="E56" s="1141"/>
      <c r="F56" s="207"/>
      <c r="G56" s="207"/>
      <c r="H56" s="207"/>
      <c r="I56" s="207"/>
      <c r="J56" s="208">
        <v>173.23</v>
      </c>
      <c r="K56" s="209">
        <v>1.25</v>
      </c>
      <c r="L56" s="220">
        <v>10900.17</v>
      </c>
      <c r="M56" s="207"/>
      <c r="N56" s="210"/>
      <c r="Z56" s="193"/>
      <c r="AA56" s="200"/>
      <c r="AD56" s="109" t="s">
        <v>446</v>
      </c>
      <c r="AG56" s="200"/>
    </row>
    <row r="57" spans="1:34" s="108" customFormat="1" ht="12">
      <c r="A57" s="205"/>
      <c r="B57" s="206">
        <v>2</v>
      </c>
      <c r="C57" s="1141" t="s">
        <v>387</v>
      </c>
      <c r="D57" s="1141"/>
      <c r="E57" s="1141"/>
      <c r="F57" s="207"/>
      <c r="G57" s="207"/>
      <c r="H57" s="207"/>
      <c r="I57" s="207"/>
      <c r="J57" s="220">
        <v>5268.76</v>
      </c>
      <c r="K57" s="209">
        <v>1.25</v>
      </c>
      <c r="L57" s="220">
        <v>331526.84000000003</v>
      </c>
      <c r="M57" s="207"/>
      <c r="N57" s="210"/>
      <c r="Z57" s="193"/>
      <c r="AA57" s="200"/>
      <c r="AD57" s="109" t="s">
        <v>387</v>
      </c>
      <c r="AG57" s="200"/>
    </row>
    <row r="58" spans="1:34" s="108" customFormat="1" ht="12">
      <c r="A58" s="205"/>
      <c r="B58" s="206">
        <v>3</v>
      </c>
      <c r="C58" s="1141" t="s">
        <v>388</v>
      </c>
      <c r="D58" s="1141"/>
      <c r="E58" s="1141"/>
      <c r="F58" s="207"/>
      <c r="G58" s="207"/>
      <c r="H58" s="207"/>
      <c r="I58" s="207"/>
      <c r="J58" s="208">
        <v>267.67</v>
      </c>
      <c r="K58" s="209">
        <v>1.25</v>
      </c>
      <c r="L58" s="220">
        <v>16842.63</v>
      </c>
      <c r="M58" s="207"/>
      <c r="N58" s="210"/>
      <c r="Z58" s="193"/>
      <c r="AA58" s="200"/>
      <c r="AD58" s="109" t="s">
        <v>388</v>
      </c>
      <c r="AG58" s="200"/>
    </row>
    <row r="59" spans="1:34" s="108" customFormat="1" ht="12">
      <c r="A59" s="205"/>
      <c r="B59" s="206">
        <v>4</v>
      </c>
      <c r="C59" s="1141" t="s">
        <v>447</v>
      </c>
      <c r="D59" s="1141"/>
      <c r="E59" s="1141"/>
      <c r="F59" s="207"/>
      <c r="G59" s="207"/>
      <c r="H59" s="207"/>
      <c r="I59" s="207"/>
      <c r="J59" s="208">
        <v>17.079999999999998</v>
      </c>
      <c r="K59" s="207"/>
      <c r="L59" s="208">
        <v>859.78</v>
      </c>
      <c r="M59" s="207"/>
      <c r="N59" s="210"/>
      <c r="Z59" s="193"/>
      <c r="AA59" s="200"/>
      <c r="AD59" s="109" t="s">
        <v>447</v>
      </c>
      <c r="AG59" s="200"/>
    </row>
    <row r="60" spans="1:34" s="108" customFormat="1" ht="12">
      <c r="A60" s="205"/>
      <c r="B60" s="204"/>
      <c r="C60" s="1141" t="s">
        <v>448</v>
      </c>
      <c r="D60" s="1141"/>
      <c r="E60" s="1141"/>
      <c r="F60" s="207" t="s">
        <v>390</v>
      </c>
      <c r="G60" s="248">
        <v>21.6</v>
      </c>
      <c r="H60" s="209">
        <v>1.25</v>
      </c>
      <c r="I60" s="250">
        <v>1359.1395</v>
      </c>
      <c r="J60" s="204"/>
      <c r="K60" s="207"/>
      <c r="L60" s="204"/>
      <c r="M60" s="207"/>
      <c r="N60" s="210"/>
      <c r="Z60" s="193"/>
      <c r="AA60" s="200"/>
      <c r="AE60" s="109" t="s">
        <v>448</v>
      </c>
      <c r="AG60" s="200"/>
    </row>
    <row r="61" spans="1:34" s="108" customFormat="1" ht="12">
      <c r="A61" s="205"/>
      <c r="B61" s="204"/>
      <c r="C61" s="1141" t="s">
        <v>389</v>
      </c>
      <c r="D61" s="1141"/>
      <c r="E61" s="1141"/>
      <c r="F61" s="207" t="s">
        <v>390</v>
      </c>
      <c r="G61" s="248">
        <v>20.6</v>
      </c>
      <c r="H61" s="209">
        <v>1.25</v>
      </c>
      <c r="I61" s="249">
        <v>1296.216375</v>
      </c>
      <c r="J61" s="204"/>
      <c r="K61" s="207"/>
      <c r="L61" s="204"/>
      <c r="M61" s="207"/>
      <c r="N61" s="210"/>
      <c r="Z61" s="193"/>
      <c r="AA61" s="200"/>
      <c r="AE61" s="109" t="s">
        <v>389</v>
      </c>
      <c r="AG61" s="200"/>
    </row>
    <row r="62" spans="1:34" s="108" customFormat="1" ht="12" customHeight="1">
      <c r="A62" s="205"/>
      <c r="B62" s="204"/>
      <c r="C62" s="1150" t="s">
        <v>391</v>
      </c>
      <c r="D62" s="1150"/>
      <c r="E62" s="1150"/>
      <c r="F62" s="212"/>
      <c r="G62" s="212"/>
      <c r="H62" s="212"/>
      <c r="I62" s="212"/>
      <c r="J62" s="221">
        <v>5459.07</v>
      </c>
      <c r="K62" s="212"/>
      <c r="L62" s="221">
        <v>343286.79</v>
      </c>
      <c r="M62" s="212"/>
      <c r="N62" s="214"/>
      <c r="Z62" s="193"/>
      <c r="AA62" s="200"/>
      <c r="AF62" s="109" t="s">
        <v>391</v>
      </c>
      <c r="AG62" s="200"/>
    </row>
    <row r="63" spans="1:34" s="108" customFormat="1" ht="12">
      <c r="A63" s="205"/>
      <c r="B63" s="204"/>
      <c r="C63" s="1141" t="s">
        <v>392</v>
      </c>
      <c r="D63" s="1141"/>
      <c r="E63" s="1141"/>
      <c r="F63" s="207"/>
      <c r="G63" s="207"/>
      <c r="H63" s="207"/>
      <c r="I63" s="207"/>
      <c r="J63" s="204"/>
      <c r="K63" s="207"/>
      <c r="L63" s="220">
        <v>27742.799999999999</v>
      </c>
      <c r="M63" s="207"/>
      <c r="N63" s="210"/>
      <c r="Z63" s="193"/>
      <c r="AA63" s="200"/>
      <c r="AE63" s="109" t="s">
        <v>392</v>
      </c>
      <c r="AG63" s="200"/>
    </row>
    <row r="64" spans="1:34" s="108" customFormat="1" ht="45">
      <c r="A64" s="205"/>
      <c r="B64" s="204" t="s">
        <v>449</v>
      </c>
      <c r="C64" s="1141" t="s">
        <v>450</v>
      </c>
      <c r="D64" s="1141"/>
      <c r="E64" s="1141"/>
      <c r="F64" s="207" t="s">
        <v>395</v>
      </c>
      <c r="G64" s="215">
        <v>147</v>
      </c>
      <c r="H64" s="207"/>
      <c r="I64" s="215">
        <v>147</v>
      </c>
      <c r="J64" s="204"/>
      <c r="K64" s="207"/>
      <c r="L64" s="220">
        <v>40781.919999999998</v>
      </c>
      <c r="M64" s="207"/>
      <c r="N64" s="210"/>
      <c r="Z64" s="193"/>
      <c r="AA64" s="200"/>
      <c r="AE64" s="109" t="s">
        <v>450</v>
      </c>
      <c r="AG64" s="200"/>
    </row>
    <row r="65" spans="1:34" s="108" customFormat="1" ht="22.5" customHeight="1">
      <c r="A65" s="205"/>
      <c r="B65" s="204" t="s">
        <v>451</v>
      </c>
      <c r="C65" s="1141" t="s">
        <v>452</v>
      </c>
      <c r="D65" s="1141"/>
      <c r="E65" s="1141"/>
      <c r="F65" s="207" t="s">
        <v>395</v>
      </c>
      <c r="G65" s="215">
        <v>95</v>
      </c>
      <c r="H65" s="207"/>
      <c r="I65" s="215">
        <v>95</v>
      </c>
      <c r="J65" s="204"/>
      <c r="K65" s="207"/>
      <c r="L65" s="220">
        <v>26355.66</v>
      </c>
      <c r="M65" s="207"/>
      <c r="N65" s="210"/>
      <c r="Z65" s="193"/>
      <c r="AA65" s="200"/>
      <c r="AE65" s="109" t="s">
        <v>452</v>
      </c>
      <c r="AG65" s="200"/>
    </row>
    <row r="66" spans="1:34" s="108" customFormat="1" ht="12" customHeight="1">
      <c r="A66" s="216"/>
      <c r="B66" s="217"/>
      <c r="C66" s="1145" t="s">
        <v>398</v>
      </c>
      <c r="D66" s="1145"/>
      <c r="E66" s="1145"/>
      <c r="F66" s="196"/>
      <c r="G66" s="196"/>
      <c r="H66" s="196"/>
      <c r="I66" s="196"/>
      <c r="J66" s="198"/>
      <c r="K66" s="196"/>
      <c r="L66" s="222">
        <v>410424.37</v>
      </c>
      <c r="M66" s="212"/>
      <c r="N66" s="199"/>
      <c r="Z66" s="193"/>
      <c r="AA66" s="200"/>
      <c r="AG66" s="200" t="s">
        <v>398</v>
      </c>
    </row>
    <row r="67" spans="1:34" s="108" customFormat="1" ht="33.75" customHeight="1">
      <c r="A67" s="194" t="s">
        <v>131</v>
      </c>
      <c r="B67" s="195" t="s">
        <v>457</v>
      </c>
      <c r="C67" s="1145" t="s">
        <v>458</v>
      </c>
      <c r="D67" s="1145"/>
      <c r="E67" s="1145"/>
      <c r="F67" s="196" t="s">
        <v>408</v>
      </c>
      <c r="G67" s="196"/>
      <c r="H67" s="196"/>
      <c r="I67" s="223">
        <v>5537.2349999999997</v>
      </c>
      <c r="J67" s="218">
        <v>168.78</v>
      </c>
      <c r="K67" s="196"/>
      <c r="L67" s="222">
        <v>934574.52</v>
      </c>
      <c r="M67" s="196"/>
      <c r="N67" s="199"/>
      <c r="Z67" s="193"/>
      <c r="AA67" s="200" t="s">
        <v>458</v>
      </c>
      <c r="AG67" s="200"/>
    </row>
    <row r="68" spans="1:34" s="108" customFormat="1" ht="12" customHeight="1">
      <c r="A68" s="216"/>
      <c r="B68" s="217"/>
      <c r="C68" s="1141" t="s">
        <v>409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G68" s="200"/>
      <c r="AH68" s="109" t="s">
        <v>409</v>
      </c>
    </row>
    <row r="69" spans="1:34" s="108" customFormat="1" ht="12" customHeight="1">
      <c r="A69" s="201"/>
      <c r="B69" s="202"/>
      <c r="C69" s="1141" t="s">
        <v>459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B69" s="109" t="s">
        <v>459</v>
      </c>
      <c r="AG69" s="200"/>
    </row>
    <row r="70" spans="1:34" s="108" customFormat="1" ht="12" customHeight="1">
      <c r="A70" s="216"/>
      <c r="B70" s="217"/>
      <c r="C70" s="1145" t="s">
        <v>398</v>
      </c>
      <c r="D70" s="1145"/>
      <c r="E70" s="1145"/>
      <c r="F70" s="196"/>
      <c r="G70" s="196"/>
      <c r="H70" s="196"/>
      <c r="I70" s="196"/>
      <c r="J70" s="198"/>
      <c r="K70" s="196"/>
      <c r="L70" s="222">
        <v>934574.52</v>
      </c>
      <c r="M70" s="212"/>
      <c r="N70" s="199"/>
      <c r="Z70" s="193"/>
      <c r="AA70" s="200"/>
      <c r="AG70" s="200" t="s">
        <v>398</v>
      </c>
    </row>
    <row r="71" spans="1:34" s="108" customFormat="1" ht="33.75" customHeight="1">
      <c r="A71" s="194" t="s">
        <v>134</v>
      </c>
      <c r="B71" s="195" t="s">
        <v>454</v>
      </c>
      <c r="C71" s="1145" t="s">
        <v>455</v>
      </c>
      <c r="D71" s="1145"/>
      <c r="E71" s="1145"/>
      <c r="F71" s="196" t="s">
        <v>444</v>
      </c>
      <c r="G71" s="196"/>
      <c r="H71" s="196"/>
      <c r="I71" s="197">
        <v>30.203099999999999</v>
      </c>
      <c r="J71" s="198"/>
      <c r="K71" s="196"/>
      <c r="L71" s="198"/>
      <c r="M71" s="196"/>
      <c r="N71" s="199"/>
      <c r="Z71" s="193"/>
      <c r="AA71" s="200" t="s">
        <v>455</v>
      </c>
      <c r="AG71" s="200"/>
    </row>
    <row r="72" spans="1:34" s="108" customFormat="1" ht="12" customHeight="1">
      <c r="A72" s="201"/>
      <c r="B72" s="202"/>
      <c r="C72" s="1141" t="s">
        <v>460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B72" s="109" t="s">
        <v>460</v>
      </c>
      <c r="AG72" s="200"/>
    </row>
    <row r="73" spans="1:34" s="108" customFormat="1" ht="33.75" customHeight="1">
      <c r="A73" s="203"/>
      <c r="B73" s="204" t="s">
        <v>385</v>
      </c>
      <c r="C73" s="1141" t="s">
        <v>386</v>
      </c>
      <c r="D73" s="1141"/>
      <c r="E73" s="1141"/>
      <c r="F73" s="1141"/>
      <c r="G73" s="1141"/>
      <c r="H73" s="1141"/>
      <c r="I73" s="1141"/>
      <c r="J73" s="1141"/>
      <c r="K73" s="1141"/>
      <c r="L73" s="1141"/>
      <c r="M73" s="1141"/>
      <c r="N73" s="1146"/>
      <c r="Z73" s="193"/>
      <c r="AA73" s="200"/>
      <c r="AC73" s="109" t="s">
        <v>386</v>
      </c>
      <c r="AG73" s="200"/>
    </row>
    <row r="74" spans="1:34" s="108" customFormat="1" ht="12">
      <c r="A74" s="205"/>
      <c r="B74" s="206">
        <v>1</v>
      </c>
      <c r="C74" s="1141" t="s">
        <v>446</v>
      </c>
      <c r="D74" s="1141"/>
      <c r="E74" s="1141"/>
      <c r="F74" s="207"/>
      <c r="G74" s="207"/>
      <c r="H74" s="207"/>
      <c r="I74" s="207"/>
      <c r="J74" s="208">
        <v>173.23</v>
      </c>
      <c r="K74" s="209">
        <v>1.25</v>
      </c>
      <c r="L74" s="220">
        <v>6540.1</v>
      </c>
      <c r="M74" s="207"/>
      <c r="N74" s="210"/>
      <c r="Z74" s="193"/>
      <c r="AA74" s="200"/>
      <c r="AD74" s="109" t="s">
        <v>446</v>
      </c>
      <c r="AG74" s="200"/>
    </row>
    <row r="75" spans="1:34" s="108" customFormat="1" ht="12">
      <c r="A75" s="205"/>
      <c r="B75" s="206">
        <v>2</v>
      </c>
      <c r="C75" s="1141" t="s">
        <v>387</v>
      </c>
      <c r="D75" s="1141"/>
      <c r="E75" s="1141"/>
      <c r="F75" s="207"/>
      <c r="G75" s="207"/>
      <c r="H75" s="207"/>
      <c r="I75" s="207"/>
      <c r="J75" s="220">
        <v>5268.76</v>
      </c>
      <c r="K75" s="209">
        <v>1.25</v>
      </c>
      <c r="L75" s="220">
        <v>198916.11</v>
      </c>
      <c r="M75" s="207"/>
      <c r="N75" s="210"/>
      <c r="Z75" s="193"/>
      <c r="AA75" s="200"/>
      <c r="AD75" s="109" t="s">
        <v>387</v>
      </c>
      <c r="AG75" s="200"/>
    </row>
    <row r="76" spans="1:34" s="108" customFormat="1" ht="12">
      <c r="A76" s="205"/>
      <c r="B76" s="206">
        <v>3</v>
      </c>
      <c r="C76" s="1141" t="s">
        <v>388</v>
      </c>
      <c r="D76" s="1141"/>
      <c r="E76" s="1141"/>
      <c r="F76" s="207"/>
      <c r="G76" s="207"/>
      <c r="H76" s="207"/>
      <c r="I76" s="207"/>
      <c r="J76" s="208">
        <v>267.67</v>
      </c>
      <c r="K76" s="209">
        <v>1.25</v>
      </c>
      <c r="L76" s="220">
        <v>10105.58</v>
      </c>
      <c r="M76" s="207"/>
      <c r="N76" s="210"/>
      <c r="Z76" s="193"/>
      <c r="AA76" s="200"/>
      <c r="AD76" s="109" t="s">
        <v>388</v>
      </c>
      <c r="AG76" s="200"/>
    </row>
    <row r="77" spans="1:34" s="108" customFormat="1" ht="12">
      <c r="A77" s="205"/>
      <c r="B77" s="206">
        <v>4</v>
      </c>
      <c r="C77" s="1141" t="s">
        <v>447</v>
      </c>
      <c r="D77" s="1141"/>
      <c r="E77" s="1141"/>
      <c r="F77" s="207"/>
      <c r="G77" s="207"/>
      <c r="H77" s="207"/>
      <c r="I77" s="207"/>
      <c r="J77" s="208">
        <v>17.079999999999998</v>
      </c>
      <c r="K77" s="207"/>
      <c r="L77" s="208">
        <v>515.87</v>
      </c>
      <c r="M77" s="207"/>
      <c r="N77" s="210"/>
      <c r="Z77" s="193"/>
      <c r="AA77" s="200"/>
      <c r="AD77" s="109" t="s">
        <v>447</v>
      </c>
      <c r="AG77" s="200"/>
    </row>
    <row r="78" spans="1:34" s="108" customFormat="1" ht="12">
      <c r="A78" s="205"/>
      <c r="B78" s="204"/>
      <c r="C78" s="1141" t="s">
        <v>448</v>
      </c>
      <c r="D78" s="1141"/>
      <c r="E78" s="1141"/>
      <c r="F78" s="207" t="s">
        <v>390</v>
      </c>
      <c r="G78" s="248">
        <v>21.6</v>
      </c>
      <c r="H78" s="209">
        <v>1.25</v>
      </c>
      <c r="I78" s="250">
        <v>815.4837</v>
      </c>
      <c r="J78" s="204"/>
      <c r="K78" s="207"/>
      <c r="L78" s="204"/>
      <c r="M78" s="207"/>
      <c r="N78" s="210"/>
      <c r="Z78" s="193"/>
      <c r="AA78" s="200"/>
      <c r="AE78" s="109" t="s">
        <v>448</v>
      </c>
      <c r="AG78" s="200"/>
    </row>
    <row r="79" spans="1:34" s="108" customFormat="1" ht="12">
      <c r="A79" s="205"/>
      <c r="B79" s="204"/>
      <c r="C79" s="1141" t="s">
        <v>389</v>
      </c>
      <c r="D79" s="1141"/>
      <c r="E79" s="1141"/>
      <c r="F79" s="207" t="s">
        <v>390</v>
      </c>
      <c r="G79" s="248">
        <v>20.6</v>
      </c>
      <c r="H79" s="209">
        <v>1.25</v>
      </c>
      <c r="I79" s="249">
        <v>777.72982500000001</v>
      </c>
      <c r="J79" s="204"/>
      <c r="K79" s="207"/>
      <c r="L79" s="204"/>
      <c r="M79" s="207"/>
      <c r="N79" s="210"/>
      <c r="Z79" s="193"/>
      <c r="AA79" s="200"/>
      <c r="AE79" s="109" t="s">
        <v>389</v>
      </c>
      <c r="AG79" s="200"/>
    </row>
    <row r="80" spans="1:34" s="108" customFormat="1" ht="12" customHeight="1">
      <c r="A80" s="205"/>
      <c r="B80" s="204"/>
      <c r="C80" s="1150" t="s">
        <v>391</v>
      </c>
      <c r="D80" s="1150"/>
      <c r="E80" s="1150"/>
      <c r="F80" s="212"/>
      <c r="G80" s="212"/>
      <c r="H80" s="212"/>
      <c r="I80" s="212"/>
      <c r="J80" s="221">
        <v>5459.07</v>
      </c>
      <c r="K80" s="212"/>
      <c r="L80" s="221">
        <v>205972.08</v>
      </c>
      <c r="M80" s="212"/>
      <c r="N80" s="214"/>
      <c r="Z80" s="193"/>
      <c r="AA80" s="200"/>
      <c r="AF80" s="109" t="s">
        <v>391</v>
      </c>
      <c r="AG80" s="200"/>
    </row>
    <row r="81" spans="1:34" s="108" customFormat="1" ht="12">
      <c r="A81" s="205"/>
      <c r="B81" s="204"/>
      <c r="C81" s="1141" t="s">
        <v>392</v>
      </c>
      <c r="D81" s="1141"/>
      <c r="E81" s="1141"/>
      <c r="F81" s="207"/>
      <c r="G81" s="207"/>
      <c r="H81" s="207"/>
      <c r="I81" s="207"/>
      <c r="J81" s="204"/>
      <c r="K81" s="207"/>
      <c r="L81" s="220">
        <v>16645.68</v>
      </c>
      <c r="M81" s="207"/>
      <c r="N81" s="210"/>
      <c r="Z81" s="193"/>
      <c r="AA81" s="200"/>
      <c r="AE81" s="109" t="s">
        <v>392</v>
      </c>
      <c r="AG81" s="200"/>
    </row>
    <row r="82" spans="1:34" s="108" customFormat="1" ht="45">
      <c r="A82" s="205"/>
      <c r="B82" s="204" t="s">
        <v>449</v>
      </c>
      <c r="C82" s="1141" t="s">
        <v>450</v>
      </c>
      <c r="D82" s="1141"/>
      <c r="E82" s="1141"/>
      <c r="F82" s="207" t="s">
        <v>395</v>
      </c>
      <c r="G82" s="215">
        <v>147</v>
      </c>
      <c r="H82" s="207"/>
      <c r="I82" s="215">
        <v>147</v>
      </c>
      <c r="J82" s="204"/>
      <c r="K82" s="207"/>
      <c r="L82" s="220">
        <v>24469.15</v>
      </c>
      <c r="M82" s="207"/>
      <c r="N82" s="210"/>
      <c r="Z82" s="193"/>
      <c r="AA82" s="200"/>
      <c r="AE82" s="109" t="s">
        <v>450</v>
      </c>
      <c r="AG82" s="200"/>
    </row>
    <row r="83" spans="1:34" s="108" customFormat="1" ht="22.5" customHeight="1">
      <c r="A83" s="205"/>
      <c r="B83" s="204" t="s">
        <v>451</v>
      </c>
      <c r="C83" s="1141" t="s">
        <v>452</v>
      </c>
      <c r="D83" s="1141"/>
      <c r="E83" s="1141"/>
      <c r="F83" s="207" t="s">
        <v>395</v>
      </c>
      <c r="G83" s="215">
        <v>95</v>
      </c>
      <c r="H83" s="207"/>
      <c r="I83" s="215">
        <v>95</v>
      </c>
      <c r="J83" s="204"/>
      <c r="K83" s="207"/>
      <c r="L83" s="220">
        <v>15813.4</v>
      </c>
      <c r="M83" s="207"/>
      <c r="N83" s="210"/>
      <c r="Z83" s="193"/>
      <c r="AA83" s="200"/>
      <c r="AE83" s="109" t="s">
        <v>452</v>
      </c>
      <c r="AG83" s="200"/>
    </row>
    <row r="84" spans="1:34" s="108" customFormat="1" ht="12" customHeight="1">
      <c r="A84" s="216"/>
      <c r="B84" s="217"/>
      <c r="C84" s="1145" t="s">
        <v>398</v>
      </c>
      <c r="D84" s="1145"/>
      <c r="E84" s="1145"/>
      <c r="F84" s="196"/>
      <c r="G84" s="196"/>
      <c r="H84" s="196"/>
      <c r="I84" s="196"/>
      <c r="J84" s="198"/>
      <c r="K84" s="196"/>
      <c r="L84" s="222">
        <v>246254.63</v>
      </c>
      <c r="M84" s="212"/>
      <c r="N84" s="199"/>
      <c r="Z84" s="193"/>
      <c r="AA84" s="200"/>
      <c r="AG84" s="200" t="s">
        <v>398</v>
      </c>
    </row>
    <row r="85" spans="1:34" s="108" customFormat="1" ht="22.5" customHeight="1">
      <c r="A85" s="194" t="s">
        <v>137</v>
      </c>
      <c r="B85" s="195" t="s">
        <v>461</v>
      </c>
      <c r="C85" s="1145" t="s">
        <v>462</v>
      </c>
      <c r="D85" s="1145"/>
      <c r="E85" s="1145"/>
      <c r="F85" s="196" t="s">
        <v>408</v>
      </c>
      <c r="G85" s="196"/>
      <c r="H85" s="196"/>
      <c r="I85" s="197">
        <v>3805.5906</v>
      </c>
      <c r="J85" s="218">
        <v>103</v>
      </c>
      <c r="K85" s="196"/>
      <c r="L85" s="222">
        <v>391975.83</v>
      </c>
      <c r="M85" s="196"/>
      <c r="N85" s="199"/>
      <c r="Z85" s="193"/>
      <c r="AA85" s="200" t="s">
        <v>462</v>
      </c>
      <c r="AG85" s="200"/>
    </row>
    <row r="86" spans="1:34" s="108" customFormat="1" ht="12" customHeight="1">
      <c r="A86" s="216"/>
      <c r="B86" s="217"/>
      <c r="C86" s="1141" t="s">
        <v>409</v>
      </c>
      <c r="D86" s="1141"/>
      <c r="E86" s="1141"/>
      <c r="F86" s="1141"/>
      <c r="G86" s="1141"/>
      <c r="H86" s="1141"/>
      <c r="I86" s="1141"/>
      <c r="J86" s="1141"/>
      <c r="K86" s="1141"/>
      <c r="L86" s="1141"/>
      <c r="M86" s="1141"/>
      <c r="N86" s="1146"/>
      <c r="Z86" s="193"/>
      <c r="AA86" s="200"/>
      <c r="AG86" s="200"/>
      <c r="AH86" s="109" t="s">
        <v>409</v>
      </c>
    </row>
    <row r="87" spans="1:34" s="108" customFormat="1" ht="12" customHeight="1">
      <c r="A87" s="201"/>
      <c r="B87" s="202"/>
      <c r="C87" s="1141" t="s">
        <v>463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B87" s="109" t="s">
        <v>463</v>
      </c>
      <c r="AG87" s="200"/>
    </row>
    <row r="88" spans="1:34" s="108" customFormat="1" ht="12" customHeight="1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22">
        <v>391975.83</v>
      </c>
      <c r="M88" s="212"/>
      <c r="N88" s="199"/>
      <c r="Z88" s="193"/>
      <c r="AA88" s="200"/>
      <c r="AG88" s="200" t="s">
        <v>398</v>
      </c>
    </row>
    <row r="89" spans="1:34" s="108" customFormat="1" ht="56.25" customHeight="1">
      <c r="A89" s="194" t="s">
        <v>140</v>
      </c>
      <c r="B89" s="195" t="s">
        <v>464</v>
      </c>
      <c r="C89" s="1145" t="s">
        <v>465</v>
      </c>
      <c r="D89" s="1145"/>
      <c r="E89" s="1145"/>
      <c r="F89" s="196" t="s">
        <v>383</v>
      </c>
      <c r="G89" s="196"/>
      <c r="H89" s="196"/>
      <c r="I89" s="197">
        <v>16.779499999999999</v>
      </c>
      <c r="J89" s="198"/>
      <c r="K89" s="196"/>
      <c r="L89" s="198"/>
      <c r="M89" s="196"/>
      <c r="N89" s="199"/>
      <c r="Z89" s="193"/>
      <c r="AA89" s="200" t="s">
        <v>465</v>
      </c>
      <c r="AG89" s="200"/>
    </row>
    <row r="90" spans="1:34" s="108" customFormat="1" ht="12" customHeight="1">
      <c r="A90" s="201"/>
      <c r="B90" s="202"/>
      <c r="C90" s="1141" t="s">
        <v>466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B90" s="109" t="s">
        <v>466</v>
      </c>
      <c r="AG90" s="200"/>
    </row>
    <row r="91" spans="1:34" s="108" customFormat="1" ht="33.75" customHeight="1">
      <c r="A91" s="203"/>
      <c r="B91" s="204" t="s">
        <v>385</v>
      </c>
      <c r="C91" s="1141" t="s">
        <v>386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C91" s="109" t="s">
        <v>386</v>
      </c>
      <c r="AG91" s="200"/>
    </row>
    <row r="92" spans="1:34" s="108" customFormat="1" ht="12">
      <c r="A92" s="205"/>
      <c r="B92" s="206">
        <v>1</v>
      </c>
      <c r="C92" s="1141" t="s">
        <v>446</v>
      </c>
      <c r="D92" s="1141"/>
      <c r="E92" s="1141"/>
      <c r="F92" s="207"/>
      <c r="G92" s="207"/>
      <c r="H92" s="207"/>
      <c r="I92" s="207"/>
      <c r="J92" s="208">
        <v>154.49</v>
      </c>
      <c r="K92" s="209">
        <v>1.25</v>
      </c>
      <c r="L92" s="220">
        <v>3240.33</v>
      </c>
      <c r="M92" s="207"/>
      <c r="N92" s="210"/>
      <c r="Z92" s="193"/>
      <c r="AA92" s="200"/>
      <c r="AD92" s="109" t="s">
        <v>446</v>
      </c>
      <c r="AG92" s="200"/>
    </row>
    <row r="93" spans="1:34" s="108" customFormat="1" ht="12">
      <c r="A93" s="205"/>
      <c r="B93" s="206">
        <v>2</v>
      </c>
      <c r="C93" s="1141" t="s">
        <v>387</v>
      </c>
      <c r="D93" s="1141"/>
      <c r="E93" s="1141"/>
      <c r="F93" s="207"/>
      <c r="G93" s="207"/>
      <c r="H93" s="207"/>
      <c r="I93" s="207"/>
      <c r="J93" s="220">
        <v>4510.84</v>
      </c>
      <c r="K93" s="209">
        <v>1.25</v>
      </c>
      <c r="L93" s="220">
        <v>94612.05</v>
      </c>
      <c r="M93" s="207"/>
      <c r="N93" s="210"/>
      <c r="Z93" s="193"/>
      <c r="AA93" s="200"/>
      <c r="AD93" s="109" t="s">
        <v>387</v>
      </c>
      <c r="AG93" s="200"/>
    </row>
    <row r="94" spans="1:34" s="108" customFormat="1" ht="12">
      <c r="A94" s="205"/>
      <c r="B94" s="206">
        <v>3</v>
      </c>
      <c r="C94" s="1141" t="s">
        <v>388</v>
      </c>
      <c r="D94" s="1141"/>
      <c r="E94" s="1141"/>
      <c r="F94" s="207"/>
      <c r="G94" s="207"/>
      <c r="H94" s="207"/>
      <c r="I94" s="207"/>
      <c r="J94" s="208">
        <v>101.52</v>
      </c>
      <c r="K94" s="209">
        <v>1.25</v>
      </c>
      <c r="L94" s="220">
        <v>2129.3200000000002</v>
      </c>
      <c r="M94" s="207"/>
      <c r="N94" s="210"/>
      <c r="Z94" s="193"/>
      <c r="AA94" s="200"/>
      <c r="AD94" s="109" t="s">
        <v>388</v>
      </c>
      <c r="AG94" s="200"/>
    </row>
    <row r="95" spans="1:34" s="108" customFormat="1" ht="12">
      <c r="A95" s="205"/>
      <c r="B95" s="206">
        <v>4</v>
      </c>
      <c r="C95" s="1141" t="s">
        <v>447</v>
      </c>
      <c r="D95" s="1141"/>
      <c r="E95" s="1141"/>
      <c r="F95" s="207"/>
      <c r="G95" s="207"/>
      <c r="H95" s="207"/>
      <c r="I95" s="207"/>
      <c r="J95" s="220">
        <v>1056.43</v>
      </c>
      <c r="K95" s="207"/>
      <c r="L95" s="220">
        <v>17726.37</v>
      </c>
      <c r="M95" s="207"/>
      <c r="N95" s="210"/>
      <c r="Z95" s="193"/>
      <c r="AA95" s="200"/>
      <c r="AD95" s="109" t="s">
        <v>447</v>
      </c>
      <c r="AG95" s="200"/>
    </row>
    <row r="96" spans="1:34" s="108" customFormat="1" ht="12">
      <c r="A96" s="205"/>
      <c r="B96" s="204"/>
      <c r="C96" s="1141" t="s">
        <v>448</v>
      </c>
      <c r="D96" s="1141"/>
      <c r="E96" s="1141"/>
      <c r="F96" s="207" t="s">
        <v>390</v>
      </c>
      <c r="G96" s="209">
        <v>16.63</v>
      </c>
      <c r="H96" s="209">
        <v>1.25</v>
      </c>
      <c r="I96" s="211">
        <v>348.80385630000001</v>
      </c>
      <c r="J96" s="204"/>
      <c r="K96" s="207"/>
      <c r="L96" s="204"/>
      <c r="M96" s="207"/>
      <c r="N96" s="210"/>
      <c r="Z96" s="193"/>
      <c r="AA96" s="200"/>
      <c r="AE96" s="109" t="s">
        <v>448</v>
      </c>
      <c r="AG96" s="200"/>
    </row>
    <row r="97" spans="1:33" s="108" customFormat="1" ht="12">
      <c r="A97" s="205"/>
      <c r="B97" s="204"/>
      <c r="C97" s="1141" t="s">
        <v>389</v>
      </c>
      <c r="D97" s="1141"/>
      <c r="E97" s="1141"/>
      <c r="F97" s="207" t="s">
        <v>390</v>
      </c>
      <c r="G97" s="209">
        <v>7.86</v>
      </c>
      <c r="H97" s="209">
        <v>1.25</v>
      </c>
      <c r="I97" s="211">
        <v>164.8585875</v>
      </c>
      <c r="J97" s="204"/>
      <c r="K97" s="207"/>
      <c r="L97" s="204"/>
      <c r="M97" s="207"/>
      <c r="N97" s="210"/>
      <c r="Z97" s="193"/>
      <c r="AA97" s="200"/>
      <c r="AE97" s="109" t="s">
        <v>389</v>
      </c>
      <c r="AG97" s="200"/>
    </row>
    <row r="98" spans="1:33" s="108" customFormat="1" ht="12" customHeight="1">
      <c r="A98" s="205"/>
      <c r="B98" s="204"/>
      <c r="C98" s="1150" t="s">
        <v>391</v>
      </c>
      <c r="D98" s="1150"/>
      <c r="E98" s="1150"/>
      <c r="F98" s="212"/>
      <c r="G98" s="212"/>
      <c r="H98" s="212"/>
      <c r="I98" s="212"/>
      <c r="J98" s="221">
        <v>5721.76</v>
      </c>
      <c r="K98" s="212"/>
      <c r="L98" s="221">
        <v>115578.75</v>
      </c>
      <c r="M98" s="212"/>
      <c r="N98" s="214"/>
      <c r="Z98" s="193"/>
      <c r="AA98" s="200"/>
      <c r="AF98" s="109" t="s">
        <v>391</v>
      </c>
      <c r="AG98" s="200"/>
    </row>
    <row r="99" spans="1:33" s="108" customFormat="1" ht="12">
      <c r="A99" s="205"/>
      <c r="B99" s="204"/>
      <c r="C99" s="1141" t="s">
        <v>392</v>
      </c>
      <c r="D99" s="1141"/>
      <c r="E99" s="1141"/>
      <c r="F99" s="207"/>
      <c r="G99" s="207"/>
      <c r="H99" s="207"/>
      <c r="I99" s="207"/>
      <c r="J99" s="204"/>
      <c r="K99" s="207"/>
      <c r="L99" s="220">
        <v>5369.65</v>
      </c>
      <c r="M99" s="207"/>
      <c r="N99" s="210"/>
      <c r="Z99" s="193"/>
      <c r="AA99" s="200"/>
      <c r="AE99" s="109" t="s">
        <v>392</v>
      </c>
      <c r="AG99" s="200"/>
    </row>
    <row r="100" spans="1:33" s="108" customFormat="1" ht="45">
      <c r="A100" s="205"/>
      <c r="B100" s="204" t="s">
        <v>449</v>
      </c>
      <c r="C100" s="1141" t="s">
        <v>450</v>
      </c>
      <c r="D100" s="1141"/>
      <c r="E100" s="1141"/>
      <c r="F100" s="207" t="s">
        <v>395</v>
      </c>
      <c r="G100" s="215">
        <v>147</v>
      </c>
      <c r="H100" s="207"/>
      <c r="I100" s="215">
        <v>147</v>
      </c>
      <c r="J100" s="204"/>
      <c r="K100" s="207"/>
      <c r="L100" s="220">
        <v>7893.39</v>
      </c>
      <c r="M100" s="207"/>
      <c r="N100" s="210"/>
      <c r="Z100" s="193"/>
      <c r="AA100" s="200"/>
      <c r="AE100" s="109" t="s">
        <v>450</v>
      </c>
      <c r="AG100" s="200"/>
    </row>
    <row r="101" spans="1:33" s="108" customFormat="1" ht="22.5" customHeight="1">
      <c r="A101" s="205"/>
      <c r="B101" s="204" t="s">
        <v>451</v>
      </c>
      <c r="C101" s="1141" t="s">
        <v>452</v>
      </c>
      <c r="D101" s="1141"/>
      <c r="E101" s="1141"/>
      <c r="F101" s="207" t="s">
        <v>395</v>
      </c>
      <c r="G101" s="215">
        <v>95</v>
      </c>
      <c r="H101" s="207"/>
      <c r="I101" s="215">
        <v>95</v>
      </c>
      <c r="J101" s="204"/>
      <c r="K101" s="207"/>
      <c r="L101" s="220">
        <v>5101.17</v>
      </c>
      <c r="M101" s="207"/>
      <c r="N101" s="210"/>
      <c r="Z101" s="193"/>
      <c r="AA101" s="200"/>
      <c r="AE101" s="109" t="s">
        <v>452</v>
      </c>
      <c r="AG101" s="200"/>
    </row>
    <row r="102" spans="1:33" s="108" customFormat="1" ht="12" customHeight="1">
      <c r="A102" s="216"/>
      <c r="B102" s="217"/>
      <c r="C102" s="1145" t="s">
        <v>398</v>
      </c>
      <c r="D102" s="1145"/>
      <c r="E102" s="1145"/>
      <c r="F102" s="196"/>
      <c r="G102" s="196"/>
      <c r="H102" s="196"/>
      <c r="I102" s="196"/>
      <c r="J102" s="198"/>
      <c r="K102" s="196"/>
      <c r="L102" s="222">
        <v>128573.31</v>
      </c>
      <c r="M102" s="212"/>
      <c r="N102" s="199"/>
      <c r="Z102" s="193"/>
      <c r="AA102" s="200"/>
      <c r="AG102" s="200" t="s">
        <v>398</v>
      </c>
    </row>
    <row r="103" spans="1:33" s="108" customFormat="1" ht="33.75" customHeight="1">
      <c r="A103" s="194" t="s">
        <v>143</v>
      </c>
      <c r="B103" s="195" t="s">
        <v>467</v>
      </c>
      <c r="C103" s="1145" t="s">
        <v>468</v>
      </c>
      <c r="D103" s="1145"/>
      <c r="E103" s="1145"/>
      <c r="F103" s="196" t="s">
        <v>383</v>
      </c>
      <c r="G103" s="196"/>
      <c r="H103" s="196"/>
      <c r="I103" s="197">
        <v>16.779499999999999</v>
      </c>
      <c r="J103" s="198"/>
      <c r="K103" s="196"/>
      <c r="L103" s="198"/>
      <c r="M103" s="196"/>
      <c r="N103" s="199"/>
      <c r="Z103" s="193"/>
      <c r="AA103" s="200" t="s">
        <v>468</v>
      </c>
      <c r="AG103" s="200"/>
    </row>
    <row r="104" spans="1:33" s="108" customFormat="1" ht="12" customHeight="1">
      <c r="A104" s="203"/>
      <c r="B104" s="204"/>
      <c r="C104" s="1141" t="s">
        <v>469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C104" s="109" t="s">
        <v>469</v>
      </c>
      <c r="AG104" s="200"/>
    </row>
    <row r="105" spans="1:33" s="108" customFormat="1" ht="33.75" customHeight="1">
      <c r="A105" s="203"/>
      <c r="B105" s="204" t="s">
        <v>385</v>
      </c>
      <c r="C105" s="1141" t="s">
        <v>386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C105" s="109" t="s">
        <v>386</v>
      </c>
      <c r="AG105" s="200"/>
    </row>
    <row r="106" spans="1:33" s="108" customFormat="1" ht="12">
      <c r="A106" s="205"/>
      <c r="B106" s="206">
        <v>1</v>
      </c>
      <c r="C106" s="1141" t="s">
        <v>446</v>
      </c>
      <c r="D106" s="1141"/>
      <c r="E106" s="1141"/>
      <c r="F106" s="207"/>
      <c r="G106" s="207"/>
      <c r="H106" s="207"/>
      <c r="I106" s="207"/>
      <c r="J106" s="208">
        <v>4.82</v>
      </c>
      <c r="K106" s="248">
        <v>7.5</v>
      </c>
      <c r="L106" s="208">
        <v>606.58000000000004</v>
      </c>
      <c r="M106" s="207"/>
      <c r="N106" s="210"/>
      <c r="Z106" s="193"/>
      <c r="AA106" s="200"/>
      <c r="AD106" s="109" t="s">
        <v>446</v>
      </c>
      <c r="AG106" s="200"/>
    </row>
    <row r="107" spans="1:33" s="108" customFormat="1" ht="12">
      <c r="A107" s="205"/>
      <c r="B107" s="206">
        <v>2</v>
      </c>
      <c r="C107" s="1141" t="s">
        <v>387</v>
      </c>
      <c r="D107" s="1141"/>
      <c r="E107" s="1141"/>
      <c r="F107" s="207"/>
      <c r="G107" s="207"/>
      <c r="H107" s="207"/>
      <c r="I107" s="207"/>
      <c r="J107" s="208">
        <v>257.14999999999998</v>
      </c>
      <c r="K107" s="248">
        <v>7.5</v>
      </c>
      <c r="L107" s="220">
        <v>32361.360000000001</v>
      </c>
      <c r="M107" s="207"/>
      <c r="N107" s="210"/>
      <c r="Z107" s="193"/>
      <c r="AA107" s="200"/>
      <c r="AD107" s="109" t="s">
        <v>387</v>
      </c>
      <c r="AG107" s="200"/>
    </row>
    <row r="108" spans="1:33" s="108" customFormat="1" ht="12">
      <c r="A108" s="205"/>
      <c r="B108" s="206">
        <v>3</v>
      </c>
      <c r="C108" s="1141" t="s">
        <v>388</v>
      </c>
      <c r="D108" s="1141"/>
      <c r="E108" s="1141"/>
      <c r="F108" s="207"/>
      <c r="G108" s="207"/>
      <c r="H108" s="207"/>
      <c r="I108" s="207"/>
      <c r="J108" s="208">
        <v>5.37</v>
      </c>
      <c r="K108" s="248">
        <v>7.5</v>
      </c>
      <c r="L108" s="208">
        <v>675.79</v>
      </c>
      <c r="M108" s="207"/>
      <c r="N108" s="210"/>
      <c r="Z108" s="193"/>
      <c r="AA108" s="200"/>
      <c r="AD108" s="109" t="s">
        <v>388</v>
      </c>
      <c r="AG108" s="200"/>
    </row>
    <row r="109" spans="1:33" s="108" customFormat="1" ht="12">
      <c r="A109" s="205"/>
      <c r="B109" s="204"/>
      <c r="C109" s="1141" t="s">
        <v>448</v>
      </c>
      <c r="D109" s="1141"/>
      <c r="E109" s="1141"/>
      <c r="F109" s="207" t="s">
        <v>390</v>
      </c>
      <c r="G109" s="209">
        <v>0.57999999999999996</v>
      </c>
      <c r="H109" s="248">
        <v>7.5</v>
      </c>
      <c r="I109" s="249">
        <v>72.990825000000001</v>
      </c>
      <c r="J109" s="204"/>
      <c r="K109" s="207"/>
      <c r="L109" s="204"/>
      <c r="M109" s="207"/>
      <c r="N109" s="210"/>
      <c r="Z109" s="193"/>
      <c r="AA109" s="200"/>
      <c r="AE109" s="109" t="s">
        <v>448</v>
      </c>
      <c r="AG109" s="200"/>
    </row>
    <row r="110" spans="1:33" s="108" customFormat="1" ht="12">
      <c r="A110" s="205"/>
      <c r="B110" s="204"/>
      <c r="C110" s="1141" t="s">
        <v>389</v>
      </c>
      <c r="D110" s="1141"/>
      <c r="E110" s="1141"/>
      <c r="F110" s="207" t="s">
        <v>390</v>
      </c>
      <c r="G110" s="209">
        <v>0.41</v>
      </c>
      <c r="H110" s="248">
        <v>7.5</v>
      </c>
      <c r="I110" s="211">
        <v>51.596962499999997</v>
      </c>
      <c r="J110" s="204"/>
      <c r="K110" s="207"/>
      <c r="L110" s="204"/>
      <c r="M110" s="207"/>
      <c r="N110" s="210"/>
      <c r="Z110" s="193"/>
      <c r="AA110" s="200"/>
      <c r="AE110" s="109" t="s">
        <v>389</v>
      </c>
      <c r="AG110" s="200"/>
    </row>
    <row r="111" spans="1:33" s="108" customFormat="1" ht="12" customHeight="1">
      <c r="A111" s="205"/>
      <c r="B111" s="204"/>
      <c r="C111" s="1150" t="s">
        <v>391</v>
      </c>
      <c r="D111" s="1150"/>
      <c r="E111" s="1150"/>
      <c r="F111" s="212"/>
      <c r="G111" s="212"/>
      <c r="H111" s="212"/>
      <c r="I111" s="212"/>
      <c r="J111" s="213">
        <v>261.97000000000003</v>
      </c>
      <c r="K111" s="212"/>
      <c r="L111" s="221">
        <v>32967.94</v>
      </c>
      <c r="M111" s="212"/>
      <c r="N111" s="214"/>
      <c r="Z111" s="193"/>
      <c r="AA111" s="200"/>
      <c r="AF111" s="109" t="s">
        <v>391</v>
      </c>
      <c r="AG111" s="200"/>
    </row>
    <row r="112" spans="1:33" s="108" customFormat="1" ht="12">
      <c r="A112" s="205"/>
      <c r="B112" s="204"/>
      <c r="C112" s="1141" t="s">
        <v>392</v>
      </c>
      <c r="D112" s="1141"/>
      <c r="E112" s="1141"/>
      <c r="F112" s="207"/>
      <c r="G112" s="207"/>
      <c r="H112" s="207"/>
      <c r="I112" s="207"/>
      <c r="J112" s="204"/>
      <c r="K112" s="207"/>
      <c r="L112" s="220">
        <v>1282.3699999999999</v>
      </c>
      <c r="M112" s="207"/>
      <c r="N112" s="210"/>
      <c r="Z112" s="193"/>
      <c r="AA112" s="200"/>
      <c r="AE112" s="109" t="s">
        <v>392</v>
      </c>
      <c r="AG112" s="200"/>
    </row>
    <row r="113" spans="1:34" s="108" customFormat="1" ht="45">
      <c r="A113" s="205"/>
      <c r="B113" s="204" t="s">
        <v>449</v>
      </c>
      <c r="C113" s="1141" t="s">
        <v>450</v>
      </c>
      <c r="D113" s="1141"/>
      <c r="E113" s="1141"/>
      <c r="F113" s="207" t="s">
        <v>395</v>
      </c>
      <c r="G113" s="215">
        <v>147</v>
      </c>
      <c r="H113" s="207"/>
      <c r="I113" s="215">
        <v>147</v>
      </c>
      <c r="J113" s="204"/>
      <c r="K113" s="207"/>
      <c r="L113" s="220">
        <v>1885.08</v>
      </c>
      <c r="M113" s="207"/>
      <c r="N113" s="210"/>
      <c r="Z113" s="193"/>
      <c r="AA113" s="200"/>
      <c r="AE113" s="109" t="s">
        <v>450</v>
      </c>
      <c r="AG113" s="200"/>
    </row>
    <row r="114" spans="1:34" s="108" customFormat="1" ht="22.5" customHeight="1">
      <c r="A114" s="205"/>
      <c r="B114" s="204" t="s">
        <v>451</v>
      </c>
      <c r="C114" s="1141" t="s">
        <v>452</v>
      </c>
      <c r="D114" s="1141"/>
      <c r="E114" s="1141"/>
      <c r="F114" s="207" t="s">
        <v>395</v>
      </c>
      <c r="G114" s="215">
        <v>95</v>
      </c>
      <c r="H114" s="207"/>
      <c r="I114" s="215">
        <v>95</v>
      </c>
      <c r="J114" s="204"/>
      <c r="K114" s="207"/>
      <c r="L114" s="220">
        <v>1218.25</v>
      </c>
      <c r="M114" s="207"/>
      <c r="N114" s="210"/>
      <c r="Z114" s="193"/>
      <c r="AA114" s="200"/>
      <c r="AE114" s="109" t="s">
        <v>452</v>
      </c>
      <c r="AG114" s="200"/>
    </row>
    <row r="115" spans="1:34" s="108" customFormat="1" ht="12" customHeight="1">
      <c r="A115" s="216"/>
      <c r="B115" s="217"/>
      <c r="C115" s="1145" t="s">
        <v>398</v>
      </c>
      <c r="D115" s="1145"/>
      <c r="E115" s="1145"/>
      <c r="F115" s="196"/>
      <c r="G115" s="196"/>
      <c r="H115" s="196"/>
      <c r="I115" s="196"/>
      <c r="J115" s="198"/>
      <c r="K115" s="196"/>
      <c r="L115" s="222">
        <v>36071.269999999997</v>
      </c>
      <c r="M115" s="212"/>
      <c r="N115" s="199"/>
      <c r="Z115" s="193"/>
      <c r="AA115" s="200"/>
      <c r="AG115" s="200" t="s">
        <v>398</v>
      </c>
    </row>
    <row r="116" spans="1:34" s="108" customFormat="1" ht="22.5" customHeight="1">
      <c r="A116" s="194" t="s">
        <v>146</v>
      </c>
      <c r="B116" s="195" t="s">
        <v>470</v>
      </c>
      <c r="C116" s="1145" t="s">
        <v>471</v>
      </c>
      <c r="D116" s="1145"/>
      <c r="E116" s="1145"/>
      <c r="F116" s="196" t="s">
        <v>472</v>
      </c>
      <c r="G116" s="196"/>
      <c r="H116" s="196"/>
      <c r="I116" s="251">
        <v>2720</v>
      </c>
      <c r="J116" s="218">
        <v>451.06</v>
      </c>
      <c r="K116" s="196"/>
      <c r="L116" s="222">
        <v>1226883.2</v>
      </c>
      <c r="M116" s="196"/>
      <c r="N116" s="199"/>
      <c r="Z116" s="193"/>
      <c r="AA116" s="200" t="s">
        <v>471</v>
      </c>
      <c r="AG116" s="200"/>
    </row>
    <row r="117" spans="1:34" s="108" customFormat="1" ht="12" customHeight="1">
      <c r="A117" s="216"/>
      <c r="B117" s="217"/>
      <c r="C117" s="1141" t="s">
        <v>409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G117" s="200"/>
      <c r="AH117" s="109" t="s">
        <v>409</v>
      </c>
    </row>
    <row r="118" spans="1:34" s="108" customFormat="1" ht="12" customHeight="1">
      <c r="A118" s="216"/>
      <c r="B118" s="217"/>
      <c r="C118" s="1145" t="s">
        <v>398</v>
      </c>
      <c r="D118" s="1145"/>
      <c r="E118" s="1145"/>
      <c r="F118" s="196"/>
      <c r="G118" s="196"/>
      <c r="H118" s="196"/>
      <c r="I118" s="196"/>
      <c r="J118" s="198"/>
      <c r="K118" s="196"/>
      <c r="L118" s="222">
        <v>1226883.2</v>
      </c>
      <c r="M118" s="212"/>
      <c r="N118" s="199"/>
      <c r="Z118" s="193"/>
      <c r="AA118" s="200"/>
      <c r="AG118" s="200" t="s">
        <v>398</v>
      </c>
    </row>
    <row r="119" spans="1:34" s="108" customFormat="1" ht="56.25" customHeight="1">
      <c r="A119" s="194" t="s">
        <v>159</v>
      </c>
      <c r="B119" s="195" t="s">
        <v>464</v>
      </c>
      <c r="C119" s="1145" t="s">
        <v>465</v>
      </c>
      <c r="D119" s="1145"/>
      <c r="E119" s="1145"/>
      <c r="F119" s="196" t="s">
        <v>383</v>
      </c>
      <c r="G119" s="196"/>
      <c r="H119" s="196"/>
      <c r="I119" s="197">
        <v>16.779499999999999</v>
      </c>
      <c r="J119" s="198"/>
      <c r="K119" s="196"/>
      <c r="L119" s="198"/>
      <c r="M119" s="196"/>
      <c r="N119" s="199"/>
      <c r="Z119" s="193"/>
      <c r="AA119" s="200" t="s">
        <v>465</v>
      </c>
      <c r="AG119" s="200"/>
    </row>
    <row r="120" spans="1:34" s="108" customFormat="1" ht="12" customHeight="1">
      <c r="A120" s="201"/>
      <c r="B120" s="202"/>
      <c r="C120" s="1141" t="s">
        <v>466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B120" s="109" t="s">
        <v>466</v>
      </c>
      <c r="AG120" s="200"/>
    </row>
    <row r="121" spans="1:34" s="108" customFormat="1" ht="33.75" customHeight="1">
      <c r="A121" s="203"/>
      <c r="B121" s="204" t="s">
        <v>385</v>
      </c>
      <c r="C121" s="1141" t="s">
        <v>386</v>
      </c>
      <c r="D121" s="1141"/>
      <c r="E121" s="1141"/>
      <c r="F121" s="1141"/>
      <c r="G121" s="1141"/>
      <c r="H121" s="1141"/>
      <c r="I121" s="1141"/>
      <c r="J121" s="1141"/>
      <c r="K121" s="1141"/>
      <c r="L121" s="1141"/>
      <c r="M121" s="1141"/>
      <c r="N121" s="1146"/>
      <c r="Z121" s="193"/>
      <c r="AA121" s="200"/>
      <c r="AC121" s="109" t="s">
        <v>386</v>
      </c>
      <c r="AG121" s="200"/>
    </row>
    <row r="122" spans="1:34" s="108" customFormat="1" ht="12">
      <c r="A122" s="205"/>
      <c r="B122" s="206">
        <v>1</v>
      </c>
      <c r="C122" s="1141" t="s">
        <v>446</v>
      </c>
      <c r="D122" s="1141"/>
      <c r="E122" s="1141"/>
      <c r="F122" s="207"/>
      <c r="G122" s="207"/>
      <c r="H122" s="207"/>
      <c r="I122" s="207"/>
      <c r="J122" s="208">
        <v>154.49</v>
      </c>
      <c r="K122" s="209">
        <v>1.25</v>
      </c>
      <c r="L122" s="220">
        <v>3240.33</v>
      </c>
      <c r="M122" s="207"/>
      <c r="N122" s="210"/>
      <c r="Z122" s="193"/>
      <c r="AA122" s="200"/>
      <c r="AD122" s="109" t="s">
        <v>446</v>
      </c>
      <c r="AG122" s="200"/>
    </row>
    <row r="123" spans="1:34" s="108" customFormat="1" ht="12">
      <c r="A123" s="205"/>
      <c r="B123" s="206">
        <v>2</v>
      </c>
      <c r="C123" s="1141" t="s">
        <v>387</v>
      </c>
      <c r="D123" s="1141"/>
      <c r="E123" s="1141"/>
      <c r="F123" s="207"/>
      <c r="G123" s="207"/>
      <c r="H123" s="207"/>
      <c r="I123" s="207"/>
      <c r="J123" s="220">
        <v>4510.84</v>
      </c>
      <c r="K123" s="209">
        <v>1.25</v>
      </c>
      <c r="L123" s="220">
        <v>94612.05</v>
      </c>
      <c r="M123" s="207"/>
      <c r="N123" s="210"/>
      <c r="Z123" s="193"/>
      <c r="AA123" s="200"/>
      <c r="AD123" s="109" t="s">
        <v>387</v>
      </c>
      <c r="AG123" s="200"/>
    </row>
    <row r="124" spans="1:34" s="108" customFormat="1" ht="12">
      <c r="A124" s="205"/>
      <c r="B124" s="206">
        <v>3</v>
      </c>
      <c r="C124" s="1141" t="s">
        <v>388</v>
      </c>
      <c r="D124" s="1141"/>
      <c r="E124" s="1141"/>
      <c r="F124" s="207"/>
      <c r="G124" s="207"/>
      <c r="H124" s="207"/>
      <c r="I124" s="207"/>
      <c r="J124" s="208">
        <v>101.52</v>
      </c>
      <c r="K124" s="209">
        <v>1.25</v>
      </c>
      <c r="L124" s="220">
        <v>2129.3200000000002</v>
      </c>
      <c r="M124" s="207"/>
      <c r="N124" s="210"/>
      <c r="Z124" s="193"/>
      <c r="AA124" s="200"/>
      <c r="AD124" s="109" t="s">
        <v>388</v>
      </c>
      <c r="AG124" s="200"/>
    </row>
    <row r="125" spans="1:34" s="108" customFormat="1" ht="12">
      <c r="A125" s="205"/>
      <c r="B125" s="206">
        <v>4</v>
      </c>
      <c r="C125" s="1141" t="s">
        <v>447</v>
      </c>
      <c r="D125" s="1141"/>
      <c r="E125" s="1141"/>
      <c r="F125" s="207"/>
      <c r="G125" s="207"/>
      <c r="H125" s="207"/>
      <c r="I125" s="207"/>
      <c r="J125" s="220">
        <v>1056.43</v>
      </c>
      <c r="K125" s="207"/>
      <c r="L125" s="220">
        <v>17726.37</v>
      </c>
      <c r="M125" s="207"/>
      <c r="N125" s="210"/>
      <c r="Z125" s="193"/>
      <c r="AA125" s="200"/>
      <c r="AD125" s="109" t="s">
        <v>447</v>
      </c>
      <c r="AG125" s="200"/>
    </row>
    <row r="126" spans="1:34" s="108" customFormat="1" ht="12">
      <c r="A126" s="205"/>
      <c r="B126" s="204"/>
      <c r="C126" s="1141" t="s">
        <v>448</v>
      </c>
      <c r="D126" s="1141"/>
      <c r="E126" s="1141"/>
      <c r="F126" s="207" t="s">
        <v>390</v>
      </c>
      <c r="G126" s="209">
        <v>16.63</v>
      </c>
      <c r="H126" s="209">
        <v>1.25</v>
      </c>
      <c r="I126" s="211">
        <v>348.80385630000001</v>
      </c>
      <c r="J126" s="204"/>
      <c r="K126" s="207"/>
      <c r="L126" s="204"/>
      <c r="M126" s="207"/>
      <c r="N126" s="210"/>
      <c r="Z126" s="193"/>
      <c r="AA126" s="200"/>
      <c r="AE126" s="109" t="s">
        <v>448</v>
      </c>
      <c r="AG126" s="200"/>
    </row>
    <row r="127" spans="1:34" s="108" customFormat="1" ht="12">
      <c r="A127" s="205"/>
      <c r="B127" s="204"/>
      <c r="C127" s="1141" t="s">
        <v>389</v>
      </c>
      <c r="D127" s="1141"/>
      <c r="E127" s="1141"/>
      <c r="F127" s="207" t="s">
        <v>390</v>
      </c>
      <c r="G127" s="209">
        <v>7.86</v>
      </c>
      <c r="H127" s="209">
        <v>1.25</v>
      </c>
      <c r="I127" s="211">
        <v>164.8585875</v>
      </c>
      <c r="J127" s="204"/>
      <c r="K127" s="207"/>
      <c r="L127" s="204"/>
      <c r="M127" s="207"/>
      <c r="N127" s="210"/>
      <c r="Z127" s="193"/>
      <c r="AA127" s="200"/>
      <c r="AE127" s="109" t="s">
        <v>389</v>
      </c>
      <c r="AG127" s="200"/>
    </row>
    <row r="128" spans="1:34" s="108" customFormat="1" ht="12" customHeight="1">
      <c r="A128" s="205"/>
      <c r="B128" s="204"/>
      <c r="C128" s="1150" t="s">
        <v>391</v>
      </c>
      <c r="D128" s="1150"/>
      <c r="E128" s="1150"/>
      <c r="F128" s="212"/>
      <c r="G128" s="212"/>
      <c r="H128" s="212"/>
      <c r="I128" s="212"/>
      <c r="J128" s="221">
        <v>5721.76</v>
      </c>
      <c r="K128" s="212"/>
      <c r="L128" s="221">
        <v>115578.75</v>
      </c>
      <c r="M128" s="212"/>
      <c r="N128" s="214"/>
      <c r="Z128" s="193"/>
      <c r="AA128" s="200"/>
      <c r="AF128" s="109" t="s">
        <v>391</v>
      </c>
      <c r="AG128" s="200"/>
    </row>
    <row r="129" spans="1:33" s="108" customFormat="1" ht="12">
      <c r="A129" s="205"/>
      <c r="B129" s="204"/>
      <c r="C129" s="1141" t="s">
        <v>392</v>
      </c>
      <c r="D129" s="1141"/>
      <c r="E129" s="1141"/>
      <c r="F129" s="207"/>
      <c r="G129" s="207"/>
      <c r="H129" s="207"/>
      <c r="I129" s="207"/>
      <c r="J129" s="204"/>
      <c r="K129" s="207"/>
      <c r="L129" s="220">
        <v>5369.65</v>
      </c>
      <c r="M129" s="207"/>
      <c r="N129" s="210"/>
      <c r="Z129" s="193"/>
      <c r="AA129" s="200"/>
      <c r="AE129" s="109" t="s">
        <v>392</v>
      </c>
      <c r="AG129" s="200"/>
    </row>
    <row r="130" spans="1:33" s="108" customFormat="1" ht="45">
      <c r="A130" s="205"/>
      <c r="B130" s="204" t="s">
        <v>449</v>
      </c>
      <c r="C130" s="1141" t="s">
        <v>450</v>
      </c>
      <c r="D130" s="1141"/>
      <c r="E130" s="1141"/>
      <c r="F130" s="207" t="s">
        <v>395</v>
      </c>
      <c r="G130" s="215">
        <v>147</v>
      </c>
      <c r="H130" s="207"/>
      <c r="I130" s="215">
        <v>147</v>
      </c>
      <c r="J130" s="204"/>
      <c r="K130" s="207"/>
      <c r="L130" s="220">
        <v>7893.39</v>
      </c>
      <c r="M130" s="207"/>
      <c r="N130" s="210"/>
      <c r="Z130" s="193"/>
      <c r="AA130" s="200"/>
      <c r="AE130" s="109" t="s">
        <v>450</v>
      </c>
      <c r="AG130" s="200"/>
    </row>
    <row r="131" spans="1:33" s="108" customFormat="1" ht="22.5" customHeight="1">
      <c r="A131" s="205"/>
      <c r="B131" s="204" t="s">
        <v>451</v>
      </c>
      <c r="C131" s="1141" t="s">
        <v>452</v>
      </c>
      <c r="D131" s="1141"/>
      <c r="E131" s="1141"/>
      <c r="F131" s="207" t="s">
        <v>395</v>
      </c>
      <c r="G131" s="215">
        <v>95</v>
      </c>
      <c r="H131" s="207"/>
      <c r="I131" s="215">
        <v>95</v>
      </c>
      <c r="J131" s="204"/>
      <c r="K131" s="207"/>
      <c r="L131" s="220">
        <v>5101.17</v>
      </c>
      <c r="M131" s="207"/>
      <c r="N131" s="210"/>
      <c r="Z131" s="193"/>
      <c r="AA131" s="200"/>
      <c r="AE131" s="109" t="s">
        <v>452</v>
      </c>
      <c r="AG131" s="200"/>
    </row>
    <row r="132" spans="1:33" s="108" customFormat="1" ht="12" customHeight="1">
      <c r="A132" s="216"/>
      <c r="B132" s="217"/>
      <c r="C132" s="1145" t="s">
        <v>398</v>
      </c>
      <c r="D132" s="1145"/>
      <c r="E132" s="1145"/>
      <c r="F132" s="196"/>
      <c r="G132" s="196"/>
      <c r="H132" s="196"/>
      <c r="I132" s="196"/>
      <c r="J132" s="198"/>
      <c r="K132" s="196"/>
      <c r="L132" s="222">
        <v>128573.31</v>
      </c>
      <c r="M132" s="212"/>
      <c r="N132" s="199"/>
      <c r="Z132" s="193"/>
      <c r="AA132" s="200"/>
      <c r="AG132" s="200" t="s">
        <v>398</v>
      </c>
    </row>
    <row r="133" spans="1:33" s="108" customFormat="1" ht="33.75" customHeight="1">
      <c r="A133" s="194" t="s">
        <v>473</v>
      </c>
      <c r="B133" s="195" t="s">
        <v>467</v>
      </c>
      <c r="C133" s="1145" t="s">
        <v>468</v>
      </c>
      <c r="D133" s="1145"/>
      <c r="E133" s="1145"/>
      <c r="F133" s="196" t="s">
        <v>383</v>
      </c>
      <c r="G133" s="196"/>
      <c r="H133" s="196"/>
      <c r="I133" s="197">
        <v>16.779499999999999</v>
      </c>
      <c r="J133" s="198"/>
      <c r="K133" s="196"/>
      <c r="L133" s="198"/>
      <c r="M133" s="196"/>
      <c r="N133" s="199"/>
      <c r="Z133" s="193"/>
      <c r="AA133" s="200" t="s">
        <v>468</v>
      </c>
      <c r="AG133" s="200"/>
    </row>
    <row r="134" spans="1:33" s="108" customFormat="1" ht="12" customHeight="1">
      <c r="A134" s="203"/>
      <c r="B134" s="204"/>
      <c r="C134" s="1141" t="s">
        <v>474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C134" s="109" t="s">
        <v>474</v>
      </c>
      <c r="AG134" s="200"/>
    </row>
    <row r="135" spans="1:33" s="108" customFormat="1" ht="33.75" customHeight="1">
      <c r="A135" s="203"/>
      <c r="B135" s="204" t="s">
        <v>385</v>
      </c>
      <c r="C135" s="1141" t="s">
        <v>386</v>
      </c>
      <c r="D135" s="1141"/>
      <c r="E135" s="1141"/>
      <c r="F135" s="1141"/>
      <c r="G135" s="1141"/>
      <c r="H135" s="1141"/>
      <c r="I135" s="1141"/>
      <c r="J135" s="1141"/>
      <c r="K135" s="1141"/>
      <c r="L135" s="1141"/>
      <c r="M135" s="1141"/>
      <c r="N135" s="1146"/>
      <c r="Z135" s="193"/>
      <c r="AA135" s="200"/>
      <c r="AC135" s="109" t="s">
        <v>386</v>
      </c>
      <c r="AG135" s="200"/>
    </row>
    <row r="136" spans="1:33" s="108" customFormat="1" ht="12">
      <c r="A136" s="205"/>
      <c r="B136" s="206">
        <v>1</v>
      </c>
      <c r="C136" s="1141" t="s">
        <v>446</v>
      </c>
      <c r="D136" s="1141"/>
      <c r="E136" s="1141"/>
      <c r="F136" s="207"/>
      <c r="G136" s="207"/>
      <c r="H136" s="207"/>
      <c r="I136" s="207"/>
      <c r="J136" s="208">
        <v>4.82</v>
      </c>
      <c r="K136" s="248">
        <v>2.5</v>
      </c>
      <c r="L136" s="208">
        <v>202.19</v>
      </c>
      <c r="M136" s="207"/>
      <c r="N136" s="210"/>
      <c r="Z136" s="193"/>
      <c r="AA136" s="200"/>
      <c r="AD136" s="109" t="s">
        <v>446</v>
      </c>
      <c r="AG136" s="200"/>
    </row>
    <row r="137" spans="1:33" s="108" customFormat="1" ht="12">
      <c r="A137" s="205"/>
      <c r="B137" s="206">
        <v>2</v>
      </c>
      <c r="C137" s="1141" t="s">
        <v>387</v>
      </c>
      <c r="D137" s="1141"/>
      <c r="E137" s="1141"/>
      <c r="F137" s="207"/>
      <c r="G137" s="207"/>
      <c r="H137" s="207"/>
      <c r="I137" s="207"/>
      <c r="J137" s="208">
        <v>257.14999999999998</v>
      </c>
      <c r="K137" s="248">
        <v>2.5</v>
      </c>
      <c r="L137" s="220">
        <v>10787.12</v>
      </c>
      <c r="M137" s="207"/>
      <c r="N137" s="210"/>
      <c r="Z137" s="193"/>
      <c r="AA137" s="200"/>
      <c r="AD137" s="109" t="s">
        <v>387</v>
      </c>
      <c r="AG137" s="200"/>
    </row>
    <row r="138" spans="1:33" s="108" customFormat="1" ht="12">
      <c r="A138" s="205"/>
      <c r="B138" s="206">
        <v>3</v>
      </c>
      <c r="C138" s="1141" t="s">
        <v>388</v>
      </c>
      <c r="D138" s="1141"/>
      <c r="E138" s="1141"/>
      <c r="F138" s="207"/>
      <c r="G138" s="207"/>
      <c r="H138" s="207"/>
      <c r="I138" s="207"/>
      <c r="J138" s="208">
        <v>5.37</v>
      </c>
      <c r="K138" s="248">
        <v>2.5</v>
      </c>
      <c r="L138" s="208">
        <v>225.26</v>
      </c>
      <c r="M138" s="207"/>
      <c r="N138" s="210"/>
      <c r="Z138" s="193"/>
      <c r="AA138" s="200"/>
      <c r="AD138" s="109" t="s">
        <v>388</v>
      </c>
      <c r="AG138" s="200"/>
    </row>
    <row r="139" spans="1:33" s="108" customFormat="1" ht="12">
      <c r="A139" s="205"/>
      <c r="B139" s="204"/>
      <c r="C139" s="1141" t="s">
        <v>448</v>
      </c>
      <c r="D139" s="1141"/>
      <c r="E139" s="1141"/>
      <c r="F139" s="207" t="s">
        <v>390</v>
      </c>
      <c r="G139" s="209">
        <v>0.57999999999999996</v>
      </c>
      <c r="H139" s="248">
        <v>2.5</v>
      </c>
      <c r="I139" s="249">
        <v>24.330275</v>
      </c>
      <c r="J139" s="204"/>
      <c r="K139" s="207"/>
      <c r="L139" s="204"/>
      <c r="M139" s="207"/>
      <c r="N139" s="210"/>
      <c r="Z139" s="193"/>
      <c r="AA139" s="200"/>
      <c r="AE139" s="109" t="s">
        <v>448</v>
      </c>
      <c r="AG139" s="200"/>
    </row>
    <row r="140" spans="1:33" s="108" customFormat="1" ht="12">
      <c r="A140" s="205"/>
      <c r="B140" s="204"/>
      <c r="C140" s="1141" t="s">
        <v>389</v>
      </c>
      <c r="D140" s="1141"/>
      <c r="E140" s="1141"/>
      <c r="F140" s="207" t="s">
        <v>390</v>
      </c>
      <c r="G140" s="209">
        <v>0.41</v>
      </c>
      <c r="H140" s="248">
        <v>2.5</v>
      </c>
      <c r="I140" s="211">
        <v>17.198987500000001</v>
      </c>
      <c r="J140" s="204"/>
      <c r="K140" s="207"/>
      <c r="L140" s="204"/>
      <c r="M140" s="207"/>
      <c r="N140" s="210"/>
      <c r="Z140" s="193"/>
      <c r="AA140" s="200"/>
      <c r="AE140" s="109" t="s">
        <v>389</v>
      </c>
      <c r="AG140" s="200"/>
    </row>
    <row r="141" spans="1:33" s="108" customFormat="1" ht="12" customHeight="1">
      <c r="A141" s="205"/>
      <c r="B141" s="204"/>
      <c r="C141" s="1150" t="s">
        <v>391</v>
      </c>
      <c r="D141" s="1150"/>
      <c r="E141" s="1150"/>
      <c r="F141" s="212"/>
      <c r="G141" s="212"/>
      <c r="H141" s="212"/>
      <c r="I141" s="212"/>
      <c r="J141" s="213">
        <v>261.97000000000003</v>
      </c>
      <c r="K141" s="212"/>
      <c r="L141" s="221">
        <v>10989.31</v>
      </c>
      <c r="M141" s="212"/>
      <c r="N141" s="214"/>
      <c r="Z141" s="193"/>
      <c r="AA141" s="200"/>
      <c r="AF141" s="109" t="s">
        <v>391</v>
      </c>
      <c r="AG141" s="200"/>
    </row>
    <row r="142" spans="1:33" s="108" customFormat="1" ht="12">
      <c r="A142" s="205"/>
      <c r="B142" s="204"/>
      <c r="C142" s="1141" t="s">
        <v>392</v>
      </c>
      <c r="D142" s="1141"/>
      <c r="E142" s="1141"/>
      <c r="F142" s="207"/>
      <c r="G142" s="207"/>
      <c r="H142" s="207"/>
      <c r="I142" s="207"/>
      <c r="J142" s="204"/>
      <c r="K142" s="207"/>
      <c r="L142" s="208">
        <v>427.45</v>
      </c>
      <c r="M142" s="207"/>
      <c r="N142" s="210"/>
      <c r="Z142" s="193"/>
      <c r="AA142" s="200"/>
      <c r="AE142" s="109" t="s">
        <v>392</v>
      </c>
      <c r="AG142" s="200"/>
    </row>
    <row r="143" spans="1:33" s="108" customFormat="1" ht="45">
      <c r="A143" s="205"/>
      <c r="B143" s="204" t="s">
        <v>449</v>
      </c>
      <c r="C143" s="1141" t="s">
        <v>450</v>
      </c>
      <c r="D143" s="1141"/>
      <c r="E143" s="1141"/>
      <c r="F143" s="207" t="s">
        <v>395</v>
      </c>
      <c r="G143" s="215">
        <v>147</v>
      </c>
      <c r="H143" s="207"/>
      <c r="I143" s="215">
        <v>147</v>
      </c>
      <c r="J143" s="204"/>
      <c r="K143" s="207"/>
      <c r="L143" s="208">
        <v>628.35</v>
      </c>
      <c r="M143" s="207"/>
      <c r="N143" s="210"/>
      <c r="Z143" s="193"/>
      <c r="AA143" s="200"/>
      <c r="AE143" s="109" t="s">
        <v>450</v>
      </c>
      <c r="AG143" s="200"/>
    </row>
    <row r="144" spans="1:33" s="108" customFormat="1" ht="22.5" customHeight="1">
      <c r="A144" s="205"/>
      <c r="B144" s="204" t="s">
        <v>451</v>
      </c>
      <c r="C144" s="1141" t="s">
        <v>452</v>
      </c>
      <c r="D144" s="1141"/>
      <c r="E144" s="1141"/>
      <c r="F144" s="207" t="s">
        <v>395</v>
      </c>
      <c r="G144" s="215">
        <v>95</v>
      </c>
      <c r="H144" s="207"/>
      <c r="I144" s="215">
        <v>95</v>
      </c>
      <c r="J144" s="204"/>
      <c r="K144" s="207"/>
      <c r="L144" s="208">
        <v>406.08</v>
      </c>
      <c r="M144" s="207"/>
      <c r="N144" s="210"/>
      <c r="Z144" s="193"/>
      <c r="AA144" s="200"/>
      <c r="AE144" s="109" t="s">
        <v>452</v>
      </c>
      <c r="AG144" s="200"/>
    </row>
    <row r="145" spans="1:34" s="108" customFormat="1" ht="12" customHeight="1">
      <c r="A145" s="216"/>
      <c r="B145" s="217"/>
      <c r="C145" s="1145" t="s">
        <v>398</v>
      </c>
      <c r="D145" s="1145"/>
      <c r="E145" s="1145"/>
      <c r="F145" s="196"/>
      <c r="G145" s="196"/>
      <c r="H145" s="196"/>
      <c r="I145" s="196"/>
      <c r="J145" s="198"/>
      <c r="K145" s="196"/>
      <c r="L145" s="222">
        <v>12023.74</v>
      </c>
      <c r="M145" s="212"/>
      <c r="N145" s="199"/>
      <c r="Z145" s="193"/>
      <c r="AA145" s="200"/>
      <c r="AG145" s="200" t="s">
        <v>398</v>
      </c>
    </row>
    <row r="146" spans="1:34" s="108" customFormat="1" ht="22.5" customHeight="1">
      <c r="A146" s="194" t="s">
        <v>475</v>
      </c>
      <c r="B146" s="195" t="s">
        <v>476</v>
      </c>
      <c r="C146" s="1145" t="s">
        <v>477</v>
      </c>
      <c r="D146" s="1145"/>
      <c r="E146" s="1145"/>
      <c r="F146" s="196" t="s">
        <v>472</v>
      </c>
      <c r="G146" s="196"/>
      <c r="H146" s="196"/>
      <c r="I146" s="251">
        <v>2027</v>
      </c>
      <c r="J146" s="218">
        <v>503.58</v>
      </c>
      <c r="K146" s="196"/>
      <c r="L146" s="222">
        <v>1020756.66</v>
      </c>
      <c r="M146" s="196"/>
      <c r="N146" s="199"/>
      <c r="Z146" s="193"/>
      <c r="AA146" s="200" t="s">
        <v>477</v>
      </c>
      <c r="AG146" s="200"/>
    </row>
    <row r="147" spans="1:34" s="108" customFormat="1" ht="12" customHeight="1">
      <c r="A147" s="216"/>
      <c r="B147" s="217"/>
      <c r="C147" s="1141" t="s">
        <v>409</v>
      </c>
      <c r="D147" s="1141"/>
      <c r="E147" s="1141"/>
      <c r="F147" s="1141"/>
      <c r="G147" s="1141"/>
      <c r="H147" s="1141"/>
      <c r="I147" s="1141"/>
      <c r="J147" s="1141"/>
      <c r="K147" s="1141"/>
      <c r="L147" s="1141"/>
      <c r="M147" s="1141"/>
      <c r="N147" s="1146"/>
      <c r="Z147" s="193"/>
      <c r="AA147" s="200"/>
      <c r="AG147" s="200"/>
      <c r="AH147" s="109" t="s">
        <v>409</v>
      </c>
    </row>
    <row r="148" spans="1:34" s="108" customFormat="1" ht="12" customHeight="1">
      <c r="A148" s="216"/>
      <c r="B148" s="217"/>
      <c r="C148" s="1145" t="s">
        <v>398</v>
      </c>
      <c r="D148" s="1145"/>
      <c r="E148" s="1145"/>
      <c r="F148" s="196"/>
      <c r="G148" s="196"/>
      <c r="H148" s="196"/>
      <c r="I148" s="196"/>
      <c r="J148" s="198"/>
      <c r="K148" s="196"/>
      <c r="L148" s="222">
        <v>1020756.66</v>
      </c>
      <c r="M148" s="212"/>
      <c r="N148" s="199"/>
      <c r="Z148" s="193"/>
      <c r="AA148" s="200"/>
      <c r="AG148" s="200" t="s">
        <v>398</v>
      </c>
    </row>
    <row r="149" spans="1:34" s="108" customFormat="1" ht="22.5" customHeight="1">
      <c r="A149" s="194" t="s">
        <v>478</v>
      </c>
      <c r="B149" s="195" t="s">
        <v>479</v>
      </c>
      <c r="C149" s="1145" t="s">
        <v>480</v>
      </c>
      <c r="D149" s="1145"/>
      <c r="E149" s="1145"/>
      <c r="F149" s="196" t="s">
        <v>481</v>
      </c>
      <c r="G149" s="196"/>
      <c r="H149" s="196"/>
      <c r="I149" s="223">
        <v>12.207000000000001</v>
      </c>
      <c r="J149" s="198"/>
      <c r="K149" s="196"/>
      <c r="L149" s="198"/>
      <c r="M149" s="196"/>
      <c r="N149" s="199"/>
      <c r="Z149" s="193"/>
      <c r="AA149" s="200" t="s">
        <v>480</v>
      </c>
      <c r="AG149" s="200"/>
    </row>
    <row r="150" spans="1:34" s="108" customFormat="1" ht="12" customHeight="1">
      <c r="A150" s="201"/>
      <c r="B150" s="202"/>
      <c r="C150" s="1141" t="s">
        <v>482</v>
      </c>
      <c r="D150" s="1141"/>
      <c r="E150" s="1141"/>
      <c r="F150" s="1141"/>
      <c r="G150" s="1141"/>
      <c r="H150" s="1141"/>
      <c r="I150" s="1141"/>
      <c r="J150" s="1141"/>
      <c r="K150" s="1141"/>
      <c r="L150" s="1141"/>
      <c r="M150" s="1141"/>
      <c r="N150" s="1146"/>
      <c r="Z150" s="193"/>
      <c r="AA150" s="200"/>
      <c r="AB150" s="109" t="s">
        <v>482</v>
      </c>
      <c r="AG150" s="200"/>
    </row>
    <row r="151" spans="1:34" s="108" customFormat="1" ht="33.75" customHeight="1">
      <c r="A151" s="203"/>
      <c r="B151" s="204" t="s">
        <v>385</v>
      </c>
      <c r="C151" s="1141" t="s">
        <v>386</v>
      </c>
      <c r="D151" s="1141"/>
      <c r="E151" s="1141"/>
      <c r="F151" s="1141"/>
      <c r="G151" s="1141"/>
      <c r="H151" s="1141"/>
      <c r="I151" s="1141"/>
      <c r="J151" s="1141"/>
      <c r="K151" s="1141"/>
      <c r="L151" s="1141"/>
      <c r="M151" s="1141"/>
      <c r="N151" s="1146"/>
      <c r="Z151" s="193"/>
      <c r="AA151" s="200"/>
      <c r="AC151" s="109" t="s">
        <v>386</v>
      </c>
      <c r="AG151" s="200"/>
    </row>
    <row r="152" spans="1:34" s="108" customFormat="1" ht="12">
      <c r="A152" s="205"/>
      <c r="B152" s="206">
        <v>1</v>
      </c>
      <c r="C152" s="1141" t="s">
        <v>446</v>
      </c>
      <c r="D152" s="1141"/>
      <c r="E152" s="1141"/>
      <c r="F152" s="207"/>
      <c r="G152" s="207"/>
      <c r="H152" s="207"/>
      <c r="I152" s="207"/>
      <c r="J152" s="208">
        <v>590.51</v>
      </c>
      <c r="K152" s="209">
        <v>1.25</v>
      </c>
      <c r="L152" s="220">
        <v>9010.44</v>
      </c>
      <c r="M152" s="207"/>
      <c r="N152" s="210"/>
      <c r="Z152" s="193"/>
      <c r="AA152" s="200"/>
      <c r="AD152" s="109" t="s">
        <v>446</v>
      </c>
      <c r="AG152" s="200"/>
    </row>
    <row r="153" spans="1:34" s="108" customFormat="1" ht="12">
      <c r="A153" s="205"/>
      <c r="B153" s="206">
        <v>2</v>
      </c>
      <c r="C153" s="1141" t="s">
        <v>387</v>
      </c>
      <c r="D153" s="1141"/>
      <c r="E153" s="1141"/>
      <c r="F153" s="207"/>
      <c r="G153" s="207"/>
      <c r="H153" s="207"/>
      <c r="I153" s="207"/>
      <c r="J153" s="208">
        <v>73.02</v>
      </c>
      <c r="K153" s="209">
        <v>1.25</v>
      </c>
      <c r="L153" s="220">
        <v>1114.19</v>
      </c>
      <c r="M153" s="207"/>
      <c r="N153" s="210"/>
      <c r="Z153" s="193"/>
      <c r="AA153" s="200"/>
      <c r="AD153" s="109" t="s">
        <v>387</v>
      </c>
      <c r="AG153" s="200"/>
    </row>
    <row r="154" spans="1:34" s="108" customFormat="1" ht="12">
      <c r="A154" s="205"/>
      <c r="B154" s="206">
        <v>3</v>
      </c>
      <c r="C154" s="1141" t="s">
        <v>388</v>
      </c>
      <c r="D154" s="1141"/>
      <c r="E154" s="1141"/>
      <c r="F154" s="207"/>
      <c r="G154" s="207"/>
      <c r="H154" s="207"/>
      <c r="I154" s="207"/>
      <c r="J154" s="208">
        <v>8.6999999999999993</v>
      </c>
      <c r="K154" s="209">
        <v>1.25</v>
      </c>
      <c r="L154" s="208">
        <v>132.75</v>
      </c>
      <c r="M154" s="207"/>
      <c r="N154" s="210"/>
      <c r="Z154" s="193"/>
      <c r="AA154" s="200"/>
      <c r="AD154" s="109" t="s">
        <v>388</v>
      </c>
      <c r="AG154" s="200"/>
    </row>
    <row r="155" spans="1:34" s="108" customFormat="1" ht="12">
      <c r="A155" s="205"/>
      <c r="B155" s="206">
        <v>4</v>
      </c>
      <c r="C155" s="1141" t="s">
        <v>447</v>
      </c>
      <c r="D155" s="1141"/>
      <c r="E155" s="1141"/>
      <c r="F155" s="207"/>
      <c r="G155" s="207"/>
      <c r="H155" s="207"/>
      <c r="I155" s="207"/>
      <c r="J155" s="220">
        <v>3690.05</v>
      </c>
      <c r="K155" s="207"/>
      <c r="L155" s="220">
        <v>45044.44</v>
      </c>
      <c r="M155" s="207"/>
      <c r="N155" s="210"/>
      <c r="Z155" s="193"/>
      <c r="AA155" s="200"/>
      <c r="AD155" s="109" t="s">
        <v>447</v>
      </c>
      <c r="AG155" s="200"/>
    </row>
    <row r="156" spans="1:34" s="108" customFormat="1" ht="12">
      <c r="A156" s="205"/>
      <c r="B156" s="204"/>
      <c r="C156" s="1141" t="s">
        <v>448</v>
      </c>
      <c r="D156" s="1141"/>
      <c r="E156" s="1141"/>
      <c r="F156" s="207" t="s">
        <v>390</v>
      </c>
      <c r="G156" s="248">
        <v>69.8</v>
      </c>
      <c r="H156" s="209">
        <v>1.25</v>
      </c>
      <c r="I156" s="252">
        <v>1065.0607500000001</v>
      </c>
      <c r="J156" s="204"/>
      <c r="K156" s="207"/>
      <c r="L156" s="204"/>
      <c r="M156" s="207"/>
      <c r="N156" s="210"/>
      <c r="Z156" s="193"/>
      <c r="AA156" s="200"/>
      <c r="AE156" s="109" t="s">
        <v>448</v>
      </c>
      <c r="AG156" s="200"/>
    </row>
    <row r="157" spans="1:34" s="108" customFormat="1" ht="12">
      <c r="A157" s="205"/>
      <c r="B157" s="204"/>
      <c r="C157" s="1141" t="s">
        <v>389</v>
      </c>
      <c r="D157" s="1141"/>
      <c r="E157" s="1141"/>
      <c r="F157" s="207" t="s">
        <v>390</v>
      </c>
      <c r="G157" s="209">
        <v>0.65</v>
      </c>
      <c r="H157" s="209">
        <v>1.25</v>
      </c>
      <c r="I157" s="211">
        <v>9.9181875000000002</v>
      </c>
      <c r="J157" s="204"/>
      <c r="K157" s="207"/>
      <c r="L157" s="204"/>
      <c r="M157" s="207"/>
      <c r="N157" s="210"/>
      <c r="Z157" s="193"/>
      <c r="AA157" s="200"/>
      <c r="AE157" s="109" t="s">
        <v>389</v>
      </c>
      <c r="AG157" s="200"/>
    </row>
    <row r="158" spans="1:34" s="108" customFormat="1" ht="12" customHeight="1">
      <c r="A158" s="205"/>
      <c r="B158" s="204"/>
      <c r="C158" s="1150" t="s">
        <v>391</v>
      </c>
      <c r="D158" s="1150"/>
      <c r="E158" s="1150"/>
      <c r="F158" s="212"/>
      <c r="G158" s="212"/>
      <c r="H158" s="212"/>
      <c r="I158" s="212"/>
      <c r="J158" s="221">
        <v>4353.58</v>
      </c>
      <c r="K158" s="212"/>
      <c r="L158" s="221">
        <v>55169.07</v>
      </c>
      <c r="M158" s="212"/>
      <c r="N158" s="214"/>
      <c r="Z158" s="193"/>
      <c r="AA158" s="200"/>
      <c r="AF158" s="109" t="s">
        <v>391</v>
      </c>
      <c r="AG158" s="200"/>
    </row>
    <row r="159" spans="1:34" s="108" customFormat="1" ht="12">
      <c r="A159" s="205"/>
      <c r="B159" s="204"/>
      <c r="C159" s="1141" t="s">
        <v>392</v>
      </c>
      <c r="D159" s="1141"/>
      <c r="E159" s="1141"/>
      <c r="F159" s="207"/>
      <c r="G159" s="207"/>
      <c r="H159" s="207"/>
      <c r="I159" s="207"/>
      <c r="J159" s="204"/>
      <c r="K159" s="207"/>
      <c r="L159" s="220">
        <v>9143.19</v>
      </c>
      <c r="M159" s="207"/>
      <c r="N159" s="210"/>
      <c r="Z159" s="193"/>
      <c r="AA159" s="200"/>
      <c r="AE159" s="109" t="s">
        <v>392</v>
      </c>
      <c r="AG159" s="200"/>
    </row>
    <row r="160" spans="1:34" s="108" customFormat="1" ht="45">
      <c r="A160" s="205"/>
      <c r="B160" s="204" t="s">
        <v>449</v>
      </c>
      <c r="C160" s="1141" t="s">
        <v>450</v>
      </c>
      <c r="D160" s="1141"/>
      <c r="E160" s="1141"/>
      <c r="F160" s="207" t="s">
        <v>395</v>
      </c>
      <c r="G160" s="215">
        <v>147</v>
      </c>
      <c r="H160" s="207"/>
      <c r="I160" s="215">
        <v>147</v>
      </c>
      <c r="J160" s="204"/>
      <c r="K160" s="207"/>
      <c r="L160" s="220">
        <v>13440.49</v>
      </c>
      <c r="M160" s="207"/>
      <c r="N160" s="210"/>
      <c r="Z160" s="193"/>
      <c r="AA160" s="200"/>
      <c r="AE160" s="109" t="s">
        <v>450</v>
      </c>
      <c r="AG160" s="200"/>
    </row>
    <row r="161" spans="1:36" s="108" customFormat="1" ht="22.5" customHeight="1">
      <c r="A161" s="205"/>
      <c r="B161" s="204" t="s">
        <v>451</v>
      </c>
      <c r="C161" s="1141" t="s">
        <v>452</v>
      </c>
      <c r="D161" s="1141"/>
      <c r="E161" s="1141"/>
      <c r="F161" s="207" t="s">
        <v>395</v>
      </c>
      <c r="G161" s="215">
        <v>95</v>
      </c>
      <c r="H161" s="207"/>
      <c r="I161" s="215">
        <v>95</v>
      </c>
      <c r="J161" s="204"/>
      <c r="K161" s="207"/>
      <c r="L161" s="220">
        <v>8686.0300000000007</v>
      </c>
      <c r="M161" s="207"/>
      <c r="N161" s="210"/>
      <c r="Z161" s="193"/>
      <c r="AA161" s="200"/>
      <c r="AE161" s="109" t="s">
        <v>452</v>
      </c>
      <c r="AG161" s="200"/>
    </row>
    <row r="162" spans="1:36" s="108" customFormat="1" ht="12" customHeight="1">
      <c r="A162" s="216"/>
      <c r="B162" s="217"/>
      <c r="C162" s="1145" t="s">
        <v>398</v>
      </c>
      <c r="D162" s="1145"/>
      <c r="E162" s="1145"/>
      <c r="F162" s="196"/>
      <c r="G162" s="196"/>
      <c r="H162" s="196"/>
      <c r="I162" s="196"/>
      <c r="J162" s="198"/>
      <c r="K162" s="196"/>
      <c r="L162" s="222">
        <v>77295.59</v>
      </c>
      <c r="M162" s="212"/>
      <c r="N162" s="199"/>
      <c r="Z162" s="193"/>
      <c r="AA162" s="200"/>
      <c r="AG162" s="200" t="s">
        <v>398</v>
      </c>
    </row>
    <row r="163" spans="1:36" s="108" customFormat="1" ht="22.5" customHeight="1">
      <c r="A163" s="194" t="s">
        <v>483</v>
      </c>
      <c r="B163" s="195" t="s">
        <v>484</v>
      </c>
      <c r="C163" s="1145" t="s">
        <v>485</v>
      </c>
      <c r="D163" s="1145"/>
      <c r="E163" s="1145"/>
      <c r="F163" s="196" t="s">
        <v>486</v>
      </c>
      <c r="G163" s="196"/>
      <c r="H163" s="196"/>
      <c r="I163" s="251">
        <v>1221</v>
      </c>
      <c r="J163" s="218">
        <v>63.12</v>
      </c>
      <c r="K163" s="196"/>
      <c r="L163" s="222">
        <v>77069.52</v>
      </c>
      <c r="M163" s="196"/>
      <c r="N163" s="199"/>
      <c r="Z163" s="193"/>
      <c r="AA163" s="200" t="s">
        <v>485</v>
      </c>
      <c r="AG163" s="200"/>
    </row>
    <row r="164" spans="1:36" s="108" customFormat="1" ht="12" customHeight="1">
      <c r="A164" s="216"/>
      <c r="B164" s="217"/>
      <c r="C164" s="1141" t="s">
        <v>409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G164" s="200"/>
      <c r="AH164" s="109" t="s">
        <v>409</v>
      </c>
    </row>
    <row r="165" spans="1:36" s="108" customFormat="1" ht="12" customHeight="1">
      <c r="A165" s="216"/>
      <c r="B165" s="217"/>
      <c r="C165" s="1145" t="s">
        <v>398</v>
      </c>
      <c r="D165" s="1145"/>
      <c r="E165" s="1145"/>
      <c r="F165" s="196"/>
      <c r="G165" s="196"/>
      <c r="H165" s="196"/>
      <c r="I165" s="196"/>
      <c r="J165" s="198"/>
      <c r="K165" s="196"/>
      <c r="L165" s="222">
        <v>77069.52</v>
      </c>
      <c r="M165" s="212"/>
      <c r="N165" s="199"/>
      <c r="Z165" s="193"/>
      <c r="AA165" s="200"/>
      <c r="AG165" s="200" t="s">
        <v>398</v>
      </c>
    </row>
    <row r="166" spans="1:36" s="108" customFormat="1" ht="1.5" customHeight="1">
      <c r="A166" s="224"/>
      <c r="B166" s="217"/>
      <c r="C166" s="217"/>
      <c r="D166" s="217"/>
      <c r="E166" s="217"/>
      <c r="F166" s="225"/>
      <c r="G166" s="225"/>
      <c r="H166" s="225"/>
      <c r="I166" s="225"/>
      <c r="J166" s="226"/>
      <c r="K166" s="225"/>
      <c r="L166" s="226"/>
      <c r="M166" s="207"/>
      <c r="N166" s="226"/>
      <c r="Z166" s="193"/>
      <c r="AA166" s="200"/>
      <c r="AG166" s="200"/>
    </row>
    <row r="167" spans="1:36" s="108" customFormat="1" ht="12" customHeight="1">
      <c r="A167" s="227"/>
      <c r="B167" s="198"/>
      <c r="C167" s="1145" t="s">
        <v>487</v>
      </c>
      <c r="D167" s="1145"/>
      <c r="E167" s="1145"/>
      <c r="F167" s="1145"/>
      <c r="G167" s="1145"/>
      <c r="H167" s="1145"/>
      <c r="I167" s="1145"/>
      <c r="J167" s="1145"/>
      <c r="K167" s="1145"/>
      <c r="L167" s="228"/>
      <c r="M167" s="229"/>
      <c r="N167" s="230"/>
      <c r="Z167" s="193"/>
      <c r="AA167" s="200"/>
      <c r="AG167" s="200"/>
      <c r="AI167" s="200" t="s">
        <v>487</v>
      </c>
    </row>
    <row r="168" spans="1:36" s="108" customFormat="1" ht="12" customHeight="1">
      <c r="A168" s="231"/>
      <c r="B168" s="204"/>
      <c r="C168" s="1141" t="s">
        <v>416</v>
      </c>
      <c r="D168" s="1141"/>
      <c r="E168" s="1141"/>
      <c r="F168" s="1141"/>
      <c r="G168" s="1141"/>
      <c r="H168" s="1141"/>
      <c r="I168" s="1141"/>
      <c r="J168" s="1141"/>
      <c r="K168" s="1141"/>
      <c r="L168" s="232">
        <v>4824753.84</v>
      </c>
      <c r="M168" s="233"/>
      <c r="N168" s="234"/>
      <c r="Z168" s="193"/>
      <c r="AA168" s="200"/>
      <c r="AG168" s="200"/>
      <c r="AI168" s="200"/>
      <c r="AJ168" s="109" t="s">
        <v>416</v>
      </c>
    </row>
    <row r="169" spans="1:36" s="108" customFormat="1" ht="12" customHeight="1">
      <c r="A169" s="231"/>
      <c r="B169" s="204"/>
      <c r="C169" s="1141" t="s">
        <v>417</v>
      </c>
      <c r="D169" s="1141"/>
      <c r="E169" s="1141"/>
      <c r="F169" s="1141"/>
      <c r="G169" s="1141"/>
      <c r="H169" s="1141"/>
      <c r="I169" s="1141"/>
      <c r="J169" s="1141"/>
      <c r="K169" s="1141"/>
      <c r="L169" s="236"/>
      <c r="M169" s="233"/>
      <c r="N169" s="234"/>
      <c r="Z169" s="193"/>
      <c r="AA169" s="200"/>
      <c r="AG169" s="200"/>
      <c r="AI169" s="200"/>
      <c r="AJ169" s="109" t="s">
        <v>417</v>
      </c>
    </row>
    <row r="170" spans="1:36" s="108" customFormat="1" ht="12" customHeight="1">
      <c r="A170" s="231"/>
      <c r="B170" s="204"/>
      <c r="C170" s="1141" t="s">
        <v>488</v>
      </c>
      <c r="D170" s="1141"/>
      <c r="E170" s="1141"/>
      <c r="F170" s="1141"/>
      <c r="G170" s="1141"/>
      <c r="H170" s="1141"/>
      <c r="I170" s="1141"/>
      <c r="J170" s="1141"/>
      <c r="K170" s="1141"/>
      <c r="L170" s="232">
        <v>37373.74</v>
      </c>
      <c r="M170" s="233"/>
      <c r="N170" s="234"/>
      <c r="Z170" s="193"/>
      <c r="AA170" s="200"/>
      <c r="AG170" s="200"/>
      <c r="AI170" s="200"/>
      <c r="AJ170" s="109" t="s">
        <v>488</v>
      </c>
    </row>
    <row r="171" spans="1:36" s="108" customFormat="1" ht="12" customHeight="1">
      <c r="A171" s="231"/>
      <c r="B171" s="204"/>
      <c r="C171" s="1141" t="s">
        <v>418</v>
      </c>
      <c r="D171" s="1141"/>
      <c r="E171" s="1141"/>
      <c r="F171" s="1141"/>
      <c r="G171" s="1141"/>
      <c r="H171" s="1141"/>
      <c r="I171" s="1141"/>
      <c r="J171" s="1141"/>
      <c r="K171" s="1141"/>
      <c r="L171" s="232">
        <v>869573.24</v>
      </c>
      <c r="M171" s="233"/>
      <c r="N171" s="234"/>
      <c r="Z171" s="193"/>
      <c r="AA171" s="200"/>
      <c r="AG171" s="200"/>
      <c r="AI171" s="200"/>
      <c r="AJ171" s="109" t="s">
        <v>418</v>
      </c>
    </row>
    <row r="172" spans="1:36" s="108" customFormat="1" ht="12" customHeight="1">
      <c r="A172" s="231"/>
      <c r="B172" s="204"/>
      <c r="C172" s="1141" t="s">
        <v>419</v>
      </c>
      <c r="D172" s="1141"/>
      <c r="E172" s="1141"/>
      <c r="F172" s="1141"/>
      <c r="G172" s="1141"/>
      <c r="H172" s="1141"/>
      <c r="I172" s="1141"/>
      <c r="J172" s="1141"/>
      <c r="K172" s="1141"/>
      <c r="L172" s="232">
        <v>37953.93</v>
      </c>
      <c r="M172" s="233"/>
      <c r="N172" s="234"/>
      <c r="Z172" s="193"/>
      <c r="AA172" s="200"/>
      <c r="AG172" s="200"/>
      <c r="AI172" s="200"/>
      <c r="AJ172" s="109" t="s">
        <v>419</v>
      </c>
    </row>
    <row r="173" spans="1:36" s="108" customFormat="1" ht="12" customHeight="1">
      <c r="A173" s="231"/>
      <c r="B173" s="204"/>
      <c r="C173" s="1141" t="s">
        <v>420</v>
      </c>
      <c r="D173" s="1141"/>
      <c r="E173" s="1141"/>
      <c r="F173" s="1141"/>
      <c r="G173" s="1141"/>
      <c r="H173" s="1141"/>
      <c r="I173" s="1141"/>
      <c r="J173" s="1141"/>
      <c r="K173" s="1141"/>
      <c r="L173" s="232">
        <v>3917806.86</v>
      </c>
      <c r="M173" s="233"/>
      <c r="N173" s="234"/>
      <c r="Z173" s="193"/>
      <c r="AA173" s="200"/>
      <c r="AG173" s="200"/>
      <c r="AI173" s="200"/>
      <c r="AJ173" s="109" t="s">
        <v>420</v>
      </c>
    </row>
    <row r="174" spans="1:36" s="108" customFormat="1" ht="12" customHeight="1">
      <c r="A174" s="231"/>
      <c r="B174" s="204"/>
      <c r="C174" s="1141" t="s">
        <v>421</v>
      </c>
      <c r="D174" s="1141"/>
      <c r="E174" s="1141"/>
      <c r="F174" s="1141"/>
      <c r="G174" s="1141"/>
      <c r="H174" s="1141"/>
      <c r="I174" s="1141"/>
      <c r="J174" s="1141"/>
      <c r="K174" s="1141"/>
      <c r="L174" s="232">
        <v>5007046.82</v>
      </c>
      <c r="M174" s="233"/>
      <c r="N174" s="234"/>
      <c r="Z174" s="193"/>
      <c r="AA174" s="200"/>
      <c r="AG174" s="200"/>
      <c r="AI174" s="200"/>
      <c r="AJ174" s="109" t="s">
        <v>421</v>
      </c>
    </row>
    <row r="175" spans="1:36" s="108" customFormat="1" ht="12" customHeight="1">
      <c r="A175" s="231"/>
      <c r="B175" s="204"/>
      <c r="C175" s="1141" t="s">
        <v>417</v>
      </c>
      <c r="D175" s="1141"/>
      <c r="E175" s="1141"/>
      <c r="F175" s="1141"/>
      <c r="G175" s="1141"/>
      <c r="H175" s="1141"/>
      <c r="I175" s="1141"/>
      <c r="J175" s="1141"/>
      <c r="K175" s="1141"/>
      <c r="L175" s="236"/>
      <c r="M175" s="233"/>
      <c r="N175" s="234"/>
      <c r="Z175" s="193"/>
      <c r="AA175" s="200"/>
      <c r="AG175" s="200"/>
      <c r="AI175" s="200"/>
      <c r="AJ175" s="109" t="s">
        <v>417</v>
      </c>
    </row>
    <row r="176" spans="1:36" s="108" customFormat="1" ht="12" customHeight="1">
      <c r="A176" s="231"/>
      <c r="B176" s="204"/>
      <c r="C176" s="1141" t="s">
        <v>489</v>
      </c>
      <c r="D176" s="1141"/>
      <c r="E176" s="1141"/>
      <c r="F176" s="1141"/>
      <c r="G176" s="1141"/>
      <c r="H176" s="1141"/>
      <c r="I176" s="1141"/>
      <c r="J176" s="1141"/>
      <c r="K176" s="1141"/>
      <c r="L176" s="232">
        <v>37373.74</v>
      </c>
      <c r="M176" s="233"/>
      <c r="N176" s="234"/>
      <c r="Z176" s="193"/>
      <c r="AA176" s="200"/>
      <c r="AG176" s="200"/>
      <c r="AI176" s="200"/>
      <c r="AJ176" s="109" t="s">
        <v>489</v>
      </c>
    </row>
    <row r="177" spans="1:37" s="108" customFormat="1" ht="12" customHeight="1">
      <c r="A177" s="231"/>
      <c r="B177" s="204"/>
      <c r="C177" s="1141" t="s">
        <v>490</v>
      </c>
      <c r="D177" s="1141"/>
      <c r="E177" s="1141"/>
      <c r="F177" s="1141"/>
      <c r="G177" s="1141"/>
      <c r="H177" s="1141"/>
      <c r="I177" s="1141"/>
      <c r="J177" s="1141"/>
      <c r="K177" s="1141"/>
      <c r="L177" s="232">
        <v>869573.24</v>
      </c>
      <c r="M177" s="233"/>
      <c r="N177" s="234"/>
      <c r="Z177" s="193"/>
      <c r="AA177" s="200"/>
      <c r="AG177" s="200"/>
      <c r="AI177" s="200"/>
      <c r="AJ177" s="109" t="s">
        <v>490</v>
      </c>
    </row>
    <row r="178" spans="1:37" s="108" customFormat="1" ht="12" customHeight="1">
      <c r="A178" s="231"/>
      <c r="B178" s="204"/>
      <c r="C178" s="1141" t="s">
        <v>491</v>
      </c>
      <c r="D178" s="1141"/>
      <c r="E178" s="1141"/>
      <c r="F178" s="1141"/>
      <c r="G178" s="1141"/>
      <c r="H178" s="1141"/>
      <c r="I178" s="1141"/>
      <c r="J178" s="1141"/>
      <c r="K178" s="1141"/>
      <c r="L178" s="232">
        <v>37953.93</v>
      </c>
      <c r="M178" s="233"/>
      <c r="N178" s="234"/>
      <c r="Z178" s="193"/>
      <c r="AA178" s="200"/>
      <c r="AG178" s="200"/>
      <c r="AI178" s="200"/>
      <c r="AJ178" s="109" t="s">
        <v>491</v>
      </c>
    </row>
    <row r="179" spans="1:37" s="108" customFormat="1" ht="12" customHeight="1">
      <c r="A179" s="231"/>
      <c r="B179" s="204"/>
      <c r="C179" s="1141" t="s">
        <v>492</v>
      </c>
      <c r="D179" s="1141"/>
      <c r="E179" s="1141"/>
      <c r="F179" s="1141"/>
      <c r="G179" s="1141"/>
      <c r="H179" s="1141"/>
      <c r="I179" s="1141"/>
      <c r="J179" s="1141"/>
      <c r="K179" s="1141"/>
      <c r="L179" s="232">
        <v>3917806.86</v>
      </c>
      <c r="M179" s="233"/>
      <c r="N179" s="234"/>
      <c r="Z179" s="193"/>
      <c r="AA179" s="200"/>
      <c r="AG179" s="200"/>
      <c r="AI179" s="200"/>
      <c r="AJ179" s="109" t="s">
        <v>492</v>
      </c>
    </row>
    <row r="180" spans="1:37" s="108" customFormat="1" ht="12" customHeight="1">
      <c r="A180" s="231"/>
      <c r="B180" s="204"/>
      <c r="C180" s="1141" t="s">
        <v>493</v>
      </c>
      <c r="D180" s="1141"/>
      <c r="E180" s="1141"/>
      <c r="F180" s="1141"/>
      <c r="G180" s="1141"/>
      <c r="H180" s="1141"/>
      <c r="I180" s="1141"/>
      <c r="J180" s="1141"/>
      <c r="K180" s="1141"/>
      <c r="L180" s="232">
        <v>110731.68</v>
      </c>
      <c r="M180" s="233"/>
      <c r="N180" s="234"/>
      <c r="Z180" s="193"/>
      <c r="AA180" s="200"/>
      <c r="AG180" s="200"/>
      <c r="AI180" s="200"/>
      <c r="AJ180" s="109" t="s">
        <v>493</v>
      </c>
    </row>
    <row r="181" spans="1:37" s="108" customFormat="1" ht="12" customHeight="1">
      <c r="A181" s="231"/>
      <c r="B181" s="204"/>
      <c r="C181" s="1141" t="s">
        <v>494</v>
      </c>
      <c r="D181" s="1141"/>
      <c r="E181" s="1141"/>
      <c r="F181" s="1141"/>
      <c r="G181" s="1141"/>
      <c r="H181" s="1141"/>
      <c r="I181" s="1141"/>
      <c r="J181" s="1141"/>
      <c r="K181" s="1141"/>
      <c r="L181" s="232">
        <v>71561.3</v>
      </c>
      <c r="M181" s="233"/>
      <c r="N181" s="234"/>
      <c r="Z181" s="193"/>
      <c r="AA181" s="200"/>
      <c r="AG181" s="200"/>
      <c r="AI181" s="200"/>
      <c r="AJ181" s="109" t="s">
        <v>494</v>
      </c>
    </row>
    <row r="182" spans="1:37" s="108" customFormat="1" ht="12" customHeight="1">
      <c r="A182" s="231"/>
      <c r="B182" s="204"/>
      <c r="C182" s="1141" t="s">
        <v>431</v>
      </c>
      <c r="D182" s="1141"/>
      <c r="E182" s="1141"/>
      <c r="F182" s="1141"/>
      <c r="G182" s="1141"/>
      <c r="H182" s="1141"/>
      <c r="I182" s="1141"/>
      <c r="J182" s="1141"/>
      <c r="K182" s="1141"/>
      <c r="L182" s="232">
        <v>75327.67</v>
      </c>
      <c r="M182" s="233"/>
      <c r="N182" s="234"/>
      <c r="Z182" s="193"/>
      <c r="AA182" s="200"/>
      <c r="AG182" s="200"/>
      <c r="AI182" s="200"/>
      <c r="AJ182" s="109" t="s">
        <v>431</v>
      </c>
    </row>
    <row r="183" spans="1:37" s="108" customFormat="1" ht="12" customHeight="1">
      <c r="A183" s="231"/>
      <c r="B183" s="204"/>
      <c r="C183" s="1141" t="s">
        <v>432</v>
      </c>
      <c r="D183" s="1141"/>
      <c r="E183" s="1141"/>
      <c r="F183" s="1141"/>
      <c r="G183" s="1141"/>
      <c r="H183" s="1141"/>
      <c r="I183" s="1141"/>
      <c r="J183" s="1141"/>
      <c r="K183" s="1141"/>
      <c r="L183" s="232">
        <v>110731.68</v>
      </c>
      <c r="M183" s="233"/>
      <c r="N183" s="234"/>
      <c r="Z183" s="193"/>
      <c r="AA183" s="200"/>
      <c r="AG183" s="200"/>
      <c r="AI183" s="200"/>
      <c r="AJ183" s="109" t="s">
        <v>432</v>
      </c>
    </row>
    <row r="184" spans="1:37" s="108" customFormat="1" ht="12" customHeight="1">
      <c r="A184" s="231"/>
      <c r="B184" s="204"/>
      <c r="C184" s="1141" t="s">
        <v>433</v>
      </c>
      <c r="D184" s="1141"/>
      <c r="E184" s="1141"/>
      <c r="F184" s="1141"/>
      <c r="G184" s="1141"/>
      <c r="H184" s="1141"/>
      <c r="I184" s="1141"/>
      <c r="J184" s="1141"/>
      <c r="K184" s="1141"/>
      <c r="L184" s="232">
        <v>71561.3</v>
      </c>
      <c r="M184" s="233"/>
      <c r="N184" s="234"/>
      <c r="Z184" s="193"/>
      <c r="AA184" s="200"/>
      <c r="AG184" s="200"/>
      <c r="AI184" s="200"/>
      <c r="AJ184" s="109" t="s">
        <v>433</v>
      </c>
    </row>
    <row r="185" spans="1:37" s="108" customFormat="1" ht="12" customHeight="1">
      <c r="A185" s="231"/>
      <c r="B185" s="226"/>
      <c r="C185" s="1142" t="s">
        <v>495</v>
      </c>
      <c r="D185" s="1142"/>
      <c r="E185" s="1142"/>
      <c r="F185" s="1142"/>
      <c r="G185" s="1142"/>
      <c r="H185" s="1142"/>
      <c r="I185" s="1142"/>
      <c r="J185" s="1142"/>
      <c r="K185" s="1142"/>
      <c r="L185" s="239">
        <v>5007046.82</v>
      </c>
      <c r="M185" s="240"/>
      <c r="N185" s="253"/>
      <c r="Z185" s="193"/>
      <c r="AA185" s="200"/>
      <c r="AG185" s="200"/>
      <c r="AI185" s="200"/>
      <c r="AK185" s="200" t="s">
        <v>495</v>
      </c>
    </row>
    <row r="186" spans="1:37" s="108" customFormat="1" ht="12" customHeight="1">
      <c r="A186" s="1089" t="s">
        <v>496</v>
      </c>
      <c r="B186" s="1090"/>
      <c r="C186" s="1090"/>
      <c r="D186" s="1090"/>
      <c r="E186" s="1090"/>
      <c r="F186" s="1090"/>
      <c r="G186" s="1090"/>
      <c r="H186" s="1090"/>
      <c r="I186" s="1090"/>
      <c r="J186" s="1090"/>
      <c r="K186" s="1090"/>
      <c r="L186" s="1090"/>
      <c r="M186" s="1090"/>
      <c r="N186" s="1095"/>
      <c r="Z186" s="193" t="s">
        <v>496</v>
      </c>
      <c r="AA186" s="200"/>
      <c r="AG186" s="200"/>
      <c r="AI186" s="200"/>
      <c r="AK186" s="200"/>
    </row>
    <row r="187" spans="1:37" s="108" customFormat="1" ht="33.75" customHeight="1">
      <c r="A187" s="194" t="s">
        <v>497</v>
      </c>
      <c r="B187" s="195" t="s">
        <v>442</v>
      </c>
      <c r="C187" s="1145" t="s">
        <v>443</v>
      </c>
      <c r="D187" s="1145"/>
      <c r="E187" s="1145"/>
      <c r="F187" s="196" t="s">
        <v>444</v>
      </c>
      <c r="G187" s="196"/>
      <c r="H187" s="196"/>
      <c r="I187" s="247">
        <v>1.72</v>
      </c>
      <c r="J187" s="198"/>
      <c r="K187" s="196"/>
      <c r="L187" s="198"/>
      <c r="M187" s="196"/>
      <c r="N187" s="199"/>
      <c r="Z187" s="193"/>
      <c r="AA187" s="200" t="s">
        <v>443</v>
      </c>
      <c r="AG187" s="200"/>
      <c r="AI187" s="200"/>
      <c r="AK187" s="200"/>
    </row>
    <row r="188" spans="1:37" s="108" customFormat="1" ht="12" customHeight="1">
      <c r="A188" s="201"/>
      <c r="B188" s="202"/>
      <c r="C188" s="1141" t="s">
        <v>498</v>
      </c>
      <c r="D188" s="1141"/>
      <c r="E188" s="1141"/>
      <c r="F188" s="1141"/>
      <c r="G188" s="1141"/>
      <c r="H188" s="1141"/>
      <c r="I188" s="1141"/>
      <c r="J188" s="1141"/>
      <c r="K188" s="1141"/>
      <c r="L188" s="1141"/>
      <c r="M188" s="1141"/>
      <c r="N188" s="1146"/>
      <c r="Z188" s="193"/>
      <c r="AA188" s="200"/>
      <c r="AB188" s="109" t="s">
        <v>498</v>
      </c>
      <c r="AG188" s="200"/>
      <c r="AI188" s="200"/>
      <c r="AK188" s="200"/>
    </row>
    <row r="189" spans="1:37" s="108" customFormat="1" ht="33.75" customHeight="1">
      <c r="A189" s="203"/>
      <c r="B189" s="204" t="s">
        <v>385</v>
      </c>
      <c r="C189" s="1141" t="s">
        <v>386</v>
      </c>
      <c r="D189" s="1141"/>
      <c r="E189" s="1141"/>
      <c r="F189" s="1141"/>
      <c r="G189" s="1141"/>
      <c r="H189" s="1141"/>
      <c r="I189" s="1141"/>
      <c r="J189" s="1141"/>
      <c r="K189" s="1141"/>
      <c r="L189" s="1141"/>
      <c r="M189" s="1141"/>
      <c r="N189" s="1146"/>
      <c r="Z189" s="193"/>
      <c r="AA189" s="200"/>
      <c r="AC189" s="109" t="s">
        <v>386</v>
      </c>
      <c r="AG189" s="200"/>
      <c r="AI189" s="200"/>
      <c r="AK189" s="200"/>
    </row>
    <row r="190" spans="1:37" s="108" customFormat="1" ht="12">
      <c r="A190" s="205"/>
      <c r="B190" s="206">
        <v>1</v>
      </c>
      <c r="C190" s="1141" t="s">
        <v>446</v>
      </c>
      <c r="D190" s="1141"/>
      <c r="E190" s="1141"/>
      <c r="F190" s="207"/>
      <c r="G190" s="207"/>
      <c r="H190" s="207"/>
      <c r="I190" s="207"/>
      <c r="J190" s="208">
        <v>115.49</v>
      </c>
      <c r="K190" s="209">
        <v>1.25</v>
      </c>
      <c r="L190" s="208">
        <v>248.3</v>
      </c>
      <c r="M190" s="207"/>
      <c r="N190" s="210"/>
      <c r="Z190" s="193"/>
      <c r="AA190" s="200"/>
      <c r="AD190" s="109" t="s">
        <v>446</v>
      </c>
      <c r="AG190" s="200"/>
      <c r="AI190" s="200"/>
      <c r="AK190" s="200"/>
    </row>
    <row r="191" spans="1:37" s="108" customFormat="1" ht="12">
      <c r="A191" s="205"/>
      <c r="B191" s="206">
        <v>2</v>
      </c>
      <c r="C191" s="1141" t="s">
        <v>387</v>
      </c>
      <c r="D191" s="1141"/>
      <c r="E191" s="1141"/>
      <c r="F191" s="207"/>
      <c r="G191" s="207"/>
      <c r="H191" s="207"/>
      <c r="I191" s="207"/>
      <c r="J191" s="220">
        <v>3357.76</v>
      </c>
      <c r="K191" s="209">
        <v>1.25</v>
      </c>
      <c r="L191" s="220">
        <v>7219.18</v>
      </c>
      <c r="M191" s="207"/>
      <c r="N191" s="210"/>
      <c r="Z191" s="193"/>
      <c r="AA191" s="200"/>
      <c r="AD191" s="109" t="s">
        <v>387</v>
      </c>
      <c r="AG191" s="200"/>
      <c r="AI191" s="200"/>
      <c r="AK191" s="200"/>
    </row>
    <row r="192" spans="1:37" s="108" customFormat="1" ht="12">
      <c r="A192" s="205"/>
      <c r="B192" s="206">
        <v>3</v>
      </c>
      <c r="C192" s="1141" t="s">
        <v>388</v>
      </c>
      <c r="D192" s="1141"/>
      <c r="E192" s="1141"/>
      <c r="F192" s="207"/>
      <c r="G192" s="207"/>
      <c r="H192" s="207"/>
      <c r="I192" s="207"/>
      <c r="J192" s="208">
        <v>181.59</v>
      </c>
      <c r="K192" s="209">
        <v>1.25</v>
      </c>
      <c r="L192" s="208">
        <v>390.42</v>
      </c>
      <c r="M192" s="207"/>
      <c r="N192" s="210"/>
      <c r="Z192" s="193"/>
      <c r="AA192" s="200"/>
      <c r="AD192" s="109" t="s">
        <v>388</v>
      </c>
      <c r="AG192" s="200"/>
      <c r="AI192" s="200"/>
      <c r="AK192" s="200"/>
    </row>
    <row r="193" spans="1:37" s="108" customFormat="1" ht="12">
      <c r="A193" s="205"/>
      <c r="B193" s="206">
        <v>4</v>
      </c>
      <c r="C193" s="1141" t="s">
        <v>447</v>
      </c>
      <c r="D193" s="1141"/>
      <c r="E193" s="1141"/>
      <c r="F193" s="207"/>
      <c r="G193" s="207"/>
      <c r="H193" s="207"/>
      <c r="I193" s="207"/>
      <c r="J193" s="208">
        <v>17.079999999999998</v>
      </c>
      <c r="K193" s="207"/>
      <c r="L193" s="208">
        <v>29.38</v>
      </c>
      <c r="M193" s="207"/>
      <c r="N193" s="210"/>
      <c r="Z193" s="193"/>
      <c r="AA193" s="200"/>
      <c r="AD193" s="109" t="s">
        <v>447</v>
      </c>
      <c r="AG193" s="200"/>
      <c r="AI193" s="200"/>
      <c r="AK193" s="200"/>
    </row>
    <row r="194" spans="1:37" s="108" customFormat="1" ht="12">
      <c r="A194" s="205"/>
      <c r="B194" s="204"/>
      <c r="C194" s="1141" t="s">
        <v>448</v>
      </c>
      <c r="D194" s="1141"/>
      <c r="E194" s="1141"/>
      <c r="F194" s="207" t="s">
        <v>390</v>
      </c>
      <c r="G194" s="248">
        <v>14.4</v>
      </c>
      <c r="H194" s="209">
        <v>1.25</v>
      </c>
      <c r="I194" s="209">
        <v>30.96</v>
      </c>
      <c r="J194" s="204"/>
      <c r="K194" s="207"/>
      <c r="L194" s="204"/>
      <c r="M194" s="207"/>
      <c r="N194" s="210"/>
      <c r="Z194" s="193"/>
      <c r="AA194" s="200"/>
      <c r="AE194" s="109" t="s">
        <v>448</v>
      </c>
      <c r="AG194" s="200"/>
      <c r="AI194" s="200"/>
      <c r="AK194" s="200"/>
    </row>
    <row r="195" spans="1:37" s="108" customFormat="1" ht="12">
      <c r="A195" s="205"/>
      <c r="B195" s="204"/>
      <c r="C195" s="1141" t="s">
        <v>389</v>
      </c>
      <c r="D195" s="1141"/>
      <c r="E195" s="1141"/>
      <c r="F195" s="207" t="s">
        <v>390</v>
      </c>
      <c r="G195" s="209">
        <v>14.81</v>
      </c>
      <c r="H195" s="209">
        <v>1.25</v>
      </c>
      <c r="I195" s="250">
        <v>31.8415</v>
      </c>
      <c r="J195" s="204"/>
      <c r="K195" s="207"/>
      <c r="L195" s="204"/>
      <c r="M195" s="207"/>
      <c r="N195" s="210"/>
      <c r="Z195" s="193"/>
      <c r="AA195" s="200"/>
      <c r="AE195" s="109" t="s">
        <v>389</v>
      </c>
      <c r="AG195" s="200"/>
      <c r="AI195" s="200"/>
      <c r="AK195" s="200"/>
    </row>
    <row r="196" spans="1:37" s="108" customFormat="1" ht="12" customHeight="1">
      <c r="A196" s="205"/>
      <c r="B196" s="204"/>
      <c r="C196" s="1150" t="s">
        <v>391</v>
      </c>
      <c r="D196" s="1150"/>
      <c r="E196" s="1150"/>
      <c r="F196" s="212"/>
      <c r="G196" s="212"/>
      <c r="H196" s="212"/>
      <c r="I196" s="212"/>
      <c r="J196" s="221">
        <v>3490.33</v>
      </c>
      <c r="K196" s="212"/>
      <c r="L196" s="221">
        <v>7496.86</v>
      </c>
      <c r="M196" s="212"/>
      <c r="N196" s="214"/>
      <c r="Z196" s="193"/>
      <c r="AA196" s="200"/>
      <c r="AF196" s="109" t="s">
        <v>391</v>
      </c>
      <c r="AG196" s="200"/>
      <c r="AI196" s="200"/>
      <c r="AK196" s="200"/>
    </row>
    <row r="197" spans="1:37" s="108" customFormat="1" ht="12">
      <c r="A197" s="205"/>
      <c r="B197" s="204"/>
      <c r="C197" s="1141" t="s">
        <v>392</v>
      </c>
      <c r="D197" s="1141"/>
      <c r="E197" s="1141"/>
      <c r="F197" s="207"/>
      <c r="G197" s="207"/>
      <c r="H197" s="207"/>
      <c r="I197" s="207"/>
      <c r="J197" s="204"/>
      <c r="K197" s="207"/>
      <c r="L197" s="208">
        <v>638.72</v>
      </c>
      <c r="M197" s="207"/>
      <c r="N197" s="210"/>
      <c r="Z197" s="193"/>
      <c r="AA197" s="200"/>
      <c r="AE197" s="109" t="s">
        <v>392</v>
      </c>
      <c r="AG197" s="200"/>
      <c r="AI197" s="200"/>
      <c r="AK197" s="200"/>
    </row>
    <row r="198" spans="1:37" s="108" customFormat="1" ht="45">
      <c r="A198" s="205"/>
      <c r="B198" s="204" t="s">
        <v>449</v>
      </c>
      <c r="C198" s="1141" t="s">
        <v>450</v>
      </c>
      <c r="D198" s="1141"/>
      <c r="E198" s="1141"/>
      <c r="F198" s="207" t="s">
        <v>395</v>
      </c>
      <c r="G198" s="215">
        <v>147</v>
      </c>
      <c r="H198" s="207"/>
      <c r="I198" s="215">
        <v>147</v>
      </c>
      <c r="J198" s="204"/>
      <c r="K198" s="207"/>
      <c r="L198" s="208">
        <v>938.92</v>
      </c>
      <c r="M198" s="207"/>
      <c r="N198" s="210"/>
      <c r="Z198" s="193"/>
      <c r="AA198" s="200"/>
      <c r="AE198" s="109" t="s">
        <v>450</v>
      </c>
      <c r="AG198" s="200"/>
      <c r="AI198" s="200"/>
      <c r="AK198" s="200"/>
    </row>
    <row r="199" spans="1:37" s="108" customFormat="1" ht="22.5" customHeight="1">
      <c r="A199" s="205"/>
      <c r="B199" s="204" t="s">
        <v>451</v>
      </c>
      <c r="C199" s="1141" t="s">
        <v>452</v>
      </c>
      <c r="D199" s="1141"/>
      <c r="E199" s="1141"/>
      <c r="F199" s="207" t="s">
        <v>395</v>
      </c>
      <c r="G199" s="215">
        <v>95</v>
      </c>
      <c r="H199" s="207"/>
      <c r="I199" s="215">
        <v>95</v>
      </c>
      <c r="J199" s="204"/>
      <c r="K199" s="207"/>
      <c r="L199" s="208">
        <v>606.78</v>
      </c>
      <c r="M199" s="207"/>
      <c r="N199" s="210"/>
      <c r="Z199" s="193"/>
      <c r="AA199" s="200"/>
      <c r="AE199" s="109" t="s">
        <v>452</v>
      </c>
      <c r="AG199" s="200"/>
      <c r="AI199" s="200"/>
      <c r="AK199" s="200"/>
    </row>
    <row r="200" spans="1:37" s="108" customFormat="1" ht="12" customHeight="1">
      <c r="A200" s="216"/>
      <c r="B200" s="217"/>
      <c r="C200" s="1145" t="s">
        <v>398</v>
      </c>
      <c r="D200" s="1145"/>
      <c r="E200" s="1145"/>
      <c r="F200" s="196"/>
      <c r="G200" s="196"/>
      <c r="H200" s="196"/>
      <c r="I200" s="196"/>
      <c r="J200" s="198"/>
      <c r="K200" s="196"/>
      <c r="L200" s="222">
        <v>9042.56</v>
      </c>
      <c r="M200" s="212"/>
      <c r="N200" s="199"/>
      <c r="Z200" s="193"/>
      <c r="AA200" s="200"/>
      <c r="AG200" s="200" t="s">
        <v>398</v>
      </c>
      <c r="AI200" s="200"/>
      <c r="AK200" s="200"/>
    </row>
    <row r="201" spans="1:37" s="108" customFormat="1" ht="12" customHeight="1">
      <c r="A201" s="194" t="s">
        <v>499</v>
      </c>
      <c r="B201" s="195" t="s">
        <v>406</v>
      </c>
      <c r="C201" s="1145" t="s">
        <v>407</v>
      </c>
      <c r="D201" s="1145"/>
      <c r="E201" s="1145"/>
      <c r="F201" s="196" t="s">
        <v>408</v>
      </c>
      <c r="G201" s="196"/>
      <c r="H201" s="196"/>
      <c r="I201" s="247">
        <v>209.84</v>
      </c>
      <c r="J201" s="218">
        <v>60</v>
      </c>
      <c r="K201" s="196"/>
      <c r="L201" s="222">
        <v>12590.4</v>
      </c>
      <c r="M201" s="196"/>
      <c r="N201" s="199"/>
      <c r="Z201" s="193"/>
      <c r="AA201" s="200" t="s">
        <v>407</v>
      </c>
      <c r="AG201" s="200"/>
      <c r="AI201" s="200"/>
      <c r="AK201" s="200"/>
    </row>
    <row r="202" spans="1:37" s="108" customFormat="1" ht="12" customHeight="1">
      <c r="A202" s="216"/>
      <c r="B202" s="217"/>
      <c r="C202" s="1141" t="s">
        <v>409</v>
      </c>
      <c r="D202" s="1141"/>
      <c r="E202" s="1141"/>
      <c r="F202" s="1141"/>
      <c r="G202" s="1141"/>
      <c r="H202" s="1141"/>
      <c r="I202" s="1141"/>
      <c r="J202" s="1141"/>
      <c r="K202" s="1141"/>
      <c r="L202" s="1141"/>
      <c r="M202" s="1141"/>
      <c r="N202" s="1146"/>
      <c r="Z202" s="193"/>
      <c r="AA202" s="200"/>
      <c r="AG202" s="200"/>
      <c r="AH202" s="109" t="s">
        <v>409</v>
      </c>
      <c r="AI202" s="200"/>
      <c r="AK202" s="200"/>
    </row>
    <row r="203" spans="1:37" s="108" customFormat="1" ht="12" customHeight="1">
      <c r="A203" s="201"/>
      <c r="B203" s="202"/>
      <c r="C203" s="1141" t="s">
        <v>500</v>
      </c>
      <c r="D203" s="1141"/>
      <c r="E203" s="1141"/>
      <c r="F203" s="1141"/>
      <c r="G203" s="1141"/>
      <c r="H203" s="1141"/>
      <c r="I203" s="1141"/>
      <c r="J203" s="1141"/>
      <c r="K203" s="1141"/>
      <c r="L203" s="1141"/>
      <c r="M203" s="1141"/>
      <c r="N203" s="1146"/>
      <c r="Z203" s="193"/>
      <c r="AA203" s="200"/>
      <c r="AB203" s="109" t="s">
        <v>500</v>
      </c>
      <c r="AG203" s="200"/>
      <c r="AI203" s="200"/>
      <c r="AK203" s="200"/>
    </row>
    <row r="204" spans="1:37" s="108" customFormat="1" ht="12" customHeight="1">
      <c r="A204" s="216"/>
      <c r="B204" s="217"/>
      <c r="C204" s="1145" t="s">
        <v>398</v>
      </c>
      <c r="D204" s="1145"/>
      <c r="E204" s="1145"/>
      <c r="F204" s="196"/>
      <c r="G204" s="196"/>
      <c r="H204" s="196"/>
      <c r="I204" s="196"/>
      <c r="J204" s="198"/>
      <c r="K204" s="196"/>
      <c r="L204" s="222">
        <v>12590.4</v>
      </c>
      <c r="M204" s="212"/>
      <c r="N204" s="199"/>
      <c r="Z204" s="193"/>
      <c r="AA204" s="200"/>
      <c r="AG204" s="200" t="s">
        <v>398</v>
      </c>
      <c r="AI204" s="200"/>
      <c r="AK204" s="200"/>
    </row>
    <row r="205" spans="1:37" s="108" customFormat="1" ht="33.75" customHeight="1">
      <c r="A205" s="194" t="s">
        <v>501</v>
      </c>
      <c r="B205" s="195" t="s">
        <v>454</v>
      </c>
      <c r="C205" s="1145" t="s">
        <v>455</v>
      </c>
      <c r="D205" s="1145"/>
      <c r="E205" s="1145"/>
      <c r="F205" s="196" t="s">
        <v>444</v>
      </c>
      <c r="G205" s="196"/>
      <c r="H205" s="196"/>
      <c r="I205" s="197">
        <v>3.4302000000000001</v>
      </c>
      <c r="J205" s="198"/>
      <c r="K205" s="196"/>
      <c r="L205" s="198"/>
      <c r="M205" s="196"/>
      <c r="N205" s="199"/>
      <c r="Z205" s="193"/>
      <c r="AA205" s="200" t="s">
        <v>455</v>
      </c>
      <c r="AG205" s="200"/>
      <c r="AI205" s="200"/>
      <c r="AK205" s="200"/>
    </row>
    <row r="206" spans="1:37" s="108" customFormat="1" ht="12" customHeight="1">
      <c r="A206" s="201"/>
      <c r="B206" s="202"/>
      <c r="C206" s="1141" t="s">
        <v>502</v>
      </c>
      <c r="D206" s="1141"/>
      <c r="E206" s="1141"/>
      <c r="F206" s="1141"/>
      <c r="G206" s="1141"/>
      <c r="H206" s="1141"/>
      <c r="I206" s="1141"/>
      <c r="J206" s="1141"/>
      <c r="K206" s="1141"/>
      <c r="L206" s="1141"/>
      <c r="M206" s="1141"/>
      <c r="N206" s="1146"/>
      <c r="Z206" s="193"/>
      <c r="AA206" s="200"/>
      <c r="AB206" s="109" t="s">
        <v>502</v>
      </c>
      <c r="AG206" s="200"/>
      <c r="AI206" s="200"/>
      <c r="AK206" s="200"/>
    </row>
    <row r="207" spans="1:37" s="108" customFormat="1" ht="33.75" customHeight="1">
      <c r="A207" s="203"/>
      <c r="B207" s="204" t="s">
        <v>385</v>
      </c>
      <c r="C207" s="1141" t="s">
        <v>386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C207" s="109" t="s">
        <v>386</v>
      </c>
      <c r="AG207" s="200"/>
      <c r="AI207" s="200"/>
      <c r="AK207" s="200"/>
    </row>
    <row r="208" spans="1:37" s="108" customFormat="1" ht="12">
      <c r="A208" s="205"/>
      <c r="B208" s="206">
        <v>1</v>
      </c>
      <c r="C208" s="1141" t="s">
        <v>446</v>
      </c>
      <c r="D208" s="1141"/>
      <c r="E208" s="1141"/>
      <c r="F208" s="207"/>
      <c r="G208" s="207"/>
      <c r="H208" s="207"/>
      <c r="I208" s="207"/>
      <c r="J208" s="208">
        <v>173.23</v>
      </c>
      <c r="K208" s="209">
        <v>1.25</v>
      </c>
      <c r="L208" s="208">
        <v>742.77</v>
      </c>
      <c r="M208" s="207"/>
      <c r="N208" s="210"/>
      <c r="Z208" s="193"/>
      <c r="AA208" s="200"/>
      <c r="AD208" s="109" t="s">
        <v>446</v>
      </c>
      <c r="AG208" s="200"/>
      <c r="AI208" s="200"/>
      <c r="AK208" s="200"/>
    </row>
    <row r="209" spans="1:37" s="108" customFormat="1" ht="12">
      <c r="A209" s="205"/>
      <c r="B209" s="206">
        <v>2</v>
      </c>
      <c r="C209" s="1141" t="s">
        <v>387</v>
      </c>
      <c r="D209" s="1141"/>
      <c r="E209" s="1141"/>
      <c r="F209" s="207"/>
      <c r="G209" s="207"/>
      <c r="H209" s="207"/>
      <c r="I209" s="207"/>
      <c r="J209" s="220">
        <v>5268.76</v>
      </c>
      <c r="K209" s="209">
        <v>1.25</v>
      </c>
      <c r="L209" s="220">
        <v>22591.13</v>
      </c>
      <c r="M209" s="207"/>
      <c r="N209" s="210"/>
      <c r="Z209" s="193"/>
      <c r="AA209" s="200"/>
      <c r="AD209" s="109" t="s">
        <v>387</v>
      </c>
      <c r="AG209" s="200"/>
      <c r="AI209" s="200"/>
      <c r="AK209" s="200"/>
    </row>
    <row r="210" spans="1:37" s="108" customFormat="1" ht="12">
      <c r="A210" s="205"/>
      <c r="B210" s="206">
        <v>3</v>
      </c>
      <c r="C210" s="1141" t="s">
        <v>388</v>
      </c>
      <c r="D210" s="1141"/>
      <c r="E210" s="1141"/>
      <c r="F210" s="207"/>
      <c r="G210" s="207"/>
      <c r="H210" s="207"/>
      <c r="I210" s="207"/>
      <c r="J210" s="208">
        <v>267.67</v>
      </c>
      <c r="K210" s="209">
        <v>1.25</v>
      </c>
      <c r="L210" s="220">
        <v>1147.7</v>
      </c>
      <c r="M210" s="207"/>
      <c r="N210" s="210"/>
      <c r="Z210" s="193"/>
      <c r="AA210" s="200"/>
      <c r="AD210" s="109" t="s">
        <v>388</v>
      </c>
      <c r="AG210" s="200"/>
      <c r="AI210" s="200"/>
      <c r="AK210" s="200"/>
    </row>
    <row r="211" spans="1:37" s="108" customFormat="1" ht="12">
      <c r="A211" s="205"/>
      <c r="B211" s="206">
        <v>4</v>
      </c>
      <c r="C211" s="1141" t="s">
        <v>447</v>
      </c>
      <c r="D211" s="1141"/>
      <c r="E211" s="1141"/>
      <c r="F211" s="207"/>
      <c r="G211" s="207"/>
      <c r="H211" s="207"/>
      <c r="I211" s="207"/>
      <c r="J211" s="208">
        <v>17.079999999999998</v>
      </c>
      <c r="K211" s="207"/>
      <c r="L211" s="208">
        <v>58.59</v>
      </c>
      <c r="M211" s="207"/>
      <c r="N211" s="210"/>
      <c r="Z211" s="193"/>
      <c r="AA211" s="200"/>
      <c r="AD211" s="109" t="s">
        <v>447</v>
      </c>
      <c r="AG211" s="200"/>
      <c r="AI211" s="200"/>
      <c r="AK211" s="200"/>
    </row>
    <row r="212" spans="1:37" s="108" customFormat="1" ht="12">
      <c r="A212" s="205"/>
      <c r="B212" s="204"/>
      <c r="C212" s="1141" t="s">
        <v>448</v>
      </c>
      <c r="D212" s="1141"/>
      <c r="E212" s="1141"/>
      <c r="F212" s="207" t="s">
        <v>390</v>
      </c>
      <c r="G212" s="248">
        <v>21.6</v>
      </c>
      <c r="H212" s="209">
        <v>1.25</v>
      </c>
      <c r="I212" s="250">
        <v>92.615399999999994</v>
      </c>
      <c r="J212" s="204"/>
      <c r="K212" s="207"/>
      <c r="L212" s="204"/>
      <c r="M212" s="207"/>
      <c r="N212" s="210"/>
      <c r="Z212" s="193"/>
      <c r="AA212" s="200"/>
      <c r="AE212" s="109" t="s">
        <v>448</v>
      </c>
      <c r="AG212" s="200"/>
      <c r="AI212" s="200"/>
      <c r="AK212" s="200"/>
    </row>
    <row r="213" spans="1:37" s="108" customFormat="1" ht="12">
      <c r="A213" s="205"/>
      <c r="B213" s="204"/>
      <c r="C213" s="1141" t="s">
        <v>389</v>
      </c>
      <c r="D213" s="1141"/>
      <c r="E213" s="1141"/>
      <c r="F213" s="207" t="s">
        <v>390</v>
      </c>
      <c r="G213" s="248">
        <v>20.6</v>
      </c>
      <c r="H213" s="209">
        <v>1.25</v>
      </c>
      <c r="I213" s="252">
        <v>88.327650000000006</v>
      </c>
      <c r="J213" s="204"/>
      <c r="K213" s="207"/>
      <c r="L213" s="204"/>
      <c r="M213" s="207"/>
      <c r="N213" s="210"/>
      <c r="Z213" s="193"/>
      <c r="AA213" s="200"/>
      <c r="AE213" s="109" t="s">
        <v>389</v>
      </c>
      <c r="AG213" s="200"/>
      <c r="AI213" s="200"/>
      <c r="AK213" s="200"/>
    </row>
    <row r="214" spans="1:37" s="108" customFormat="1" ht="12" customHeight="1">
      <c r="A214" s="205"/>
      <c r="B214" s="204"/>
      <c r="C214" s="1150" t="s">
        <v>391</v>
      </c>
      <c r="D214" s="1150"/>
      <c r="E214" s="1150"/>
      <c r="F214" s="212"/>
      <c r="G214" s="212"/>
      <c r="H214" s="212"/>
      <c r="I214" s="212"/>
      <c r="J214" s="221">
        <v>5459.07</v>
      </c>
      <c r="K214" s="212"/>
      <c r="L214" s="221">
        <v>23392.49</v>
      </c>
      <c r="M214" s="212"/>
      <c r="N214" s="214"/>
      <c r="Z214" s="193"/>
      <c r="AA214" s="200"/>
      <c r="AF214" s="109" t="s">
        <v>391</v>
      </c>
      <c r="AG214" s="200"/>
      <c r="AI214" s="200"/>
      <c r="AK214" s="200"/>
    </row>
    <row r="215" spans="1:37" s="108" customFormat="1" ht="12">
      <c r="A215" s="205"/>
      <c r="B215" s="204"/>
      <c r="C215" s="1141" t="s">
        <v>392</v>
      </c>
      <c r="D215" s="1141"/>
      <c r="E215" s="1141"/>
      <c r="F215" s="207"/>
      <c r="G215" s="207"/>
      <c r="H215" s="207"/>
      <c r="I215" s="207"/>
      <c r="J215" s="204"/>
      <c r="K215" s="207"/>
      <c r="L215" s="220">
        <v>1890.47</v>
      </c>
      <c r="M215" s="207"/>
      <c r="N215" s="210"/>
      <c r="Z215" s="193"/>
      <c r="AA215" s="200"/>
      <c r="AE215" s="109" t="s">
        <v>392</v>
      </c>
      <c r="AG215" s="200"/>
      <c r="AI215" s="200"/>
      <c r="AK215" s="200"/>
    </row>
    <row r="216" spans="1:37" s="108" customFormat="1" ht="45">
      <c r="A216" s="205"/>
      <c r="B216" s="204" t="s">
        <v>449</v>
      </c>
      <c r="C216" s="1141" t="s">
        <v>450</v>
      </c>
      <c r="D216" s="1141"/>
      <c r="E216" s="1141"/>
      <c r="F216" s="207" t="s">
        <v>395</v>
      </c>
      <c r="G216" s="215">
        <v>147</v>
      </c>
      <c r="H216" s="207"/>
      <c r="I216" s="215">
        <v>147</v>
      </c>
      <c r="J216" s="204"/>
      <c r="K216" s="207"/>
      <c r="L216" s="220">
        <v>2778.99</v>
      </c>
      <c r="M216" s="207"/>
      <c r="N216" s="210"/>
      <c r="Z216" s="193"/>
      <c r="AA216" s="200"/>
      <c r="AE216" s="109" t="s">
        <v>450</v>
      </c>
      <c r="AG216" s="200"/>
      <c r="AI216" s="200"/>
      <c r="AK216" s="200"/>
    </row>
    <row r="217" spans="1:37" s="108" customFormat="1" ht="22.5" customHeight="1">
      <c r="A217" s="205"/>
      <c r="B217" s="204" t="s">
        <v>451</v>
      </c>
      <c r="C217" s="1141" t="s">
        <v>452</v>
      </c>
      <c r="D217" s="1141"/>
      <c r="E217" s="1141"/>
      <c r="F217" s="207" t="s">
        <v>395</v>
      </c>
      <c r="G217" s="215">
        <v>95</v>
      </c>
      <c r="H217" s="207"/>
      <c r="I217" s="215">
        <v>95</v>
      </c>
      <c r="J217" s="204"/>
      <c r="K217" s="207"/>
      <c r="L217" s="220">
        <v>1795.95</v>
      </c>
      <c r="M217" s="207"/>
      <c r="N217" s="210"/>
      <c r="Z217" s="193"/>
      <c r="AA217" s="200"/>
      <c r="AE217" s="109" t="s">
        <v>452</v>
      </c>
      <c r="AG217" s="200"/>
      <c r="AI217" s="200"/>
      <c r="AK217" s="200"/>
    </row>
    <row r="218" spans="1:37" s="108" customFormat="1" ht="12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22">
        <v>27967.43</v>
      </c>
      <c r="M218" s="212"/>
      <c r="N218" s="199"/>
      <c r="Z218" s="193"/>
      <c r="AA218" s="200"/>
      <c r="AG218" s="200" t="s">
        <v>398</v>
      </c>
      <c r="AI218" s="200"/>
      <c r="AK218" s="200"/>
    </row>
    <row r="219" spans="1:37" s="108" customFormat="1" ht="33.75" customHeight="1">
      <c r="A219" s="194" t="s">
        <v>503</v>
      </c>
      <c r="B219" s="195" t="s">
        <v>457</v>
      </c>
      <c r="C219" s="1145" t="s">
        <v>458</v>
      </c>
      <c r="D219" s="1145"/>
      <c r="E219" s="1145"/>
      <c r="F219" s="196" t="s">
        <v>408</v>
      </c>
      <c r="G219" s="196"/>
      <c r="H219" s="196"/>
      <c r="I219" s="223">
        <v>377.322</v>
      </c>
      <c r="J219" s="218">
        <v>168.78</v>
      </c>
      <c r="K219" s="196"/>
      <c r="L219" s="222">
        <v>63684.41</v>
      </c>
      <c r="M219" s="196"/>
      <c r="N219" s="199"/>
      <c r="Z219" s="193"/>
      <c r="AA219" s="200" t="s">
        <v>458</v>
      </c>
      <c r="AG219" s="200"/>
      <c r="AI219" s="200"/>
      <c r="AK219" s="200"/>
    </row>
    <row r="220" spans="1:37" s="108" customFormat="1" ht="12" customHeight="1">
      <c r="A220" s="216"/>
      <c r="B220" s="217"/>
      <c r="C220" s="1141" t="s">
        <v>409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G220" s="200"/>
      <c r="AH220" s="109" t="s">
        <v>409</v>
      </c>
      <c r="AI220" s="200"/>
      <c r="AK220" s="200"/>
    </row>
    <row r="221" spans="1:37" s="108" customFormat="1" ht="12" customHeight="1">
      <c r="A221" s="201"/>
      <c r="B221" s="202"/>
      <c r="C221" s="1141" t="s">
        <v>504</v>
      </c>
      <c r="D221" s="1141"/>
      <c r="E221" s="1141"/>
      <c r="F221" s="1141"/>
      <c r="G221" s="1141"/>
      <c r="H221" s="1141"/>
      <c r="I221" s="1141"/>
      <c r="J221" s="1141"/>
      <c r="K221" s="1141"/>
      <c r="L221" s="1141"/>
      <c r="M221" s="1141"/>
      <c r="N221" s="1146"/>
      <c r="Z221" s="193"/>
      <c r="AA221" s="200"/>
      <c r="AB221" s="109" t="s">
        <v>504</v>
      </c>
      <c r="AG221" s="200"/>
      <c r="AI221" s="200"/>
      <c r="AK221" s="200"/>
    </row>
    <row r="222" spans="1:37" s="108" customFormat="1" ht="12" customHeight="1">
      <c r="A222" s="216"/>
      <c r="B222" s="217"/>
      <c r="C222" s="1145" t="s">
        <v>398</v>
      </c>
      <c r="D222" s="1145"/>
      <c r="E222" s="1145"/>
      <c r="F222" s="196"/>
      <c r="G222" s="196"/>
      <c r="H222" s="196"/>
      <c r="I222" s="196"/>
      <c r="J222" s="198"/>
      <c r="K222" s="196"/>
      <c r="L222" s="222">
        <v>63684.41</v>
      </c>
      <c r="M222" s="212"/>
      <c r="N222" s="199"/>
      <c r="Z222" s="193"/>
      <c r="AA222" s="200"/>
      <c r="AG222" s="200" t="s">
        <v>398</v>
      </c>
      <c r="AI222" s="200"/>
      <c r="AK222" s="200"/>
    </row>
    <row r="223" spans="1:37" s="108" customFormat="1" ht="33.75" customHeight="1">
      <c r="A223" s="194" t="s">
        <v>505</v>
      </c>
      <c r="B223" s="195" t="s">
        <v>506</v>
      </c>
      <c r="C223" s="1145" t="s">
        <v>507</v>
      </c>
      <c r="D223" s="1145"/>
      <c r="E223" s="1145"/>
      <c r="F223" s="196" t="s">
        <v>508</v>
      </c>
      <c r="G223" s="196"/>
      <c r="H223" s="196"/>
      <c r="I223" s="247">
        <v>114.34</v>
      </c>
      <c r="J223" s="198"/>
      <c r="K223" s="196"/>
      <c r="L223" s="198"/>
      <c r="M223" s="196"/>
      <c r="N223" s="199"/>
      <c r="Z223" s="193"/>
      <c r="AA223" s="200" t="s">
        <v>507</v>
      </c>
      <c r="AG223" s="200"/>
      <c r="AI223" s="200"/>
      <c r="AK223" s="200"/>
    </row>
    <row r="224" spans="1:37" s="108" customFormat="1" ht="12" customHeight="1">
      <c r="A224" s="201"/>
      <c r="B224" s="202"/>
      <c r="C224" s="1141" t="s">
        <v>509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B224" s="109" t="s">
        <v>509</v>
      </c>
      <c r="AG224" s="200"/>
      <c r="AI224" s="200"/>
      <c r="AK224" s="200"/>
    </row>
    <row r="225" spans="1:37" s="108" customFormat="1" ht="33.75" customHeight="1">
      <c r="A225" s="203"/>
      <c r="B225" s="204" t="s">
        <v>385</v>
      </c>
      <c r="C225" s="1141" t="s">
        <v>386</v>
      </c>
      <c r="D225" s="1141"/>
      <c r="E225" s="1141"/>
      <c r="F225" s="1141"/>
      <c r="G225" s="1141"/>
      <c r="H225" s="1141"/>
      <c r="I225" s="1141"/>
      <c r="J225" s="1141"/>
      <c r="K225" s="1141"/>
      <c r="L225" s="1141"/>
      <c r="M225" s="1141"/>
      <c r="N225" s="1146"/>
      <c r="Z225" s="193"/>
      <c r="AA225" s="200"/>
      <c r="AC225" s="109" t="s">
        <v>386</v>
      </c>
      <c r="AG225" s="200"/>
      <c r="AI225" s="200"/>
      <c r="AK225" s="200"/>
    </row>
    <row r="226" spans="1:37" s="108" customFormat="1" ht="12">
      <c r="A226" s="205"/>
      <c r="B226" s="206">
        <v>1</v>
      </c>
      <c r="C226" s="1141" t="s">
        <v>446</v>
      </c>
      <c r="D226" s="1141"/>
      <c r="E226" s="1141"/>
      <c r="F226" s="207"/>
      <c r="G226" s="207"/>
      <c r="H226" s="207"/>
      <c r="I226" s="207"/>
      <c r="J226" s="208">
        <v>115.17</v>
      </c>
      <c r="K226" s="209">
        <v>1.25</v>
      </c>
      <c r="L226" s="220">
        <v>16460.669999999998</v>
      </c>
      <c r="M226" s="207"/>
      <c r="N226" s="210"/>
      <c r="Z226" s="193"/>
      <c r="AA226" s="200"/>
      <c r="AD226" s="109" t="s">
        <v>446</v>
      </c>
      <c r="AG226" s="200"/>
      <c r="AI226" s="200"/>
      <c r="AK226" s="200"/>
    </row>
    <row r="227" spans="1:37" s="108" customFormat="1" ht="12">
      <c r="A227" s="205"/>
      <c r="B227" s="206">
        <v>2</v>
      </c>
      <c r="C227" s="1141" t="s">
        <v>387</v>
      </c>
      <c r="D227" s="1141"/>
      <c r="E227" s="1141"/>
      <c r="F227" s="207"/>
      <c r="G227" s="207"/>
      <c r="H227" s="207"/>
      <c r="I227" s="207"/>
      <c r="J227" s="208">
        <v>13.19</v>
      </c>
      <c r="K227" s="209">
        <v>1.25</v>
      </c>
      <c r="L227" s="220">
        <v>1885.18</v>
      </c>
      <c r="M227" s="207"/>
      <c r="N227" s="210"/>
      <c r="Z227" s="193"/>
      <c r="AA227" s="200"/>
      <c r="AD227" s="109" t="s">
        <v>387</v>
      </c>
      <c r="AG227" s="200"/>
      <c r="AI227" s="200"/>
      <c r="AK227" s="200"/>
    </row>
    <row r="228" spans="1:37" s="108" customFormat="1" ht="12">
      <c r="A228" s="205"/>
      <c r="B228" s="206">
        <v>3</v>
      </c>
      <c r="C228" s="1141" t="s">
        <v>388</v>
      </c>
      <c r="D228" s="1141"/>
      <c r="E228" s="1141"/>
      <c r="F228" s="207"/>
      <c r="G228" s="207"/>
      <c r="H228" s="207"/>
      <c r="I228" s="207"/>
      <c r="J228" s="208">
        <v>1</v>
      </c>
      <c r="K228" s="209">
        <v>1.25</v>
      </c>
      <c r="L228" s="208">
        <v>142.93</v>
      </c>
      <c r="M228" s="207"/>
      <c r="N228" s="210"/>
      <c r="Z228" s="193"/>
      <c r="AA228" s="200"/>
      <c r="AD228" s="109" t="s">
        <v>388</v>
      </c>
      <c r="AG228" s="200"/>
      <c r="AI228" s="200"/>
      <c r="AK228" s="200"/>
    </row>
    <row r="229" spans="1:37" s="108" customFormat="1" ht="12">
      <c r="A229" s="205"/>
      <c r="B229" s="206">
        <v>4</v>
      </c>
      <c r="C229" s="1141" t="s">
        <v>447</v>
      </c>
      <c r="D229" s="1141"/>
      <c r="E229" s="1141"/>
      <c r="F229" s="207"/>
      <c r="G229" s="207"/>
      <c r="H229" s="207"/>
      <c r="I229" s="207"/>
      <c r="J229" s="208">
        <v>3.49</v>
      </c>
      <c r="K229" s="207"/>
      <c r="L229" s="208">
        <v>399.05</v>
      </c>
      <c r="M229" s="207"/>
      <c r="N229" s="210"/>
      <c r="Z229" s="193"/>
      <c r="AA229" s="200"/>
      <c r="AD229" s="109" t="s">
        <v>447</v>
      </c>
      <c r="AG229" s="200"/>
      <c r="AI229" s="200"/>
      <c r="AK229" s="200"/>
    </row>
    <row r="230" spans="1:37" s="108" customFormat="1" ht="12">
      <c r="A230" s="205"/>
      <c r="B230" s="204"/>
      <c r="C230" s="1141" t="s">
        <v>448</v>
      </c>
      <c r="D230" s="1141"/>
      <c r="E230" s="1141"/>
      <c r="F230" s="207" t="s">
        <v>390</v>
      </c>
      <c r="G230" s="248">
        <v>11.8</v>
      </c>
      <c r="H230" s="209">
        <v>1.25</v>
      </c>
      <c r="I230" s="254">
        <v>1686.5150000000001</v>
      </c>
      <c r="J230" s="204"/>
      <c r="K230" s="207"/>
      <c r="L230" s="204"/>
      <c r="M230" s="207"/>
      <c r="N230" s="210"/>
      <c r="Z230" s="193"/>
      <c r="AA230" s="200"/>
      <c r="AE230" s="109" t="s">
        <v>448</v>
      </c>
      <c r="AG230" s="200"/>
      <c r="AI230" s="200"/>
      <c r="AK230" s="200"/>
    </row>
    <row r="231" spans="1:37" s="108" customFormat="1" ht="12">
      <c r="A231" s="205"/>
      <c r="B231" s="204"/>
      <c r="C231" s="1141" t="s">
        <v>389</v>
      </c>
      <c r="D231" s="1141"/>
      <c r="E231" s="1141"/>
      <c r="F231" s="207" t="s">
        <v>390</v>
      </c>
      <c r="G231" s="209">
        <v>0.09</v>
      </c>
      <c r="H231" s="209">
        <v>1.25</v>
      </c>
      <c r="I231" s="252">
        <v>12.863250000000001</v>
      </c>
      <c r="J231" s="204"/>
      <c r="K231" s="207"/>
      <c r="L231" s="204"/>
      <c r="M231" s="207"/>
      <c r="N231" s="210"/>
      <c r="Z231" s="193"/>
      <c r="AA231" s="200"/>
      <c r="AE231" s="109" t="s">
        <v>389</v>
      </c>
      <c r="AG231" s="200"/>
      <c r="AI231" s="200"/>
      <c r="AK231" s="200"/>
    </row>
    <row r="232" spans="1:37" s="108" customFormat="1" ht="12" customHeight="1">
      <c r="A232" s="205"/>
      <c r="B232" s="204"/>
      <c r="C232" s="1150" t="s">
        <v>391</v>
      </c>
      <c r="D232" s="1150"/>
      <c r="E232" s="1150"/>
      <c r="F232" s="212"/>
      <c r="G232" s="212"/>
      <c r="H232" s="212"/>
      <c r="I232" s="212"/>
      <c r="J232" s="213">
        <v>131.85</v>
      </c>
      <c r="K232" s="212"/>
      <c r="L232" s="221">
        <v>18744.900000000001</v>
      </c>
      <c r="M232" s="212"/>
      <c r="N232" s="214"/>
      <c r="Z232" s="193"/>
      <c r="AA232" s="200"/>
      <c r="AF232" s="109" t="s">
        <v>391</v>
      </c>
      <c r="AG232" s="200"/>
      <c r="AI232" s="200"/>
      <c r="AK232" s="200"/>
    </row>
    <row r="233" spans="1:37" s="108" customFormat="1" ht="12">
      <c r="A233" s="205"/>
      <c r="B233" s="204"/>
      <c r="C233" s="1141" t="s">
        <v>392</v>
      </c>
      <c r="D233" s="1141"/>
      <c r="E233" s="1141"/>
      <c r="F233" s="207"/>
      <c r="G233" s="207"/>
      <c r="H233" s="207"/>
      <c r="I233" s="207"/>
      <c r="J233" s="204"/>
      <c r="K233" s="207"/>
      <c r="L233" s="220">
        <v>16603.599999999999</v>
      </c>
      <c r="M233" s="207"/>
      <c r="N233" s="210"/>
      <c r="Z233" s="193"/>
      <c r="AA233" s="200"/>
      <c r="AE233" s="109" t="s">
        <v>392</v>
      </c>
      <c r="AG233" s="200"/>
      <c r="AI233" s="200"/>
      <c r="AK233" s="200"/>
    </row>
    <row r="234" spans="1:37" s="108" customFormat="1" ht="22.5" customHeight="1">
      <c r="A234" s="205"/>
      <c r="B234" s="204" t="s">
        <v>510</v>
      </c>
      <c r="C234" s="1141" t="s">
        <v>511</v>
      </c>
      <c r="D234" s="1141"/>
      <c r="E234" s="1141"/>
      <c r="F234" s="207" t="s">
        <v>395</v>
      </c>
      <c r="G234" s="215">
        <v>113</v>
      </c>
      <c r="H234" s="207"/>
      <c r="I234" s="215">
        <v>113</v>
      </c>
      <c r="J234" s="204"/>
      <c r="K234" s="207"/>
      <c r="L234" s="220">
        <v>18762.07</v>
      </c>
      <c r="M234" s="207"/>
      <c r="N234" s="210"/>
      <c r="Z234" s="193"/>
      <c r="AA234" s="200"/>
      <c r="AE234" s="109" t="s">
        <v>511</v>
      </c>
      <c r="AG234" s="200"/>
      <c r="AI234" s="200"/>
      <c r="AK234" s="200"/>
    </row>
    <row r="235" spans="1:37" s="108" customFormat="1" ht="22.5" customHeight="1">
      <c r="A235" s="205"/>
      <c r="B235" s="204" t="s">
        <v>512</v>
      </c>
      <c r="C235" s="1141" t="s">
        <v>513</v>
      </c>
      <c r="D235" s="1141"/>
      <c r="E235" s="1141"/>
      <c r="F235" s="207" t="s">
        <v>395</v>
      </c>
      <c r="G235" s="215">
        <v>77</v>
      </c>
      <c r="H235" s="207"/>
      <c r="I235" s="215">
        <v>77</v>
      </c>
      <c r="J235" s="204"/>
      <c r="K235" s="207"/>
      <c r="L235" s="220">
        <v>12784.77</v>
      </c>
      <c r="M235" s="207"/>
      <c r="N235" s="210"/>
      <c r="Z235" s="193"/>
      <c r="AA235" s="200"/>
      <c r="AE235" s="109" t="s">
        <v>513</v>
      </c>
      <c r="AG235" s="200"/>
      <c r="AI235" s="200"/>
      <c r="AK235" s="200"/>
    </row>
    <row r="236" spans="1:37" s="108" customFormat="1" ht="12" customHeight="1">
      <c r="A236" s="216"/>
      <c r="B236" s="217"/>
      <c r="C236" s="1145" t="s">
        <v>398</v>
      </c>
      <c r="D236" s="1145"/>
      <c r="E236" s="1145"/>
      <c r="F236" s="196"/>
      <c r="G236" s="196"/>
      <c r="H236" s="196"/>
      <c r="I236" s="196"/>
      <c r="J236" s="198"/>
      <c r="K236" s="196"/>
      <c r="L236" s="222">
        <v>50291.74</v>
      </c>
      <c r="M236" s="212"/>
      <c r="N236" s="199"/>
      <c r="Z236" s="193"/>
      <c r="AA236" s="200"/>
      <c r="AG236" s="200" t="s">
        <v>398</v>
      </c>
      <c r="AI236" s="200"/>
      <c r="AK236" s="200"/>
    </row>
    <row r="237" spans="1:37" s="108" customFormat="1" ht="33.75" customHeight="1">
      <c r="A237" s="194" t="s">
        <v>514</v>
      </c>
      <c r="B237" s="195" t="s">
        <v>515</v>
      </c>
      <c r="C237" s="1145" t="s">
        <v>516</v>
      </c>
      <c r="D237" s="1145"/>
      <c r="E237" s="1145"/>
      <c r="F237" s="196" t="s">
        <v>307</v>
      </c>
      <c r="G237" s="196"/>
      <c r="H237" s="196"/>
      <c r="I237" s="223">
        <v>1166.268</v>
      </c>
      <c r="J237" s="218">
        <v>84.19</v>
      </c>
      <c r="K237" s="196"/>
      <c r="L237" s="222">
        <v>98188.1</v>
      </c>
      <c r="M237" s="196"/>
      <c r="N237" s="199"/>
      <c r="Z237" s="193"/>
      <c r="AA237" s="200" t="s">
        <v>516</v>
      </c>
      <c r="AG237" s="200"/>
      <c r="AI237" s="200"/>
      <c r="AK237" s="200"/>
    </row>
    <row r="238" spans="1:37" s="108" customFormat="1" ht="12" customHeight="1">
      <c r="A238" s="216"/>
      <c r="B238" s="217"/>
      <c r="C238" s="1141" t="s">
        <v>409</v>
      </c>
      <c r="D238" s="1141"/>
      <c r="E238" s="1141"/>
      <c r="F238" s="1141"/>
      <c r="G238" s="1141"/>
      <c r="H238" s="1141"/>
      <c r="I238" s="1141"/>
      <c r="J238" s="1141"/>
      <c r="K238" s="1141"/>
      <c r="L238" s="1141"/>
      <c r="M238" s="1141"/>
      <c r="N238" s="1146"/>
      <c r="Z238" s="193"/>
      <c r="AA238" s="200"/>
      <c r="AG238" s="200"/>
      <c r="AH238" s="109" t="s">
        <v>409</v>
      </c>
      <c r="AI238" s="200"/>
      <c r="AK238" s="200"/>
    </row>
    <row r="239" spans="1:37" s="108" customFormat="1" ht="12" customHeight="1">
      <c r="A239" s="216"/>
      <c r="B239" s="217"/>
      <c r="C239" s="1145" t="s">
        <v>398</v>
      </c>
      <c r="D239" s="1145"/>
      <c r="E239" s="1145"/>
      <c r="F239" s="196"/>
      <c r="G239" s="196"/>
      <c r="H239" s="196"/>
      <c r="I239" s="196"/>
      <c r="J239" s="198"/>
      <c r="K239" s="196"/>
      <c r="L239" s="222">
        <v>98188.1</v>
      </c>
      <c r="M239" s="212"/>
      <c r="N239" s="199"/>
      <c r="Z239" s="193"/>
      <c r="AA239" s="200"/>
      <c r="AG239" s="200" t="s">
        <v>398</v>
      </c>
      <c r="AI239" s="200"/>
      <c r="AK239" s="200"/>
    </row>
    <row r="240" spans="1:37" s="108" customFormat="1" ht="22.5" customHeight="1">
      <c r="A240" s="194" t="s">
        <v>517</v>
      </c>
      <c r="B240" s="195" t="s">
        <v>479</v>
      </c>
      <c r="C240" s="1145" t="s">
        <v>480</v>
      </c>
      <c r="D240" s="1145"/>
      <c r="E240" s="1145"/>
      <c r="F240" s="196" t="s">
        <v>481</v>
      </c>
      <c r="G240" s="196"/>
      <c r="H240" s="196"/>
      <c r="I240" s="223">
        <v>3.6539999999999999</v>
      </c>
      <c r="J240" s="198"/>
      <c r="K240" s="196"/>
      <c r="L240" s="198"/>
      <c r="M240" s="196"/>
      <c r="N240" s="199"/>
      <c r="Z240" s="193"/>
      <c r="AA240" s="200" t="s">
        <v>480</v>
      </c>
      <c r="AG240" s="200"/>
      <c r="AI240" s="200"/>
      <c r="AK240" s="200"/>
    </row>
    <row r="241" spans="1:37" s="108" customFormat="1" ht="12" customHeight="1">
      <c r="A241" s="201"/>
      <c r="B241" s="202"/>
      <c r="C241" s="1141" t="s">
        <v>518</v>
      </c>
      <c r="D241" s="1141"/>
      <c r="E241" s="1141"/>
      <c r="F241" s="1141"/>
      <c r="G241" s="1141"/>
      <c r="H241" s="1141"/>
      <c r="I241" s="1141"/>
      <c r="J241" s="1141"/>
      <c r="K241" s="1141"/>
      <c r="L241" s="1141"/>
      <c r="M241" s="1141"/>
      <c r="N241" s="1146"/>
      <c r="Z241" s="193"/>
      <c r="AA241" s="200"/>
      <c r="AB241" s="109" t="s">
        <v>518</v>
      </c>
      <c r="AG241" s="200"/>
      <c r="AI241" s="200"/>
      <c r="AK241" s="200"/>
    </row>
    <row r="242" spans="1:37" s="108" customFormat="1" ht="33.75" customHeight="1">
      <c r="A242" s="203"/>
      <c r="B242" s="204" t="s">
        <v>385</v>
      </c>
      <c r="C242" s="1141" t="s">
        <v>386</v>
      </c>
      <c r="D242" s="1141"/>
      <c r="E242" s="1141"/>
      <c r="F242" s="1141"/>
      <c r="G242" s="1141"/>
      <c r="H242" s="1141"/>
      <c r="I242" s="1141"/>
      <c r="J242" s="1141"/>
      <c r="K242" s="1141"/>
      <c r="L242" s="1141"/>
      <c r="M242" s="1141"/>
      <c r="N242" s="1146"/>
      <c r="Z242" s="193"/>
      <c r="AA242" s="200"/>
      <c r="AC242" s="109" t="s">
        <v>386</v>
      </c>
      <c r="AG242" s="200"/>
      <c r="AI242" s="200"/>
      <c r="AK242" s="200"/>
    </row>
    <row r="243" spans="1:37" s="108" customFormat="1" ht="12">
      <c r="A243" s="205"/>
      <c r="B243" s="206">
        <v>1</v>
      </c>
      <c r="C243" s="1141" t="s">
        <v>446</v>
      </c>
      <c r="D243" s="1141"/>
      <c r="E243" s="1141"/>
      <c r="F243" s="207"/>
      <c r="G243" s="207"/>
      <c r="H243" s="207"/>
      <c r="I243" s="207"/>
      <c r="J243" s="208">
        <v>590.51</v>
      </c>
      <c r="K243" s="209">
        <v>1.25</v>
      </c>
      <c r="L243" s="220">
        <v>2697.15</v>
      </c>
      <c r="M243" s="207"/>
      <c r="N243" s="210"/>
      <c r="Z243" s="193"/>
      <c r="AA243" s="200"/>
      <c r="AD243" s="109" t="s">
        <v>446</v>
      </c>
      <c r="AG243" s="200"/>
      <c r="AI243" s="200"/>
      <c r="AK243" s="200"/>
    </row>
    <row r="244" spans="1:37" s="108" customFormat="1" ht="12">
      <c r="A244" s="205"/>
      <c r="B244" s="206">
        <v>2</v>
      </c>
      <c r="C244" s="1141" t="s">
        <v>387</v>
      </c>
      <c r="D244" s="1141"/>
      <c r="E244" s="1141"/>
      <c r="F244" s="207"/>
      <c r="G244" s="207"/>
      <c r="H244" s="207"/>
      <c r="I244" s="207"/>
      <c r="J244" s="208">
        <v>73.02</v>
      </c>
      <c r="K244" s="209">
        <v>1.25</v>
      </c>
      <c r="L244" s="208">
        <v>333.52</v>
      </c>
      <c r="M244" s="207"/>
      <c r="N244" s="210"/>
      <c r="Z244" s="193"/>
      <c r="AA244" s="200"/>
      <c r="AD244" s="109" t="s">
        <v>387</v>
      </c>
      <c r="AG244" s="200"/>
      <c r="AI244" s="200"/>
      <c r="AK244" s="200"/>
    </row>
    <row r="245" spans="1:37" s="108" customFormat="1" ht="12">
      <c r="A245" s="205"/>
      <c r="B245" s="206">
        <v>3</v>
      </c>
      <c r="C245" s="1141" t="s">
        <v>388</v>
      </c>
      <c r="D245" s="1141"/>
      <c r="E245" s="1141"/>
      <c r="F245" s="207"/>
      <c r="G245" s="207"/>
      <c r="H245" s="207"/>
      <c r="I245" s="207"/>
      <c r="J245" s="208">
        <v>8.6999999999999993</v>
      </c>
      <c r="K245" s="209">
        <v>1.25</v>
      </c>
      <c r="L245" s="208">
        <v>39.74</v>
      </c>
      <c r="M245" s="207"/>
      <c r="N245" s="210"/>
      <c r="Z245" s="193"/>
      <c r="AA245" s="200"/>
      <c r="AD245" s="109" t="s">
        <v>388</v>
      </c>
      <c r="AG245" s="200"/>
      <c r="AI245" s="200"/>
      <c r="AK245" s="200"/>
    </row>
    <row r="246" spans="1:37" s="108" customFormat="1" ht="12">
      <c r="A246" s="205"/>
      <c r="B246" s="206">
        <v>4</v>
      </c>
      <c r="C246" s="1141" t="s">
        <v>447</v>
      </c>
      <c r="D246" s="1141"/>
      <c r="E246" s="1141"/>
      <c r="F246" s="207"/>
      <c r="G246" s="207"/>
      <c r="H246" s="207"/>
      <c r="I246" s="207"/>
      <c r="J246" s="220">
        <v>3690.05</v>
      </c>
      <c r="K246" s="207"/>
      <c r="L246" s="220">
        <v>13483.44</v>
      </c>
      <c r="M246" s="207"/>
      <c r="N246" s="210"/>
      <c r="Z246" s="193"/>
      <c r="AA246" s="200"/>
      <c r="AD246" s="109" t="s">
        <v>447</v>
      </c>
      <c r="AG246" s="200"/>
      <c r="AI246" s="200"/>
      <c r="AK246" s="200"/>
    </row>
    <row r="247" spans="1:37" s="108" customFormat="1" ht="12">
      <c r="A247" s="205"/>
      <c r="B247" s="204"/>
      <c r="C247" s="1141" t="s">
        <v>448</v>
      </c>
      <c r="D247" s="1141"/>
      <c r="E247" s="1141"/>
      <c r="F247" s="207" t="s">
        <v>390</v>
      </c>
      <c r="G247" s="248">
        <v>69.8</v>
      </c>
      <c r="H247" s="209">
        <v>1.25</v>
      </c>
      <c r="I247" s="250">
        <v>318.81150000000002</v>
      </c>
      <c r="J247" s="204"/>
      <c r="K247" s="207"/>
      <c r="L247" s="204"/>
      <c r="M247" s="207"/>
      <c r="N247" s="210"/>
      <c r="Z247" s="193"/>
      <c r="AA247" s="200"/>
      <c r="AE247" s="109" t="s">
        <v>448</v>
      </c>
      <c r="AG247" s="200"/>
      <c r="AI247" s="200"/>
      <c r="AK247" s="200"/>
    </row>
    <row r="248" spans="1:37" s="108" customFormat="1" ht="12">
      <c r="A248" s="205"/>
      <c r="B248" s="204"/>
      <c r="C248" s="1141" t="s">
        <v>389</v>
      </c>
      <c r="D248" s="1141"/>
      <c r="E248" s="1141"/>
      <c r="F248" s="207" t="s">
        <v>390</v>
      </c>
      <c r="G248" s="209">
        <v>0.65</v>
      </c>
      <c r="H248" s="209">
        <v>1.25</v>
      </c>
      <c r="I248" s="249">
        <v>2.9688750000000002</v>
      </c>
      <c r="J248" s="204"/>
      <c r="K248" s="207"/>
      <c r="L248" s="204"/>
      <c r="M248" s="207"/>
      <c r="N248" s="210"/>
      <c r="Z248" s="193"/>
      <c r="AA248" s="200"/>
      <c r="AE248" s="109" t="s">
        <v>389</v>
      </c>
      <c r="AG248" s="200"/>
      <c r="AI248" s="200"/>
      <c r="AK248" s="200"/>
    </row>
    <row r="249" spans="1:37" s="108" customFormat="1" ht="12" customHeight="1">
      <c r="A249" s="205"/>
      <c r="B249" s="204"/>
      <c r="C249" s="1150" t="s">
        <v>391</v>
      </c>
      <c r="D249" s="1150"/>
      <c r="E249" s="1150"/>
      <c r="F249" s="212"/>
      <c r="G249" s="212"/>
      <c r="H249" s="212"/>
      <c r="I249" s="212"/>
      <c r="J249" s="221">
        <v>4353.58</v>
      </c>
      <c r="K249" s="212"/>
      <c r="L249" s="221">
        <v>16514.11</v>
      </c>
      <c r="M249" s="212"/>
      <c r="N249" s="214"/>
      <c r="Z249" s="193"/>
      <c r="AA249" s="200"/>
      <c r="AF249" s="109" t="s">
        <v>391</v>
      </c>
      <c r="AG249" s="200"/>
      <c r="AI249" s="200"/>
      <c r="AK249" s="200"/>
    </row>
    <row r="250" spans="1:37" s="108" customFormat="1" ht="12">
      <c r="A250" s="205"/>
      <c r="B250" s="204"/>
      <c r="C250" s="1141" t="s">
        <v>392</v>
      </c>
      <c r="D250" s="1141"/>
      <c r="E250" s="1141"/>
      <c r="F250" s="207"/>
      <c r="G250" s="207"/>
      <c r="H250" s="207"/>
      <c r="I250" s="207"/>
      <c r="J250" s="204"/>
      <c r="K250" s="207"/>
      <c r="L250" s="220">
        <v>2736.89</v>
      </c>
      <c r="M250" s="207"/>
      <c r="N250" s="210"/>
      <c r="Z250" s="193"/>
      <c r="AA250" s="200"/>
      <c r="AE250" s="109" t="s">
        <v>392</v>
      </c>
      <c r="AG250" s="200"/>
      <c r="AI250" s="200"/>
      <c r="AK250" s="200"/>
    </row>
    <row r="251" spans="1:37" s="108" customFormat="1" ht="45">
      <c r="A251" s="205"/>
      <c r="B251" s="204" t="s">
        <v>449</v>
      </c>
      <c r="C251" s="1141" t="s">
        <v>450</v>
      </c>
      <c r="D251" s="1141"/>
      <c r="E251" s="1141"/>
      <c r="F251" s="207" t="s">
        <v>395</v>
      </c>
      <c r="G251" s="215">
        <v>147</v>
      </c>
      <c r="H251" s="207"/>
      <c r="I251" s="215">
        <v>147</v>
      </c>
      <c r="J251" s="204"/>
      <c r="K251" s="207"/>
      <c r="L251" s="220">
        <v>4023.23</v>
      </c>
      <c r="M251" s="207"/>
      <c r="N251" s="210"/>
      <c r="Z251" s="193"/>
      <c r="AA251" s="200"/>
      <c r="AE251" s="109" t="s">
        <v>450</v>
      </c>
      <c r="AG251" s="200"/>
      <c r="AI251" s="200"/>
      <c r="AK251" s="200"/>
    </row>
    <row r="252" spans="1:37" s="108" customFormat="1" ht="22.5" customHeight="1">
      <c r="A252" s="205"/>
      <c r="B252" s="204" t="s">
        <v>451</v>
      </c>
      <c r="C252" s="1141" t="s">
        <v>452</v>
      </c>
      <c r="D252" s="1141"/>
      <c r="E252" s="1141"/>
      <c r="F252" s="207" t="s">
        <v>395</v>
      </c>
      <c r="G252" s="215">
        <v>95</v>
      </c>
      <c r="H252" s="207"/>
      <c r="I252" s="215">
        <v>95</v>
      </c>
      <c r="J252" s="204"/>
      <c r="K252" s="207"/>
      <c r="L252" s="220">
        <v>2600.0500000000002</v>
      </c>
      <c r="M252" s="207"/>
      <c r="N252" s="210"/>
      <c r="Z252" s="193"/>
      <c r="AA252" s="200"/>
      <c r="AE252" s="109" t="s">
        <v>452</v>
      </c>
      <c r="AG252" s="200"/>
      <c r="AI252" s="200"/>
      <c r="AK252" s="200"/>
    </row>
    <row r="253" spans="1:37" s="108" customFormat="1" ht="12" customHeight="1">
      <c r="A253" s="216"/>
      <c r="B253" s="217"/>
      <c r="C253" s="1145" t="s">
        <v>398</v>
      </c>
      <c r="D253" s="1145"/>
      <c r="E253" s="1145"/>
      <c r="F253" s="196"/>
      <c r="G253" s="196"/>
      <c r="H253" s="196"/>
      <c r="I253" s="196"/>
      <c r="J253" s="198"/>
      <c r="K253" s="196"/>
      <c r="L253" s="222">
        <v>23137.39</v>
      </c>
      <c r="M253" s="212"/>
      <c r="N253" s="199"/>
      <c r="Z253" s="193"/>
      <c r="AA253" s="200"/>
      <c r="AG253" s="200" t="s">
        <v>398</v>
      </c>
      <c r="AI253" s="200"/>
      <c r="AK253" s="200"/>
    </row>
    <row r="254" spans="1:37" s="108" customFormat="1" ht="22.5" customHeight="1">
      <c r="A254" s="194" t="s">
        <v>519</v>
      </c>
      <c r="B254" s="195" t="s">
        <v>520</v>
      </c>
      <c r="C254" s="1145" t="s">
        <v>521</v>
      </c>
      <c r="D254" s="1145"/>
      <c r="E254" s="1145"/>
      <c r="F254" s="196" t="s">
        <v>408</v>
      </c>
      <c r="G254" s="196"/>
      <c r="H254" s="196"/>
      <c r="I254" s="197">
        <v>-21.558599999999998</v>
      </c>
      <c r="J254" s="218">
        <v>592.76</v>
      </c>
      <c r="K254" s="196"/>
      <c r="L254" s="222">
        <v>-12779.08</v>
      </c>
      <c r="M254" s="196"/>
      <c r="N254" s="199"/>
      <c r="Z254" s="193"/>
      <c r="AA254" s="200" t="s">
        <v>521</v>
      </c>
      <c r="AG254" s="200"/>
      <c r="AI254" s="200"/>
      <c r="AK254" s="200"/>
    </row>
    <row r="255" spans="1:37" s="108" customFormat="1" ht="12" customHeight="1">
      <c r="A255" s="216"/>
      <c r="B255" s="217"/>
      <c r="C255" s="1141" t="s">
        <v>522</v>
      </c>
      <c r="D255" s="1141"/>
      <c r="E255" s="1141"/>
      <c r="F255" s="1141"/>
      <c r="G255" s="1141"/>
      <c r="H255" s="1141"/>
      <c r="I255" s="1141"/>
      <c r="J255" s="1141"/>
      <c r="K255" s="1141"/>
      <c r="L255" s="1141"/>
      <c r="M255" s="1141"/>
      <c r="N255" s="1146"/>
      <c r="Z255" s="193"/>
      <c r="AA255" s="200"/>
      <c r="AG255" s="200"/>
      <c r="AH255" s="109" t="s">
        <v>522</v>
      </c>
      <c r="AI255" s="200"/>
      <c r="AK255" s="200"/>
    </row>
    <row r="256" spans="1:37" s="108" customFormat="1" ht="12" customHeight="1">
      <c r="A256" s="216"/>
      <c r="B256" s="217"/>
      <c r="C256" s="1145" t="s">
        <v>398</v>
      </c>
      <c r="D256" s="1145"/>
      <c r="E256" s="1145"/>
      <c r="F256" s="196"/>
      <c r="G256" s="196"/>
      <c r="H256" s="196"/>
      <c r="I256" s="196"/>
      <c r="J256" s="198"/>
      <c r="K256" s="196"/>
      <c r="L256" s="222">
        <v>-12779.08</v>
      </c>
      <c r="M256" s="212"/>
      <c r="N256" s="199"/>
      <c r="Z256" s="193"/>
      <c r="AA256" s="200"/>
      <c r="AG256" s="200" t="s">
        <v>398</v>
      </c>
      <c r="AI256" s="200"/>
      <c r="AK256" s="200"/>
    </row>
    <row r="257" spans="1:37" s="108" customFormat="1" ht="22.5" customHeight="1">
      <c r="A257" s="194" t="s">
        <v>523</v>
      </c>
      <c r="B257" s="195" t="s">
        <v>524</v>
      </c>
      <c r="C257" s="1145" t="s">
        <v>525</v>
      </c>
      <c r="D257" s="1145"/>
      <c r="E257" s="1145"/>
      <c r="F257" s="196" t="s">
        <v>408</v>
      </c>
      <c r="G257" s="196"/>
      <c r="H257" s="196"/>
      <c r="I257" s="219">
        <v>-0.21923999999999999</v>
      </c>
      <c r="J257" s="218">
        <v>519.79999999999995</v>
      </c>
      <c r="K257" s="196"/>
      <c r="L257" s="218">
        <v>-113.96</v>
      </c>
      <c r="M257" s="196"/>
      <c r="N257" s="199"/>
      <c r="Z257" s="193"/>
      <c r="AA257" s="200" t="s">
        <v>525</v>
      </c>
      <c r="AG257" s="200"/>
      <c r="AI257" s="200"/>
      <c r="AK257" s="200"/>
    </row>
    <row r="258" spans="1:37" s="108" customFormat="1" ht="12" customHeight="1">
      <c r="A258" s="216"/>
      <c r="B258" s="217"/>
      <c r="C258" s="1141" t="s">
        <v>522</v>
      </c>
      <c r="D258" s="1141"/>
      <c r="E258" s="1141"/>
      <c r="F258" s="1141"/>
      <c r="G258" s="1141"/>
      <c r="H258" s="1141"/>
      <c r="I258" s="1141"/>
      <c r="J258" s="1141"/>
      <c r="K258" s="1141"/>
      <c r="L258" s="1141"/>
      <c r="M258" s="1141"/>
      <c r="N258" s="1146"/>
      <c r="Z258" s="193"/>
      <c r="AA258" s="200"/>
      <c r="AG258" s="200"/>
      <c r="AH258" s="109" t="s">
        <v>522</v>
      </c>
      <c r="AI258" s="200"/>
      <c r="AK258" s="200"/>
    </row>
    <row r="259" spans="1:37" s="108" customFormat="1" ht="12" customHeight="1">
      <c r="A259" s="216"/>
      <c r="B259" s="217"/>
      <c r="C259" s="1145" t="s">
        <v>398</v>
      </c>
      <c r="D259" s="1145"/>
      <c r="E259" s="1145"/>
      <c r="F259" s="196"/>
      <c r="G259" s="196"/>
      <c r="H259" s="196"/>
      <c r="I259" s="196"/>
      <c r="J259" s="198"/>
      <c r="K259" s="196"/>
      <c r="L259" s="218">
        <v>-113.96</v>
      </c>
      <c r="M259" s="212"/>
      <c r="N259" s="199"/>
      <c r="Z259" s="193"/>
      <c r="AA259" s="200"/>
      <c r="AG259" s="200" t="s">
        <v>398</v>
      </c>
      <c r="AI259" s="200"/>
      <c r="AK259" s="200"/>
    </row>
    <row r="260" spans="1:37" s="108" customFormat="1" ht="22.5" customHeight="1">
      <c r="A260" s="194" t="s">
        <v>526</v>
      </c>
      <c r="B260" s="195" t="s">
        <v>520</v>
      </c>
      <c r="C260" s="1145" t="s">
        <v>521</v>
      </c>
      <c r="D260" s="1145"/>
      <c r="E260" s="1145"/>
      <c r="F260" s="196" t="s">
        <v>408</v>
      </c>
      <c r="G260" s="196"/>
      <c r="H260" s="196"/>
      <c r="I260" s="255">
        <v>18.540396000000001</v>
      </c>
      <c r="J260" s="218">
        <v>592.76</v>
      </c>
      <c r="K260" s="196"/>
      <c r="L260" s="222">
        <v>10990.01</v>
      </c>
      <c r="M260" s="196"/>
      <c r="N260" s="199"/>
      <c r="Z260" s="193"/>
      <c r="AA260" s="200" t="s">
        <v>521</v>
      </c>
      <c r="AG260" s="200"/>
      <c r="AI260" s="200"/>
      <c r="AK260" s="200"/>
    </row>
    <row r="261" spans="1:37" s="108" customFormat="1" ht="12" customHeight="1">
      <c r="A261" s="216"/>
      <c r="B261" s="217"/>
      <c r="C261" s="1141" t="s">
        <v>522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  <c r="Z261" s="193"/>
      <c r="AA261" s="200"/>
      <c r="AG261" s="200"/>
      <c r="AH261" s="109" t="s">
        <v>522</v>
      </c>
      <c r="AI261" s="200"/>
      <c r="AK261" s="200"/>
    </row>
    <row r="262" spans="1:37" s="108" customFormat="1" ht="12" customHeight="1">
      <c r="A262" s="201"/>
      <c r="B262" s="202"/>
      <c r="C262" s="1141" t="s">
        <v>527</v>
      </c>
      <c r="D262" s="1141"/>
      <c r="E262" s="1141"/>
      <c r="F262" s="1141"/>
      <c r="G262" s="1141"/>
      <c r="H262" s="1141"/>
      <c r="I262" s="1141"/>
      <c r="J262" s="1141"/>
      <c r="K262" s="1141"/>
      <c r="L262" s="1141"/>
      <c r="M262" s="1141"/>
      <c r="N262" s="1146"/>
      <c r="Z262" s="193"/>
      <c r="AA262" s="200"/>
      <c r="AB262" s="109" t="s">
        <v>527</v>
      </c>
      <c r="AG262" s="200"/>
      <c r="AI262" s="200"/>
      <c r="AK262" s="200"/>
    </row>
    <row r="263" spans="1:37" s="108" customFormat="1" ht="12" customHeight="1">
      <c r="A263" s="216"/>
      <c r="B263" s="217"/>
      <c r="C263" s="1145" t="s">
        <v>398</v>
      </c>
      <c r="D263" s="1145"/>
      <c r="E263" s="1145"/>
      <c r="F263" s="196"/>
      <c r="G263" s="196"/>
      <c r="H263" s="196"/>
      <c r="I263" s="196"/>
      <c r="J263" s="198"/>
      <c r="K263" s="196"/>
      <c r="L263" s="222">
        <v>10990.01</v>
      </c>
      <c r="M263" s="212"/>
      <c r="N263" s="199"/>
      <c r="Z263" s="193"/>
      <c r="AA263" s="200"/>
      <c r="AG263" s="200" t="s">
        <v>398</v>
      </c>
      <c r="AI263" s="200"/>
      <c r="AK263" s="200"/>
    </row>
    <row r="264" spans="1:37" s="108" customFormat="1" ht="22.5" customHeight="1">
      <c r="A264" s="194" t="s">
        <v>528</v>
      </c>
      <c r="B264" s="195" t="s">
        <v>524</v>
      </c>
      <c r="C264" s="1145" t="s">
        <v>525</v>
      </c>
      <c r="D264" s="1145"/>
      <c r="E264" s="1145"/>
      <c r="F264" s="196" t="s">
        <v>408</v>
      </c>
      <c r="G264" s="196"/>
      <c r="H264" s="196"/>
      <c r="I264" s="255">
        <v>7.2348999999999997E-2</v>
      </c>
      <c r="J264" s="218">
        <v>519.79999999999995</v>
      </c>
      <c r="K264" s="196"/>
      <c r="L264" s="218">
        <v>37.61</v>
      </c>
      <c r="M264" s="196"/>
      <c r="N264" s="199"/>
      <c r="Z264" s="193"/>
      <c r="AA264" s="200" t="s">
        <v>525</v>
      </c>
      <c r="AG264" s="200"/>
      <c r="AI264" s="200"/>
      <c r="AK264" s="200"/>
    </row>
    <row r="265" spans="1:37" s="108" customFormat="1" ht="12" customHeight="1">
      <c r="A265" s="216"/>
      <c r="B265" s="217"/>
      <c r="C265" s="1141" t="s">
        <v>522</v>
      </c>
      <c r="D265" s="1141"/>
      <c r="E265" s="1141"/>
      <c r="F265" s="1141"/>
      <c r="G265" s="1141"/>
      <c r="H265" s="1141"/>
      <c r="I265" s="1141"/>
      <c r="J265" s="1141"/>
      <c r="K265" s="1141"/>
      <c r="L265" s="1141"/>
      <c r="M265" s="1141"/>
      <c r="N265" s="1146"/>
      <c r="Z265" s="193"/>
      <c r="AA265" s="200"/>
      <c r="AG265" s="200"/>
      <c r="AH265" s="109" t="s">
        <v>522</v>
      </c>
      <c r="AI265" s="200"/>
      <c r="AK265" s="200"/>
    </row>
    <row r="266" spans="1:37" s="108" customFormat="1" ht="12" customHeight="1">
      <c r="A266" s="201"/>
      <c r="B266" s="202"/>
      <c r="C266" s="1141" t="s">
        <v>529</v>
      </c>
      <c r="D266" s="1141"/>
      <c r="E266" s="1141"/>
      <c r="F266" s="1141"/>
      <c r="G266" s="1141"/>
      <c r="H266" s="1141"/>
      <c r="I266" s="1141"/>
      <c r="J266" s="1141"/>
      <c r="K266" s="1141"/>
      <c r="L266" s="1141"/>
      <c r="M266" s="1141"/>
      <c r="N266" s="1146"/>
      <c r="Z266" s="193"/>
      <c r="AA266" s="200"/>
      <c r="AB266" s="109" t="s">
        <v>529</v>
      </c>
      <c r="AG266" s="200"/>
      <c r="AI266" s="200"/>
      <c r="AK266" s="200"/>
    </row>
    <row r="267" spans="1:37" s="108" customFormat="1" ht="12" customHeight="1">
      <c r="A267" s="216"/>
      <c r="B267" s="217"/>
      <c r="C267" s="1145" t="s">
        <v>398</v>
      </c>
      <c r="D267" s="1145"/>
      <c r="E267" s="1145"/>
      <c r="F267" s="196"/>
      <c r="G267" s="196"/>
      <c r="H267" s="196"/>
      <c r="I267" s="196"/>
      <c r="J267" s="198"/>
      <c r="K267" s="196"/>
      <c r="L267" s="218">
        <v>37.61</v>
      </c>
      <c r="M267" s="212"/>
      <c r="N267" s="199"/>
      <c r="Z267" s="193"/>
      <c r="AA267" s="200"/>
      <c r="AG267" s="200" t="s">
        <v>398</v>
      </c>
      <c r="AI267" s="200"/>
      <c r="AK267" s="200"/>
    </row>
    <row r="268" spans="1:37" s="108" customFormat="1" ht="22.5" customHeight="1">
      <c r="A268" s="194" t="s">
        <v>530</v>
      </c>
      <c r="B268" s="195" t="s">
        <v>531</v>
      </c>
      <c r="C268" s="1145" t="s">
        <v>532</v>
      </c>
      <c r="D268" s="1145"/>
      <c r="E268" s="1145"/>
      <c r="F268" s="196" t="s">
        <v>486</v>
      </c>
      <c r="G268" s="196"/>
      <c r="H268" s="196"/>
      <c r="I268" s="256">
        <v>365.4</v>
      </c>
      <c r="J268" s="218">
        <v>22.36</v>
      </c>
      <c r="K268" s="196"/>
      <c r="L268" s="222">
        <v>8170.34</v>
      </c>
      <c r="M268" s="196"/>
      <c r="N268" s="199"/>
      <c r="Z268" s="193"/>
      <c r="AA268" s="200" t="s">
        <v>532</v>
      </c>
      <c r="AG268" s="200"/>
      <c r="AI268" s="200"/>
      <c r="AK268" s="200"/>
    </row>
    <row r="269" spans="1:37" s="108" customFormat="1" ht="12" customHeight="1">
      <c r="A269" s="216"/>
      <c r="B269" s="217"/>
      <c r="C269" s="1141" t="s">
        <v>522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G269" s="200"/>
      <c r="AH269" s="109" t="s">
        <v>522</v>
      </c>
      <c r="AI269" s="200"/>
      <c r="AK269" s="200"/>
    </row>
    <row r="270" spans="1:37" s="108" customFormat="1" ht="12" customHeight="1">
      <c r="A270" s="216"/>
      <c r="B270" s="217"/>
      <c r="C270" s="1145" t="s">
        <v>398</v>
      </c>
      <c r="D270" s="1145"/>
      <c r="E270" s="1145"/>
      <c r="F270" s="196"/>
      <c r="G270" s="196"/>
      <c r="H270" s="196"/>
      <c r="I270" s="196"/>
      <c r="J270" s="198"/>
      <c r="K270" s="196"/>
      <c r="L270" s="222">
        <v>8170.34</v>
      </c>
      <c r="M270" s="212"/>
      <c r="N270" s="199"/>
      <c r="Z270" s="193"/>
      <c r="AA270" s="200"/>
      <c r="AG270" s="200" t="s">
        <v>398</v>
      </c>
      <c r="AI270" s="200"/>
      <c r="AK270" s="200"/>
    </row>
    <row r="271" spans="1:37" s="108" customFormat="1" ht="1.5" customHeight="1">
      <c r="A271" s="224"/>
      <c r="B271" s="217"/>
      <c r="C271" s="217"/>
      <c r="D271" s="217"/>
      <c r="E271" s="217"/>
      <c r="F271" s="225"/>
      <c r="G271" s="225"/>
      <c r="H271" s="225"/>
      <c r="I271" s="225"/>
      <c r="J271" s="226"/>
      <c r="K271" s="225"/>
      <c r="L271" s="226"/>
      <c r="M271" s="207"/>
      <c r="N271" s="226"/>
      <c r="Z271" s="193"/>
      <c r="AA271" s="200"/>
      <c r="AG271" s="200"/>
      <c r="AI271" s="200"/>
      <c r="AK271" s="200"/>
    </row>
    <row r="272" spans="1:37" s="108" customFormat="1" ht="12" customHeight="1">
      <c r="A272" s="227"/>
      <c r="B272" s="198"/>
      <c r="C272" s="1145" t="s">
        <v>533</v>
      </c>
      <c r="D272" s="1145"/>
      <c r="E272" s="1145"/>
      <c r="F272" s="1145"/>
      <c r="G272" s="1145"/>
      <c r="H272" s="1145"/>
      <c r="I272" s="1145"/>
      <c r="J272" s="1145"/>
      <c r="K272" s="1145"/>
      <c r="L272" s="228"/>
      <c r="M272" s="229"/>
      <c r="N272" s="230"/>
      <c r="Z272" s="193"/>
      <c r="AA272" s="200"/>
      <c r="AG272" s="200"/>
      <c r="AI272" s="200" t="s">
        <v>533</v>
      </c>
      <c r="AK272" s="200"/>
    </row>
    <row r="273" spans="1:37" s="108" customFormat="1" ht="12" customHeight="1">
      <c r="A273" s="231"/>
      <c r="B273" s="204"/>
      <c r="C273" s="1141" t="s">
        <v>416</v>
      </c>
      <c r="D273" s="1141"/>
      <c r="E273" s="1141"/>
      <c r="F273" s="1141"/>
      <c r="G273" s="1141"/>
      <c r="H273" s="1141"/>
      <c r="I273" s="1141"/>
      <c r="J273" s="1141"/>
      <c r="K273" s="1141"/>
      <c r="L273" s="232">
        <v>246916.19</v>
      </c>
      <c r="M273" s="233"/>
      <c r="N273" s="234"/>
      <c r="Z273" s="193"/>
      <c r="AA273" s="200"/>
      <c r="AG273" s="200"/>
      <c r="AI273" s="200"/>
      <c r="AJ273" s="109" t="s">
        <v>416</v>
      </c>
      <c r="AK273" s="200"/>
    </row>
    <row r="274" spans="1:37" s="108" customFormat="1" ht="12" customHeight="1">
      <c r="A274" s="231"/>
      <c r="B274" s="204"/>
      <c r="C274" s="1141" t="s">
        <v>417</v>
      </c>
      <c r="D274" s="1141"/>
      <c r="E274" s="1141"/>
      <c r="F274" s="1141"/>
      <c r="G274" s="1141"/>
      <c r="H274" s="1141"/>
      <c r="I274" s="1141"/>
      <c r="J274" s="1141"/>
      <c r="K274" s="1141"/>
      <c r="L274" s="236"/>
      <c r="M274" s="233"/>
      <c r="N274" s="234"/>
      <c r="Z274" s="193"/>
      <c r="AA274" s="200"/>
      <c r="AG274" s="200"/>
      <c r="AI274" s="200"/>
      <c r="AJ274" s="109" t="s">
        <v>417</v>
      </c>
      <c r="AK274" s="200"/>
    </row>
    <row r="275" spans="1:37" s="108" customFormat="1" ht="12" customHeight="1">
      <c r="A275" s="231"/>
      <c r="B275" s="204"/>
      <c r="C275" s="1141" t="s">
        <v>488</v>
      </c>
      <c r="D275" s="1141"/>
      <c r="E275" s="1141"/>
      <c r="F275" s="1141"/>
      <c r="G275" s="1141"/>
      <c r="H275" s="1141"/>
      <c r="I275" s="1141"/>
      <c r="J275" s="1141"/>
      <c r="K275" s="1141"/>
      <c r="L275" s="232">
        <v>20148.89</v>
      </c>
      <c r="M275" s="233"/>
      <c r="N275" s="234"/>
      <c r="Z275" s="193"/>
      <c r="AA275" s="200"/>
      <c r="AG275" s="200"/>
      <c r="AI275" s="200"/>
      <c r="AJ275" s="109" t="s">
        <v>488</v>
      </c>
      <c r="AK275" s="200"/>
    </row>
    <row r="276" spans="1:37" s="108" customFormat="1" ht="12" customHeight="1">
      <c r="A276" s="231"/>
      <c r="B276" s="204"/>
      <c r="C276" s="1141" t="s">
        <v>418</v>
      </c>
      <c r="D276" s="1141"/>
      <c r="E276" s="1141"/>
      <c r="F276" s="1141"/>
      <c r="G276" s="1141"/>
      <c r="H276" s="1141"/>
      <c r="I276" s="1141"/>
      <c r="J276" s="1141"/>
      <c r="K276" s="1141"/>
      <c r="L276" s="232">
        <v>32029.01</v>
      </c>
      <c r="M276" s="233"/>
      <c r="N276" s="234"/>
      <c r="Z276" s="193"/>
      <c r="AA276" s="200"/>
      <c r="AG276" s="200"/>
      <c r="AI276" s="200"/>
      <c r="AJ276" s="109" t="s">
        <v>418</v>
      </c>
      <c r="AK276" s="200"/>
    </row>
    <row r="277" spans="1:37" s="108" customFormat="1" ht="12" customHeight="1">
      <c r="A277" s="231"/>
      <c r="B277" s="204"/>
      <c r="C277" s="1141" t="s">
        <v>419</v>
      </c>
      <c r="D277" s="1141"/>
      <c r="E277" s="1141"/>
      <c r="F277" s="1141"/>
      <c r="G277" s="1141"/>
      <c r="H277" s="1141"/>
      <c r="I277" s="1141"/>
      <c r="J277" s="1141"/>
      <c r="K277" s="1141"/>
      <c r="L277" s="232">
        <v>1720.79</v>
      </c>
      <c r="M277" s="233"/>
      <c r="N277" s="234"/>
      <c r="Z277" s="193"/>
      <c r="AA277" s="200"/>
      <c r="AG277" s="200"/>
      <c r="AI277" s="200"/>
      <c r="AJ277" s="109" t="s">
        <v>419</v>
      </c>
      <c r="AK277" s="200"/>
    </row>
    <row r="278" spans="1:37" s="108" customFormat="1" ht="12" customHeight="1">
      <c r="A278" s="231"/>
      <c r="B278" s="204"/>
      <c r="C278" s="1141" t="s">
        <v>420</v>
      </c>
      <c r="D278" s="1141"/>
      <c r="E278" s="1141"/>
      <c r="F278" s="1141"/>
      <c r="G278" s="1141"/>
      <c r="H278" s="1141"/>
      <c r="I278" s="1141"/>
      <c r="J278" s="1141"/>
      <c r="K278" s="1141"/>
      <c r="L278" s="232">
        <v>194738.29</v>
      </c>
      <c r="M278" s="233"/>
      <c r="N278" s="234"/>
      <c r="Z278" s="193"/>
      <c r="AA278" s="200"/>
      <c r="AG278" s="200"/>
      <c r="AI278" s="200"/>
      <c r="AJ278" s="109" t="s">
        <v>420</v>
      </c>
      <c r="AK278" s="200"/>
    </row>
    <row r="279" spans="1:37" s="108" customFormat="1" ht="12" customHeight="1">
      <c r="A279" s="231"/>
      <c r="B279" s="204"/>
      <c r="C279" s="1141" t="s">
        <v>421</v>
      </c>
      <c r="D279" s="1141"/>
      <c r="E279" s="1141"/>
      <c r="F279" s="1141"/>
      <c r="G279" s="1141"/>
      <c r="H279" s="1141"/>
      <c r="I279" s="1141"/>
      <c r="J279" s="1141"/>
      <c r="K279" s="1141"/>
      <c r="L279" s="232">
        <v>291206.95</v>
      </c>
      <c r="M279" s="233"/>
      <c r="N279" s="234"/>
      <c r="Z279" s="193"/>
      <c r="AA279" s="200"/>
      <c r="AG279" s="200"/>
      <c r="AI279" s="200"/>
      <c r="AJ279" s="109" t="s">
        <v>421</v>
      </c>
      <c r="AK279" s="200"/>
    </row>
    <row r="280" spans="1:37" s="108" customFormat="1" ht="12" customHeight="1">
      <c r="A280" s="231"/>
      <c r="B280" s="204"/>
      <c r="C280" s="1141" t="s">
        <v>417</v>
      </c>
      <c r="D280" s="1141"/>
      <c r="E280" s="1141"/>
      <c r="F280" s="1141"/>
      <c r="G280" s="1141"/>
      <c r="H280" s="1141"/>
      <c r="I280" s="1141"/>
      <c r="J280" s="1141"/>
      <c r="K280" s="1141"/>
      <c r="L280" s="236"/>
      <c r="M280" s="233"/>
      <c r="N280" s="234"/>
      <c r="Z280" s="193"/>
      <c r="AA280" s="200"/>
      <c r="AG280" s="200"/>
      <c r="AI280" s="200"/>
      <c r="AJ280" s="109" t="s">
        <v>417</v>
      </c>
      <c r="AK280" s="200"/>
    </row>
    <row r="281" spans="1:37" s="108" customFormat="1" ht="12" customHeight="1">
      <c r="A281" s="231"/>
      <c r="B281" s="204"/>
      <c r="C281" s="1141" t="s">
        <v>489</v>
      </c>
      <c r="D281" s="1141"/>
      <c r="E281" s="1141"/>
      <c r="F281" s="1141"/>
      <c r="G281" s="1141"/>
      <c r="H281" s="1141"/>
      <c r="I281" s="1141"/>
      <c r="J281" s="1141"/>
      <c r="K281" s="1141"/>
      <c r="L281" s="232">
        <v>20148.89</v>
      </c>
      <c r="M281" s="233"/>
      <c r="N281" s="234"/>
      <c r="Z281" s="193"/>
      <c r="AA281" s="200"/>
      <c r="AG281" s="200"/>
      <c r="AI281" s="200"/>
      <c r="AJ281" s="109" t="s">
        <v>489</v>
      </c>
      <c r="AK281" s="200"/>
    </row>
    <row r="282" spans="1:37" s="108" customFormat="1" ht="12" customHeight="1">
      <c r="A282" s="231"/>
      <c r="B282" s="204"/>
      <c r="C282" s="1141" t="s">
        <v>490</v>
      </c>
      <c r="D282" s="1141"/>
      <c r="E282" s="1141"/>
      <c r="F282" s="1141"/>
      <c r="G282" s="1141"/>
      <c r="H282" s="1141"/>
      <c r="I282" s="1141"/>
      <c r="J282" s="1141"/>
      <c r="K282" s="1141"/>
      <c r="L282" s="232">
        <v>32029.01</v>
      </c>
      <c r="M282" s="233"/>
      <c r="N282" s="234"/>
      <c r="Z282" s="193"/>
      <c r="AA282" s="200"/>
      <c r="AG282" s="200"/>
      <c r="AI282" s="200"/>
      <c r="AJ282" s="109" t="s">
        <v>490</v>
      </c>
      <c r="AK282" s="200"/>
    </row>
    <row r="283" spans="1:37" s="108" customFormat="1" ht="12" customHeight="1">
      <c r="A283" s="231"/>
      <c r="B283" s="204"/>
      <c r="C283" s="1141" t="s">
        <v>491</v>
      </c>
      <c r="D283" s="1141"/>
      <c r="E283" s="1141"/>
      <c r="F283" s="1141"/>
      <c r="G283" s="1141"/>
      <c r="H283" s="1141"/>
      <c r="I283" s="1141"/>
      <c r="J283" s="1141"/>
      <c r="K283" s="1141"/>
      <c r="L283" s="232">
        <v>1720.79</v>
      </c>
      <c r="M283" s="233"/>
      <c r="N283" s="234"/>
      <c r="Z283" s="193"/>
      <c r="AA283" s="200"/>
      <c r="AG283" s="200"/>
      <c r="AI283" s="200"/>
      <c r="AJ283" s="109" t="s">
        <v>491</v>
      </c>
      <c r="AK283" s="200"/>
    </row>
    <row r="284" spans="1:37" s="108" customFormat="1" ht="12" customHeight="1">
      <c r="A284" s="231"/>
      <c r="B284" s="204"/>
      <c r="C284" s="1141" t="s">
        <v>492</v>
      </c>
      <c r="D284" s="1141"/>
      <c r="E284" s="1141"/>
      <c r="F284" s="1141"/>
      <c r="G284" s="1141"/>
      <c r="H284" s="1141"/>
      <c r="I284" s="1141"/>
      <c r="J284" s="1141"/>
      <c r="K284" s="1141"/>
      <c r="L284" s="232">
        <v>194738.29</v>
      </c>
      <c r="M284" s="233"/>
      <c r="N284" s="234"/>
      <c r="Z284" s="193"/>
      <c r="AA284" s="200"/>
      <c r="AG284" s="200"/>
      <c r="AI284" s="200"/>
      <c r="AJ284" s="109" t="s">
        <v>492</v>
      </c>
      <c r="AK284" s="200"/>
    </row>
    <row r="285" spans="1:37" s="108" customFormat="1" ht="12" customHeight="1">
      <c r="A285" s="231"/>
      <c r="B285" s="204"/>
      <c r="C285" s="1141" t="s">
        <v>493</v>
      </c>
      <c r="D285" s="1141"/>
      <c r="E285" s="1141"/>
      <c r="F285" s="1141"/>
      <c r="G285" s="1141"/>
      <c r="H285" s="1141"/>
      <c r="I285" s="1141"/>
      <c r="J285" s="1141"/>
      <c r="K285" s="1141"/>
      <c r="L285" s="232">
        <v>26503.21</v>
      </c>
      <c r="M285" s="233"/>
      <c r="N285" s="234"/>
      <c r="Z285" s="193"/>
      <c r="AA285" s="200"/>
      <c r="AG285" s="200"/>
      <c r="AI285" s="200"/>
      <c r="AJ285" s="109" t="s">
        <v>493</v>
      </c>
      <c r="AK285" s="200"/>
    </row>
    <row r="286" spans="1:37" s="108" customFormat="1" ht="12" customHeight="1">
      <c r="A286" s="231"/>
      <c r="B286" s="204"/>
      <c r="C286" s="1141" t="s">
        <v>494</v>
      </c>
      <c r="D286" s="1141"/>
      <c r="E286" s="1141"/>
      <c r="F286" s="1141"/>
      <c r="G286" s="1141"/>
      <c r="H286" s="1141"/>
      <c r="I286" s="1141"/>
      <c r="J286" s="1141"/>
      <c r="K286" s="1141"/>
      <c r="L286" s="232">
        <v>17787.55</v>
      </c>
      <c r="M286" s="233"/>
      <c r="N286" s="234"/>
      <c r="Z286" s="193"/>
      <c r="AA286" s="200"/>
      <c r="AG286" s="200"/>
      <c r="AI286" s="200"/>
      <c r="AJ286" s="109" t="s">
        <v>494</v>
      </c>
      <c r="AK286" s="200"/>
    </row>
    <row r="287" spans="1:37" s="108" customFormat="1" ht="12" customHeight="1">
      <c r="A287" s="231"/>
      <c r="B287" s="204"/>
      <c r="C287" s="1141" t="s">
        <v>431</v>
      </c>
      <c r="D287" s="1141"/>
      <c r="E287" s="1141"/>
      <c r="F287" s="1141"/>
      <c r="G287" s="1141"/>
      <c r="H287" s="1141"/>
      <c r="I287" s="1141"/>
      <c r="J287" s="1141"/>
      <c r="K287" s="1141"/>
      <c r="L287" s="232">
        <v>21869.68</v>
      </c>
      <c r="M287" s="233"/>
      <c r="N287" s="234"/>
      <c r="Z287" s="193"/>
      <c r="AA287" s="200"/>
      <c r="AG287" s="200"/>
      <c r="AI287" s="200"/>
      <c r="AJ287" s="109" t="s">
        <v>431</v>
      </c>
      <c r="AK287" s="200"/>
    </row>
    <row r="288" spans="1:37" s="108" customFormat="1" ht="12" customHeight="1">
      <c r="A288" s="231"/>
      <c r="B288" s="204"/>
      <c r="C288" s="1141" t="s">
        <v>432</v>
      </c>
      <c r="D288" s="1141"/>
      <c r="E288" s="1141"/>
      <c r="F288" s="1141"/>
      <c r="G288" s="1141"/>
      <c r="H288" s="1141"/>
      <c r="I288" s="1141"/>
      <c r="J288" s="1141"/>
      <c r="K288" s="1141"/>
      <c r="L288" s="232">
        <v>26503.21</v>
      </c>
      <c r="M288" s="233"/>
      <c r="N288" s="234"/>
      <c r="Z288" s="193"/>
      <c r="AA288" s="200"/>
      <c r="AG288" s="200"/>
      <c r="AI288" s="200"/>
      <c r="AJ288" s="109" t="s">
        <v>432</v>
      </c>
      <c r="AK288" s="200"/>
    </row>
    <row r="289" spans="1:37" s="108" customFormat="1" ht="12" customHeight="1">
      <c r="A289" s="231"/>
      <c r="B289" s="204"/>
      <c r="C289" s="1141" t="s">
        <v>433</v>
      </c>
      <c r="D289" s="1141"/>
      <c r="E289" s="1141"/>
      <c r="F289" s="1141"/>
      <c r="G289" s="1141"/>
      <c r="H289" s="1141"/>
      <c r="I289" s="1141"/>
      <c r="J289" s="1141"/>
      <c r="K289" s="1141"/>
      <c r="L289" s="232">
        <v>17787.55</v>
      </c>
      <c r="M289" s="233"/>
      <c r="N289" s="234"/>
      <c r="Z289" s="193"/>
      <c r="AA289" s="200"/>
      <c r="AG289" s="200"/>
      <c r="AI289" s="200"/>
      <c r="AJ289" s="109" t="s">
        <v>433</v>
      </c>
      <c r="AK289" s="200"/>
    </row>
    <row r="290" spans="1:37" s="108" customFormat="1" ht="12" customHeight="1">
      <c r="A290" s="231"/>
      <c r="B290" s="226"/>
      <c r="C290" s="1142" t="s">
        <v>534</v>
      </c>
      <c r="D290" s="1142"/>
      <c r="E290" s="1142"/>
      <c r="F290" s="1142"/>
      <c r="G290" s="1142"/>
      <c r="H290" s="1142"/>
      <c r="I290" s="1142"/>
      <c r="J290" s="1142"/>
      <c r="K290" s="1142"/>
      <c r="L290" s="239">
        <v>291206.95</v>
      </c>
      <c r="M290" s="240"/>
      <c r="N290" s="253"/>
      <c r="Z290" s="193"/>
      <c r="AA290" s="200"/>
      <c r="AG290" s="200"/>
      <c r="AI290" s="200"/>
      <c r="AK290" s="200" t="s">
        <v>534</v>
      </c>
    </row>
    <row r="291" spans="1:37" s="108" customFormat="1" ht="12" customHeight="1">
      <c r="A291" s="1089" t="s">
        <v>535</v>
      </c>
      <c r="B291" s="1090"/>
      <c r="C291" s="1090"/>
      <c r="D291" s="1090"/>
      <c r="E291" s="1090"/>
      <c r="F291" s="1090"/>
      <c r="G291" s="1090"/>
      <c r="H291" s="1090"/>
      <c r="I291" s="1090"/>
      <c r="J291" s="1090"/>
      <c r="K291" s="1090"/>
      <c r="L291" s="1090"/>
      <c r="M291" s="1090"/>
      <c r="N291" s="1095"/>
      <c r="Z291" s="193" t="s">
        <v>535</v>
      </c>
      <c r="AA291" s="200"/>
      <c r="AG291" s="200"/>
      <c r="AI291" s="200"/>
      <c r="AK291" s="200"/>
    </row>
    <row r="292" spans="1:37" s="108" customFormat="1" ht="12" customHeight="1">
      <c r="A292" s="194" t="s">
        <v>536</v>
      </c>
      <c r="B292" s="195" t="s">
        <v>537</v>
      </c>
      <c r="C292" s="1145" t="s">
        <v>538</v>
      </c>
      <c r="D292" s="1145"/>
      <c r="E292" s="1145"/>
      <c r="F292" s="196" t="s">
        <v>539</v>
      </c>
      <c r="G292" s="196"/>
      <c r="H292" s="196"/>
      <c r="I292" s="223">
        <v>0.499</v>
      </c>
      <c r="J292" s="198"/>
      <c r="K292" s="196"/>
      <c r="L292" s="198"/>
      <c r="M292" s="196"/>
      <c r="N292" s="199"/>
      <c r="Z292" s="193"/>
      <c r="AA292" s="200" t="s">
        <v>538</v>
      </c>
      <c r="AG292" s="200"/>
      <c r="AI292" s="200"/>
      <c r="AK292" s="200"/>
    </row>
    <row r="293" spans="1:37" s="108" customFormat="1" ht="12" customHeight="1">
      <c r="A293" s="201"/>
      <c r="B293" s="202"/>
      <c r="C293" s="1141" t="s">
        <v>540</v>
      </c>
      <c r="D293" s="1141"/>
      <c r="E293" s="1141"/>
      <c r="F293" s="1141"/>
      <c r="G293" s="1141"/>
      <c r="H293" s="1141"/>
      <c r="I293" s="1141"/>
      <c r="J293" s="1141"/>
      <c r="K293" s="1141"/>
      <c r="L293" s="1141"/>
      <c r="M293" s="1141"/>
      <c r="N293" s="1146"/>
      <c r="Z293" s="193"/>
      <c r="AA293" s="200"/>
      <c r="AB293" s="109" t="s">
        <v>540</v>
      </c>
      <c r="AG293" s="200"/>
      <c r="AI293" s="200"/>
      <c r="AK293" s="200"/>
    </row>
    <row r="294" spans="1:37" s="108" customFormat="1" ht="33.75" customHeight="1">
      <c r="A294" s="203"/>
      <c r="B294" s="204" t="s">
        <v>385</v>
      </c>
      <c r="C294" s="1141" t="s">
        <v>386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C294" s="109" t="s">
        <v>386</v>
      </c>
      <c r="AG294" s="200"/>
      <c r="AI294" s="200"/>
      <c r="AK294" s="200"/>
    </row>
    <row r="295" spans="1:37" s="108" customFormat="1" ht="12">
      <c r="A295" s="205"/>
      <c r="B295" s="206">
        <v>1</v>
      </c>
      <c r="C295" s="1141" t="s">
        <v>446</v>
      </c>
      <c r="D295" s="1141"/>
      <c r="E295" s="1141"/>
      <c r="F295" s="207"/>
      <c r="G295" s="207"/>
      <c r="H295" s="207"/>
      <c r="I295" s="207"/>
      <c r="J295" s="208">
        <v>57.07</v>
      </c>
      <c r="K295" s="209">
        <v>1.25</v>
      </c>
      <c r="L295" s="208">
        <v>35.6</v>
      </c>
      <c r="M295" s="207"/>
      <c r="N295" s="210"/>
      <c r="Z295" s="193"/>
      <c r="AA295" s="200"/>
      <c r="AD295" s="109" t="s">
        <v>446</v>
      </c>
      <c r="AG295" s="200"/>
      <c r="AI295" s="200"/>
      <c r="AK295" s="200"/>
    </row>
    <row r="296" spans="1:37" s="108" customFormat="1" ht="12">
      <c r="A296" s="205"/>
      <c r="B296" s="206">
        <v>2</v>
      </c>
      <c r="C296" s="1141" t="s">
        <v>387</v>
      </c>
      <c r="D296" s="1141"/>
      <c r="E296" s="1141"/>
      <c r="F296" s="207"/>
      <c r="G296" s="207"/>
      <c r="H296" s="207"/>
      <c r="I296" s="207"/>
      <c r="J296" s="208">
        <v>87.45</v>
      </c>
      <c r="K296" s="209">
        <v>1.25</v>
      </c>
      <c r="L296" s="208">
        <v>54.55</v>
      </c>
      <c r="M296" s="207"/>
      <c r="N296" s="210"/>
      <c r="Z296" s="193"/>
      <c r="AA296" s="200"/>
      <c r="AD296" s="109" t="s">
        <v>387</v>
      </c>
      <c r="AG296" s="200"/>
      <c r="AI296" s="200"/>
      <c r="AK296" s="200"/>
    </row>
    <row r="297" spans="1:37" s="108" customFormat="1" ht="12">
      <c r="A297" s="205"/>
      <c r="B297" s="206">
        <v>3</v>
      </c>
      <c r="C297" s="1141" t="s">
        <v>388</v>
      </c>
      <c r="D297" s="1141"/>
      <c r="E297" s="1141"/>
      <c r="F297" s="207"/>
      <c r="G297" s="207"/>
      <c r="H297" s="207"/>
      <c r="I297" s="207"/>
      <c r="J297" s="208">
        <v>8.86</v>
      </c>
      <c r="K297" s="209">
        <v>1.25</v>
      </c>
      <c r="L297" s="208">
        <v>5.53</v>
      </c>
      <c r="M297" s="207"/>
      <c r="N297" s="210"/>
      <c r="Z297" s="193"/>
      <c r="AA297" s="200"/>
      <c r="AD297" s="109" t="s">
        <v>388</v>
      </c>
      <c r="AG297" s="200"/>
      <c r="AI297" s="200"/>
      <c r="AK297" s="200"/>
    </row>
    <row r="298" spans="1:37" s="108" customFormat="1" ht="12">
      <c r="A298" s="205"/>
      <c r="B298" s="206">
        <v>4</v>
      </c>
      <c r="C298" s="1141" t="s">
        <v>447</v>
      </c>
      <c r="D298" s="1141"/>
      <c r="E298" s="1141"/>
      <c r="F298" s="207"/>
      <c r="G298" s="207"/>
      <c r="H298" s="207"/>
      <c r="I298" s="207"/>
      <c r="J298" s="208">
        <v>0.54</v>
      </c>
      <c r="K298" s="207"/>
      <c r="L298" s="208">
        <v>0.27</v>
      </c>
      <c r="M298" s="207"/>
      <c r="N298" s="210"/>
      <c r="Z298" s="193"/>
      <c r="AA298" s="200"/>
      <c r="AD298" s="109" t="s">
        <v>447</v>
      </c>
      <c r="AG298" s="200"/>
      <c r="AI298" s="200"/>
      <c r="AK298" s="200"/>
    </row>
    <row r="299" spans="1:37" s="108" customFormat="1" ht="12">
      <c r="A299" s="205"/>
      <c r="B299" s="204"/>
      <c r="C299" s="1141" t="s">
        <v>448</v>
      </c>
      <c r="D299" s="1141"/>
      <c r="E299" s="1141"/>
      <c r="F299" s="207" t="s">
        <v>390</v>
      </c>
      <c r="G299" s="209">
        <v>6.81</v>
      </c>
      <c r="H299" s="209">
        <v>1.25</v>
      </c>
      <c r="I299" s="211">
        <v>4.2477375000000004</v>
      </c>
      <c r="J299" s="204"/>
      <c r="K299" s="207"/>
      <c r="L299" s="204"/>
      <c r="M299" s="207"/>
      <c r="N299" s="210"/>
      <c r="Z299" s="193"/>
      <c r="AA299" s="200"/>
      <c r="AE299" s="109" t="s">
        <v>448</v>
      </c>
      <c r="AG299" s="200"/>
      <c r="AI299" s="200"/>
      <c r="AK299" s="200"/>
    </row>
    <row r="300" spans="1:37" s="108" customFormat="1" ht="12">
      <c r="A300" s="205"/>
      <c r="B300" s="204"/>
      <c r="C300" s="1141" t="s">
        <v>389</v>
      </c>
      <c r="D300" s="1141"/>
      <c r="E300" s="1141"/>
      <c r="F300" s="207" t="s">
        <v>390</v>
      </c>
      <c r="G300" s="209">
        <v>0.88</v>
      </c>
      <c r="H300" s="209">
        <v>1.25</v>
      </c>
      <c r="I300" s="250">
        <v>0.54890000000000005</v>
      </c>
      <c r="J300" s="204"/>
      <c r="K300" s="207"/>
      <c r="L300" s="204"/>
      <c r="M300" s="207"/>
      <c r="N300" s="210"/>
      <c r="Z300" s="193"/>
      <c r="AA300" s="200"/>
      <c r="AE300" s="109" t="s">
        <v>389</v>
      </c>
      <c r="AG300" s="200"/>
      <c r="AI300" s="200"/>
      <c r="AK300" s="200"/>
    </row>
    <row r="301" spans="1:37" s="108" customFormat="1" ht="12" customHeight="1">
      <c r="A301" s="205"/>
      <c r="B301" s="204"/>
      <c r="C301" s="1150" t="s">
        <v>391</v>
      </c>
      <c r="D301" s="1150"/>
      <c r="E301" s="1150"/>
      <c r="F301" s="212"/>
      <c r="G301" s="212"/>
      <c r="H301" s="212"/>
      <c r="I301" s="212"/>
      <c r="J301" s="213">
        <v>145.06</v>
      </c>
      <c r="K301" s="212"/>
      <c r="L301" s="213">
        <v>90.42</v>
      </c>
      <c r="M301" s="212"/>
      <c r="N301" s="214"/>
      <c r="Z301" s="193"/>
      <c r="AA301" s="200"/>
      <c r="AF301" s="109" t="s">
        <v>391</v>
      </c>
      <c r="AG301" s="200"/>
      <c r="AI301" s="200"/>
      <c r="AK301" s="200"/>
    </row>
    <row r="302" spans="1:37" s="108" customFormat="1" ht="12">
      <c r="A302" s="205"/>
      <c r="B302" s="204"/>
      <c r="C302" s="1141" t="s">
        <v>392</v>
      </c>
      <c r="D302" s="1141"/>
      <c r="E302" s="1141"/>
      <c r="F302" s="207"/>
      <c r="G302" s="207"/>
      <c r="H302" s="207"/>
      <c r="I302" s="207"/>
      <c r="J302" s="204"/>
      <c r="K302" s="207"/>
      <c r="L302" s="208">
        <v>41.13</v>
      </c>
      <c r="M302" s="207"/>
      <c r="N302" s="210"/>
      <c r="Z302" s="193"/>
      <c r="AA302" s="200"/>
      <c r="AE302" s="109" t="s">
        <v>392</v>
      </c>
      <c r="AG302" s="200"/>
      <c r="AI302" s="200"/>
      <c r="AK302" s="200"/>
    </row>
    <row r="303" spans="1:37" s="108" customFormat="1" ht="22.5">
      <c r="A303" s="205"/>
      <c r="B303" s="204" t="s">
        <v>541</v>
      </c>
      <c r="C303" s="1141" t="s">
        <v>542</v>
      </c>
      <c r="D303" s="1141"/>
      <c r="E303" s="1141"/>
      <c r="F303" s="207" t="s">
        <v>395</v>
      </c>
      <c r="G303" s="215">
        <v>112</v>
      </c>
      <c r="H303" s="207"/>
      <c r="I303" s="215">
        <v>112</v>
      </c>
      <c r="J303" s="204"/>
      <c r="K303" s="207"/>
      <c r="L303" s="208">
        <v>46.07</v>
      </c>
      <c r="M303" s="207"/>
      <c r="N303" s="210"/>
      <c r="Z303" s="193"/>
      <c r="AA303" s="200"/>
      <c r="AE303" s="109" t="s">
        <v>542</v>
      </c>
      <c r="AG303" s="200"/>
      <c r="AI303" s="200"/>
      <c r="AK303" s="200"/>
    </row>
    <row r="304" spans="1:37" s="108" customFormat="1" ht="22.5">
      <c r="A304" s="205"/>
      <c r="B304" s="204" t="s">
        <v>543</v>
      </c>
      <c r="C304" s="1141" t="s">
        <v>544</v>
      </c>
      <c r="D304" s="1141"/>
      <c r="E304" s="1141"/>
      <c r="F304" s="207" t="s">
        <v>395</v>
      </c>
      <c r="G304" s="215">
        <v>65</v>
      </c>
      <c r="H304" s="207"/>
      <c r="I304" s="215">
        <v>65</v>
      </c>
      <c r="J304" s="204"/>
      <c r="K304" s="207"/>
      <c r="L304" s="208">
        <v>26.73</v>
      </c>
      <c r="M304" s="207"/>
      <c r="N304" s="210"/>
      <c r="Z304" s="193"/>
      <c r="AA304" s="200"/>
      <c r="AE304" s="109" t="s">
        <v>544</v>
      </c>
      <c r="AG304" s="200"/>
      <c r="AI304" s="200"/>
      <c r="AK304" s="200"/>
    </row>
    <row r="305" spans="1:37" s="108" customFormat="1" ht="12" customHeight="1">
      <c r="A305" s="216"/>
      <c r="B305" s="217"/>
      <c r="C305" s="1145" t="s">
        <v>398</v>
      </c>
      <c r="D305" s="1145"/>
      <c r="E305" s="1145"/>
      <c r="F305" s="196"/>
      <c r="G305" s="196"/>
      <c r="H305" s="196"/>
      <c r="I305" s="196"/>
      <c r="J305" s="198"/>
      <c r="K305" s="196"/>
      <c r="L305" s="218">
        <v>163.22</v>
      </c>
      <c r="M305" s="212"/>
      <c r="N305" s="199"/>
      <c r="Z305" s="193"/>
      <c r="AA305" s="200"/>
      <c r="AG305" s="200" t="s">
        <v>398</v>
      </c>
      <c r="AI305" s="200"/>
      <c r="AK305" s="200"/>
    </row>
    <row r="306" spans="1:37" s="108" customFormat="1" ht="22.5" customHeight="1">
      <c r="A306" s="194" t="s">
        <v>545</v>
      </c>
      <c r="B306" s="195" t="s">
        <v>461</v>
      </c>
      <c r="C306" s="1145" t="s">
        <v>462</v>
      </c>
      <c r="D306" s="1145"/>
      <c r="E306" s="1145"/>
      <c r="F306" s="196" t="s">
        <v>408</v>
      </c>
      <c r="G306" s="196"/>
      <c r="H306" s="196"/>
      <c r="I306" s="197">
        <v>2.5449000000000002</v>
      </c>
      <c r="J306" s="218">
        <v>103</v>
      </c>
      <c r="K306" s="196"/>
      <c r="L306" s="218">
        <v>262.12</v>
      </c>
      <c r="M306" s="196"/>
      <c r="N306" s="199"/>
      <c r="Z306" s="193"/>
      <c r="AA306" s="200" t="s">
        <v>462</v>
      </c>
      <c r="AG306" s="200"/>
      <c r="AI306" s="200"/>
      <c r="AK306" s="200"/>
    </row>
    <row r="307" spans="1:37" s="108" customFormat="1" ht="12" customHeight="1">
      <c r="A307" s="216"/>
      <c r="B307" s="217"/>
      <c r="C307" s="1141" t="s">
        <v>409</v>
      </c>
      <c r="D307" s="1141"/>
      <c r="E307" s="1141"/>
      <c r="F307" s="1141"/>
      <c r="G307" s="1141"/>
      <c r="H307" s="1141"/>
      <c r="I307" s="1141"/>
      <c r="J307" s="1141"/>
      <c r="K307" s="1141"/>
      <c r="L307" s="1141"/>
      <c r="M307" s="1141"/>
      <c r="N307" s="1146"/>
      <c r="Z307" s="193"/>
      <c r="AA307" s="200"/>
      <c r="AG307" s="200"/>
      <c r="AH307" s="109" t="s">
        <v>409</v>
      </c>
      <c r="AI307" s="200"/>
      <c r="AK307" s="200"/>
    </row>
    <row r="308" spans="1:37" s="108" customFormat="1" ht="12" customHeight="1">
      <c r="A308" s="216"/>
      <c r="B308" s="217"/>
      <c r="C308" s="1145" t="s">
        <v>398</v>
      </c>
      <c r="D308" s="1145"/>
      <c r="E308" s="1145"/>
      <c r="F308" s="196"/>
      <c r="G308" s="196"/>
      <c r="H308" s="196"/>
      <c r="I308" s="196"/>
      <c r="J308" s="198"/>
      <c r="K308" s="196"/>
      <c r="L308" s="218">
        <v>262.12</v>
      </c>
      <c r="M308" s="212"/>
      <c r="N308" s="199"/>
      <c r="Z308" s="193"/>
      <c r="AA308" s="200"/>
      <c r="AG308" s="200" t="s">
        <v>398</v>
      </c>
      <c r="AI308" s="200"/>
      <c r="AK308" s="200"/>
    </row>
    <row r="309" spans="1:37" s="108" customFormat="1" ht="33.75" customHeight="1">
      <c r="A309" s="194" t="s">
        <v>546</v>
      </c>
      <c r="B309" s="195" t="s">
        <v>547</v>
      </c>
      <c r="C309" s="1145" t="s">
        <v>548</v>
      </c>
      <c r="D309" s="1145"/>
      <c r="E309" s="1145"/>
      <c r="F309" s="196" t="s">
        <v>408</v>
      </c>
      <c r="G309" s="196"/>
      <c r="H309" s="196"/>
      <c r="I309" s="223">
        <v>2.4950000000000001</v>
      </c>
      <c r="J309" s="198"/>
      <c r="K309" s="196"/>
      <c r="L309" s="198"/>
      <c r="M309" s="196"/>
      <c r="N309" s="199"/>
      <c r="Z309" s="193"/>
      <c r="AA309" s="200" t="s">
        <v>548</v>
      </c>
      <c r="AG309" s="200"/>
      <c r="AI309" s="200"/>
      <c r="AK309" s="200"/>
    </row>
    <row r="310" spans="1:37" s="108" customFormat="1" ht="12" customHeight="1">
      <c r="A310" s="201"/>
      <c r="B310" s="202"/>
      <c r="C310" s="1141" t="s">
        <v>549</v>
      </c>
      <c r="D310" s="1141"/>
      <c r="E310" s="1141"/>
      <c r="F310" s="1141"/>
      <c r="G310" s="1141"/>
      <c r="H310" s="1141"/>
      <c r="I310" s="1141"/>
      <c r="J310" s="1141"/>
      <c r="K310" s="1141"/>
      <c r="L310" s="1141"/>
      <c r="M310" s="1141"/>
      <c r="N310" s="1146"/>
      <c r="Z310" s="193"/>
      <c r="AA310" s="200"/>
      <c r="AB310" s="109" t="s">
        <v>549</v>
      </c>
      <c r="AG310" s="200"/>
      <c r="AI310" s="200"/>
      <c r="AK310" s="200"/>
    </row>
    <row r="311" spans="1:37" s="108" customFormat="1" ht="33.75" customHeight="1">
      <c r="A311" s="203"/>
      <c r="B311" s="204" t="s">
        <v>385</v>
      </c>
      <c r="C311" s="1141" t="s">
        <v>386</v>
      </c>
      <c r="D311" s="1141"/>
      <c r="E311" s="1141"/>
      <c r="F311" s="1141"/>
      <c r="G311" s="1141"/>
      <c r="H311" s="1141"/>
      <c r="I311" s="1141"/>
      <c r="J311" s="1141"/>
      <c r="K311" s="1141"/>
      <c r="L311" s="1141"/>
      <c r="M311" s="1141"/>
      <c r="N311" s="1146"/>
      <c r="Z311" s="193"/>
      <c r="AA311" s="200"/>
      <c r="AC311" s="109" t="s">
        <v>386</v>
      </c>
      <c r="AG311" s="200"/>
      <c r="AI311" s="200"/>
      <c r="AK311" s="200"/>
    </row>
    <row r="312" spans="1:37" s="108" customFormat="1" ht="12">
      <c r="A312" s="205"/>
      <c r="B312" s="206">
        <v>1</v>
      </c>
      <c r="C312" s="1141" t="s">
        <v>446</v>
      </c>
      <c r="D312" s="1141"/>
      <c r="E312" s="1141"/>
      <c r="F312" s="207"/>
      <c r="G312" s="207"/>
      <c r="H312" s="207"/>
      <c r="I312" s="207"/>
      <c r="J312" s="208">
        <v>89.02</v>
      </c>
      <c r="K312" s="209">
        <v>1.25</v>
      </c>
      <c r="L312" s="208">
        <v>277.63</v>
      </c>
      <c r="M312" s="207"/>
      <c r="N312" s="210"/>
      <c r="Z312" s="193"/>
      <c r="AA312" s="200"/>
      <c r="AD312" s="109" t="s">
        <v>446</v>
      </c>
      <c r="AG312" s="200"/>
      <c r="AI312" s="200"/>
      <c r="AK312" s="200"/>
    </row>
    <row r="313" spans="1:37" s="108" customFormat="1" ht="12">
      <c r="A313" s="205"/>
      <c r="B313" s="206">
        <v>2</v>
      </c>
      <c r="C313" s="1141" t="s">
        <v>387</v>
      </c>
      <c r="D313" s="1141"/>
      <c r="E313" s="1141"/>
      <c r="F313" s="207"/>
      <c r="G313" s="207"/>
      <c r="H313" s="207"/>
      <c r="I313" s="207"/>
      <c r="J313" s="208">
        <v>23.37</v>
      </c>
      <c r="K313" s="209">
        <v>1.25</v>
      </c>
      <c r="L313" s="208">
        <v>72.89</v>
      </c>
      <c r="M313" s="207"/>
      <c r="N313" s="210"/>
      <c r="Z313" s="193"/>
      <c r="AA313" s="200"/>
      <c r="AD313" s="109" t="s">
        <v>387</v>
      </c>
      <c r="AG313" s="200"/>
      <c r="AI313" s="200"/>
      <c r="AK313" s="200"/>
    </row>
    <row r="314" spans="1:37" s="108" customFormat="1" ht="12">
      <c r="A314" s="205"/>
      <c r="B314" s="206">
        <v>3</v>
      </c>
      <c r="C314" s="1141" t="s">
        <v>388</v>
      </c>
      <c r="D314" s="1141"/>
      <c r="E314" s="1141"/>
      <c r="F314" s="207"/>
      <c r="G314" s="207"/>
      <c r="H314" s="207"/>
      <c r="I314" s="207"/>
      <c r="J314" s="208">
        <v>3.6</v>
      </c>
      <c r="K314" s="209">
        <v>1.25</v>
      </c>
      <c r="L314" s="208">
        <v>11.23</v>
      </c>
      <c r="M314" s="207"/>
      <c r="N314" s="210"/>
      <c r="Z314" s="193"/>
      <c r="AA314" s="200"/>
      <c r="AD314" s="109" t="s">
        <v>388</v>
      </c>
      <c r="AG314" s="200"/>
      <c r="AI314" s="200"/>
      <c r="AK314" s="200"/>
    </row>
    <row r="315" spans="1:37" s="108" customFormat="1" ht="12">
      <c r="A315" s="205"/>
      <c r="B315" s="204"/>
      <c r="C315" s="1141" t="s">
        <v>448</v>
      </c>
      <c r="D315" s="1141"/>
      <c r="E315" s="1141"/>
      <c r="F315" s="207" t="s">
        <v>390</v>
      </c>
      <c r="G315" s="209">
        <v>9.4700000000000006</v>
      </c>
      <c r="H315" s="209">
        <v>1.25</v>
      </c>
      <c r="I315" s="211">
        <v>29.5345625</v>
      </c>
      <c r="J315" s="204"/>
      <c r="K315" s="207"/>
      <c r="L315" s="204"/>
      <c r="M315" s="207"/>
      <c r="N315" s="210"/>
      <c r="Z315" s="193"/>
      <c r="AA315" s="200"/>
      <c r="AE315" s="109" t="s">
        <v>448</v>
      </c>
      <c r="AG315" s="200"/>
      <c r="AI315" s="200"/>
      <c r="AK315" s="200"/>
    </row>
    <row r="316" spans="1:37" s="108" customFormat="1" ht="12">
      <c r="A316" s="205"/>
      <c r="B316" s="204"/>
      <c r="C316" s="1141" t="s">
        <v>389</v>
      </c>
      <c r="D316" s="1141"/>
      <c r="E316" s="1141"/>
      <c r="F316" s="207" t="s">
        <v>390</v>
      </c>
      <c r="G316" s="209">
        <v>0.31</v>
      </c>
      <c r="H316" s="209">
        <v>1.25</v>
      </c>
      <c r="I316" s="211">
        <v>0.96681249999999996</v>
      </c>
      <c r="J316" s="204"/>
      <c r="K316" s="207"/>
      <c r="L316" s="204"/>
      <c r="M316" s="207"/>
      <c r="N316" s="210"/>
      <c r="Z316" s="193"/>
      <c r="AA316" s="200"/>
      <c r="AE316" s="109" t="s">
        <v>389</v>
      </c>
      <c r="AG316" s="200"/>
      <c r="AI316" s="200"/>
      <c r="AK316" s="200"/>
    </row>
    <row r="317" spans="1:37" s="108" customFormat="1" ht="12" customHeight="1">
      <c r="A317" s="205"/>
      <c r="B317" s="204"/>
      <c r="C317" s="1150" t="s">
        <v>391</v>
      </c>
      <c r="D317" s="1150"/>
      <c r="E317" s="1150"/>
      <c r="F317" s="212"/>
      <c r="G317" s="212"/>
      <c r="H317" s="212"/>
      <c r="I317" s="212"/>
      <c r="J317" s="213">
        <v>112.39</v>
      </c>
      <c r="K317" s="212"/>
      <c r="L317" s="213">
        <v>350.52</v>
      </c>
      <c r="M317" s="212"/>
      <c r="N317" s="214"/>
      <c r="Z317" s="193"/>
      <c r="AA317" s="200"/>
      <c r="AF317" s="109" t="s">
        <v>391</v>
      </c>
      <c r="AG317" s="200"/>
      <c r="AI317" s="200"/>
      <c r="AK317" s="200"/>
    </row>
    <row r="318" spans="1:37" s="108" customFormat="1" ht="12">
      <c r="A318" s="205"/>
      <c r="B318" s="204"/>
      <c r="C318" s="1141" t="s">
        <v>392</v>
      </c>
      <c r="D318" s="1141"/>
      <c r="E318" s="1141"/>
      <c r="F318" s="207"/>
      <c r="G318" s="207"/>
      <c r="H318" s="207"/>
      <c r="I318" s="207"/>
      <c r="J318" s="204"/>
      <c r="K318" s="207"/>
      <c r="L318" s="208">
        <v>288.86</v>
      </c>
      <c r="M318" s="207"/>
      <c r="N318" s="210"/>
      <c r="Z318" s="193"/>
      <c r="AA318" s="200"/>
      <c r="AE318" s="109" t="s">
        <v>392</v>
      </c>
      <c r="AG318" s="200"/>
      <c r="AI318" s="200"/>
      <c r="AK318" s="200"/>
    </row>
    <row r="319" spans="1:37" s="108" customFormat="1" ht="22.5" customHeight="1">
      <c r="A319" s="205"/>
      <c r="B319" s="204" t="s">
        <v>550</v>
      </c>
      <c r="C319" s="1141" t="s">
        <v>551</v>
      </c>
      <c r="D319" s="1141"/>
      <c r="E319" s="1141"/>
      <c r="F319" s="207" t="s">
        <v>395</v>
      </c>
      <c r="G319" s="215">
        <v>97</v>
      </c>
      <c r="H319" s="207"/>
      <c r="I319" s="215">
        <v>97</v>
      </c>
      <c r="J319" s="204"/>
      <c r="K319" s="207"/>
      <c r="L319" s="208">
        <v>280.19</v>
      </c>
      <c r="M319" s="207"/>
      <c r="N319" s="210"/>
      <c r="Z319" s="193"/>
      <c r="AA319" s="200"/>
      <c r="AE319" s="109" t="s">
        <v>551</v>
      </c>
      <c r="AG319" s="200"/>
      <c r="AI319" s="200"/>
      <c r="AK319" s="200"/>
    </row>
    <row r="320" spans="1:37" s="108" customFormat="1" ht="22.5" customHeight="1">
      <c r="A320" s="205"/>
      <c r="B320" s="204" t="s">
        <v>552</v>
      </c>
      <c r="C320" s="1141" t="s">
        <v>553</v>
      </c>
      <c r="D320" s="1141"/>
      <c r="E320" s="1141"/>
      <c r="F320" s="207" t="s">
        <v>395</v>
      </c>
      <c r="G320" s="215">
        <v>55</v>
      </c>
      <c r="H320" s="207"/>
      <c r="I320" s="215">
        <v>55</v>
      </c>
      <c r="J320" s="204"/>
      <c r="K320" s="207"/>
      <c r="L320" s="208">
        <v>158.87</v>
      </c>
      <c r="M320" s="207"/>
      <c r="N320" s="210"/>
      <c r="Z320" s="193"/>
      <c r="AA320" s="200"/>
      <c r="AE320" s="109" t="s">
        <v>553</v>
      </c>
      <c r="AG320" s="200"/>
      <c r="AI320" s="200"/>
      <c r="AK320" s="200"/>
    </row>
    <row r="321" spans="1:37" s="108" customFormat="1" ht="12" customHeight="1">
      <c r="A321" s="216"/>
      <c r="B321" s="217"/>
      <c r="C321" s="1145" t="s">
        <v>398</v>
      </c>
      <c r="D321" s="1145"/>
      <c r="E321" s="1145"/>
      <c r="F321" s="196"/>
      <c r="G321" s="196"/>
      <c r="H321" s="196"/>
      <c r="I321" s="196"/>
      <c r="J321" s="198"/>
      <c r="K321" s="196"/>
      <c r="L321" s="218">
        <v>789.58</v>
      </c>
      <c r="M321" s="212"/>
      <c r="N321" s="199"/>
      <c r="Z321" s="193"/>
      <c r="AA321" s="200"/>
      <c r="AG321" s="200" t="s">
        <v>398</v>
      </c>
      <c r="AI321" s="200"/>
      <c r="AK321" s="200"/>
    </row>
    <row r="322" spans="1:37" s="108" customFormat="1" ht="12" customHeight="1">
      <c r="A322" s="194" t="s">
        <v>554</v>
      </c>
      <c r="B322" s="195" t="s">
        <v>555</v>
      </c>
      <c r="C322" s="1145" t="s">
        <v>556</v>
      </c>
      <c r="D322" s="1145"/>
      <c r="E322" s="1145"/>
      <c r="F322" s="196" t="s">
        <v>408</v>
      </c>
      <c r="G322" s="196"/>
      <c r="H322" s="196"/>
      <c r="I322" s="197">
        <v>2.5449000000000002</v>
      </c>
      <c r="J322" s="222">
        <v>1755.41</v>
      </c>
      <c r="K322" s="196"/>
      <c r="L322" s="222">
        <v>4467.34</v>
      </c>
      <c r="M322" s="196"/>
      <c r="N322" s="199"/>
      <c r="Z322" s="193"/>
      <c r="AA322" s="200" t="s">
        <v>556</v>
      </c>
      <c r="AG322" s="200"/>
      <c r="AI322" s="200"/>
      <c r="AK322" s="200"/>
    </row>
    <row r="323" spans="1:37" s="108" customFormat="1" ht="12" customHeight="1">
      <c r="A323" s="216"/>
      <c r="B323" s="217"/>
      <c r="C323" s="1141" t="s">
        <v>409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G323" s="200"/>
      <c r="AH323" s="109" t="s">
        <v>409</v>
      </c>
      <c r="AI323" s="200"/>
      <c r="AK323" s="200"/>
    </row>
    <row r="324" spans="1:37" s="108" customFormat="1" ht="12" customHeight="1">
      <c r="A324" s="216"/>
      <c r="B324" s="217"/>
      <c r="C324" s="1145" t="s">
        <v>398</v>
      </c>
      <c r="D324" s="1145"/>
      <c r="E324" s="1145"/>
      <c r="F324" s="196"/>
      <c r="G324" s="196"/>
      <c r="H324" s="196"/>
      <c r="I324" s="196"/>
      <c r="J324" s="198"/>
      <c r="K324" s="196"/>
      <c r="L324" s="222">
        <v>4467.34</v>
      </c>
      <c r="M324" s="212"/>
      <c r="N324" s="199"/>
      <c r="Z324" s="193"/>
      <c r="AA324" s="200"/>
      <c r="AG324" s="200" t="s">
        <v>398</v>
      </c>
      <c r="AI324" s="200"/>
      <c r="AK324" s="200"/>
    </row>
    <row r="325" spans="1:37" s="108" customFormat="1" ht="33.75" customHeight="1">
      <c r="A325" s="194" t="s">
        <v>557</v>
      </c>
      <c r="B325" s="195" t="s">
        <v>454</v>
      </c>
      <c r="C325" s="1145" t="s">
        <v>455</v>
      </c>
      <c r="D325" s="1145"/>
      <c r="E325" s="1145"/>
      <c r="F325" s="196" t="s">
        <v>444</v>
      </c>
      <c r="G325" s="196"/>
      <c r="H325" s="196"/>
      <c r="I325" s="197">
        <v>4.99E-2</v>
      </c>
      <c r="J325" s="198"/>
      <c r="K325" s="196"/>
      <c r="L325" s="198"/>
      <c r="M325" s="196"/>
      <c r="N325" s="199"/>
      <c r="Z325" s="193"/>
      <c r="AA325" s="200" t="s">
        <v>455</v>
      </c>
      <c r="AG325" s="200"/>
      <c r="AI325" s="200"/>
      <c r="AK325" s="200"/>
    </row>
    <row r="326" spans="1:37" s="108" customFormat="1" ht="12" customHeight="1">
      <c r="A326" s="201"/>
      <c r="B326" s="202"/>
      <c r="C326" s="1141" t="s">
        <v>558</v>
      </c>
      <c r="D326" s="1141"/>
      <c r="E326" s="1141"/>
      <c r="F326" s="1141"/>
      <c r="G326" s="1141"/>
      <c r="H326" s="1141"/>
      <c r="I326" s="1141"/>
      <c r="J326" s="1141"/>
      <c r="K326" s="1141"/>
      <c r="L326" s="1141"/>
      <c r="M326" s="1141"/>
      <c r="N326" s="1146"/>
      <c r="Z326" s="193"/>
      <c r="AA326" s="200"/>
      <c r="AB326" s="109" t="s">
        <v>558</v>
      </c>
      <c r="AG326" s="200"/>
      <c r="AI326" s="200"/>
      <c r="AK326" s="200"/>
    </row>
    <row r="327" spans="1:37" s="108" customFormat="1" ht="33.75" customHeight="1">
      <c r="A327" s="203"/>
      <c r="B327" s="204" t="s">
        <v>385</v>
      </c>
      <c r="C327" s="1141" t="s">
        <v>386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C327" s="109" t="s">
        <v>386</v>
      </c>
      <c r="AG327" s="200"/>
      <c r="AI327" s="200"/>
      <c r="AK327" s="200"/>
    </row>
    <row r="328" spans="1:37" s="108" customFormat="1" ht="12">
      <c r="A328" s="205"/>
      <c r="B328" s="206">
        <v>1</v>
      </c>
      <c r="C328" s="1141" t="s">
        <v>446</v>
      </c>
      <c r="D328" s="1141"/>
      <c r="E328" s="1141"/>
      <c r="F328" s="207"/>
      <c r="G328" s="207"/>
      <c r="H328" s="207"/>
      <c r="I328" s="207"/>
      <c r="J328" s="208">
        <v>173.23</v>
      </c>
      <c r="K328" s="209">
        <v>1.25</v>
      </c>
      <c r="L328" s="208">
        <v>10.81</v>
      </c>
      <c r="M328" s="207"/>
      <c r="N328" s="210"/>
      <c r="Z328" s="193"/>
      <c r="AA328" s="200"/>
      <c r="AD328" s="109" t="s">
        <v>446</v>
      </c>
      <c r="AG328" s="200"/>
      <c r="AI328" s="200"/>
      <c r="AK328" s="200"/>
    </row>
    <row r="329" spans="1:37" s="108" customFormat="1" ht="12">
      <c r="A329" s="205"/>
      <c r="B329" s="206">
        <v>2</v>
      </c>
      <c r="C329" s="1141" t="s">
        <v>387</v>
      </c>
      <c r="D329" s="1141"/>
      <c r="E329" s="1141"/>
      <c r="F329" s="207"/>
      <c r="G329" s="207"/>
      <c r="H329" s="207"/>
      <c r="I329" s="207"/>
      <c r="J329" s="220">
        <v>5268.76</v>
      </c>
      <c r="K329" s="209">
        <v>1.25</v>
      </c>
      <c r="L329" s="208">
        <v>328.64</v>
      </c>
      <c r="M329" s="207"/>
      <c r="N329" s="210"/>
      <c r="Z329" s="193"/>
      <c r="AA329" s="200"/>
      <c r="AD329" s="109" t="s">
        <v>387</v>
      </c>
      <c r="AG329" s="200"/>
      <c r="AI329" s="200"/>
      <c r="AK329" s="200"/>
    </row>
    <row r="330" spans="1:37" s="108" customFormat="1" ht="12">
      <c r="A330" s="205"/>
      <c r="B330" s="206">
        <v>3</v>
      </c>
      <c r="C330" s="1141" t="s">
        <v>388</v>
      </c>
      <c r="D330" s="1141"/>
      <c r="E330" s="1141"/>
      <c r="F330" s="207"/>
      <c r="G330" s="207"/>
      <c r="H330" s="207"/>
      <c r="I330" s="207"/>
      <c r="J330" s="208">
        <v>267.67</v>
      </c>
      <c r="K330" s="209">
        <v>1.25</v>
      </c>
      <c r="L330" s="208">
        <v>16.7</v>
      </c>
      <c r="M330" s="207"/>
      <c r="N330" s="210"/>
      <c r="Z330" s="193"/>
      <c r="AA330" s="200"/>
      <c r="AD330" s="109" t="s">
        <v>388</v>
      </c>
      <c r="AG330" s="200"/>
      <c r="AI330" s="200"/>
      <c r="AK330" s="200"/>
    </row>
    <row r="331" spans="1:37" s="108" customFormat="1" ht="12">
      <c r="A331" s="205"/>
      <c r="B331" s="206">
        <v>4</v>
      </c>
      <c r="C331" s="1141" t="s">
        <v>447</v>
      </c>
      <c r="D331" s="1141"/>
      <c r="E331" s="1141"/>
      <c r="F331" s="207"/>
      <c r="G331" s="207"/>
      <c r="H331" s="207"/>
      <c r="I331" s="207"/>
      <c r="J331" s="208">
        <v>17.079999999999998</v>
      </c>
      <c r="K331" s="207"/>
      <c r="L331" s="208">
        <v>0.85</v>
      </c>
      <c r="M331" s="207"/>
      <c r="N331" s="210"/>
      <c r="Z331" s="193"/>
      <c r="AA331" s="200"/>
      <c r="AD331" s="109" t="s">
        <v>447</v>
      </c>
      <c r="AG331" s="200"/>
      <c r="AI331" s="200"/>
      <c r="AK331" s="200"/>
    </row>
    <row r="332" spans="1:37" s="108" customFormat="1" ht="12">
      <c r="A332" s="205"/>
      <c r="B332" s="204"/>
      <c r="C332" s="1141" t="s">
        <v>448</v>
      </c>
      <c r="D332" s="1141"/>
      <c r="E332" s="1141"/>
      <c r="F332" s="207" t="s">
        <v>390</v>
      </c>
      <c r="G332" s="248">
        <v>21.6</v>
      </c>
      <c r="H332" s="209">
        <v>1.25</v>
      </c>
      <c r="I332" s="250">
        <v>1.3472999999999999</v>
      </c>
      <c r="J332" s="204"/>
      <c r="K332" s="207"/>
      <c r="L332" s="204"/>
      <c r="M332" s="207"/>
      <c r="N332" s="210"/>
      <c r="Z332" s="193"/>
      <c r="AA332" s="200"/>
      <c r="AE332" s="109" t="s">
        <v>448</v>
      </c>
      <c r="AG332" s="200"/>
      <c r="AI332" s="200"/>
      <c r="AK332" s="200"/>
    </row>
    <row r="333" spans="1:37" s="108" customFormat="1" ht="12">
      <c r="A333" s="205"/>
      <c r="B333" s="204"/>
      <c r="C333" s="1141" t="s">
        <v>389</v>
      </c>
      <c r="D333" s="1141"/>
      <c r="E333" s="1141"/>
      <c r="F333" s="207" t="s">
        <v>390</v>
      </c>
      <c r="G333" s="248">
        <v>20.6</v>
      </c>
      <c r="H333" s="209">
        <v>1.25</v>
      </c>
      <c r="I333" s="249">
        <v>1.2849250000000001</v>
      </c>
      <c r="J333" s="204"/>
      <c r="K333" s="207"/>
      <c r="L333" s="204"/>
      <c r="M333" s="207"/>
      <c r="N333" s="210"/>
      <c r="Z333" s="193"/>
      <c r="AA333" s="200"/>
      <c r="AE333" s="109" t="s">
        <v>389</v>
      </c>
      <c r="AG333" s="200"/>
      <c r="AI333" s="200"/>
      <c r="AK333" s="200"/>
    </row>
    <row r="334" spans="1:37" s="108" customFormat="1" ht="12" customHeight="1">
      <c r="A334" s="205"/>
      <c r="B334" s="204"/>
      <c r="C334" s="1150" t="s">
        <v>391</v>
      </c>
      <c r="D334" s="1150"/>
      <c r="E334" s="1150"/>
      <c r="F334" s="212"/>
      <c r="G334" s="212"/>
      <c r="H334" s="212"/>
      <c r="I334" s="212"/>
      <c r="J334" s="221">
        <v>5459.07</v>
      </c>
      <c r="K334" s="212"/>
      <c r="L334" s="213">
        <v>340.3</v>
      </c>
      <c r="M334" s="212"/>
      <c r="N334" s="214"/>
      <c r="Z334" s="193"/>
      <c r="AA334" s="200"/>
      <c r="AF334" s="109" t="s">
        <v>391</v>
      </c>
      <c r="AG334" s="200"/>
      <c r="AI334" s="200"/>
      <c r="AK334" s="200"/>
    </row>
    <row r="335" spans="1:37" s="108" customFormat="1" ht="12">
      <c r="A335" s="205"/>
      <c r="B335" s="204"/>
      <c r="C335" s="1141" t="s">
        <v>392</v>
      </c>
      <c r="D335" s="1141"/>
      <c r="E335" s="1141"/>
      <c r="F335" s="207"/>
      <c r="G335" s="207"/>
      <c r="H335" s="207"/>
      <c r="I335" s="207"/>
      <c r="J335" s="204"/>
      <c r="K335" s="207"/>
      <c r="L335" s="208">
        <v>27.51</v>
      </c>
      <c r="M335" s="207"/>
      <c r="N335" s="210"/>
      <c r="Z335" s="193"/>
      <c r="AA335" s="200"/>
      <c r="AE335" s="109" t="s">
        <v>392</v>
      </c>
      <c r="AG335" s="200"/>
      <c r="AI335" s="200"/>
      <c r="AK335" s="200"/>
    </row>
    <row r="336" spans="1:37" s="108" customFormat="1" ht="45">
      <c r="A336" s="205"/>
      <c r="B336" s="204" t="s">
        <v>449</v>
      </c>
      <c r="C336" s="1141" t="s">
        <v>450</v>
      </c>
      <c r="D336" s="1141"/>
      <c r="E336" s="1141"/>
      <c r="F336" s="207" t="s">
        <v>395</v>
      </c>
      <c r="G336" s="215">
        <v>147</v>
      </c>
      <c r="H336" s="207"/>
      <c r="I336" s="215">
        <v>147</v>
      </c>
      <c r="J336" s="204"/>
      <c r="K336" s="207"/>
      <c r="L336" s="208">
        <v>40.44</v>
      </c>
      <c r="M336" s="207"/>
      <c r="N336" s="210"/>
      <c r="Z336" s="193"/>
      <c r="AA336" s="200"/>
      <c r="AE336" s="109" t="s">
        <v>450</v>
      </c>
      <c r="AG336" s="200"/>
      <c r="AI336" s="200"/>
      <c r="AK336" s="200"/>
    </row>
    <row r="337" spans="1:37" s="108" customFormat="1" ht="22.5" customHeight="1">
      <c r="A337" s="205"/>
      <c r="B337" s="204" t="s">
        <v>451</v>
      </c>
      <c r="C337" s="1141" t="s">
        <v>452</v>
      </c>
      <c r="D337" s="1141"/>
      <c r="E337" s="1141"/>
      <c r="F337" s="207" t="s">
        <v>395</v>
      </c>
      <c r="G337" s="215">
        <v>95</v>
      </c>
      <c r="H337" s="207"/>
      <c r="I337" s="215">
        <v>95</v>
      </c>
      <c r="J337" s="204"/>
      <c r="K337" s="207"/>
      <c r="L337" s="208">
        <v>26.13</v>
      </c>
      <c r="M337" s="207"/>
      <c r="N337" s="210"/>
      <c r="Z337" s="193"/>
      <c r="AA337" s="200"/>
      <c r="AE337" s="109" t="s">
        <v>452</v>
      </c>
      <c r="AG337" s="200"/>
      <c r="AI337" s="200"/>
      <c r="AK337" s="200"/>
    </row>
    <row r="338" spans="1:37" s="108" customFormat="1" ht="12" customHeight="1">
      <c r="A338" s="216"/>
      <c r="B338" s="217"/>
      <c r="C338" s="1145" t="s">
        <v>398</v>
      </c>
      <c r="D338" s="1145"/>
      <c r="E338" s="1145"/>
      <c r="F338" s="196"/>
      <c r="G338" s="196"/>
      <c r="H338" s="196"/>
      <c r="I338" s="196"/>
      <c r="J338" s="198"/>
      <c r="K338" s="196"/>
      <c r="L338" s="218">
        <v>406.87</v>
      </c>
      <c r="M338" s="212"/>
      <c r="N338" s="199"/>
      <c r="Z338" s="193"/>
      <c r="AA338" s="200"/>
      <c r="AG338" s="200" t="s">
        <v>398</v>
      </c>
      <c r="AI338" s="200"/>
      <c r="AK338" s="200"/>
    </row>
    <row r="339" spans="1:37" s="108" customFormat="1" ht="22.5" customHeight="1">
      <c r="A339" s="194" t="s">
        <v>559</v>
      </c>
      <c r="B339" s="195" t="s">
        <v>461</v>
      </c>
      <c r="C339" s="1145" t="s">
        <v>462</v>
      </c>
      <c r="D339" s="1145"/>
      <c r="E339" s="1145"/>
      <c r="F339" s="196" t="s">
        <v>408</v>
      </c>
      <c r="G339" s="196"/>
      <c r="H339" s="196"/>
      <c r="I339" s="197">
        <v>6.2873999999999999</v>
      </c>
      <c r="J339" s="218">
        <v>103</v>
      </c>
      <c r="K339" s="196"/>
      <c r="L339" s="218">
        <v>647.6</v>
      </c>
      <c r="M339" s="196"/>
      <c r="N339" s="199"/>
      <c r="Z339" s="193"/>
      <c r="AA339" s="200" t="s">
        <v>462</v>
      </c>
      <c r="AG339" s="200"/>
      <c r="AI339" s="200"/>
      <c r="AK339" s="200"/>
    </row>
    <row r="340" spans="1:37" s="108" customFormat="1" ht="12" customHeight="1">
      <c r="A340" s="216"/>
      <c r="B340" s="217"/>
      <c r="C340" s="1141" t="s">
        <v>409</v>
      </c>
      <c r="D340" s="1141"/>
      <c r="E340" s="1141"/>
      <c r="F340" s="1141"/>
      <c r="G340" s="1141"/>
      <c r="H340" s="1141"/>
      <c r="I340" s="1141"/>
      <c r="J340" s="1141"/>
      <c r="K340" s="1141"/>
      <c r="L340" s="1141"/>
      <c r="M340" s="1141"/>
      <c r="N340" s="1146"/>
      <c r="Z340" s="193"/>
      <c r="AA340" s="200"/>
      <c r="AG340" s="200"/>
      <c r="AH340" s="109" t="s">
        <v>409</v>
      </c>
      <c r="AI340" s="200"/>
      <c r="AK340" s="200"/>
    </row>
    <row r="341" spans="1:37" s="108" customFormat="1" ht="12" customHeight="1">
      <c r="A341" s="201"/>
      <c r="B341" s="202"/>
      <c r="C341" s="1141" t="s">
        <v>560</v>
      </c>
      <c r="D341" s="1141"/>
      <c r="E341" s="1141"/>
      <c r="F341" s="1141"/>
      <c r="G341" s="1141"/>
      <c r="H341" s="1141"/>
      <c r="I341" s="1141"/>
      <c r="J341" s="1141"/>
      <c r="K341" s="1141"/>
      <c r="L341" s="1141"/>
      <c r="M341" s="1141"/>
      <c r="N341" s="1146"/>
      <c r="Z341" s="193"/>
      <c r="AA341" s="200"/>
      <c r="AB341" s="109" t="s">
        <v>560</v>
      </c>
      <c r="AG341" s="200"/>
      <c r="AI341" s="200"/>
      <c r="AK341" s="200"/>
    </row>
    <row r="342" spans="1:37" s="108" customFormat="1" ht="12" customHeight="1">
      <c r="A342" s="216"/>
      <c r="B342" s="217"/>
      <c r="C342" s="1145" t="s">
        <v>398</v>
      </c>
      <c r="D342" s="1145"/>
      <c r="E342" s="1145"/>
      <c r="F342" s="196"/>
      <c r="G342" s="196"/>
      <c r="H342" s="196"/>
      <c r="I342" s="196"/>
      <c r="J342" s="198"/>
      <c r="K342" s="196"/>
      <c r="L342" s="218">
        <v>647.6</v>
      </c>
      <c r="M342" s="212"/>
      <c r="N342" s="199"/>
      <c r="Z342" s="193"/>
      <c r="AA342" s="200"/>
      <c r="AG342" s="200" t="s">
        <v>398</v>
      </c>
      <c r="AI342" s="200"/>
      <c r="AK342" s="200"/>
    </row>
    <row r="343" spans="1:37" s="108" customFormat="1" ht="22.5" customHeight="1">
      <c r="A343" s="194" t="s">
        <v>561</v>
      </c>
      <c r="B343" s="195" t="s">
        <v>562</v>
      </c>
      <c r="C343" s="1145" t="s">
        <v>563</v>
      </c>
      <c r="D343" s="1145"/>
      <c r="E343" s="1145"/>
      <c r="F343" s="196" t="s">
        <v>539</v>
      </c>
      <c r="G343" s="196"/>
      <c r="H343" s="196"/>
      <c r="I343" s="223">
        <v>0.499</v>
      </c>
      <c r="J343" s="198"/>
      <c r="K343" s="196"/>
      <c r="L343" s="198"/>
      <c r="M343" s="196"/>
      <c r="N343" s="199"/>
      <c r="Z343" s="193"/>
      <c r="AA343" s="200" t="s">
        <v>563</v>
      </c>
      <c r="AG343" s="200"/>
      <c r="AI343" s="200"/>
      <c r="AK343" s="200"/>
    </row>
    <row r="344" spans="1:37" s="108" customFormat="1" ht="12" customHeight="1">
      <c r="A344" s="201"/>
      <c r="B344" s="202"/>
      <c r="C344" s="1141" t="s">
        <v>540</v>
      </c>
      <c r="D344" s="1141"/>
      <c r="E344" s="1141"/>
      <c r="F344" s="1141"/>
      <c r="G344" s="1141"/>
      <c r="H344" s="1141"/>
      <c r="I344" s="1141"/>
      <c r="J344" s="1141"/>
      <c r="K344" s="1141"/>
      <c r="L344" s="1141"/>
      <c r="M344" s="1141"/>
      <c r="N344" s="1146"/>
      <c r="Z344" s="193"/>
      <c r="AA344" s="200"/>
      <c r="AB344" s="109" t="s">
        <v>540</v>
      </c>
      <c r="AG344" s="200"/>
      <c r="AI344" s="200"/>
      <c r="AK344" s="200"/>
    </row>
    <row r="345" spans="1:37" s="108" customFormat="1" ht="33.75" customHeight="1">
      <c r="A345" s="203"/>
      <c r="B345" s="204" t="s">
        <v>385</v>
      </c>
      <c r="C345" s="1141" t="s">
        <v>386</v>
      </c>
      <c r="D345" s="1141"/>
      <c r="E345" s="1141"/>
      <c r="F345" s="1141"/>
      <c r="G345" s="1141"/>
      <c r="H345" s="1141"/>
      <c r="I345" s="1141"/>
      <c r="J345" s="1141"/>
      <c r="K345" s="1141"/>
      <c r="L345" s="1141"/>
      <c r="M345" s="1141"/>
      <c r="N345" s="1146"/>
      <c r="Z345" s="193"/>
      <c r="AA345" s="200"/>
      <c r="AC345" s="109" t="s">
        <v>386</v>
      </c>
      <c r="AG345" s="200"/>
      <c r="AI345" s="200"/>
      <c r="AK345" s="200"/>
    </row>
    <row r="346" spans="1:37" s="108" customFormat="1" ht="12">
      <c r="A346" s="205"/>
      <c r="B346" s="206">
        <v>1</v>
      </c>
      <c r="C346" s="1141" t="s">
        <v>446</v>
      </c>
      <c r="D346" s="1141"/>
      <c r="E346" s="1141"/>
      <c r="F346" s="207"/>
      <c r="G346" s="207"/>
      <c r="H346" s="207"/>
      <c r="I346" s="207"/>
      <c r="J346" s="208">
        <v>317.60000000000002</v>
      </c>
      <c r="K346" s="209">
        <v>1.25</v>
      </c>
      <c r="L346" s="208">
        <v>198.1</v>
      </c>
      <c r="M346" s="207"/>
      <c r="N346" s="210"/>
      <c r="Z346" s="193"/>
      <c r="AA346" s="200"/>
      <c r="AD346" s="109" t="s">
        <v>446</v>
      </c>
      <c r="AG346" s="200"/>
      <c r="AI346" s="200"/>
      <c r="AK346" s="200"/>
    </row>
    <row r="347" spans="1:37" s="108" customFormat="1" ht="12">
      <c r="A347" s="205"/>
      <c r="B347" s="206">
        <v>2</v>
      </c>
      <c r="C347" s="1141" t="s">
        <v>387</v>
      </c>
      <c r="D347" s="1141"/>
      <c r="E347" s="1141"/>
      <c r="F347" s="207"/>
      <c r="G347" s="207"/>
      <c r="H347" s="207"/>
      <c r="I347" s="207"/>
      <c r="J347" s="208">
        <v>128.94999999999999</v>
      </c>
      <c r="K347" s="209">
        <v>1.25</v>
      </c>
      <c r="L347" s="208">
        <v>80.430000000000007</v>
      </c>
      <c r="M347" s="207"/>
      <c r="N347" s="210"/>
      <c r="Z347" s="193"/>
      <c r="AA347" s="200"/>
      <c r="AD347" s="109" t="s">
        <v>387</v>
      </c>
      <c r="AG347" s="200"/>
      <c r="AI347" s="200"/>
      <c r="AK347" s="200"/>
    </row>
    <row r="348" spans="1:37" s="108" customFormat="1" ht="12">
      <c r="A348" s="205"/>
      <c r="B348" s="206">
        <v>3</v>
      </c>
      <c r="C348" s="1141" t="s">
        <v>388</v>
      </c>
      <c r="D348" s="1141"/>
      <c r="E348" s="1141"/>
      <c r="F348" s="207"/>
      <c r="G348" s="207"/>
      <c r="H348" s="207"/>
      <c r="I348" s="207"/>
      <c r="J348" s="208">
        <v>22.28</v>
      </c>
      <c r="K348" s="209">
        <v>1.25</v>
      </c>
      <c r="L348" s="208">
        <v>13.9</v>
      </c>
      <c r="M348" s="207"/>
      <c r="N348" s="210"/>
      <c r="Z348" s="193"/>
      <c r="AA348" s="200"/>
      <c r="AD348" s="109" t="s">
        <v>388</v>
      </c>
      <c r="AG348" s="200"/>
      <c r="AI348" s="200"/>
      <c r="AK348" s="200"/>
    </row>
    <row r="349" spans="1:37" s="108" customFormat="1" ht="12">
      <c r="A349" s="205"/>
      <c r="B349" s="206">
        <v>4</v>
      </c>
      <c r="C349" s="1141" t="s">
        <v>447</v>
      </c>
      <c r="D349" s="1141"/>
      <c r="E349" s="1141"/>
      <c r="F349" s="207"/>
      <c r="G349" s="207"/>
      <c r="H349" s="207"/>
      <c r="I349" s="207"/>
      <c r="J349" s="208">
        <v>8.5399999999999991</v>
      </c>
      <c r="K349" s="207"/>
      <c r="L349" s="208">
        <v>4.26</v>
      </c>
      <c r="M349" s="207"/>
      <c r="N349" s="210"/>
      <c r="Z349" s="193"/>
      <c r="AA349" s="200"/>
      <c r="AD349" s="109" t="s">
        <v>447</v>
      </c>
      <c r="AG349" s="200"/>
      <c r="AI349" s="200"/>
      <c r="AK349" s="200"/>
    </row>
    <row r="350" spans="1:37" s="108" customFormat="1" ht="12">
      <c r="A350" s="205"/>
      <c r="B350" s="204"/>
      <c r="C350" s="1141" t="s">
        <v>448</v>
      </c>
      <c r="D350" s="1141"/>
      <c r="E350" s="1141"/>
      <c r="F350" s="207" t="s">
        <v>390</v>
      </c>
      <c r="G350" s="215">
        <v>40</v>
      </c>
      <c r="H350" s="209">
        <v>1.25</v>
      </c>
      <c r="I350" s="209">
        <v>24.95</v>
      </c>
      <c r="J350" s="204"/>
      <c r="K350" s="207"/>
      <c r="L350" s="204"/>
      <c r="M350" s="207"/>
      <c r="N350" s="210"/>
      <c r="Z350" s="193"/>
      <c r="AA350" s="200"/>
      <c r="AE350" s="109" t="s">
        <v>448</v>
      </c>
      <c r="AG350" s="200"/>
      <c r="AI350" s="200"/>
      <c r="AK350" s="200"/>
    </row>
    <row r="351" spans="1:37" s="108" customFormat="1" ht="12">
      <c r="A351" s="205"/>
      <c r="B351" s="204"/>
      <c r="C351" s="1141" t="s">
        <v>389</v>
      </c>
      <c r="D351" s="1141"/>
      <c r="E351" s="1141"/>
      <c r="F351" s="207" t="s">
        <v>390</v>
      </c>
      <c r="G351" s="209">
        <v>1.93</v>
      </c>
      <c r="H351" s="209">
        <v>1.25</v>
      </c>
      <c r="I351" s="211">
        <v>1.2038374999999999</v>
      </c>
      <c r="J351" s="204"/>
      <c r="K351" s="207"/>
      <c r="L351" s="204"/>
      <c r="M351" s="207"/>
      <c r="N351" s="210"/>
      <c r="Z351" s="193"/>
      <c r="AA351" s="200"/>
      <c r="AE351" s="109" t="s">
        <v>389</v>
      </c>
      <c r="AG351" s="200"/>
      <c r="AI351" s="200"/>
      <c r="AK351" s="200"/>
    </row>
    <row r="352" spans="1:37" s="108" customFormat="1" ht="12" customHeight="1">
      <c r="A352" s="205"/>
      <c r="B352" s="204"/>
      <c r="C352" s="1150" t="s">
        <v>391</v>
      </c>
      <c r="D352" s="1150"/>
      <c r="E352" s="1150"/>
      <c r="F352" s="212"/>
      <c r="G352" s="212"/>
      <c r="H352" s="212"/>
      <c r="I352" s="212"/>
      <c r="J352" s="213">
        <v>455.09</v>
      </c>
      <c r="K352" s="212"/>
      <c r="L352" s="213">
        <v>282.79000000000002</v>
      </c>
      <c r="M352" s="212"/>
      <c r="N352" s="214"/>
      <c r="Z352" s="193"/>
      <c r="AA352" s="200"/>
      <c r="AF352" s="109" t="s">
        <v>391</v>
      </c>
      <c r="AG352" s="200"/>
      <c r="AI352" s="200"/>
      <c r="AK352" s="200"/>
    </row>
    <row r="353" spans="1:37" s="108" customFormat="1" ht="12">
      <c r="A353" s="205"/>
      <c r="B353" s="204"/>
      <c r="C353" s="1141" t="s">
        <v>392</v>
      </c>
      <c r="D353" s="1141"/>
      <c r="E353" s="1141"/>
      <c r="F353" s="207"/>
      <c r="G353" s="207"/>
      <c r="H353" s="207"/>
      <c r="I353" s="207"/>
      <c r="J353" s="204"/>
      <c r="K353" s="207"/>
      <c r="L353" s="208">
        <v>212</v>
      </c>
      <c r="M353" s="207"/>
      <c r="N353" s="210"/>
      <c r="Z353" s="193"/>
      <c r="AA353" s="200"/>
      <c r="AE353" s="109" t="s">
        <v>392</v>
      </c>
      <c r="AG353" s="200"/>
      <c r="AI353" s="200"/>
      <c r="AK353" s="200"/>
    </row>
    <row r="354" spans="1:37" s="108" customFormat="1" ht="22.5">
      <c r="A354" s="205"/>
      <c r="B354" s="204" t="s">
        <v>541</v>
      </c>
      <c r="C354" s="1141" t="s">
        <v>542</v>
      </c>
      <c r="D354" s="1141"/>
      <c r="E354" s="1141"/>
      <c r="F354" s="207" t="s">
        <v>395</v>
      </c>
      <c r="G354" s="215">
        <v>112</v>
      </c>
      <c r="H354" s="207"/>
      <c r="I354" s="215">
        <v>112</v>
      </c>
      <c r="J354" s="204"/>
      <c r="K354" s="207"/>
      <c r="L354" s="208">
        <v>237.44</v>
      </c>
      <c r="M354" s="207"/>
      <c r="N354" s="210"/>
      <c r="Z354" s="193"/>
      <c r="AA354" s="200"/>
      <c r="AE354" s="109" t="s">
        <v>542</v>
      </c>
      <c r="AG354" s="200"/>
      <c r="AI354" s="200"/>
      <c r="AK354" s="200"/>
    </row>
    <row r="355" spans="1:37" s="108" customFormat="1" ht="22.5">
      <c r="A355" s="205"/>
      <c r="B355" s="204" t="s">
        <v>543</v>
      </c>
      <c r="C355" s="1141" t="s">
        <v>544</v>
      </c>
      <c r="D355" s="1141"/>
      <c r="E355" s="1141"/>
      <c r="F355" s="207" t="s">
        <v>395</v>
      </c>
      <c r="G355" s="215">
        <v>65</v>
      </c>
      <c r="H355" s="207"/>
      <c r="I355" s="215">
        <v>65</v>
      </c>
      <c r="J355" s="204"/>
      <c r="K355" s="207"/>
      <c r="L355" s="208">
        <v>137.80000000000001</v>
      </c>
      <c r="M355" s="207"/>
      <c r="N355" s="210"/>
      <c r="Z355" s="193"/>
      <c r="AA355" s="200"/>
      <c r="AE355" s="109" t="s">
        <v>544</v>
      </c>
      <c r="AG355" s="200"/>
      <c r="AI355" s="200"/>
      <c r="AK355" s="200"/>
    </row>
    <row r="356" spans="1:37" s="108" customFormat="1" ht="12" customHeight="1">
      <c r="A356" s="216"/>
      <c r="B356" s="217"/>
      <c r="C356" s="1145" t="s">
        <v>398</v>
      </c>
      <c r="D356" s="1145"/>
      <c r="E356" s="1145"/>
      <c r="F356" s="196"/>
      <c r="G356" s="196"/>
      <c r="H356" s="196"/>
      <c r="I356" s="196"/>
      <c r="J356" s="198"/>
      <c r="K356" s="196"/>
      <c r="L356" s="218">
        <v>658.03</v>
      </c>
      <c r="M356" s="212"/>
      <c r="N356" s="199"/>
      <c r="Z356" s="193"/>
      <c r="AA356" s="200"/>
      <c r="AG356" s="200" t="s">
        <v>398</v>
      </c>
      <c r="AI356" s="200"/>
      <c r="AK356" s="200"/>
    </row>
    <row r="357" spans="1:37" s="108" customFormat="1" ht="22.5" customHeight="1">
      <c r="A357" s="194" t="s">
        <v>564</v>
      </c>
      <c r="B357" s="195" t="s">
        <v>565</v>
      </c>
      <c r="C357" s="1145" t="s">
        <v>566</v>
      </c>
      <c r="D357" s="1145"/>
      <c r="E357" s="1145"/>
      <c r="F357" s="196" t="s">
        <v>408</v>
      </c>
      <c r="G357" s="196"/>
      <c r="H357" s="196"/>
      <c r="I357" s="219">
        <v>1.52694</v>
      </c>
      <c r="J357" s="218">
        <v>490</v>
      </c>
      <c r="K357" s="196"/>
      <c r="L357" s="218">
        <v>748.2</v>
      </c>
      <c r="M357" s="196"/>
      <c r="N357" s="199"/>
      <c r="Z357" s="193"/>
      <c r="AA357" s="200" t="s">
        <v>566</v>
      </c>
      <c r="AG357" s="200"/>
      <c r="AI357" s="200"/>
      <c r="AK357" s="200"/>
    </row>
    <row r="358" spans="1:37" s="108" customFormat="1" ht="12" customHeight="1">
      <c r="A358" s="216"/>
      <c r="B358" s="217"/>
      <c r="C358" s="1141" t="s">
        <v>409</v>
      </c>
      <c r="D358" s="1141"/>
      <c r="E358" s="1141"/>
      <c r="F358" s="1141"/>
      <c r="G358" s="1141"/>
      <c r="H358" s="1141"/>
      <c r="I358" s="1141"/>
      <c r="J358" s="1141"/>
      <c r="K358" s="1141"/>
      <c r="L358" s="1141"/>
      <c r="M358" s="1141"/>
      <c r="N358" s="1146"/>
      <c r="Z358" s="193"/>
      <c r="AA358" s="200"/>
      <c r="AG358" s="200"/>
      <c r="AH358" s="109" t="s">
        <v>409</v>
      </c>
      <c r="AI358" s="200"/>
      <c r="AK358" s="200"/>
    </row>
    <row r="359" spans="1:37" s="108" customFormat="1" ht="12" customHeight="1">
      <c r="A359" s="216"/>
      <c r="B359" s="217"/>
      <c r="C359" s="1145" t="s">
        <v>398</v>
      </c>
      <c r="D359" s="1145"/>
      <c r="E359" s="1145"/>
      <c r="F359" s="196"/>
      <c r="G359" s="196"/>
      <c r="H359" s="196"/>
      <c r="I359" s="196"/>
      <c r="J359" s="198"/>
      <c r="K359" s="196"/>
      <c r="L359" s="218">
        <v>748.2</v>
      </c>
      <c r="M359" s="212"/>
      <c r="N359" s="199"/>
      <c r="Z359" s="193"/>
      <c r="AA359" s="200"/>
      <c r="AG359" s="200" t="s">
        <v>398</v>
      </c>
      <c r="AI359" s="200"/>
      <c r="AK359" s="200"/>
    </row>
    <row r="360" spans="1:37" s="108" customFormat="1" ht="45" customHeight="1">
      <c r="A360" s="194" t="s">
        <v>567</v>
      </c>
      <c r="B360" s="195" t="s">
        <v>568</v>
      </c>
      <c r="C360" s="1145" t="s">
        <v>569</v>
      </c>
      <c r="D360" s="1145"/>
      <c r="E360" s="1145"/>
      <c r="F360" s="196" t="s">
        <v>539</v>
      </c>
      <c r="G360" s="196"/>
      <c r="H360" s="196"/>
      <c r="I360" s="223">
        <v>0.499</v>
      </c>
      <c r="J360" s="198"/>
      <c r="K360" s="196"/>
      <c r="L360" s="198"/>
      <c r="M360" s="196"/>
      <c r="N360" s="199"/>
      <c r="Z360" s="193"/>
      <c r="AA360" s="200" t="s">
        <v>569</v>
      </c>
      <c r="AG360" s="200"/>
      <c r="AI360" s="200"/>
      <c r="AK360" s="200"/>
    </row>
    <row r="361" spans="1:37" s="108" customFormat="1" ht="12" customHeight="1">
      <c r="A361" s="201"/>
      <c r="B361" s="202"/>
      <c r="C361" s="1141" t="s">
        <v>540</v>
      </c>
      <c r="D361" s="1141"/>
      <c r="E361" s="1141"/>
      <c r="F361" s="1141"/>
      <c r="G361" s="1141"/>
      <c r="H361" s="1141"/>
      <c r="I361" s="1141"/>
      <c r="J361" s="1141"/>
      <c r="K361" s="1141"/>
      <c r="L361" s="1141"/>
      <c r="M361" s="1141"/>
      <c r="N361" s="1146"/>
      <c r="Z361" s="193"/>
      <c r="AA361" s="200"/>
      <c r="AB361" s="109" t="s">
        <v>540</v>
      </c>
      <c r="AG361" s="200"/>
      <c r="AI361" s="200"/>
      <c r="AK361" s="200"/>
    </row>
    <row r="362" spans="1:37" s="108" customFormat="1" ht="12" customHeight="1">
      <c r="A362" s="203"/>
      <c r="B362" s="204"/>
      <c r="C362" s="1141" t="s">
        <v>570</v>
      </c>
      <c r="D362" s="1141"/>
      <c r="E362" s="1141"/>
      <c r="F362" s="1141"/>
      <c r="G362" s="1141"/>
      <c r="H362" s="1141"/>
      <c r="I362" s="1141"/>
      <c r="J362" s="1141"/>
      <c r="K362" s="1141"/>
      <c r="L362" s="1141"/>
      <c r="M362" s="1141"/>
      <c r="N362" s="1146"/>
      <c r="Z362" s="193"/>
      <c r="AA362" s="200"/>
      <c r="AC362" s="109" t="s">
        <v>570</v>
      </c>
      <c r="AG362" s="200"/>
      <c r="AI362" s="200"/>
      <c r="AK362" s="200"/>
    </row>
    <row r="363" spans="1:37" s="108" customFormat="1" ht="33.75" customHeight="1">
      <c r="A363" s="203"/>
      <c r="B363" s="204" t="s">
        <v>385</v>
      </c>
      <c r="C363" s="1141" t="s">
        <v>386</v>
      </c>
      <c r="D363" s="1141"/>
      <c r="E363" s="1141"/>
      <c r="F363" s="1141"/>
      <c r="G363" s="1141"/>
      <c r="H363" s="1141"/>
      <c r="I363" s="1141"/>
      <c r="J363" s="1141"/>
      <c r="K363" s="1141"/>
      <c r="L363" s="1141"/>
      <c r="M363" s="1141"/>
      <c r="N363" s="1146"/>
      <c r="Z363" s="193"/>
      <c r="AA363" s="200"/>
      <c r="AC363" s="109" t="s">
        <v>386</v>
      </c>
      <c r="AG363" s="200"/>
      <c r="AI363" s="200"/>
      <c r="AK363" s="200"/>
    </row>
    <row r="364" spans="1:37" s="108" customFormat="1" ht="12">
      <c r="A364" s="205"/>
      <c r="B364" s="206">
        <v>1</v>
      </c>
      <c r="C364" s="1141" t="s">
        <v>446</v>
      </c>
      <c r="D364" s="1141"/>
      <c r="E364" s="1141"/>
      <c r="F364" s="207"/>
      <c r="G364" s="207"/>
      <c r="H364" s="207"/>
      <c r="I364" s="207"/>
      <c r="J364" s="208">
        <v>8.26</v>
      </c>
      <c r="K364" s="248">
        <v>17.5</v>
      </c>
      <c r="L364" s="208">
        <v>72.13</v>
      </c>
      <c r="M364" s="207"/>
      <c r="N364" s="210"/>
      <c r="Z364" s="193"/>
      <c r="AA364" s="200"/>
      <c r="AD364" s="109" t="s">
        <v>446</v>
      </c>
      <c r="AG364" s="200"/>
      <c r="AI364" s="200"/>
      <c r="AK364" s="200"/>
    </row>
    <row r="365" spans="1:37" s="108" customFormat="1" ht="12">
      <c r="A365" s="205"/>
      <c r="B365" s="206">
        <v>2</v>
      </c>
      <c r="C365" s="1141" t="s">
        <v>387</v>
      </c>
      <c r="D365" s="1141"/>
      <c r="E365" s="1141"/>
      <c r="F365" s="207"/>
      <c r="G365" s="207"/>
      <c r="H365" s="207"/>
      <c r="I365" s="207"/>
      <c r="J365" s="208">
        <v>6.29</v>
      </c>
      <c r="K365" s="248">
        <v>17.5</v>
      </c>
      <c r="L365" s="208">
        <v>54.93</v>
      </c>
      <c r="M365" s="207"/>
      <c r="N365" s="210"/>
      <c r="Z365" s="193"/>
      <c r="AA365" s="200"/>
      <c r="AD365" s="109" t="s">
        <v>387</v>
      </c>
      <c r="AG365" s="200"/>
      <c r="AI365" s="200"/>
      <c r="AK365" s="200"/>
    </row>
    <row r="366" spans="1:37" s="108" customFormat="1" ht="12">
      <c r="A366" s="205"/>
      <c r="B366" s="206">
        <v>3</v>
      </c>
      <c r="C366" s="1141" t="s">
        <v>388</v>
      </c>
      <c r="D366" s="1141"/>
      <c r="E366" s="1141"/>
      <c r="F366" s="207"/>
      <c r="G366" s="207"/>
      <c r="H366" s="207"/>
      <c r="I366" s="207"/>
      <c r="J366" s="208">
        <v>2.57</v>
      </c>
      <c r="K366" s="248">
        <v>17.5</v>
      </c>
      <c r="L366" s="208">
        <v>22.44</v>
      </c>
      <c r="M366" s="207"/>
      <c r="N366" s="210"/>
      <c r="Z366" s="193"/>
      <c r="AA366" s="200"/>
      <c r="AD366" s="109" t="s">
        <v>388</v>
      </c>
      <c r="AG366" s="200"/>
      <c r="AI366" s="200"/>
      <c r="AK366" s="200"/>
    </row>
    <row r="367" spans="1:37" s="108" customFormat="1" ht="12">
      <c r="A367" s="205"/>
      <c r="B367" s="204"/>
      <c r="C367" s="1141" t="s">
        <v>448</v>
      </c>
      <c r="D367" s="1141"/>
      <c r="E367" s="1141"/>
      <c r="F367" s="207" t="s">
        <v>390</v>
      </c>
      <c r="G367" s="209">
        <v>1.04</v>
      </c>
      <c r="H367" s="248">
        <v>17.5</v>
      </c>
      <c r="I367" s="250">
        <v>9.0817999999999994</v>
      </c>
      <c r="J367" s="204"/>
      <c r="K367" s="207"/>
      <c r="L367" s="204"/>
      <c r="M367" s="207"/>
      <c r="N367" s="210"/>
      <c r="Z367" s="193"/>
      <c r="AA367" s="200"/>
      <c r="AE367" s="109" t="s">
        <v>448</v>
      </c>
      <c r="AG367" s="200"/>
      <c r="AI367" s="200"/>
      <c r="AK367" s="200"/>
    </row>
    <row r="368" spans="1:37" s="108" customFormat="1" ht="12">
      <c r="A368" s="205"/>
      <c r="B368" s="204"/>
      <c r="C368" s="1141" t="s">
        <v>389</v>
      </c>
      <c r="D368" s="1141"/>
      <c r="E368" s="1141"/>
      <c r="F368" s="207" t="s">
        <v>390</v>
      </c>
      <c r="G368" s="209">
        <v>0.19</v>
      </c>
      <c r="H368" s="248">
        <v>17.5</v>
      </c>
      <c r="I368" s="249">
        <v>1.6591750000000001</v>
      </c>
      <c r="J368" s="204"/>
      <c r="K368" s="207"/>
      <c r="L368" s="204"/>
      <c r="M368" s="207"/>
      <c r="N368" s="210"/>
      <c r="Z368" s="193"/>
      <c r="AA368" s="200"/>
      <c r="AE368" s="109" t="s">
        <v>389</v>
      </c>
      <c r="AG368" s="200"/>
      <c r="AI368" s="200"/>
      <c r="AK368" s="200"/>
    </row>
    <row r="369" spans="1:37" s="108" customFormat="1" ht="12" customHeight="1">
      <c r="A369" s="205"/>
      <c r="B369" s="204"/>
      <c r="C369" s="1150" t="s">
        <v>391</v>
      </c>
      <c r="D369" s="1150"/>
      <c r="E369" s="1150"/>
      <c r="F369" s="212"/>
      <c r="G369" s="212"/>
      <c r="H369" s="212"/>
      <c r="I369" s="212"/>
      <c r="J369" s="213">
        <v>14.55</v>
      </c>
      <c r="K369" s="212"/>
      <c r="L369" s="213">
        <v>127.06</v>
      </c>
      <c r="M369" s="212"/>
      <c r="N369" s="214"/>
      <c r="Z369" s="193"/>
      <c r="AA369" s="200"/>
      <c r="AF369" s="109" t="s">
        <v>391</v>
      </c>
      <c r="AG369" s="200"/>
      <c r="AI369" s="200"/>
      <c r="AK369" s="200"/>
    </row>
    <row r="370" spans="1:37" s="108" customFormat="1" ht="12">
      <c r="A370" s="205"/>
      <c r="B370" s="204"/>
      <c r="C370" s="1141" t="s">
        <v>392</v>
      </c>
      <c r="D370" s="1141"/>
      <c r="E370" s="1141"/>
      <c r="F370" s="207"/>
      <c r="G370" s="207"/>
      <c r="H370" s="207"/>
      <c r="I370" s="207"/>
      <c r="J370" s="204"/>
      <c r="K370" s="207"/>
      <c r="L370" s="208">
        <v>94.57</v>
      </c>
      <c r="M370" s="207"/>
      <c r="N370" s="210"/>
      <c r="Z370" s="193"/>
      <c r="AA370" s="200"/>
      <c r="AE370" s="109" t="s">
        <v>392</v>
      </c>
      <c r="AG370" s="200"/>
      <c r="AI370" s="200"/>
      <c r="AK370" s="200"/>
    </row>
    <row r="371" spans="1:37" s="108" customFormat="1" ht="22.5">
      <c r="A371" s="205"/>
      <c r="B371" s="204" t="s">
        <v>541</v>
      </c>
      <c r="C371" s="1141" t="s">
        <v>542</v>
      </c>
      <c r="D371" s="1141"/>
      <c r="E371" s="1141"/>
      <c r="F371" s="207" t="s">
        <v>395</v>
      </c>
      <c r="G371" s="215">
        <v>112</v>
      </c>
      <c r="H371" s="207"/>
      <c r="I371" s="215">
        <v>112</v>
      </c>
      <c r="J371" s="204"/>
      <c r="K371" s="207"/>
      <c r="L371" s="208">
        <v>105.92</v>
      </c>
      <c r="M371" s="207"/>
      <c r="N371" s="210"/>
      <c r="Z371" s="193"/>
      <c r="AA371" s="200"/>
      <c r="AE371" s="109" t="s">
        <v>542</v>
      </c>
      <c r="AG371" s="200"/>
      <c r="AI371" s="200"/>
      <c r="AK371" s="200"/>
    </row>
    <row r="372" spans="1:37" s="108" customFormat="1" ht="22.5">
      <c r="A372" s="205"/>
      <c r="B372" s="204" t="s">
        <v>543</v>
      </c>
      <c r="C372" s="1141" t="s">
        <v>544</v>
      </c>
      <c r="D372" s="1141"/>
      <c r="E372" s="1141"/>
      <c r="F372" s="207" t="s">
        <v>395</v>
      </c>
      <c r="G372" s="215">
        <v>65</v>
      </c>
      <c r="H372" s="207"/>
      <c r="I372" s="215">
        <v>65</v>
      </c>
      <c r="J372" s="204"/>
      <c r="K372" s="207"/>
      <c r="L372" s="208">
        <v>61.47</v>
      </c>
      <c r="M372" s="207"/>
      <c r="N372" s="210"/>
      <c r="Z372" s="193"/>
      <c r="AA372" s="200"/>
      <c r="AE372" s="109" t="s">
        <v>544</v>
      </c>
      <c r="AG372" s="200"/>
      <c r="AI372" s="200"/>
      <c r="AK372" s="200"/>
    </row>
    <row r="373" spans="1:37" s="108" customFormat="1" ht="12" customHeight="1">
      <c r="A373" s="216"/>
      <c r="B373" s="217"/>
      <c r="C373" s="1145" t="s">
        <v>398</v>
      </c>
      <c r="D373" s="1145"/>
      <c r="E373" s="1145"/>
      <c r="F373" s="196"/>
      <c r="G373" s="196"/>
      <c r="H373" s="196"/>
      <c r="I373" s="196"/>
      <c r="J373" s="198"/>
      <c r="K373" s="196"/>
      <c r="L373" s="218">
        <v>294.45</v>
      </c>
      <c r="M373" s="212"/>
      <c r="N373" s="199"/>
      <c r="Z373" s="193"/>
      <c r="AA373" s="200"/>
      <c r="AG373" s="200" t="s">
        <v>398</v>
      </c>
      <c r="AI373" s="200"/>
      <c r="AK373" s="200"/>
    </row>
    <row r="374" spans="1:37" s="108" customFormat="1" ht="22.5" customHeight="1">
      <c r="A374" s="194" t="s">
        <v>571</v>
      </c>
      <c r="B374" s="195" t="s">
        <v>565</v>
      </c>
      <c r="C374" s="1145" t="s">
        <v>566</v>
      </c>
      <c r="D374" s="1145"/>
      <c r="E374" s="1145"/>
      <c r="F374" s="196" t="s">
        <v>408</v>
      </c>
      <c r="G374" s="196"/>
      <c r="H374" s="196"/>
      <c r="I374" s="219">
        <v>3.5628600000000001</v>
      </c>
      <c r="J374" s="218">
        <v>490</v>
      </c>
      <c r="K374" s="196"/>
      <c r="L374" s="222">
        <v>1745.8</v>
      </c>
      <c r="M374" s="196"/>
      <c r="N374" s="199"/>
      <c r="Z374" s="193"/>
      <c r="AA374" s="200" t="s">
        <v>566</v>
      </c>
      <c r="AG374" s="200"/>
      <c r="AI374" s="200"/>
      <c r="AK374" s="200"/>
    </row>
    <row r="375" spans="1:37" s="108" customFormat="1" ht="12" customHeight="1">
      <c r="A375" s="216"/>
      <c r="B375" s="217"/>
      <c r="C375" s="1141" t="s">
        <v>409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G375" s="200"/>
      <c r="AH375" s="109" t="s">
        <v>409</v>
      </c>
      <c r="AI375" s="200"/>
      <c r="AK375" s="200"/>
    </row>
    <row r="376" spans="1:37" s="108" customFormat="1" ht="12" customHeight="1">
      <c r="A376" s="216"/>
      <c r="B376" s="217"/>
      <c r="C376" s="1145" t="s">
        <v>398</v>
      </c>
      <c r="D376" s="1145"/>
      <c r="E376" s="1145"/>
      <c r="F376" s="196"/>
      <c r="G376" s="196"/>
      <c r="H376" s="196"/>
      <c r="I376" s="196"/>
      <c r="J376" s="198"/>
      <c r="K376" s="196"/>
      <c r="L376" s="222">
        <v>1745.8</v>
      </c>
      <c r="M376" s="212"/>
      <c r="N376" s="199"/>
      <c r="Z376" s="193"/>
      <c r="AA376" s="200"/>
      <c r="AG376" s="200" t="s">
        <v>398</v>
      </c>
      <c r="AI376" s="200"/>
      <c r="AK376" s="200"/>
    </row>
    <row r="377" spans="1:37" s="108" customFormat="1" ht="22.5" customHeight="1">
      <c r="A377" s="194" t="s">
        <v>572</v>
      </c>
      <c r="B377" s="195" t="s">
        <v>573</v>
      </c>
      <c r="C377" s="1145" t="s">
        <v>574</v>
      </c>
      <c r="D377" s="1145"/>
      <c r="E377" s="1145"/>
      <c r="F377" s="196" t="s">
        <v>472</v>
      </c>
      <c r="G377" s="196"/>
      <c r="H377" s="196"/>
      <c r="I377" s="255">
        <v>9.1815999999999995E-2</v>
      </c>
      <c r="J377" s="198"/>
      <c r="K377" s="196"/>
      <c r="L377" s="198"/>
      <c r="M377" s="196"/>
      <c r="N377" s="199"/>
      <c r="Z377" s="193"/>
      <c r="AA377" s="200" t="s">
        <v>574</v>
      </c>
      <c r="AG377" s="200"/>
      <c r="AI377" s="200"/>
      <c r="AK377" s="200"/>
    </row>
    <row r="378" spans="1:37" s="108" customFormat="1" ht="12" customHeight="1">
      <c r="A378" s="201"/>
      <c r="B378" s="202"/>
      <c r="C378" s="1141" t="s">
        <v>575</v>
      </c>
      <c r="D378" s="1141"/>
      <c r="E378" s="1141"/>
      <c r="F378" s="1141"/>
      <c r="G378" s="1141"/>
      <c r="H378" s="1141"/>
      <c r="I378" s="1141"/>
      <c r="J378" s="1141"/>
      <c r="K378" s="1141"/>
      <c r="L378" s="1141"/>
      <c r="M378" s="1141"/>
      <c r="N378" s="1146"/>
      <c r="Z378" s="193"/>
      <c r="AA378" s="200"/>
      <c r="AB378" s="109" t="s">
        <v>575</v>
      </c>
      <c r="AG378" s="200"/>
      <c r="AI378" s="200"/>
      <c r="AK378" s="200"/>
    </row>
    <row r="379" spans="1:37" s="108" customFormat="1" ht="33.75" customHeight="1">
      <c r="A379" s="203"/>
      <c r="B379" s="204" t="s">
        <v>385</v>
      </c>
      <c r="C379" s="1141" t="s">
        <v>386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C379" s="109" t="s">
        <v>386</v>
      </c>
      <c r="AG379" s="200"/>
      <c r="AI379" s="200"/>
      <c r="AK379" s="200"/>
    </row>
    <row r="380" spans="1:37" s="108" customFormat="1" ht="12">
      <c r="A380" s="205"/>
      <c r="B380" s="206">
        <v>1</v>
      </c>
      <c r="C380" s="1141" t="s">
        <v>446</v>
      </c>
      <c r="D380" s="1141"/>
      <c r="E380" s="1141"/>
      <c r="F380" s="207"/>
      <c r="G380" s="207"/>
      <c r="H380" s="207"/>
      <c r="I380" s="207"/>
      <c r="J380" s="208">
        <v>102.78</v>
      </c>
      <c r="K380" s="209">
        <v>1.25</v>
      </c>
      <c r="L380" s="208">
        <v>11.8</v>
      </c>
      <c r="M380" s="207"/>
      <c r="N380" s="210"/>
      <c r="Z380" s="193"/>
      <c r="AA380" s="200"/>
      <c r="AD380" s="109" t="s">
        <v>446</v>
      </c>
      <c r="AG380" s="200"/>
      <c r="AI380" s="200"/>
      <c r="AK380" s="200"/>
    </row>
    <row r="381" spans="1:37" s="108" customFormat="1" ht="12">
      <c r="A381" s="205"/>
      <c r="B381" s="206">
        <v>2</v>
      </c>
      <c r="C381" s="1141" t="s">
        <v>387</v>
      </c>
      <c r="D381" s="1141"/>
      <c r="E381" s="1141"/>
      <c r="F381" s="207"/>
      <c r="G381" s="207"/>
      <c r="H381" s="207"/>
      <c r="I381" s="207"/>
      <c r="J381" s="208">
        <v>30.45</v>
      </c>
      <c r="K381" s="209">
        <v>1.25</v>
      </c>
      <c r="L381" s="208">
        <v>3.49</v>
      </c>
      <c r="M381" s="207"/>
      <c r="N381" s="210"/>
      <c r="Z381" s="193"/>
      <c r="AA381" s="200"/>
      <c r="AD381" s="109" t="s">
        <v>387</v>
      </c>
      <c r="AG381" s="200"/>
      <c r="AI381" s="200"/>
      <c r="AK381" s="200"/>
    </row>
    <row r="382" spans="1:37" s="108" customFormat="1" ht="12">
      <c r="A382" s="205"/>
      <c r="B382" s="206">
        <v>3</v>
      </c>
      <c r="C382" s="1141" t="s">
        <v>388</v>
      </c>
      <c r="D382" s="1141"/>
      <c r="E382" s="1141"/>
      <c r="F382" s="207"/>
      <c r="G382" s="207"/>
      <c r="H382" s="207"/>
      <c r="I382" s="207"/>
      <c r="J382" s="208">
        <v>4.3499999999999996</v>
      </c>
      <c r="K382" s="209">
        <v>1.25</v>
      </c>
      <c r="L382" s="208">
        <v>0.5</v>
      </c>
      <c r="M382" s="207"/>
      <c r="N382" s="210"/>
      <c r="Z382" s="193"/>
      <c r="AA382" s="200"/>
      <c r="AD382" s="109" t="s">
        <v>388</v>
      </c>
      <c r="AG382" s="200"/>
      <c r="AI382" s="200"/>
      <c r="AK382" s="200"/>
    </row>
    <row r="383" spans="1:37" s="108" customFormat="1" ht="12">
      <c r="A383" s="205"/>
      <c r="B383" s="206">
        <v>4</v>
      </c>
      <c r="C383" s="1141" t="s">
        <v>447</v>
      </c>
      <c r="D383" s="1141"/>
      <c r="E383" s="1141"/>
      <c r="F383" s="207"/>
      <c r="G383" s="207"/>
      <c r="H383" s="207"/>
      <c r="I383" s="207"/>
      <c r="J383" s="208">
        <v>285.60000000000002</v>
      </c>
      <c r="K383" s="207"/>
      <c r="L383" s="208">
        <v>26.22</v>
      </c>
      <c r="M383" s="207"/>
      <c r="N383" s="210"/>
      <c r="Z383" s="193"/>
      <c r="AA383" s="200"/>
      <c r="AD383" s="109" t="s">
        <v>447</v>
      </c>
      <c r="AG383" s="200"/>
      <c r="AI383" s="200"/>
      <c r="AK383" s="200"/>
    </row>
    <row r="384" spans="1:37" s="108" customFormat="1" ht="12">
      <c r="A384" s="205"/>
      <c r="B384" s="204"/>
      <c r="C384" s="1141" t="s">
        <v>448</v>
      </c>
      <c r="D384" s="1141"/>
      <c r="E384" s="1141"/>
      <c r="F384" s="207" t="s">
        <v>390</v>
      </c>
      <c r="G384" s="248">
        <v>11.6</v>
      </c>
      <c r="H384" s="209">
        <v>1.25</v>
      </c>
      <c r="I384" s="249">
        <v>1.331332</v>
      </c>
      <c r="J384" s="204"/>
      <c r="K384" s="207"/>
      <c r="L384" s="204"/>
      <c r="M384" s="207"/>
      <c r="N384" s="210"/>
      <c r="Z384" s="193"/>
      <c r="AA384" s="200"/>
      <c r="AE384" s="109" t="s">
        <v>448</v>
      </c>
      <c r="AG384" s="200"/>
      <c r="AI384" s="200"/>
      <c r="AK384" s="200"/>
    </row>
    <row r="385" spans="1:37" s="108" customFormat="1" ht="12">
      <c r="A385" s="205"/>
      <c r="B385" s="204"/>
      <c r="C385" s="1141" t="s">
        <v>389</v>
      </c>
      <c r="D385" s="1141"/>
      <c r="E385" s="1141"/>
      <c r="F385" s="207" t="s">
        <v>390</v>
      </c>
      <c r="G385" s="209">
        <v>0.35</v>
      </c>
      <c r="H385" s="209">
        <v>1.25</v>
      </c>
      <c r="I385" s="211">
        <v>4.0169499999999997E-2</v>
      </c>
      <c r="J385" s="204"/>
      <c r="K385" s="207"/>
      <c r="L385" s="204"/>
      <c r="M385" s="207"/>
      <c r="N385" s="210"/>
      <c r="Z385" s="193"/>
      <c r="AA385" s="200"/>
      <c r="AE385" s="109" t="s">
        <v>389</v>
      </c>
      <c r="AG385" s="200"/>
      <c r="AI385" s="200"/>
      <c r="AK385" s="200"/>
    </row>
    <row r="386" spans="1:37" s="108" customFormat="1" ht="12" customHeight="1">
      <c r="A386" s="205"/>
      <c r="B386" s="204"/>
      <c r="C386" s="1150" t="s">
        <v>391</v>
      </c>
      <c r="D386" s="1150"/>
      <c r="E386" s="1150"/>
      <c r="F386" s="212"/>
      <c r="G386" s="212"/>
      <c r="H386" s="212"/>
      <c r="I386" s="212"/>
      <c r="J386" s="213">
        <v>418.83</v>
      </c>
      <c r="K386" s="212"/>
      <c r="L386" s="213">
        <v>41.51</v>
      </c>
      <c r="M386" s="212"/>
      <c r="N386" s="214"/>
      <c r="Z386" s="193"/>
      <c r="AA386" s="200"/>
      <c r="AF386" s="109" t="s">
        <v>391</v>
      </c>
      <c r="AG386" s="200"/>
      <c r="AI386" s="200"/>
      <c r="AK386" s="200"/>
    </row>
    <row r="387" spans="1:37" s="108" customFormat="1" ht="12">
      <c r="A387" s="205"/>
      <c r="B387" s="204"/>
      <c r="C387" s="1141" t="s">
        <v>392</v>
      </c>
      <c r="D387" s="1141"/>
      <c r="E387" s="1141"/>
      <c r="F387" s="207"/>
      <c r="G387" s="207"/>
      <c r="H387" s="207"/>
      <c r="I387" s="207"/>
      <c r="J387" s="204"/>
      <c r="K387" s="207"/>
      <c r="L387" s="208">
        <v>12.3</v>
      </c>
      <c r="M387" s="207"/>
      <c r="N387" s="210"/>
      <c r="Z387" s="193"/>
      <c r="AA387" s="200"/>
      <c r="AE387" s="109" t="s">
        <v>392</v>
      </c>
      <c r="AG387" s="200"/>
      <c r="AI387" s="200"/>
      <c r="AK387" s="200"/>
    </row>
    <row r="388" spans="1:37" s="108" customFormat="1" ht="33.75" customHeight="1">
      <c r="A388" s="205"/>
      <c r="B388" s="204" t="s">
        <v>576</v>
      </c>
      <c r="C388" s="1141" t="s">
        <v>577</v>
      </c>
      <c r="D388" s="1141"/>
      <c r="E388" s="1141"/>
      <c r="F388" s="207" t="s">
        <v>395</v>
      </c>
      <c r="G388" s="215">
        <v>102</v>
      </c>
      <c r="H388" s="207"/>
      <c r="I388" s="215">
        <v>102</v>
      </c>
      <c r="J388" s="204"/>
      <c r="K388" s="207"/>
      <c r="L388" s="208">
        <v>12.55</v>
      </c>
      <c r="M388" s="207"/>
      <c r="N388" s="210"/>
      <c r="Z388" s="193"/>
      <c r="AA388" s="200"/>
      <c r="AE388" s="109" t="s">
        <v>577</v>
      </c>
      <c r="AG388" s="200"/>
      <c r="AI388" s="200"/>
      <c r="AK388" s="200"/>
    </row>
    <row r="389" spans="1:37" s="108" customFormat="1" ht="33.75" customHeight="1">
      <c r="A389" s="205"/>
      <c r="B389" s="204" t="s">
        <v>578</v>
      </c>
      <c r="C389" s="1141" t="s">
        <v>579</v>
      </c>
      <c r="D389" s="1141"/>
      <c r="E389" s="1141"/>
      <c r="F389" s="207" t="s">
        <v>395</v>
      </c>
      <c r="G389" s="215">
        <v>58</v>
      </c>
      <c r="H389" s="207"/>
      <c r="I389" s="215">
        <v>58</v>
      </c>
      <c r="J389" s="204"/>
      <c r="K389" s="207"/>
      <c r="L389" s="208">
        <v>7.13</v>
      </c>
      <c r="M389" s="207"/>
      <c r="N389" s="210"/>
      <c r="Z389" s="193"/>
      <c r="AA389" s="200"/>
      <c r="AE389" s="109" t="s">
        <v>579</v>
      </c>
      <c r="AG389" s="200"/>
      <c r="AI389" s="200"/>
      <c r="AK389" s="200"/>
    </row>
    <row r="390" spans="1:37" s="108" customFormat="1" ht="12" customHeight="1">
      <c r="A390" s="216"/>
      <c r="B390" s="217"/>
      <c r="C390" s="1145" t="s">
        <v>398</v>
      </c>
      <c r="D390" s="1145"/>
      <c r="E390" s="1145"/>
      <c r="F390" s="196"/>
      <c r="G390" s="196"/>
      <c r="H390" s="196"/>
      <c r="I390" s="196"/>
      <c r="J390" s="198"/>
      <c r="K390" s="196"/>
      <c r="L390" s="218">
        <v>61.19</v>
      </c>
      <c r="M390" s="212"/>
      <c r="N390" s="199"/>
      <c r="Z390" s="193"/>
      <c r="AA390" s="200"/>
      <c r="AG390" s="200" t="s">
        <v>398</v>
      </c>
      <c r="AI390" s="200"/>
      <c r="AK390" s="200"/>
    </row>
    <row r="391" spans="1:37" s="108" customFormat="1" ht="22.5" customHeight="1">
      <c r="A391" s="194" t="s">
        <v>580</v>
      </c>
      <c r="B391" s="195" t="s">
        <v>581</v>
      </c>
      <c r="C391" s="1145" t="s">
        <v>582</v>
      </c>
      <c r="D391" s="1145"/>
      <c r="E391" s="1145"/>
      <c r="F391" s="196" t="s">
        <v>472</v>
      </c>
      <c r="G391" s="196"/>
      <c r="H391" s="196"/>
      <c r="I391" s="255">
        <v>9.1815999999999995E-2</v>
      </c>
      <c r="J391" s="222">
        <v>8780.09</v>
      </c>
      <c r="K391" s="196"/>
      <c r="L391" s="218">
        <v>806.15</v>
      </c>
      <c r="M391" s="196"/>
      <c r="N391" s="199"/>
      <c r="Z391" s="193"/>
      <c r="AA391" s="200" t="s">
        <v>582</v>
      </c>
      <c r="AG391" s="200"/>
      <c r="AI391" s="200"/>
      <c r="AK391" s="200"/>
    </row>
    <row r="392" spans="1:37" s="108" customFormat="1" ht="12" customHeight="1">
      <c r="A392" s="216"/>
      <c r="B392" s="217"/>
      <c r="C392" s="1141" t="s">
        <v>409</v>
      </c>
      <c r="D392" s="1141"/>
      <c r="E392" s="1141"/>
      <c r="F392" s="1141"/>
      <c r="G392" s="1141"/>
      <c r="H392" s="1141"/>
      <c r="I392" s="1141"/>
      <c r="J392" s="1141"/>
      <c r="K392" s="1141"/>
      <c r="L392" s="1141"/>
      <c r="M392" s="1141"/>
      <c r="N392" s="1146"/>
      <c r="Z392" s="193"/>
      <c r="AA392" s="200"/>
      <c r="AG392" s="200"/>
      <c r="AH392" s="109" t="s">
        <v>409</v>
      </c>
      <c r="AI392" s="200"/>
      <c r="AK392" s="200"/>
    </row>
    <row r="393" spans="1:37" s="108" customFormat="1" ht="12" customHeight="1">
      <c r="A393" s="216"/>
      <c r="B393" s="217"/>
      <c r="C393" s="1145" t="s">
        <v>398</v>
      </c>
      <c r="D393" s="1145"/>
      <c r="E393" s="1145"/>
      <c r="F393" s="196"/>
      <c r="G393" s="196"/>
      <c r="H393" s="196"/>
      <c r="I393" s="196"/>
      <c r="J393" s="198"/>
      <c r="K393" s="196"/>
      <c r="L393" s="218">
        <v>806.15</v>
      </c>
      <c r="M393" s="212"/>
      <c r="N393" s="199"/>
      <c r="Z393" s="193"/>
      <c r="AA393" s="200"/>
      <c r="AG393" s="200" t="s">
        <v>398</v>
      </c>
      <c r="AI393" s="200"/>
      <c r="AK393" s="200"/>
    </row>
    <row r="394" spans="1:37" s="108" customFormat="1" ht="1.5" customHeight="1">
      <c r="A394" s="224"/>
      <c r="B394" s="217"/>
      <c r="C394" s="217"/>
      <c r="D394" s="217"/>
      <c r="E394" s="217"/>
      <c r="F394" s="225"/>
      <c r="G394" s="225"/>
      <c r="H394" s="225"/>
      <c r="I394" s="225"/>
      <c r="J394" s="226"/>
      <c r="K394" s="225"/>
      <c r="L394" s="226"/>
      <c r="M394" s="207"/>
      <c r="N394" s="226"/>
      <c r="Z394" s="193"/>
      <c r="AA394" s="200"/>
      <c r="AG394" s="200"/>
      <c r="AI394" s="200"/>
      <c r="AK394" s="200"/>
    </row>
    <row r="395" spans="1:37" s="108" customFormat="1" ht="12" customHeight="1">
      <c r="A395" s="227"/>
      <c r="B395" s="198"/>
      <c r="C395" s="1145" t="s">
        <v>583</v>
      </c>
      <c r="D395" s="1145"/>
      <c r="E395" s="1145"/>
      <c r="F395" s="1145"/>
      <c r="G395" s="1145"/>
      <c r="H395" s="1145"/>
      <c r="I395" s="1145"/>
      <c r="J395" s="1145"/>
      <c r="K395" s="1145"/>
      <c r="L395" s="228"/>
      <c r="M395" s="229"/>
      <c r="N395" s="230"/>
      <c r="Z395" s="193"/>
      <c r="AA395" s="200"/>
      <c r="AG395" s="200"/>
      <c r="AI395" s="200" t="s">
        <v>583</v>
      </c>
      <c r="AK395" s="200"/>
    </row>
    <row r="396" spans="1:37" s="108" customFormat="1" ht="12" customHeight="1">
      <c r="A396" s="231"/>
      <c r="B396" s="204"/>
      <c r="C396" s="1141" t="s">
        <v>416</v>
      </c>
      <c r="D396" s="1141"/>
      <c r="E396" s="1141"/>
      <c r="F396" s="1141"/>
      <c r="G396" s="1141"/>
      <c r="H396" s="1141"/>
      <c r="I396" s="1141"/>
      <c r="J396" s="1141"/>
      <c r="K396" s="1141"/>
      <c r="L396" s="232">
        <v>9909.81</v>
      </c>
      <c r="M396" s="233"/>
      <c r="N396" s="234"/>
      <c r="Z396" s="193"/>
      <c r="AA396" s="200"/>
      <c r="AG396" s="200"/>
      <c r="AI396" s="200"/>
      <c r="AJ396" s="109" t="s">
        <v>416</v>
      </c>
      <c r="AK396" s="200"/>
    </row>
    <row r="397" spans="1:37" s="108" customFormat="1" ht="12" customHeight="1">
      <c r="A397" s="231"/>
      <c r="B397" s="204"/>
      <c r="C397" s="1141" t="s">
        <v>417</v>
      </c>
      <c r="D397" s="1141"/>
      <c r="E397" s="1141"/>
      <c r="F397" s="1141"/>
      <c r="G397" s="1141"/>
      <c r="H397" s="1141"/>
      <c r="I397" s="1141"/>
      <c r="J397" s="1141"/>
      <c r="K397" s="1141"/>
      <c r="L397" s="236"/>
      <c r="M397" s="233"/>
      <c r="N397" s="234"/>
      <c r="Z397" s="193"/>
      <c r="AA397" s="200"/>
      <c r="AG397" s="200"/>
      <c r="AI397" s="200"/>
      <c r="AJ397" s="109" t="s">
        <v>417</v>
      </c>
      <c r="AK397" s="200"/>
    </row>
    <row r="398" spans="1:37" s="108" customFormat="1" ht="12" customHeight="1">
      <c r="A398" s="231"/>
      <c r="B398" s="204"/>
      <c r="C398" s="1141" t="s">
        <v>488</v>
      </c>
      <c r="D398" s="1141"/>
      <c r="E398" s="1141"/>
      <c r="F398" s="1141"/>
      <c r="G398" s="1141"/>
      <c r="H398" s="1141"/>
      <c r="I398" s="1141"/>
      <c r="J398" s="1141"/>
      <c r="K398" s="1141"/>
      <c r="L398" s="257">
        <v>606.07000000000005</v>
      </c>
      <c r="M398" s="233"/>
      <c r="N398" s="234"/>
      <c r="Z398" s="193"/>
      <c r="AA398" s="200"/>
      <c r="AG398" s="200"/>
      <c r="AI398" s="200"/>
      <c r="AJ398" s="109" t="s">
        <v>488</v>
      </c>
      <c r="AK398" s="200"/>
    </row>
    <row r="399" spans="1:37" s="108" customFormat="1" ht="12" customHeight="1">
      <c r="A399" s="231"/>
      <c r="B399" s="204"/>
      <c r="C399" s="1141" t="s">
        <v>418</v>
      </c>
      <c r="D399" s="1141"/>
      <c r="E399" s="1141"/>
      <c r="F399" s="1141"/>
      <c r="G399" s="1141"/>
      <c r="H399" s="1141"/>
      <c r="I399" s="1141"/>
      <c r="J399" s="1141"/>
      <c r="K399" s="1141"/>
      <c r="L399" s="257">
        <v>594.92999999999995</v>
      </c>
      <c r="M399" s="233"/>
      <c r="N399" s="234"/>
      <c r="Z399" s="193"/>
      <c r="AA399" s="200"/>
      <c r="AG399" s="200"/>
      <c r="AI399" s="200"/>
      <c r="AJ399" s="109" t="s">
        <v>418</v>
      </c>
      <c r="AK399" s="200"/>
    </row>
    <row r="400" spans="1:37" s="108" customFormat="1" ht="12" customHeight="1">
      <c r="A400" s="231"/>
      <c r="B400" s="204"/>
      <c r="C400" s="1141" t="s">
        <v>419</v>
      </c>
      <c r="D400" s="1141"/>
      <c r="E400" s="1141"/>
      <c r="F400" s="1141"/>
      <c r="G400" s="1141"/>
      <c r="H400" s="1141"/>
      <c r="I400" s="1141"/>
      <c r="J400" s="1141"/>
      <c r="K400" s="1141"/>
      <c r="L400" s="257">
        <v>70.3</v>
      </c>
      <c r="M400" s="233"/>
      <c r="N400" s="234"/>
      <c r="Z400" s="193"/>
      <c r="AA400" s="200"/>
      <c r="AG400" s="200"/>
      <c r="AI400" s="200"/>
      <c r="AJ400" s="109" t="s">
        <v>419</v>
      </c>
      <c r="AK400" s="200"/>
    </row>
    <row r="401" spans="1:37" s="108" customFormat="1" ht="12" customHeight="1">
      <c r="A401" s="231"/>
      <c r="B401" s="204"/>
      <c r="C401" s="1141" t="s">
        <v>420</v>
      </c>
      <c r="D401" s="1141"/>
      <c r="E401" s="1141"/>
      <c r="F401" s="1141"/>
      <c r="G401" s="1141"/>
      <c r="H401" s="1141"/>
      <c r="I401" s="1141"/>
      <c r="J401" s="1141"/>
      <c r="K401" s="1141"/>
      <c r="L401" s="232">
        <v>8708.81</v>
      </c>
      <c r="M401" s="233"/>
      <c r="N401" s="234"/>
      <c r="Z401" s="193"/>
      <c r="AA401" s="200"/>
      <c r="AG401" s="200"/>
      <c r="AI401" s="200"/>
      <c r="AJ401" s="109" t="s">
        <v>420</v>
      </c>
      <c r="AK401" s="200"/>
    </row>
    <row r="402" spans="1:37" s="108" customFormat="1" ht="12" customHeight="1">
      <c r="A402" s="231"/>
      <c r="B402" s="204"/>
      <c r="C402" s="1141" t="s">
        <v>421</v>
      </c>
      <c r="D402" s="1141"/>
      <c r="E402" s="1141"/>
      <c r="F402" s="1141"/>
      <c r="G402" s="1141"/>
      <c r="H402" s="1141"/>
      <c r="I402" s="1141"/>
      <c r="J402" s="1141"/>
      <c r="K402" s="1141"/>
      <c r="L402" s="232">
        <v>11050.55</v>
      </c>
      <c r="M402" s="233"/>
      <c r="N402" s="234"/>
      <c r="Z402" s="193"/>
      <c r="AA402" s="200"/>
      <c r="AG402" s="200"/>
      <c r="AI402" s="200"/>
      <c r="AJ402" s="109" t="s">
        <v>421</v>
      </c>
      <c r="AK402" s="200"/>
    </row>
    <row r="403" spans="1:37" s="108" customFormat="1" ht="12" customHeight="1">
      <c r="A403" s="231"/>
      <c r="B403" s="204"/>
      <c r="C403" s="1141" t="s">
        <v>417</v>
      </c>
      <c r="D403" s="1141"/>
      <c r="E403" s="1141"/>
      <c r="F403" s="1141"/>
      <c r="G403" s="1141"/>
      <c r="H403" s="1141"/>
      <c r="I403" s="1141"/>
      <c r="J403" s="1141"/>
      <c r="K403" s="1141"/>
      <c r="L403" s="236"/>
      <c r="M403" s="233"/>
      <c r="N403" s="234"/>
      <c r="Z403" s="193"/>
      <c r="AA403" s="200"/>
      <c r="AG403" s="200"/>
      <c r="AI403" s="200"/>
      <c r="AJ403" s="109" t="s">
        <v>417</v>
      </c>
      <c r="AK403" s="200"/>
    </row>
    <row r="404" spans="1:37" s="108" customFormat="1" ht="12" customHeight="1">
      <c r="A404" s="231"/>
      <c r="B404" s="204"/>
      <c r="C404" s="1141" t="s">
        <v>489</v>
      </c>
      <c r="D404" s="1141"/>
      <c r="E404" s="1141"/>
      <c r="F404" s="1141"/>
      <c r="G404" s="1141"/>
      <c r="H404" s="1141"/>
      <c r="I404" s="1141"/>
      <c r="J404" s="1141"/>
      <c r="K404" s="1141"/>
      <c r="L404" s="257">
        <v>606.07000000000005</v>
      </c>
      <c r="M404" s="233"/>
      <c r="N404" s="234"/>
      <c r="Z404" s="193"/>
      <c r="AA404" s="200"/>
      <c r="AG404" s="200"/>
      <c r="AI404" s="200"/>
      <c r="AJ404" s="109" t="s">
        <v>489</v>
      </c>
      <c r="AK404" s="200"/>
    </row>
    <row r="405" spans="1:37" s="108" customFormat="1" ht="12" customHeight="1">
      <c r="A405" s="231"/>
      <c r="B405" s="204"/>
      <c r="C405" s="1141" t="s">
        <v>490</v>
      </c>
      <c r="D405" s="1141"/>
      <c r="E405" s="1141"/>
      <c r="F405" s="1141"/>
      <c r="G405" s="1141"/>
      <c r="H405" s="1141"/>
      <c r="I405" s="1141"/>
      <c r="J405" s="1141"/>
      <c r="K405" s="1141"/>
      <c r="L405" s="257">
        <v>594.92999999999995</v>
      </c>
      <c r="M405" s="233"/>
      <c r="N405" s="234"/>
      <c r="Z405" s="193"/>
      <c r="AA405" s="200"/>
      <c r="AG405" s="200"/>
      <c r="AI405" s="200"/>
      <c r="AJ405" s="109" t="s">
        <v>490</v>
      </c>
      <c r="AK405" s="200"/>
    </row>
    <row r="406" spans="1:37" s="108" customFormat="1" ht="12" customHeight="1">
      <c r="A406" s="231"/>
      <c r="B406" s="204"/>
      <c r="C406" s="1141" t="s">
        <v>491</v>
      </c>
      <c r="D406" s="1141"/>
      <c r="E406" s="1141"/>
      <c r="F406" s="1141"/>
      <c r="G406" s="1141"/>
      <c r="H406" s="1141"/>
      <c r="I406" s="1141"/>
      <c r="J406" s="1141"/>
      <c r="K406" s="1141"/>
      <c r="L406" s="257">
        <v>70.3</v>
      </c>
      <c r="M406" s="233"/>
      <c r="N406" s="234"/>
      <c r="Z406" s="193"/>
      <c r="AA406" s="200"/>
      <c r="AG406" s="200"/>
      <c r="AI406" s="200"/>
      <c r="AJ406" s="109" t="s">
        <v>491</v>
      </c>
      <c r="AK406" s="200"/>
    </row>
    <row r="407" spans="1:37" s="108" customFormat="1" ht="12" customHeight="1">
      <c r="A407" s="231"/>
      <c r="B407" s="204"/>
      <c r="C407" s="1141" t="s">
        <v>492</v>
      </c>
      <c r="D407" s="1141"/>
      <c r="E407" s="1141"/>
      <c r="F407" s="1141"/>
      <c r="G407" s="1141"/>
      <c r="H407" s="1141"/>
      <c r="I407" s="1141"/>
      <c r="J407" s="1141"/>
      <c r="K407" s="1141"/>
      <c r="L407" s="232">
        <v>8708.81</v>
      </c>
      <c r="M407" s="233"/>
      <c r="N407" s="234"/>
      <c r="Z407" s="193"/>
      <c r="AA407" s="200"/>
      <c r="AG407" s="200"/>
      <c r="AI407" s="200"/>
      <c r="AJ407" s="109" t="s">
        <v>492</v>
      </c>
      <c r="AK407" s="200"/>
    </row>
    <row r="408" spans="1:37" s="108" customFormat="1" ht="12" customHeight="1">
      <c r="A408" s="231"/>
      <c r="B408" s="204"/>
      <c r="C408" s="1141" t="s">
        <v>493</v>
      </c>
      <c r="D408" s="1141"/>
      <c r="E408" s="1141"/>
      <c r="F408" s="1141"/>
      <c r="G408" s="1141"/>
      <c r="H408" s="1141"/>
      <c r="I408" s="1141"/>
      <c r="J408" s="1141"/>
      <c r="K408" s="1141"/>
      <c r="L408" s="257">
        <v>722.61</v>
      </c>
      <c r="M408" s="233"/>
      <c r="N408" s="234"/>
      <c r="Z408" s="193"/>
      <c r="AA408" s="200"/>
      <c r="AG408" s="200"/>
      <c r="AI408" s="200"/>
      <c r="AJ408" s="109" t="s">
        <v>493</v>
      </c>
      <c r="AK408" s="200"/>
    </row>
    <row r="409" spans="1:37" s="108" customFormat="1" ht="12" customHeight="1">
      <c r="A409" s="231"/>
      <c r="B409" s="204"/>
      <c r="C409" s="1141" t="s">
        <v>494</v>
      </c>
      <c r="D409" s="1141"/>
      <c r="E409" s="1141"/>
      <c r="F409" s="1141"/>
      <c r="G409" s="1141"/>
      <c r="H409" s="1141"/>
      <c r="I409" s="1141"/>
      <c r="J409" s="1141"/>
      <c r="K409" s="1141"/>
      <c r="L409" s="257">
        <v>418.13</v>
      </c>
      <c r="M409" s="233"/>
      <c r="N409" s="234"/>
      <c r="Z409" s="193"/>
      <c r="AA409" s="200"/>
      <c r="AG409" s="200"/>
      <c r="AI409" s="200"/>
      <c r="AJ409" s="109" t="s">
        <v>494</v>
      </c>
      <c r="AK409" s="200"/>
    </row>
    <row r="410" spans="1:37" s="108" customFormat="1" ht="12" customHeight="1">
      <c r="A410" s="231"/>
      <c r="B410" s="204"/>
      <c r="C410" s="1141" t="s">
        <v>431</v>
      </c>
      <c r="D410" s="1141"/>
      <c r="E410" s="1141"/>
      <c r="F410" s="1141"/>
      <c r="G410" s="1141"/>
      <c r="H410" s="1141"/>
      <c r="I410" s="1141"/>
      <c r="J410" s="1141"/>
      <c r="K410" s="1141"/>
      <c r="L410" s="257">
        <v>676.37</v>
      </c>
      <c r="M410" s="233"/>
      <c r="N410" s="234"/>
      <c r="Z410" s="193"/>
      <c r="AA410" s="200"/>
      <c r="AG410" s="200"/>
      <c r="AI410" s="200"/>
      <c r="AJ410" s="109" t="s">
        <v>431</v>
      </c>
      <c r="AK410" s="200"/>
    </row>
    <row r="411" spans="1:37" s="108" customFormat="1" ht="12" customHeight="1">
      <c r="A411" s="231"/>
      <c r="B411" s="204"/>
      <c r="C411" s="1141" t="s">
        <v>432</v>
      </c>
      <c r="D411" s="1141"/>
      <c r="E411" s="1141"/>
      <c r="F411" s="1141"/>
      <c r="G411" s="1141"/>
      <c r="H411" s="1141"/>
      <c r="I411" s="1141"/>
      <c r="J411" s="1141"/>
      <c r="K411" s="1141"/>
      <c r="L411" s="257">
        <v>722.61</v>
      </c>
      <c r="M411" s="233"/>
      <c r="N411" s="234"/>
      <c r="Z411" s="193"/>
      <c r="AA411" s="200"/>
      <c r="AG411" s="200"/>
      <c r="AI411" s="200"/>
      <c r="AJ411" s="109" t="s">
        <v>432</v>
      </c>
      <c r="AK411" s="200"/>
    </row>
    <row r="412" spans="1:37" s="108" customFormat="1" ht="12" customHeight="1">
      <c r="A412" s="231"/>
      <c r="B412" s="204"/>
      <c r="C412" s="1141" t="s">
        <v>433</v>
      </c>
      <c r="D412" s="1141"/>
      <c r="E412" s="1141"/>
      <c r="F412" s="1141"/>
      <c r="G412" s="1141"/>
      <c r="H412" s="1141"/>
      <c r="I412" s="1141"/>
      <c r="J412" s="1141"/>
      <c r="K412" s="1141"/>
      <c r="L412" s="257">
        <v>418.13</v>
      </c>
      <c r="M412" s="233"/>
      <c r="N412" s="234"/>
      <c r="Z412" s="193"/>
      <c r="AA412" s="200"/>
      <c r="AG412" s="200"/>
      <c r="AI412" s="200"/>
      <c r="AJ412" s="109" t="s">
        <v>433</v>
      </c>
      <c r="AK412" s="200"/>
    </row>
    <row r="413" spans="1:37" s="108" customFormat="1" ht="12" customHeight="1">
      <c r="A413" s="231"/>
      <c r="B413" s="226"/>
      <c r="C413" s="1142" t="s">
        <v>584</v>
      </c>
      <c r="D413" s="1142"/>
      <c r="E413" s="1142"/>
      <c r="F413" s="1142"/>
      <c r="G413" s="1142"/>
      <c r="H413" s="1142"/>
      <c r="I413" s="1142"/>
      <c r="J413" s="1142"/>
      <c r="K413" s="1142"/>
      <c r="L413" s="239">
        <v>11050.55</v>
      </c>
      <c r="M413" s="240"/>
      <c r="N413" s="253"/>
      <c r="Z413" s="193"/>
      <c r="AA413" s="200"/>
      <c r="AG413" s="200"/>
      <c r="AI413" s="200"/>
      <c r="AK413" s="200" t="s">
        <v>584</v>
      </c>
    </row>
    <row r="414" spans="1:37" s="108" customFormat="1" ht="12" customHeight="1">
      <c r="A414" s="1089" t="s">
        <v>585</v>
      </c>
      <c r="B414" s="1090"/>
      <c r="C414" s="1090"/>
      <c r="D414" s="1090"/>
      <c r="E414" s="1090"/>
      <c r="F414" s="1090"/>
      <c r="G414" s="1090"/>
      <c r="H414" s="1090"/>
      <c r="I414" s="1090"/>
      <c r="J414" s="1090"/>
      <c r="K414" s="1090"/>
      <c r="L414" s="1090"/>
      <c r="M414" s="1090"/>
      <c r="N414" s="1095"/>
      <c r="Z414" s="193" t="s">
        <v>585</v>
      </c>
      <c r="AA414" s="200"/>
      <c r="AG414" s="200"/>
      <c r="AI414" s="200"/>
      <c r="AK414" s="200"/>
    </row>
    <row r="415" spans="1:37" s="108" customFormat="1" ht="45" customHeight="1">
      <c r="A415" s="194" t="s">
        <v>586</v>
      </c>
      <c r="B415" s="195" t="s">
        <v>587</v>
      </c>
      <c r="C415" s="1145" t="s">
        <v>588</v>
      </c>
      <c r="D415" s="1145"/>
      <c r="E415" s="1145"/>
      <c r="F415" s="196" t="s">
        <v>539</v>
      </c>
      <c r="G415" s="196"/>
      <c r="H415" s="196"/>
      <c r="I415" s="223">
        <v>0.104</v>
      </c>
      <c r="J415" s="198"/>
      <c r="K415" s="196"/>
      <c r="L415" s="198"/>
      <c r="M415" s="196"/>
      <c r="N415" s="199"/>
      <c r="Z415" s="193"/>
      <c r="AA415" s="200" t="s">
        <v>588</v>
      </c>
      <c r="AG415" s="200"/>
      <c r="AI415" s="200"/>
      <c r="AK415" s="200"/>
    </row>
    <row r="416" spans="1:37" s="108" customFormat="1" ht="12" customHeight="1">
      <c r="A416" s="201"/>
      <c r="B416" s="202"/>
      <c r="C416" s="1141" t="s">
        <v>589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B416" s="109" t="s">
        <v>589</v>
      </c>
      <c r="AG416" s="200"/>
      <c r="AI416" s="200"/>
      <c r="AK416" s="200"/>
    </row>
    <row r="417" spans="1:37" s="108" customFormat="1" ht="33.75" customHeight="1">
      <c r="A417" s="203"/>
      <c r="B417" s="204" t="s">
        <v>385</v>
      </c>
      <c r="C417" s="1141" t="s">
        <v>386</v>
      </c>
      <c r="D417" s="1141"/>
      <c r="E417" s="1141"/>
      <c r="F417" s="1141"/>
      <c r="G417" s="1141"/>
      <c r="H417" s="1141"/>
      <c r="I417" s="1141"/>
      <c r="J417" s="1141"/>
      <c r="K417" s="1141"/>
      <c r="L417" s="1141"/>
      <c r="M417" s="1141"/>
      <c r="N417" s="1146"/>
      <c r="Z417" s="193"/>
      <c r="AA417" s="200"/>
      <c r="AC417" s="109" t="s">
        <v>386</v>
      </c>
      <c r="AG417" s="200"/>
      <c r="AI417" s="200"/>
      <c r="AK417" s="200"/>
    </row>
    <row r="418" spans="1:37" s="108" customFormat="1" ht="12">
      <c r="A418" s="205"/>
      <c r="B418" s="206">
        <v>1</v>
      </c>
      <c r="C418" s="1141" t="s">
        <v>446</v>
      </c>
      <c r="D418" s="1141"/>
      <c r="E418" s="1141"/>
      <c r="F418" s="207"/>
      <c r="G418" s="207"/>
      <c r="H418" s="207"/>
      <c r="I418" s="207"/>
      <c r="J418" s="208">
        <v>317.60000000000002</v>
      </c>
      <c r="K418" s="209">
        <v>1.25</v>
      </c>
      <c r="L418" s="208">
        <v>41.29</v>
      </c>
      <c r="M418" s="207"/>
      <c r="N418" s="210"/>
      <c r="Z418" s="193"/>
      <c r="AA418" s="200"/>
      <c r="AD418" s="109" t="s">
        <v>446</v>
      </c>
      <c r="AG418" s="200"/>
      <c r="AI418" s="200"/>
      <c r="AK418" s="200"/>
    </row>
    <row r="419" spans="1:37" s="108" customFormat="1" ht="12">
      <c r="A419" s="205"/>
      <c r="B419" s="206">
        <v>4</v>
      </c>
      <c r="C419" s="1141" t="s">
        <v>447</v>
      </c>
      <c r="D419" s="1141"/>
      <c r="E419" s="1141"/>
      <c r="F419" s="207"/>
      <c r="G419" s="207"/>
      <c r="H419" s="207"/>
      <c r="I419" s="207"/>
      <c r="J419" s="220">
        <v>2034</v>
      </c>
      <c r="K419" s="207"/>
      <c r="L419" s="208">
        <v>211.54</v>
      </c>
      <c r="M419" s="207"/>
      <c r="N419" s="210"/>
      <c r="Z419" s="193"/>
      <c r="AA419" s="200"/>
      <c r="AD419" s="109" t="s">
        <v>447</v>
      </c>
      <c r="AG419" s="200"/>
      <c r="AI419" s="200"/>
      <c r="AK419" s="200"/>
    </row>
    <row r="420" spans="1:37" s="108" customFormat="1" ht="12">
      <c r="A420" s="205"/>
      <c r="B420" s="204"/>
      <c r="C420" s="1141" t="s">
        <v>448</v>
      </c>
      <c r="D420" s="1141"/>
      <c r="E420" s="1141"/>
      <c r="F420" s="207" t="s">
        <v>390</v>
      </c>
      <c r="G420" s="215">
        <v>40</v>
      </c>
      <c r="H420" s="209">
        <v>1.25</v>
      </c>
      <c r="I420" s="248">
        <v>5.2</v>
      </c>
      <c r="J420" s="204"/>
      <c r="K420" s="207"/>
      <c r="L420" s="204"/>
      <c r="M420" s="207"/>
      <c r="N420" s="210"/>
      <c r="Z420" s="193"/>
      <c r="AA420" s="200"/>
      <c r="AE420" s="109" t="s">
        <v>448</v>
      </c>
      <c r="AG420" s="200"/>
      <c r="AI420" s="200"/>
      <c r="AK420" s="200"/>
    </row>
    <row r="421" spans="1:37" s="108" customFormat="1" ht="12" customHeight="1">
      <c r="A421" s="205"/>
      <c r="B421" s="204"/>
      <c r="C421" s="1150" t="s">
        <v>391</v>
      </c>
      <c r="D421" s="1150"/>
      <c r="E421" s="1150"/>
      <c r="F421" s="212"/>
      <c r="G421" s="212"/>
      <c r="H421" s="212"/>
      <c r="I421" s="212"/>
      <c r="J421" s="221">
        <v>2351.6</v>
      </c>
      <c r="K421" s="212"/>
      <c r="L421" s="213">
        <v>252.83</v>
      </c>
      <c r="M421" s="212"/>
      <c r="N421" s="214"/>
      <c r="Z421" s="193"/>
      <c r="AA421" s="200"/>
      <c r="AF421" s="109" t="s">
        <v>391</v>
      </c>
      <c r="AG421" s="200"/>
      <c r="AI421" s="200"/>
      <c r="AK421" s="200"/>
    </row>
    <row r="422" spans="1:37" s="108" customFormat="1" ht="12">
      <c r="A422" s="205"/>
      <c r="B422" s="204"/>
      <c r="C422" s="1141" t="s">
        <v>392</v>
      </c>
      <c r="D422" s="1141"/>
      <c r="E422" s="1141"/>
      <c r="F422" s="207"/>
      <c r="G422" s="207"/>
      <c r="H422" s="207"/>
      <c r="I422" s="207"/>
      <c r="J422" s="204"/>
      <c r="K422" s="207"/>
      <c r="L422" s="208">
        <v>41.29</v>
      </c>
      <c r="M422" s="207"/>
      <c r="N422" s="210"/>
      <c r="Z422" s="193"/>
      <c r="AA422" s="200"/>
      <c r="AE422" s="109" t="s">
        <v>392</v>
      </c>
      <c r="AG422" s="200"/>
      <c r="AI422" s="200"/>
      <c r="AK422" s="200"/>
    </row>
    <row r="423" spans="1:37" s="108" customFormat="1" ht="22.5" customHeight="1">
      <c r="A423" s="205"/>
      <c r="B423" s="204" t="s">
        <v>590</v>
      </c>
      <c r="C423" s="1141" t="s">
        <v>591</v>
      </c>
      <c r="D423" s="1141"/>
      <c r="E423" s="1141"/>
      <c r="F423" s="207" t="s">
        <v>395</v>
      </c>
      <c r="G423" s="215">
        <v>103</v>
      </c>
      <c r="H423" s="207"/>
      <c r="I423" s="215">
        <v>103</v>
      </c>
      <c r="J423" s="204"/>
      <c r="K423" s="207"/>
      <c r="L423" s="208">
        <v>42.53</v>
      </c>
      <c r="M423" s="207"/>
      <c r="N423" s="210"/>
      <c r="Z423" s="193"/>
      <c r="AA423" s="200"/>
      <c r="AE423" s="109" t="s">
        <v>591</v>
      </c>
      <c r="AG423" s="200"/>
      <c r="AI423" s="200"/>
      <c r="AK423" s="200"/>
    </row>
    <row r="424" spans="1:37" s="108" customFormat="1" ht="22.5" customHeight="1">
      <c r="A424" s="205"/>
      <c r="B424" s="204" t="s">
        <v>592</v>
      </c>
      <c r="C424" s="1141" t="s">
        <v>593</v>
      </c>
      <c r="D424" s="1141"/>
      <c r="E424" s="1141"/>
      <c r="F424" s="207" t="s">
        <v>395</v>
      </c>
      <c r="G424" s="215">
        <v>72</v>
      </c>
      <c r="H424" s="207"/>
      <c r="I424" s="215">
        <v>72</v>
      </c>
      <c r="J424" s="204"/>
      <c r="K424" s="207"/>
      <c r="L424" s="208">
        <v>29.73</v>
      </c>
      <c r="M424" s="207"/>
      <c r="N424" s="210"/>
      <c r="Z424" s="193"/>
      <c r="AA424" s="200"/>
      <c r="AE424" s="109" t="s">
        <v>593</v>
      </c>
      <c r="AG424" s="200"/>
      <c r="AI424" s="200"/>
      <c r="AK424" s="200"/>
    </row>
    <row r="425" spans="1:37" s="108" customFormat="1" ht="12" customHeight="1">
      <c r="A425" s="216"/>
      <c r="B425" s="217"/>
      <c r="C425" s="1145" t="s">
        <v>398</v>
      </c>
      <c r="D425" s="1145"/>
      <c r="E425" s="1145"/>
      <c r="F425" s="196"/>
      <c r="G425" s="196"/>
      <c r="H425" s="196"/>
      <c r="I425" s="196"/>
      <c r="J425" s="198"/>
      <c r="K425" s="196"/>
      <c r="L425" s="218">
        <v>325.08999999999997</v>
      </c>
      <c r="M425" s="212"/>
      <c r="N425" s="199"/>
      <c r="Z425" s="193"/>
      <c r="AA425" s="200"/>
      <c r="AG425" s="200" t="s">
        <v>398</v>
      </c>
      <c r="AI425" s="200"/>
      <c r="AK425" s="200"/>
    </row>
    <row r="426" spans="1:37" s="108" customFormat="1" ht="33.75" customHeight="1">
      <c r="A426" s="194" t="s">
        <v>594</v>
      </c>
      <c r="B426" s="195" t="s">
        <v>595</v>
      </c>
      <c r="C426" s="1145" t="s">
        <v>596</v>
      </c>
      <c r="D426" s="1145"/>
      <c r="E426" s="1145"/>
      <c r="F426" s="196" t="s">
        <v>539</v>
      </c>
      <c r="G426" s="196"/>
      <c r="H426" s="196"/>
      <c r="I426" s="223">
        <v>0.104</v>
      </c>
      <c r="J426" s="198"/>
      <c r="K426" s="196"/>
      <c r="L426" s="198"/>
      <c r="M426" s="196"/>
      <c r="N426" s="199"/>
      <c r="Z426" s="193"/>
      <c r="AA426" s="200" t="s">
        <v>596</v>
      </c>
      <c r="AG426" s="200"/>
      <c r="AI426" s="200"/>
      <c r="AK426" s="200"/>
    </row>
    <row r="427" spans="1:37" s="108" customFormat="1" ht="33.75" customHeight="1">
      <c r="A427" s="203"/>
      <c r="B427" s="204" t="s">
        <v>385</v>
      </c>
      <c r="C427" s="1141" t="s">
        <v>386</v>
      </c>
      <c r="D427" s="1141"/>
      <c r="E427" s="1141"/>
      <c r="F427" s="1141"/>
      <c r="G427" s="1141"/>
      <c r="H427" s="1141"/>
      <c r="I427" s="1141"/>
      <c r="J427" s="1141"/>
      <c r="K427" s="1141"/>
      <c r="L427" s="1141"/>
      <c r="M427" s="1141"/>
      <c r="N427" s="1146"/>
      <c r="Z427" s="193"/>
      <c r="AA427" s="200"/>
      <c r="AC427" s="109" t="s">
        <v>386</v>
      </c>
      <c r="AG427" s="200"/>
      <c r="AI427" s="200"/>
      <c r="AK427" s="200"/>
    </row>
    <row r="428" spans="1:37" s="108" customFormat="1" ht="12">
      <c r="A428" s="205"/>
      <c r="B428" s="206">
        <v>1</v>
      </c>
      <c r="C428" s="1141" t="s">
        <v>446</v>
      </c>
      <c r="D428" s="1141"/>
      <c r="E428" s="1141"/>
      <c r="F428" s="207"/>
      <c r="G428" s="207"/>
      <c r="H428" s="207"/>
      <c r="I428" s="207"/>
      <c r="J428" s="208">
        <v>43.43</v>
      </c>
      <c r="K428" s="209">
        <v>1.25</v>
      </c>
      <c r="L428" s="208">
        <v>5.65</v>
      </c>
      <c r="M428" s="207"/>
      <c r="N428" s="210"/>
      <c r="Z428" s="193"/>
      <c r="AA428" s="200"/>
      <c r="AD428" s="109" t="s">
        <v>446</v>
      </c>
      <c r="AG428" s="200"/>
      <c r="AI428" s="200"/>
      <c r="AK428" s="200"/>
    </row>
    <row r="429" spans="1:37" s="108" customFormat="1" ht="12">
      <c r="A429" s="205"/>
      <c r="B429" s="206">
        <v>4</v>
      </c>
      <c r="C429" s="1141" t="s">
        <v>447</v>
      </c>
      <c r="D429" s="1141"/>
      <c r="E429" s="1141"/>
      <c r="F429" s="207"/>
      <c r="G429" s="207"/>
      <c r="H429" s="207"/>
      <c r="I429" s="207"/>
      <c r="J429" s="208">
        <v>678</v>
      </c>
      <c r="K429" s="207"/>
      <c r="L429" s="208">
        <v>70.510000000000005</v>
      </c>
      <c r="M429" s="207"/>
      <c r="N429" s="210"/>
      <c r="Z429" s="193"/>
      <c r="AA429" s="200"/>
      <c r="AD429" s="109" t="s">
        <v>447</v>
      </c>
      <c r="AG429" s="200"/>
      <c r="AI429" s="200"/>
      <c r="AK429" s="200"/>
    </row>
    <row r="430" spans="1:37" s="108" customFormat="1" ht="12">
      <c r="A430" s="205"/>
      <c r="B430" s="204"/>
      <c r="C430" s="1141" t="s">
        <v>448</v>
      </c>
      <c r="D430" s="1141"/>
      <c r="E430" s="1141"/>
      <c r="F430" s="207" t="s">
        <v>390</v>
      </c>
      <c r="G430" s="209">
        <v>5.47</v>
      </c>
      <c r="H430" s="209">
        <v>1.25</v>
      </c>
      <c r="I430" s="250">
        <v>0.71109999999999995</v>
      </c>
      <c r="J430" s="204"/>
      <c r="K430" s="207"/>
      <c r="L430" s="204"/>
      <c r="M430" s="207"/>
      <c r="N430" s="210"/>
      <c r="Z430" s="193"/>
      <c r="AA430" s="200"/>
      <c r="AE430" s="109" t="s">
        <v>448</v>
      </c>
      <c r="AG430" s="200"/>
      <c r="AI430" s="200"/>
      <c r="AK430" s="200"/>
    </row>
    <row r="431" spans="1:37" s="108" customFormat="1" ht="12" customHeight="1">
      <c r="A431" s="205"/>
      <c r="B431" s="204"/>
      <c r="C431" s="1150" t="s">
        <v>391</v>
      </c>
      <c r="D431" s="1150"/>
      <c r="E431" s="1150"/>
      <c r="F431" s="212"/>
      <c r="G431" s="212"/>
      <c r="H431" s="212"/>
      <c r="I431" s="212"/>
      <c r="J431" s="213">
        <v>721.43</v>
      </c>
      <c r="K431" s="212"/>
      <c r="L431" s="213">
        <v>76.16</v>
      </c>
      <c r="M431" s="212"/>
      <c r="N431" s="214"/>
      <c r="Z431" s="193"/>
      <c r="AA431" s="200"/>
      <c r="AF431" s="109" t="s">
        <v>391</v>
      </c>
      <c r="AG431" s="200"/>
      <c r="AI431" s="200"/>
      <c r="AK431" s="200"/>
    </row>
    <row r="432" spans="1:37" s="108" customFormat="1" ht="12">
      <c r="A432" s="205"/>
      <c r="B432" s="204"/>
      <c r="C432" s="1141" t="s">
        <v>392</v>
      </c>
      <c r="D432" s="1141"/>
      <c r="E432" s="1141"/>
      <c r="F432" s="207"/>
      <c r="G432" s="207"/>
      <c r="H432" s="207"/>
      <c r="I432" s="207"/>
      <c r="J432" s="204"/>
      <c r="K432" s="207"/>
      <c r="L432" s="208">
        <v>5.65</v>
      </c>
      <c r="M432" s="207"/>
      <c r="N432" s="210"/>
      <c r="Z432" s="193"/>
      <c r="AA432" s="200"/>
      <c r="AE432" s="109" t="s">
        <v>392</v>
      </c>
      <c r="AG432" s="200"/>
      <c r="AI432" s="200"/>
      <c r="AK432" s="200"/>
    </row>
    <row r="433" spans="1:37" s="108" customFormat="1" ht="22.5" customHeight="1">
      <c r="A433" s="205"/>
      <c r="B433" s="204" t="s">
        <v>590</v>
      </c>
      <c r="C433" s="1141" t="s">
        <v>591</v>
      </c>
      <c r="D433" s="1141"/>
      <c r="E433" s="1141"/>
      <c r="F433" s="207" t="s">
        <v>395</v>
      </c>
      <c r="G433" s="215">
        <v>103</v>
      </c>
      <c r="H433" s="207"/>
      <c r="I433" s="215">
        <v>103</v>
      </c>
      <c r="J433" s="204"/>
      <c r="K433" s="207"/>
      <c r="L433" s="208">
        <v>5.82</v>
      </c>
      <c r="M433" s="207"/>
      <c r="N433" s="210"/>
      <c r="Z433" s="193"/>
      <c r="AA433" s="200"/>
      <c r="AE433" s="109" t="s">
        <v>591</v>
      </c>
      <c r="AG433" s="200"/>
      <c r="AI433" s="200"/>
      <c r="AK433" s="200"/>
    </row>
    <row r="434" spans="1:37" s="108" customFormat="1" ht="22.5" customHeight="1">
      <c r="A434" s="205"/>
      <c r="B434" s="204" t="s">
        <v>592</v>
      </c>
      <c r="C434" s="1141" t="s">
        <v>593</v>
      </c>
      <c r="D434" s="1141"/>
      <c r="E434" s="1141"/>
      <c r="F434" s="207" t="s">
        <v>395</v>
      </c>
      <c r="G434" s="215">
        <v>72</v>
      </c>
      <c r="H434" s="207"/>
      <c r="I434" s="215">
        <v>72</v>
      </c>
      <c r="J434" s="204"/>
      <c r="K434" s="207"/>
      <c r="L434" s="208">
        <v>4.07</v>
      </c>
      <c r="M434" s="207"/>
      <c r="N434" s="210"/>
      <c r="Z434" s="193"/>
      <c r="AA434" s="200"/>
      <c r="AE434" s="109" t="s">
        <v>593</v>
      </c>
      <c r="AG434" s="200"/>
      <c r="AI434" s="200"/>
      <c r="AK434" s="200"/>
    </row>
    <row r="435" spans="1:37" s="108" customFormat="1" ht="12" customHeight="1">
      <c r="A435" s="216"/>
      <c r="B435" s="217"/>
      <c r="C435" s="1145" t="s">
        <v>398</v>
      </c>
      <c r="D435" s="1145"/>
      <c r="E435" s="1145"/>
      <c r="F435" s="196"/>
      <c r="G435" s="196"/>
      <c r="H435" s="196"/>
      <c r="I435" s="196"/>
      <c r="J435" s="198"/>
      <c r="K435" s="196"/>
      <c r="L435" s="218">
        <v>86.05</v>
      </c>
      <c r="M435" s="212"/>
      <c r="N435" s="199"/>
      <c r="Z435" s="193"/>
      <c r="AA435" s="200"/>
      <c r="AG435" s="200" t="s">
        <v>398</v>
      </c>
      <c r="AI435" s="200"/>
      <c r="AK435" s="200"/>
    </row>
    <row r="436" spans="1:37" s="108" customFormat="1" ht="33.75" customHeight="1">
      <c r="A436" s="194" t="s">
        <v>597</v>
      </c>
      <c r="B436" s="195" t="s">
        <v>598</v>
      </c>
      <c r="C436" s="1145" t="s">
        <v>599</v>
      </c>
      <c r="D436" s="1145"/>
      <c r="E436" s="1145"/>
      <c r="F436" s="196" t="s">
        <v>539</v>
      </c>
      <c r="G436" s="196"/>
      <c r="H436" s="196"/>
      <c r="I436" s="223">
        <v>0.104</v>
      </c>
      <c r="J436" s="198"/>
      <c r="K436" s="196"/>
      <c r="L436" s="198"/>
      <c r="M436" s="196"/>
      <c r="N436" s="199"/>
      <c r="Z436" s="193"/>
      <c r="AA436" s="200" t="s">
        <v>599</v>
      </c>
      <c r="AG436" s="200"/>
      <c r="AI436" s="200"/>
      <c r="AK436" s="200"/>
    </row>
    <row r="437" spans="1:37" s="108" customFormat="1" ht="33.75" customHeight="1">
      <c r="A437" s="203"/>
      <c r="B437" s="204" t="s">
        <v>385</v>
      </c>
      <c r="C437" s="1141" t="s">
        <v>386</v>
      </c>
      <c r="D437" s="1141"/>
      <c r="E437" s="1141"/>
      <c r="F437" s="1141"/>
      <c r="G437" s="1141"/>
      <c r="H437" s="1141"/>
      <c r="I437" s="1141"/>
      <c r="J437" s="1141"/>
      <c r="K437" s="1141"/>
      <c r="L437" s="1141"/>
      <c r="M437" s="1141"/>
      <c r="N437" s="1146"/>
      <c r="Z437" s="193"/>
      <c r="AA437" s="200"/>
      <c r="AC437" s="109" t="s">
        <v>386</v>
      </c>
      <c r="AG437" s="200"/>
      <c r="AI437" s="200"/>
      <c r="AK437" s="200"/>
    </row>
    <row r="438" spans="1:37" s="108" customFormat="1" ht="12">
      <c r="A438" s="205"/>
      <c r="B438" s="206">
        <v>1</v>
      </c>
      <c r="C438" s="1141" t="s">
        <v>446</v>
      </c>
      <c r="D438" s="1141"/>
      <c r="E438" s="1141"/>
      <c r="F438" s="207"/>
      <c r="G438" s="207"/>
      <c r="H438" s="207"/>
      <c r="I438" s="207"/>
      <c r="J438" s="208">
        <v>44.42</v>
      </c>
      <c r="K438" s="209">
        <v>1.25</v>
      </c>
      <c r="L438" s="208">
        <v>5.77</v>
      </c>
      <c r="M438" s="207"/>
      <c r="N438" s="210"/>
      <c r="Z438" s="193"/>
      <c r="AA438" s="200"/>
      <c r="AD438" s="109" t="s">
        <v>446</v>
      </c>
      <c r="AG438" s="200"/>
      <c r="AI438" s="200"/>
      <c r="AK438" s="200"/>
    </row>
    <row r="439" spans="1:37" s="108" customFormat="1" ht="12">
      <c r="A439" s="205"/>
      <c r="B439" s="206">
        <v>2</v>
      </c>
      <c r="C439" s="1141" t="s">
        <v>387</v>
      </c>
      <c r="D439" s="1141"/>
      <c r="E439" s="1141"/>
      <c r="F439" s="207"/>
      <c r="G439" s="207"/>
      <c r="H439" s="207"/>
      <c r="I439" s="207"/>
      <c r="J439" s="208">
        <v>301.39999999999998</v>
      </c>
      <c r="K439" s="209">
        <v>1.25</v>
      </c>
      <c r="L439" s="208">
        <v>39.18</v>
      </c>
      <c r="M439" s="207"/>
      <c r="N439" s="210"/>
      <c r="Z439" s="193"/>
      <c r="AA439" s="200"/>
      <c r="AD439" s="109" t="s">
        <v>387</v>
      </c>
      <c r="AG439" s="200"/>
      <c r="AI439" s="200"/>
      <c r="AK439" s="200"/>
    </row>
    <row r="440" spans="1:37" s="108" customFormat="1" ht="12">
      <c r="A440" s="205"/>
      <c r="B440" s="206">
        <v>3</v>
      </c>
      <c r="C440" s="1141" t="s">
        <v>388</v>
      </c>
      <c r="D440" s="1141"/>
      <c r="E440" s="1141"/>
      <c r="F440" s="207"/>
      <c r="G440" s="207"/>
      <c r="H440" s="207"/>
      <c r="I440" s="207"/>
      <c r="J440" s="208">
        <v>31.78</v>
      </c>
      <c r="K440" s="209">
        <v>1.25</v>
      </c>
      <c r="L440" s="208">
        <v>4.13</v>
      </c>
      <c r="M440" s="207"/>
      <c r="N440" s="210"/>
      <c r="Z440" s="193"/>
      <c r="AA440" s="200"/>
      <c r="AD440" s="109" t="s">
        <v>388</v>
      </c>
      <c r="AG440" s="200"/>
      <c r="AI440" s="200"/>
      <c r="AK440" s="200"/>
    </row>
    <row r="441" spans="1:37" s="108" customFormat="1" ht="12">
      <c r="A441" s="205"/>
      <c r="B441" s="206">
        <v>4</v>
      </c>
      <c r="C441" s="1141" t="s">
        <v>447</v>
      </c>
      <c r="D441" s="1141"/>
      <c r="E441" s="1141"/>
      <c r="F441" s="207"/>
      <c r="G441" s="207"/>
      <c r="H441" s="207"/>
      <c r="I441" s="207"/>
      <c r="J441" s="208">
        <v>24.4</v>
      </c>
      <c r="K441" s="207"/>
      <c r="L441" s="208">
        <v>2.54</v>
      </c>
      <c r="M441" s="207"/>
      <c r="N441" s="210"/>
      <c r="Z441" s="193"/>
      <c r="AA441" s="200"/>
      <c r="AD441" s="109" t="s">
        <v>447</v>
      </c>
      <c r="AG441" s="200"/>
      <c r="AI441" s="200"/>
      <c r="AK441" s="200"/>
    </row>
    <row r="442" spans="1:37" s="108" customFormat="1" ht="12">
      <c r="A442" s="205"/>
      <c r="B442" s="204"/>
      <c r="C442" s="1141" t="s">
        <v>448</v>
      </c>
      <c r="D442" s="1141"/>
      <c r="E442" s="1141"/>
      <c r="F442" s="207" t="s">
        <v>390</v>
      </c>
      <c r="G442" s="209">
        <v>5.25</v>
      </c>
      <c r="H442" s="209">
        <v>1.25</v>
      </c>
      <c r="I442" s="250">
        <v>0.6825</v>
      </c>
      <c r="J442" s="204"/>
      <c r="K442" s="207"/>
      <c r="L442" s="204"/>
      <c r="M442" s="207"/>
      <c r="N442" s="210"/>
      <c r="Z442" s="193"/>
      <c r="AA442" s="200"/>
      <c r="AE442" s="109" t="s">
        <v>448</v>
      </c>
      <c r="AG442" s="200"/>
      <c r="AI442" s="200"/>
      <c r="AK442" s="200"/>
    </row>
    <row r="443" spans="1:37" s="108" customFormat="1" ht="12">
      <c r="A443" s="205"/>
      <c r="B443" s="204"/>
      <c r="C443" s="1141" t="s">
        <v>389</v>
      </c>
      <c r="D443" s="1141"/>
      <c r="E443" s="1141"/>
      <c r="F443" s="207" t="s">
        <v>390</v>
      </c>
      <c r="G443" s="209">
        <v>2.74</v>
      </c>
      <c r="H443" s="209">
        <v>1.25</v>
      </c>
      <c r="I443" s="250">
        <v>0.35620000000000002</v>
      </c>
      <c r="J443" s="204"/>
      <c r="K443" s="207"/>
      <c r="L443" s="204"/>
      <c r="M443" s="207"/>
      <c r="N443" s="210"/>
      <c r="Z443" s="193"/>
      <c r="AA443" s="200"/>
      <c r="AE443" s="109" t="s">
        <v>389</v>
      </c>
      <c r="AG443" s="200"/>
      <c r="AI443" s="200"/>
      <c r="AK443" s="200"/>
    </row>
    <row r="444" spans="1:37" s="108" customFormat="1" ht="12" customHeight="1">
      <c r="A444" s="205"/>
      <c r="B444" s="204"/>
      <c r="C444" s="1150" t="s">
        <v>391</v>
      </c>
      <c r="D444" s="1150"/>
      <c r="E444" s="1150"/>
      <c r="F444" s="212"/>
      <c r="G444" s="212"/>
      <c r="H444" s="212"/>
      <c r="I444" s="212"/>
      <c r="J444" s="213">
        <v>370.22</v>
      </c>
      <c r="K444" s="212"/>
      <c r="L444" s="213">
        <v>47.49</v>
      </c>
      <c r="M444" s="212"/>
      <c r="N444" s="214"/>
      <c r="Z444" s="193"/>
      <c r="AA444" s="200"/>
      <c r="AF444" s="109" t="s">
        <v>391</v>
      </c>
      <c r="AG444" s="200"/>
      <c r="AI444" s="200"/>
      <c r="AK444" s="200"/>
    </row>
    <row r="445" spans="1:37" s="108" customFormat="1" ht="12">
      <c r="A445" s="205"/>
      <c r="B445" s="204"/>
      <c r="C445" s="1141" t="s">
        <v>392</v>
      </c>
      <c r="D445" s="1141"/>
      <c r="E445" s="1141"/>
      <c r="F445" s="207"/>
      <c r="G445" s="207"/>
      <c r="H445" s="207"/>
      <c r="I445" s="207"/>
      <c r="J445" s="204"/>
      <c r="K445" s="207"/>
      <c r="L445" s="208">
        <v>9.9</v>
      </c>
      <c r="M445" s="207"/>
      <c r="N445" s="210"/>
      <c r="Z445" s="193"/>
      <c r="AA445" s="200"/>
      <c r="AE445" s="109" t="s">
        <v>392</v>
      </c>
      <c r="AG445" s="200"/>
      <c r="AI445" s="200"/>
      <c r="AK445" s="200"/>
    </row>
    <row r="446" spans="1:37" s="108" customFormat="1" ht="22.5" customHeight="1">
      <c r="A446" s="205"/>
      <c r="B446" s="204" t="s">
        <v>590</v>
      </c>
      <c r="C446" s="1141" t="s">
        <v>591</v>
      </c>
      <c r="D446" s="1141"/>
      <c r="E446" s="1141"/>
      <c r="F446" s="207" t="s">
        <v>395</v>
      </c>
      <c r="G446" s="215">
        <v>103</v>
      </c>
      <c r="H446" s="207"/>
      <c r="I446" s="215">
        <v>103</v>
      </c>
      <c r="J446" s="204"/>
      <c r="K446" s="207"/>
      <c r="L446" s="208">
        <v>10.199999999999999</v>
      </c>
      <c r="M446" s="207"/>
      <c r="N446" s="210"/>
      <c r="Z446" s="193"/>
      <c r="AA446" s="200"/>
      <c r="AE446" s="109" t="s">
        <v>591</v>
      </c>
      <c r="AG446" s="200"/>
      <c r="AI446" s="200"/>
      <c r="AK446" s="200"/>
    </row>
    <row r="447" spans="1:37" s="108" customFormat="1" ht="22.5" customHeight="1">
      <c r="A447" s="205"/>
      <c r="B447" s="204" t="s">
        <v>592</v>
      </c>
      <c r="C447" s="1141" t="s">
        <v>593</v>
      </c>
      <c r="D447" s="1141"/>
      <c r="E447" s="1141"/>
      <c r="F447" s="207" t="s">
        <v>395</v>
      </c>
      <c r="G447" s="215">
        <v>72</v>
      </c>
      <c r="H447" s="207"/>
      <c r="I447" s="215">
        <v>72</v>
      </c>
      <c r="J447" s="204"/>
      <c r="K447" s="207"/>
      <c r="L447" s="208">
        <v>7.13</v>
      </c>
      <c r="M447" s="207"/>
      <c r="N447" s="210"/>
      <c r="Z447" s="193"/>
      <c r="AA447" s="200"/>
      <c r="AE447" s="109" t="s">
        <v>593</v>
      </c>
      <c r="AG447" s="200"/>
      <c r="AI447" s="200"/>
      <c r="AK447" s="200"/>
    </row>
    <row r="448" spans="1:37" s="108" customFormat="1" ht="12" customHeight="1">
      <c r="A448" s="216"/>
      <c r="B448" s="217"/>
      <c r="C448" s="1145" t="s">
        <v>398</v>
      </c>
      <c r="D448" s="1145"/>
      <c r="E448" s="1145"/>
      <c r="F448" s="196"/>
      <c r="G448" s="196"/>
      <c r="H448" s="196"/>
      <c r="I448" s="196"/>
      <c r="J448" s="198"/>
      <c r="K448" s="196"/>
      <c r="L448" s="218">
        <v>64.819999999999993</v>
      </c>
      <c r="M448" s="212"/>
      <c r="N448" s="199"/>
      <c r="Z448" s="193"/>
      <c r="AA448" s="200"/>
      <c r="AG448" s="200" t="s">
        <v>398</v>
      </c>
      <c r="AI448" s="200"/>
      <c r="AK448" s="200"/>
    </row>
    <row r="449" spans="1:37" s="108" customFormat="1" ht="22.5" customHeight="1">
      <c r="A449" s="194" t="s">
        <v>600</v>
      </c>
      <c r="B449" s="195" t="s">
        <v>601</v>
      </c>
      <c r="C449" s="1145" t="s">
        <v>602</v>
      </c>
      <c r="D449" s="1145"/>
      <c r="E449" s="1145"/>
      <c r="F449" s="196" t="s">
        <v>603</v>
      </c>
      <c r="G449" s="196"/>
      <c r="H449" s="196"/>
      <c r="I449" s="223">
        <v>0.20799999999999999</v>
      </c>
      <c r="J449" s="218">
        <v>36.869999999999997</v>
      </c>
      <c r="K449" s="196"/>
      <c r="L449" s="218">
        <v>7.67</v>
      </c>
      <c r="M449" s="196"/>
      <c r="N449" s="199"/>
      <c r="Z449" s="193"/>
      <c r="AA449" s="200" t="s">
        <v>602</v>
      </c>
      <c r="AG449" s="200"/>
      <c r="AI449" s="200"/>
      <c r="AK449" s="200"/>
    </row>
    <row r="450" spans="1:37" s="108" customFormat="1" ht="12" customHeight="1">
      <c r="A450" s="216"/>
      <c r="B450" s="217"/>
      <c r="C450" s="1141" t="s">
        <v>409</v>
      </c>
      <c r="D450" s="1141"/>
      <c r="E450" s="1141"/>
      <c r="F450" s="1141"/>
      <c r="G450" s="1141"/>
      <c r="H450" s="1141"/>
      <c r="I450" s="1141"/>
      <c r="J450" s="1141"/>
      <c r="K450" s="1141"/>
      <c r="L450" s="1141"/>
      <c r="M450" s="1141"/>
      <c r="N450" s="1146"/>
      <c r="Z450" s="193"/>
      <c r="AA450" s="200"/>
      <c r="AG450" s="200"/>
      <c r="AH450" s="109" t="s">
        <v>409</v>
      </c>
      <c r="AI450" s="200"/>
      <c r="AK450" s="200"/>
    </row>
    <row r="451" spans="1:37" s="108" customFormat="1" ht="12" customHeight="1">
      <c r="A451" s="216"/>
      <c r="B451" s="217"/>
      <c r="C451" s="1145" t="s">
        <v>398</v>
      </c>
      <c r="D451" s="1145"/>
      <c r="E451" s="1145"/>
      <c r="F451" s="196"/>
      <c r="G451" s="196"/>
      <c r="H451" s="196"/>
      <c r="I451" s="196"/>
      <c r="J451" s="198"/>
      <c r="K451" s="196"/>
      <c r="L451" s="218">
        <v>7.67</v>
      </c>
      <c r="M451" s="212"/>
      <c r="N451" s="199"/>
      <c r="Z451" s="193"/>
      <c r="AA451" s="200"/>
      <c r="AG451" s="200" t="s">
        <v>398</v>
      </c>
      <c r="AI451" s="200"/>
      <c r="AK451" s="200"/>
    </row>
    <row r="452" spans="1:37" s="108" customFormat="1" ht="1.5" customHeight="1">
      <c r="A452" s="224"/>
      <c r="B452" s="217"/>
      <c r="C452" s="217"/>
      <c r="D452" s="217"/>
      <c r="E452" s="217"/>
      <c r="F452" s="225"/>
      <c r="G452" s="225"/>
      <c r="H452" s="225"/>
      <c r="I452" s="225"/>
      <c r="J452" s="226"/>
      <c r="K452" s="225"/>
      <c r="L452" s="226"/>
      <c r="M452" s="207"/>
      <c r="N452" s="226"/>
      <c r="Z452" s="193"/>
      <c r="AA452" s="200"/>
      <c r="AG452" s="200"/>
      <c r="AI452" s="200"/>
      <c r="AK452" s="200"/>
    </row>
    <row r="453" spans="1:37" s="108" customFormat="1" ht="12" customHeight="1">
      <c r="A453" s="227"/>
      <c r="B453" s="198"/>
      <c r="C453" s="1145" t="s">
        <v>604</v>
      </c>
      <c r="D453" s="1145"/>
      <c r="E453" s="1145"/>
      <c r="F453" s="1145"/>
      <c r="G453" s="1145"/>
      <c r="H453" s="1145"/>
      <c r="I453" s="1145"/>
      <c r="J453" s="1145"/>
      <c r="K453" s="1145"/>
      <c r="L453" s="228"/>
      <c r="M453" s="229"/>
      <c r="N453" s="230"/>
      <c r="Z453" s="193"/>
      <c r="AA453" s="200"/>
      <c r="AG453" s="200"/>
      <c r="AI453" s="200" t="s">
        <v>604</v>
      </c>
      <c r="AK453" s="200"/>
    </row>
    <row r="454" spans="1:37" s="108" customFormat="1" ht="12" customHeight="1">
      <c r="A454" s="231"/>
      <c r="B454" s="204"/>
      <c r="C454" s="1141" t="s">
        <v>416</v>
      </c>
      <c r="D454" s="1141"/>
      <c r="E454" s="1141"/>
      <c r="F454" s="1141"/>
      <c r="G454" s="1141"/>
      <c r="H454" s="1141"/>
      <c r="I454" s="1141"/>
      <c r="J454" s="1141"/>
      <c r="K454" s="1141"/>
      <c r="L454" s="257">
        <v>384.15</v>
      </c>
      <c r="M454" s="233"/>
      <c r="N454" s="234"/>
      <c r="Z454" s="193"/>
      <c r="AA454" s="200"/>
      <c r="AG454" s="200"/>
      <c r="AI454" s="200"/>
      <c r="AJ454" s="109" t="s">
        <v>416</v>
      </c>
      <c r="AK454" s="200"/>
    </row>
    <row r="455" spans="1:37" s="108" customFormat="1" ht="12" customHeight="1">
      <c r="A455" s="231"/>
      <c r="B455" s="204"/>
      <c r="C455" s="1141" t="s">
        <v>417</v>
      </c>
      <c r="D455" s="1141"/>
      <c r="E455" s="1141"/>
      <c r="F455" s="1141"/>
      <c r="G455" s="1141"/>
      <c r="H455" s="1141"/>
      <c r="I455" s="1141"/>
      <c r="J455" s="1141"/>
      <c r="K455" s="1141"/>
      <c r="L455" s="236"/>
      <c r="M455" s="233"/>
      <c r="N455" s="234"/>
      <c r="Z455" s="193"/>
      <c r="AA455" s="200"/>
      <c r="AG455" s="200"/>
      <c r="AI455" s="200"/>
      <c r="AJ455" s="109" t="s">
        <v>417</v>
      </c>
      <c r="AK455" s="200"/>
    </row>
    <row r="456" spans="1:37" s="108" customFormat="1" ht="12" customHeight="1">
      <c r="A456" s="231"/>
      <c r="B456" s="204"/>
      <c r="C456" s="1141" t="s">
        <v>488</v>
      </c>
      <c r="D456" s="1141"/>
      <c r="E456" s="1141"/>
      <c r="F456" s="1141"/>
      <c r="G456" s="1141"/>
      <c r="H456" s="1141"/>
      <c r="I456" s="1141"/>
      <c r="J456" s="1141"/>
      <c r="K456" s="1141"/>
      <c r="L456" s="257">
        <v>52.71</v>
      </c>
      <c r="M456" s="233"/>
      <c r="N456" s="234"/>
      <c r="Z456" s="193"/>
      <c r="AA456" s="200"/>
      <c r="AG456" s="200"/>
      <c r="AI456" s="200"/>
      <c r="AJ456" s="109" t="s">
        <v>488</v>
      </c>
      <c r="AK456" s="200"/>
    </row>
    <row r="457" spans="1:37" s="108" customFormat="1" ht="12" customHeight="1">
      <c r="A457" s="231"/>
      <c r="B457" s="204"/>
      <c r="C457" s="1141" t="s">
        <v>418</v>
      </c>
      <c r="D457" s="1141"/>
      <c r="E457" s="1141"/>
      <c r="F457" s="1141"/>
      <c r="G457" s="1141"/>
      <c r="H457" s="1141"/>
      <c r="I457" s="1141"/>
      <c r="J457" s="1141"/>
      <c r="K457" s="1141"/>
      <c r="L457" s="257">
        <v>39.18</v>
      </c>
      <c r="M457" s="233"/>
      <c r="N457" s="234"/>
      <c r="Z457" s="193"/>
      <c r="AA457" s="200"/>
      <c r="AG457" s="200"/>
      <c r="AI457" s="200"/>
      <c r="AJ457" s="109" t="s">
        <v>418</v>
      </c>
      <c r="AK457" s="200"/>
    </row>
    <row r="458" spans="1:37" s="108" customFormat="1" ht="12" customHeight="1">
      <c r="A458" s="231"/>
      <c r="B458" s="204"/>
      <c r="C458" s="1141" t="s">
        <v>419</v>
      </c>
      <c r="D458" s="1141"/>
      <c r="E458" s="1141"/>
      <c r="F458" s="1141"/>
      <c r="G458" s="1141"/>
      <c r="H458" s="1141"/>
      <c r="I458" s="1141"/>
      <c r="J458" s="1141"/>
      <c r="K458" s="1141"/>
      <c r="L458" s="257">
        <v>4.13</v>
      </c>
      <c r="M458" s="233"/>
      <c r="N458" s="234"/>
      <c r="Z458" s="193"/>
      <c r="AA458" s="200"/>
      <c r="AG458" s="200"/>
      <c r="AI458" s="200"/>
      <c r="AJ458" s="109" t="s">
        <v>419</v>
      </c>
      <c r="AK458" s="200"/>
    </row>
    <row r="459" spans="1:37" s="108" customFormat="1" ht="12" customHeight="1">
      <c r="A459" s="231"/>
      <c r="B459" s="204"/>
      <c r="C459" s="1141" t="s">
        <v>420</v>
      </c>
      <c r="D459" s="1141"/>
      <c r="E459" s="1141"/>
      <c r="F459" s="1141"/>
      <c r="G459" s="1141"/>
      <c r="H459" s="1141"/>
      <c r="I459" s="1141"/>
      <c r="J459" s="1141"/>
      <c r="K459" s="1141"/>
      <c r="L459" s="257">
        <v>292.26</v>
      </c>
      <c r="M459" s="233"/>
      <c r="N459" s="234"/>
      <c r="Z459" s="193"/>
      <c r="AA459" s="200"/>
      <c r="AG459" s="200"/>
      <c r="AI459" s="200"/>
      <c r="AJ459" s="109" t="s">
        <v>420</v>
      </c>
      <c r="AK459" s="200"/>
    </row>
    <row r="460" spans="1:37" s="108" customFormat="1" ht="12" customHeight="1">
      <c r="A460" s="231"/>
      <c r="B460" s="204"/>
      <c r="C460" s="1141" t="s">
        <v>421</v>
      </c>
      <c r="D460" s="1141"/>
      <c r="E460" s="1141"/>
      <c r="F460" s="1141"/>
      <c r="G460" s="1141"/>
      <c r="H460" s="1141"/>
      <c r="I460" s="1141"/>
      <c r="J460" s="1141"/>
      <c r="K460" s="1141"/>
      <c r="L460" s="257">
        <v>483.63</v>
      </c>
      <c r="M460" s="233"/>
      <c r="N460" s="234"/>
      <c r="Z460" s="193"/>
      <c r="AA460" s="200"/>
      <c r="AG460" s="200"/>
      <c r="AI460" s="200"/>
      <c r="AJ460" s="109" t="s">
        <v>421</v>
      </c>
      <c r="AK460" s="200"/>
    </row>
    <row r="461" spans="1:37" s="108" customFormat="1" ht="12" customHeight="1">
      <c r="A461" s="231"/>
      <c r="B461" s="204"/>
      <c r="C461" s="1141" t="s">
        <v>417</v>
      </c>
      <c r="D461" s="1141"/>
      <c r="E461" s="1141"/>
      <c r="F461" s="1141"/>
      <c r="G461" s="1141"/>
      <c r="H461" s="1141"/>
      <c r="I461" s="1141"/>
      <c r="J461" s="1141"/>
      <c r="K461" s="1141"/>
      <c r="L461" s="236"/>
      <c r="M461" s="233"/>
      <c r="N461" s="234"/>
      <c r="Z461" s="193"/>
      <c r="AA461" s="200"/>
      <c r="AG461" s="200"/>
      <c r="AI461" s="200"/>
      <c r="AJ461" s="109" t="s">
        <v>417</v>
      </c>
      <c r="AK461" s="200"/>
    </row>
    <row r="462" spans="1:37" s="108" customFormat="1" ht="12" customHeight="1">
      <c r="A462" s="231"/>
      <c r="B462" s="204"/>
      <c r="C462" s="1141" t="s">
        <v>489</v>
      </c>
      <c r="D462" s="1141"/>
      <c r="E462" s="1141"/>
      <c r="F462" s="1141"/>
      <c r="G462" s="1141"/>
      <c r="H462" s="1141"/>
      <c r="I462" s="1141"/>
      <c r="J462" s="1141"/>
      <c r="K462" s="1141"/>
      <c r="L462" s="257">
        <v>52.71</v>
      </c>
      <c r="M462" s="233"/>
      <c r="N462" s="234"/>
      <c r="Z462" s="193"/>
      <c r="AA462" s="200"/>
      <c r="AG462" s="200"/>
      <c r="AI462" s="200"/>
      <c r="AJ462" s="109" t="s">
        <v>489</v>
      </c>
      <c r="AK462" s="200"/>
    </row>
    <row r="463" spans="1:37" s="108" customFormat="1" ht="12" customHeight="1">
      <c r="A463" s="231"/>
      <c r="B463" s="204"/>
      <c r="C463" s="1141" t="s">
        <v>490</v>
      </c>
      <c r="D463" s="1141"/>
      <c r="E463" s="1141"/>
      <c r="F463" s="1141"/>
      <c r="G463" s="1141"/>
      <c r="H463" s="1141"/>
      <c r="I463" s="1141"/>
      <c r="J463" s="1141"/>
      <c r="K463" s="1141"/>
      <c r="L463" s="257">
        <v>39.18</v>
      </c>
      <c r="M463" s="233"/>
      <c r="N463" s="234"/>
      <c r="Z463" s="193"/>
      <c r="AA463" s="200"/>
      <c r="AG463" s="200"/>
      <c r="AI463" s="200"/>
      <c r="AJ463" s="109" t="s">
        <v>490</v>
      </c>
      <c r="AK463" s="200"/>
    </row>
    <row r="464" spans="1:37" s="108" customFormat="1" ht="12" customHeight="1">
      <c r="A464" s="231"/>
      <c r="B464" s="204"/>
      <c r="C464" s="1141" t="s">
        <v>491</v>
      </c>
      <c r="D464" s="1141"/>
      <c r="E464" s="1141"/>
      <c r="F464" s="1141"/>
      <c r="G464" s="1141"/>
      <c r="H464" s="1141"/>
      <c r="I464" s="1141"/>
      <c r="J464" s="1141"/>
      <c r="K464" s="1141"/>
      <c r="L464" s="257">
        <v>4.13</v>
      </c>
      <c r="M464" s="233"/>
      <c r="N464" s="234"/>
      <c r="Z464" s="193"/>
      <c r="AA464" s="200"/>
      <c r="AG464" s="200"/>
      <c r="AI464" s="200"/>
      <c r="AJ464" s="109" t="s">
        <v>491</v>
      </c>
      <c r="AK464" s="200"/>
    </row>
    <row r="465" spans="1:37" s="108" customFormat="1" ht="12" customHeight="1">
      <c r="A465" s="231"/>
      <c r="B465" s="204"/>
      <c r="C465" s="1141" t="s">
        <v>492</v>
      </c>
      <c r="D465" s="1141"/>
      <c r="E465" s="1141"/>
      <c r="F465" s="1141"/>
      <c r="G465" s="1141"/>
      <c r="H465" s="1141"/>
      <c r="I465" s="1141"/>
      <c r="J465" s="1141"/>
      <c r="K465" s="1141"/>
      <c r="L465" s="257">
        <v>292.26</v>
      </c>
      <c r="M465" s="233"/>
      <c r="N465" s="234"/>
      <c r="Z465" s="193"/>
      <c r="AA465" s="200"/>
      <c r="AG465" s="200"/>
      <c r="AI465" s="200"/>
      <c r="AJ465" s="109" t="s">
        <v>492</v>
      </c>
      <c r="AK465" s="200"/>
    </row>
    <row r="466" spans="1:37" s="108" customFormat="1" ht="12" customHeight="1">
      <c r="A466" s="231"/>
      <c r="B466" s="204"/>
      <c r="C466" s="1141" t="s">
        <v>493</v>
      </c>
      <c r="D466" s="1141"/>
      <c r="E466" s="1141"/>
      <c r="F466" s="1141"/>
      <c r="G466" s="1141"/>
      <c r="H466" s="1141"/>
      <c r="I466" s="1141"/>
      <c r="J466" s="1141"/>
      <c r="K466" s="1141"/>
      <c r="L466" s="257">
        <v>58.55</v>
      </c>
      <c r="M466" s="233"/>
      <c r="N466" s="234"/>
      <c r="Z466" s="193"/>
      <c r="AA466" s="200"/>
      <c r="AG466" s="200"/>
      <c r="AI466" s="200"/>
      <c r="AJ466" s="109" t="s">
        <v>493</v>
      </c>
      <c r="AK466" s="200"/>
    </row>
    <row r="467" spans="1:37" s="108" customFormat="1" ht="12" customHeight="1">
      <c r="A467" s="231"/>
      <c r="B467" s="204"/>
      <c r="C467" s="1141" t="s">
        <v>494</v>
      </c>
      <c r="D467" s="1141"/>
      <c r="E467" s="1141"/>
      <c r="F467" s="1141"/>
      <c r="G467" s="1141"/>
      <c r="H467" s="1141"/>
      <c r="I467" s="1141"/>
      <c r="J467" s="1141"/>
      <c r="K467" s="1141"/>
      <c r="L467" s="257">
        <v>40.93</v>
      </c>
      <c r="M467" s="233"/>
      <c r="N467" s="234"/>
      <c r="Z467" s="193"/>
      <c r="AA467" s="200"/>
      <c r="AG467" s="200"/>
      <c r="AI467" s="200"/>
      <c r="AJ467" s="109" t="s">
        <v>494</v>
      </c>
      <c r="AK467" s="200"/>
    </row>
    <row r="468" spans="1:37" s="108" customFormat="1" ht="12" customHeight="1">
      <c r="A468" s="231"/>
      <c r="B468" s="204"/>
      <c r="C468" s="1141" t="s">
        <v>431</v>
      </c>
      <c r="D468" s="1141"/>
      <c r="E468" s="1141"/>
      <c r="F468" s="1141"/>
      <c r="G468" s="1141"/>
      <c r="H468" s="1141"/>
      <c r="I468" s="1141"/>
      <c r="J468" s="1141"/>
      <c r="K468" s="1141"/>
      <c r="L468" s="257">
        <v>56.84</v>
      </c>
      <c r="M468" s="233"/>
      <c r="N468" s="234"/>
      <c r="Z468" s="193"/>
      <c r="AA468" s="200"/>
      <c r="AG468" s="200"/>
      <c r="AI468" s="200"/>
      <c r="AJ468" s="109" t="s">
        <v>431</v>
      </c>
      <c r="AK468" s="200"/>
    </row>
    <row r="469" spans="1:37" s="108" customFormat="1" ht="12" customHeight="1">
      <c r="A469" s="231"/>
      <c r="B469" s="204"/>
      <c r="C469" s="1141" t="s">
        <v>432</v>
      </c>
      <c r="D469" s="1141"/>
      <c r="E469" s="1141"/>
      <c r="F469" s="1141"/>
      <c r="G469" s="1141"/>
      <c r="H469" s="1141"/>
      <c r="I469" s="1141"/>
      <c r="J469" s="1141"/>
      <c r="K469" s="1141"/>
      <c r="L469" s="257">
        <v>58.55</v>
      </c>
      <c r="M469" s="233"/>
      <c r="N469" s="234"/>
      <c r="Z469" s="193"/>
      <c r="AA469" s="200"/>
      <c r="AG469" s="200"/>
      <c r="AI469" s="200"/>
      <c r="AJ469" s="109" t="s">
        <v>432</v>
      </c>
      <c r="AK469" s="200"/>
    </row>
    <row r="470" spans="1:37" s="108" customFormat="1" ht="12" customHeight="1">
      <c r="A470" s="231"/>
      <c r="B470" s="204"/>
      <c r="C470" s="1141" t="s">
        <v>433</v>
      </c>
      <c r="D470" s="1141"/>
      <c r="E470" s="1141"/>
      <c r="F470" s="1141"/>
      <c r="G470" s="1141"/>
      <c r="H470" s="1141"/>
      <c r="I470" s="1141"/>
      <c r="J470" s="1141"/>
      <c r="K470" s="1141"/>
      <c r="L470" s="257">
        <v>40.93</v>
      </c>
      <c r="M470" s="233"/>
      <c r="N470" s="234"/>
      <c r="Z470" s="193"/>
      <c r="AA470" s="200"/>
      <c r="AG470" s="200"/>
      <c r="AI470" s="200"/>
      <c r="AJ470" s="109" t="s">
        <v>433</v>
      </c>
      <c r="AK470" s="200"/>
    </row>
    <row r="471" spans="1:37" s="108" customFormat="1" ht="12" customHeight="1">
      <c r="A471" s="231"/>
      <c r="B471" s="226"/>
      <c r="C471" s="1142" t="s">
        <v>605</v>
      </c>
      <c r="D471" s="1142"/>
      <c r="E471" s="1142"/>
      <c r="F471" s="1142"/>
      <c r="G471" s="1142"/>
      <c r="H471" s="1142"/>
      <c r="I471" s="1142"/>
      <c r="J471" s="1142"/>
      <c r="K471" s="1142"/>
      <c r="L471" s="258">
        <v>483.63</v>
      </c>
      <c r="M471" s="240"/>
      <c r="N471" s="253"/>
      <c r="Z471" s="193"/>
      <c r="AA471" s="200"/>
      <c r="AG471" s="200"/>
      <c r="AI471" s="200"/>
      <c r="AK471" s="200" t="s">
        <v>605</v>
      </c>
    </row>
    <row r="472" spans="1:37" s="108" customFormat="1" ht="12" customHeight="1">
      <c r="A472" s="1089" t="s">
        <v>606</v>
      </c>
      <c r="B472" s="1090"/>
      <c r="C472" s="1090"/>
      <c r="D472" s="1090"/>
      <c r="E472" s="1090"/>
      <c r="F472" s="1090"/>
      <c r="G472" s="1090"/>
      <c r="H472" s="1090"/>
      <c r="I472" s="1090"/>
      <c r="J472" s="1090"/>
      <c r="K472" s="1090"/>
      <c r="L472" s="1090"/>
      <c r="M472" s="1090"/>
      <c r="N472" s="1095"/>
      <c r="Z472" s="193" t="s">
        <v>606</v>
      </c>
      <c r="AA472" s="200"/>
      <c r="AG472" s="200"/>
      <c r="AI472" s="200"/>
      <c r="AK472" s="200"/>
    </row>
    <row r="473" spans="1:37" s="108" customFormat="1" ht="56.25" customHeight="1">
      <c r="A473" s="194" t="s">
        <v>607</v>
      </c>
      <c r="B473" s="195" t="s">
        <v>608</v>
      </c>
      <c r="C473" s="1145" t="s">
        <v>609</v>
      </c>
      <c r="D473" s="1145"/>
      <c r="E473" s="1145"/>
      <c r="F473" s="196" t="s">
        <v>383</v>
      </c>
      <c r="G473" s="196"/>
      <c r="H473" s="196"/>
      <c r="I473" s="197">
        <v>1.4529000000000001</v>
      </c>
      <c r="J473" s="198"/>
      <c r="K473" s="196"/>
      <c r="L473" s="198"/>
      <c r="M473" s="196"/>
      <c r="N473" s="199"/>
      <c r="Z473" s="193"/>
      <c r="AA473" s="200" t="s">
        <v>609</v>
      </c>
      <c r="AG473" s="200"/>
      <c r="AI473" s="200"/>
      <c r="AK473" s="200"/>
    </row>
    <row r="474" spans="1:37" s="108" customFormat="1" ht="12" customHeight="1">
      <c r="A474" s="201"/>
      <c r="B474" s="202"/>
      <c r="C474" s="1141" t="s">
        <v>610</v>
      </c>
      <c r="D474" s="1141"/>
      <c r="E474" s="1141"/>
      <c r="F474" s="1141"/>
      <c r="G474" s="1141"/>
      <c r="H474" s="1141"/>
      <c r="I474" s="1141"/>
      <c r="J474" s="1141"/>
      <c r="K474" s="1141"/>
      <c r="L474" s="1141"/>
      <c r="M474" s="1141"/>
      <c r="N474" s="1146"/>
      <c r="Z474" s="193"/>
      <c r="AA474" s="200"/>
      <c r="AB474" s="109" t="s">
        <v>610</v>
      </c>
      <c r="AG474" s="200"/>
      <c r="AI474" s="200"/>
      <c r="AK474" s="200"/>
    </row>
    <row r="475" spans="1:37" s="108" customFormat="1" ht="12">
      <c r="A475" s="205"/>
      <c r="B475" s="206">
        <v>1</v>
      </c>
      <c r="C475" s="1141" t="s">
        <v>446</v>
      </c>
      <c r="D475" s="1141"/>
      <c r="E475" s="1141"/>
      <c r="F475" s="207"/>
      <c r="G475" s="207"/>
      <c r="H475" s="207"/>
      <c r="I475" s="207"/>
      <c r="J475" s="220">
        <v>2078.38</v>
      </c>
      <c r="K475" s="207"/>
      <c r="L475" s="220">
        <v>3019.68</v>
      </c>
      <c r="M475" s="207"/>
      <c r="N475" s="210"/>
      <c r="Z475" s="193"/>
      <c r="AA475" s="200"/>
      <c r="AD475" s="109" t="s">
        <v>446</v>
      </c>
      <c r="AG475" s="200"/>
      <c r="AI475" s="200"/>
      <c r="AK475" s="200"/>
    </row>
    <row r="476" spans="1:37" s="108" customFormat="1" ht="12">
      <c r="A476" s="205"/>
      <c r="B476" s="206">
        <v>2</v>
      </c>
      <c r="C476" s="1141" t="s">
        <v>387</v>
      </c>
      <c r="D476" s="1141"/>
      <c r="E476" s="1141"/>
      <c r="F476" s="207"/>
      <c r="G476" s="207"/>
      <c r="H476" s="207"/>
      <c r="I476" s="207"/>
      <c r="J476" s="208">
        <v>501.73</v>
      </c>
      <c r="K476" s="207"/>
      <c r="L476" s="208">
        <v>728.96</v>
      </c>
      <c r="M476" s="207"/>
      <c r="N476" s="210"/>
      <c r="Z476" s="193"/>
      <c r="AA476" s="200"/>
      <c r="AD476" s="109" t="s">
        <v>387</v>
      </c>
      <c r="AG476" s="200"/>
      <c r="AI476" s="200"/>
      <c r="AK476" s="200"/>
    </row>
    <row r="477" spans="1:37" s="108" customFormat="1" ht="12">
      <c r="A477" s="205"/>
      <c r="B477" s="206">
        <v>3</v>
      </c>
      <c r="C477" s="1141" t="s">
        <v>388</v>
      </c>
      <c r="D477" s="1141"/>
      <c r="E477" s="1141"/>
      <c r="F477" s="207"/>
      <c r="G477" s="207"/>
      <c r="H477" s="207"/>
      <c r="I477" s="207"/>
      <c r="J477" s="208">
        <v>61.01</v>
      </c>
      <c r="K477" s="207"/>
      <c r="L477" s="208">
        <v>88.64</v>
      </c>
      <c r="M477" s="207"/>
      <c r="N477" s="210"/>
      <c r="Z477" s="193"/>
      <c r="AA477" s="200"/>
      <c r="AD477" s="109" t="s">
        <v>388</v>
      </c>
      <c r="AG477" s="200"/>
      <c r="AI477" s="200"/>
      <c r="AK477" s="200"/>
    </row>
    <row r="478" spans="1:37" s="108" customFormat="1" ht="12">
      <c r="A478" s="205"/>
      <c r="B478" s="206">
        <v>4</v>
      </c>
      <c r="C478" s="1141" t="s">
        <v>447</v>
      </c>
      <c r="D478" s="1141"/>
      <c r="E478" s="1141"/>
      <c r="F478" s="207"/>
      <c r="G478" s="207"/>
      <c r="H478" s="207"/>
      <c r="I478" s="207"/>
      <c r="J478" s="220">
        <v>86017.8</v>
      </c>
      <c r="K478" s="207"/>
      <c r="L478" s="220">
        <v>124975.26</v>
      </c>
      <c r="M478" s="207"/>
      <c r="N478" s="210"/>
      <c r="Z478" s="193"/>
      <c r="AA478" s="200"/>
      <c r="AD478" s="109" t="s">
        <v>447</v>
      </c>
      <c r="AG478" s="200"/>
      <c r="AI478" s="200"/>
      <c r="AK478" s="200"/>
    </row>
    <row r="479" spans="1:37" s="108" customFormat="1" ht="12">
      <c r="A479" s="205"/>
      <c r="B479" s="204"/>
      <c r="C479" s="1141" t="s">
        <v>448</v>
      </c>
      <c r="D479" s="1141"/>
      <c r="E479" s="1141"/>
      <c r="F479" s="207" t="s">
        <v>390</v>
      </c>
      <c r="G479" s="209">
        <v>259.14999999999998</v>
      </c>
      <c r="H479" s="207"/>
      <c r="I479" s="249">
        <v>376.51903499999997</v>
      </c>
      <c r="J479" s="204"/>
      <c r="K479" s="207"/>
      <c r="L479" s="204"/>
      <c r="M479" s="207"/>
      <c r="N479" s="210"/>
      <c r="Z479" s="193"/>
      <c r="AA479" s="200"/>
      <c r="AE479" s="109" t="s">
        <v>448</v>
      </c>
      <c r="AG479" s="200"/>
      <c r="AI479" s="200"/>
      <c r="AK479" s="200"/>
    </row>
    <row r="480" spans="1:37" s="108" customFormat="1" ht="12">
      <c r="A480" s="205"/>
      <c r="B480" s="204"/>
      <c r="C480" s="1141" t="s">
        <v>389</v>
      </c>
      <c r="D480" s="1141"/>
      <c r="E480" s="1141"/>
      <c r="F480" s="207" t="s">
        <v>390</v>
      </c>
      <c r="G480" s="209">
        <v>5.05</v>
      </c>
      <c r="H480" s="207"/>
      <c r="I480" s="249">
        <v>7.3371449999999996</v>
      </c>
      <c r="J480" s="204"/>
      <c r="K480" s="207"/>
      <c r="L480" s="204"/>
      <c r="M480" s="207"/>
      <c r="N480" s="210"/>
      <c r="Z480" s="193"/>
      <c r="AA480" s="200"/>
      <c r="AE480" s="109" t="s">
        <v>389</v>
      </c>
      <c r="AG480" s="200"/>
      <c r="AI480" s="200"/>
      <c r="AK480" s="200"/>
    </row>
    <row r="481" spans="1:37" s="108" customFormat="1" ht="12" customHeight="1">
      <c r="A481" s="205"/>
      <c r="B481" s="204"/>
      <c r="C481" s="1150" t="s">
        <v>391</v>
      </c>
      <c r="D481" s="1150"/>
      <c r="E481" s="1150"/>
      <c r="F481" s="212"/>
      <c r="G481" s="212"/>
      <c r="H481" s="212"/>
      <c r="I481" s="212"/>
      <c r="J481" s="221">
        <v>88597.91</v>
      </c>
      <c r="K481" s="212"/>
      <c r="L481" s="221">
        <v>128723.9</v>
      </c>
      <c r="M481" s="212"/>
      <c r="N481" s="214"/>
      <c r="Z481" s="193"/>
      <c r="AA481" s="200"/>
      <c r="AF481" s="109" t="s">
        <v>391</v>
      </c>
      <c r="AG481" s="200"/>
      <c r="AI481" s="200"/>
      <c r="AK481" s="200"/>
    </row>
    <row r="482" spans="1:37" s="108" customFormat="1" ht="12">
      <c r="A482" s="205"/>
      <c r="B482" s="204"/>
      <c r="C482" s="1141" t="s">
        <v>392</v>
      </c>
      <c r="D482" s="1141"/>
      <c r="E482" s="1141"/>
      <c r="F482" s="207"/>
      <c r="G482" s="207"/>
      <c r="H482" s="207"/>
      <c r="I482" s="207"/>
      <c r="J482" s="204"/>
      <c r="K482" s="207"/>
      <c r="L482" s="220">
        <v>3108.32</v>
      </c>
      <c r="M482" s="207"/>
      <c r="N482" s="210"/>
      <c r="Z482" s="193"/>
      <c r="AA482" s="200"/>
      <c r="AE482" s="109" t="s">
        <v>392</v>
      </c>
      <c r="AG482" s="200"/>
      <c r="AI482" s="200"/>
      <c r="AK482" s="200"/>
    </row>
    <row r="483" spans="1:37" s="108" customFormat="1" ht="33.75" customHeight="1">
      <c r="A483" s="205"/>
      <c r="B483" s="204" t="s">
        <v>611</v>
      </c>
      <c r="C483" s="1141" t="s">
        <v>612</v>
      </c>
      <c r="D483" s="1141"/>
      <c r="E483" s="1141"/>
      <c r="F483" s="207" t="s">
        <v>395</v>
      </c>
      <c r="G483" s="215">
        <v>89</v>
      </c>
      <c r="H483" s="207"/>
      <c r="I483" s="215">
        <v>89</v>
      </c>
      <c r="J483" s="204"/>
      <c r="K483" s="207"/>
      <c r="L483" s="220">
        <v>2766.4</v>
      </c>
      <c r="M483" s="207"/>
      <c r="N483" s="210"/>
      <c r="Z483" s="193"/>
      <c r="AA483" s="200"/>
      <c r="AE483" s="109" t="s">
        <v>612</v>
      </c>
      <c r="AG483" s="200"/>
      <c r="AI483" s="200"/>
      <c r="AK483" s="200"/>
    </row>
    <row r="484" spans="1:37" s="108" customFormat="1" ht="33.75" customHeight="1">
      <c r="A484" s="205"/>
      <c r="B484" s="204" t="s">
        <v>613</v>
      </c>
      <c r="C484" s="1141" t="s">
        <v>614</v>
      </c>
      <c r="D484" s="1141"/>
      <c r="E484" s="1141"/>
      <c r="F484" s="207" t="s">
        <v>395</v>
      </c>
      <c r="G484" s="215">
        <v>41</v>
      </c>
      <c r="H484" s="207"/>
      <c r="I484" s="215">
        <v>41</v>
      </c>
      <c r="J484" s="204"/>
      <c r="K484" s="207"/>
      <c r="L484" s="220">
        <v>1274.4100000000001</v>
      </c>
      <c r="M484" s="207"/>
      <c r="N484" s="210"/>
      <c r="Z484" s="193"/>
      <c r="AA484" s="200"/>
      <c r="AE484" s="109" t="s">
        <v>614</v>
      </c>
      <c r="AG484" s="200"/>
      <c r="AI484" s="200"/>
      <c r="AK484" s="200"/>
    </row>
    <row r="485" spans="1:37" s="108" customFormat="1" ht="12" customHeight="1">
      <c r="A485" s="216"/>
      <c r="B485" s="217"/>
      <c r="C485" s="1145" t="s">
        <v>398</v>
      </c>
      <c r="D485" s="1145"/>
      <c r="E485" s="1145"/>
      <c r="F485" s="196"/>
      <c r="G485" s="196"/>
      <c r="H485" s="196"/>
      <c r="I485" s="196"/>
      <c r="J485" s="198"/>
      <c r="K485" s="196"/>
      <c r="L485" s="222">
        <v>132764.71</v>
      </c>
      <c r="M485" s="212"/>
      <c r="N485" s="199"/>
      <c r="Z485" s="193"/>
      <c r="AA485" s="200"/>
      <c r="AG485" s="200" t="s">
        <v>398</v>
      </c>
      <c r="AI485" s="200"/>
      <c r="AK485" s="200"/>
    </row>
    <row r="486" spans="1:37" s="108" customFormat="1" ht="22.5" customHeight="1">
      <c r="A486" s="194" t="s">
        <v>615</v>
      </c>
      <c r="B486" s="195" t="s">
        <v>601</v>
      </c>
      <c r="C486" s="1145" t="s">
        <v>602</v>
      </c>
      <c r="D486" s="1145"/>
      <c r="E486" s="1145"/>
      <c r="F486" s="196" t="s">
        <v>603</v>
      </c>
      <c r="G486" s="196"/>
      <c r="H486" s="196"/>
      <c r="I486" s="223">
        <v>29.058</v>
      </c>
      <c r="J486" s="218">
        <v>36.869999999999997</v>
      </c>
      <c r="K486" s="196"/>
      <c r="L486" s="222">
        <v>1071.3699999999999</v>
      </c>
      <c r="M486" s="196"/>
      <c r="N486" s="199"/>
      <c r="Z486" s="193"/>
      <c r="AA486" s="200" t="s">
        <v>602</v>
      </c>
      <c r="AG486" s="200"/>
      <c r="AI486" s="200"/>
      <c r="AK486" s="200"/>
    </row>
    <row r="487" spans="1:37" s="108" customFormat="1" ht="12" customHeight="1">
      <c r="A487" s="216"/>
      <c r="B487" s="217"/>
      <c r="C487" s="1141" t="s">
        <v>409</v>
      </c>
      <c r="D487" s="1141"/>
      <c r="E487" s="1141"/>
      <c r="F487" s="1141"/>
      <c r="G487" s="1141"/>
      <c r="H487" s="1141"/>
      <c r="I487" s="1141"/>
      <c r="J487" s="1141"/>
      <c r="K487" s="1141"/>
      <c r="L487" s="1141"/>
      <c r="M487" s="1141"/>
      <c r="N487" s="1146"/>
      <c r="Z487" s="193"/>
      <c r="AA487" s="200"/>
      <c r="AG487" s="200"/>
      <c r="AH487" s="109" t="s">
        <v>409</v>
      </c>
      <c r="AI487" s="200"/>
      <c r="AK487" s="200"/>
    </row>
    <row r="488" spans="1:37" s="108" customFormat="1" ht="12" customHeight="1">
      <c r="A488" s="216"/>
      <c r="B488" s="217"/>
      <c r="C488" s="1145" t="s">
        <v>398</v>
      </c>
      <c r="D488" s="1145"/>
      <c r="E488" s="1145"/>
      <c r="F488" s="196"/>
      <c r="G488" s="196"/>
      <c r="H488" s="196"/>
      <c r="I488" s="196"/>
      <c r="J488" s="198"/>
      <c r="K488" s="196"/>
      <c r="L488" s="222">
        <v>1071.3699999999999</v>
      </c>
      <c r="M488" s="212"/>
      <c r="N488" s="199"/>
      <c r="Z488" s="193"/>
      <c r="AA488" s="200"/>
      <c r="AG488" s="200" t="s">
        <v>398</v>
      </c>
      <c r="AI488" s="200"/>
      <c r="AK488" s="200"/>
    </row>
    <row r="489" spans="1:37" s="108" customFormat="1" ht="33.75" customHeight="1">
      <c r="A489" s="194" t="s">
        <v>616</v>
      </c>
      <c r="B489" s="195" t="s">
        <v>617</v>
      </c>
      <c r="C489" s="1145" t="s">
        <v>618</v>
      </c>
      <c r="D489" s="1145"/>
      <c r="E489" s="1145"/>
      <c r="F489" s="196" t="s">
        <v>307</v>
      </c>
      <c r="G489" s="196"/>
      <c r="H489" s="196"/>
      <c r="I489" s="247">
        <v>1474.69</v>
      </c>
      <c r="J489" s="218">
        <v>27.83</v>
      </c>
      <c r="K489" s="196"/>
      <c r="L489" s="222">
        <v>41040.620000000003</v>
      </c>
      <c r="M489" s="196"/>
      <c r="N489" s="199"/>
      <c r="Z489" s="193"/>
      <c r="AA489" s="200" t="s">
        <v>618</v>
      </c>
      <c r="AG489" s="200"/>
      <c r="AI489" s="200"/>
      <c r="AK489" s="200"/>
    </row>
    <row r="490" spans="1:37" s="108" customFormat="1" ht="12" customHeight="1">
      <c r="A490" s="216"/>
      <c r="B490" s="217"/>
      <c r="C490" s="1141" t="s">
        <v>409</v>
      </c>
      <c r="D490" s="1141"/>
      <c r="E490" s="1141"/>
      <c r="F490" s="1141"/>
      <c r="G490" s="1141"/>
      <c r="H490" s="1141"/>
      <c r="I490" s="1141"/>
      <c r="J490" s="1141"/>
      <c r="K490" s="1141"/>
      <c r="L490" s="1141"/>
      <c r="M490" s="1141"/>
      <c r="N490" s="1146"/>
      <c r="Z490" s="193"/>
      <c r="AA490" s="200"/>
      <c r="AG490" s="200"/>
      <c r="AH490" s="109" t="s">
        <v>409</v>
      </c>
      <c r="AI490" s="200"/>
      <c r="AK490" s="200"/>
    </row>
    <row r="491" spans="1:37" s="108" customFormat="1" ht="12" customHeight="1">
      <c r="A491" s="216"/>
      <c r="B491" s="217"/>
      <c r="C491" s="1145" t="s">
        <v>398</v>
      </c>
      <c r="D491" s="1145"/>
      <c r="E491" s="1145"/>
      <c r="F491" s="196"/>
      <c r="G491" s="196"/>
      <c r="H491" s="196"/>
      <c r="I491" s="196"/>
      <c r="J491" s="198"/>
      <c r="K491" s="196"/>
      <c r="L491" s="222">
        <v>41040.620000000003</v>
      </c>
      <c r="M491" s="212"/>
      <c r="N491" s="199"/>
      <c r="Z491" s="193"/>
      <c r="AA491" s="200"/>
      <c r="AG491" s="200" t="s">
        <v>398</v>
      </c>
      <c r="AI491" s="200"/>
      <c r="AK491" s="200"/>
    </row>
    <row r="492" spans="1:37" s="108" customFormat="1" ht="33.75" customHeight="1">
      <c r="A492" s="194" t="s">
        <v>619</v>
      </c>
      <c r="B492" s="195" t="s">
        <v>620</v>
      </c>
      <c r="C492" s="1145" t="s">
        <v>621</v>
      </c>
      <c r="D492" s="1145"/>
      <c r="E492" s="1145"/>
      <c r="F492" s="196" t="s">
        <v>383</v>
      </c>
      <c r="G492" s="196"/>
      <c r="H492" s="196"/>
      <c r="I492" s="197">
        <v>1.7433000000000001</v>
      </c>
      <c r="J492" s="198"/>
      <c r="K492" s="196"/>
      <c r="L492" s="198"/>
      <c r="M492" s="196"/>
      <c r="N492" s="199"/>
      <c r="Z492" s="193"/>
      <c r="AA492" s="200" t="s">
        <v>621</v>
      </c>
      <c r="AG492" s="200"/>
      <c r="AI492" s="200"/>
      <c r="AK492" s="200"/>
    </row>
    <row r="493" spans="1:37" s="108" customFormat="1" ht="12" customHeight="1">
      <c r="A493" s="201"/>
      <c r="B493" s="202"/>
      <c r="C493" s="1141" t="s">
        <v>622</v>
      </c>
      <c r="D493" s="1141"/>
      <c r="E493" s="1141"/>
      <c r="F493" s="1141"/>
      <c r="G493" s="1141"/>
      <c r="H493" s="1141"/>
      <c r="I493" s="1141"/>
      <c r="J493" s="1141"/>
      <c r="K493" s="1141"/>
      <c r="L493" s="1141"/>
      <c r="M493" s="1141"/>
      <c r="N493" s="1146"/>
      <c r="Z493" s="193"/>
      <c r="AA493" s="200"/>
      <c r="AB493" s="109" t="s">
        <v>622</v>
      </c>
      <c r="AG493" s="200"/>
      <c r="AI493" s="200"/>
      <c r="AK493" s="200"/>
    </row>
    <row r="494" spans="1:37" s="108" customFormat="1" ht="33.75" customHeight="1">
      <c r="A494" s="203"/>
      <c r="B494" s="204" t="s">
        <v>385</v>
      </c>
      <c r="C494" s="1141" t="s">
        <v>386</v>
      </c>
      <c r="D494" s="1141"/>
      <c r="E494" s="1141"/>
      <c r="F494" s="1141"/>
      <c r="G494" s="1141"/>
      <c r="H494" s="1141"/>
      <c r="I494" s="1141"/>
      <c r="J494" s="1141"/>
      <c r="K494" s="1141"/>
      <c r="L494" s="1141"/>
      <c r="M494" s="1141"/>
      <c r="N494" s="1146"/>
      <c r="Z494" s="193"/>
      <c r="AA494" s="200"/>
      <c r="AC494" s="109" t="s">
        <v>386</v>
      </c>
      <c r="AG494" s="200"/>
      <c r="AI494" s="200"/>
      <c r="AK494" s="200"/>
    </row>
    <row r="495" spans="1:37" s="108" customFormat="1" ht="12">
      <c r="A495" s="205"/>
      <c r="B495" s="206">
        <v>1</v>
      </c>
      <c r="C495" s="1141" t="s">
        <v>446</v>
      </c>
      <c r="D495" s="1141"/>
      <c r="E495" s="1141"/>
      <c r="F495" s="207"/>
      <c r="G495" s="207"/>
      <c r="H495" s="207"/>
      <c r="I495" s="207"/>
      <c r="J495" s="208">
        <v>257.26</v>
      </c>
      <c r="K495" s="209">
        <v>1.25</v>
      </c>
      <c r="L495" s="208">
        <v>560.6</v>
      </c>
      <c r="M495" s="207"/>
      <c r="N495" s="210"/>
      <c r="Z495" s="193"/>
      <c r="AA495" s="200"/>
      <c r="AD495" s="109" t="s">
        <v>446</v>
      </c>
      <c r="AG495" s="200"/>
      <c r="AI495" s="200"/>
      <c r="AK495" s="200"/>
    </row>
    <row r="496" spans="1:37" s="108" customFormat="1" ht="12">
      <c r="A496" s="205"/>
      <c r="B496" s="206">
        <v>2</v>
      </c>
      <c r="C496" s="1141" t="s">
        <v>387</v>
      </c>
      <c r="D496" s="1141"/>
      <c r="E496" s="1141"/>
      <c r="F496" s="207"/>
      <c r="G496" s="207"/>
      <c r="H496" s="207"/>
      <c r="I496" s="207"/>
      <c r="J496" s="208">
        <v>13.14</v>
      </c>
      <c r="K496" s="209">
        <v>1.25</v>
      </c>
      <c r="L496" s="208">
        <v>28.63</v>
      </c>
      <c r="M496" s="207"/>
      <c r="N496" s="210"/>
      <c r="Z496" s="193"/>
      <c r="AA496" s="200"/>
      <c r="AD496" s="109" t="s">
        <v>387</v>
      </c>
      <c r="AG496" s="200"/>
      <c r="AI496" s="200"/>
      <c r="AK496" s="200"/>
    </row>
    <row r="497" spans="1:38" s="108" customFormat="1" ht="12">
      <c r="A497" s="205"/>
      <c r="B497" s="206">
        <v>3</v>
      </c>
      <c r="C497" s="1141" t="s">
        <v>388</v>
      </c>
      <c r="D497" s="1141"/>
      <c r="E497" s="1141"/>
      <c r="F497" s="207"/>
      <c r="G497" s="207"/>
      <c r="H497" s="207"/>
      <c r="I497" s="207"/>
      <c r="J497" s="208">
        <v>2.3199999999999998</v>
      </c>
      <c r="K497" s="209">
        <v>1.25</v>
      </c>
      <c r="L497" s="208">
        <v>5.0599999999999996</v>
      </c>
      <c r="M497" s="207"/>
      <c r="N497" s="210"/>
      <c r="Z497" s="193"/>
      <c r="AA497" s="200"/>
      <c r="AD497" s="109" t="s">
        <v>388</v>
      </c>
      <c r="AG497" s="200"/>
      <c r="AI497" s="200"/>
      <c r="AK497" s="200"/>
    </row>
    <row r="498" spans="1:38" s="108" customFormat="1" ht="12">
      <c r="A498" s="205"/>
      <c r="B498" s="206">
        <v>4</v>
      </c>
      <c r="C498" s="1141" t="s">
        <v>447</v>
      </c>
      <c r="D498" s="1141"/>
      <c r="E498" s="1141"/>
      <c r="F498" s="207"/>
      <c r="G498" s="207"/>
      <c r="H498" s="207"/>
      <c r="I498" s="207"/>
      <c r="J498" s="208">
        <v>13.77</v>
      </c>
      <c r="K498" s="207"/>
      <c r="L498" s="208">
        <v>24.01</v>
      </c>
      <c r="M498" s="207"/>
      <c r="N498" s="210"/>
      <c r="Z498" s="193"/>
      <c r="AA498" s="200"/>
      <c r="AD498" s="109" t="s">
        <v>447</v>
      </c>
      <c r="AG498" s="200"/>
      <c r="AI498" s="200"/>
      <c r="AK498" s="200"/>
    </row>
    <row r="499" spans="1:38" s="108" customFormat="1" ht="12">
      <c r="A499" s="205"/>
      <c r="B499" s="204"/>
      <c r="C499" s="1141" t="s">
        <v>448</v>
      </c>
      <c r="D499" s="1141"/>
      <c r="E499" s="1141"/>
      <c r="F499" s="207" t="s">
        <v>390</v>
      </c>
      <c r="G499" s="248">
        <v>32.4</v>
      </c>
      <c r="H499" s="209">
        <v>1.25</v>
      </c>
      <c r="I499" s="252">
        <v>70.603650000000002</v>
      </c>
      <c r="J499" s="204"/>
      <c r="K499" s="207"/>
      <c r="L499" s="204"/>
      <c r="M499" s="207"/>
      <c r="N499" s="210"/>
      <c r="Z499" s="193"/>
      <c r="AA499" s="200"/>
      <c r="AE499" s="109" t="s">
        <v>448</v>
      </c>
      <c r="AG499" s="200"/>
      <c r="AI499" s="200"/>
      <c r="AK499" s="200"/>
    </row>
    <row r="500" spans="1:38" s="108" customFormat="1" ht="12">
      <c r="A500" s="205"/>
      <c r="B500" s="204"/>
      <c r="C500" s="1141" t="s">
        <v>389</v>
      </c>
      <c r="D500" s="1141"/>
      <c r="E500" s="1141"/>
      <c r="F500" s="207" t="s">
        <v>390</v>
      </c>
      <c r="G500" s="248">
        <v>0.2</v>
      </c>
      <c r="H500" s="209">
        <v>1.25</v>
      </c>
      <c r="I500" s="249">
        <v>0.43582500000000002</v>
      </c>
      <c r="J500" s="204"/>
      <c r="K500" s="207"/>
      <c r="L500" s="204"/>
      <c r="M500" s="207"/>
      <c r="N500" s="210"/>
      <c r="Z500" s="193"/>
      <c r="AA500" s="200"/>
      <c r="AE500" s="109" t="s">
        <v>389</v>
      </c>
      <c r="AG500" s="200"/>
      <c r="AI500" s="200"/>
      <c r="AK500" s="200"/>
    </row>
    <row r="501" spans="1:38" s="108" customFormat="1" ht="12" customHeight="1">
      <c r="A501" s="205"/>
      <c r="B501" s="204"/>
      <c r="C501" s="1150" t="s">
        <v>391</v>
      </c>
      <c r="D501" s="1150"/>
      <c r="E501" s="1150"/>
      <c r="F501" s="212"/>
      <c r="G501" s="212"/>
      <c r="H501" s="212"/>
      <c r="I501" s="212"/>
      <c r="J501" s="213">
        <v>284.17</v>
      </c>
      <c r="K501" s="212"/>
      <c r="L501" s="213">
        <v>613.24</v>
      </c>
      <c r="M501" s="212"/>
      <c r="N501" s="214"/>
      <c r="Z501" s="193"/>
      <c r="AA501" s="200"/>
      <c r="AF501" s="109" t="s">
        <v>391</v>
      </c>
      <c r="AG501" s="200"/>
      <c r="AI501" s="200"/>
      <c r="AK501" s="200"/>
    </row>
    <row r="502" spans="1:38" s="108" customFormat="1" ht="12">
      <c r="A502" s="205"/>
      <c r="B502" s="204"/>
      <c r="C502" s="1141" t="s">
        <v>392</v>
      </c>
      <c r="D502" s="1141"/>
      <c r="E502" s="1141"/>
      <c r="F502" s="207"/>
      <c r="G502" s="207"/>
      <c r="H502" s="207"/>
      <c r="I502" s="207"/>
      <c r="J502" s="204"/>
      <c r="K502" s="207"/>
      <c r="L502" s="208">
        <v>565.66</v>
      </c>
      <c r="M502" s="207"/>
      <c r="N502" s="210"/>
      <c r="Z502" s="193"/>
      <c r="AA502" s="200"/>
      <c r="AE502" s="109" t="s">
        <v>392</v>
      </c>
      <c r="AG502" s="200"/>
      <c r="AI502" s="200"/>
      <c r="AK502" s="200"/>
    </row>
    <row r="503" spans="1:38" s="108" customFormat="1" ht="45">
      <c r="A503" s="205"/>
      <c r="B503" s="204" t="s">
        <v>449</v>
      </c>
      <c r="C503" s="1141" t="s">
        <v>450</v>
      </c>
      <c r="D503" s="1141"/>
      <c r="E503" s="1141"/>
      <c r="F503" s="207" t="s">
        <v>395</v>
      </c>
      <c r="G503" s="215">
        <v>147</v>
      </c>
      <c r="H503" s="207"/>
      <c r="I503" s="215">
        <v>147</v>
      </c>
      <c r="J503" s="204"/>
      <c r="K503" s="207"/>
      <c r="L503" s="208">
        <v>831.52</v>
      </c>
      <c r="M503" s="207"/>
      <c r="N503" s="210"/>
      <c r="Z503" s="193"/>
      <c r="AA503" s="200"/>
      <c r="AE503" s="109" t="s">
        <v>450</v>
      </c>
      <c r="AG503" s="200"/>
      <c r="AI503" s="200"/>
      <c r="AK503" s="200"/>
    </row>
    <row r="504" spans="1:38" s="108" customFormat="1" ht="22.5" customHeight="1">
      <c r="A504" s="205"/>
      <c r="B504" s="204" t="s">
        <v>451</v>
      </c>
      <c r="C504" s="1141" t="s">
        <v>452</v>
      </c>
      <c r="D504" s="1141"/>
      <c r="E504" s="1141"/>
      <c r="F504" s="207" t="s">
        <v>395</v>
      </c>
      <c r="G504" s="215">
        <v>95</v>
      </c>
      <c r="H504" s="207"/>
      <c r="I504" s="215">
        <v>95</v>
      </c>
      <c r="J504" s="204"/>
      <c r="K504" s="207"/>
      <c r="L504" s="208">
        <v>537.38</v>
      </c>
      <c r="M504" s="207"/>
      <c r="N504" s="210"/>
      <c r="Z504" s="193"/>
      <c r="AA504" s="200"/>
      <c r="AE504" s="109" t="s">
        <v>452</v>
      </c>
      <c r="AG504" s="200"/>
      <c r="AI504" s="200"/>
      <c r="AK504" s="200"/>
    </row>
    <row r="505" spans="1:38" s="108" customFormat="1" ht="12" customHeight="1">
      <c r="A505" s="216"/>
      <c r="B505" s="217"/>
      <c r="C505" s="1145" t="s">
        <v>398</v>
      </c>
      <c r="D505" s="1145"/>
      <c r="E505" s="1145"/>
      <c r="F505" s="196"/>
      <c r="G505" s="196"/>
      <c r="H505" s="196"/>
      <c r="I505" s="196"/>
      <c r="J505" s="198"/>
      <c r="K505" s="196"/>
      <c r="L505" s="222">
        <v>1982.14</v>
      </c>
      <c r="M505" s="212"/>
      <c r="N505" s="199"/>
      <c r="Z505" s="193"/>
      <c r="AA505" s="200"/>
      <c r="AG505" s="200" t="s">
        <v>398</v>
      </c>
      <c r="AI505" s="200"/>
      <c r="AK505" s="200"/>
    </row>
    <row r="506" spans="1:38" s="108" customFormat="1" ht="45" customHeight="1">
      <c r="A506" s="194" t="s">
        <v>623</v>
      </c>
      <c r="B506" s="195" t="s">
        <v>624</v>
      </c>
      <c r="C506" s="1145" t="s">
        <v>625</v>
      </c>
      <c r="D506" s="1145"/>
      <c r="E506" s="1145"/>
      <c r="F506" s="196" t="s">
        <v>307</v>
      </c>
      <c r="G506" s="196"/>
      <c r="H506" s="196"/>
      <c r="I506" s="223">
        <v>1830.4649999999999</v>
      </c>
      <c r="J506" s="218">
        <v>5.46</v>
      </c>
      <c r="K506" s="196"/>
      <c r="L506" s="222">
        <v>9994.34</v>
      </c>
      <c r="M506" s="196"/>
      <c r="N506" s="199"/>
      <c r="Z506" s="193"/>
      <c r="AA506" s="200" t="s">
        <v>625</v>
      </c>
      <c r="AG506" s="200"/>
      <c r="AI506" s="200"/>
      <c r="AK506" s="200"/>
    </row>
    <row r="507" spans="1:38" s="108" customFormat="1" ht="12" customHeight="1">
      <c r="A507" s="216"/>
      <c r="B507" s="217"/>
      <c r="C507" s="1141" t="s">
        <v>409</v>
      </c>
      <c r="D507" s="1141"/>
      <c r="E507" s="1141"/>
      <c r="F507" s="1141"/>
      <c r="G507" s="1141"/>
      <c r="H507" s="1141"/>
      <c r="I507" s="1141"/>
      <c r="J507" s="1141"/>
      <c r="K507" s="1141"/>
      <c r="L507" s="1141"/>
      <c r="M507" s="1141"/>
      <c r="N507" s="1146"/>
      <c r="Z507" s="193"/>
      <c r="AA507" s="200"/>
      <c r="AG507" s="200"/>
      <c r="AH507" s="109" t="s">
        <v>409</v>
      </c>
      <c r="AI507" s="200"/>
      <c r="AK507" s="200"/>
    </row>
    <row r="508" spans="1:38" s="108" customFormat="1" ht="12" customHeight="1">
      <c r="A508" s="201"/>
      <c r="B508" s="202"/>
      <c r="C508" s="1141" t="s">
        <v>626</v>
      </c>
      <c r="D508" s="1141"/>
      <c r="E508" s="1141"/>
      <c r="F508" s="1141"/>
      <c r="G508" s="1141"/>
      <c r="H508" s="1141"/>
      <c r="I508" s="1141"/>
      <c r="J508" s="1141"/>
      <c r="K508" s="1141"/>
      <c r="L508" s="1141"/>
      <c r="M508" s="1141"/>
      <c r="N508" s="1146"/>
      <c r="Z508" s="193"/>
      <c r="AA508" s="200"/>
      <c r="AB508" s="109" t="s">
        <v>626</v>
      </c>
      <c r="AG508" s="200"/>
      <c r="AI508" s="200"/>
      <c r="AK508" s="200"/>
    </row>
    <row r="509" spans="1:38" s="108" customFormat="1" ht="12" customHeight="1">
      <c r="A509" s="216"/>
      <c r="B509" s="217"/>
      <c r="C509" s="1145" t="s">
        <v>398</v>
      </c>
      <c r="D509" s="1145"/>
      <c r="E509" s="1145"/>
      <c r="F509" s="196"/>
      <c r="G509" s="196"/>
      <c r="H509" s="196"/>
      <c r="I509" s="196"/>
      <c r="J509" s="198"/>
      <c r="K509" s="196"/>
      <c r="L509" s="222">
        <v>9994.34</v>
      </c>
      <c r="M509" s="212"/>
      <c r="N509" s="199"/>
      <c r="Z509" s="193"/>
      <c r="AA509" s="200"/>
      <c r="AG509" s="200" t="s">
        <v>398</v>
      </c>
      <c r="AI509" s="200"/>
      <c r="AK509" s="200"/>
    </row>
    <row r="510" spans="1:38" s="108" customFormat="1" ht="12">
      <c r="A510" s="1147" t="s">
        <v>627</v>
      </c>
      <c r="B510" s="1148"/>
      <c r="C510" s="1148"/>
      <c r="D510" s="1148"/>
      <c r="E510" s="1148"/>
      <c r="F510" s="1148"/>
      <c r="G510" s="1148"/>
      <c r="H510" s="1148"/>
      <c r="I510" s="1148"/>
      <c r="J510" s="1148"/>
      <c r="K510" s="1148"/>
      <c r="L510" s="1148"/>
      <c r="M510" s="1148"/>
      <c r="N510" s="1149"/>
      <c r="Z510" s="193"/>
      <c r="AA510" s="200"/>
      <c r="AG510" s="200"/>
      <c r="AI510" s="200"/>
      <c r="AK510" s="200"/>
      <c r="AL510" s="200" t="s">
        <v>627</v>
      </c>
    </row>
    <row r="511" spans="1:38" s="108" customFormat="1" ht="33.75" customHeight="1">
      <c r="A511" s="194" t="s">
        <v>628</v>
      </c>
      <c r="B511" s="195" t="s">
        <v>629</v>
      </c>
      <c r="C511" s="1145" t="s">
        <v>630</v>
      </c>
      <c r="D511" s="1145"/>
      <c r="E511" s="1145"/>
      <c r="F511" s="196" t="s">
        <v>539</v>
      </c>
      <c r="G511" s="196"/>
      <c r="H511" s="196"/>
      <c r="I511" s="223">
        <v>0.70499999999999996</v>
      </c>
      <c r="J511" s="198"/>
      <c r="K511" s="196"/>
      <c r="L511" s="198"/>
      <c r="M511" s="196"/>
      <c r="N511" s="199"/>
      <c r="Z511" s="193"/>
      <c r="AA511" s="200" t="s">
        <v>630</v>
      </c>
      <c r="AG511" s="200"/>
      <c r="AI511" s="200"/>
      <c r="AK511" s="200"/>
      <c r="AL511" s="200"/>
    </row>
    <row r="512" spans="1:38" s="108" customFormat="1" ht="12" customHeight="1">
      <c r="A512" s="201"/>
      <c r="B512" s="202"/>
      <c r="C512" s="1141" t="s">
        <v>631</v>
      </c>
      <c r="D512" s="1141"/>
      <c r="E512" s="1141"/>
      <c r="F512" s="1141"/>
      <c r="G512" s="1141"/>
      <c r="H512" s="1141"/>
      <c r="I512" s="1141"/>
      <c r="J512" s="1141"/>
      <c r="K512" s="1141"/>
      <c r="L512" s="1141"/>
      <c r="M512" s="1141"/>
      <c r="N512" s="1146"/>
      <c r="Z512" s="193"/>
      <c r="AA512" s="200"/>
      <c r="AB512" s="109" t="s">
        <v>631</v>
      </c>
      <c r="AG512" s="200"/>
      <c r="AI512" s="200"/>
      <c r="AK512" s="200"/>
      <c r="AL512" s="200"/>
    </row>
    <row r="513" spans="1:38" s="108" customFormat="1" ht="33.75" customHeight="1">
      <c r="A513" s="203"/>
      <c r="B513" s="204" t="s">
        <v>385</v>
      </c>
      <c r="C513" s="1141" t="s">
        <v>386</v>
      </c>
      <c r="D513" s="1141"/>
      <c r="E513" s="1141"/>
      <c r="F513" s="1141"/>
      <c r="G513" s="1141"/>
      <c r="H513" s="1141"/>
      <c r="I513" s="1141"/>
      <c r="J513" s="1141"/>
      <c r="K513" s="1141"/>
      <c r="L513" s="1141"/>
      <c r="M513" s="1141"/>
      <c r="N513" s="1146"/>
      <c r="Z513" s="193"/>
      <c r="AA513" s="200"/>
      <c r="AC513" s="109" t="s">
        <v>386</v>
      </c>
      <c r="AG513" s="200"/>
      <c r="AI513" s="200"/>
      <c r="AK513" s="200"/>
      <c r="AL513" s="200"/>
    </row>
    <row r="514" spans="1:38" s="108" customFormat="1" ht="12">
      <c r="A514" s="205"/>
      <c r="B514" s="206">
        <v>1</v>
      </c>
      <c r="C514" s="1141" t="s">
        <v>446</v>
      </c>
      <c r="D514" s="1141"/>
      <c r="E514" s="1141"/>
      <c r="F514" s="207"/>
      <c r="G514" s="207"/>
      <c r="H514" s="207"/>
      <c r="I514" s="207"/>
      <c r="J514" s="220">
        <v>3471.6</v>
      </c>
      <c r="K514" s="209">
        <v>1.25</v>
      </c>
      <c r="L514" s="220">
        <v>3059.35</v>
      </c>
      <c r="M514" s="207"/>
      <c r="N514" s="210"/>
      <c r="Z514" s="193"/>
      <c r="AA514" s="200"/>
      <c r="AD514" s="109" t="s">
        <v>446</v>
      </c>
      <c r="AG514" s="200"/>
      <c r="AI514" s="200"/>
      <c r="AK514" s="200"/>
      <c r="AL514" s="200"/>
    </row>
    <row r="515" spans="1:38" s="108" customFormat="1" ht="12">
      <c r="A515" s="205"/>
      <c r="B515" s="206">
        <v>2</v>
      </c>
      <c r="C515" s="1141" t="s">
        <v>387</v>
      </c>
      <c r="D515" s="1141"/>
      <c r="E515" s="1141"/>
      <c r="F515" s="207"/>
      <c r="G515" s="207"/>
      <c r="H515" s="207"/>
      <c r="I515" s="207"/>
      <c r="J515" s="208">
        <v>72.849999999999994</v>
      </c>
      <c r="K515" s="209">
        <v>1.25</v>
      </c>
      <c r="L515" s="208">
        <v>64.2</v>
      </c>
      <c r="M515" s="207"/>
      <c r="N515" s="210"/>
      <c r="Z515" s="193"/>
      <c r="AA515" s="200"/>
      <c r="AD515" s="109" t="s">
        <v>387</v>
      </c>
      <c r="AG515" s="200"/>
      <c r="AI515" s="200"/>
      <c r="AK515" s="200"/>
      <c r="AL515" s="200"/>
    </row>
    <row r="516" spans="1:38" s="108" customFormat="1" ht="12">
      <c r="A516" s="205"/>
      <c r="B516" s="206">
        <v>3</v>
      </c>
      <c r="C516" s="1141" t="s">
        <v>388</v>
      </c>
      <c r="D516" s="1141"/>
      <c r="E516" s="1141"/>
      <c r="F516" s="207"/>
      <c r="G516" s="207"/>
      <c r="H516" s="207"/>
      <c r="I516" s="207"/>
      <c r="J516" s="208">
        <v>24.86</v>
      </c>
      <c r="K516" s="209">
        <v>1.25</v>
      </c>
      <c r="L516" s="208">
        <v>21.91</v>
      </c>
      <c r="M516" s="207"/>
      <c r="N516" s="210"/>
      <c r="Z516" s="193"/>
      <c r="AA516" s="200"/>
      <c r="AD516" s="109" t="s">
        <v>388</v>
      </c>
      <c r="AG516" s="200"/>
      <c r="AI516" s="200"/>
      <c r="AK516" s="200"/>
      <c r="AL516" s="200"/>
    </row>
    <row r="517" spans="1:38" s="108" customFormat="1" ht="12">
      <c r="A517" s="205"/>
      <c r="B517" s="206">
        <v>4</v>
      </c>
      <c r="C517" s="1141" t="s">
        <v>447</v>
      </c>
      <c r="D517" s="1141"/>
      <c r="E517" s="1141"/>
      <c r="F517" s="207"/>
      <c r="G517" s="207"/>
      <c r="H517" s="207"/>
      <c r="I517" s="207"/>
      <c r="J517" s="208">
        <v>137.87</v>
      </c>
      <c r="K517" s="207"/>
      <c r="L517" s="208">
        <v>97.2</v>
      </c>
      <c r="M517" s="207"/>
      <c r="N517" s="210"/>
      <c r="Z517" s="193"/>
      <c r="AA517" s="200"/>
      <c r="AD517" s="109" t="s">
        <v>447</v>
      </c>
      <c r="AG517" s="200"/>
      <c r="AI517" s="200"/>
      <c r="AK517" s="200"/>
      <c r="AL517" s="200"/>
    </row>
    <row r="518" spans="1:38" s="108" customFormat="1" ht="12">
      <c r="A518" s="205"/>
      <c r="B518" s="204"/>
      <c r="C518" s="1141" t="s">
        <v>448</v>
      </c>
      <c r="D518" s="1141"/>
      <c r="E518" s="1141"/>
      <c r="F518" s="207" t="s">
        <v>390</v>
      </c>
      <c r="G518" s="209">
        <v>378.17</v>
      </c>
      <c r="H518" s="209">
        <v>1.25</v>
      </c>
      <c r="I518" s="211">
        <v>333.26231250000001</v>
      </c>
      <c r="J518" s="204"/>
      <c r="K518" s="207"/>
      <c r="L518" s="204"/>
      <c r="M518" s="207"/>
      <c r="N518" s="210"/>
      <c r="Z518" s="193"/>
      <c r="AA518" s="200"/>
      <c r="AE518" s="109" t="s">
        <v>448</v>
      </c>
      <c r="AG518" s="200"/>
      <c r="AI518" s="200"/>
      <c r="AK518" s="200"/>
      <c r="AL518" s="200"/>
    </row>
    <row r="519" spans="1:38" s="108" customFormat="1" ht="12">
      <c r="A519" s="205"/>
      <c r="B519" s="204"/>
      <c r="C519" s="1141" t="s">
        <v>389</v>
      </c>
      <c r="D519" s="1141"/>
      <c r="E519" s="1141"/>
      <c r="F519" s="207" t="s">
        <v>390</v>
      </c>
      <c r="G519" s="209">
        <v>2.29</v>
      </c>
      <c r="H519" s="209">
        <v>1.25</v>
      </c>
      <c r="I519" s="211">
        <v>2.0180625000000001</v>
      </c>
      <c r="J519" s="204"/>
      <c r="K519" s="207"/>
      <c r="L519" s="204"/>
      <c r="M519" s="207"/>
      <c r="N519" s="210"/>
      <c r="Z519" s="193"/>
      <c r="AA519" s="200"/>
      <c r="AE519" s="109" t="s">
        <v>389</v>
      </c>
      <c r="AG519" s="200"/>
      <c r="AI519" s="200"/>
      <c r="AK519" s="200"/>
      <c r="AL519" s="200"/>
    </row>
    <row r="520" spans="1:38" s="108" customFormat="1" ht="12" customHeight="1">
      <c r="A520" s="205"/>
      <c r="B520" s="204"/>
      <c r="C520" s="1150" t="s">
        <v>391</v>
      </c>
      <c r="D520" s="1150"/>
      <c r="E520" s="1150"/>
      <c r="F520" s="212"/>
      <c r="G520" s="212"/>
      <c r="H520" s="212"/>
      <c r="I520" s="212"/>
      <c r="J520" s="221">
        <v>3682.32</v>
      </c>
      <c r="K520" s="212"/>
      <c r="L520" s="221">
        <v>3220.75</v>
      </c>
      <c r="M520" s="212"/>
      <c r="N520" s="214"/>
      <c r="Z520" s="193"/>
      <c r="AA520" s="200"/>
      <c r="AF520" s="109" t="s">
        <v>391</v>
      </c>
      <c r="AG520" s="200"/>
      <c r="AI520" s="200"/>
      <c r="AK520" s="200"/>
      <c r="AL520" s="200"/>
    </row>
    <row r="521" spans="1:38" s="108" customFormat="1" ht="12">
      <c r="A521" s="205"/>
      <c r="B521" s="204"/>
      <c r="C521" s="1141" t="s">
        <v>392</v>
      </c>
      <c r="D521" s="1141"/>
      <c r="E521" s="1141"/>
      <c r="F521" s="207"/>
      <c r="G521" s="207"/>
      <c r="H521" s="207"/>
      <c r="I521" s="207"/>
      <c r="J521" s="204"/>
      <c r="K521" s="207"/>
      <c r="L521" s="220">
        <v>3081.26</v>
      </c>
      <c r="M521" s="207"/>
      <c r="N521" s="210"/>
      <c r="Z521" s="193"/>
      <c r="AA521" s="200"/>
      <c r="AE521" s="109" t="s">
        <v>392</v>
      </c>
      <c r="AG521" s="200"/>
      <c r="AI521" s="200"/>
      <c r="AK521" s="200"/>
      <c r="AL521" s="200"/>
    </row>
    <row r="522" spans="1:38" s="108" customFormat="1" ht="22.5" customHeight="1">
      <c r="A522" s="205"/>
      <c r="B522" s="204" t="s">
        <v>632</v>
      </c>
      <c r="C522" s="1141" t="s">
        <v>633</v>
      </c>
      <c r="D522" s="1141"/>
      <c r="E522" s="1141"/>
      <c r="F522" s="207" t="s">
        <v>395</v>
      </c>
      <c r="G522" s="215">
        <v>100</v>
      </c>
      <c r="H522" s="207"/>
      <c r="I522" s="215">
        <v>100</v>
      </c>
      <c r="J522" s="204"/>
      <c r="K522" s="207"/>
      <c r="L522" s="220">
        <v>3081.26</v>
      </c>
      <c r="M522" s="207"/>
      <c r="N522" s="210"/>
      <c r="Z522" s="193"/>
      <c r="AA522" s="200"/>
      <c r="AE522" s="109" t="s">
        <v>633</v>
      </c>
      <c r="AG522" s="200"/>
      <c r="AI522" s="200"/>
      <c r="AK522" s="200"/>
      <c r="AL522" s="200"/>
    </row>
    <row r="523" spans="1:38" s="108" customFormat="1" ht="22.5" customHeight="1">
      <c r="A523" s="205"/>
      <c r="B523" s="204" t="s">
        <v>634</v>
      </c>
      <c r="C523" s="1141" t="s">
        <v>635</v>
      </c>
      <c r="D523" s="1141"/>
      <c r="E523" s="1141"/>
      <c r="F523" s="207" t="s">
        <v>395</v>
      </c>
      <c r="G523" s="215">
        <v>49</v>
      </c>
      <c r="H523" s="207"/>
      <c r="I523" s="215">
        <v>49</v>
      </c>
      <c r="J523" s="204"/>
      <c r="K523" s="207"/>
      <c r="L523" s="220">
        <v>1509.82</v>
      </c>
      <c r="M523" s="207"/>
      <c r="N523" s="210"/>
      <c r="Z523" s="193"/>
      <c r="AA523" s="200"/>
      <c r="AE523" s="109" t="s">
        <v>635</v>
      </c>
      <c r="AG523" s="200"/>
      <c r="AI523" s="200"/>
      <c r="AK523" s="200"/>
      <c r="AL523" s="200"/>
    </row>
    <row r="524" spans="1:38" s="108" customFormat="1" ht="12" customHeight="1">
      <c r="A524" s="216"/>
      <c r="B524" s="217"/>
      <c r="C524" s="1145" t="s">
        <v>398</v>
      </c>
      <c r="D524" s="1145"/>
      <c r="E524" s="1145"/>
      <c r="F524" s="196"/>
      <c r="G524" s="196"/>
      <c r="H524" s="196"/>
      <c r="I524" s="196"/>
      <c r="J524" s="198"/>
      <c r="K524" s="196"/>
      <c r="L524" s="222">
        <v>7811.83</v>
      </c>
      <c r="M524" s="212"/>
      <c r="N524" s="199"/>
      <c r="Z524" s="193"/>
      <c r="AA524" s="200"/>
      <c r="AG524" s="200" t="s">
        <v>398</v>
      </c>
      <c r="AI524" s="200"/>
      <c r="AK524" s="200"/>
      <c r="AL524" s="200"/>
    </row>
    <row r="525" spans="1:38" s="108" customFormat="1" ht="22.5" customHeight="1">
      <c r="A525" s="194" t="s">
        <v>636</v>
      </c>
      <c r="B525" s="195" t="s">
        <v>637</v>
      </c>
      <c r="C525" s="1145" t="s">
        <v>638</v>
      </c>
      <c r="D525" s="1145"/>
      <c r="E525" s="1145"/>
      <c r="F525" s="196" t="s">
        <v>472</v>
      </c>
      <c r="G525" s="196"/>
      <c r="H525" s="196"/>
      <c r="I525" s="223">
        <v>0.84599999999999997</v>
      </c>
      <c r="J525" s="222">
        <v>4316</v>
      </c>
      <c r="K525" s="196"/>
      <c r="L525" s="222">
        <v>3651.34</v>
      </c>
      <c r="M525" s="196"/>
      <c r="N525" s="199"/>
      <c r="Z525" s="193"/>
      <c r="AA525" s="200" t="s">
        <v>638</v>
      </c>
      <c r="AG525" s="200"/>
      <c r="AI525" s="200"/>
      <c r="AK525" s="200"/>
      <c r="AL525" s="200"/>
    </row>
    <row r="526" spans="1:38" s="108" customFormat="1" ht="12" customHeight="1">
      <c r="A526" s="216"/>
      <c r="B526" s="217"/>
      <c r="C526" s="1141" t="s">
        <v>639</v>
      </c>
      <c r="D526" s="1141"/>
      <c r="E526" s="1141"/>
      <c r="F526" s="1141"/>
      <c r="G526" s="1141"/>
      <c r="H526" s="1141"/>
      <c r="I526" s="1141"/>
      <c r="J526" s="1141"/>
      <c r="K526" s="1141"/>
      <c r="L526" s="1141"/>
      <c r="M526" s="1141"/>
      <c r="N526" s="1146"/>
      <c r="Z526" s="193"/>
      <c r="AA526" s="200"/>
      <c r="AG526" s="200"/>
      <c r="AH526" s="109" t="s">
        <v>639</v>
      </c>
      <c r="AI526" s="200"/>
      <c r="AK526" s="200"/>
      <c r="AL526" s="200"/>
    </row>
    <row r="527" spans="1:38" s="108" customFormat="1" ht="12" customHeight="1">
      <c r="A527" s="216"/>
      <c r="B527" s="217"/>
      <c r="C527" s="1145" t="s">
        <v>398</v>
      </c>
      <c r="D527" s="1145"/>
      <c r="E527" s="1145"/>
      <c r="F527" s="196"/>
      <c r="G527" s="196"/>
      <c r="H527" s="196"/>
      <c r="I527" s="196"/>
      <c r="J527" s="198"/>
      <c r="K527" s="196"/>
      <c r="L527" s="222">
        <v>3651.34</v>
      </c>
      <c r="M527" s="212"/>
      <c r="N527" s="199"/>
      <c r="Z527" s="193"/>
      <c r="AA527" s="200"/>
      <c r="AG527" s="200" t="s">
        <v>398</v>
      </c>
      <c r="AI527" s="200"/>
      <c r="AK527" s="200"/>
      <c r="AL527" s="200"/>
    </row>
    <row r="528" spans="1:38" s="108" customFormat="1" ht="33.75" customHeight="1">
      <c r="A528" s="194" t="s">
        <v>640</v>
      </c>
      <c r="B528" s="195" t="s">
        <v>641</v>
      </c>
      <c r="C528" s="1145" t="s">
        <v>642</v>
      </c>
      <c r="D528" s="1145"/>
      <c r="E528" s="1145"/>
      <c r="F528" s="196" t="s">
        <v>643</v>
      </c>
      <c r="G528" s="196"/>
      <c r="H528" s="196"/>
      <c r="I528" s="223">
        <v>2.6949999999999998</v>
      </c>
      <c r="J528" s="222">
        <v>6571.5</v>
      </c>
      <c r="K528" s="196"/>
      <c r="L528" s="222">
        <v>17710.189999999999</v>
      </c>
      <c r="M528" s="196"/>
      <c r="N528" s="199"/>
      <c r="Z528" s="193"/>
      <c r="AA528" s="200" t="s">
        <v>642</v>
      </c>
      <c r="AG528" s="200"/>
      <c r="AI528" s="200"/>
      <c r="AK528" s="200"/>
      <c r="AL528" s="200"/>
    </row>
    <row r="529" spans="1:38" s="108" customFormat="1" ht="12" customHeight="1">
      <c r="A529" s="216"/>
      <c r="B529" s="217"/>
      <c r="C529" s="1141" t="s">
        <v>409</v>
      </c>
      <c r="D529" s="1141"/>
      <c r="E529" s="1141"/>
      <c r="F529" s="1141"/>
      <c r="G529" s="1141"/>
      <c r="H529" s="1141"/>
      <c r="I529" s="1141"/>
      <c r="J529" s="1141"/>
      <c r="K529" s="1141"/>
      <c r="L529" s="1141"/>
      <c r="M529" s="1141"/>
      <c r="N529" s="1146"/>
      <c r="Z529" s="193"/>
      <c r="AA529" s="200"/>
      <c r="AG529" s="200"/>
      <c r="AH529" s="109" t="s">
        <v>409</v>
      </c>
      <c r="AI529" s="200"/>
      <c r="AK529" s="200"/>
      <c r="AL529" s="200"/>
    </row>
    <row r="530" spans="1:38" s="108" customFormat="1" ht="12" customHeight="1">
      <c r="A530" s="201"/>
      <c r="B530" s="202"/>
      <c r="C530" s="1141" t="s">
        <v>644</v>
      </c>
      <c r="D530" s="1141"/>
      <c r="E530" s="1141"/>
      <c r="F530" s="1141"/>
      <c r="G530" s="1141"/>
      <c r="H530" s="1141"/>
      <c r="I530" s="1141"/>
      <c r="J530" s="1141"/>
      <c r="K530" s="1141"/>
      <c r="L530" s="1141"/>
      <c r="M530" s="1141"/>
      <c r="N530" s="1146"/>
      <c r="Z530" s="193"/>
      <c r="AA530" s="200"/>
      <c r="AB530" s="109" t="s">
        <v>644</v>
      </c>
      <c r="AG530" s="200"/>
      <c r="AI530" s="200"/>
      <c r="AK530" s="200"/>
      <c r="AL530" s="200"/>
    </row>
    <row r="531" spans="1:38" s="108" customFormat="1" ht="12" customHeight="1">
      <c r="A531" s="216"/>
      <c r="B531" s="217"/>
      <c r="C531" s="1145" t="s">
        <v>398</v>
      </c>
      <c r="D531" s="1145"/>
      <c r="E531" s="1145"/>
      <c r="F531" s="196"/>
      <c r="G531" s="196"/>
      <c r="H531" s="196"/>
      <c r="I531" s="196"/>
      <c r="J531" s="198"/>
      <c r="K531" s="196"/>
      <c r="L531" s="222">
        <v>17710.189999999999</v>
      </c>
      <c r="M531" s="212"/>
      <c r="N531" s="199"/>
      <c r="Z531" s="193"/>
      <c r="AA531" s="200"/>
      <c r="AG531" s="200" t="s">
        <v>398</v>
      </c>
      <c r="AI531" s="200"/>
      <c r="AK531" s="200"/>
      <c r="AL531" s="200"/>
    </row>
    <row r="532" spans="1:38" s="108" customFormat="1" ht="33.75" customHeight="1">
      <c r="A532" s="194" t="s">
        <v>645</v>
      </c>
      <c r="B532" s="195" t="s">
        <v>646</v>
      </c>
      <c r="C532" s="1145" t="s">
        <v>647</v>
      </c>
      <c r="D532" s="1145"/>
      <c r="E532" s="1145"/>
      <c r="F532" s="196" t="s">
        <v>643</v>
      </c>
      <c r="G532" s="196"/>
      <c r="H532" s="196"/>
      <c r="I532" s="247">
        <v>0.83</v>
      </c>
      <c r="J532" s="222">
        <v>4139.1899999999996</v>
      </c>
      <c r="K532" s="196"/>
      <c r="L532" s="222">
        <v>3435.53</v>
      </c>
      <c r="M532" s="196"/>
      <c r="N532" s="199"/>
      <c r="Z532" s="193"/>
      <c r="AA532" s="200" t="s">
        <v>647</v>
      </c>
      <c r="AG532" s="200"/>
      <c r="AI532" s="200"/>
      <c r="AK532" s="200"/>
      <c r="AL532" s="200"/>
    </row>
    <row r="533" spans="1:38" s="108" customFormat="1" ht="12" customHeight="1">
      <c r="A533" s="216"/>
      <c r="B533" s="217"/>
      <c r="C533" s="1141" t="s">
        <v>409</v>
      </c>
      <c r="D533" s="1141"/>
      <c r="E533" s="1141"/>
      <c r="F533" s="1141"/>
      <c r="G533" s="1141"/>
      <c r="H533" s="1141"/>
      <c r="I533" s="1141"/>
      <c r="J533" s="1141"/>
      <c r="K533" s="1141"/>
      <c r="L533" s="1141"/>
      <c r="M533" s="1141"/>
      <c r="N533" s="1146"/>
      <c r="Z533" s="193"/>
      <c r="AA533" s="200"/>
      <c r="AG533" s="200"/>
      <c r="AH533" s="109" t="s">
        <v>409</v>
      </c>
      <c r="AI533" s="200"/>
      <c r="AK533" s="200"/>
      <c r="AL533" s="200"/>
    </row>
    <row r="534" spans="1:38" s="108" customFormat="1" ht="12" customHeight="1">
      <c r="A534" s="201"/>
      <c r="B534" s="202"/>
      <c r="C534" s="1141" t="s">
        <v>648</v>
      </c>
      <c r="D534" s="1141"/>
      <c r="E534" s="1141"/>
      <c r="F534" s="1141"/>
      <c r="G534" s="1141"/>
      <c r="H534" s="1141"/>
      <c r="I534" s="1141"/>
      <c r="J534" s="1141"/>
      <c r="K534" s="1141"/>
      <c r="L534" s="1141"/>
      <c r="M534" s="1141"/>
      <c r="N534" s="1146"/>
      <c r="Z534" s="193"/>
      <c r="AA534" s="200"/>
      <c r="AB534" s="109" t="s">
        <v>648</v>
      </c>
      <c r="AG534" s="200"/>
      <c r="AI534" s="200"/>
      <c r="AK534" s="200"/>
      <c r="AL534" s="200"/>
    </row>
    <row r="535" spans="1:38" s="108" customFormat="1" ht="12" customHeight="1">
      <c r="A535" s="216"/>
      <c r="B535" s="217"/>
      <c r="C535" s="1145" t="s">
        <v>398</v>
      </c>
      <c r="D535" s="1145"/>
      <c r="E535" s="1145"/>
      <c r="F535" s="196"/>
      <c r="G535" s="196"/>
      <c r="H535" s="196"/>
      <c r="I535" s="196"/>
      <c r="J535" s="198"/>
      <c r="K535" s="196"/>
      <c r="L535" s="222">
        <v>3435.53</v>
      </c>
      <c r="M535" s="212"/>
      <c r="N535" s="199"/>
      <c r="Z535" s="193"/>
      <c r="AA535" s="200"/>
      <c r="AG535" s="200" t="s">
        <v>398</v>
      </c>
      <c r="AI535" s="200"/>
      <c r="AK535" s="200"/>
      <c r="AL535" s="200"/>
    </row>
    <row r="536" spans="1:38" s="108" customFormat="1" ht="1.5" customHeight="1">
      <c r="A536" s="224"/>
      <c r="B536" s="217"/>
      <c r="C536" s="217"/>
      <c r="D536" s="217"/>
      <c r="E536" s="217"/>
      <c r="F536" s="225"/>
      <c r="G536" s="225"/>
      <c r="H536" s="225"/>
      <c r="I536" s="225"/>
      <c r="J536" s="226"/>
      <c r="K536" s="225"/>
      <c r="L536" s="226"/>
      <c r="M536" s="207"/>
      <c r="N536" s="226"/>
      <c r="Z536" s="193"/>
      <c r="AA536" s="200"/>
      <c r="AG536" s="200"/>
      <c r="AI536" s="200"/>
      <c r="AK536" s="200"/>
      <c r="AL536" s="200"/>
    </row>
    <row r="537" spans="1:38" s="108" customFormat="1" ht="12" customHeight="1">
      <c r="A537" s="227"/>
      <c r="B537" s="198"/>
      <c r="C537" s="1145" t="s">
        <v>649</v>
      </c>
      <c r="D537" s="1145"/>
      <c r="E537" s="1145"/>
      <c r="F537" s="1145"/>
      <c r="G537" s="1145"/>
      <c r="H537" s="1145"/>
      <c r="I537" s="1145"/>
      <c r="J537" s="1145"/>
      <c r="K537" s="1145"/>
      <c r="L537" s="228"/>
      <c r="M537" s="229"/>
      <c r="N537" s="230"/>
      <c r="Z537" s="193"/>
      <c r="AA537" s="200"/>
      <c r="AG537" s="200"/>
      <c r="AI537" s="200" t="s">
        <v>649</v>
      </c>
      <c r="AK537" s="200"/>
      <c r="AL537" s="200"/>
    </row>
    <row r="538" spans="1:38" s="108" customFormat="1" ht="12" customHeight="1">
      <c r="A538" s="231"/>
      <c r="B538" s="204"/>
      <c r="C538" s="1141" t="s">
        <v>416</v>
      </c>
      <c r="D538" s="1141"/>
      <c r="E538" s="1141"/>
      <c r="F538" s="1141"/>
      <c r="G538" s="1141"/>
      <c r="H538" s="1141"/>
      <c r="I538" s="1141"/>
      <c r="J538" s="1141"/>
      <c r="K538" s="1141"/>
      <c r="L538" s="232">
        <v>209461.28</v>
      </c>
      <c r="M538" s="233"/>
      <c r="N538" s="234"/>
      <c r="Z538" s="193"/>
      <c r="AA538" s="200"/>
      <c r="AG538" s="200"/>
      <c r="AI538" s="200"/>
      <c r="AJ538" s="109" t="s">
        <v>416</v>
      </c>
      <c r="AK538" s="200"/>
      <c r="AL538" s="200"/>
    </row>
    <row r="539" spans="1:38" s="108" customFormat="1" ht="12" customHeight="1">
      <c r="A539" s="231"/>
      <c r="B539" s="204"/>
      <c r="C539" s="1141" t="s">
        <v>417</v>
      </c>
      <c r="D539" s="1141"/>
      <c r="E539" s="1141"/>
      <c r="F539" s="1141"/>
      <c r="G539" s="1141"/>
      <c r="H539" s="1141"/>
      <c r="I539" s="1141"/>
      <c r="J539" s="1141"/>
      <c r="K539" s="1141"/>
      <c r="L539" s="236"/>
      <c r="M539" s="233"/>
      <c r="N539" s="234"/>
      <c r="Z539" s="193"/>
      <c r="AA539" s="200"/>
      <c r="AG539" s="200"/>
      <c r="AI539" s="200"/>
      <c r="AJ539" s="109" t="s">
        <v>417</v>
      </c>
      <c r="AK539" s="200"/>
      <c r="AL539" s="200"/>
    </row>
    <row r="540" spans="1:38" s="108" customFormat="1" ht="12" customHeight="1">
      <c r="A540" s="231"/>
      <c r="B540" s="204"/>
      <c r="C540" s="1141" t="s">
        <v>488</v>
      </c>
      <c r="D540" s="1141"/>
      <c r="E540" s="1141"/>
      <c r="F540" s="1141"/>
      <c r="G540" s="1141"/>
      <c r="H540" s="1141"/>
      <c r="I540" s="1141"/>
      <c r="J540" s="1141"/>
      <c r="K540" s="1141"/>
      <c r="L540" s="232">
        <v>6639.63</v>
      </c>
      <c r="M540" s="233"/>
      <c r="N540" s="234"/>
      <c r="Z540" s="193"/>
      <c r="AA540" s="200"/>
      <c r="AG540" s="200"/>
      <c r="AI540" s="200"/>
      <c r="AJ540" s="109" t="s">
        <v>488</v>
      </c>
      <c r="AK540" s="200"/>
      <c r="AL540" s="200"/>
    </row>
    <row r="541" spans="1:38" s="108" customFormat="1" ht="12" customHeight="1">
      <c r="A541" s="231"/>
      <c r="B541" s="204"/>
      <c r="C541" s="1141" t="s">
        <v>418</v>
      </c>
      <c r="D541" s="1141"/>
      <c r="E541" s="1141"/>
      <c r="F541" s="1141"/>
      <c r="G541" s="1141"/>
      <c r="H541" s="1141"/>
      <c r="I541" s="1141"/>
      <c r="J541" s="1141"/>
      <c r="K541" s="1141"/>
      <c r="L541" s="257">
        <v>821.79</v>
      </c>
      <c r="M541" s="233"/>
      <c r="N541" s="234"/>
      <c r="Z541" s="193"/>
      <c r="AA541" s="200"/>
      <c r="AG541" s="200"/>
      <c r="AI541" s="200"/>
      <c r="AJ541" s="109" t="s">
        <v>418</v>
      </c>
      <c r="AK541" s="200"/>
      <c r="AL541" s="200"/>
    </row>
    <row r="542" spans="1:38" s="108" customFormat="1" ht="12" customHeight="1">
      <c r="A542" s="231"/>
      <c r="B542" s="204"/>
      <c r="C542" s="1141" t="s">
        <v>419</v>
      </c>
      <c r="D542" s="1141"/>
      <c r="E542" s="1141"/>
      <c r="F542" s="1141"/>
      <c r="G542" s="1141"/>
      <c r="H542" s="1141"/>
      <c r="I542" s="1141"/>
      <c r="J542" s="1141"/>
      <c r="K542" s="1141"/>
      <c r="L542" s="257">
        <v>115.61</v>
      </c>
      <c r="M542" s="233"/>
      <c r="N542" s="234"/>
      <c r="Z542" s="193"/>
      <c r="AA542" s="200"/>
      <c r="AG542" s="200"/>
      <c r="AI542" s="200"/>
      <c r="AJ542" s="109" t="s">
        <v>419</v>
      </c>
      <c r="AK542" s="200"/>
      <c r="AL542" s="200"/>
    </row>
    <row r="543" spans="1:38" s="108" customFormat="1" ht="12" customHeight="1">
      <c r="A543" s="231"/>
      <c r="B543" s="204"/>
      <c r="C543" s="1141" t="s">
        <v>420</v>
      </c>
      <c r="D543" s="1141"/>
      <c r="E543" s="1141"/>
      <c r="F543" s="1141"/>
      <c r="G543" s="1141"/>
      <c r="H543" s="1141"/>
      <c r="I543" s="1141"/>
      <c r="J543" s="1141"/>
      <c r="K543" s="1141"/>
      <c r="L543" s="232">
        <v>201999.86</v>
      </c>
      <c r="M543" s="233"/>
      <c r="N543" s="234"/>
      <c r="Z543" s="193"/>
      <c r="AA543" s="200"/>
      <c r="AG543" s="200"/>
      <c r="AI543" s="200"/>
      <c r="AJ543" s="109" t="s">
        <v>420</v>
      </c>
      <c r="AK543" s="200"/>
      <c r="AL543" s="200"/>
    </row>
    <row r="544" spans="1:38" s="108" customFormat="1" ht="12" customHeight="1">
      <c r="A544" s="231"/>
      <c r="B544" s="204"/>
      <c r="C544" s="1141" t="s">
        <v>421</v>
      </c>
      <c r="D544" s="1141"/>
      <c r="E544" s="1141"/>
      <c r="F544" s="1141"/>
      <c r="G544" s="1141"/>
      <c r="H544" s="1141"/>
      <c r="I544" s="1141"/>
      <c r="J544" s="1141"/>
      <c r="K544" s="1141"/>
      <c r="L544" s="232">
        <v>219462.07</v>
      </c>
      <c r="M544" s="233"/>
      <c r="N544" s="234"/>
      <c r="Z544" s="193"/>
      <c r="AA544" s="200"/>
      <c r="AG544" s="200"/>
      <c r="AI544" s="200"/>
      <c r="AJ544" s="109" t="s">
        <v>421</v>
      </c>
      <c r="AK544" s="200"/>
      <c r="AL544" s="200"/>
    </row>
    <row r="545" spans="1:38" s="108" customFormat="1" ht="12" customHeight="1">
      <c r="A545" s="231"/>
      <c r="B545" s="204"/>
      <c r="C545" s="1141" t="s">
        <v>417</v>
      </c>
      <c r="D545" s="1141"/>
      <c r="E545" s="1141"/>
      <c r="F545" s="1141"/>
      <c r="G545" s="1141"/>
      <c r="H545" s="1141"/>
      <c r="I545" s="1141"/>
      <c r="J545" s="1141"/>
      <c r="K545" s="1141"/>
      <c r="L545" s="236"/>
      <c r="M545" s="233"/>
      <c r="N545" s="234"/>
      <c r="Z545" s="193"/>
      <c r="AA545" s="200"/>
      <c r="AG545" s="200"/>
      <c r="AI545" s="200"/>
      <c r="AJ545" s="109" t="s">
        <v>417</v>
      </c>
      <c r="AK545" s="200"/>
      <c r="AL545" s="200"/>
    </row>
    <row r="546" spans="1:38" s="108" customFormat="1" ht="12" customHeight="1">
      <c r="A546" s="231"/>
      <c r="B546" s="204"/>
      <c r="C546" s="1141" t="s">
        <v>489</v>
      </c>
      <c r="D546" s="1141"/>
      <c r="E546" s="1141"/>
      <c r="F546" s="1141"/>
      <c r="G546" s="1141"/>
      <c r="H546" s="1141"/>
      <c r="I546" s="1141"/>
      <c r="J546" s="1141"/>
      <c r="K546" s="1141"/>
      <c r="L546" s="232">
        <v>6639.63</v>
      </c>
      <c r="M546" s="233"/>
      <c r="N546" s="234"/>
      <c r="Z546" s="193"/>
      <c r="AA546" s="200"/>
      <c r="AG546" s="200"/>
      <c r="AI546" s="200"/>
      <c r="AJ546" s="109" t="s">
        <v>489</v>
      </c>
      <c r="AK546" s="200"/>
      <c r="AL546" s="200"/>
    </row>
    <row r="547" spans="1:38" s="108" customFormat="1" ht="12" customHeight="1">
      <c r="A547" s="231"/>
      <c r="B547" s="204"/>
      <c r="C547" s="1141" t="s">
        <v>490</v>
      </c>
      <c r="D547" s="1141"/>
      <c r="E547" s="1141"/>
      <c r="F547" s="1141"/>
      <c r="G547" s="1141"/>
      <c r="H547" s="1141"/>
      <c r="I547" s="1141"/>
      <c r="J547" s="1141"/>
      <c r="K547" s="1141"/>
      <c r="L547" s="257">
        <v>821.79</v>
      </c>
      <c r="M547" s="233"/>
      <c r="N547" s="234"/>
      <c r="Z547" s="193"/>
      <c r="AA547" s="200"/>
      <c r="AG547" s="200"/>
      <c r="AI547" s="200"/>
      <c r="AJ547" s="109" t="s">
        <v>490</v>
      </c>
      <c r="AK547" s="200"/>
      <c r="AL547" s="200"/>
    </row>
    <row r="548" spans="1:38" s="108" customFormat="1" ht="12" customHeight="1">
      <c r="A548" s="231"/>
      <c r="B548" s="204"/>
      <c r="C548" s="1141" t="s">
        <v>491</v>
      </c>
      <c r="D548" s="1141"/>
      <c r="E548" s="1141"/>
      <c r="F548" s="1141"/>
      <c r="G548" s="1141"/>
      <c r="H548" s="1141"/>
      <c r="I548" s="1141"/>
      <c r="J548" s="1141"/>
      <c r="K548" s="1141"/>
      <c r="L548" s="257">
        <v>115.61</v>
      </c>
      <c r="M548" s="233"/>
      <c r="N548" s="234"/>
      <c r="Z548" s="193"/>
      <c r="AA548" s="200"/>
      <c r="AG548" s="200"/>
      <c r="AI548" s="200"/>
      <c r="AJ548" s="109" t="s">
        <v>491</v>
      </c>
      <c r="AK548" s="200"/>
      <c r="AL548" s="200"/>
    </row>
    <row r="549" spans="1:38" s="108" customFormat="1" ht="12" customHeight="1">
      <c r="A549" s="231"/>
      <c r="B549" s="204"/>
      <c r="C549" s="1141" t="s">
        <v>492</v>
      </c>
      <c r="D549" s="1141"/>
      <c r="E549" s="1141"/>
      <c r="F549" s="1141"/>
      <c r="G549" s="1141"/>
      <c r="H549" s="1141"/>
      <c r="I549" s="1141"/>
      <c r="J549" s="1141"/>
      <c r="K549" s="1141"/>
      <c r="L549" s="232">
        <v>201999.86</v>
      </c>
      <c r="M549" s="233"/>
      <c r="N549" s="234"/>
      <c r="Z549" s="193"/>
      <c r="AA549" s="200"/>
      <c r="AG549" s="200"/>
      <c r="AI549" s="200"/>
      <c r="AJ549" s="109" t="s">
        <v>492</v>
      </c>
      <c r="AK549" s="200"/>
      <c r="AL549" s="200"/>
    </row>
    <row r="550" spans="1:38" s="108" customFormat="1" ht="12" customHeight="1">
      <c r="A550" s="231"/>
      <c r="B550" s="204"/>
      <c r="C550" s="1141" t="s">
        <v>493</v>
      </c>
      <c r="D550" s="1141"/>
      <c r="E550" s="1141"/>
      <c r="F550" s="1141"/>
      <c r="G550" s="1141"/>
      <c r="H550" s="1141"/>
      <c r="I550" s="1141"/>
      <c r="J550" s="1141"/>
      <c r="K550" s="1141"/>
      <c r="L550" s="232">
        <v>6679.18</v>
      </c>
      <c r="M550" s="233"/>
      <c r="N550" s="234"/>
      <c r="Z550" s="193"/>
      <c r="AA550" s="200"/>
      <c r="AG550" s="200"/>
      <c r="AI550" s="200"/>
      <c r="AJ550" s="109" t="s">
        <v>493</v>
      </c>
      <c r="AK550" s="200"/>
      <c r="AL550" s="200"/>
    </row>
    <row r="551" spans="1:38" s="108" customFormat="1" ht="12" customHeight="1">
      <c r="A551" s="231"/>
      <c r="B551" s="204"/>
      <c r="C551" s="1141" t="s">
        <v>494</v>
      </c>
      <c r="D551" s="1141"/>
      <c r="E551" s="1141"/>
      <c r="F551" s="1141"/>
      <c r="G551" s="1141"/>
      <c r="H551" s="1141"/>
      <c r="I551" s="1141"/>
      <c r="J551" s="1141"/>
      <c r="K551" s="1141"/>
      <c r="L551" s="232">
        <v>3321.61</v>
      </c>
      <c r="M551" s="233"/>
      <c r="N551" s="234"/>
      <c r="Z551" s="193"/>
      <c r="AA551" s="200"/>
      <c r="AG551" s="200"/>
      <c r="AI551" s="200"/>
      <c r="AJ551" s="109" t="s">
        <v>494</v>
      </c>
      <c r="AK551" s="200"/>
      <c r="AL551" s="200"/>
    </row>
    <row r="552" spans="1:38" s="108" customFormat="1" ht="12" customHeight="1">
      <c r="A552" s="231"/>
      <c r="B552" s="204"/>
      <c r="C552" s="1141" t="s">
        <v>431</v>
      </c>
      <c r="D552" s="1141"/>
      <c r="E552" s="1141"/>
      <c r="F552" s="1141"/>
      <c r="G552" s="1141"/>
      <c r="H552" s="1141"/>
      <c r="I552" s="1141"/>
      <c r="J552" s="1141"/>
      <c r="K552" s="1141"/>
      <c r="L552" s="232">
        <v>6755.24</v>
      </c>
      <c r="M552" s="233"/>
      <c r="N552" s="234"/>
      <c r="Z552" s="193"/>
      <c r="AA552" s="200"/>
      <c r="AG552" s="200"/>
      <c r="AI552" s="200"/>
      <c r="AJ552" s="109" t="s">
        <v>431</v>
      </c>
      <c r="AK552" s="200"/>
      <c r="AL552" s="200"/>
    </row>
    <row r="553" spans="1:38" s="108" customFormat="1" ht="12" customHeight="1">
      <c r="A553" s="231"/>
      <c r="B553" s="204"/>
      <c r="C553" s="1141" t="s">
        <v>432</v>
      </c>
      <c r="D553" s="1141"/>
      <c r="E553" s="1141"/>
      <c r="F553" s="1141"/>
      <c r="G553" s="1141"/>
      <c r="H553" s="1141"/>
      <c r="I553" s="1141"/>
      <c r="J553" s="1141"/>
      <c r="K553" s="1141"/>
      <c r="L553" s="232">
        <v>6679.18</v>
      </c>
      <c r="M553" s="233"/>
      <c r="N553" s="234"/>
      <c r="Z553" s="193"/>
      <c r="AA553" s="200"/>
      <c r="AG553" s="200"/>
      <c r="AI553" s="200"/>
      <c r="AJ553" s="109" t="s">
        <v>432</v>
      </c>
      <c r="AK553" s="200"/>
      <c r="AL553" s="200"/>
    </row>
    <row r="554" spans="1:38" s="108" customFormat="1" ht="12" customHeight="1">
      <c r="A554" s="231"/>
      <c r="B554" s="204"/>
      <c r="C554" s="1141" t="s">
        <v>433</v>
      </c>
      <c r="D554" s="1141"/>
      <c r="E554" s="1141"/>
      <c r="F554" s="1141"/>
      <c r="G554" s="1141"/>
      <c r="H554" s="1141"/>
      <c r="I554" s="1141"/>
      <c r="J554" s="1141"/>
      <c r="K554" s="1141"/>
      <c r="L554" s="232">
        <v>3321.61</v>
      </c>
      <c r="M554" s="233"/>
      <c r="N554" s="234"/>
      <c r="Z554" s="193"/>
      <c r="AA554" s="200"/>
      <c r="AG554" s="200"/>
      <c r="AI554" s="200"/>
      <c r="AJ554" s="109" t="s">
        <v>433</v>
      </c>
      <c r="AK554" s="200"/>
      <c r="AL554" s="200"/>
    </row>
    <row r="555" spans="1:38" s="108" customFormat="1" ht="12" customHeight="1">
      <c r="A555" s="231"/>
      <c r="B555" s="226"/>
      <c r="C555" s="1142" t="s">
        <v>650</v>
      </c>
      <c r="D555" s="1142"/>
      <c r="E555" s="1142"/>
      <c r="F555" s="1142"/>
      <c r="G555" s="1142"/>
      <c r="H555" s="1142"/>
      <c r="I555" s="1142"/>
      <c r="J555" s="1142"/>
      <c r="K555" s="1142"/>
      <c r="L555" s="239">
        <v>219462.07</v>
      </c>
      <c r="M555" s="240"/>
      <c r="N555" s="253"/>
      <c r="Z555" s="193"/>
      <c r="AA555" s="200"/>
      <c r="AG555" s="200"/>
      <c r="AI555" s="200"/>
      <c r="AK555" s="200" t="s">
        <v>650</v>
      </c>
      <c r="AL555" s="200"/>
    </row>
    <row r="556" spans="1:38" s="108" customFormat="1" ht="12" customHeight="1">
      <c r="A556" s="1089" t="s">
        <v>651</v>
      </c>
      <c r="B556" s="1090"/>
      <c r="C556" s="1090"/>
      <c r="D556" s="1090"/>
      <c r="E556" s="1090"/>
      <c r="F556" s="1090"/>
      <c r="G556" s="1090"/>
      <c r="H556" s="1090"/>
      <c r="I556" s="1090"/>
      <c r="J556" s="1090"/>
      <c r="K556" s="1090"/>
      <c r="L556" s="1090"/>
      <c r="M556" s="1090"/>
      <c r="N556" s="1095"/>
      <c r="Z556" s="193" t="s">
        <v>651</v>
      </c>
      <c r="AA556" s="200"/>
      <c r="AG556" s="200"/>
      <c r="AI556" s="200"/>
      <c r="AK556" s="200"/>
      <c r="AL556" s="200"/>
    </row>
    <row r="557" spans="1:38" s="108" customFormat="1" ht="45" customHeight="1">
      <c r="A557" s="194" t="s">
        <v>652</v>
      </c>
      <c r="B557" s="195" t="s">
        <v>653</v>
      </c>
      <c r="C557" s="1145" t="s">
        <v>654</v>
      </c>
      <c r="D557" s="1145"/>
      <c r="E557" s="1145"/>
      <c r="F557" s="196" t="s">
        <v>481</v>
      </c>
      <c r="G557" s="196"/>
      <c r="H557" s="196"/>
      <c r="I557" s="223">
        <v>9.1809999999999992</v>
      </c>
      <c r="J557" s="198"/>
      <c r="K557" s="196"/>
      <c r="L557" s="198"/>
      <c r="M557" s="196"/>
      <c r="N557" s="199"/>
      <c r="Z557" s="193"/>
      <c r="AA557" s="200" t="s">
        <v>654</v>
      </c>
      <c r="AG557" s="200"/>
      <c r="AI557" s="200"/>
      <c r="AK557" s="200"/>
      <c r="AL557" s="200"/>
    </row>
    <row r="558" spans="1:38" s="108" customFormat="1" ht="12" customHeight="1">
      <c r="A558" s="201"/>
      <c r="B558" s="202"/>
      <c r="C558" s="1141" t="s">
        <v>655</v>
      </c>
      <c r="D558" s="1141"/>
      <c r="E558" s="1141"/>
      <c r="F558" s="1141"/>
      <c r="G558" s="1141"/>
      <c r="H558" s="1141"/>
      <c r="I558" s="1141"/>
      <c r="J558" s="1141"/>
      <c r="K558" s="1141"/>
      <c r="L558" s="1141"/>
      <c r="M558" s="1141"/>
      <c r="N558" s="1146"/>
      <c r="Z558" s="193"/>
      <c r="AA558" s="200"/>
      <c r="AB558" s="109" t="s">
        <v>655</v>
      </c>
      <c r="AG558" s="200"/>
      <c r="AI558" s="200"/>
      <c r="AK558" s="200"/>
      <c r="AL558" s="200"/>
    </row>
    <row r="559" spans="1:38" s="108" customFormat="1" ht="33.75" customHeight="1">
      <c r="A559" s="203"/>
      <c r="B559" s="204" t="s">
        <v>385</v>
      </c>
      <c r="C559" s="1141" t="s">
        <v>386</v>
      </c>
      <c r="D559" s="1141"/>
      <c r="E559" s="1141"/>
      <c r="F559" s="1141"/>
      <c r="G559" s="1141"/>
      <c r="H559" s="1141"/>
      <c r="I559" s="1141"/>
      <c r="J559" s="1141"/>
      <c r="K559" s="1141"/>
      <c r="L559" s="1141"/>
      <c r="M559" s="1141"/>
      <c r="N559" s="1146"/>
      <c r="Z559" s="193"/>
      <c r="AA559" s="200"/>
      <c r="AC559" s="109" t="s">
        <v>386</v>
      </c>
      <c r="AG559" s="200"/>
      <c r="AI559" s="200"/>
      <c r="AK559" s="200"/>
      <c r="AL559" s="200"/>
    </row>
    <row r="560" spans="1:38" s="108" customFormat="1" ht="12">
      <c r="A560" s="205"/>
      <c r="B560" s="206">
        <v>1</v>
      </c>
      <c r="C560" s="1141" t="s">
        <v>446</v>
      </c>
      <c r="D560" s="1141"/>
      <c r="E560" s="1141"/>
      <c r="F560" s="207"/>
      <c r="G560" s="207"/>
      <c r="H560" s="207"/>
      <c r="I560" s="207"/>
      <c r="J560" s="208">
        <v>454.98</v>
      </c>
      <c r="K560" s="209">
        <v>1.25</v>
      </c>
      <c r="L560" s="220">
        <v>5221.46</v>
      </c>
      <c r="M560" s="207"/>
      <c r="N560" s="210"/>
      <c r="Z560" s="193"/>
      <c r="AA560" s="200"/>
      <c r="AD560" s="109" t="s">
        <v>446</v>
      </c>
      <c r="AG560" s="200"/>
      <c r="AI560" s="200"/>
      <c r="AK560" s="200"/>
      <c r="AL560" s="200"/>
    </row>
    <row r="561" spans="1:38" s="108" customFormat="1" ht="12">
      <c r="A561" s="205"/>
      <c r="B561" s="206">
        <v>2</v>
      </c>
      <c r="C561" s="1141" t="s">
        <v>387</v>
      </c>
      <c r="D561" s="1141"/>
      <c r="E561" s="1141"/>
      <c r="F561" s="207"/>
      <c r="G561" s="207"/>
      <c r="H561" s="207"/>
      <c r="I561" s="207"/>
      <c r="J561" s="208">
        <v>592.79</v>
      </c>
      <c r="K561" s="209">
        <v>1.25</v>
      </c>
      <c r="L561" s="220">
        <v>6803.01</v>
      </c>
      <c r="M561" s="207"/>
      <c r="N561" s="210"/>
      <c r="Z561" s="193"/>
      <c r="AA561" s="200"/>
      <c r="AD561" s="109" t="s">
        <v>387</v>
      </c>
      <c r="AG561" s="200"/>
      <c r="AI561" s="200"/>
      <c r="AK561" s="200"/>
      <c r="AL561" s="200"/>
    </row>
    <row r="562" spans="1:38" s="108" customFormat="1" ht="12">
      <c r="A562" s="205"/>
      <c r="B562" s="206">
        <v>3</v>
      </c>
      <c r="C562" s="1141" t="s">
        <v>388</v>
      </c>
      <c r="D562" s="1141"/>
      <c r="E562" s="1141"/>
      <c r="F562" s="207"/>
      <c r="G562" s="207"/>
      <c r="H562" s="207"/>
      <c r="I562" s="207"/>
      <c r="J562" s="208">
        <v>17.63</v>
      </c>
      <c r="K562" s="209">
        <v>1.25</v>
      </c>
      <c r="L562" s="208">
        <v>202.33</v>
      </c>
      <c r="M562" s="207"/>
      <c r="N562" s="210"/>
      <c r="Z562" s="193"/>
      <c r="AA562" s="200"/>
      <c r="AD562" s="109" t="s">
        <v>388</v>
      </c>
      <c r="AG562" s="200"/>
      <c r="AI562" s="200"/>
      <c r="AK562" s="200"/>
      <c r="AL562" s="200"/>
    </row>
    <row r="563" spans="1:38" s="108" customFormat="1" ht="12">
      <c r="A563" s="205"/>
      <c r="B563" s="204"/>
      <c r="C563" s="1141" t="s">
        <v>448</v>
      </c>
      <c r="D563" s="1141"/>
      <c r="E563" s="1141"/>
      <c r="F563" s="207" t="s">
        <v>390</v>
      </c>
      <c r="G563" s="209">
        <v>52.66</v>
      </c>
      <c r="H563" s="209">
        <v>1.25</v>
      </c>
      <c r="I563" s="249">
        <v>604.33932500000003</v>
      </c>
      <c r="J563" s="204"/>
      <c r="K563" s="207"/>
      <c r="L563" s="204"/>
      <c r="M563" s="207"/>
      <c r="N563" s="210"/>
      <c r="Z563" s="193"/>
      <c r="AA563" s="200"/>
      <c r="AE563" s="109" t="s">
        <v>448</v>
      </c>
      <c r="AG563" s="200"/>
      <c r="AI563" s="200"/>
      <c r="AK563" s="200"/>
      <c r="AL563" s="200"/>
    </row>
    <row r="564" spans="1:38" s="108" customFormat="1" ht="12">
      <c r="A564" s="205"/>
      <c r="B564" s="204"/>
      <c r="C564" s="1141" t="s">
        <v>389</v>
      </c>
      <c r="D564" s="1141"/>
      <c r="E564" s="1141"/>
      <c r="F564" s="207" t="s">
        <v>390</v>
      </c>
      <c r="G564" s="209">
        <v>1.52</v>
      </c>
      <c r="H564" s="209">
        <v>1.25</v>
      </c>
      <c r="I564" s="250">
        <v>17.443899999999999</v>
      </c>
      <c r="J564" s="204"/>
      <c r="K564" s="207"/>
      <c r="L564" s="204"/>
      <c r="M564" s="207"/>
      <c r="N564" s="210"/>
      <c r="Z564" s="193"/>
      <c r="AA564" s="200"/>
      <c r="AE564" s="109" t="s">
        <v>389</v>
      </c>
      <c r="AG564" s="200"/>
      <c r="AI564" s="200"/>
      <c r="AK564" s="200"/>
      <c r="AL564" s="200"/>
    </row>
    <row r="565" spans="1:38" s="108" customFormat="1" ht="12" customHeight="1">
      <c r="A565" s="205"/>
      <c r="B565" s="204"/>
      <c r="C565" s="1150" t="s">
        <v>391</v>
      </c>
      <c r="D565" s="1150"/>
      <c r="E565" s="1150"/>
      <c r="F565" s="212"/>
      <c r="G565" s="212"/>
      <c r="H565" s="212"/>
      <c r="I565" s="212"/>
      <c r="J565" s="221">
        <v>1047.77</v>
      </c>
      <c r="K565" s="212"/>
      <c r="L565" s="221">
        <v>12024.47</v>
      </c>
      <c r="M565" s="212"/>
      <c r="N565" s="214"/>
      <c r="Z565" s="193"/>
      <c r="AA565" s="200"/>
      <c r="AF565" s="109" t="s">
        <v>391</v>
      </c>
      <c r="AG565" s="200"/>
      <c r="AI565" s="200"/>
      <c r="AK565" s="200"/>
      <c r="AL565" s="200"/>
    </row>
    <row r="566" spans="1:38" s="108" customFormat="1" ht="12">
      <c r="A566" s="205"/>
      <c r="B566" s="204"/>
      <c r="C566" s="1141" t="s">
        <v>392</v>
      </c>
      <c r="D566" s="1141"/>
      <c r="E566" s="1141"/>
      <c r="F566" s="207"/>
      <c r="G566" s="207"/>
      <c r="H566" s="207"/>
      <c r="I566" s="207"/>
      <c r="J566" s="204"/>
      <c r="K566" s="207"/>
      <c r="L566" s="220">
        <v>5423.79</v>
      </c>
      <c r="M566" s="207"/>
      <c r="N566" s="210"/>
      <c r="Z566" s="193"/>
      <c r="AA566" s="200"/>
      <c r="AE566" s="109" t="s">
        <v>392</v>
      </c>
      <c r="AG566" s="200"/>
      <c r="AI566" s="200"/>
      <c r="AK566" s="200"/>
      <c r="AL566" s="200"/>
    </row>
    <row r="567" spans="1:38" s="108" customFormat="1" ht="45">
      <c r="A567" s="205"/>
      <c r="B567" s="204" t="s">
        <v>449</v>
      </c>
      <c r="C567" s="1141" t="s">
        <v>450</v>
      </c>
      <c r="D567" s="1141"/>
      <c r="E567" s="1141"/>
      <c r="F567" s="207" t="s">
        <v>395</v>
      </c>
      <c r="G567" s="215">
        <v>147</v>
      </c>
      <c r="H567" s="207"/>
      <c r="I567" s="215">
        <v>147</v>
      </c>
      <c r="J567" s="204"/>
      <c r="K567" s="207"/>
      <c r="L567" s="220">
        <v>7972.97</v>
      </c>
      <c r="M567" s="207"/>
      <c r="N567" s="210"/>
      <c r="Z567" s="193"/>
      <c r="AA567" s="200"/>
      <c r="AE567" s="109" t="s">
        <v>450</v>
      </c>
      <c r="AG567" s="200"/>
      <c r="AI567" s="200"/>
      <c r="AK567" s="200"/>
      <c r="AL567" s="200"/>
    </row>
    <row r="568" spans="1:38" s="108" customFormat="1" ht="22.5" customHeight="1">
      <c r="A568" s="205"/>
      <c r="B568" s="204" t="s">
        <v>451</v>
      </c>
      <c r="C568" s="1141" t="s">
        <v>452</v>
      </c>
      <c r="D568" s="1141"/>
      <c r="E568" s="1141"/>
      <c r="F568" s="207" t="s">
        <v>395</v>
      </c>
      <c r="G568" s="215">
        <v>95</v>
      </c>
      <c r="H568" s="207"/>
      <c r="I568" s="215">
        <v>95</v>
      </c>
      <c r="J568" s="204"/>
      <c r="K568" s="207"/>
      <c r="L568" s="220">
        <v>5152.6000000000004</v>
      </c>
      <c r="M568" s="207"/>
      <c r="N568" s="210"/>
      <c r="Z568" s="193"/>
      <c r="AA568" s="200"/>
      <c r="AE568" s="109" t="s">
        <v>452</v>
      </c>
      <c r="AG568" s="200"/>
      <c r="AI568" s="200"/>
      <c r="AK568" s="200"/>
      <c r="AL568" s="200"/>
    </row>
    <row r="569" spans="1:38" s="108" customFormat="1" ht="12" customHeight="1">
      <c r="A569" s="216"/>
      <c r="B569" s="217"/>
      <c r="C569" s="1145" t="s">
        <v>398</v>
      </c>
      <c r="D569" s="1145"/>
      <c r="E569" s="1145"/>
      <c r="F569" s="196"/>
      <c r="G569" s="196"/>
      <c r="H569" s="196"/>
      <c r="I569" s="196"/>
      <c r="J569" s="198"/>
      <c r="K569" s="196"/>
      <c r="L569" s="222">
        <v>25150.04</v>
      </c>
      <c r="M569" s="212"/>
      <c r="N569" s="199"/>
      <c r="Z569" s="193"/>
      <c r="AA569" s="200"/>
      <c r="AG569" s="200" t="s">
        <v>398</v>
      </c>
      <c r="AI569" s="200"/>
      <c r="AK569" s="200"/>
      <c r="AL569" s="200"/>
    </row>
    <row r="570" spans="1:38" s="108" customFormat="1" ht="33.75" customHeight="1">
      <c r="A570" s="194" t="s">
        <v>656</v>
      </c>
      <c r="B570" s="195" t="s">
        <v>657</v>
      </c>
      <c r="C570" s="1145" t="s">
        <v>658</v>
      </c>
      <c r="D570" s="1145"/>
      <c r="E570" s="1145"/>
      <c r="F570" s="196" t="s">
        <v>659</v>
      </c>
      <c r="G570" s="196"/>
      <c r="H570" s="196"/>
      <c r="I570" s="197">
        <v>0.91810000000000003</v>
      </c>
      <c r="J570" s="222">
        <v>733145.85</v>
      </c>
      <c r="K570" s="196"/>
      <c r="L570" s="222">
        <v>673101.2</v>
      </c>
      <c r="M570" s="196"/>
      <c r="N570" s="199"/>
      <c r="Z570" s="193"/>
      <c r="AA570" s="200" t="s">
        <v>658</v>
      </c>
      <c r="AG570" s="200"/>
      <c r="AI570" s="200"/>
      <c r="AK570" s="200"/>
      <c r="AL570" s="200"/>
    </row>
    <row r="571" spans="1:38" s="108" customFormat="1" ht="12" customHeight="1">
      <c r="A571" s="216"/>
      <c r="B571" s="217"/>
      <c r="C571" s="1141" t="s">
        <v>409</v>
      </c>
      <c r="D571" s="1141"/>
      <c r="E571" s="1141"/>
      <c r="F571" s="1141"/>
      <c r="G571" s="1141"/>
      <c r="H571" s="1141"/>
      <c r="I571" s="1141"/>
      <c r="J571" s="1141"/>
      <c r="K571" s="1141"/>
      <c r="L571" s="1141"/>
      <c r="M571" s="1141"/>
      <c r="N571" s="1146"/>
      <c r="Z571" s="193"/>
      <c r="AA571" s="200"/>
      <c r="AG571" s="200"/>
      <c r="AH571" s="109" t="s">
        <v>409</v>
      </c>
      <c r="AI571" s="200"/>
      <c r="AK571" s="200"/>
      <c r="AL571" s="200"/>
    </row>
    <row r="572" spans="1:38" s="108" customFormat="1" ht="12" customHeight="1">
      <c r="A572" s="201"/>
      <c r="B572" s="202"/>
      <c r="C572" s="1141" t="s">
        <v>660</v>
      </c>
      <c r="D572" s="1141"/>
      <c r="E572" s="1141"/>
      <c r="F572" s="1141"/>
      <c r="G572" s="1141"/>
      <c r="H572" s="1141"/>
      <c r="I572" s="1141"/>
      <c r="J572" s="1141"/>
      <c r="K572" s="1141"/>
      <c r="L572" s="1141"/>
      <c r="M572" s="1141"/>
      <c r="N572" s="1146"/>
      <c r="Z572" s="193"/>
      <c r="AA572" s="200"/>
      <c r="AB572" s="109" t="s">
        <v>660</v>
      </c>
      <c r="AG572" s="200"/>
      <c r="AI572" s="200"/>
      <c r="AK572" s="200"/>
      <c r="AL572" s="200"/>
    </row>
    <row r="573" spans="1:38" s="108" customFormat="1" ht="12" customHeight="1">
      <c r="A573" s="216"/>
      <c r="B573" s="217"/>
      <c r="C573" s="1145" t="s">
        <v>398</v>
      </c>
      <c r="D573" s="1145"/>
      <c r="E573" s="1145"/>
      <c r="F573" s="196"/>
      <c r="G573" s="196"/>
      <c r="H573" s="196"/>
      <c r="I573" s="196"/>
      <c r="J573" s="198"/>
      <c r="K573" s="196"/>
      <c r="L573" s="222">
        <v>673101.2</v>
      </c>
      <c r="M573" s="212"/>
      <c r="N573" s="199"/>
      <c r="Z573" s="193"/>
      <c r="AA573" s="200"/>
      <c r="AG573" s="200" t="s">
        <v>398</v>
      </c>
      <c r="AI573" s="200"/>
      <c r="AK573" s="200"/>
      <c r="AL573" s="200"/>
    </row>
    <row r="574" spans="1:38" s="108" customFormat="1" ht="1.5" customHeight="1">
      <c r="A574" s="224"/>
      <c r="B574" s="217"/>
      <c r="C574" s="217"/>
      <c r="D574" s="217"/>
      <c r="E574" s="217"/>
      <c r="F574" s="225"/>
      <c r="G574" s="225"/>
      <c r="H574" s="225"/>
      <c r="I574" s="225"/>
      <c r="J574" s="226"/>
      <c r="K574" s="225"/>
      <c r="L574" s="226"/>
      <c r="M574" s="207"/>
      <c r="N574" s="226"/>
      <c r="Z574" s="193"/>
      <c r="AA574" s="200"/>
      <c r="AG574" s="200"/>
      <c r="AI574" s="200"/>
      <c r="AK574" s="200"/>
      <c r="AL574" s="200"/>
    </row>
    <row r="575" spans="1:38" s="108" customFormat="1" ht="12" customHeight="1">
      <c r="A575" s="227"/>
      <c r="B575" s="198"/>
      <c r="C575" s="1145" t="s">
        <v>661</v>
      </c>
      <c r="D575" s="1145"/>
      <c r="E575" s="1145"/>
      <c r="F575" s="1145"/>
      <c r="G575" s="1145"/>
      <c r="H575" s="1145"/>
      <c r="I575" s="1145"/>
      <c r="J575" s="1145"/>
      <c r="K575" s="1145"/>
      <c r="L575" s="228"/>
      <c r="M575" s="229"/>
      <c r="N575" s="230"/>
      <c r="Z575" s="193"/>
      <c r="AA575" s="200"/>
      <c r="AG575" s="200"/>
      <c r="AI575" s="200" t="s">
        <v>661</v>
      </c>
      <c r="AK575" s="200"/>
      <c r="AL575" s="200"/>
    </row>
    <row r="576" spans="1:38" s="108" customFormat="1" ht="12" customHeight="1">
      <c r="A576" s="231"/>
      <c r="B576" s="204"/>
      <c r="C576" s="1141" t="s">
        <v>416</v>
      </c>
      <c r="D576" s="1141"/>
      <c r="E576" s="1141"/>
      <c r="F576" s="1141"/>
      <c r="G576" s="1141"/>
      <c r="H576" s="1141"/>
      <c r="I576" s="1141"/>
      <c r="J576" s="1141"/>
      <c r="K576" s="1141"/>
      <c r="L576" s="232">
        <v>685125.67</v>
      </c>
      <c r="M576" s="233"/>
      <c r="N576" s="234"/>
      <c r="Z576" s="193"/>
      <c r="AA576" s="200"/>
      <c r="AG576" s="200"/>
      <c r="AI576" s="200"/>
      <c r="AJ576" s="109" t="s">
        <v>416</v>
      </c>
      <c r="AK576" s="200"/>
      <c r="AL576" s="200"/>
    </row>
    <row r="577" spans="1:38" s="108" customFormat="1" ht="12" customHeight="1">
      <c r="A577" s="231"/>
      <c r="B577" s="204"/>
      <c r="C577" s="1141" t="s">
        <v>417</v>
      </c>
      <c r="D577" s="1141"/>
      <c r="E577" s="1141"/>
      <c r="F577" s="1141"/>
      <c r="G577" s="1141"/>
      <c r="H577" s="1141"/>
      <c r="I577" s="1141"/>
      <c r="J577" s="1141"/>
      <c r="K577" s="1141"/>
      <c r="L577" s="236"/>
      <c r="M577" s="233"/>
      <c r="N577" s="234"/>
      <c r="Z577" s="193"/>
      <c r="AA577" s="200"/>
      <c r="AG577" s="200"/>
      <c r="AI577" s="200"/>
      <c r="AJ577" s="109" t="s">
        <v>417</v>
      </c>
      <c r="AK577" s="200"/>
      <c r="AL577" s="200"/>
    </row>
    <row r="578" spans="1:38" s="108" customFormat="1" ht="12" customHeight="1">
      <c r="A578" s="231"/>
      <c r="B578" s="204"/>
      <c r="C578" s="1141" t="s">
        <v>488</v>
      </c>
      <c r="D578" s="1141"/>
      <c r="E578" s="1141"/>
      <c r="F578" s="1141"/>
      <c r="G578" s="1141"/>
      <c r="H578" s="1141"/>
      <c r="I578" s="1141"/>
      <c r="J578" s="1141"/>
      <c r="K578" s="1141"/>
      <c r="L578" s="232">
        <v>5221.46</v>
      </c>
      <c r="M578" s="233"/>
      <c r="N578" s="234"/>
      <c r="Z578" s="193"/>
      <c r="AA578" s="200"/>
      <c r="AG578" s="200"/>
      <c r="AI578" s="200"/>
      <c r="AJ578" s="109" t="s">
        <v>488</v>
      </c>
      <c r="AK578" s="200"/>
      <c r="AL578" s="200"/>
    </row>
    <row r="579" spans="1:38" s="108" customFormat="1" ht="12" customHeight="1">
      <c r="A579" s="231"/>
      <c r="B579" s="204"/>
      <c r="C579" s="1141" t="s">
        <v>418</v>
      </c>
      <c r="D579" s="1141"/>
      <c r="E579" s="1141"/>
      <c r="F579" s="1141"/>
      <c r="G579" s="1141"/>
      <c r="H579" s="1141"/>
      <c r="I579" s="1141"/>
      <c r="J579" s="1141"/>
      <c r="K579" s="1141"/>
      <c r="L579" s="232">
        <v>6803.01</v>
      </c>
      <c r="M579" s="233"/>
      <c r="N579" s="234"/>
      <c r="Z579" s="193"/>
      <c r="AA579" s="200"/>
      <c r="AG579" s="200"/>
      <c r="AI579" s="200"/>
      <c r="AJ579" s="109" t="s">
        <v>418</v>
      </c>
      <c r="AK579" s="200"/>
      <c r="AL579" s="200"/>
    </row>
    <row r="580" spans="1:38" s="108" customFormat="1" ht="12" customHeight="1">
      <c r="A580" s="231"/>
      <c r="B580" s="204"/>
      <c r="C580" s="1141" t="s">
        <v>419</v>
      </c>
      <c r="D580" s="1141"/>
      <c r="E580" s="1141"/>
      <c r="F580" s="1141"/>
      <c r="G580" s="1141"/>
      <c r="H580" s="1141"/>
      <c r="I580" s="1141"/>
      <c r="J580" s="1141"/>
      <c r="K580" s="1141"/>
      <c r="L580" s="257">
        <v>202.33</v>
      </c>
      <c r="M580" s="233"/>
      <c r="N580" s="234"/>
      <c r="Z580" s="193"/>
      <c r="AA580" s="200"/>
      <c r="AG580" s="200"/>
      <c r="AI580" s="200"/>
      <c r="AJ580" s="109" t="s">
        <v>419</v>
      </c>
      <c r="AK580" s="200"/>
      <c r="AL580" s="200"/>
    </row>
    <row r="581" spans="1:38" s="108" customFormat="1" ht="12" customHeight="1">
      <c r="A581" s="231"/>
      <c r="B581" s="204"/>
      <c r="C581" s="1141" t="s">
        <v>420</v>
      </c>
      <c r="D581" s="1141"/>
      <c r="E581" s="1141"/>
      <c r="F581" s="1141"/>
      <c r="G581" s="1141"/>
      <c r="H581" s="1141"/>
      <c r="I581" s="1141"/>
      <c r="J581" s="1141"/>
      <c r="K581" s="1141"/>
      <c r="L581" s="232">
        <v>673101.2</v>
      </c>
      <c r="M581" s="233"/>
      <c r="N581" s="234"/>
      <c r="Z581" s="193"/>
      <c r="AA581" s="200"/>
      <c r="AG581" s="200"/>
      <c r="AI581" s="200"/>
      <c r="AJ581" s="109" t="s">
        <v>420</v>
      </c>
      <c r="AK581" s="200"/>
      <c r="AL581" s="200"/>
    </row>
    <row r="582" spans="1:38" s="108" customFormat="1" ht="12" customHeight="1">
      <c r="A582" s="231"/>
      <c r="B582" s="204"/>
      <c r="C582" s="1141" t="s">
        <v>421</v>
      </c>
      <c r="D582" s="1141"/>
      <c r="E582" s="1141"/>
      <c r="F582" s="1141"/>
      <c r="G582" s="1141"/>
      <c r="H582" s="1141"/>
      <c r="I582" s="1141"/>
      <c r="J582" s="1141"/>
      <c r="K582" s="1141"/>
      <c r="L582" s="232">
        <v>698251.24</v>
      </c>
      <c r="M582" s="233"/>
      <c r="N582" s="234"/>
      <c r="Z582" s="193"/>
      <c r="AA582" s="200"/>
      <c r="AG582" s="200"/>
      <c r="AI582" s="200"/>
      <c r="AJ582" s="109" t="s">
        <v>421</v>
      </c>
      <c r="AK582" s="200"/>
      <c r="AL582" s="200"/>
    </row>
    <row r="583" spans="1:38" s="108" customFormat="1" ht="12" customHeight="1">
      <c r="A583" s="231"/>
      <c r="B583" s="204"/>
      <c r="C583" s="1141" t="s">
        <v>417</v>
      </c>
      <c r="D583" s="1141"/>
      <c r="E583" s="1141"/>
      <c r="F583" s="1141"/>
      <c r="G583" s="1141"/>
      <c r="H583" s="1141"/>
      <c r="I583" s="1141"/>
      <c r="J583" s="1141"/>
      <c r="K583" s="1141"/>
      <c r="L583" s="236"/>
      <c r="M583" s="233"/>
      <c r="N583" s="234"/>
      <c r="Z583" s="193"/>
      <c r="AA583" s="200"/>
      <c r="AG583" s="200"/>
      <c r="AI583" s="200"/>
      <c r="AJ583" s="109" t="s">
        <v>417</v>
      </c>
      <c r="AK583" s="200"/>
      <c r="AL583" s="200"/>
    </row>
    <row r="584" spans="1:38" s="108" customFormat="1" ht="12" customHeight="1">
      <c r="A584" s="231"/>
      <c r="B584" s="204"/>
      <c r="C584" s="1141" t="s">
        <v>489</v>
      </c>
      <c r="D584" s="1141"/>
      <c r="E584" s="1141"/>
      <c r="F584" s="1141"/>
      <c r="G584" s="1141"/>
      <c r="H584" s="1141"/>
      <c r="I584" s="1141"/>
      <c r="J584" s="1141"/>
      <c r="K584" s="1141"/>
      <c r="L584" s="232">
        <v>5221.46</v>
      </c>
      <c r="M584" s="233"/>
      <c r="N584" s="234"/>
      <c r="Z584" s="193"/>
      <c r="AA584" s="200"/>
      <c r="AG584" s="200"/>
      <c r="AI584" s="200"/>
      <c r="AJ584" s="109" t="s">
        <v>489</v>
      </c>
      <c r="AK584" s="200"/>
      <c r="AL584" s="200"/>
    </row>
    <row r="585" spans="1:38" s="108" customFormat="1" ht="12" customHeight="1">
      <c r="A585" s="231"/>
      <c r="B585" s="204"/>
      <c r="C585" s="1141" t="s">
        <v>490</v>
      </c>
      <c r="D585" s="1141"/>
      <c r="E585" s="1141"/>
      <c r="F585" s="1141"/>
      <c r="G585" s="1141"/>
      <c r="H585" s="1141"/>
      <c r="I585" s="1141"/>
      <c r="J585" s="1141"/>
      <c r="K585" s="1141"/>
      <c r="L585" s="232">
        <v>6803.01</v>
      </c>
      <c r="M585" s="233"/>
      <c r="N585" s="234"/>
      <c r="Z585" s="193"/>
      <c r="AA585" s="200"/>
      <c r="AG585" s="200"/>
      <c r="AI585" s="200"/>
      <c r="AJ585" s="109" t="s">
        <v>490</v>
      </c>
      <c r="AK585" s="200"/>
      <c r="AL585" s="200"/>
    </row>
    <row r="586" spans="1:38" s="108" customFormat="1" ht="12" customHeight="1">
      <c r="A586" s="231"/>
      <c r="B586" s="204"/>
      <c r="C586" s="1141" t="s">
        <v>491</v>
      </c>
      <c r="D586" s="1141"/>
      <c r="E586" s="1141"/>
      <c r="F586" s="1141"/>
      <c r="G586" s="1141"/>
      <c r="H586" s="1141"/>
      <c r="I586" s="1141"/>
      <c r="J586" s="1141"/>
      <c r="K586" s="1141"/>
      <c r="L586" s="257">
        <v>202.33</v>
      </c>
      <c r="M586" s="233"/>
      <c r="N586" s="234"/>
      <c r="Z586" s="193"/>
      <c r="AA586" s="200"/>
      <c r="AG586" s="200"/>
      <c r="AI586" s="200"/>
      <c r="AJ586" s="109" t="s">
        <v>491</v>
      </c>
      <c r="AK586" s="200"/>
      <c r="AL586" s="200"/>
    </row>
    <row r="587" spans="1:38" s="108" customFormat="1" ht="12" customHeight="1">
      <c r="A587" s="231"/>
      <c r="B587" s="204"/>
      <c r="C587" s="1141" t="s">
        <v>492</v>
      </c>
      <c r="D587" s="1141"/>
      <c r="E587" s="1141"/>
      <c r="F587" s="1141"/>
      <c r="G587" s="1141"/>
      <c r="H587" s="1141"/>
      <c r="I587" s="1141"/>
      <c r="J587" s="1141"/>
      <c r="K587" s="1141"/>
      <c r="L587" s="232">
        <v>673101.2</v>
      </c>
      <c r="M587" s="233"/>
      <c r="N587" s="234"/>
      <c r="Z587" s="193"/>
      <c r="AA587" s="200"/>
      <c r="AG587" s="200"/>
      <c r="AI587" s="200"/>
      <c r="AJ587" s="109" t="s">
        <v>492</v>
      </c>
      <c r="AK587" s="200"/>
      <c r="AL587" s="200"/>
    </row>
    <row r="588" spans="1:38" s="108" customFormat="1" ht="12" customHeight="1">
      <c r="A588" s="231"/>
      <c r="B588" s="204"/>
      <c r="C588" s="1141" t="s">
        <v>493</v>
      </c>
      <c r="D588" s="1141"/>
      <c r="E588" s="1141"/>
      <c r="F588" s="1141"/>
      <c r="G588" s="1141"/>
      <c r="H588" s="1141"/>
      <c r="I588" s="1141"/>
      <c r="J588" s="1141"/>
      <c r="K588" s="1141"/>
      <c r="L588" s="232">
        <v>7972.97</v>
      </c>
      <c r="M588" s="233"/>
      <c r="N588" s="234"/>
      <c r="Z588" s="193"/>
      <c r="AA588" s="200"/>
      <c r="AG588" s="200"/>
      <c r="AI588" s="200"/>
      <c r="AJ588" s="109" t="s">
        <v>493</v>
      </c>
      <c r="AK588" s="200"/>
      <c r="AL588" s="200"/>
    </row>
    <row r="589" spans="1:38" s="108" customFormat="1" ht="12" customHeight="1">
      <c r="A589" s="231"/>
      <c r="B589" s="204"/>
      <c r="C589" s="1141" t="s">
        <v>494</v>
      </c>
      <c r="D589" s="1141"/>
      <c r="E589" s="1141"/>
      <c r="F589" s="1141"/>
      <c r="G589" s="1141"/>
      <c r="H589" s="1141"/>
      <c r="I589" s="1141"/>
      <c r="J589" s="1141"/>
      <c r="K589" s="1141"/>
      <c r="L589" s="232">
        <v>5152.6000000000004</v>
      </c>
      <c r="M589" s="233"/>
      <c r="N589" s="234"/>
      <c r="Z589" s="193"/>
      <c r="AA589" s="200"/>
      <c r="AG589" s="200"/>
      <c r="AI589" s="200"/>
      <c r="AJ589" s="109" t="s">
        <v>494</v>
      </c>
      <c r="AK589" s="200"/>
      <c r="AL589" s="200"/>
    </row>
    <row r="590" spans="1:38" s="108" customFormat="1" ht="12" customHeight="1">
      <c r="A590" s="231"/>
      <c r="B590" s="204"/>
      <c r="C590" s="1141" t="s">
        <v>431</v>
      </c>
      <c r="D590" s="1141"/>
      <c r="E590" s="1141"/>
      <c r="F590" s="1141"/>
      <c r="G590" s="1141"/>
      <c r="H590" s="1141"/>
      <c r="I590" s="1141"/>
      <c r="J590" s="1141"/>
      <c r="K590" s="1141"/>
      <c r="L590" s="232">
        <v>5423.79</v>
      </c>
      <c r="M590" s="233"/>
      <c r="N590" s="234"/>
      <c r="Z590" s="193"/>
      <c r="AA590" s="200"/>
      <c r="AG590" s="200"/>
      <c r="AI590" s="200"/>
      <c r="AJ590" s="109" t="s">
        <v>431</v>
      </c>
      <c r="AK590" s="200"/>
      <c r="AL590" s="200"/>
    </row>
    <row r="591" spans="1:38" s="108" customFormat="1" ht="12" customHeight="1">
      <c r="A591" s="231"/>
      <c r="B591" s="204"/>
      <c r="C591" s="1141" t="s">
        <v>432</v>
      </c>
      <c r="D591" s="1141"/>
      <c r="E591" s="1141"/>
      <c r="F591" s="1141"/>
      <c r="G591" s="1141"/>
      <c r="H591" s="1141"/>
      <c r="I591" s="1141"/>
      <c r="J591" s="1141"/>
      <c r="K591" s="1141"/>
      <c r="L591" s="232">
        <v>7972.97</v>
      </c>
      <c r="M591" s="233"/>
      <c r="N591" s="234"/>
      <c r="Z591" s="193"/>
      <c r="AA591" s="200"/>
      <c r="AG591" s="200"/>
      <c r="AI591" s="200"/>
      <c r="AJ591" s="109" t="s">
        <v>432</v>
      </c>
      <c r="AK591" s="200"/>
      <c r="AL591" s="200"/>
    </row>
    <row r="592" spans="1:38" s="108" customFormat="1" ht="12" customHeight="1">
      <c r="A592" s="231"/>
      <c r="B592" s="204"/>
      <c r="C592" s="1141" t="s">
        <v>433</v>
      </c>
      <c r="D592" s="1141"/>
      <c r="E592" s="1141"/>
      <c r="F592" s="1141"/>
      <c r="G592" s="1141"/>
      <c r="H592" s="1141"/>
      <c r="I592" s="1141"/>
      <c r="J592" s="1141"/>
      <c r="K592" s="1141"/>
      <c r="L592" s="232">
        <v>5152.6000000000004</v>
      </c>
      <c r="M592" s="233"/>
      <c r="N592" s="234"/>
      <c r="Z592" s="193"/>
      <c r="AA592" s="200"/>
      <c r="AG592" s="200"/>
      <c r="AI592" s="200"/>
      <c r="AJ592" s="109" t="s">
        <v>433</v>
      </c>
      <c r="AK592" s="200"/>
      <c r="AL592" s="200"/>
    </row>
    <row r="593" spans="1:38" s="108" customFormat="1" ht="12" customHeight="1">
      <c r="A593" s="231"/>
      <c r="B593" s="226"/>
      <c r="C593" s="1142" t="s">
        <v>662</v>
      </c>
      <c r="D593" s="1142"/>
      <c r="E593" s="1142"/>
      <c r="F593" s="1142"/>
      <c r="G593" s="1142"/>
      <c r="H593" s="1142"/>
      <c r="I593" s="1142"/>
      <c r="J593" s="1142"/>
      <c r="K593" s="1142"/>
      <c r="L593" s="239">
        <v>698251.24</v>
      </c>
      <c r="M593" s="240"/>
      <c r="N593" s="253"/>
      <c r="Z593" s="193"/>
      <c r="AA593" s="200"/>
      <c r="AG593" s="200"/>
      <c r="AI593" s="200"/>
      <c r="AK593" s="200" t="s">
        <v>662</v>
      </c>
      <c r="AL593" s="200"/>
    </row>
    <row r="594" spans="1:38" s="108" customFormat="1" ht="12" customHeight="1">
      <c r="A594" s="1089" t="s">
        <v>663</v>
      </c>
      <c r="B594" s="1090"/>
      <c r="C594" s="1090"/>
      <c r="D594" s="1090"/>
      <c r="E594" s="1090"/>
      <c r="F594" s="1090"/>
      <c r="G594" s="1090"/>
      <c r="H594" s="1090"/>
      <c r="I594" s="1090"/>
      <c r="J594" s="1090"/>
      <c r="K594" s="1090"/>
      <c r="L594" s="1090"/>
      <c r="M594" s="1090"/>
      <c r="N594" s="1095"/>
      <c r="Z594" s="193" t="s">
        <v>663</v>
      </c>
      <c r="AA594" s="200"/>
      <c r="AG594" s="200"/>
      <c r="AI594" s="200"/>
      <c r="AK594" s="200"/>
      <c r="AL594" s="200"/>
    </row>
    <row r="595" spans="1:38" s="108" customFormat="1" ht="22.5" customHeight="1">
      <c r="A595" s="194" t="s">
        <v>664</v>
      </c>
      <c r="B595" s="195" t="s">
        <v>665</v>
      </c>
      <c r="C595" s="1145" t="s">
        <v>666</v>
      </c>
      <c r="D595" s="1145"/>
      <c r="E595" s="1145"/>
      <c r="F595" s="196" t="s">
        <v>486</v>
      </c>
      <c r="G595" s="196"/>
      <c r="H595" s="196"/>
      <c r="I595" s="251">
        <v>4</v>
      </c>
      <c r="J595" s="222">
        <v>2783.95</v>
      </c>
      <c r="K595" s="196"/>
      <c r="L595" s="222">
        <v>11135.8</v>
      </c>
      <c r="M595" s="196"/>
      <c r="N595" s="199"/>
      <c r="Z595" s="193"/>
      <c r="AA595" s="200" t="s">
        <v>666</v>
      </c>
      <c r="AG595" s="200"/>
      <c r="AI595" s="200"/>
      <c r="AK595" s="200"/>
      <c r="AL595" s="200"/>
    </row>
    <row r="596" spans="1:38" s="108" customFormat="1" ht="12" customHeight="1">
      <c r="A596" s="216"/>
      <c r="B596" s="217"/>
      <c r="C596" s="1141" t="s">
        <v>409</v>
      </c>
      <c r="D596" s="1141"/>
      <c r="E596" s="1141"/>
      <c r="F596" s="1141"/>
      <c r="G596" s="1141"/>
      <c r="H596" s="1141"/>
      <c r="I596" s="1141"/>
      <c r="J596" s="1141"/>
      <c r="K596" s="1141"/>
      <c r="L596" s="1141"/>
      <c r="M596" s="1141"/>
      <c r="N596" s="1146"/>
      <c r="Z596" s="193"/>
      <c r="AA596" s="200"/>
      <c r="AG596" s="200"/>
      <c r="AH596" s="109" t="s">
        <v>409</v>
      </c>
      <c r="AI596" s="200"/>
      <c r="AK596" s="200"/>
      <c r="AL596" s="200"/>
    </row>
    <row r="597" spans="1:38" s="108" customFormat="1" ht="12" customHeight="1">
      <c r="A597" s="216"/>
      <c r="B597" s="217"/>
      <c r="C597" s="1145" t="s">
        <v>398</v>
      </c>
      <c r="D597" s="1145"/>
      <c r="E597" s="1145"/>
      <c r="F597" s="196"/>
      <c r="G597" s="196"/>
      <c r="H597" s="196"/>
      <c r="I597" s="196"/>
      <c r="J597" s="198"/>
      <c r="K597" s="196"/>
      <c r="L597" s="222">
        <v>11135.8</v>
      </c>
      <c r="M597" s="212"/>
      <c r="N597" s="199"/>
      <c r="Z597" s="193"/>
      <c r="AA597" s="200"/>
      <c r="AG597" s="200" t="s">
        <v>398</v>
      </c>
      <c r="AI597" s="200"/>
      <c r="AK597" s="200"/>
      <c r="AL597" s="200"/>
    </row>
    <row r="598" spans="1:38" s="108" customFormat="1" ht="1.5" customHeight="1">
      <c r="A598" s="224"/>
      <c r="B598" s="217"/>
      <c r="C598" s="217"/>
      <c r="D598" s="217"/>
      <c r="E598" s="217"/>
      <c r="F598" s="225"/>
      <c r="G598" s="225"/>
      <c r="H598" s="225"/>
      <c r="I598" s="225"/>
      <c r="J598" s="226"/>
      <c r="K598" s="225"/>
      <c r="L598" s="226"/>
      <c r="M598" s="207"/>
      <c r="N598" s="226"/>
      <c r="Z598" s="193"/>
      <c r="AA598" s="200"/>
      <c r="AG598" s="200"/>
      <c r="AI598" s="200"/>
      <c r="AK598" s="200"/>
      <c r="AL598" s="200"/>
    </row>
    <row r="599" spans="1:38" s="108" customFormat="1" ht="12" customHeight="1">
      <c r="A599" s="227"/>
      <c r="B599" s="198"/>
      <c r="C599" s="1145" t="s">
        <v>667</v>
      </c>
      <c r="D599" s="1145"/>
      <c r="E599" s="1145"/>
      <c r="F599" s="1145"/>
      <c r="G599" s="1145"/>
      <c r="H599" s="1145"/>
      <c r="I599" s="1145"/>
      <c r="J599" s="1145"/>
      <c r="K599" s="1145"/>
      <c r="L599" s="228"/>
      <c r="M599" s="229"/>
      <c r="N599" s="230"/>
      <c r="Z599" s="193"/>
      <c r="AA599" s="200"/>
      <c r="AG599" s="200"/>
      <c r="AI599" s="200" t="s">
        <v>667</v>
      </c>
      <c r="AK599" s="200"/>
      <c r="AL599" s="200"/>
    </row>
    <row r="600" spans="1:38" s="108" customFormat="1" ht="12" customHeight="1">
      <c r="A600" s="231"/>
      <c r="B600" s="204"/>
      <c r="C600" s="1141" t="s">
        <v>416</v>
      </c>
      <c r="D600" s="1141"/>
      <c r="E600" s="1141"/>
      <c r="F600" s="1141"/>
      <c r="G600" s="1141"/>
      <c r="H600" s="1141"/>
      <c r="I600" s="1141"/>
      <c r="J600" s="1141"/>
      <c r="K600" s="1141"/>
      <c r="L600" s="232">
        <v>11135.8</v>
      </c>
      <c r="M600" s="233"/>
      <c r="N600" s="234"/>
      <c r="Z600" s="193"/>
      <c r="AA600" s="200"/>
      <c r="AG600" s="200"/>
      <c r="AI600" s="200"/>
      <c r="AJ600" s="109" t="s">
        <v>416</v>
      </c>
      <c r="AK600" s="200"/>
      <c r="AL600" s="200"/>
    </row>
    <row r="601" spans="1:38" s="108" customFormat="1" ht="12" customHeight="1">
      <c r="A601" s="231"/>
      <c r="B601" s="204"/>
      <c r="C601" s="1141" t="s">
        <v>417</v>
      </c>
      <c r="D601" s="1141"/>
      <c r="E601" s="1141"/>
      <c r="F601" s="1141"/>
      <c r="G601" s="1141"/>
      <c r="H601" s="1141"/>
      <c r="I601" s="1141"/>
      <c r="J601" s="1141"/>
      <c r="K601" s="1141"/>
      <c r="L601" s="236"/>
      <c r="M601" s="233"/>
      <c r="N601" s="234"/>
      <c r="Z601" s="193"/>
      <c r="AA601" s="200"/>
      <c r="AG601" s="200"/>
      <c r="AI601" s="200"/>
      <c r="AJ601" s="109" t="s">
        <v>417</v>
      </c>
      <c r="AK601" s="200"/>
      <c r="AL601" s="200"/>
    </row>
    <row r="602" spans="1:38" s="108" customFormat="1" ht="12" customHeight="1">
      <c r="A602" s="231"/>
      <c r="B602" s="204"/>
      <c r="C602" s="1141" t="s">
        <v>420</v>
      </c>
      <c r="D602" s="1141"/>
      <c r="E602" s="1141"/>
      <c r="F602" s="1141"/>
      <c r="G602" s="1141"/>
      <c r="H602" s="1141"/>
      <c r="I602" s="1141"/>
      <c r="J602" s="1141"/>
      <c r="K602" s="1141"/>
      <c r="L602" s="232">
        <v>11135.8</v>
      </c>
      <c r="M602" s="233"/>
      <c r="N602" s="234"/>
      <c r="Z602" s="193"/>
      <c r="AA602" s="200"/>
      <c r="AG602" s="200"/>
      <c r="AI602" s="200"/>
      <c r="AJ602" s="109" t="s">
        <v>420</v>
      </c>
      <c r="AK602" s="200"/>
      <c r="AL602" s="200"/>
    </row>
    <row r="603" spans="1:38" s="108" customFormat="1" ht="12" customHeight="1">
      <c r="A603" s="231"/>
      <c r="B603" s="204"/>
      <c r="C603" s="1141" t="s">
        <v>421</v>
      </c>
      <c r="D603" s="1141"/>
      <c r="E603" s="1141"/>
      <c r="F603" s="1141"/>
      <c r="G603" s="1141"/>
      <c r="H603" s="1141"/>
      <c r="I603" s="1141"/>
      <c r="J603" s="1141"/>
      <c r="K603" s="1141"/>
      <c r="L603" s="232">
        <v>11135.8</v>
      </c>
      <c r="M603" s="233"/>
      <c r="N603" s="234"/>
      <c r="Z603" s="193"/>
      <c r="AA603" s="200"/>
      <c r="AG603" s="200"/>
      <c r="AI603" s="200"/>
      <c r="AJ603" s="109" t="s">
        <v>421</v>
      </c>
      <c r="AK603" s="200"/>
      <c r="AL603" s="200"/>
    </row>
    <row r="604" spans="1:38" s="108" customFormat="1" ht="12" customHeight="1">
      <c r="A604" s="231"/>
      <c r="B604" s="204"/>
      <c r="C604" s="1141" t="s">
        <v>417</v>
      </c>
      <c r="D604" s="1141"/>
      <c r="E604" s="1141"/>
      <c r="F604" s="1141"/>
      <c r="G604" s="1141"/>
      <c r="H604" s="1141"/>
      <c r="I604" s="1141"/>
      <c r="J604" s="1141"/>
      <c r="K604" s="1141"/>
      <c r="L604" s="236"/>
      <c r="M604" s="233"/>
      <c r="N604" s="234"/>
      <c r="Z604" s="193"/>
      <c r="AA604" s="200"/>
      <c r="AG604" s="200"/>
      <c r="AI604" s="200"/>
      <c r="AJ604" s="109" t="s">
        <v>417</v>
      </c>
      <c r="AK604" s="200"/>
      <c r="AL604" s="200"/>
    </row>
    <row r="605" spans="1:38" s="108" customFormat="1" ht="12" customHeight="1">
      <c r="A605" s="231"/>
      <c r="B605" s="204"/>
      <c r="C605" s="1141" t="s">
        <v>492</v>
      </c>
      <c r="D605" s="1141"/>
      <c r="E605" s="1141"/>
      <c r="F605" s="1141"/>
      <c r="G605" s="1141"/>
      <c r="H605" s="1141"/>
      <c r="I605" s="1141"/>
      <c r="J605" s="1141"/>
      <c r="K605" s="1141"/>
      <c r="L605" s="232">
        <v>11135.8</v>
      </c>
      <c r="M605" s="233"/>
      <c r="N605" s="234"/>
      <c r="Z605" s="193"/>
      <c r="AA605" s="200"/>
      <c r="AG605" s="200"/>
      <c r="AI605" s="200"/>
      <c r="AJ605" s="109" t="s">
        <v>492</v>
      </c>
      <c r="AK605" s="200"/>
      <c r="AL605" s="200"/>
    </row>
    <row r="606" spans="1:38" s="108" customFormat="1" ht="12" customHeight="1">
      <c r="A606" s="231"/>
      <c r="B606" s="226"/>
      <c r="C606" s="1142" t="s">
        <v>668</v>
      </c>
      <c r="D606" s="1142"/>
      <c r="E606" s="1142"/>
      <c r="F606" s="1142"/>
      <c r="G606" s="1142"/>
      <c r="H606" s="1142"/>
      <c r="I606" s="1142"/>
      <c r="J606" s="1142"/>
      <c r="K606" s="1142"/>
      <c r="L606" s="239">
        <v>11135.8</v>
      </c>
      <c r="M606" s="240"/>
      <c r="N606" s="253"/>
      <c r="Z606" s="193"/>
      <c r="AA606" s="200"/>
      <c r="AG606" s="200"/>
      <c r="AI606" s="200"/>
      <c r="AK606" s="200" t="s">
        <v>668</v>
      </c>
      <c r="AL606" s="200"/>
    </row>
    <row r="607" spans="1:38" s="108" customFormat="1" ht="12" customHeight="1">
      <c r="A607" s="1089" t="s">
        <v>669</v>
      </c>
      <c r="B607" s="1090"/>
      <c r="C607" s="1090"/>
      <c r="D607" s="1090"/>
      <c r="E607" s="1090"/>
      <c r="F607" s="1090"/>
      <c r="G607" s="1090"/>
      <c r="H607" s="1090"/>
      <c r="I607" s="1090"/>
      <c r="J607" s="1090"/>
      <c r="K607" s="1090"/>
      <c r="L607" s="1090"/>
      <c r="M607" s="1090"/>
      <c r="N607" s="1095"/>
      <c r="Z607" s="193" t="s">
        <v>669</v>
      </c>
      <c r="AA607" s="200"/>
      <c r="AG607" s="200"/>
      <c r="AI607" s="200"/>
      <c r="AK607" s="200"/>
      <c r="AL607" s="200"/>
    </row>
    <row r="608" spans="1:38" s="108" customFormat="1" ht="33.75" customHeight="1">
      <c r="A608" s="194" t="s">
        <v>670</v>
      </c>
      <c r="B608" s="195" t="s">
        <v>671</v>
      </c>
      <c r="C608" s="1145" t="s">
        <v>672</v>
      </c>
      <c r="D608" s="1145"/>
      <c r="E608" s="1145"/>
      <c r="F608" s="196" t="s">
        <v>673</v>
      </c>
      <c r="G608" s="196"/>
      <c r="H608" s="196"/>
      <c r="I608" s="247">
        <v>0.05</v>
      </c>
      <c r="J608" s="198"/>
      <c r="K608" s="196"/>
      <c r="L608" s="198"/>
      <c r="M608" s="196"/>
      <c r="N608" s="199"/>
      <c r="Z608" s="193"/>
      <c r="AA608" s="200" t="s">
        <v>672</v>
      </c>
      <c r="AG608" s="200"/>
      <c r="AI608" s="200"/>
      <c r="AK608" s="200"/>
      <c r="AL608" s="200"/>
    </row>
    <row r="609" spans="1:38" s="108" customFormat="1" ht="12" customHeight="1">
      <c r="A609" s="201"/>
      <c r="B609" s="202"/>
      <c r="C609" s="1141" t="s">
        <v>674</v>
      </c>
      <c r="D609" s="1141"/>
      <c r="E609" s="1141"/>
      <c r="F609" s="1141"/>
      <c r="G609" s="1141"/>
      <c r="H609" s="1141"/>
      <c r="I609" s="1141"/>
      <c r="J609" s="1141"/>
      <c r="K609" s="1141"/>
      <c r="L609" s="1141"/>
      <c r="M609" s="1141"/>
      <c r="N609" s="1146"/>
      <c r="Z609" s="193"/>
      <c r="AA609" s="200"/>
      <c r="AB609" s="109" t="s">
        <v>674</v>
      </c>
      <c r="AG609" s="200"/>
      <c r="AI609" s="200"/>
      <c r="AK609" s="200"/>
      <c r="AL609" s="200"/>
    </row>
    <row r="610" spans="1:38" s="108" customFormat="1" ht="33.75" customHeight="1">
      <c r="A610" s="203"/>
      <c r="B610" s="204" t="s">
        <v>385</v>
      </c>
      <c r="C610" s="1141" t="s">
        <v>386</v>
      </c>
      <c r="D610" s="1141"/>
      <c r="E610" s="1141"/>
      <c r="F610" s="1141"/>
      <c r="G610" s="1141"/>
      <c r="H610" s="1141"/>
      <c r="I610" s="1141"/>
      <c r="J610" s="1141"/>
      <c r="K610" s="1141"/>
      <c r="L610" s="1141"/>
      <c r="M610" s="1141"/>
      <c r="N610" s="1146"/>
      <c r="Z610" s="193"/>
      <c r="AA610" s="200"/>
      <c r="AC610" s="109" t="s">
        <v>386</v>
      </c>
      <c r="AG610" s="200"/>
      <c r="AI610" s="200"/>
      <c r="AK610" s="200"/>
      <c r="AL610" s="200"/>
    </row>
    <row r="611" spans="1:38" s="108" customFormat="1" ht="12">
      <c r="A611" s="205"/>
      <c r="B611" s="206">
        <v>1</v>
      </c>
      <c r="C611" s="1141" t="s">
        <v>446</v>
      </c>
      <c r="D611" s="1141"/>
      <c r="E611" s="1141"/>
      <c r="F611" s="207"/>
      <c r="G611" s="207"/>
      <c r="H611" s="207"/>
      <c r="I611" s="207"/>
      <c r="J611" s="208">
        <v>296.08</v>
      </c>
      <c r="K611" s="209">
        <v>1.25</v>
      </c>
      <c r="L611" s="208">
        <v>18.510000000000002</v>
      </c>
      <c r="M611" s="207"/>
      <c r="N611" s="210"/>
      <c r="Z611" s="193"/>
      <c r="AA611" s="200"/>
      <c r="AD611" s="109" t="s">
        <v>446</v>
      </c>
      <c r="AG611" s="200"/>
      <c r="AI611" s="200"/>
      <c r="AK611" s="200"/>
      <c r="AL611" s="200"/>
    </row>
    <row r="612" spans="1:38" s="108" customFormat="1" ht="12">
      <c r="A612" s="205"/>
      <c r="B612" s="206">
        <v>2</v>
      </c>
      <c r="C612" s="1141" t="s">
        <v>387</v>
      </c>
      <c r="D612" s="1141"/>
      <c r="E612" s="1141"/>
      <c r="F612" s="207"/>
      <c r="G612" s="207"/>
      <c r="H612" s="207"/>
      <c r="I612" s="207"/>
      <c r="J612" s="208">
        <v>756.73</v>
      </c>
      <c r="K612" s="209">
        <v>1.25</v>
      </c>
      <c r="L612" s="208">
        <v>47.3</v>
      </c>
      <c r="M612" s="207"/>
      <c r="N612" s="210"/>
      <c r="Z612" s="193"/>
      <c r="AA612" s="200"/>
      <c r="AD612" s="109" t="s">
        <v>387</v>
      </c>
      <c r="AG612" s="200"/>
      <c r="AI612" s="200"/>
      <c r="AK612" s="200"/>
      <c r="AL612" s="200"/>
    </row>
    <row r="613" spans="1:38" s="108" customFormat="1" ht="12">
      <c r="A613" s="205"/>
      <c r="B613" s="206">
        <v>3</v>
      </c>
      <c r="C613" s="1141" t="s">
        <v>388</v>
      </c>
      <c r="D613" s="1141"/>
      <c r="E613" s="1141"/>
      <c r="F613" s="207"/>
      <c r="G613" s="207"/>
      <c r="H613" s="207"/>
      <c r="I613" s="207"/>
      <c r="J613" s="208">
        <v>157.07</v>
      </c>
      <c r="K613" s="209">
        <v>1.25</v>
      </c>
      <c r="L613" s="208">
        <v>9.82</v>
      </c>
      <c r="M613" s="207"/>
      <c r="N613" s="210"/>
      <c r="Z613" s="193"/>
      <c r="AA613" s="200"/>
      <c r="AD613" s="109" t="s">
        <v>388</v>
      </c>
      <c r="AG613" s="200"/>
      <c r="AI613" s="200"/>
      <c r="AK613" s="200"/>
      <c r="AL613" s="200"/>
    </row>
    <row r="614" spans="1:38" s="108" customFormat="1" ht="12">
      <c r="A614" s="205"/>
      <c r="B614" s="206">
        <v>4</v>
      </c>
      <c r="C614" s="1141" t="s">
        <v>447</v>
      </c>
      <c r="D614" s="1141"/>
      <c r="E614" s="1141"/>
      <c r="F614" s="207"/>
      <c r="G614" s="207"/>
      <c r="H614" s="207"/>
      <c r="I614" s="207"/>
      <c r="J614" s="220">
        <v>1938</v>
      </c>
      <c r="K614" s="207"/>
      <c r="L614" s="208">
        <v>96.9</v>
      </c>
      <c r="M614" s="207"/>
      <c r="N614" s="210"/>
      <c r="Z614" s="193"/>
      <c r="AA614" s="200"/>
      <c r="AD614" s="109" t="s">
        <v>447</v>
      </c>
      <c r="AG614" s="200"/>
      <c r="AI614" s="200"/>
      <c r="AK614" s="200"/>
      <c r="AL614" s="200"/>
    </row>
    <row r="615" spans="1:38" s="108" customFormat="1" ht="12">
      <c r="A615" s="205"/>
      <c r="B615" s="204"/>
      <c r="C615" s="1141" t="s">
        <v>448</v>
      </c>
      <c r="D615" s="1141"/>
      <c r="E615" s="1141"/>
      <c r="F615" s="207" t="s">
        <v>390</v>
      </c>
      <c r="G615" s="209">
        <v>34.71</v>
      </c>
      <c r="H615" s="209">
        <v>1.25</v>
      </c>
      <c r="I615" s="249">
        <v>2.1693750000000001</v>
      </c>
      <c r="J615" s="204"/>
      <c r="K615" s="207"/>
      <c r="L615" s="204"/>
      <c r="M615" s="207"/>
      <c r="N615" s="210"/>
      <c r="Z615" s="193"/>
      <c r="AA615" s="200"/>
      <c r="AE615" s="109" t="s">
        <v>448</v>
      </c>
      <c r="AG615" s="200"/>
      <c r="AI615" s="200"/>
      <c r="AK615" s="200"/>
      <c r="AL615" s="200"/>
    </row>
    <row r="616" spans="1:38" s="108" customFormat="1" ht="12">
      <c r="A616" s="205"/>
      <c r="B616" s="204"/>
      <c r="C616" s="1141" t="s">
        <v>389</v>
      </c>
      <c r="D616" s="1141"/>
      <c r="E616" s="1141"/>
      <c r="F616" s="207" t="s">
        <v>390</v>
      </c>
      <c r="G616" s="215">
        <v>13</v>
      </c>
      <c r="H616" s="209">
        <v>1.25</v>
      </c>
      <c r="I616" s="250">
        <v>0.8125</v>
      </c>
      <c r="J616" s="204"/>
      <c r="K616" s="207"/>
      <c r="L616" s="204"/>
      <c r="M616" s="207"/>
      <c r="N616" s="210"/>
      <c r="Z616" s="193"/>
      <c r="AA616" s="200"/>
      <c r="AE616" s="109" t="s">
        <v>389</v>
      </c>
      <c r="AG616" s="200"/>
      <c r="AI616" s="200"/>
      <c r="AK616" s="200"/>
      <c r="AL616" s="200"/>
    </row>
    <row r="617" spans="1:38" s="108" customFormat="1" ht="12" customHeight="1">
      <c r="A617" s="205"/>
      <c r="B617" s="204"/>
      <c r="C617" s="1150" t="s">
        <v>391</v>
      </c>
      <c r="D617" s="1150"/>
      <c r="E617" s="1150"/>
      <c r="F617" s="212"/>
      <c r="G617" s="212"/>
      <c r="H617" s="212"/>
      <c r="I617" s="212"/>
      <c r="J617" s="221">
        <v>2990.81</v>
      </c>
      <c r="K617" s="212"/>
      <c r="L617" s="213">
        <v>162.71</v>
      </c>
      <c r="M617" s="212"/>
      <c r="N617" s="214"/>
      <c r="Z617" s="193"/>
      <c r="AA617" s="200"/>
      <c r="AF617" s="109" t="s">
        <v>391</v>
      </c>
      <c r="AG617" s="200"/>
      <c r="AI617" s="200"/>
      <c r="AK617" s="200"/>
      <c r="AL617" s="200"/>
    </row>
    <row r="618" spans="1:38" s="108" customFormat="1" ht="12">
      <c r="A618" s="205"/>
      <c r="B618" s="204"/>
      <c r="C618" s="1141" t="s">
        <v>392</v>
      </c>
      <c r="D618" s="1141"/>
      <c r="E618" s="1141"/>
      <c r="F618" s="207"/>
      <c r="G618" s="207"/>
      <c r="H618" s="207"/>
      <c r="I618" s="207"/>
      <c r="J618" s="204"/>
      <c r="K618" s="207"/>
      <c r="L618" s="208">
        <v>28.33</v>
      </c>
      <c r="M618" s="207"/>
      <c r="N618" s="210"/>
      <c r="Z618" s="193"/>
      <c r="AA618" s="200"/>
      <c r="AE618" s="109" t="s">
        <v>392</v>
      </c>
      <c r="AG618" s="200"/>
      <c r="AI618" s="200"/>
      <c r="AK618" s="200"/>
      <c r="AL618" s="200"/>
    </row>
    <row r="619" spans="1:38" s="108" customFormat="1" ht="45">
      <c r="A619" s="205"/>
      <c r="B619" s="204" t="s">
        <v>449</v>
      </c>
      <c r="C619" s="1141" t="s">
        <v>450</v>
      </c>
      <c r="D619" s="1141"/>
      <c r="E619" s="1141"/>
      <c r="F619" s="207" t="s">
        <v>395</v>
      </c>
      <c r="G619" s="215">
        <v>147</v>
      </c>
      <c r="H619" s="207"/>
      <c r="I619" s="215">
        <v>147</v>
      </c>
      <c r="J619" s="204"/>
      <c r="K619" s="207"/>
      <c r="L619" s="208">
        <v>41.65</v>
      </c>
      <c r="M619" s="207"/>
      <c r="N619" s="210"/>
      <c r="Z619" s="193"/>
      <c r="AA619" s="200"/>
      <c r="AE619" s="109" t="s">
        <v>450</v>
      </c>
      <c r="AG619" s="200"/>
      <c r="AI619" s="200"/>
      <c r="AK619" s="200"/>
      <c r="AL619" s="200"/>
    </row>
    <row r="620" spans="1:38" s="108" customFormat="1" ht="22.5" customHeight="1">
      <c r="A620" s="205"/>
      <c r="B620" s="204" t="s">
        <v>451</v>
      </c>
      <c r="C620" s="1141" t="s">
        <v>452</v>
      </c>
      <c r="D620" s="1141"/>
      <c r="E620" s="1141"/>
      <c r="F620" s="207" t="s">
        <v>395</v>
      </c>
      <c r="G620" s="215">
        <v>95</v>
      </c>
      <c r="H620" s="207"/>
      <c r="I620" s="215">
        <v>95</v>
      </c>
      <c r="J620" s="204"/>
      <c r="K620" s="207"/>
      <c r="L620" s="208">
        <v>26.91</v>
      </c>
      <c r="M620" s="207"/>
      <c r="N620" s="210"/>
      <c r="Z620" s="193"/>
      <c r="AA620" s="200"/>
      <c r="AE620" s="109" t="s">
        <v>452</v>
      </c>
      <c r="AG620" s="200"/>
      <c r="AI620" s="200"/>
      <c r="AK620" s="200"/>
      <c r="AL620" s="200"/>
    </row>
    <row r="621" spans="1:38" s="108" customFormat="1" ht="12" customHeight="1">
      <c r="A621" s="216"/>
      <c r="B621" s="217"/>
      <c r="C621" s="1145" t="s">
        <v>398</v>
      </c>
      <c r="D621" s="1145"/>
      <c r="E621" s="1145"/>
      <c r="F621" s="196"/>
      <c r="G621" s="196"/>
      <c r="H621" s="196"/>
      <c r="I621" s="196"/>
      <c r="J621" s="198"/>
      <c r="K621" s="196"/>
      <c r="L621" s="218">
        <v>231.27</v>
      </c>
      <c r="M621" s="212"/>
      <c r="N621" s="199"/>
      <c r="Z621" s="193"/>
      <c r="AA621" s="200"/>
      <c r="AG621" s="200" t="s">
        <v>398</v>
      </c>
      <c r="AI621" s="200"/>
      <c r="AK621" s="200"/>
      <c r="AL621" s="200"/>
    </row>
    <row r="622" spans="1:38" s="108" customFormat="1" ht="22.5" customHeight="1">
      <c r="A622" s="194" t="s">
        <v>675</v>
      </c>
      <c r="B622" s="195" t="s">
        <v>676</v>
      </c>
      <c r="C622" s="1145" t="s">
        <v>677</v>
      </c>
      <c r="D622" s="1145"/>
      <c r="E622" s="1145"/>
      <c r="F622" s="196" t="s">
        <v>472</v>
      </c>
      <c r="G622" s="196"/>
      <c r="H622" s="196"/>
      <c r="I622" s="197">
        <v>-2.3999999999999998E-3</v>
      </c>
      <c r="J622" s="222">
        <v>19400</v>
      </c>
      <c r="K622" s="196"/>
      <c r="L622" s="218">
        <v>-46.56</v>
      </c>
      <c r="M622" s="196"/>
      <c r="N622" s="199"/>
      <c r="Z622" s="193"/>
      <c r="AA622" s="200" t="s">
        <v>677</v>
      </c>
      <c r="AG622" s="200"/>
      <c r="AI622" s="200"/>
      <c r="AK622" s="200"/>
      <c r="AL622" s="200"/>
    </row>
    <row r="623" spans="1:38" s="108" customFormat="1" ht="12" customHeight="1">
      <c r="A623" s="216"/>
      <c r="B623" s="217"/>
      <c r="C623" s="1141" t="s">
        <v>522</v>
      </c>
      <c r="D623" s="1141"/>
      <c r="E623" s="1141"/>
      <c r="F623" s="1141"/>
      <c r="G623" s="1141"/>
      <c r="H623" s="1141"/>
      <c r="I623" s="1141"/>
      <c r="J623" s="1141"/>
      <c r="K623" s="1141"/>
      <c r="L623" s="1141"/>
      <c r="M623" s="1141"/>
      <c r="N623" s="1146"/>
      <c r="Z623" s="193"/>
      <c r="AA623" s="200"/>
      <c r="AG623" s="200"/>
      <c r="AH623" s="109" t="s">
        <v>522</v>
      </c>
      <c r="AI623" s="200"/>
      <c r="AK623" s="200"/>
      <c r="AL623" s="200"/>
    </row>
    <row r="624" spans="1:38" s="108" customFormat="1" ht="12" customHeight="1">
      <c r="A624" s="216"/>
      <c r="B624" s="217"/>
      <c r="C624" s="1145" t="s">
        <v>398</v>
      </c>
      <c r="D624" s="1145"/>
      <c r="E624" s="1145"/>
      <c r="F624" s="196"/>
      <c r="G624" s="196"/>
      <c r="H624" s="196"/>
      <c r="I624" s="196"/>
      <c r="J624" s="198"/>
      <c r="K624" s="196"/>
      <c r="L624" s="218">
        <v>-46.56</v>
      </c>
      <c r="M624" s="212"/>
      <c r="N624" s="199"/>
      <c r="Z624" s="193"/>
      <c r="AA624" s="200"/>
      <c r="AG624" s="200" t="s">
        <v>398</v>
      </c>
      <c r="AI624" s="200"/>
      <c r="AK624" s="200"/>
      <c r="AL624" s="200"/>
    </row>
    <row r="625" spans="1:38" s="108" customFormat="1" ht="12" customHeight="1">
      <c r="A625" s="194" t="s">
        <v>678</v>
      </c>
      <c r="B625" s="195" t="s">
        <v>679</v>
      </c>
      <c r="C625" s="1145" t="s">
        <v>680</v>
      </c>
      <c r="D625" s="1145"/>
      <c r="E625" s="1145"/>
      <c r="F625" s="196" t="s">
        <v>472</v>
      </c>
      <c r="G625" s="196"/>
      <c r="H625" s="196"/>
      <c r="I625" s="223">
        <v>-5.0000000000000001E-3</v>
      </c>
      <c r="J625" s="222">
        <v>10068</v>
      </c>
      <c r="K625" s="196"/>
      <c r="L625" s="218">
        <v>-50.34</v>
      </c>
      <c r="M625" s="196"/>
      <c r="N625" s="199"/>
      <c r="Z625" s="193"/>
      <c r="AA625" s="200" t="s">
        <v>680</v>
      </c>
      <c r="AG625" s="200"/>
      <c r="AI625" s="200"/>
      <c r="AK625" s="200"/>
      <c r="AL625" s="200"/>
    </row>
    <row r="626" spans="1:38" s="108" customFormat="1" ht="12" customHeight="1">
      <c r="A626" s="216"/>
      <c r="B626" s="217"/>
      <c r="C626" s="1141" t="s">
        <v>522</v>
      </c>
      <c r="D626" s="1141"/>
      <c r="E626" s="1141"/>
      <c r="F626" s="1141"/>
      <c r="G626" s="1141"/>
      <c r="H626" s="1141"/>
      <c r="I626" s="1141"/>
      <c r="J626" s="1141"/>
      <c r="K626" s="1141"/>
      <c r="L626" s="1141"/>
      <c r="M626" s="1141"/>
      <c r="N626" s="1146"/>
      <c r="Z626" s="193"/>
      <c r="AA626" s="200"/>
      <c r="AG626" s="200"/>
      <c r="AH626" s="109" t="s">
        <v>522</v>
      </c>
      <c r="AI626" s="200"/>
      <c r="AK626" s="200"/>
      <c r="AL626" s="200"/>
    </row>
    <row r="627" spans="1:38" s="108" customFormat="1" ht="12" customHeight="1">
      <c r="A627" s="216"/>
      <c r="B627" s="217"/>
      <c r="C627" s="1145" t="s">
        <v>398</v>
      </c>
      <c r="D627" s="1145"/>
      <c r="E627" s="1145"/>
      <c r="F627" s="196"/>
      <c r="G627" s="196"/>
      <c r="H627" s="196"/>
      <c r="I627" s="196"/>
      <c r="J627" s="198"/>
      <c r="K627" s="196"/>
      <c r="L627" s="218">
        <v>-50.34</v>
      </c>
      <c r="M627" s="212"/>
      <c r="N627" s="199"/>
      <c r="Z627" s="193"/>
      <c r="AA627" s="200"/>
      <c r="AG627" s="200" t="s">
        <v>398</v>
      </c>
      <c r="AI627" s="200"/>
      <c r="AK627" s="200"/>
      <c r="AL627" s="200"/>
    </row>
    <row r="628" spans="1:38" s="108" customFormat="1" ht="45" customHeight="1">
      <c r="A628" s="194" t="s">
        <v>681</v>
      </c>
      <c r="B628" s="195" t="s">
        <v>682</v>
      </c>
      <c r="C628" s="1145" t="s">
        <v>683</v>
      </c>
      <c r="D628" s="1145"/>
      <c r="E628" s="1145"/>
      <c r="F628" s="196" t="s">
        <v>684</v>
      </c>
      <c r="G628" s="196"/>
      <c r="H628" s="196"/>
      <c r="I628" s="197">
        <v>2.23E-2</v>
      </c>
      <c r="J628" s="198"/>
      <c r="K628" s="196"/>
      <c r="L628" s="198"/>
      <c r="M628" s="196"/>
      <c r="N628" s="199"/>
      <c r="Z628" s="193"/>
      <c r="AA628" s="200" t="s">
        <v>683</v>
      </c>
      <c r="AG628" s="200"/>
      <c r="AI628" s="200"/>
      <c r="AK628" s="200"/>
      <c r="AL628" s="200"/>
    </row>
    <row r="629" spans="1:38" s="108" customFormat="1" ht="12" customHeight="1">
      <c r="A629" s="201"/>
      <c r="B629" s="202"/>
      <c r="C629" s="1141" t="s">
        <v>685</v>
      </c>
      <c r="D629" s="1141"/>
      <c r="E629" s="1141"/>
      <c r="F629" s="1141"/>
      <c r="G629" s="1141"/>
      <c r="H629" s="1141"/>
      <c r="I629" s="1141"/>
      <c r="J629" s="1141"/>
      <c r="K629" s="1141"/>
      <c r="L629" s="1141"/>
      <c r="M629" s="1141"/>
      <c r="N629" s="1146"/>
      <c r="Z629" s="193"/>
      <c r="AA629" s="200"/>
      <c r="AB629" s="109" t="s">
        <v>685</v>
      </c>
      <c r="AG629" s="200"/>
      <c r="AI629" s="200"/>
      <c r="AK629" s="200"/>
      <c r="AL629" s="200"/>
    </row>
    <row r="630" spans="1:38" s="108" customFormat="1" ht="33.75" customHeight="1">
      <c r="A630" s="203"/>
      <c r="B630" s="204" t="s">
        <v>385</v>
      </c>
      <c r="C630" s="1141" t="s">
        <v>386</v>
      </c>
      <c r="D630" s="1141"/>
      <c r="E630" s="1141"/>
      <c r="F630" s="1141"/>
      <c r="G630" s="1141"/>
      <c r="H630" s="1141"/>
      <c r="I630" s="1141"/>
      <c r="J630" s="1141"/>
      <c r="K630" s="1141"/>
      <c r="L630" s="1141"/>
      <c r="M630" s="1141"/>
      <c r="N630" s="1146"/>
      <c r="Z630" s="193"/>
      <c r="AA630" s="200"/>
      <c r="AC630" s="109" t="s">
        <v>386</v>
      </c>
      <c r="AG630" s="200"/>
      <c r="AI630" s="200"/>
      <c r="AK630" s="200"/>
      <c r="AL630" s="200"/>
    </row>
    <row r="631" spans="1:38" s="108" customFormat="1" ht="12">
      <c r="A631" s="205"/>
      <c r="B631" s="206">
        <v>1</v>
      </c>
      <c r="C631" s="1141" t="s">
        <v>446</v>
      </c>
      <c r="D631" s="1141"/>
      <c r="E631" s="1141"/>
      <c r="F631" s="207"/>
      <c r="G631" s="207"/>
      <c r="H631" s="207"/>
      <c r="I631" s="207"/>
      <c r="J631" s="220">
        <v>3446.35</v>
      </c>
      <c r="K631" s="209">
        <v>1.25</v>
      </c>
      <c r="L631" s="208">
        <v>96.07</v>
      </c>
      <c r="M631" s="207"/>
      <c r="N631" s="210"/>
      <c r="Z631" s="193"/>
      <c r="AA631" s="200"/>
      <c r="AD631" s="109" t="s">
        <v>446</v>
      </c>
      <c r="AG631" s="200"/>
      <c r="AI631" s="200"/>
      <c r="AK631" s="200"/>
      <c r="AL631" s="200"/>
    </row>
    <row r="632" spans="1:38" s="108" customFormat="1" ht="12">
      <c r="A632" s="205"/>
      <c r="B632" s="206">
        <v>2</v>
      </c>
      <c r="C632" s="1141" t="s">
        <v>387</v>
      </c>
      <c r="D632" s="1141"/>
      <c r="E632" s="1141"/>
      <c r="F632" s="207"/>
      <c r="G632" s="207"/>
      <c r="H632" s="207"/>
      <c r="I632" s="207"/>
      <c r="J632" s="220">
        <v>5099.18</v>
      </c>
      <c r="K632" s="209">
        <v>1.25</v>
      </c>
      <c r="L632" s="208">
        <v>142.13999999999999</v>
      </c>
      <c r="M632" s="207"/>
      <c r="N632" s="210"/>
      <c r="Z632" s="193"/>
      <c r="AA632" s="200"/>
      <c r="AD632" s="109" t="s">
        <v>387</v>
      </c>
      <c r="AG632" s="200"/>
      <c r="AI632" s="200"/>
      <c r="AK632" s="200"/>
      <c r="AL632" s="200"/>
    </row>
    <row r="633" spans="1:38" s="108" customFormat="1" ht="12">
      <c r="A633" s="205"/>
      <c r="B633" s="206">
        <v>3</v>
      </c>
      <c r="C633" s="1141" t="s">
        <v>388</v>
      </c>
      <c r="D633" s="1141"/>
      <c r="E633" s="1141"/>
      <c r="F633" s="207"/>
      <c r="G633" s="207"/>
      <c r="H633" s="207"/>
      <c r="I633" s="207"/>
      <c r="J633" s="208">
        <v>557.65</v>
      </c>
      <c r="K633" s="209">
        <v>1.25</v>
      </c>
      <c r="L633" s="208">
        <v>15.54</v>
      </c>
      <c r="M633" s="207"/>
      <c r="N633" s="210"/>
      <c r="Z633" s="193"/>
      <c r="AA633" s="200"/>
      <c r="AD633" s="109" t="s">
        <v>388</v>
      </c>
      <c r="AG633" s="200"/>
      <c r="AI633" s="200"/>
      <c r="AK633" s="200"/>
      <c r="AL633" s="200"/>
    </row>
    <row r="634" spans="1:38" s="108" customFormat="1" ht="12">
      <c r="A634" s="205"/>
      <c r="B634" s="206">
        <v>4</v>
      </c>
      <c r="C634" s="1141" t="s">
        <v>447</v>
      </c>
      <c r="D634" s="1141"/>
      <c r="E634" s="1141"/>
      <c r="F634" s="207"/>
      <c r="G634" s="207"/>
      <c r="H634" s="207"/>
      <c r="I634" s="207"/>
      <c r="J634" s="220">
        <v>4988.99</v>
      </c>
      <c r="K634" s="207"/>
      <c r="L634" s="208">
        <v>111.25</v>
      </c>
      <c r="M634" s="207"/>
      <c r="N634" s="210"/>
      <c r="Z634" s="193"/>
      <c r="AA634" s="200"/>
      <c r="AD634" s="109" t="s">
        <v>447</v>
      </c>
      <c r="AG634" s="200"/>
      <c r="AI634" s="200"/>
      <c r="AK634" s="200"/>
      <c r="AL634" s="200"/>
    </row>
    <row r="635" spans="1:38" s="108" customFormat="1" ht="12">
      <c r="A635" s="205"/>
      <c r="B635" s="204"/>
      <c r="C635" s="1141" t="s">
        <v>448</v>
      </c>
      <c r="D635" s="1141"/>
      <c r="E635" s="1141"/>
      <c r="F635" s="207" t="s">
        <v>390</v>
      </c>
      <c r="G635" s="209">
        <v>407.37</v>
      </c>
      <c r="H635" s="209">
        <v>1.25</v>
      </c>
      <c r="I635" s="211">
        <v>11.3554388</v>
      </c>
      <c r="J635" s="204"/>
      <c r="K635" s="207"/>
      <c r="L635" s="204"/>
      <c r="M635" s="207"/>
      <c r="N635" s="210"/>
      <c r="Z635" s="193"/>
      <c r="AA635" s="200"/>
      <c r="AE635" s="109" t="s">
        <v>448</v>
      </c>
      <c r="AG635" s="200"/>
      <c r="AI635" s="200"/>
      <c r="AK635" s="200"/>
      <c r="AL635" s="200"/>
    </row>
    <row r="636" spans="1:38" s="108" customFormat="1" ht="12">
      <c r="A636" s="205"/>
      <c r="B636" s="204"/>
      <c r="C636" s="1141" t="s">
        <v>389</v>
      </c>
      <c r="D636" s="1141"/>
      <c r="E636" s="1141"/>
      <c r="F636" s="207" t="s">
        <v>390</v>
      </c>
      <c r="G636" s="209">
        <v>43.82</v>
      </c>
      <c r="H636" s="209">
        <v>1.25</v>
      </c>
      <c r="I636" s="211">
        <v>1.2214825</v>
      </c>
      <c r="J636" s="204"/>
      <c r="K636" s="207"/>
      <c r="L636" s="204"/>
      <c r="M636" s="207"/>
      <c r="N636" s="210"/>
      <c r="Z636" s="193"/>
      <c r="AA636" s="200"/>
      <c r="AE636" s="109" t="s">
        <v>389</v>
      </c>
      <c r="AG636" s="200"/>
      <c r="AI636" s="200"/>
      <c r="AK636" s="200"/>
      <c r="AL636" s="200"/>
    </row>
    <row r="637" spans="1:38" s="108" customFormat="1" ht="12" customHeight="1">
      <c r="A637" s="205"/>
      <c r="B637" s="204"/>
      <c r="C637" s="1150" t="s">
        <v>391</v>
      </c>
      <c r="D637" s="1150"/>
      <c r="E637" s="1150"/>
      <c r="F637" s="212"/>
      <c r="G637" s="212"/>
      <c r="H637" s="212"/>
      <c r="I637" s="212"/>
      <c r="J637" s="221">
        <v>13534.52</v>
      </c>
      <c r="K637" s="212"/>
      <c r="L637" s="213">
        <v>349.46</v>
      </c>
      <c r="M637" s="212"/>
      <c r="N637" s="214"/>
      <c r="Z637" s="193"/>
      <c r="AA637" s="200"/>
      <c r="AF637" s="109" t="s">
        <v>391</v>
      </c>
      <c r="AG637" s="200"/>
      <c r="AI637" s="200"/>
      <c r="AK637" s="200"/>
      <c r="AL637" s="200"/>
    </row>
    <row r="638" spans="1:38" s="108" customFormat="1" ht="12">
      <c r="A638" s="205"/>
      <c r="B638" s="204"/>
      <c r="C638" s="1141" t="s">
        <v>392</v>
      </c>
      <c r="D638" s="1141"/>
      <c r="E638" s="1141"/>
      <c r="F638" s="207"/>
      <c r="G638" s="207"/>
      <c r="H638" s="207"/>
      <c r="I638" s="207"/>
      <c r="J638" s="204"/>
      <c r="K638" s="207"/>
      <c r="L638" s="208">
        <v>111.61</v>
      </c>
      <c r="M638" s="207"/>
      <c r="N638" s="210"/>
      <c r="Z638" s="193"/>
      <c r="AA638" s="200"/>
      <c r="AE638" s="109" t="s">
        <v>392</v>
      </c>
      <c r="AG638" s="200"/>
      <c r="AI638" s="200"/>
      <c r="AK638" s="200"/>
      <c r="AL638" s="200"/>
    </row>
    <row r="639" spans="1:38" s="108" customFormat="1" ht="45">
      <c r="A639" s="205"/>
      <c r="B639" s="204" t="s">
        <v>449</v>
      </c>
      <c r="C639" s="1141" t="s">
        <v>450</v>
      </c>
      <c r="D639" s="1141"/>
      <c r="E639" s="1141"/>
      <c r="F639" s="207" t="s">
        <v>395</v>
      </c>
      <c r="G639" s="215">
        <v>147</v>
      </c>
      <c r="H639" s="207"/>
      <c r="I639" s="215">
        <v>147</v>
      </c>
      <c r="J639" s="204"/>
      <c r="K639" s="207"/>
      <c r="L639" s="208">
        <v>164.07</v>
      </c>
      <c r="M639" s="207"/>
      <c r="N639" s="210"/>
      <c r="Z639" s="193"/>
      <c r="AA639" s="200"/>
      <c r="AE639" s="109" t="s">
        <v>450</v>
      </c>
      <c r="AG639" s="200"/>
      <c r="AI639" s="200"/>
      <c r="AK639" s="200"/>
      <c r="AL639" s="200"/>
    </row>
    <row r="640" spans="1:38" s="108" customFormat="1" ht="22.5" customHeight="1">
      <c r="A640" s="205"/>
      <c r="B640" s="204" t="s">
        <v>451</v>
      </c>
      <c r="C640" s="1141" t="s">
        <v>452</v>
      </c>
      <c r="D640" s="1141"/>
      <c r="E640" s="1141"/>
      <c r="F640" s="207" t="s">
        <v>395</v>
      </c>
      <c r="G640" s="215">
        <v>95</v>
      </c>
      <c r="H640" s="207"/>
      <c r="I640" s="215">
        <v>95</v>
      </c>
      <c r="J640" s="204"/>
      <c r="K640" s="207"/>
      <c r="L640" s="208">
        <v>106.03</v>
      </c>
      <c r="M640" s="207"/>
      <c r="N640" s="210"/>
      <c r="Z640" s="193"/>
      <c r="AA640" s="200"/>
      <c r="AE640" s="109" t="s">
        <v>452</v>
      </c>
      <c r="AG640" s="200"/>
      <c r="AI640" s="200"/>
      <c r="AK640" s="200"/>
      <c r="AL640" s="200"/>
    </row>
    <row r="641" spans="1:38" s="108" customFormat="1" ht="12" customHeight="1">
      <c r="A641" s="216"/>
      <c r="B641" s="217"/>
      <c r="C641" s="1145" t="s">
        <v>398</v>
      </c>
      <c r="D641" s="1145"/>
      <c r="E641" s="1145"/>
      <c r="F641" s="196"/>
      <c r="G641" s="196"/>
      <c r="H641" s="196"/>
      <c r="I641" s="196"/>
      <c r="J641" s="198"/>
      <c r="K641" s="196"/>
      <c r="L641" s="218">
        <v>619.55999999999995</v>
      </c>
      <c r="M641" s="212"/>
      <c r="N641" s="199"/>
      <c r="Z641" s="193"/>
      <c r="AA641" s="200"/>
      <c r="AG641" s="200" t="s">
        <v>398</v>
      </c>
      <c r="AI641" s="200"/>
      <c r="AK641" s="200"/>
      <c r="AL641" s="200"/>
    </row>
    <row r="642" spans="1:38" s="108" customFormat="1" ht="33.75" customHeight="1">
      <c r="A642" s="194" t="s">
        <v>686</v>
      </c>
      <c r="B642" s="195" t="s">
        <v>687</v>
      </c>
      <c r="C642" s="1145" t="s">
        <v>688</v>
      </c>
      <c r="D642" s="1145"/>
      <c r="E642" s="1145"/>
      <c r="F642" s="196" t="s">
        <v>408</v>
      </c>
      <c r="G642" s="196"/>
      <c r="H642" s="196"/>
      <c r="I642" s="255">
        <v>-0.126218</v>
      </c>
      <c r="J642" s="218">
        <v>562.74</v>
      </c>
      <c r="K642" s="196"/>
      <c r="L642" s="218">
        <v>-71.03</v>
      </c>
      <c r="M642" s="196"/>
      <c r="N642" s="199"/>
      <c r="Z642" s="193"/>
      <c r="AA642" s="200" t="s">
        <v>688</v>
      </c>
      <c r="AG642" s="200"/>
      <c r="AI642" s="200"/>
      <c r="AK642" s="200"/>
      <c r="AL642" s="200"/>
    </row>
    <row r="643" spans="1:38" s="108" customFormat="1" ht="12" customHeight="1">
      <c r="A643" s="216"/>
      <c r="B643" s="217"/>
      <c r="C643" s="1141" t="s">
        <v>522</v>
      </c>
      <c r="D643" s="1141"/>
      <c r="E643" s="1141"/>
      <c r="F643" s="1141"/>
      <c r="G643" s="1141"/>
      <c r="H643" s="1141"/>
      <c r="I643" s="1141"/>
      <c r="J643" s="1141"/>
      <c r="K643" s="1141"/>
      <c r="L643" s="1141"/>
      <c r="M643" s="1141"/>
      <c r="N643" s="1146"/>
      <c r="Z643" s="193"/>
      <c r="AA643" s="200"/>
      <c r="AG643" s="200"/>
      <c r="AH643" s="109" t="s">
        <v>522</v>
      </c>
      <c r="AI643" s="200"/>
      <c r="AK643" s="200"/>
      <c r="AL643" s="200"/>
    </row>
    <row r="644" spans="1:38" s="108" customFormat="1" ht="12" customHeight="1">
      <c r="A644" s="216"/>
      <c r="B644" s="217"/>
      <c r="C644" s="1145" t="s">
        <v>398</v>
      </c>
      <c r="D644" s="1145"/>
      <c r="E644" s="1145"/>
      <c r="F644" s="196"/>
      <c r="G644" s="196"/>
      <c r="H644" s="196"/>
      <c r="I644" s="196"/>
      <c r="J644" s="198"/>
      <c r="K644" s="196"/>
      <c r="L644" s="218">
        <v>-71.03</v>
      </c>
      <c r="M644" s="212"/>
      <c r="N644" s="199"/>
      <c r="Z644" s="193"/>
      <c r="AA644" s="200"/>
      <c r="AG644" s="200" t="s">
        <v>398</v>
      </c>
      <c r="AI644" s="200"/>
      <c r="AK644" s="200"/>
      <c r="AL644" s="200"/>
    </row>
    <row r="645" spans="1:38" s="108" customFormat="1" ht="22.5" customHeight="1">
      <c r="A645" s="194" t="s">
        <v>689</v>
      </c>
      <c r="B645" s="195" t="s">
        <v>565</v>
      </c>
      <c r="C645" s="1145" t="s">
        <v>566</v>
      </c>
      <c r="D645" s="1145"/>
      <c r="E645" s="1145"/>
      <c r="F645" s="196" t="s">
        <v>408</v>
      </c>
      <c r="G645" s="196"/>
      <c r="H645" s="196"/>
      <c r="I645" s="255">
        <v>0.126218</v>
      </c>
      <c r="J645" s="218">
        <v>490</v>
      </c>
      <c r="K645" s="196"/>
      <c r="L645" s="218">
        <v>61.85</v>
      </c>
      <c r="M645" s="196"/>
      <c r="N645" s="199"/>
      <c r="Z645" s="193"/>
      <c r="AA645" s="200" t="s">
        <v>566</v>
      </c>
      <c r="AG645" s="200"/>
      <c r="AI645" s="200"/>
      <c r="AK645" s="200"/>
      <c r="AL645" s="200"/>
    </row>
    <row r="646" spans="1:38" s="108" customFormat="1" ht="12" customHeight="1">
      <c r="A646" s="216"/>
      <c r="B646" s="217"/>
      <c r="C646" s="1141" t="s">
        <v>409</v>
      </c>
      <c r="D646" s="1141"/>
      <c r="E646" s="1141"/>
      <c r="F646" s="1141"/>
      <c r="G646" s="1141"/>
      <c r="H646" s="1141"/>
      <c r="I646" s="1141"/>
      <c r="J646" s="1141"/>
      <c r="K646" s="1141"/>
      <c r="L646" s="1141"/>
      <c r="M646" s="1141"/>
      <c r="N646" s="1146"/>
      <c r="Z646" s="193"/>
      <c r="AA646" s="200"/>
      <c r="AG646" s="200"/>
      <c r="AH646" s="109" t="s">
        <v>409</v>
      </c>
      <c r="AI646" s="200"/>
      <c r="AK646" s="200"/>
      <c r="AL646" s="200"/>
    </row>
    <row r="647" spans="1:38" s="108" customFormat="1" ht="12" customHeight="1">
      <c r="A647" s="216"/>
      <c r="B647" s="217"/>
      <c r="C647" s="1145" t="s">
        <v>398</v>
      </c>
      <c r="D647" s="1145"/>
      <c r="E647" s="1145"/>
      <c r="F647" s="196"/>
      <c r="G647" s="196"/>
      <c r="H647" s="196"/>
      <c r="I647" s="196"/>
      <c r="J647" s="198"/>
      <c r="K647" s="196"/>
      <c r="L647" s="218">
        <v>61.85</v>
      </c>
      <c r="M647" s="212"/>
      <c r="N647" s="199"/>
      <c r="Z647" s="193"/>
      <c r="AA647" s="200"/>
      <c r="AG647" s="200" t="s">
        <v>398</v>
      </c>
      <c r="AI647" s="200"/>
      <c r="AK647" s="200"/>
      <c r="AL647" s="200"/>
    </row>
    <row r="648" spans="1:38" s="108" customFormat="1" ht="33.75" customHeight="1">
      <c r="A648" s="194" t="s">
        <v>690</v>
      </c>
      <c r="B648" s="195" t="s">
        <v>691</v>
      </c>
      <c r="C648" s="1145" t="s">
        <v>692</v>
      </c>
      <c r="D648" s="1145"/>
      <c r="E648" s="1145"/>
      <c r="F648" s="196" t="s">
        <v>673</v>
      </c>
      <c r="G648" s="196"/>
      <c r="H648" s="196"/>
      <c r="I648" s="247">
        <v>0.12</v>
      </c>
      <c r="J648" s="198"/>
      <c r="K648" s="196"/>
      <c r="L648" s="198"/>
      <c r="M648" s="196"/>
      <c r="N648" s="199"/>
      <c r="Z648" s="193"/>
      <c r="AA648" s="200" t="s">
        <v>692</v>
      </c>
      <c r="AG648" s="200"/>
      <c r="AI648" s="200"/>
      <c r="AK648" s="200"/>
      <c r="AL648" s="200"/>
    </row>
    <row r="649" spans="1:38" s="108" customFormat="1" ht="12" customHeight="1">
      <c r="A649" s="201"/>
      <c r="B649" s="202"/>
      <c r="C649" s="1141" t="s">
        <v>693</v>
      </c>
      <c r="D649" s="1141"/>
      <c r="E649" s="1141"/>
      <c r="F649" s="1141"/>
      <c r="G649" s="1141"/>
      <c r="H649" s="1141"/>
      <c r="I649" s="1141"/>
      <c r="J649" s="1141"/>
      <c r="K649" s="1141"/>
      <c r="L649" s="1141"/>
      <c r="M649" s="1141"/>
      <c r="N649" s="1146"/>
      <c r="Z649" s="193"/>
      <c r="AA649" s="200"/>
      <c r="AB649" s="109" t="s">
        <v>693</v>
      </c>
      <c r="AG649" s="200"/>
      <c r="AI649" s="200"/>
      <c r="AK649" s="200"/>
      <c r="AL649" s="200"/>
    </row>
    <row r="650" spans="1:38" s="108" customFormat="1" ht="33.75" customHeight="1">
      <c r="A650" s="203"/>
      <c r="B650" s="204" t="s">
        <v>385</v>
      </c>
      <c r="C650" s="1141" t="s">
        <v>386</v>
      </c>
      <c r="D650" s="1141"/>
      <c r="E650" s="1141"/>
      <c r="F650" s="1141"/>
      <c r="G650" s="1141"/>
      <c r="H650" s="1141"/>
      <c r="I650" s="1141"/>
      <c r="J650" s="1141"/>
      <c r="K650" s="1141"/>
      <c r="L650" s="1141"/>
      <c r="M650" s="1141"/>
      <c r="N650" s="1146"/>
      <c r="Z650" s="193"/>
      <c r="AA650" s="200"/>
      <c r="AC650" s="109" t="s">
        <v>386</v>
      </c>
      <c r="AG650" s="200"/>
      <c r="AI650" s="200"/>
      <c r="AK650" s="200"/>
      <c r="AL650" s="200"/>
    </row>
    <row r="651" spans="1:38" s="108" customFormat="1" ht="12">
      <c r="A651" s="205"/>
      <c r="B651" s="206">
        <v>1</v>
      </c>
      <c r="C651" s="1141" t="s">
        <v>446</v>
      </c>
      <c r="D651" s="1141"/>
      <c r="E651" s="1141"/>
      <c r="F651" s="207"/>
      <c r="G651" s="207"/>
      <c r="H651" s="207"/>
      <c r="I651" s="207"/>
      <c r="J651" s="208">
        <v>588.57000000000005</v>
      </c>
      <c r="K651" s="209">
        <v>1.25</v>
      </c>
      <c r="L651" s="208">
        <v>88.29</v>
      </c>
      <c r="M651" s="207"/>
      <c r="N651" s="210"/>
      <c r="Z651" s="193"/>
      <c r="AA651" s="200"/>
      <c r="AD651" s="109" t="s">
        <v>446</v>
      </c>
      <c r="AG651" s="200"/>
      <c r="AI651" s="200"/>
      <c r="AK651" s="200"/>
      <c r="AL651" s="200"/>
    </row>
    <row r="652" spans="1:38" s="108" customFormat="1" ht="12">
      <c r="A652" s="205"/>
      <c r="B652" s="206">
        <v>4</v>
      </c>
      <c r="C652" s="1141" t="s">
        <v>447</v>
      </c>
      <c r="D652" s="1141"/>
      <c r="E652" s="1141"/>
      <c r="F652" s="207"/>
      <c r="G652" s="207"/>
      <c r="H652" s="207"/>
      <c r="I652" s="207"/>
      <c r="J652" s="208">
        <v>287.47000000000003</v>
      </c>
      <c r="K652" s="207"/>
      <c r="L652" s="208">
        <v>34.5</v>
      </c>
      <c r="M652" s="207"/>
      <c r="N652" s="210"/>
      <c r="Z652" s="193"/>
      <c r="AA652" s="200"/>
      <c r="AD652" s="109" t="s">
        <v>447</v>
      </c>
      <c r="AG652" s="200"/>
      <c r="AI652" s="200"/>
      <c r="AK652" s="200"/>
      <c r="AL652" s="200"/>
    </row>
    <row r="653" spans="1:38" s="108" customFormat="1" ht="12">
      <c r="A653" s="205"/>
      <c r="B653" s="204"/>
      <c r="C653" s="1141" t="s">
        <v>448</v>
      </c>
      <c r="D653" s="1141"/>
      <c r="E653" s="1141"/>
      <c r="F653" s="207" t="s">
        <v>390</v>
      </c>
      <c r="G653" s="215">
        <v>69</v>
      </c>
      <c r="H653" s="209">
        <v>1.25</v>
      </c>
      <c r="I653" s="209">
        <v>10.35</v>
      </c>
      <c r="J653" s="204"/>
      <c r="K653" s="207"/>
      <c r="L653" s="204"/>
      <c r="M653" s="207"/>
      <c r="N653" s="210"/>
      <c r="Z653" s="193"/>
      <c r="AA653" s="200"/>
      <c r="AE653" s="109" t="s">
        <v>448</v>
      </c>
      <c r="AG653" s="200"/>
      <c r="AI653" s="200"/>
      <c r="AK653" s="200"/>
      <c r="AL653" s="200"/>
    </row>
    <row r="654" spans="1:38" s="108" customFormat="1" ht="12" customHeight="1">
      <c r="A654" s="205"/>
      <c r="B654" s="204"/>
      <c r="C654" s="1150" t="s">
        <v>391</v>
      </c>
      <c r="D654" s="1150"/>
      <c r="E654" s="1150"/>
      <c r="F654" s="212"/>
      <c r="G654" s="212"/>
      <c r="H654" s="212"/>
      <c r="I654" s="212"/>
      <c r="J654" s="213">
        <v>876.04</v>
      </c>
      <c r="K654" s="212"/>
      <c r="L654" s="213">
        <v>122.79</v>
      </c>
      <c r="M654" s="212"/>
      <c r="N654" s="214"/>
      <c r="Z654" s="193"/>
      <c r="AA654" s="200"/>
      <c r="AF654" s="109" t="s">
        <v>391</v>
      </c>
      <c r="AG654" s="200"/>
      <c r="AI654" s="200"/>
      <c r="AK654" s="200"/>
      <c r="AL654" s="200"/>
    </row>
    <row r="655" spans="1:38" s="108" customFormat="1" ht="12">
      <c r="A655" s="205"/>
      <c r="B655" s="204"/>
      <c r="C655" s="1141" t="s">
        <v>392</v>
      </c>
      <c r="D655" s="1141"/>
      <c r="E655" s="1141"/>
      <c r="F655" s="207"/>
      <c r="G655" s="207"/>
      <c r="H655" s="207"/>
      <c r="I655" s="207"/>
      <c r="J655" s="204"/>
      <c r="K655" s="207"/>
      <c r="L655" s="208">
        <v>88.29</v>
      </c>
      <c r="M655" s="207"/>
      <c r="N655" s="210"/>
      <c r="Z655" s="193"/>
      <c r="AA655" s="200"/>
      <c r="AE655" s="109" t="s">
        <v>392</v>
      </c>
      <c r="AG655" s="200"/>
      <c r="AI655" s="200"/>
      <c r="AK655" s="200"/>
      <c r="AL655" s="200"/>
    </row>
    <row r="656" spans="1:38" s="108" customFormat="1" ht="45">
      <c r="A656" s="205"/>
      <c r="B656" s="204" t="s">
        <v>449</v>
      </c>
      <c r="C656" s="1141" t="s">
        <v>450</v>
      </c>
      <c r="D656" s="1141"/>
      <c r="E656" s="1141"/>
      <c r="F656" s="207" t="s">
        <v>395</v>
      </c>
      <c r="G656" s="215">
        <v>147</v>
      </c>
      <c r="H656" s="207"/>
      <c r="I656" s="215">
        <v>147</v>
      </c>
      <c r="J656" s="204"/>
      <c r="K656" s="207"/>
      <c r="L656" s="208">
        <v>129.79</v>
      </c>
      <c r="M656" s="207"/>
      <c r="N656" s="210"/>
      <c r="Z656" s="193"/>
      <c r="AA656" s="200"/>
      <c r="AE656" s="109" t="s">
        <v>450</v>
      </c>
      <c r="AG656" s="200"/>
      <c r="AI656" s="200"/>
      <c r="AK656" s="200"/>
      <c r="AL656" s="200"/>
    </row>
    <row r="657" spans="1:38" s="108" customFormat="1" ht="22.5" customHeight="1">
      <c r="A657" s="205"/>
      <c r="B657" s="204" t="s">
        <v>451</v>
      </c>
      <c r="C657" s="1141" t="s">
        <v>452</v>
      </c>
      <c r="D657" s="1141"/>
      <c r="E657" s="1141"/>
      <c r="F657" s="207" t="s">
        <v>395</v>
      </c>
      <c r="G657" s="215">
        <v>95</v>
      </c>
      <c r="H657" s="207"/>
      <c r="I657" s="215">
        <v>95</v>
      </c>
      <c r="J657" s="204"/>
      <c r="K657" s="207"/>
      <c r="L657" s="208">
        <v>83.88</v>
      </c>
      <c r="M657" s="207"/>
      <c r="N657" s="210"/>
      <c r="Z657" s="193"/>
      <c r="AA657" s="200"/>
      <c r="AE657" s="109" t="s">
        <v>452</v>
      </c>
      <c r="AG657" s="200"/>
      <c r="AI657" s="200"/>
      <c r="AK657" s="200"/>
      <c r="AL657" s="200"/>
    </row>
    <row r="658" spans="1:38" s="108" customFormat="1" ht="12" customHeight="1">
      <c r="A658" s="216"/>
      <c r="B658" s="217"/>
      <c r="C658" s="1145" t="s">
        <v>398</v>
      </c>
      <c r="D658" s="1145"/>
      <c r="E658" s="1145"/>
      <c r="F658" s="196"/>
      <c r="G658" s="196"/>
      <c r="H658" s="196"/>
      <c r="I658" s="196"/>
      <c r="J658" s="198"/>
      <c r="K658" s="196"/>
      <c r="L658" s="218">
        <v>336.46</v>
      </c>
      <c r="M658" s="212"/>
      <c r="N658" s="199"/>
      <c r="Z658" s="193"/>
      <c r="AA658" s="200"/>
      <c r="AG658" s="200" t="s">
        <v>398</v>
      </c>
      <c r="AI658" s="200"/>
      <c r="AK658" s="200"/>
      <c r="AL658" s="200"/>
    </row>
    <row r="659" spans="1:38" s="108" customFormat="1" ht="33.75" customHeight="1">
      <c r="A659" s="194" t="s">
        <v>694</v>
      </c>
      <c r="B659" s="195" t="s">
        <v>695</v>
      </c>
      <c r="C659" s="1145" t="s">
        <v>696</v>
      </c>
      <c r="D659" s="1145"/>
      <c r="E659" s="1145"/>
      <c r="F659" s="196" t="s">
        <v>472</v>
      </c>
      <c r="G659" s="196"/>
      <c r="H659" s="196"/>
      <c r="I659" s="197">
        <v>9.6299999999999997E-2</v>
      </c>
      <c r="J659" s="222">
        <v>11255</v>
      </c>
      <c r="K659" s="196"/>
      <c r="L659" s="222">
        <v>1083.8599999999999</v>
      </c>
      <c r="M659" s="196"/>
      <c r="N659" s="199"/>
      <c r="Z659" s="193"/>
      <c r="AA659" s="200" t="s">
        <v>696</v>
      </c>
      <c r="AG659" s="200"/>
      <c r="AI659" s="200"/>
      <c r="AK659" s="200"/>
      <c r="AL659" s="200"/>
    </row>
    <row r="660" spans="1:38" s="108" customFormat="1" ht="12" customHeight="1">
      <c r="A660" s="216"/>
      <c r="B660" s="217"/>
      <c r="C660" s="1141" t="s">
        <v>409</v>
      </c>
      <c r="D660" s="1141"/>
      <c r="E660" s="1141"/>
      <c r="F660" s="1141"/>
      <c r="G660" s="1141"/>
      <c r="H660" s="1141"/>
      <c r="I660" s="1141"/>
      <c r="J660" s="1141"/>
      <c r="K660" s="1141"/>
      <c r="L660" s="1141"/>
      <c r="M660" s="1141"/>
      <c r="N660" s="1146"/>
      <c r="Z660" s="193"/>
      <c r="AA660" s="200"/>
      <c r="AG660" s="200"/>
      <c r="AH660" s="109" t="s">
        <v>409</v>
      </c>
      <c r="AI660" s="200"/>
      <c r="AK660" s="200"/>
      <c r="AL660" s="200"/>
    </row>
    <row r="661" spans="1:38" s="108" customFormat="1" ht="12" customHeight="1">
      <c r="A661" s="201"/>
      <c r="B661" s="202"/>
      <c r="C661" s="1141" t="s">
        <v>697</v>
      </c>
      <c r="D661" s="1141"/>
      <c r="E661" s="1141"/>
      <c r="F661" s="1141"/>
      <c r="G661" s="1141"/>
      <c r="H661" s="1141"/>
      <c r="I661" s="1141"/>
      <c r="J661" s="1141"/>
      <c r="K661" s="1141"/>
      <c r="L661" s="1141"/>
      <c r="M661" s="1141"/>
      <c r="N661" s="1146"/>
      <c r="Z661" s="193"/>
      <c r="AA661" s="200"/>
      <c r="AB661" s="109" t="s">
        <v>697</v>
      </c>
      <c r="AG661" s="200"/>
      <c r="AI661" s="200"/>
      <c r="AK661" s="200"/>
      <c r="AL661" s="200"/>
    </row>
    <row r="662" spans="1:38" s="108" customFormat="1" ht="12" customHeight="1">
      <c r="A662" s="216"/>
      <c r="B662" s="217"/>
      <c r="C662" s="1145" t="s">
        <v>398</v>
      </c>
      <c r="D662" s="1145"/>
      <c r="E662" s="1145"/>
      <c r="F662" s="196"/>
      <c r="G662" s="196"/>
      <c r="H662" s="196"/>
      <c r="I662" s="196"/>
      <c r="J662" s="198"/>
      <c r="K662" s="196"/>
      <c r="L662" s="222">
        <v>1083.8599999999999</v>
      </c>
      <c r="M662" s="212"/>
      <c r="N662" s="199"/>
      <c r="Z662" s="193"/>
      <c r="AA662" s="200"/>
      <c r="AG662" s="200" t="s">
        <v>398</v>
      </c>
      <c r="AI662" s="200"/>
      <c r="AK662" s="200"/>
      <c r="AL662" s="200"/>
    </row>
    <row r="663" spans="1:38" s="108" customFormat="1" ht="56.25" customHeight="1">
      <c r="A663" s="194" t="s">
        <v>698</v>
      </c>
      <c r="B663" s="195" t="s">
        <v>699</v>
      </c>
      <c r="C663" s="1145" t="s">
        <v>700</v>
      </c>
      <c r="D663" s="1145"/>
      <c r="E663" s="1145"/>
      <c r="F663" s="196" t="s">
        <v>486</v>
      </c>
      <c r="G663" s="196"/>
      <c r="H663" s="196"/>
      <c r="I663" s="251">
        <v>6</v>
      </c>
      <c r="J663" s="218">
        <v>183.46</v>
      </c>
      <c r="K663" s="196"/>
      <c r="L663" s="222">
        <v>1100.76</v>
      </c>
      <c r="M663" s="196"/>
      <c r="N663" s="199"/>
      <c r="Z663" s="193"/>
      <c r="AA663" s="200" t="s">
        <v>700</v>
      </c>
      <c r="AG663" s="200"/>
      <c r="AI663" s="200"/>
      <c r="AK663" s="200"/>
      <c r="AL663" s="200"/>
    </row>
    <row r="664" spans="1:38" s="108" customFormat="1" ht="12" customHeight="1">
      <c r="A664" s="216"/>
      <c r="B664" s="217"/>
      <c r="C664" s="1141" t="s">
        <v>409</v>
      </c>
      <c r="D664" s="1141"/>
      <c r="E664" s="1141"/>
      <c r="F664" s="1141"/>
      <c r="G664" s="1141"/>
      <c r="H664" s="1141"/>
      <c r="I664" s="1141"/>
      <c r="J664" s="1141"/>
      <c r="K664" s="1141"/>
      <c r="L664" s="1141"/>
      <c r="M664" s="1141"/>
      <c r="N664" s="1146"/>
      <c r="Z664" s="193"/>
      <c r="AA664" s="200"/>
      <c r="AG664" s="200"/>
      <c r="AH664" s="109" t="s">
        <v>409</v>
      </c>
      <c r="AI664" s="200"/>
      <c r="AK664" s="200"/>
      <c r="AL664" s="200"/>
    </row>
    <row r="665" spans="1:38" s="108" customFormat="1" ht="12" customHeight="1">
      <c r="A665" s="216"/>
      <c r="B665" s="217"/>
      <c r="C665" s="1145" t="s">
        <v>398</v>
      </c>
      <c r="D665" s="1145"/>
      <c r="E665" s="1145"/>
      <c r="F665" s="196"/>
      <c r="G665" s="196"/>
      <c r="H665" s="196"/>
      <c r="I665" s="196"/>
      <c r="J665" s="198"/>
      <c r="K665" s="196"/>
      <c r="L665" s="222">
        <v>1100.76</v>
      </c>
      <c r="M665" s="212"/>
      <c r="N665" s="199"/>
      <c r="Z665" s="193"/>
      <c r="AA665" s="200"/>
      <c r="AG665" s="200" t="s">
        <v>398</v>
      </c>
      <c r="AI665" s="200"/>
      <c r="AK665" s="200"/>
      <c r="AL665" s="200"/>
    </row>
    <row r="666" spans="1:38" s="108" customFormat="1" ht="67.5" customHeight="1">
      <c r="A666" s="194" t="s">
        <v>701</v>
      </c>
      <c r="B666" s="195" t="s">
        <v>702</v>
      </c>
      <c r="C666" s="1145" t="s">
        <v>703</v>
      </c>
      <c r="D666" s="1145"/>
      <c r="E666" s="1145"/>
      <c r="F666" s="196" t="s">
        <v>486</v>
      </c>
      <c r="G666" s="196"/>
      <c r="H666" s="196"/>
      <c r="I666" s="251">
        <v>12</v>
      </c>
      <c r="J666" s="218">
        <v>104</v>
      </c>
      <c r="K666" s="196"/>
      <c r="L666" s="222">
        <v>1248</v>
      </c>
      <c r="M666" s="196"/>
      <c r="N666" s="199"/>
      <c r="Z666" s="193"/>
      <c r="AA666" s="200" t="s">
        <v>703</v>
      </c>
      <c r="AG666" s="200"/>
      <c r="AI666" s="200"/>
      <c r="AK666" s="200"/>
      <c r="AL666" s="200"/>
    </row>
    <row r="667" spans="1:38" s="108" customFormat="1" ht="12" customHeight="1">
      <c r="A667" s="216"/>
      <c r="B667" s="217"/>
      <c r="C667" s="1141" t="s">
        <v>409</v>
      </c>
      <c r="D667" s="1141"/>
      <c r="E667" s="1141"/>
      <c r="F667" s="1141"/>
      <c r="G667" s="1141"/>
      <c r="H667" s="1141"/>
      <c r="I667" s="1141"/>
      <c r="J667" s="1141"/>
      <c r="K667" s="1141"/>
      <c r="L667" s="1141"/>
      <c r="M667" s="1141"/>
      <c r="N667" s="1146"/>
      <c r="Z667" s="193"/>
      <c r="AA667" s="200"/>
      <c r="AG667" s="200"/>
      <c r="AH667" s="109" t="s">
        <v>409</v>
      </c>
      <c r="AI667" s="200"/>
      <c r="AK667" s="200"/>
      <c r="AL667" s="200"/>
    </row>
    <row r="668" spans="1:38" s="108" customFormat="1" ht="12" customHeight="1">
      <c r="A668" s="201"/>
      <c r="B668" s="202"/>
      <c r="C668" s="1141" t="s">
        <v>704</v>
      </c>
      <c r="D668" s="1141"/>
      <c r="E668" s="1141"/>
      <c r="F668" s="1141"/>
      <c r="G668" s="1141"/>
      <c r="H668" s="1141"/>
      <c r="I668" s="1141"/>
      <c r="J668" s="1141"/>
      <c r="K668" s="1141"/>
      <c r="L668" s="1141"/>
      <c r="M668" s="1141"/>
      <c r="N668" s="1146"/>
      <c r="Z668" s="193"/>
      <c r="AA668" s="200"/>
      <c r="AB668" s="109" t="s">
        <v>704</v>
      </c>
      <c r="AG668" s="200"/>
      <c r="AI668" s="200"/>
      <c r="AK668" s="200"/>
      <c r="AL668" s="200"/>
    </row>
    <row r="669" spans="1:38" s="108" customFormat="1" ht="12" customHeight="1">
      <c r="A669" s="216"/>
      <c r="B669" s="217"/>
      <c r="C669" s="1145" t="s">
        <v>398</v>
      </c>
      <c r="D669" s="1145"/>
      <c r="E669" s="1145"/>
      <c r="F669" s="196"/>
      <c r="G669" s="196"/>
      <c r="H669" s="196"/>
      <c r="I669" s="196"/>
      <c r="J669" s="198"/>
      <c r="K669" s="196"/>
      <c r="L669" s="222">
        <v>1248</v>
      </c>
      <c r="M669" s="212"/>
      <c r="N669" s="199"/>
      <c r="Z669" s="193"/>
      <c r="AA669" s="200"/>
      <c r="AG669" s="200" t="s">
        <v>398</v>
      </c>
      <c r="AI669" s="200"/>
      <c r="AK669" s="200"/>
      <c r="AL669" s="200"/>
    </row>
    <row r="670" spans="1:38" s="108" customFormat="1" ht="33.75" customHeight="1">
      <c r="A670" s="194" t="s">
        <v>705</v>
      </c>
      <c r="B670" s="195" t="s">
        <v>706</v>
      </c>
      <c r="C670" s="1145" t="s">
        <v>707</v>
      </c>
      <c r="D670" s="1145"/>
      <c r="E670" s="1145"/>
      <c r="F670" s="196" t="s">
        <v>486</v>
      </c>
      <c r="G670" s="196"/>
      <c r="H670" s="196"/>
      <c r="I670" s="251">
        <v>100</v>
      </c>
      <c r="J670" s="218">
        <v>150.53</v>
      </c>
      <c r="K670" s="196"/>
      <c r="L670" s="222">
        <v>15053</v>
      </c>
      <c r="M670" s="196"/>
      <c r="N670" s="199"/>
      <c r="Z670" s="193"/>
      <c r="AA670" s="200" t="s">
        <v>707</v>
      </c>
      <c r="AG670" s="200"/>
      <c r="AI670" s="200"/>
      <c r="AK670" s="200"/>
      <c r="AL670" s="200"/>
    </row>
    <row r="671" spans="1:38" s="108" customFormat="1" ht="12" customHeight="1">
      <c r="A671" s="216"/>
      <c r="B671" s="217"/>
      <c r="C671" s="1141" t="s">
        <v>409</v>
      </c>
      <c r="D671" s="1141"/>
      <c r="E671" s="1141"/>
      <c r="F671" s="1141"/>
      <c r="G671" s="1141"/>
      <c r="H671" s="1141"/>
      <c r="I671" s="1141"/>
      <c r="J671" s="1141"/>
      <c r="K671" s="1141"/>
      <c r="L671" s="1141"/>
      <c r="M671" s="1141"/>
      <c r="N671" s="1146"/>
      <c r="Z671" s="193"/>
      <c r="AA671" s="200"/>
      <c r="AG671" s="200"/>
      <c r="AH671" s="109" t="s">
        <v>409</v>
      </c>
      <c r="AI671" s="200"/>
      <c r="AK671" s="200"/>
      <c r="AL671" s="200"/>
    </row>
    <row r="672" spans="1:38" s="108" customFormat="1" ht="12" customHeight="1">
      <c r="A672" s="216"/>
      <c r="B672" s="217"/>
      <c r="C672" s="1145" t="s">
        <v>398</v>
      </c>
      <c r="D672" s="1145"/>
      <c r="E672" s="1145"/>
      <c r="F672" s="196"/>
      <c r="G672" s="196"/>
      <c r="H672" s="196"/>
      <c r="I672" s="196"/>
      <c r="J672" s="198"/>
      <c r="K672" s="196"/>
      <c r="L672" s="222">
        <v>15053</v>
      </c>
      <c r="M672" s="212"/>
      <c r="N672" s="199"/>
      <c r="Z672" s="193"/>
      <c r="AA672" s="200"/>
      <c r="AG672" s="200" t="s">
        <v>398</v>
      </c>
      <c r="AI672" s="200"/>
      <c r="AK672" s="200"/>
      <c r="AL672" s="200"/>
    </row>
    <row r="673" spans="1:38" s="108" customFormat="1" ht="33.75" customHeight="1">
      <c r="A673" s="194" t="s">
        <v>708</v>
      </c>
      <c r="B673" s="195" t="s">
        <v>709</v>
      </c>
      <c r="C673" s="1145" t="s">
        <v>710</v>
      </c>
      <c r="D673" s="1145"/>
      <c r="E673" s="1145"/>
      <c r="F673" s="196" t="s">
        <v>711</v>
      </c>
      <c r="G673" s="196"/>
      <c r="H673" s="196"/>
      <c r="I673" s="251">
        <v>2</v>
      </c>
      <c r="J673" s="218">
        <v>50.83</v>
      </c>
      <c r="K673" s="196"/>
      <c r="L673" s="218">
        <v>101.66</v>
      </c>
      <c r="M673" s="196"/>
      <c r="N673" s="199"/>
      <c r="Z673" s="193"/>
      <c r="AA673" s="200" t="s">
        <v>710</v>
      </c>
      <c r="AG673" s="200"/>
      <c r="AI673" s="200"/>
      <c r="AK673" s="200"/>
      <c r="AL673" s="200"/>
    </row>
    <row r="674" spans="1:38" s="108" customFormat="1" ht="12" customHeight="1">
      <c r="A674" s="216"/>
      <c r="B674" s="217"/>
      <c r="C674" s="1141" t="s">
        <v>409</v>
      </c>
      <c r="D674" s="1141"/>
      <c r="E674" s="1141"/>
      <c r="F674" s="1141"/>
      <c r="G674" s="1141"/>
      <c r="H674" s="1141"/>
      <c r="I674" s="1141"/>
      <c r="J674" s="1141"/>
      <c r="K674" s="1141"/>
      <c r="L674" s="1141"/>
      <c r="M674" s="1141"/>
      <c r="N674" s="1146"/>
      <c r="Z674" s="193"/>
      <c r="AA674" s="200"/>
      <c r="AG674" s="200"/>
      <c r="AH674" s="109" t="s">
        <v>409</v>
      </c>
      <c r="AI674" s="200"/>
      <c r="AK674" s="200"/>
      <c r="AL674" s="200"/>
    </row>
    <row r="675" spans="1:38" s="108" customFormat="1" ht="12" customHeight="1">
      <c r="A675" s="201"/>
      <c r="B675" s="202"/>
      <c r="C675" s="1141" t="s">
        <v>712</v>
      </c>
      <c r="D675" s="1141"/>
      <c r="E675" s="1141"/>
      <c r="F675" s="1141"/>
      <c r="G675" s="1141"/>
      <c r="H675" s="1141"/>
      <c r="I675" s="1141"/>
      <c r="J675" s="1141"/>
      <c r="K675" s="1141"/>
      <c r="L675" s="1141"/>
      <c r="M675" s="1141"/>
      <c r="N675" s="1146"/>
      <c r="Z675" s="193"/>
      <c r="AA675" s="200"/>
      <c r="AB675" s="109" t="s">
        <v>712</v>
      </c>
      <c r="AG675" s="200"/>
      <c r="AI675" s="200"/>
      <c r="AK675" s="200"/>
      <c r="AL675" s="200"/>
    </row>
    <row r="676" spans="1:38" s="108" customFormat="1" ht="12" customHeight="1">
      <c r="A676" s="216"/>
      <c r="B676" s="217"/>
      <c r="C676" s="1145" t="s">
        <v>398</v>
      </c>
      <c r="D676" s="1145"/>
      <c r="E676" s="1145"/>
      <c r="F676" s="196"/>
      <c r="G676" s="196"/>
      <c r="H676" s="196"/>
      <c r="I676" s="196"/>
      <c r="J676" s="198"/>
      <c r="K676" s="196"/>
      <c r="L676" s="218">
        <v>101.66</v>
      </c>
      <c r="M676" s="212"/>
      <c r="N676" s="199"/>
      <c r="Z676" s="193"/>
      <c r="AA676" s="200"/>
      <c r="AG676" s="200" t="s">
        <v>398</v>
      </c>
      <c r="AI676" s="200"/>
      <c r="AK676" s="200"/>
      <c r="AL676" s="200"/>
    </row>
    <row r="677" spans="1:38" s="108" customFormat="1" ht="33.75" customHeight="1">
      <c r="A677" s="194" t="s">
        <v>713</v>
      </c>
      <c r="B677" s="195" t="s">
        <v>714</v>
      </c>
      <c r="C677" s="1145" t="s">
        <v>715</v>
      </c>
      <c r="D677" s="1145"/>
      <c r="E677" s="1145"/>
      <c r="F677" s="196" t="s">
        <v>673</v>
      </c>
      <c r="G677" s="196"/>
      <c r="H677" s="196"/>
      <c r="I677" s="247">
        <v>0.05</v>
      </c>
      <c r="J677" s="222">
        <v>7071</v>
      </c>
      <c r="K677" s="196"/>
      <c r="L677" s="218">
        <v>353.55</v>
      </c>
      <c r="M677" s="196"/>
      <c r="N677" s="199"/>
      <c r="Z677" s="193"/>
      <c r="AA677" s="200" t="s">
        <v>715</v>
      </c>
      <c r="AG677" s="200"/>
      <c r="AI677" s="200"/>
      <c r="AK677" s="200"/>
      <c r="AL677" s="200"/>
    </row>
    <row r="678" spans="1:38" s="108" customFormat="1" ht="12" customHeight="1">
      <c r="A678" s="216"/>
      <c r="B678" s="217"/>
      <c r="C678" s="1141" t="s">
        <v>409</v>
      </c>
      <c r="D678" s="1141"/>
      <c r="E678" s="1141"/>
      <c r="F678" s="1141"/>
      <c r="G678" s="1141"/>
      <c r="H678" s="1141"/>
      <c r="I678" s="1141"/>
      <c r="J678" s="1141"/>
      <c r="K678" s="1141"/>
      <c r="L678" s="1141"/>
      <c r="M678" s="1141"/>
      <c r="N678" s="1146"/>
      <c r="Z678" s="193"/>
      <c r="AA678" s="200"/>
      <c r="AG678" s="200"/>
      <c r="AH678" s="109" t="s">
        <v>409</v>
      </c>
      <c r="AI678" s="200"/>
      <c r="AK678" s="200"/>
      <c r="AL678" s="200"/>
    </row>
    <row r="679" spans="1:38" s="108" customFormat="1" ht="12" customHeight="1">
      <c r="A679" s="201"/>
      <c r="B679" s="202"/>
      <c r="C679" s="1141" t="s">
        <v>674</v>
      </c>
      <c r="D679" s="1141"/>
      <c r="E679" s="1141"/>
      <c r="F679" s="1141"/>
      <c r="G679" s="1141"/>
      <c r="H679" s="1141"/>
      <c r="I679" s="1141"/>
      <c r="J679" s="1141"/>
      <c r="K679" s="1141"/>
      <c r="L679" s="1141"/>
      <c r="M679" s="1141"/>
      <c r="N679" s="1146"/>
      <c r="Z679" s="193"/>
      <c r="AA679" s="200"/>
      <c r="AB679" s="109" t="s">
        <v>674</v>
      </c>
      <c r="AG679" s="200"/>
      <c r="AI679" s="200"/>
      <c r="AK679" s="200"/>
      <c r="AL679" s="200"/>
    </row>
    <row r="680" spans="1:38" s="108" customFormat="1" ht="12" customHeight="1">
      <c r="A680" s="216"/>
      <c r="B680" s="217"/>
      <c r="C680" s="1145" t="s">
        <v>398</v>
      </c>
      <c r="D680" s="1145"/>
      <c r="E680" s="1145"/>
      <c r="F680" s="196"/>
      <c r="G680" s="196"/>
      <c r="H680" s="196"/>
      <c r="I680" s="196"/>
      <c r="J680" s="198"/>
      <c r="K680" s="196"/>
      <c r="L680" s="218">
        <v>353.55</v>
      </c>
      <c r="M680" s="212"/>
      <c r="N680" s="199"/>
      <c r="Z680" s="193"/>
      <c r="AA680" s="200"/>
      <c r="AG680" s="200" t="s">
        <v>398</v>
      </c>
      <c r="AI680" s="200"/>
      <c r="AK680" s="200"/>
      <c r="AL680" s="200"/>
    </row>
    <row r="681" spans="1:38" s="108" customFormat="1" ht="56.25" customHeight="1">
      <c r="A681" s="194" t="s">
        <v>716</v>
      </c>
      <c r="B681" s="195" t="s">
        <v>717</v>
      </c>
      <c r="C681" s="1145" t="s">
        <v>718</v>
      </c>
      <c r="D681" s="1145"/>
      <c r="E681" s="1145"/>
      <c r="F681" s="196" t="s">
        <v>472</v>
      </c>
      <c r="G681" s="196"/>
      <c r="H681" s="196"/>
      <c r="I681" s="255">
        <v>4.019E-3</v>
      </c>
      <c r="J681" s="222">
        <v>22761.14</v>
      </c>
      <c r="K681" s="196"/>
      <c r="L681" s="218">
        <v>91.48</v>
      </c>
      <c r="M681" s="196"/>
      <c r="N681" s="199"/>
      <c r="Z681" s="193"/>
      <c r="AA681" s="200" t="s">
        <v>718</v>
      </c>
      <c r="AG681" s="200"/>
      <c r="AI681" s="200"/>
      <c r="AK681" s="200"/>
      <c r="AL681" s="200"/>
    </row>
    <row r="682" spans="1:38" s="108" customFormat="1" ht="12" customHeight="1">
      <c r="A682" s="216"/>
      <c r="B682" s="217"/>
      <c r="C682" s="1141" t="s">
        <v>409</v>
      </c>
      <c r="D682" s="1141"/>
      <c r="E682" s="1141"/>
      <c r="F682" s="1141"/>
      <c r="G682" s="1141"/>
      <c r="H682" s="1141"/>
      <c r="I682" s="1141"/>
      <c r="J682" s="1141"/>
      <c r="K682" s="1141"/>
      <c r="L682" s="1141"/>
      <c r="M682" s="1141"/>
      <c r="N682" s="1146"/>
      <c r="Z682" s="193"/>
      <c r="AA682" s="200"/>
      <c r="AG682" s="200"/>
      <c r="AH682" s="109" t="s">
        <v>409</v>
      </c>
      <c r="AI682" s="200"/>
      <c r="AK682" s="200"/>
      <c r="AL682" s="200"/>
    </row>
    <row r="683" spans="1:38" s="108" customFormat="1" ht="12" customHeight="1">
      <c r="A683" s="201"/>
      <c r="B683" s="202"/>
      <c r="C683" s="1141" t="s">
        <v>719</v>
      </c>
      <c r="D683" s="1141"/>
      <c r="E683" s="1141"/>
      <c r="F683" s="1141"/>
      <c r="G683" s="1141"/>
      <c r="H683" s="1141"/>
      <c r="I683" s="1141"/>
      <c r="J683" s="1141"/>
      <c r="K683" s="1141"/>
      <c r="L683" s="1141"/>
      <c r="M683" s="1141"/>
      <c r="N683" s="1146"/>
      <c r="Z683" s="193"/>
      <c r="AA683" s="200"/>
      <c r="AB683" s="109" t="s">
        <v>719</v>
      </c>
      <c r="AG683" s="200"/>
      <c r="AI683" s="200"/>
      <c r="AK683" s="200"/>
      <c r="AL683" s="200"/>
    </row>
    <row r="684" spans="1:38" s="108" customFormat="1" ht="12" customHeight="1">
      <c r="A684" s="216"/>
      <c r="B684" s="217"/>
      <c r="C684" s="1145" t="s">
        <v>398</v>
      </c>
      <c r="D684" s="1145"/>
      <c r="E684" s="1145"/>
      <c r="F684" s="196"/>
      <c r="G684" s="196"/>
      <c r="H684" s="196"/>
      <c r="I684" s="196"/>
      <c r="J684" s="198"/>
      <c r="K684" s="196"/>
      <c r="L684" s="218">
        <v>91.48</v>
      </c>
      <c r="M684" s="212"/>
      <c r="N684" s="199"/>
      <c r="Z684" s="193"/>
      <c r="AA684" s="200"/>
      <c r="AG684" s="200" t="s">
        <v>398</v>
      </c>
      <c r="AI684" s="200"/>
      <c r="AK684" s="200"/>
      <c r="AL684" s="200"/>
    </row>
    <row r="685" spans="1:38" s="108" customFormat="1" ht="22.5" customHeight="1">
      <c r="A685" s="194" t="s">
        <v>720</v>
      </c>
      <c r="B685" s="195" t="s">
        <v>721</v>
      </c>
      <c r="C685" s="1145" t="s">
        <v>722</v>
      </c>
      <c r="D685" s="1145"/>
      <c r="E685" s="1145"/>
      <c r="F685" s="196" t="s">
        <v>307</v>
      </c>
      <c r="G685" s="196"/>
      <c r="H685" s="196"/>
      <c r="I685" s="256">
        <v>44.5</v>
      </c>
      <c r="J685" s="198"/>
      <c r="K685" s="196"/>
      <c r="L685" s="198"/>
      <c r="M685" s="196"/>
      <c r="N685" s="199"/>
      <c r="Z685" s="193"/>
      <c r="AA685" s="200" t="s">
        <v>722</v>
      </c>
      <c r="AG685" s="200"/>
      <c r="AI685" s="200"/>
      <c r="AK685" s="200"/>
      <c r="AL685" s="200"/>
    </row>
    <row r="686" spans="1:38" s="108" customFormat="1" ht="33.75" customHeight="1">
      <c r="A686" s="203"/>
      <c r="B686" s="204" t="s">
        <v>385</v>
      </c>
      <c r="C686" s="1141" t="s">
        <v>386</v>
      </c>
      <c r="D686" s="1141"/>
      <c r="E686" s="1141"/>
      <c r="F686" s="1141"/>
      <c r="G686" s="1141"/>
      <c r="H686" s="1141"/>
      <c r="I686" s="1141"/>
      <c r="J686" s="1141"/>
      <c r="K686" s="1141"/>
      <c r="L686" s="1141"/>
      <c r="M686" s="1141"/>
      <c r="N686" s="1146"/>
      <c r="Z686" s="193"/>
      <c r="AA686" s="200"/>
      <c r="AC686" s="109" t="s">
        <v>386</v>
      </c>
      <c r="AG686" s="200"/>
      <c r="AI686" s="200"/>
      <c r="AK686" s="200"/>
      <c r="AL686" s="200"/>
    </row>
    <row r="687" spans="1:38" s="108" customFormat="1" ht="12">
      <c r="A687" s="205"/>
      <c r="B687" s="206">
        <v>1</v>
      </c>
      <c r="C687" s="1141" t="s">
        <v>446</v>
      </c>
      <c r="D687" s="1141"/>
      <c r="E687" s="1141"/>
      <c r="F687" s="207"/>
      <c r="G687" s="207"/>
      <c r="H687" s="207"/>
      <c r="I687" s="207"/>
      <c r="J687" s="208">
        <v>90.33</v>
      </c>
      <c r="K687" s="209">
        <v>1.25</v>
      </c>
      <c r="L687" s="220">
        <v>5024.6099999999997</v>
      </c>
      <c r="M687" s="207"/>
      <c r="N687" s="210"/>
      <c r="Z687" s="193"/>
      <c r="AA687" s="200"/>
      <c r="AD687" s="109" t="s">
        <v>446</v>
      </c>
      <c r="AG687" s="200"/>
      <c r="AI687" s="200"/>
      <c r="AK687" s="200"/>
      <c r="AL687" s="200"/>
    </row>
    <row r="688" spans="1:38" s="108" customFormat="1" ht="12">
      <c r="A688" s="205"/>
      <c r="B688" s="206">
        <v>2</v>
      </c>
      <c r="C688" s="1141" t="s">
        <v>387</v>
      </c>
      <c r="D688" s="1141"/>
      <c r="E688" s="1141"/>
      <c r="F688" s="207"/>
      <c r="G688" s="207"/>
      <c r="H688" s="207"/>
      <c r="I688" s="207"/>
      <c r="J688" s="208">
        <v>91.63</v>
      </c>
      <c r="K688" s="209">
        <v>1.25</v>
      </c>
      <c r="L688" s="220">
        <v>5096.92</v>
      </c>
      <c r="M688" s="207"/>
      <c r="N688" s="210"/>
      <c r="Z688" s="193"/>
      <c r="AA688" s="200"/>
      <c r="AD688" s="109" t="s">
        <v>387</v>
      </c>
      <c r="AG688" s="200"/>
      <c r="AI688" s="200"/>
      <c r="AK688" s="200"/>
      <c r="AL688" s="200"/>
    </row>
    <row r="689" spans="1:38" s="108" customFormat="1" ht="12">
      <c r="A689" s="205"/>
      <c r="B689" s="206">
        <v>3</v>
      </c>
      <c r="C689" s="1141" t="s">
        <v>388</v>
      </c>
      <c r="D689" s="1141"/>
      <c r="E689" s="1141"/>
      <c r="F689" s="207"/>
      <c r="G689" s="207"/>
      <c r="H689" s="207"/>
      <c r="I689" s="207"/>
      <c r="J689" s="208">
        <v>6.39</v>
      </c>
      <c r="K689" s="209">
        <v>1.25</v>
      </c>
      <c r="L689" s="208">
        <v>355.44</v>
      </c>
      <c r="M689" s="207"/>
      <c r="N689" s="210"/>
      <c r="Z689" s="193"/>
      <c r="AA689" s="200"/>
      <c r="AD689" s="109" t="s">
        <v>388</v>
      </c>
      <c r="AG689" s="200"/>
      <c r="AI689" s="200"/>
      <c r="AK689" s="200"/>
      <c r="AL689" s="200"/>
    </row>
    <row r="690" spans="1:38" s="108" customFormat="1" ht="12">
      <c r="A690" s="205"/>
      <c r="B690" s="206">
        <v>4</v>
      </c>
      <c r="C690" s="1141" t="s">
        <v>447</v>
      </c>
      <c r="D690" s="1141"/>
      <c r="E690" s="1141"/>
      <c r="F690" s="207"/>
      <c r="G690" s="207"/>
      <c r="H690" s="207"/>
      <c r="I690" s="207"/>
      <c r="J690" s="220">
        <v>1153.96</v>
      </c>
      <c r="K690" s="207"/>
      <c r="L690" s="220">
        <v>51351.22</v>
      </c>
      <c r="M690" s="207"/>
      <c r="N690" s="210"/>
      <c r="Z690" s="193"/>
      <c r="AA690" s="200"/>
      <c r="AD690" s="109" t="s">
        <v>447</v>
      </c>
      <c r="AG690" s="200"/>
      <c r="AI690" s="200"/>
      <c r="AK690" s="200"/>
      <c r="AL690" s="200"/>
    </row>
    <row r="691" spans="1:38" s="108" customFormat="1" ht="12">
      <c r="A691" s="205"/>
      <c r="B691" s="204"/>
      <c r="C691" s="1141" t="s">
        <v>448</v>
      </c>
      <c r="D691" s="1141"/>
      <c r="E691" s="1141"/>
      <c r="F691" s="207" t="s">
        <v>390</v>
      </c>
      <c r="G691" s="209">
        <v>9.39</v>
      </c>
      <c r="H691" s="209">
        <v>1.25</v>
      </c>
      <c r="I691" s="252">
        <v>522.31875000000002</v>
      </c>
      <c r="J691" s="204"/>
      <c r="K691" s="207"/>
      <c r="L691" s="204"/>
      <c r="M691" s="207"/>
      <c r="N691" s="210"/>
      <c r="Z691" s="193"/>
      <c r="AA691" s="200"/>
      <c r="AE691" s="109" t="s">
        <v>448</v>
      </c>
      <c r="AG691" s="200"/>
      <c r="AI691" s="200"/>
      <c r="AK691" s="200"/>
      <c r="AL691" s="200"/>
    </row>
    <row r="692" spans="1:38" s="108" customFormat="1" ht="12">
      <c r="A692" s="205"/>
      <c r="B692" s="204"/>
      <c r="C692" s="1141" t="s">
        <v>389</v>
      </c>
      <c r="D692" s="1141"/>
      <c r="E692" s="1141"/>
      <c r="F692" s="207" t="s">
        <v>390</v>
      </c>
      <c r="G692" s="209">
        <v>0.61</v>
      </c>
      <c r="H692" s="209">
        <v>1.25</v>
      </c>
      <c r="I692" s="252">
        <v>33.931249999999999</v>
      </c>
      <c r="J692" s="204"/>
      <c r="K692" s="207"/>
      <c r="L692" s="204"/>
      <c r="M692" s="207"/>
      <c r="N692" s="210"/>
      <c r="Z692" s="193"/>
      <c r="AA692" s="200"/>
      <c r="AE692" s="109" t="s">
        <v>389</v>
      </c>
      <c r="AG692" s="200"/>
      <c r="AI692" s="200"/>
      <c r="AK692" s="200"/>
      <c r="AL692" s="200"/>
    </row>
    <row r="693" spans="1:38" s="108" customFormat="1" ht="12" customHeight="1">
      <c r="A693" s="205"/>
      <c r="B693" s="204"/>
      <c r="C693" s="1150" t="s">
        <v>391</v>
      </c>
      <c r="D693" s="1150"/>
      <c r="E693" s="1150"/>
      <c r="F693" s="212"/>
      <c r="G693" s="212"/>
      <c r="H693" s="212"/>
      <c r="I693" s="212"/>
      <c r="J693" s="221">
        <v>1335.92</v>
      </c>
      <c r="K693" s="212"/>
      <c r="L693" s="221">
        <v>61472.75</v>
      </c>
      <c r="M693" s="212"/>
      <c r="N693" s="214"/>
      <c r="Z693" s="193"/>
      <c r="AA693" s="200"/>
      <c r="AF693" s="109" t="s">
        <v>391</v>
      </c>
      <c r="AG693" s="200"/>
      <c r="AI693" s="200"/>
      <c r="AK693" s="200"/>
      <c r="AL693" s="200"/>
    </row>
    <row r="694" spans="1:38" s="108" customFormat="1" ht="12">
      <c r="A694" s="205"/>
      <c r="B694" s="204"/>
      <c r="C694" s="1141" t="s">
        <v>392</v>
      </c>
      <c r="D694" s="1141"/>
      <c r="E694" s="1141"/>
      <c r="F694" s="207"/>
      <c r="G694" s="207"/>
      <c r="H694" s="207"/>
      <c r="I694" s="207"/>
      <c r="J694" s="204"/>
      <c r="K694" s="207"/>
      <c r="L694" s="220">
        <v>5380.05</v>
      </c>
      <c r="M694" s="207"/>
      <c r="N694" s="210"/>
      <c r="Z694" s="193"/>
      <c r="AA694" s="200"/>
      <c r="AE694" s="109" t="s">
        <v>392</v>
      </c>
      <c r="AG694" s="200"/>
      <c r="AI694" s="200"/>
      <c r="AK694" s="200"/>
      <c r="AL694" s="200"/>
    </row>
    <row r="695" spans="1:38" s="108" customFormat="1" ht="45">
      <c r="A695" s="205"/>
      <c r="B695" s="204" t="s">
        <v>449</v>
      </c>
      <c r="C695" s="1141" t="s">
        <v>450</v>
      </c>
      <c r="D695" s="1141"/>
      <c r="E695" s="1141"/>
      <c r="F695" s="207" t="s">
        <v>395</v>
      </c>
      <c r="G695" s="215">
        <v>147</v>
      </c>
      <c r="H695" s="207"/>
      <c r="I695" s="215">
        <v>147</v>
      </c>
      <c r="J695" s="204"/>
      <c r="K695" s="207"/>
      <c r="L695" s="220">
        <v>7908.67</v>
      </c>
      <c r="M695" s="207"/>
      <c r="N695" s="210"/>
      <c r="Z695" s="193"/>
      <c r="AA695" s="200"/>
      <c r="AE695" s="109" t="s">
        <v>450</v>
      </c>
      <c r="AG695" s="200"/>
      <c r="AI695" s="200"/>
      <c r="AK695" s="200"/>
      <c r="AL695" s="200"/>
    </row>
    <row r="696" spans="1:38" s="108" customFormat="1" ht="22.5" customHeight="1">
      <c r="A696" s="205"/>
      <c r="B696" s="204" t="s">
        <v>451</v>
      </c>
      <c r="C696" s="1141" t="s">
        <v>452</v>
      </c>
      <c r="D696" s="1141"/>
      <c r="E696" s="1141"/>
      <c r="F696" s="207" t="s">
        <v>395</v>
      </c>
      <c r="G696" s="215">
        <v>95</v>
      </c>
      <c r="H696" s="207"/>
      <c r="I696" s="215">
        <v>95</v>
      </c>
      <c r="J696" s="204"/>
      <c r="K696" s="207"/>
      <c r="L696" s="220">
        <v>5111.05</v>
      </c>
      <c r="M696" s="207"/>
      <c r="N696" s="210"/>
      <c r="Z696" s="193"/>
      <c r="AA696" s="200"/>
      <c r="AE696" s="109" t="s">
        <v>452</v>
      </c>
      <c r="AG696" s="200"/>
      <c r="AI696" s="200"/>
      <c r="AK696" s="200"/>
      <c r="AL696" s="200"/>
    </row>
    <row r="697" spans="1:38" s="108" customFormat="1" ht="12" customHeight="1">
      <c r="A697" s="216"/>
      <c r="B697" s="217"/>
      <c r="C697" s="1145" t="s">
        <v>398</v>
      </c>
      <c r="D697" s="1145"/>
      <c r="E697" s="1145"/>
      <c r="F697" s="196"/>
      <c r="G697" s="196"/>
      <c r="H697" s="196"/>
      <c r="I697" s="196"/>
      <c r="J697" s="198"/>
      <c r="K697" s="196"/>
      <c r="L697" s="222">
        <v>74492.47</v>
      </c>
      <c r="M697" s="212"/>
      <c r="N697" s="199"/>
      <c r="Z697" s="193"/>
      <c r="AA697" s="200"/>
      <c r="AG697" s="200" t="s">
        <v>398</v>
      </c>
      <c r="AI697" s="200"/>
      <c r="AK697" s="200"/>
      <c r="AL697" s="200"/>
    </row>
    <row r="698" spans="1:38" s="108" customFormat="1" ht="22.5" customHeight="1">
      <c r="A698" s="194" t="s">
        <v>723</v>
      </c>
      <c r="B698" s="195" t="s">
        <v>724</v>
      </c>
      <c r="C698" s="1145" t="s">
        <v>725</v>
      </c>
      <c r="D698" s="1145"/>
      <c r="E698" s="1145"/>
      <c r="F698" s="196" t="s">
        <v>508</v>
      </c>
      <c r="G698" s="196"/>
      <c r="H698" s="196"/>
      <c r="I698" s="247">
        <v>29.99</v>
      </c>
      <c r="J698" s="198"/>
      <c r="K698" s="196"/>
      <c r="L698" s="198"/>
      <c r="M698" s="196"/>
      <c r="N698" s="199"/>
      <c r="Z698" s="193"/>
      <c r="AA698" s="200" t="s">
        <v>725</v>
      </c>
      <c r="AG698" s="200"/>
      <c r="AI698" s="200"/>
      <c r="AK698" s="200"/>
      <c r="AL698" s="200"/>
    </row>
    <row r="699" spans="1:38" s="108" customFormat="1" ht="12" customHeight="1">
      <c r="A699" s="201"/>
      <c r="B699" s="202"/>
      <c r="C699" s="1141" t="s">
        <v>726</v>
      </c>
      <c r="D699" s="1141"/>
      <c r="E699" s="1141"/>
      <c r="F699" s="1141"/>
      <c r="G699" s="1141"/>
      <c r="H699" s="1141"/>
      <c r="I699" s="1141"/>
      <c r="J699" s="1141"/>
      <c r="K699" s="1141"/>
      <c r="L699" s="1141"/>
      <c r="M699" s="1141"/>
      <c r="N699" s="1146"/>
      <c r="Z699" s="193"/>
      <c r="AA699" s="200"/>
      <c r="AB699" s="109" t="s">
        <v>726</v>
      </c>
      <c r="AG699" s="200"/>
      <c r="AI699" s="200"/>
      <c r="AK699" s="200"/>
      <c r="AL699" s="200"/>
    </row>
    <row r="700" spans="1:38" s="108" customFormat="1" ht="33.75" customHeight="1">
      <c r="A700" s="203"/>
      <c r="B700" s="204" t="s">
        <v>385</v>
      </c>
      <c r="C700" s="1141" t="s">
        <v>386</v>
      </c>
      <c r="D700" s="1141"/>
      <c r="E700" s="1141"/>
      <c r="F700" s="1141"/>
      <c r="G700" s="1141"/>
      <c r="H700" s="1141"/>
      <c r="I700" s="1141"/>
      <c r="J700" s="1141"/>
      <c r="K700" s="1141"/>
      <c r="L700" s="1141"/>
      <c r="M700" s="1141"/>
      <c r="N700" s="1146"/>
      <c r="Z700" s="193"/>
      <c r="AA700" s="200"/>
      <c r="AC700" s="109" t="s">
        <v>386</v>
      </c>
      <c r="AG700" s="200"/>
      <c r="AI700" s="200"/>
      <c r="AK700" s="200"/>
      <c r="AL700" s="200"/>
    </row>
    <row r="701" spans="1:38" s="108" customFormat="1" ht="12">
      <c r="A701" s="205"/>
      <c r="B701" s="206">
        <v>1</v>
      </c>
      <c r="C701" s="1141" t="s">
        <v>446</v>
      </c>
      <c r="D701" s="1141"/>
      <c r="E701" s="1141"/>
      <c r="F701" s="207"/>
      <c r="G701" s="207"/>
      <c r="H701" s="207"/>
      <c r="I701" s="207"/>
      <c r="J701" s="208">
        <v>80.87</v>
      </c>
      <c r="K701" s="209">
        <v>1.25</v>
      </c>
      <c r="L701" s="220">
        <v>3031.61</v>
      </c>
      <c r="M701" s="207"/>
      <c r="N701" s="210"/>
      <c r="Z701" s="193"/>
      <c r="AA701" s="200"/>
      <c r="AD701" s="109" t="s">
        <v>446</v>
      </c>
      <c r="AG701" s="200"/>
      <c r="AI701" s="200"/>
      <c r="AK701" s="200"/>
      <c r="AL701" s="200"/>
    </row>
    <row r="702" spans="1:38" s="108" customFormat="1" ht="12">
      <c r="A702" s="205"/>
      <c r="B702" s="206">
        <v>2</v>
      </c>
      <c r="C702" s="1141" t="s">
        <v>387</v>
      </c>
      <c r="D702" s="1141"/>
      <c r="E702" s="1141"/>
      <c r="F702" s="207"/>
      <c r="G702" s="207"/>
      <c r="H702" s="207"/>
      <c r="I702" s="207"/>
      <c r="J702" s="208">
        <v>320.16000000000003</v>
      </c>
      <c r="K702" s="209">
        <v>1.25</v>
      </c>
      <c r="L702" s="220">
        <v>12002</v>
      </c>
      <c r="M702" s="207"/>
      <c r="N702" s="210"/>
      <c r="Z702" s="193"/>
      <c r="AA702" s="200"/>
      <c r="AD702" s="109" t="s">
        <v>387</v>
      </c>
      <c r="AG702" s="200"/>
      <c r="AI702" s="200"/>
      <c r="AK702" s="200"/>
      <c r="AL702" s="200"/>
    </row>
    <row r="703" spans="1:38" s="108" customFormat="1" ht="12">
      <c r="A703" s="205"/>
      <c r="B703" s="206">
        <v>3</v>
      </c>
      <c r="C703" s="1141" t="s">
        <v>388</v>
      </c>
      <c r="D703" s="1141"/>
      <c r="E703" s="1141"/>
      <c r="F703" s="207"/>
      <c r="G703" s="207"/>
      <c r="H703" s="207"/>
      <c r="I703" s="207"/>
      <c r="J703" s="208">
        <v>21.29</v>
      </c>
      <c r="K703" s="209">
        <v>1.25</v>
      </c>
      <c r="L703" s="208">
        <v>798.11</v>
      </c>
      <c r="M703" s="207"/>
      <c r="N703" s="210"/>
      <c r="Z703" s="193"/>
      <c r="AA703" s="200"/>
      <c r="AD703" s="109" t="s">
        <v>388</v>
      </c>
      <c r="AG703" s="200"/>
      <c r="AI703" s="200"/>
      <c r="AK703" s="200"/>
      <c r="AL703" s="200"/>
    </row>
    <row r="704" spans="1:38" s="108" customFormat="1" ht="12">
      <c r="A704" s="205"/>
      <c r="B704" s="206">
        <v>4</v>
      </c>
      <c r="C704" s="1141" t="s">
        <v>447</v>
      </c>
      <c r="D704" s="1141"/>
      <c r="E704" s="1141"/>
      <c r="F704" s="207"/>
      <c r="G704" s="207"/>
      <c r="H704" s="207"/>
      <c r="I704" s="207"/>
      <c r="J704" s="220">
        <v>1445</v>
      </c>
      <c r="K704" s="207"/>
      <c r="L704" s="220">
        <v>43335.55</v>
      </c>
      <c r="M704" s="207"/>
      <c r="N704" s="210"/>
      <c r="Z704" s="193"/>
      <c r="AA704" s="200"/>
      <c r="AD704" s="109" t="s">
        <v>447</v>
      </c>
      <c r="AG704" s="200"/>
      <c r="AI704" s="200"/>
      <c r="AK704" s="200"/>
      <c r="AL704" s="200"/>
    </row>
    <row r="705" spans="1:38" s="108" customFormat="1" ht="12">
      <c r="A705" s="205"/>
      <c r="B705" s="204"/>
      <c r="C705" s="1141" t="s">
        <v>448</v>
      </c>
      <c r="D705" s="1141"/>
      <c r="E705" s="1141"/>
      <c r="F705" s="207" t="s">
        <v>390</v>
      </c>
      <c r="G705" s="209">
        <v>9.36</v>
      </c>
      <c r="H705" s="209">
        <v>1.25</v>
      </c>
      <c r="I705" s="254">
        <v>350.88299999999998</v>
      </c>
      <c r="J705" s="204"/>
      <c r="K705" s="207"/>
      <c r="L705" s="204"/>
      <c r="M705" s="207"/>
      <c r="N705" s="210"/>
      <c r="Z705" s="193"/>
      <c r="AA705" s="200"/>
      <c r="AE705" s="109" t="s">
        <v>448</v>
      </c>
      <c r="AG705" s="200"/>
      <c r="AI705" s="200"/>
      <c r="AK705" s="200"/>
      <c r="AL705" s="200"/>
    </row>
    <row r="706" spans="1:38" s="108" customFormat="1" ht="12">
      <c r="A706" s="205"/>
      <c r="B706" s="204"/>
      <c r="C706" s="1141" t="s">
        <v>389</v>
      </c>
      <c r="D706" s="1141"/>
      <c r="E706" s="1141"/>
      <c r="F706" s="207" t="s">
        <v>390</v>
      </c>
      <c r="G706" s="209">
        <v>1.59</v>
      </c>
      <c r="H706" s="209">
        <v>1.25</v>
      </c>
      <c r="I706" s="249">
        <v>59.605125000000001</v>
      </c>
      <c r="J706" s="204"/>
      <c r="K706" s="207"/>
      <c r="L706" s="204"/>
      <c r="M706" s="207"/>
      <c r="N706" s="210"/>
      <c r="Z706" s="193"/>
      <c r="AA706" s="200"/>
      <c r="AE706" s="109" t="s">
        <v>389</v>
      </c>
      <c r="AG706" s="200"/>
      <c r="AI706" s="200"/>
      <c r="AK706" s="200"/>
      <c r="AL706" s="200"/>
    </row>
    <row r="707" spans="1:38" s="108" customFormat="1" ht="12" customHeight="1">
      <c r="A707" s="205"/>
      <c r="B707" s="204"/>
      <c r="C707" s="1150" t="s">
        <v>391</v>
      </c>
      <c r="D707" s="1150"/>
      <c r="E707" s="1150"/>
      <c r="F707" s="212"/>
      <c r="G707" s="212"/>
      <c r="H707" s="212"/>
      <c r="I707" s="212"/>
      <c r="J707" s="221">
        <v>1846.03</v>
      </c>
      <c r="K707" s="212"/>
      <c r="L707" s="221">
        <v>58369.16</v>
      </c>
      <c r="M707" s="212"/>
      <c r="N707" s="214"/>
      <c r="Z707" s="193"/>
      <c r="AA707" s="200"/>
      <c r="AF707" s="109" t="s">
        <v>391</v>
      </c>
      <c r="AG707" s="200"/>
      <c r="AI707" s="200"/>
      <c r="AK707" s="200"/>
      <c r="AL707" s="200"/>
    </row>
    <row r="708" spans="1:38" s="108" customFormat="1" ht="12">
      <c r="A708" s="205"/>
      <c r="B708" s="204"/>
      <c r="C708" s="1141" t="s">
        <v>392</v>
      </c>
      <c r="D708" s="1141"/>
      <c r="E708" s="1141"/>
      <c r="F708" s="207"/>
      <c r="G708" s="207"/>
      <c r="H708" s="207"/>
      <c r="I708" s="207"/>
      <c r="J708" s="204"/>
      <c r="K708" s="207"/>
      <c r="L708" s="220">
        <v>3829.72</v>
      </c>
      <c r="M708" s="207"/>
      <c r="N708" s="210"/>
      <c r="Z708" s="193"/>
      <c r="AA708" s="200"/>
      <c r="AE708" s="109" t="s">
        <v>392</v>
      </c>
      <c r="AG708" s="200"/>
      <c r="AI708" s="200"/>
      <c r="AK708" s="200"/>
      <c r="AL708" s="200"/>
    </row>
    <row r="709" spans="1:38" s="108" customFormat="1" ht="45">
      <c r="A709" s="205"/>
      <c r="B709" s="204" t="s">
        <v>449</v>
      </c>
      <c r="C709" s="1141" t="s">
        <v>450</v>
      </c>
      <c r="D709" s="1141"/>
      <c r="E709" s="1141"/>
      <c r="F709" s="207" t="s">
        <v>395</v>
      </c>
      <c r="G709" s="215">
        <v>147</v>
      </c>
      <c r="H709" s="207"/>
      <c r="I709" s="215">
        <v>147</v>
      </c>
      <c r="J709" s="204"/>
      <c r="K709" s="207"/>
      <c r="L709" s="220">
        <v>5629.69</v>
      </c>
      <c r="M709" s="207"/>
      <c r="N709" s="210"/>
      <c r="Z709" s="193"/>
      <c r="AA709" s="200"/>
      <c r="AE709" s="109" t="s">
        <v>450</v>
      </c>
      <c r="AG709" s="200"/>
      <c r="AI709" s="200"/>
      <c r="AK709" s="200"/>
      <c r="AL709" s="200"/>
    </row>
    <row r="710" spans="1:38" s="108" customFormat="1" ht="22.5" customHeight="1">
      <c r="A710" s="205"/>
      <c r="B710" s="204" t="s">
        <v>451</v>
      </c>
      <c r="C710" s="1141" t="s">
        <v>452</v>
      </c>
      <c r="D710" s="1141"/>
      <c r="E710" s="1141"/>
      <c r="F710" s="207" t="s">
        <v>395</v>
      </c>
      <c r="G710" s="215">
        <v>95</v>
      </c>
      <c r="H710" s="207"/>
      <c r="I710" s="215">
        <v>95</v>
      </c>
      <c r="J710" s="204"/>
      <c r="K710" s="207"/>
      <c r="L710" s="220">
        <v>3638.23</v>
      </c>
      <c r="M710" s="207"/>
      <c r="N710" s="210"/>
      <c r="Z710" s="193"/>
      <c r="AA710" s="200"/>
      <c r="AE710" s="109" t="s">
        <v>452</v>
      </c>
      <c r="AG710" s="200"/>
      <c r="AI710" s="200"/>
      <c r="AK710" s="200"/>
      <c r="AL710" s="200"/>
    </row>
    <row r="711" spans="1:38" s="108" customFormat="1" ht="12" customHeight="1">
      <c r="A711" s="216"/>
      <c r="B711" s="217"/>
      <c r="C711" s="1145" t="s">
        <v>398</v>
      </c>
      <c r="D711" s="1145"/>
      <c r="E711" s="1145"/>
      <c r="F711" s="196"/>
      <c r="G711" s="196"/>
      <c r="H711" s="196"/>
      <c r="I711" s="196"/>
      <c r="J711" s="198"/>
      <c r="K711" s="196"/>
      <c r="L711" s="222">
        <v>67637.08</v>
      </c>
      <c r="M711" s="212"/>
      <c r="N711" s="199"/>
      <c r="Z711" s="193"/>
      <c r="AA711" s="200"/>
      <c r="AG711" s="200" t="s">
        <v>398</v>
      </c>
      <c r="AI711" s="200"/>
      <c r="AK711" s="200"/>
      <c r="AL711" s="200"/>
    </row>
    <row r="712" spans="1:38" s="108" customFormat="1" ht="56.25" customHeight="1">
      <c r="A712" s="194" t="s">
        <v>727</v>
      </c>
      <c r="B712" s="195" t="s">
        <v>728</v>
      </c>
      <c r="C712" s="1145" t="s">
        <v>729</v>
      </c>
      <c r="D712" s="1145"/>
      <c r="E712" s="1145"/>
      <c r="F712" s="196" t="s">
        <v>508</v>
      </c>
      <c r="G712" s="196"/>
      <c r="H712" s="196"/>
      <c r="I712" s="223">
        <v>3.105</v>
      </c>
      <c r="J712" s="198"/>
      <c r="K712" s="196"/>
      <c r="L712" s="198"/>
      <c r="M712" s="196"/>
      <c r="N712" s="199"/>
      <c r="Z712" s="193"/>
      <c r="AA712" s="200" t="s">
        <v>729</v>
      </c>
      <c r="AG712" s="200"/>
      <c r="AI712" s="200"/>
      <c r="AK712" s="200"/>
      <c r="AL712" s="200"/>
    </row>
    <row r="713" spans="1:38" s="108" customFormat="1" ht="12" customHeight="1">
      <c r="A713" s="201"/>
      <c r="B713" s="202"/>
      <c r="C713" s="1141" t="s">
        <v>730</v>
      </c>
      <c r="D713" s="1141"/>
      <c r="E713" s="1141"/>
      <c r="F713" s="1141"/>
      <c r="G713" s="1141"/>
      <c r="H713" s="1141"/>
      <c r="I713" s="1141"/>
      <c r="J713" s="1141"/>
      <c r="K713" s="1141"/>
      <c r="L713" s="1141"/>
      <c r="M713" s="1141"/>
      <c r="N713" s="1146"/>
      <c r="Z713" s="193"/>
      <c r="AA713" s="200"/>
      <c r="AB713" s="109" t="s">
        <v>730</v>
      </c>
      <c r="AG713" s="200"/>
      <c r="AI713" s="200"/>
      <c r="AK713" s="200"/>
      <c r="AL713" s="200"/>
    </row>
    <row r="714" spans="1:38" s="108" customFormat="1" ht="33.75" customHeight="1">
      <c r="A714" s="203"/>
      <c r="B714" s="204" t="s">
        <v>385</v>
      </c>
      <c r="C714" s="1141" t="s">
        <v>386</v>
      </c>
      <c r="D714" s="1141"/>
      <c r="E714" s="1141"/>
      <c r="F714" s="1141"/>
      <c r="G714" s="1141"/>
      <c r="H714" s="1141"/>
      <c r="I714" s="1141"/>
      <c r="J714" s="1141"/>
      <c r="K714" s="1141"/>
      <c r="L714" s="1141"/>
      <c r="M714" s="1141"/>
      <c r="N714" s="1146"/>
      <c r="Z714" s="193"/>
      <c r="AA714" s="200"/>
      <c r="AC714" s="109" t="s">
        <v>386</v>
      </c>
      <c r="AG714" s="200"/>
      <c r="AI714" s="200"/>
      <c r="AK714" s="200"/>
      <c r="AL714" s="200"/>
    </row>
    <row r="715" spans="1:38" s="108" customFormat="1" ht="12">
      <c r="A715" s="205"/>
      <c r="B715" s="206">
        <v>1</v>
      </c>
      <c r="C715" s="1141" t="s">
        <v>446</v>
      </c>
      <c r="D715" s="1141"/>
      <c r="E715" s="1141"/>
      <c r="F715" s="207"/>
      <c r="G715" s="207"/>
      <c r="H715" s="207"/>
      <c r="I715" s="207"/>
      <c r="J715" s="208">
        <v>44.4</v>
      </c>
      <c r="K715" s="209">
        <v>1.25</v>
      </c>
      <c r="L715" s="208">
        <v>172.33</v>
      </c>
      <c r="M715" s="207"/>
      <c r="N715" s="210"/>
      <c r="Z715" s="193"/>
      <c r="AA715" s="200"/>
      <c r="AD715" s="109" t="s">
        <v>446</v>
      </c>
      <c r="AG715" s="200"/>
      <c r="AI715" s="200"/>
      <c r="AK715" s="200"/>
      <c r="AL715" s="200"/>
    </row>
    <row r="716" spans="1:38" s="108" customFormat="1" ht="12">
      <c r="A716" s="205"/>
      <c r="B716" s="206">
        <v>2</v>
      </c>
      <c r="C716" s="1141" t="s">
        <v>387</v>
      </c>
      <c r="D716" s="1141"/>
      <c r="E716" s="1141"/>
      <c r="F716" s="207"/>
      <c r="G716" s="207"/>
      <c r="H716" s="207"/>
      <c r="I716" s="207"/>
      <c r="J716" s="208">
        <v>149</v>
      </c>
      <c r="K716" s="209">
        <v>1.25</v>
      </c>
      <c r="L716" s="208">
        <v>578.30999999999995</v>
      </c>
      <c r="M716" s="207"/>
      <c r="N716" s="210"/>
      <c r="Z716" s="193"/>
      <c r="AA716" s="200"/>
      <c r="AD716" s="109" t="s">
        <v>387</v>
      </c>
      <c r="AG716" s="200"/>
      <c r="AI716" s="200"/>
      <c r="AK716" s="200"/>
      <c r="AL716" s="200"/>
    </row>
    <row r="717" spans="1:38" s="108" customFormat="1" ht="12">
      <c r="A717" s="205"/>
      <c r="B717" s="206">
        <v>3</v>
      </c>
      <c r="C717" s="1141" t="s">
        <v>388</v>
      </c>
      <c r="D717" s="1141"/>
      <c r="E717" s="1141"/>
      <c r="F717" s="207"/>
      <c r="G717" s="207"/>
      <c r="H717" s="207"/>
      <c r="I717" s="207"/>
      <c r="J717" s="208">
        <v>31.51</v>
      </c>
      <c r="K717" s="209">
        <v>1.25</v>
      </c>
      <c r="L717" s="208">
        <v>122.3</v>
      </c>
      <c r="M717" s="207"/>
      <c r="N717" s="210"/>
      <c r="Z717" s="193"/>
      <c r="AA717" s="200"/>
      <c r="AD717" s="109" t="s">
        <v>388</v>
      </c>
      <c r="AG717" s="200"/>
      <c r="AI717" s="200"/>
      <c r="AK717" s="200"/>
      <c r="AL717" s="200"/>
    </row>
    <row r="718" spans="1:38" s="108" customFormat="1" ht="12">
      <c r="A718" s="205"/>
      <c r="B718" s="206">
        <v>4</v>
      </c>
      <c r="C718" s="1141" t="s">
        <v>447</v>
      </c>
      <c r="D718" s="1141"/>
      <c r="E718" s="1141"/>
      <c r="F718" s="207"/>
      <c r="G718" s="207"/>
      <c r="H718" s="207"/>
      <c r="I718" s="207"/>
      <c r="J718" s="208">
        <v>4.03</v>
      </c>
      <c r="K718" s="207"/>
      <c r="L718" s="208">
        <v>12.51</v>
      </c>
      <c r="M718" s="207"/>
      <c r="N718" s="210"/>
      <c r="Z718" s="193"/>
      <c r="AA718" s="200"/>
      <c r="AD718" s="109" t="s">
        <v>447</v>
      </c>
      <c r="AG718" s="200"/>
      <c r="AI718" s="200"/>
      <c r="AK718" s="200"/>
      <c r="AL718" s="200"/>
    </row>
    <row r="719" spans="1:38" s="108" customFormat="1" ht="12">
      <c r="A719" s="205"/>
      <c r="B719" s="204"/>
      <c r="C719" s="1141" t="s">
        <v>448</v>
      </c>
      <c r="D719" s="1141"/>
      <c r="E719" s="1141"/>
      <c r="F719" s="207" t="s">
        <v>390</v>
      </c>
      <c r="G719" s="209">
        <v>5.08</v>
      </c>
      <c r="H719" s="209">
        <v>1.25</v>
      </c>
      <c r="I719" s="252">
        <v>19.716750000000001</v>
      </c>
      <c r="J719" s="204"/>
      <c r="K719" s="207"/>
      <c r="L719" s="204"/>
      <c r="M719" s="207"/>
      <c r="N719" s="210"/>
      <c r="Z719" s="193"/>
      <c r="AA719" s="200"/>
      <c r="AE719" s="109" t="s">
        <v>448</v>
      </c>
      <c r="AG719" s="200"/>
      <c r="AI719" s="200"/>
      <c r="AK719" s="200"/>
      <c r="AL719" s="200"/>
    </row>
    <row r="720" spans="1:38" s="108" customFormat="1" ht="12">
      <c r="A720" s="205"/>
      <c r="B720" s="204"/>
      <c r="C720" s="1141" t="s">
        <v>389</v>
      </c>
      <c r="D720" s="1141"/>
      <c r="E720" s="1141"/>
      <c r="F720" s="207" t="s">
        <v>390</v>
      </c>
      <c r="G720" s="209">
        <v>2.34</v>
      </c>
      <c r="H720" s="209">
        <v>1.25</v>
      </c>
      <c r="I720" s="249">
        <v>9.0821249999999996</v>
      </c>
      <c r="J720" s="204"/>
      <c r="K720" s="207"/>
      <c r="L720" s="204"/>
      <c r="M720" s="207"/>
      <c r="N720" s="210"/>
      <c r="Z720" s="193"/>
      <c r="AA720" s="200"/>
      <c r="AE720" s="109" t="s">
        <v>389</v>
      </c>
      <c r="AG720" s="200"/>
      <c r="AI720" s="200"/>
      <c r="AK720" s="200"/>
      <c r="AL720" s="200"/>
    </row>
    <row r="721" spans="1:38" s="108" customFormat="1" ht="12" customHeight="1">
      <c r="A721" s="205"/>
      <c r="B721" s="204"/>
      <c r="C721" s="1150" t="s">
        <v>391</v>
      </c>
      <c r="D721" s="1150"/>
      <c r="E721" s="1150"/>
      <c r="F721" s="212"/>
      <c r="G721" s="212"/>
      <c r="H721" s="212"/>
      <c r="I721" s="212"/>
      <c r="J721" s="213">
        <v>197.43</v>
      </c>
      <c r="K721" s="212"/>
      <c r="L721" s="213">
        <v>763.15</v>
      </c>
      <c r="M721" s="212"/>
      <c r="N721" s="214"/>
      <c r="Z721" s="193"/>
      <c r="AA721" s="200"/>
      <c r="AF721" s="109" t="s">
        <v>391</v>
      </c>
      <c r="AG721" s="200"/>
      <c r="AI721" s="200"/>
      <c r="AK721" s="200"/>
      <c r="AL721" s="200"/>
    </row>
    <row r="722" spans="1:38" s="108" customFormat="1" ht="12">
      <c r="A722" s="205"/>
      <c r="B722" s="204"/>
      <c r="C722" s="1141" t="s">
        <v>392</v>
      </c>
      <c r="D722" s="1141"/>
      <c r="E722" s="1141"/>
      <c r="F722" s="207"/>
      <c r="G722" s="207"/>
      <c r="H722" s="207"/>
      <c r="I722" s="207"/>
      <c r="J722" s="204"/>
      <c r="K722" s="207"/>
      <c r="L722" s="208">
        <v>294.63</v>
      </c>
      <c r="M722" s="207"/>
      <c r="N722" s="210"/>
      <c r="Z722" s="193"/>
      <c r="AA722" s="200"/>
      <c r="AE722" s="109" t="s">
        <v>392</v>
      </c>
      <c r="AG722" s="200"/>
      <c r="AI722" s="200"/>
      <c r="AK722" s="200"/>
      <c r="AL722" s="200"/>
    </row>
    <row r="723" spans="1:38" s="108" customFormat="1" ht="45">
      <c r="A723" s="205"/>
      <c r="B723" s="204" t="s">
        <v>449</v>
      </c>
      <c r="C723" s="1141" t="s">
        <v>450</v>
      </c>
      <c r="D723" s="1141"/>
      <c r="E723" s="1141"/>
      <c r="F723" s="207" t="s">
        <v>395</v>
      </c>
      <c r="G723" s="215">
        <v>147</v>
      </c>
      <c r="H723" s="207"/>
      <c r="I723" s="215">
        <v>147</v>
      </c>
      <c r="J723" s="204"/>
      <c r="K723" s="207"/>
      <c r="L723" s="208">
        <v>433.11</v>
      </c>
      <c r="M723" s="207"/>
      <c r="N723" s="210"/>
      <c r="Z723" s="193"/>
      <c r="AA723" s="200"/>
      <c r="AE723" s="109" t="s">
        <v>450</v>
      </c>
      <c r="AG723" s="200"/>
      <c r="AI723" s="200"/>
      <c r="AK723" s="200"/>
      <c r="AL723" s="200"/>
    </row>
    <row r="724" spans="1:38" s="108" customFormat="1" ht="22.5" customHeight="1">
      <c r="A724" s="205"/>
      <c r="B724" s="204" t="s">
        <v>451</v>
      </c>
      <c r="C724" s="1141" t="s">
        <v>452</v>
      </c>
      <c r="D724" s="1141"/>
      <c r="E724" s="1141"/>
      <c r="F724" s="207" t="s">
        <v>395</v>
      </c>
      <c r="G724" s="215">
        <v>95</v>
      </c>
      <c r="H724" s="207"/>
      <c r="I724" s="215">
        <v>95</v>
      </c>
      <c r="J724" s="204"/>
      <c r="K724" s="207"/>
      <c r="L724" s="208">
        <v>279.89999999999998</v>
      </c>
      <c r="M724" s="207"/>
      <c r="N724" s="210"/>
      <c r="Z724" s="193"/>
      <c r="AA724" s="200"/>
      <c r="AE724" s="109" t="s">
        <v>452</v>
      </c>
      <c r="AG724" s="200"/>
      <c r="AI724" s="200"/>
      <c r="AK724" s="200"/>
      <c r="AL724" s="200"/>
    </row>
    <row r="725" spans="1:38" s="108" customFormat="1" ht="12" customHeight="1">
      <c r="A725" s="216"/>
      <c r="B725" s="217"/>
      <c r="C725" s="1145" t="s">
        <v>398</v>
      </c>
      <c r="D725" s="1145"/>
      <c r="E725" s="1145"/>
      <c r="F725" s="196"/>
      <c r="G725" s="196"/>
      <c r="H725" s="196"/>
      <c r="I725" s="196"/>
      <c r="J725" s="198"/>
      <c r="K725" s="196"/>
      <c r="L725" s="222">
        <v>1476.16</v>
      </c>
      <c r="M725" s="212"/>
      <c r="N725" s="199"/>
      <c r="Z725" s="193"/>
      <c r="AA725" s="200"/>
      <c r="AG725" s="200" t="s">
        <v>398</v>
      </c>
      <c r="AI725" s="200"/>
      <c r="AK725" s="200"/>
      <c r="AL725" s="200"/>
    </row>
    <row r="726" spans="1:38" s="108" customFormat="1" ht="56.25" customHeight="1">
      <c r="A726" s="194" t="s">
        <v>731</v>
      </c>
      <c r="B726" s="195" t="s">
        <v>732</v>
      </c>
      <c r="C726" s="1145" t="s">
        <v>733</v>
      </c>
      <c r="D726" s="1145"/>
      <c r="E726" s="1145"/>
      <c r="F726" s="196" t="s">
        <v>603</v>
      </c>
      <c r="G726" s="196"/>
      <c r="H726" s="196"/>
      <c r="I726" s="223">
        <v>21.734999999999999</v>
      </c>
      <c r="J726" s="218">
        <v>27</v>
      </c>
      <c r="K726" s="196"/>
      <c r="L726" s="218">
        <v>586.85</v>
      </c>
      <c r="M726" s="196"/>
      <c r="N726" s="199"/>
      <c r="Z726" s="193"/>
      <c r="AA726" s="200" t="s">
        <v>733</v>
      </c>
      <c r="AG726" s="200"/>
      <c r="AI726" s="200"/>
      <c r="AK726" s="200"/>
      <c r="AL726" s="200"/>
    </row>
    <row r="727" spans="1:38" s="108" customFormat="1" ht="12" customHeight="1">
      <c r="A727" s="216"/>
      <c r="B727" s="217"/>
      <c r="C727" s="1141" t="s">
        <v>522</v>
      </c>
      <c r="D727" s="1141"/>
      <c r="E727" s="1141"/>
      <c r="F727" s="1141"/>
      <c r="G727" s="1141"/>
      <c r="H727" s="1141"/>
      <c r="I727" s="1141"/>
      <c r="J727" s="1141"/>
      <c r="K727" s="1141"/>
      <c r="L727" s="1141"/>
      <c r="M727" s="1141"/>
      <c r="N727" s="1146"/>
      <c r="Z727" s="193"/>
      <c r="AA727" s="200"/>
      <c r="AG727" s="200"/>
      <c r="AH727" s="109" t="s">
        <v>522</v>
      </c>
      <c r="AI727" s="200"/>
      <c r="AK727" s="200"/>
      <c r="AL727" s="200"/>
    </row>
    <row r="728" spans="1:38" s="108" customFormat="1" ht="12" customHeight="1">
      <c r="A728" s="201"/>
      <c r="B728" s="202"/>
      <c r="C728" s="1141" t="s">
        <v>734</v>
      </c>
      <c r="D728" s="1141"/>
      <c r="E728" s="1141"/>
      <c r="F728" s="1141"/>
      <c r="G728" s="1141"/>
      <c r="H728" s="1141"/>
      <c r="I728" s="1141"/>
      <c r="J728" s="1141"/>
      <c r="K728" s="1141"/>
      <c r="L728" s="1141"/>
      <c r="M728" s="1141"/>
      <c r="N728" s="1146"/>
      <c r="Z728" s="193"/>
      <c r="AA728" s="200"/>
      <c r="AB728" s="109" t="s">
        <v>734</v>
      </c>
      <c r="AG728" s="200"/>
      <c r="AI728" s="200"/>
      <c r="AK728" s="200"/>
      <c r="AL728" s="200"/>
    </row>
    <row r="729" spans="1:38" s="108" customFormat="1" ht="12" customHeight="1">
      <c r="A729" s="216"/>
      <c r="B729" s="217"/>
      <c r="C729" s="1145" t="s">
        <v>398</v>
      </c>
      <c r="D729" s="1145"/>
      <c r="E729" s="1145"/>
      <c r="F729" s="196"/>
      <c r="G729" s="196"/>
      <c r="H729" s="196"/>
      <c r="I729" s="196"/>
      <c r="J729" s="198"/>
      <c r="K729" s="196"/>
      <c r="L729" s="218">
        <v>586.85</v>
      </c>
      <c r="M729" s="212"/>
      <c r="N729" s="199"/>
      <c r="Z729" s="193"/>
      <c r="AA729" s="200"/>
      <c r="AG729" s="200" t="s">
        <v>398</v>
      </c>
      <c r="AI729" s="200"/>
      <c r="AK729" s="200"/>
      <c r="AL729" s="200"/>
    </row>
    <row r="730" spans="1:38" s="108" customFormat="1" ht="56.25" customHeight="1">
      <c r="A730" s="194" t="s">
        <v>735</v>
      </c>
      <c r="B730" s="195" t="s">
        <v>736</v>
      </c>
      <c r="C730" s="1145" t="s">
        <v>737</v>
      </c>
      <c r="D730" s="1145"/>
      <c r="E730" s="1145"/>
      <c r="F730" s="196" t="s">
        <v>539</v>
      </c>
      <c r="G730" s="196"/>
      <c r="H730" s="196"/>
      <c r="I730" s="223">
        <v>1.216</v>
      </c>
      <c r="J730" s="198"/>
      <c r="K730" s="196"/>
      <c r="L730" s="198"/>
      <c r="M730" s="196"/>
      <c r="N730" s="199"/>
      <c r="Z730" s="193"/>
      <c r="AA730" s="200" t="s">
        <v>737</v>
      </c>
      <c r="AG730" s="200"/>
      <c r="AI730" s="200"/>
      <c r="AK730" s="200"/>
      <c r="AL730" s="200"/>
    </row>
    <row r="731" spans="1:38" s="108" customFormat="1" ht="12" customHeight="1">
      <c r="A731" s="201"/>
      <c r="B731" s="202"/>
      <c r="C731" s="1141" t="s">
        <v>738</v>
      </c>
      <c r="D731" s="1141"/>
      <c r="E731" s="1141"/>
      <c r="F731" s="1141"/>
      <c r="G731" s="1141"/>
      <c r="H731" s="1141"/>
      <c r="I731" s="1141"/>
      <c r="J731" s="1141"/>
      <c r="K731" s="1141"/>
      <c r="L731" s="1141"/>
      <c r="M731" s="1141"/>
      <c r="N731" s="1146"/>
      <c r="Z731" s="193"/>
      <c r="AA731" s="200"/>
      <c r="AB731" s="109" t="s">
        <v>738</v>
      </c>
      <c r="AG731" s="200"/>
      <c r="AI731" s="200"/>
      <c r="AK731" s="200"/>
      <c r="AL731" s="200"/>
    </row>
    <row r="732" spans="1:38" s="108" customFormat="1" ht="33.75" customHeight="1">
      <c r="A732" s="203"/>
      <c r="B732" s="204" t="s">
        <v>385</v>
      </c>
      <c r="C732" s="1141" t="s">
        <v>386</v>
      </c>
      <c r="D732" s="1141"/>
      <c r="E732" s="1141"/>
      <c r="F732" s="1141"/>
      <c r="G732" s="1141"/>
      <c r="H732" s="1141"/>
      <c r="I732" s="1141"/>
      <c r="J732" s="1141"/>
      <c r="K732" s="1141"/>
      <c r="L732" s="1141"/>
      <c r="M732" s="1141"/>
      <c r="N732" s="1146"/>
      <c r="Z732" s="193"/>
      <c r="AA732" s="200"/>
      <c r="AC732" s="109" t="s">
        <v>386</v>
      </c>
      <c r="AG732" s="200"/>
      <c r="AI732" s="200"/>
      <c r="AK732" s="200"/>
      <c r="AL732" s="200"/>
    </row>
    <row r="733" spans="1:38" s="108" customFormat="1" ht="12">
      <c r="A733" s="205"/>
      <c r="B733" s="206">
        <v>1</v>
      </c>
      <c r="C733" s="1141" t="s">
        <v>446</v>
      </c>
      <c r="D733" s="1141"/>
      <c r="E733" s="1141"/>
      <c r="F733" s="207"/>
      <c r="G733" s="207"/>
      <c r="H733" s="207"/>
      <c r="I733" s="207"/>
      <c r="J733" s="208">
        <v>17.03</v>
      </c>
      <c r="K733" s="209">
        <v>1.25</v>
      </c>
      <c r="L733" s="208">
        <v>25.89</v>
      </c>
      <c r="M733" s="207"/>
      <c r="N733" s="210"/>
      <c r="Z733" s="193"/>
      <c r="AA733" s="200"/>
      <c r="AD733" s="109" t="s">
        <v>446</v>
      </c>
      <c r="AG733" s="200"/>
      <c r="AI733" s="200"/>
      <c r="AK733" s="200"/>
      <c r="AL733" s="200"/>
    </row>
    <row r="734" spans="1:38" s="108" customFormat="1" ht="12">
      <c r="A734" s="205"/>
      <c r="B734" s="206">
        <v>2</v>
      </c>
      <c r="C734" s="1141" t="s">
        <v>387</v>
      </c>
      <c r="D734" s="1141"/>
      <c r="E734" s="1141"/>
      <c r="F734" s="207"/>
      <c r="G734" s="207"/>
      <c r="H734" s="207"/>
      <c r="I734" s="207"/>
      <c r="J734" s="208">
        <v>201.37</v>
      </c>
      <c r="K734" s="209">
        <v>1.25</v>
      </c>
      <c r="L734" s="208">
        <v>306.08</v>
      </c>
      <c r="M734" s="207"/>
      <c r="N734" s="210"/>
      <c r="Z734" s="193"/>
      <c r="AA734" s="200"/>
      <c r="AD734" s="109" t="s">
        <v>387</v>
      </c>
      <c r="AG734" s="200"/>
      <c r="AI734" s="200"/>
      <c r="AK734" s="200"/>
      <c r="AL734" s="200"/>
    </row>
    <row r="735" spans="1:38" s="108" customFormat="1" ht="12">
      <c r="A735" s="205"/>
      <c r="B735" s="206">
        <v>3</v>
      </c>
      <c r="C735" s="1141" t="s">
        <v>388</v>
      </c>
      <c r="D735" s="1141"/>
      <c r="E735" s="1141"/>
      <c r="F735" s="207"/>
      <c r="G735" s="207"/>
      <c r="H735" s="207"/>
      <c r="I735" s="207"/>
      <c r="J735" s="208">
        <v>28.94</v>
      </c>
      <c r="K735" s="209">
        <v>1.25</v>
      </c>
      <c r="L735" s="208">
        <v>43.99</v>
      </c>
      <c r="M735" s="207"/>
      <c r="N735" s="210"/>
      <c r="Z735" s="193"/>
      <c r="AA735" s="200"/>
      <c r="AD735" s="109" t="s">
        <v>388</v>
      </c>
      <c r="AG735" s="200"/>
      <c r="AI735" s="200"/>
      <c r="AK735" s="200"/>
      <c r="AL735" s="200"/>
    </row>
    <row r="736" spans="1:38" s="108" customFormat="1" ht="12">
      <c r="A736" s="205"/>
      <c r="B736" s="206">
        <v>4</v>
      </c>
      <c r="C736" s="1141" t="s">
        <v>447</v>
      </c>
      <c r="D736" s="1141"/>
      <c r="E736" s="1141"/>
      <c r="F736" s="207"/>
      <c r="G736" s="207"/>
      <c r="H736" s="207"/>
      <c r="I736" s="207"/>
      <c r="J736" s="208">
        <v>8.76</v>
      </c>
      <c r="K736" s="207"/>
      <c r="L736" s="208">
        <v>10.65</v>
      </c>
      <c r="M736" s="207"/>
      <c r="N736" s="210"/>
      <c r="Z736" s="193"/>
      <c r="AA736" s="200"/>
      <c r="AD736" s="109" t="s">
        <v>447</v>
      </c>
      <c r="AG736" s="200"/>
      <c r="AI736" s="200"/>
      <c r="AK736" s="200"/>
      <c r="AL736" s="200"/>
    </row>
    <row r="737" spans="1:38" s="108" customFormat="1" ht="12">
      <c r="A737" s="205"/>
      <c r="B737" s="204"/>
      <c r="C737" s="1141" t="s">
        <v>448</v>
      </c>
      <c r="D737" s="1141"/>
      <c r="E737" s="1141"/>
      <c r="F737" s="207" t="s">
        <v>390</v>
      </c>
      <c r="G737" s="209">
        <v>1.77</v>
      </c>
      <c r="H737" s="209">
        <v>1.25</v>
      </c>
      <c r="I737" s="250">
        <v>2.6903999999999999</v>
      </c>
      <c r="J737" s="204"/>
      <c r="K737" s="207"/>
      <c r="L737" s="204"/>
      <c r="M737" s="207"/>
      <c r="N737" s="210"/>
      <c r="Z737" s="193"/>
      <c r="AA737" s="200"/>
      <c r="AE737" s="109" t="s">
        <v>448</v>
      </c>
      <c r="AG737" s="200"/>
      <c r="AI737" s="200"/>
      <c r="AK737" s="200"/>
      <c r="AL737" s="200"/>
    </row>
    <row r="738" spans="1:38" s="108" customFormat="1" ht="12">
      <c r="A738" s="205"/>
      <c r="B738" s="204"/>
      <c r="C738" s="1141" t="s">
        <v>389</v>
      </c>
      <c r="D738" s="1141"/>
      <c r="E738" s="1141"/>
      <c r="F738" s="207" t="s">
        <v>390</v>
      </c>
      <c r="G738" s="209">
        <v>2.36</v>
      </c>
      <c r="H738" s="209">
        <v>1.25</v>
      </c>
      <c r="I738" s="250">
        <v>3.5872000000000002</v>
      </c>
      <c r="J738" s="204"/>
      <c r="K738" s="207"/>
      <c r="L738" s="204"/>
      <c r="M738" s="207"/>
      <c r="N738" s="210"/>
      <c r="Z738" s="193"/>
      <c r="AA738" s="200"/>
      <c r="AE738" s="109" t="s">
        <v>389</v>
      </c>
      <c r="AG738" s="200"/>
      <c r="AI738" s="200"/>
      <c r="AK738" s="200"/>
      <c r="AL738" s="200"/>
    </row>
    <row r="739" spans="1:38" s="108" customFormat="1" ht="12" customHeight="1">
      <c r="A739" s="205"/>
      <c r="B739" s="204"/>
      <c r="C739" s="1150" t="s">
        <v>391</v>
      </c>
      <c r="D739" s="1150"/>
      <c r="E739" s="1150"/>
      <c r="F739" s="212"/>
      <c r="G739" s="212"/>
      <c r="H739" s="212"/>
      <c r="I739" s="212"/>
      <c r="J739" s="213">
        <v>227.16</v>
      </c>
      <c r="K739" s="212"/>
      <c r="L739" s="213">
        <v>342.62</v>
      </c>
      <c r="M739" s="212"/>
      <c r="N739" s="214"/>
      <c r="Z739" s="193"/>
      <c r="AA739" s="200"/>
      <c r="AF739" s="109" t="s">
        <v>391</v>
      </c>
      <c r="AG739" s="200"/>
      <c r="AI739" s="200"/>
      <c r="AK739" s="200"/>
      <c r="AL739" s="200"/>
    </row>
    <row r="740" spans="1:38" s="108" customFormat="1" ht="12">
      <c r="A740" s="205"/>
      <c r="B740" s="204"/>
      <c r="C740" s="1141" t="s">
        <v>392</v>
      </c>
      <c r="D740" s="1141"/>
      <c r="E740" s="1141"/>
      <c r="F740" s="207"/>
      <c r="G740" s="207"/>
      <c r="H740" s="207"/>
      <c r="I740" s="207"/>
      <c r="J740" s="204"/>
      <c r="K740" s="207"/>
      <c r="L740" s="208">
        <v>69.88</v>
      </c>
      <c r="M740" s="207"/>
      <c r="N740" s="210"/>
      <c r="Z740" s="193"/>
      <c r="AA740" s="200"/>
      <c r="AE740" s="109" t="s">
        <v>392</v>
      </c>
      <c r="AG740" s="200"/>
      <c r="AI740" s="200"/>
      <c r="AK740" s="200"/>
      <c r="AL740" s="200"/>
    </row>
    <row r="741" spans="1:38" s="108" customFormat="1" ht="45">
      <c r="A741" s="205"/>
      <c r="B741" s="204" t="s">
        <v>449</v>
      </c>
      <c r="C741" s="1141" t="s">
        <v>450</v>
      </c>
      <c r="D741" s="1141"/>
      <c r="E741" s="1141"/>
      <c r="F741" s="207" t="s">
        <v>395</v>
      </c>
      <c r="G741" s="215">
        <v>147</v>
      </c>
      <c r="H741" s="207"/>
      <c r="I741" s="215">
        <v>147</v>
      </c>
      <c r="J741" s="204"/>
      <c r="K741" s="207"/>
      <c r="L741" s="208">
        <v>102.72</v>
      </c>
      <c r="M741" s="207"/>
      <c r="N741" s="210"/>
      <c r="Z741" s="193"/>
      <c r="AA741" s="200"/>
      <c r="AE741" s="109" t="s">
        <v>450</v>
      </c>
      <c r="AG741" s="200"/>
      <c r="AI741" s="200"/>
      <c r="AK741" s="200"/>
      <c r="AL741" s="200"/>
    </row>
    <row r="742" spans="1:38" s="108" customFormat="1" ht="22.5" customHeight="1">
      <c r="A742" s="205"/>
      <c r="B742" s="204" t="s">
        <v>451</v>
      </c>
      <c r="C742" s="1141" t="s">
        <v>452</v>
      </c>
      <c r="D742" s="1141"/>
      <c r="E742" s="1141"/>
      <c r="F742" s="207" t="s">
        <v>395</v>
      </c>
      <c r="G742" s="215">
        <v>95</v>
      </c>
      <c r="H742" s="207"/>
      <c r="I742" s="215">
        <v>95</v>
      </c>
      <c r="J742" s="204"/>
      <c r="K742" s="207"/>
      <c r="L742" s="208">
        <v>66.39</v>
      </c>
      <c r="M742" s="207"/>
      <c r="N742" s="210"/>
      <c r="Z742" s="193"/>
      <c r="AA742" s="200"/>
      <c r="AE742" s="109" t="s">
        <v>452</v>
      </c>
      <c r="AG742" s="200"/>
      <c r="AI742" s="200"/>
      <c r="AK742" s="200"/>
      <c r="AL742" s="200"/>
    </row>
    <row r="743" spans="1:38" s="108" customFormat="1" ht="12" customHeight="1">
      <c r="A743" s="216"/>
      <c r="B743" s="217"/>
      <c r="C743" s="1145" t="s">
        <v>398</v>
      </c>
      <c r="D743" s="1145"/>
      <c r="E743" s="1145"/>
      <c r="F743" s="196"/>
      <c r="G743" s="196"/>
      <c r="H743" s="196"/>
      <c r="I743" s="196"/>
      <c r="J743" s="198"/>
      <c r="K743" s="196"/>
      <c r="L743" s="218">
        <v>511.73</v>
      </c>
      <c r="M743" s="212"/>
      <c r="N743" s="199"/>
      <c r="Z743" s="193"/>
      <c r="AA743" s="200"/>
      <c r="AG743" s="200" t="s">
        <v>398</v>
      </c>
      <c r="AI743" s="200"/>
      <c r="AK743" s="200"/>
      <c r="AL743" s="200"/>
    </row>
    <row r="744" spans="1:38" s="108" customFormat="1" ht="56.25" customHeight="1">
      <c r="A744" s="194" t="s">
        <v>739</v>
      </c>
      <c r="B744" s="195" t="s">
        <v>732</v>
      </c>
      <c r="C744" s="1145" t="s">
        <v>733</v>
      </c>
      <c r="D744" s="1145"/>
      <c r="E744" s="1145"/>
      <c r="F744" s="196" t="s">
        <v>603</v>
      </c>
      <c r="G744" s="196"/>
      <c r="H744" s="196"/>
      <c r="I744" s="219">
        <v>94.689920000000001</v>
      </c>
      <c r="J744" s="218">
        <v>27</v>
      </c>
      <c r="K744" s="196"/>
      <c r="L744" s="222">
        <v>2556.63</v>
      </c>
      <c r="M744" s="196"/>
      <c r="N744" s="199"/>
      <c r="Z744" s="193"/>
      <c r="AA744" s="200" t="s">
        <v>733</v>
      </c>
      <c r="AG744" s="200"/>
      <c r="AI744" s="200"/>
      <c r="AK744" s="200"/>
      <c r="AL744" s="200"/>
    </row>
    <row r="745" spans="1:38" s="108" customFormat="1" ht="12" customHeight="1">
      <c r="A745" s="216"/>
      <c r="B745" s="217"/>
      <c r="C745" s="1141" t="s">
        <v>522</v>
      </c>
      <c r="D745" s="1141"/>
      <c r="E745" s="1141"/>
      <c r="F745" s="1141"/>
      <c r="G745" s="1141"/>
      <c r="H745" s="1141"/>
      <c r="I745" s="1141"/>
      <c r="J745" s="1141"/>
      <c r="K745" s="1141"/>
      <c r="L745" s="1141"/>
      <c r="M745" s="1141"/>
      <c r="N745" s="1146"/>
      <c r="Z745" s="193"/>
      <c r="AA745" s="200"/>
      <c r="AG745" s="200"/>
      <c r="AH745" s="109" t="s">
        <v>522</v>
      </c>
      <c r="AI745" s="200"/>
      <c r="AK745" s="200"/>
      <c r="AL745" s="200"/>
    </row>
    <row r="746" spans="1:38" s="108" customFormat="1" ht="12" customHeight="1">
      <c r="A746" s="216"/>
      <c r="B746" s="217"/>
      <c r="C746" s="1145" t="s">
        <v>398</v>
      </c>
      <c r="D746" s="1145"/>
      <c r="E746" s="1145"/>
      <c r="F746" s="196"/>
      <c r="G746" s="196"/>
      <c r="H746" s="196"/>
      <c r="I746" s="196"/>
      <c r="J746" s="198"/>
      <c r="K746" s="196"/>
      <c r="L746" s="222">
        <v>2556.63</v>
      </c>
      <c r="M746" s="212"/>
      <c r="N746" s="199"/>
      <c r="Z746" s="193"/>
      <c r="AA746" s="200"/>
      <c r="AG746" s="200" t="s">
        <v>398</v>
      </c>
      <c r="AI746" s="200"/>
      <c r="AK746" s="200"/>
      <c r="AL746" s="200"/>
    </row>
    <row r="747" spans="1:38" s="108" customFormat="1" ht="1.5" customHeight="1">
      <c r="A747" s="224"/>
      <c r="B747" s="217"/>
      <c r="C747" s="217"/>
      <c r="D747" s="217"/>
      <c r="E747" s="217"/>
      <c r="F747" s="225"/>
      <c r="G747" s="225"/>
      <c r="H747" s="225"/>
      <c r="I747" s="225"/>
      <c r="J747" s="226"/>
      <c r="K747" s="225"/>
      <c r="L747" s="226"/>
      <c r="M747" s="207"/>
      <c r="N747" s="226"/>
      <c r="Z747" s="193"/>
      <c r="AA747" s="200"/>
      <c r="AG747" s="200"/>
      <c r="AI747" s="200"/>
      <c r="AK747" s="200"/>
      <c r="AL747" s="200"/>
    </row>
    <row r="748" spans="1:38" s="108" customFormat="1" ht="12" customHeight="1">
      <c r="A748" s="227"/>
      <c r="B748" s="198"/>
      <c r="C748" s="1145" t="s">
        <v>740</v>
      </c>
      <c r="D748" s="1145"/>
      <c r="E748" s="1145"/>
      <c r="F748" s="1145"/>
      <c r="G748" s="1145"/>
      <c r="H748" s="1145"/>
      <c r="I748" s="1145"/>
      <c r="J748" s="1145"/>
      <c r="K748" s="1145"/>
      <c r="L748" s="228"/>
      <c r="M748" s="229"/>
      <c r="N748" s="230"/>
      <c r="Z748" s="193"/>
      <c r="AA748" s="200"/>
      <c r="AG748" s="200"/>
      <c r="AI748" s="200" t="s">
        <v>740</v>
      </c>
      <c r="AK748" s="200"/>
      <c r="AL748" s="200"/>
    </row>
    <row r="749" spans="1:38" s="108" customFormat="1" ht="12" customHeight="1">
      <c r="A749" s="231"/>
      <c r="B749" s="204"/>
      <c r="C749" s="1141" t="s">
        <v>416</v>
      </c>
      <c r="D749" s="1141"/>
      <c r="E749" s="1141"/>
      <c r="F749" s="1141"/>
      <c r="G749" s="1141"/>
      <c r="H749" s="1141"/>
      <c r="I749" s="1141"/>
      <c r="J749" s="1141"/>
      <c r="K749" s="1141"/>
      <c r="L749" s="232">
        <v>143652.35</v>
      </c>
      <c r="M749" s="233"/>
      <c r="N749" s="234"/>
      <c r="Z749" s="193"/>
      <c r="AA749" s="200"/>
      <c r="AG749" s="200"/>
      <c r="AI749" s="200"/>
      <c r="AJ749" s="109" t="s">
        <v>416</v>
      </c>
      <c r="AK749" s="200"/>
      <c r="AL749" s="200"/>
    </row>
    <row r="750" spans="1:38" s="108" customFormat="1" ht="12" customHeight="1">
      <c r="A750" s="231"/>
      <c r="B750" s="204"/>
      <c r="C750" s="1141" t="s">
        <v>417</v>
      </c>
      <c r="D750" s="1141"/>
      <c r="E750" s="1141"/>
      <c r="F750" s="1141"/>
      <c r="G750" s="1141"/>
      <c r="H750" s="1141"/>
      <c r="I750" s="1141"/>
      <c r="J750" s="1141"/>
      <c r="K750" s="1141"/>
      <c r="L750" s="236"/>
      <c r="M750" s="233"/>
      <c r="N750" s="234"/>
      <c r="Z750" s="193"/>
      <c r="AA750" s="200"/>
      <c r="AG750" s="200"/>
      <c r="AI750" s="200"/>
      <c r="AJ750" s="109" t="s">
        <v>417</v>
      </c>
      <c r="AK750" s="200"/>
      <c r="AL750" s="200"/>
    </row>
    <row r="751" spans="1:38" s="108" customFormat="1" ht="12" customHeight="1">
      <c r="A751" s="231"/>
      <c r="B751" s="204"/>
      <c r="C751" s="1141" t="s">
        <v>488</v>
      </c>
      <c r="D751" s="1141"/>
      <c r="E751" s="1141"/>
      <c r="F751" s="1141"/>
      <c r="G751" s="1141"/>
      <c r="H751" s="1141"/>
      <c r="I751" s="1141"/>
      <c r="J751" s="1141"/>
      <c r="K751" s="1141"/>
      <c r="L751" s="232">
        <v>8457.31</v>
      </c>
      <c r="M751" s="233"/>
      <c r="N751" s="234"/>
      <c r="Z751" s="193"/>
      <c r="AA751" s="200"/>
      <c r="AG751" s="200"/>
      <c r="AI751" s="200"/>
      <c r="AJ751" s="109" t="s">
        <v>488</v>
      </c>
      <c r="AK751" s="200"/>
      <c r="AL751" s="200"/>
    </row>
    <row r="752" spans="1:38" s="108" customFormat="1" ht="12" customHeight="1">
      <c r="A752" s="231"/>
      <c r="B752" s="204"/>
      <c r="C752" s="1141" t="s">
        <v>418</v>
      </c>
      <c r="D752" s="1141"/>
      <c r="E752" s="1141"/>
      <c r="F752" s="1141"/>
      <c r="G752" s="1141"/>
      <c r="H752" s="1141"/>
      <c r="I752" s="1141"/>
      <c r="J752" s="1141"/>
      <c r="K752" s="1141"/>
      <c r="L752" s="232">
        <v>18172.75</v>
      </c>
      <c r="M752" s="233"/>
      <c r="N752" s="234"/>
      <c r="Z752" s="193"/>
      <c r="AA752" s="200"/>
      <c r="AG752" s="200"/>
      <c r="AI752" s="200"/>
      <c r="AJ752" s="109" t="s">
        <v>418</v>
      </c>
      <c r="AK752" s="200"/>
      <c r="AL752" s="200"/>
    </row>
    <row r="753" spans="1:38" s="108" customFormat="1" ht="12" customHeight="1">
      <c r="A753" s="231"/>
      <c r="B753" s="204"/>
      <c r="C753" s="1141" t="s">
        <v>419</v>
      </c>
      <c r="D753" s="1141"/>
      <c r="E753" s="1141"/>
      <c r="F753" s="1141"/>
      <c r="G753" s="1141"/>
      <c r="H753" s="1141"/>
      <c r="I753" s="1141"/>
      <c r="J753" s="1141"/>
      <c r="K753" s="1141"/>
      <c r="L753" s="232">
        <v>1345.2</v>
      </c>
      <c r="M753" s="233"/>
      <c r="N753" s="234"/>
      <c r="Z753" s="193"/>
      <c r="AA753" s="200"/>
      <c r="AG753" s="200"/>
      <c r="AI753" s="200"/>
      <c r="AJ753" s="109" t="s">
        <v>419</v>
      </c>
      <c r="AK753" s="200"/>
      <c r="AL753" s="200"/>
    </row>
    <row r="754" spans="1:38" s="108" customFormat="1" ht="12" customHeight="1">
      <c r="A754" s="231"/>
      <c r="B754" s="204"/>
      <c r="C754" s="1141" t="s">
        <v>420</v>
      </c>
      <c r="D754" s="1141"/>
      <c r="E754" s="1141"/>
      <c r="F754" s="1141"/>
      <c r="G754" s="1141"/>
      <c r="H754" s="1141"/>
      <c r="I754" s="1141"/>
      <c r="J754" s="1141"/>
      <c r="K754" s="1141"/>
      <c r="L754" s="232">
        <v>117022.29</v>
      </c>
      <c r="M754" s="233"/>
      <c r="N754" s="234"/>
      <c r="Z754" s="193"/>
      <c r="AA754" s="200"/>
      <c r="AG754" s="200"/>
      <c r="AI754" s="200"/>
      <c r="AJ754" s="109" t="s">
        <v>420</v>
      </c>
      <c r="AK754" s="200"/>
      <c r="AL754" s="200"/>
    </row>
    <row r="755" spans="1:38" s="108" customFormat="1" ht="12" customHeight="1">
      <c r="A755" s="231"/>
      <c r="B755" s="204"/>
      <c r="C755" s="1141" t="s">
        <v>421</v>
      </c>
      <c r="D755" s="1141"/>
      <c r="E755" s="1141"/>
      <c r="F755" s="1141"/>
      <c r="G755" s="1141"/>
      <c r="H755" s="1141"/>
      <c r="I755" s="1141"/>
      <c r="J755" s="1141"/>
      <c r="K755" s="1141"/>
      <c r="L755" s="232">
        <v>167374.44</v>
      </c>
      <c r="M755" s="233"/>
      <c r="N755" s="234"/>
      <c r="Z755" s="193"/>
      <c r="AA755" s="200"/>
      <c r="AG755" s="200"/>
      <c r="AI755" s="200"/>
      <c r="AJ755" s="109" t="s">
        <v>421</v>
      </c>
      <c r="AK755" s="200"/>
      <c r="AL755" s="200"/>
    </row>
    <row r="756" spans="1:38" s="108" customFormat="1" ht="12" customHeight="1">
      <c r="A756" s="231"/>
      <c r="B756" s="204"/>
      <c r="C756" s="1141" t="s">
        <v>417</v>
      </c>
      <c r="D756" s="1141"/>
      <c r="E756" s="1141"/>
      <c r="F756" s="1141"/>
      <c r="G756" s="1141"/>
      <c r="H756" s="1141"/>
      <c r="I756" s="1141"/>
      <c r="J756" s="1141"/>
      <c r="K756" s="1141"/>
      <c r="L756" s="236"/>
      <c r="M756" s="233"/>
      <c r="N756" s="234"/>
      <c r="Z756" s="193"/>
      <c r="AA756" s="200"/>
      <c r="AG756" s="200"/>
      <c r="AI756" s="200"/>
      <c r="AJ756" s="109" t="s">
        <v>417</v>
      </c>
      <c r="AK756" s="200"/>
      <c r="AL756" s="200"/>
    </row>
    <row r="757" spans="1:38" s="108" customFormat="1" ht="12" customHeight="1">
      <c r="A757" s="231"/>
      <c r="B757" s="204"/>
      <c r="C757" s="1141" t="s">
        <v>489</v>
      </c>
      <c r="D757" s="1141"/>
      <c r="E757" s="1141"/>
      <c r="F757" s="1141"/>
      <c r="G757" s="1141"/>
      <c r="H757" s="1141"/>
      <c r="I757" s="1141"/>
      <c r="J757" s="1141"/>
      <c r="K757" s="1141"/>
      <c r="L757" s="232">
        <v>8457.31</v>
      </c>
      <c r="M757" s="233"/>
      <c r="N757" s="234"/>
      <c r="Z757" s="193"/>
      <c r="AA757" s="200"/>
      <c r="AG757" s="200"/>
      <c r="AI757" s="200"/>
      <c r="AJ757" s="109" t="s">
        <v>489</v>
      </c>
      <c r="AK757" s="200"/>
      <c r="AL757" s="200"/>
    </row>
    <row r="758" spans="1:38" s="108" customFormat="1" ht="12" customHeight="1">
      <c r="A758" s="231"/>
      <c r="B758" s="204"/>
      <c r="C758" s="1141" t="s">
        <v>490</v>
      </c>
      <c r="D758" s="1141"/>
      <c r="E758" s="1141"/>
      <c r="F758" s="1141"/>
      <c r="G758" s="1141"/>
      <c r="H758" s="1141"/>
      <c r="I758" s="1141"/>
      <c r="J758" s="1141"/>
      <c r="K758" s="1141"/>
      <c r="L758" s="232">
        <v>18172.75</v>
      </c>
      <c r="M758" s="233"/>
      <c r="N758" s="234"/>
      <c r="Z758" s="193"/>
      <c r="AA758" s="200"/>
      <c r="AG758" s="200"/>
      <c r="AI758" s="200"/>
      <c r="AJ758" s="109" t="s">
        <v>490</v>
      </c>
      <c r="AK758" s="200"/>
      <c r="AL758" s="200"/>
    </row>
    <row r="759" spans="1:38" s="108" customFormat="1" ht="12" customHeight="1">
      <c r="A759" s="231"/>
      <c r="B759" s="204"/>
      <c r="C759" s="1141" t="s">
        <v>491</v>
      </c>
      <c r="D759" s="1141"/>
      <c r="E759" s="1141"/>
      <c r="F759" s="1141"/>
      <c r="G759" s="1141"/>
      <c r="H759" s="1141"/>
      <c r="I759" s="1141"/>
      <c r="J759" s="1141"/>
      <c r="K759" s="1141"/>
      <c r="L759" s="232">
        <v>1345.2</v>
      </c>
      <c r="M759" s="233"/>
      <c r="N759" s="234"/>
      <c r="Z759" s="193"/>
      <c r="AA759" s="200"/>
      <c r="AG759" s="200"/>
      <c r="AI759" s="200"/>
      <c r="AJ759" s="109" t="s">
        <v>491</v>
      </c>
      <c r="AK759" s="200"/>
      <c r="AL759" s="200"/>
    </row>
    <row r="760" spans="1:38" s="108" customFormat="1" ht="12" customHeight="1">
      <c r="A760" s="231"/>
      <c r="B760" s="204"/>
      <c r="C760" s="1141" t="s">
        <v>492</v>
      </c>
      <c r="D760" s="1141"/>
      <c r="E760" s="1141"/>
      <c r="F760" s="1141"/>
      <c r="G760" s="1141"/>
      <c r="H760" s="1141"/>
      <c r="I760" s="1141"/>
      <c r="J760" s="1141"/>
      <c r="K760" s="1141"/>
      <c r="L760" s="232">
        <v>117022.29</v>
      </c>
      <c r="M760" s="233"/>
      <c r="N760" s="234"/>
      <c r="Z760" s="193"/>
      <c r="AA760" s="200"/>
      <c r="AG760" s="200"/>
      <c r="AI760" s="200"/>
      <c r="AJ760" s="109" t="s">
        <v>492</v>
      </c>
      <c r="AK760" s="200"/>
      <c r="AL760" s="200"/>
    </row>
    <row r="761" spans="1:38" s="108" customFormat="1" ht="12" customHeight="1">
      <c r="A761" s="231"/>
      <c r="B761" s="204"/>
      <c r="C761" s="1141" t="s">
        <v>493</v>
      </c>
      <c r="D761" s="1141"/>
      <c r="E761" s="1141"/>
      <c r="F761" s="1141"/>
      <c r="G761" s="1141"/>
      <c r="H761" s="1141"/>
      <c r="I761" s="1141"/>
      <c r="J761" s="1141"/>
      <c r="K761" s="1141"/>
      <c r="L761" s="232">
        <v>14409.7</v>
      </c>
      <c r="M761" s="233"/>
      <c r="N761" s="234"/>
      <c r="Z761" s="193"/>
      <c r="AA761" s="200"/>
      <c r="AG761" s="200"/>
      <c r="AI761" s="200"/>
      <c r="AJ761" s="109" t="s">
        <v>493</v>
      </c>
      <c r="AK761" s="200"/>
      <c r="AL761" s="200"/>
    </row>
    <row r="762" spans="1:38" s="108" customFormat="1" ht="12" customHeight="1">
      <c r="A762" s="231"/>
      <c r="B762" s="204"/>
      <c r="C762" s="1141" t="s">
        <v>494</v>
      </c>
      <c r="D762" s="1141"/>
      <c r="E762" s="1141"/>
      <c r="F762" s="1141"/>
      <c r="G762" s="1141"/>
      <c r="H762" s="1141"/>
      <c r="I762" s="1141"/>
      <c r="J762" s="1141"/>
      <c r="K762" s="1141"/>
      <c r="L762" s="232">
        <v>9312.39</v>
      </c>
      <c r="M762" s="233"/>
      <c r="N762" s="234"/>
      <c r="Z762" s="193"/>
      <c r="AA762" s="200"/>
      <c r="AG762" s="200"/>
      <c r="AI762" s="200"/>
      <c r="AJ762" s="109" t="s">
        <v>494</v>
      </c>
      <c r="AK762" s="200"/>
      <c r="AL762" s="200"/>
    </row>
    <row r="763" spans="1:38" s="108" customFormat="1" ht="12" customHeight="1">
      <c r="A763" s="231"/>
      <c r="B763" s="204"/>
      <c r="C763" s="1141" t="s">
        <v>431</v>
      </c>
      <c r="D763" s="1141"/>
      <c r="E763" s="1141"/>
      <c r="F763" s="1141"/>
      <c r="G763" s="1141"/>
      <c r="H763" s="1141"/>
      <c r="I763" s="1141"/>
      <c r="J763" s="1141"/>
      <c r="K763" s="1141"/>
      <c r="L763" s="232">
        <v>9802.51</v>
      </c>
      <c r="M763" s="233"/>
      <c r="N763" s="234"/>
      <c r="Z763" s="193"/>
      <c r="AA763" s="200"/>
      <c r="AG763" s="200"/>
      <c r="AI763" s="200"/>
      <c r="AJ763" s="109" t="s">
        <v>431</v>
      </c>
      <c r="AK763" s="200"/>
      <c r="AL763" s="200"/>
    </row>
    <row r="764" spans="1:38" s="108" customFormat="1" ht="12" customHeight="1">
      <c r="A764" s="231"/>
      <c r="B764" s="204"/>
      <c r="C764" s="1141" t="s">
        <v>432</v>
      </c>
      <c r="D764" s="1141"/>
      <c r="E764" s="1141"/>
      <c r="F764" s="1141"/>
      <c r="G764" s="1141"/>
      <c r="H764" s="1141"/>
      <c r="I764" s="1141"/>
      <c r="J764" s="1141"/>
      <c r="K764" s="1141"/>
      <c r="L764" s="232">
        <v>14409.7</v>
      </c>
      <c r="M764" s="233"/>
      <c r="N764" s="234"/>
      <c r="Z764" s="193"/>
      <c r="AA764" s="200"/>
      <c r="AG764" s="200"/>
      <c r="AI764" s="200"/>
      <c r="AJ764" s="109" t="s">
        <v>432</v>
      </c>
      <c r="AK764" s="200"/>
      <c r="AL764" s="200"/>
    </row>
    <row r="765" spans="1:38" s="108" customFormat="1" ht="12" customHeight="1">
      <c r="A765" s="231"/>
      <c r="B765" s="204"/>
      <c r="C765" s="1141" t="s">
        <v>433</v>
      </c>
      <c r="D765" s="1141"/>
      <c r="E765" s="1141"/>
      <c r="F765" s="1141"/>
      <c r="G765" s="1141"/>
      <c r="H765" s="1141"/>
      <c r="I765" s="1141"/>
      <c r="J765" s="1141"/>
      <c r="K765" s="1141"/>
      <c r="L765" s="232">
        <v>9312.39</v>
      </c>
      <c r="M765" s="233"/>
      <c r="N765" s="234"/>
      <c r="Z765" s="193"/>
      <c r="AA765" s="200"/>
      <c r="AG765" s="200"/>
      <c r="AI765" s="200"/>
      <c r="AJ765" s="109" t="s">
        <v>433</v>
      </c>
      <c r="AK765" s="200"/>
      <c r="AL765" s="200"/>
    </row>
    <row r="766" spans="1:38" s="108" customFormat="1" ht="12" customHeight="1">
      <c r="A766" s="231"/>
      <c r="B766" s="226"/>
      <c r="C766" s="1142" t="s">
        <v>741</v>
      </c>
      <c r="D766" s="1142"/>
      <c r="E766" s="1142"/>
      <c r="F766" s="1142"/>
      <c r="G766" s="1142"/>
      <c r="H766" s="1142"/>
      <c r="I766" s="1142"/>
      <c r="J766" s="1142"/>
      <c r="K766" s="1142"/>
      <c r="L766" s="239">
        <v>167374.44</v>
      </c>
      <c r="M766" s="240"/>
      <c r="N766" s="253"/>
      <c r="Z766" s="193"/>
      <c r="AA766" s="200"/>
      <c r="AG766" s="200"/>
      <c r="AI766" s="200"/>
      <c r="AK766" s="200" t="s">
        <v>741</v>
      </c>
      <c r="AL766" s="200"/>
    </row>
    <row r="767" spans="1:38" s="108" customFormat="1" ht="24" customHeight="1">
      <c r="A767" s="1089" t="s">
        <v>742</v>
      </c>
      <c r="B767" s="1090"/>
      <c r="C767" s="1090"/>
      <c r="D767" s="1090"/>
      <c r="E767" s="1090"/>
      <c r="F767" s="1090"/>
      <c r="G767" s="1090"/>
      <c r="H767" s="1090"/>
      <c r="I767" s="1090"/>
      <c r="J767" s="1090"/>
      <c r="K767" s="1090"/>
      <c r="L767" s="1090"/>
      <c r="M767" s="1090"/>
      <c r="N767" s="1095"/>
      <c r="Z767" s="193" t="s">
        <v>742</v>
      </c>
      <c r="AA767" s="200"/>
      <c r="AG767" s="200"/>
      <c r="AI767" s="200"/>
      <c r="AK767" s="200"/>
      <c r="AL767" s="200"/>
    </row>
    <row r="768" spans="1:38" s="108" customFormat="1" ht="12" customHeight="1">
      <c r="A768" s="1147" t="s">
        <v>743</v>
      </c>
      <c r="B768" s="1148"/>
      <c r="C768" s="1148"/>
      <c r="D768" s="1148"/>
      <c r="E768" s="1148"/>
      <c r="F768" s="1148"/>
      <c r="G768" s="1148"/>
      <c r="H768" s="1148"/>
      <c r="I768" s="1148"/>
      <c r="J768" s="1148"/>
      <c r="K768" s="1148"/>
      <c r="L768" s="1148"/>
      <c r="M768" s="1148"/>
      <c r="N768" s="1149"/>
      <c r="Z768" s="193"/>
      <c r="AA768" s="200"/>
      <c r="AG768" s="200"/>
      <c r="AI768" s="200"/>
      <c r="AK768" s="200"/>
      <c r="AL768" s="200" t="s">
        <v>743</v>
      </c>
    </row>
    <row r="769" spans="1:38" s="108" customFormat="1" ht="33.75" customHeight="1">
      <c r="A769" s="194" t="s">
        <v>744</v>
      </c>
      <c r="B769" s="195" t="s">
        <v>745</v>
      </c>
      <c r="C769" s="1145" t="s">
        <v>746</v>
      </c>
      <c r="D769" s="1145"/>
      <c r="E769" s="1145"/>
      <c r="F769" s="196" t="s">
        <v>414</v>
      </c>
      <c r="G769" s="196"/>
      <c r="H769" s="196"/>
      <c r="I769" s="247">
        <v>989.87</v>
      </c>
      <c r="J769" s="218">
        <v>64.680000000000007</v>
      </c>
      <c r="K769" s="196"/>
      <c r="L769" s="222">
        <v>64024.79</v>
      </c>
      <c r="M769" s="196"/>
      <c r="N769" s="199"/>
      <c r="Z769" s="193"/>
      <c r="AA769" s="200" t="s">
        <v>746</v>
      </c>
      <c r="AG769" s="200"/>
      <c r="AI769" s="200"/>
      <c r="AK769" s="200"/>
      <c r="AL769" s="200"/>
    </row>
    <row r="770" spans="1:38" s="108" customFormat="1" ht="12" customHeight="1">
      <c r="A770" s="216"/>
      <c r="B770" s="217"/>
      <c r="C770" s="1141" t="s">
        <v>747</v>
      </c>
      <c r="D770" s="1141"/>
      <c r="E770" s="1141"/>
      <c r="F770" s="1141"/>
      <c r="G770" s="1141"/>
      <c r="H770" s="1141"/>
      <c r="I770" s="1141"/>
      <c r="J770" s="1141"/>
      <c r="K770" s="1141"/>
      <c r="L770" s="1141"/>
      <c r="M770" s="1141"/>
      <c r="N770" s="1146"/>
      <c r="Z770" s="193"/>
      <c r="AA770" s="200"/>
      <c r="AG770" s="200"/>
      <c r="AH770" s="109" t="s">
        <v>747</v>
      </c>
      <c r="AI770" s="200"/>
      <c r="AK770" s="200"/>
      <c r="AL770" s="200"/>
    </row>
    <row r="771" spans="1:38" s="108" customFormat="1" ht="12" customHeight="1">
      <c r="A771" s="201"/>
      <c r="B771" s="202"/>
      <c r="C771" s="1141" t="s">
        <v>748</v>
      </c>
      <c r="D771" s="1141"/>
      <c r="E771" s="1141"/>
      <c r="F771" s="1141"/>
      <c r="G771" s="1141"/>
      <c r="H771" s="1141"/>
      <c r="I771" s="1141"/>
      <c r="J771" s="1141"/>
      <c r="K771" s="1141"/>
      <c r="L771" s="1141"/>
      <c r="M771" s="1141"/>
      <c r="N771" s="1146"/>
      <c r="Z771" s="193"/>
      <c r="AA771" s="200"/>
      <c r="AB771" s="109" t="s">
        <v>748</v>
      </c>
      <c r="AG771" s="200"/>
      <c r="AI771" s="200"/>
      <c r="AK771" s="200"/>
      <c r="AL771" s="200"/>
    </row>
    <row r="772" spans="1:38" s="108" customFormat="1" ht="12" customHeight="1">
      <c r="A772" s="216"/>
      <c r="B772" s="217"/>
      <c r="C772" s="1145" t="s">
        <v>398</v>
      </c>
      <c r="D772" s="1145"/>
      <c r="E772" s="1145"/>
      <c r="F772" s="196"/>
      <c r="G772" s="196"/>
      <c r="H772" s="196"/>
      <c r="I772" s="196"/>
      <c r="J772" s="198"/>
      <c r="K772" s="196"/>
      <c r="L772" s="222">
        <v>64024.79</v>
      </c>
      <c r="M772" s="212"/>
      <c r="N772" s="199"/>
      <c r="Z772" s="193"/>
      <c r="AA772" s="200"/>
      <c r="AG772" s="200" t="s">
        <v>398</v>
      </c>
      <c r="AI772" s="200"/>
      <c r="AK772" s="200"/>
      <c r="AL772" s="200"/>
    </row>
    <row r="773" spans="1:38" s="108" customFormat="1" ht="33.75" customHeight="1">
      <c r="A773" s="194" t="s">
        <v>749</v>
      </c>
      <c r="B773" s="195" t="s">
        <v>750</v>
      </c>
      <c r="C773" s="1145" t="s">
        <v>751</v>
      </c>
      <c r="D773" s="1145"/>
      <c r="E773" s="1145"/>
      <c r="F773" s="196" t="s">
        <v>414</v>
      </c>
      <c r="G773" s="196"/>
      <c r="H773" s="196"/>
      <c r="I773" s="223">
        <v>5.383</v>
      </c>
      <c r="J773" s="218">
        <v>76.09</v>
      </c>
      <c r="K773" s="196"/>
      <c r="L773" s="218">
        <v>409.59</v>
      </c>
      <c r="M773" s="196"/>
      <c r="N773" s="199"/>
      <c r="Z773" s="193"/>
      <c r="AA773" s="200" t="s">
        <v>751</v>
      </c>
      <c r="AG773" s="200"/>
      <c r="AI773" s="200"/>
      <c r="AK773" s="200"/>
      <c r="AL773" s="200"/>
    </row>
    <row r="774" spans="1:38" s="108" customFormat="1" ht="12" customHeight="1">
      <c r="A774" s="216"/>
      <c r="B774" s="217"/>
      <c r="C774" s="1141" t="s">
        <v>747</v>
      </c>
      <c r="D774" s="1141"/>
      <c r="E774" s="1141"/>
      <c r="F774" s="1141"/>
      <c r="G774" s="1141"/>
      <c r="H774" s="1141"/>
      <c r="I774" s="1141"/>
      <c r="J774" s="1141"/>
      <c r="K774" s="1141"/>
      <c r="L774" s="1141"/>
      <c r="M774" s="1141"/>
      <c r="N774" s="1146"/>
      <c r="Z774" s="193"/>
      <c r="AA774" s="200"/>
      <c r="AG774" s="200"/>
      <c r="AH774" s="109" t="s">
        <v>747</v>
      </c>
      <c r="AI774" s="200"/>
      <c r="AK774" s="200"/>
      <c r="AL774" s="200"/>
    </row>
    <row r="775" spans="1:38" s="108" customFormat="1" ht="12" customHeight="1">
      <c r="A775" s="216"/>
      <c r="B775" s="217"/>
      <c r="C775" s="1145" t="s">
        <v>398</v>
      </c>
      <c r="D775" s="1145"/>
      <c r="E775" s="1145"/>
      <c r="F775" s="196"/>
      <c r="G775" s="196"/>
      <c r="H775" s="196"/>
      <c r="I775" s="196"/>
      <c r="J775" s="198"/>
      <c r="K775" s="196"/>
      <c r="L775" s="218">
        <v>409.59</v>
      </c>
      <c r="M775" s="212"/>
      <c r="N775" s="199"/>
      <c r="Z775" s="193"/>
      <c r="AA775" s="200"/>
      <c r="AG775" s="200" t="s">
        <v>398</v>
      </c>
      <c r="AI775" s="200"/>
      <c r="AK775" s="200"/>
      <c r="AL775" s="200"/>
    </row>
    <row r="776" spans="1:38" s="108" customFormat="1" ht="33.75" customHeight="1">
      <c r="A776" s="194" t="s">
        <v>752</v>
      </c>
      <c r="B776" s="195" t="s">
        <v>753</v>
      </c>
      <c r="C776" s="1145" t="s">
        <v>754</v>
      </c>
      <c r="D776" s="1145"/>
      <c r="E776" s="1145"/>
      <c r="F776" s="196" t="s">
        <v>414</v>
      </c>
      <c r="G776" s="196"/>
      <c r="H776" s="196"/>
      <c r="I776" s="247">
        <v>0.53</v>
      </c>
      <c r="J776" s="218">
        <v>106.91</v>
      </c>
      <c r="K776" s="196"/>
      <c r="L776" s="218">
        <v>56.66</v>
      </c>
      <c r="M776" s="196"/>
      <c r="N776" s="199"/>
      <c r="Z776" s="193"/>
      <c r="AA776" s="200" t="s">
        <v>754</v>
      </c>
      <c r="AG776" s="200"/>
      <c r="AI776" s="200"/>
      <c r="AK776" s="200"/>
      <c r="AL776" s="200"/>
    </row>
    <row r="777" spans="1:38" s="108" customFormat="1" ht="12" customHeight="1">
      <c r="A777" s="216"/>
      <c r="B777" s="217"/>
      <c r="C777" s="1141" t="s">
        <v>747</v>
      </c>
      <c r="D777" s="1141"/>
      <c r="E777" s="1141"/>
      <c r="F777" s="1141"/>
      <c r="G777" s="1141"/>
      <c r="H777" s="1141"/>
      <c r="I777" s="1141"/>
      <c r="J777" s="1141"/>
      <c r="K777" s="1141"/>
      <c r="L777" s="1141"/>
      <c r="M777" s="1141"/>
      <c r="N777" s="1146"/>
      <c r="Z777" s="193"/>
      <c r="AA777" s="200"/>
      <c r="AG777" s="200"/>
      <c r="AH777" s="109" t="s">
        <v>747</v>
      </c>
      <c r="AI777" s="200"/>
      <c r="AK777" s="200"/>
      <c r="AL777" s="200"/>
    </row>
    <row r="778" spans="1:38" s="108" customFormat="1" ht="12" customHeight="1">
      <c r="A778" s="216"/>
      <c r="B778" s="217"/>
      <c r="C778" s="1145" t="s">
        <v>398</v>
      </c>
      <c r="D778" s="1145"/>
      <c r="E778" s="1145"/>
      <c r="F778" s="196"/>
      <c r="G778" s="196"/>
      <c r="H778" s="196"/>
      <c r="I778" s="196"/>
      <c r="J778" s="198"/>
      <c r="K778" s="196"/>
      <c r="L778" s="218">
        <v>56.66</v>
      </c>
      <c r="M778" s="212"/>
      <c r="N778" s="199"/>
      <c r="Z778" s="193"/>
      <c r="AA778" s="200"/>
      <c r="AG778" s="200" t="s">
        <v>398</v>
      </c>
      <c r="AI778" s="200"/>
      <c r="AK778" s="200"/>
      <c r="AL778" s="200"/>
    </row>
    <row r="779" spans="1:38" s="108" customFormat="1" ht="33.75" customHeight="1">
      <c r="A779" s="194" t="s">
        <v>755</v>
      </c>
      <c r="B779" s="195" t="s">
        <v>756</v>
      </c>
      <c r="C779" s="1145" t="s">
        <v>757</v>
      </c>
      <c r="D779" s="1145"/>
      <c r="E779" s="1145"/>
      <c r="F779" s="196" t="s">
        <v>414</v>
      </c>
      <c r="G779" s="196"/>
      <c r="H779" s="196"/>
      <c r="I779" s="223">
        <v>0.38200000000000001</v>
      </c>
      <c r="J779" s="218">
        <v>143.72999999999999</v>
      </c>
      <c r="K779" s="196"/>
      <c r="L779" s="218">
        <v>54.9</v>
      </c>
      <c r="M779" s="196"/>
      <c r="N779" s="199"/>
      <c r="Z779" s="193"/>
      <c r="AA779" s="200" t="s">
        <v>757</v>
      </c>
      <c r="AG779" s="200"/>
      <c r="AI779" s="200"/>
      <c r="AK779" s="200"/>
      <c r="AL779" s="200"/>
    </row>
    <row r="780" spans="1:38" s="108" customFormat="1" ht="12" customHeight="1">
      <c r="A780" s="216"/>
      <c r="B780" s="217"/>
      <c r="C780" s="1141" t="s">
        <v>747</v>
      </c>
      <c r="D780" s="1141"/>
      <c r="E780" s="1141"/>
      <c r="F780" s="1141"/>
      <c r="G780" s="1141"/>
      <c r="H780" s="1141"/>
      <c r="I780" s="1141"/>
      <c r="J780" s="1141"/>
      <c r="K780" s="1141"/>
      <c r="L780" s="1141"/>
      <c r="M780" s="1141"/>
      <c r="N780" s="1146"/>
      <c r="Z780" s="193"/>
      <c r="AA780" s="200"/>
      <c r="AG780" s="200"/>
      <c r="AH780" s="109" t="s">
        <v>747</v>
      </c>
      <c r="AI780" s="200"/>
      <c r="AK780" s="200"/>
      <c r="AL780" s="200"/>
    </row>
    <row r="781" spans="1:38" s="108" customFormat="1" ht="12" customHeight="1">
      <c r="A781" s="216"/>
      <c r="B781" s="217"/>
      <c r="C781" s="1145" t="s">
        <v>398</v>
      </c>
      <c r="D781" s="1145"/>
      <c r="E781" s="1145"/>
      <c r="F781" s="196"/>
      <c r="G781" s="196"/>
      <c r="H781" s="196"/>
      <c r="I781" s="196"/>
      <c r="J781" s="198"/>
      <c r="K781" s="196"/>
      <c r="L781" s="218">
        <v>54.9</v>
      </c>
      <c r="M781" s="212"/>
      <c r="N781" s="199"/>
      <c r="Z781" s="193"/>
      <c r="AA781" s="200"/>
      <c r="AG781" s="200" t="s">
        <v>398</v>
      </c>
      <c r="AI781" s="200"/>
      <c r="AK781" s="200"/>
      <c r="AL781" s="200"/>
    </row>
    <row r="782" spans="1:38" s="108" customFormat="1" ht="12" customHeight="1">
      <c r="A782" s="1147" t="s">
        <v>758</v>
      </c>
      <c r="B782" s="1148"/>
      <c r="C782" s="1148"/>
      <c r="D782" s="1148"/>
      <c r="E782" s="1148"/>
      <c r="F782" s="1148"/>
      <c r="G782" s="1148"/>
      <c r="H782" s="1148"/>
      <c r="I782" s="1148"/>
      <c r="J782" s="1148"/>
      <c r="K782" s="1148"/>
      <c r="L782" s="1148"/>
      <c r="M782" s="1148"/>
      <c r="N782" s="1149"/>
      <c r="Z782" s="193"/>
      <c r="AA782" s="200"/>
      <c r="AG782" s="200"/>
      <c r="AI782" s="200"/>
      <c r="AK782" s="200"/>
      <c r="AL782" s="200" t="s">
        <v>758</v>
      </c>
    </row>
    <row r="783" spans="1:38" s="108" customFormat="1" ht="45" customHeight="1">
      <c r="A783" s="194" t="s">
        <v>759</v>
      </c>
      <c r="B783" s="195" t="s">
        <v>760</v>
      </c>
      <c r="C783" s="1145" t="s">
        <v>761</v>
      </c>
      <c r="D783" s="1145"/>
      <c r="E783" s="1145"/>
      <c r="F783" s="196" t="s">
        <v>414</v>
      </c>
      <c r="G783" s="196"/>
      <c r="H783" s="196"/>
      <c r="I783" s="223">
        <v>233.99600000000001</v>
      </c>
      <c r="J783" s="218">
        <v>38.729999999999997</v>
      </c>
      <c r="K783" s="196"/>
      <c r="L783" s="222">
        <v>9062.67</v>
      </c>
      <c r="M783" s="196"/>
      <c r="N783" s="199"/>
      <c r="Z783" s="193"/>
      <c r="AA783" s="200" t="s">
        <v>761</v>
      </c>
      <c r="AG783" s="200"/>
      <c r="AI783" s="200"/>
      <c r="AK783" s="200"/>
      <c r="AL783" s="200"/>
    </row>
    <row r="784" spans="1:38" s="108" customFormat="1" ht="12" customHeight="1">
      <c r="A784" s="216"/>
      <c r="B784" s="217"/>
      <c r="C784" s="1141" t="s">
        <v>747</v>
      </c>
      <c r="D784" s="1141"/>
      <c r="E784" s="1141"/>
      <c r="F784" s="1141"/>
      <c r="G784" s="1141"/>
      <c r="H784" s="1141"/>
      <c r="I784" s="1141"/>
      <c r="J784" s="1141"/>
      <c r="K784" s="1141"/>
      <c r="L784" s="1141"/>
      <c r="M784" s="1141"/>
      <c r="N784" s="1146"/>
      <c r="Z784" s="193"/>
      <c r="AA784" s="200"/>
      <c r="AG784" s="200"/>
      <c r="AH784" s="109" t="s">
        <v>747</v>
      </c>
      <c r="AI784" s="200"/>
      <c r="AK784" s="200"/>
      <c r="AL784" s="200"/>
    </row>
    <row r="785" spans="1:38" s="108" customFormat="1" ht="12" customHeight="1">
      <c r="A785" s="201"/>
      <c r="B785" s="202"/>
      <c r="C785" s="1141" t="s">
        <v>762</v>
      </c>
      <c r="D785" s="1141"/>
      <c r="E785" s="1141"/>
      <c r="F785" s="1141"/>
      <c r="G785" s="1141"/>
      <c r="H785" s="1141"/>
      <c r="I785" s="1141"/>
      <c r="J785" s="1141"/>
      <c r="K785" s="1141"/>
      <c r="L785" s="1141"/>
      <c r="M785" s="1141"/>
      <c r="N785" s="1146"/>
      <c r="Z785" s="193"/>
      <c r="AA785" s="200"/>
      <c r="AB785" s="109" t="s">
        <v>762</v>
      </c>
      <c r="AG785" s="200"/>
      <c r="AI785" s="200"/>
      <c r="AK785" s="200"/>
      <c r="AL785" s="200"/>
    </row>
    <row r="786" spans="1:38" s="108" customFormat="1" ht="12" customHeight="1">
      <c r="A786" s="216"/>
      <c r="B786" s="217"/>
      <c r="C786" s="1145" t="s">
        <v>398</v>
      </c>
      <c r="D786" s="1145"/>
      <c r="E786" s="1145"/>
      <c r="F786" s="196"/>
      <c r="G786" s="196"/>
      <c r="H786" s="196"/>
      <c r="I786" s="196"/>
      <c r="J786" s="198"/>
      <c r="K786" s="196"/>
      <c r="L786" s="222">
        <v>9062.67</v>
      </c>
      <c r="M786" s="212"/>
      <c r="N786" s="199"/>
      <c r="Z786" s="193"/>
      <c r="AA786" s="200"/>
      <c r="AG786" s="200" t="s">
        <v>398</v>
      </c>
      <c r="AI786" s="200"/>
      <c r="AK786" s="200"/>
      <c r="AL786" s="200"/>
    </row>
    <row r="787" spans="1:38" s="108" customFormat="1" ht="22.5" customHeight="1">
      <c r="A787" s="194" t="s">
        <v>763</v>
      </c>
      <c r="B787" s="195" t="s">
        <v>764</v>
      </c>
      <c r="C787" s="1145" t="s">
        <v>765</v>
      </c>
      <c r="D787" s="1145"/>
      <c r="E787" s="1145"/>
      <c r="F787" s="196" t="s">
        <v>414</v>
      </c>
      <c r="G787" s="196"/>
      <c r="H787" s="196"/>
      <c r="I787" s="223">
        <v>233.99600000000001</v>
      </c>
      <c r="J787" s="218">
        <v>0.59</v>
      </c>
      <c r="K787" s="251">
        <v>26</v>
      </c>
      <c r="L787" s="222">
        <v>3589.5</v>
      </c>
      <c r="M787" s="196"/>
      <c r="N787" s="199"/>
      <c r="Z787" s="193"/>
      <c r="AA787" s="200" t="s">
        <v>765</v>
      </c>
      <c r="AG787" s="200"/>
      <c r="AI787" s="200"/>
      <c r="AK787" s="200"/>
      <c r="AL787" s="200"/>
    </row>
    <row r="788" spans="1:38" s="108" customFormat="1" ht="12" customHeight="1">
      <c r="A788" s="216"/>
      <c r="B788" s="217"/>
      <c r="C788" s="1141" t="s">
        <v>747</v>
      </c>
      <c r="D788" s="1141"/>
      <c r="E788" s="1141"/>
      <c r="F788" s="1141"/>
      <c r="G788" s="1141"/>
      <c r="H788" s="1141"/>
      <c r="I788" s="1141"/>
      <c r="J788" s="1141"/>
      <c r="K788" s="1141"/>
      <c r="L788" s="1141"/>
      <c r="M788" s="1141"/>
      <c r="N788" s="1146"/>
      <c r="Z788" s="193"/>
      <c r="AA788" s="200"/>
      <c r="AG788" s="200"/>
      <c r="AH788" s="109" t="s">
        <v>747</v>
      </c>
      <c r="AI788" s="200"/>
      <c r="AK788" s="200"/>
      <c r="AL788" s="200"/>
    </row>
    <row r="789" spans="1:38" s="108" customFormat="1" ht="12" customHeight="1">
      <c r="A789" s="201"/>
      <c r="B789" s="202"/>
      <c r="C789" s="1141" t="s">
        <v>762</v>
      </c>
      <c r="D789" s="1141"/>
      <c r="E789" s="1141"/>
      <c r="F789" s="1141"/>
      <c r="G789" s="1141"/>
      <c r="H789" s="1141"/>
      <c r="I789" s="1141"/>
      <c r="J789" s="1141"/>
      <c r="K789" s="1141"/>
      <c r="L789" s="1141"/>
      <c r="M789" s="1141"/>
      <c r="N789" s="1146"/>
      <c r="Z789" s="193"/>
      <c r="AA789" s="200"/>
      <c r="AB789" s="109" t="s">
        <v>762</v>
      </c>
      <c r="AG789" s="200"/>
      <c r="AI789" s="200"/>
      <c r="AK789" s="200"/>
      <c r="AL789" s="200"/>
    </row>
    <row r="790" spans="1:38" s="108" customFormat="1" ht="12" customHeight="1">
      <c r="A790" s="203"/>
      <c r="B790" s="204"/>
      <c r="C790" s="1141" t="s">
        <v>766</v>
      </c>
      <c r="D790" s="1141"/>
      <c r="E790" s="1141"/>
      <c r="F790" s="1141"/>
      <c r="G790" s="1141"/>
      <c r="H790" s="1141"/>
      <c r="I790" s="1141"/>
      <c r="J790" s="1141"/>
      <c r="K790" s="1141"/>
      <c r="L790" s="1141"/>
      <c r="M790" s="1141"/>
      <c r="N790" s="1146"/>
      <c r="Z790" s="193"/>
      <c r="AA790" s="200"/>
      <c r="AC790" s="109" t="s">
        <v>766</v>
      </c>
      <c r="AG790" s="200"/>
      <c r="AI790" s="200"/>
      <c r="AK790" s="200"/>
      <c r="AL790" s="200"/>
    </row>
    <row r="791" spans="1:38" s="108" customFormat="1" ht="12" customHeight="1">
      <c r="A791" s="216"/>
      <c r="B791" s="217"/>
      <c r="C791" s="1145" t="s">
        <v>398</v>
      </c>
      <c r="D791" s="1145"/>
      <c r="E791" s="1145"/>
      <c r="F791" s="196"/>
      <c r="G791" s="196"/>
      <c r="H791" s="196"/>
      <c r="I791" s="196"/>
      <c r="J791" s="198"/>
      <c r="K791" s="196"/>
      <c r="L791" s="222">
        <v>3589.5</v>
      </c>
      <c r="M791" s="212"/>
      <c r="N791" s="199"/>
      <c r="Z791" s="193"/>
      <c r="AA791" s="200"/>
      <c r="AG791" s="200" t="s">
        <v>398</v>
      </c>
      <c r="AI791" s="200"/>
      <c r="AK791" s="200"/>
      <c r="AL791" s="200"/>
    </row>
    <row r="792" spans="1:38" s="108" customFormat="1" ht="12" customHeight="1">
      <c r="A792" s="1147" t="s">
        <v>767</v>
      </c>
      <c r="B792" s="1148"/>
      <c r="C792" s="1148"/>
      <c r="D792" s="1148"/>
      <c r="E792" s="1148"/>
      <c r="F792" s="1148"/>
      <c r="G792" s="1148"/>
      <c r="H792" s="1148"/>
      <c r="I792" s="1148"/>
      <c r="J792" s="1148"/>
      <c r="K792" s="1148"/>
      <c r="L792" s="1148"/>
      <c r="M792" s="1148"/>
      <c r="N792" s="1149"/>
      <c r="Z792" s="193"/>
      <c r="AA792" s="200"/>
      <c r="AG792" s="200"/>
      <c r="AI792" s="200"/>
      <c r="AK792" s="200"/>
      <c r="AL792" s="200" t="s">
        <v>767</v>
      </c>
    </row>
    <row r="793" spans="1:38" s="108" customFormat="1" ht="45" customHeight="1">
      <c r="A793" s="194" t="s">
        <v>768</v>
      </c>
      <c r="B793" s="195" t="s">
        <v>769</v>
      </c>
      <c r="C793" s="1145" t="s">
        <v>770</v>
      </c>
      <c r="D793" s="1145"/>
      <c r="E793" s="1145"/>
      <c r="F793" s="196" t="s">
        <v>414</v>
      </c>
      <c r="G793" s="196"/>
      <c r="H793" s="196"/>
      <c r="I793" s="223">
        <v>4123.1959999999999</v>
      </c>
      <c r="J793" s="218">
        <v>37</v>
      </c>
      <c r="K793" s="196"/>
      <c r="L793" s="222">
        <v>152558.25</v>
      </c>
      <c r="M793" s="196"/>
      <c r="N793" s="199"/>
      <c r="Z793" s="193"/>
      <c r="AA793" s="200" t="s">
        <v>770</v>
      </c>
      <c r="AG793" s="200"/>
      <c r="AI793" s="200"/>
      <c r="AK793" s="200"/>
      <c r="AL793" s="200"/>
    </row>
    <row r="794" spans="1:38" s="108" customFormat="1" ht="12" customHeight="1">
      <c r="A794" s="201"/>
      <c r="B794" s="202"/>
      <c r="C794" s="1141" t="s">
        <v>771</v>
      </c>
      <c r="D794" s="1141"/>
      <c r="E794" s="1141"/>
      <c r="F794" s="1141"/>
      <c r="G794" s="1141"/>
      <c r="H794" s="1141"/>
      <c r="I794" s="1141"/>
      <c r="J794" s="1141"/>
      <c r="K794" s="1141"/>
      <c r="L794" s="1141"/>
      <c r="M794" s="1141"/>
      <c r="N794" s="1146"/>
      <c r="Z794" s="193"/>
      <c r="AA794" s="200"/>
      <c r="AB794" s="109" t="s">
        <v>771</v>
      </c>
      <c r="AG794" s="200"/>
      <c r="AI794" s="200"/>
      <c r="AK794" s="200"/>
      <c r="AL794" s="200"/>
    </row>
    <row r="795" spans="1:38" s="108" customFormat="1" ht="12" customHeight="1">
      <c r="A795" s="216"/>
      <c r="B795" s="217"/>
      <c r="C795" s="1145" t="s">
        <v>398</v>
      </c>
      <c r="D795" s="1145"/>
      <c r="E795" s="1145"/>
      <c r="F795" s="196"/>
      <c r="G795" s="196"/>
      <c r="H795" s="196"/>
      <c r="I795" s="196"/>
      <c r="J795" s="198"/>
      <c r="K795" s="196"/>
      <c r="L795" s="222">
        <v>152558.25</v>
      </c>
      <c r="M795" s="212"/>
      <c r="N795" s="199"/>
      <c r="Z795" s="193"/>
      <c r="AA795" s="200"/>
      <c r="AG795" s="200" t="s">
        <v>398</v>
      </c>
      <c r="AI795" s="200"/>
      <c r="AK795" s="200"/>
      <c r="AL795" s="200"/>
    </row>
    <row r="796" spans="1:38" s="108" customFormat="1" ht="12" customHeight="1">
      <c r="A796" s="1147" t="s">
        <v>772</v>
      </c>
      <c r="B796" s="1148"/>
      <c r="C796" s="1148"/>
      <c r="D796" s="1148"/>
      <c r="E796" s="1148"/>
      <c r="F796" s="1148"/>
      <c r="G796" s="1148"/>
      <c r="H796" s="1148"/>
      <c r="I796" s="1148"/>
      <c r="J796" s="1148"/>
      <c r="K796" s="1148"/>
      <c r="L796" s="1148"/>
      <c r="M796" s="1148"/>
      <c r="N796" s="1149"/>
      <c r="Z796" s="193"/>
      <c r="AA796" s="200"/>
      <c r="AG796" s="200"/>
      <c r="AI796" s="200"/>
      <c r="AK796" s="200"/>
      <c r="AL796" s="200" t="s">
        <v>772</v>
      </c>
    </row>
    <row r="797" spans="1:38" s="108" customFormat="1" ht="45" customHeight="1">
      <c r="A797" s="194" t="s">
        <v>773</v>
      </c>
      <c r="B797" s="195" t="s">
        <v>412</v>
      </c>
      <c r="C797" s="1145" t="s">
        <v>413</v>
      </c>
      <c r="D797" s="1145"/>
      <c r="E797" s="1145"/>
      <c r="F797" s="196" t="s">
        <v>414</v>
      </c>
      <c r="G797" s="196"/>
      <c r="H797" s="196"/>
      <c r="I797" s="223">
        <v>21315.491000000002</v>
      </c>
      <c r="J797" s="218">
        <v>25.19</v>
      </c>
      <c r="K797" s="196"/>
      <c r="L797" s="222">
        <v>536937.22</v>
      </c>
      <c r="M797" s="196"/>
      <c r="N797" s="199"/>
      <c r="Z797" s="193"/>
      <c r="AA797" s="200" t="s">
        <v>413</v>
      </c>
      <c r="AG797" s="200"/>
      <c r="AI797" s="200"/>
      <c r="AK797" s="200"/>
      <c r="AL797" s="200"/>
    </row>
    <row r="798" spans="1:38" s="108" customFormat="1" ht="12" customHeight="1">
      <c r="A798" s="201"/>
      <c r="B798" s="202"/>
      <c r="C798" s="1141" t="s">
        <v>774</v>
      </c>
      <c r="D798" s="1141"/>
      <c r="E798" s="1141"/>
      <c r="F798" s="1141"/>
      <c r="G798" s="1141"/>
      <c r="H798" s="1141"/>
      <c r="I798" s="1141"/>
      <c r="J798" s="1141"/>
      <c r="K798" s="1141"/>
      <c r="L798" s="1141"/>
      <c r="M798" s="1141"/>
      <c r="N798" s="1146"/>
      <c r="Z798" s="193"/>
      <c r="AA798" s="200"/>
      <c r="AB798" s="109" t="s">
        <v>774</v>
      </c>
      <c r="AG798" s="200"/>
      <c r="AI798" s="200"/>
      <c r="AK798" s="200"/>
      <c r="AL798" s="200"/>
    </row>
    <row r="799" spans="1:38" s="108" customFormat="1" ht="12" customHeight="1">
      <c r="A799" s="216"/>
      <c r="B799" s="217"/>
      <c r="C799" s="1145" t="s">
        <v>398</v>
      </c>
      <c r="D799" s="1145"/>
      <c r="E799" s="1145"/>
      <c r="F799" s="196"/>
      <c r="G799" s="196"/>
      <c r="H799" s="196"/>
      <c r="I799" s="196"/>
      <c r="J799" s="198"/>
      <c r="K799" s="196"/>
      <c r="L799" s="222">
        <v>536937.22</v>
      </c>
      <c r="M799" s="212"/>
      <c r="N799" s="199"/>
      <c r="Z799" s="193"/>
      <c r="AA799" s="200"/>
      <c r="AG799" s="200" t="s">
        <v>398</v>
      </c>
      <c r="AI799" s="200"/>
      <c r="AK799" s="200"/>
      <c r="AL799" s="200"/>
    </row>
    <row r="800" spans="1:38" s="108" customFormat="1" ht="1.5" customHeight="1">
      <c r="A800" s="224"/>
      <c r="B800" s="217"/>
      <c r="C800" s="217"/>
      <c r="D800" s="217"/>
      <c r="E800" s="217"/>
      <c r="F800" s="225"/>
      <c r="G800" s="225"/>
      <c r="H800" s="225"/>
      <c r="I800" s="225"/>
      <c r="J800" s="226"/>
      <c r="K800" s="225"/>
      <c r="L800" s="226"/>
      <c r="M800" s="207"/>
      <c r="N800" s="226"/>
      <c r="Z800" s="193"/>
      <c r="AA800" s="200"/>
      <c r="AG800" s="200"/>
      <c r="AI800" s="200"/>
      <c r="AK800" s="200"/>
      <c r="AL800" s="200"/>
    </row>
    <row r="801" spans="1:40" s="108" customFormat="1" ht="22.5" customHeight="1">
      <c r="A801" s="227"/>
      <c r="B801" s="198"/>
      <c r="C801" s="1145" t="s">
        <v>775</v>
      </c>
      <c r="D801" s="1145"/>
      <c r="E801" s="1145"/>
      <c r="F801" s="1145"/>
      <c r="G801" s="1145"/>
      <c r="H801" s="1145"/>
      <c r="I801" s="1145"/>
      <c r="J801" s="1145"/>
      <c r="K801" s="1145"/>
      <c r="L801" s="228"/>
      <c r="M801" s="229"/>
      <c r="N801" s="230"/>
      <c r="Z801" s="193"/>
      <c r="AA801" s="200"/>
      <c r="AG801" s="200"/>
      <c r="AI801" s="200" t="s">
        <v>775</v>
      </c>
      <c r="AK801" s="200"/>
      <c r="AL801" s="200"/>
    </row>
    <row r="802" spans="1:40" s="108" customFormat="1" ht="12" customHeight="1">
      <c r="A802" s="231"/>
      <c r="B802" s="204"/>
      <c r="C802" s="1141" t="s">
        <v>416</v>
      </c>
      <c r="D802" s="1141"/>
      <c r="E802" s="1141"/>
      <c r="F802" s="1141"/>
      <c r="G802" s="1141"/>
      <c r="H802" s="1141"/>
      <c r="I802" s="1141"/>
      <c r="J802" s="1141"/>
      <c r="K802" s="1141"/>
      <c r="L802" s="232">
        <v>766693.58</v>
      </c>
      <c r="M802" s="233"/>
      <c r="N802" s="234"/>
      <c r="Z802" s="193"/>
      <c r="AA802" s="200"/>
      <c r="AG802" s="200"/>
      <c r="AI802" s="200"/>
      <c r="AJ802" s="109" t="s">
        <v>416</v>
      </c>
      <c r="AK802" s="200"/>
      <c r="AL802" s="200"/>
    </row>
    <row r="803" spans="1:40" s="108" customFormat="1" ht="12" customHeight="1">
      <c r="A803" s="231"/>
      <c r="B803" s="204"/>
      <c r="C803" s="1141" t="s">
        <v>417</v>
      </c>
      <c r="D803" s="1141"/>
      <c r="E803" s="1141"/>
      <c r="F803" s="1141"/>
      <c r="G803" s="1141"/>
      <c r="H803" s="1141"/>
      <c r="I803" s="1141"/>
      <c r="J803" s="1141"/>
      <c r="K803" s="1141"/>
      <c r="L803" s="236"/>
      <c r="M803" s="233"/>
      <c r="N803" s="234"/>
      <c r="Z803" s="193"/>
      <c r="AA803" s="200"/>
      <c r="AG803" s="200"/>
      <c r="AI803" s="200"/>
      <c r="AJ803" s="109" t="s">
        <v>417</v>
      </c>
      <c r="AK803" s="200"/>
      <c r="AL803" s="200"/>
    </row>
    <row r="804" spans="1:40" s="108" customFormat="1" ht="12" customHeight="1">
      <c r="A804" s="231"/>
      <c r="B804" s="204"/>
      <c r="C804" s="1141" t="s">
        <v>418</v>
      </c>
      <c r="D804" s="1141"/>
      <c r="E804" s="1141"/>
      <c r="F804" s="1141"/>
      <c r="G804" s="1141"/>
      <c r="H804" s="1141"/>
      <c r="I804" s="1141"/>
      <c r="J804" s="1141"/>
      <c r="K804" s="1141"/>
      <c r="L804" s="232">
        <v>689495.47</v>
      </c>
      <c r="M804" s="233"/>
      <c r="N804" s="234"/>
      <c r="Z804" s="193"/>
      <c r="AA804" s="200"/>
      <c r="AG804" s="200"/>
      <c r="AI804" s="200"/>
      <c r="AJ804" s="109" t="s">
        <v>418</v>
      </c>
      <c r="AK804" s="200"/>
      <c r="AL804" s="200"/>
    </row>
    <row r="805" spans="1:40" s="108" customFormat="1" ht="12" customHeight="1">
      <c r="A805" s="231"/>
      <c r="B805" s="204"/>
      <c r="C805" s="1141" t="s">
        <v>420</v>
      </c>
      <c r="D805" s="1141"/>
      <c r="E805" s="1141"/>
      <c r="F805" s="1141"/>
      <c r="G805" s="1141"/>
      <c r="H805" s="1141"/>
      <c r="I805" s="1141"/>
      <c r="J805" s="1141"/>
      <c r="K805" s="1141"/>
      <c r="L805" s="232">
        <v>77198.11</v>
      </c>
      <c r="M805" s="233"/>
      <c r="N805" s="234"/>
      <c r="Z805" s="193"/>
      <c r="AA805" s="200"/>
      <c r="AG805" s="200"/>
      <c r="AI805" s="200"/>
      <c r="AJ805" s="109" t="s">
        <v>420</v>
      </c>
      <c r="AK805" s="200"/>
      <c r="AL805" s="200"/>
    </row>
    <row r="806" spans="1:40" s="108" customFormat="1" ht="12" customHeight="1">
      <c r="A806" s="231"/>
      <c r="B806" s="204"/>
      <c r="C806" s="1141" t="s">
        <v>421</v>
      </c>
      <c r="D806" s="1141"/>
      <c r="E806" s="1141"/>
      <c r="F806" s="1141"/>
      <c r="G806" s="1141"/>
      <c r="H806" s="1141"/>
      <c r="I806" s="1141"/>
      <c r="J806" s="1141"/>
      <c r="K806" s="1141"/>
      <c r="L806" s="232">
        <v>766693.58</v>
      </c>
      <c r="M806" s="233"/>
      <c r="N806" s="234"/>
      <c r="Z806" s="193"/>
      <c r="AA806" s="200"/>
      <c r="AG806" s="200"/>
      <c r="AI806" s="200"/>
      <c r="AJ806" s="109" t="s">
        <v>421</v>
      </c>
      <c r="AK806" s="200"/>
      <c r="AL806" s="200"/>
    </row>
    <row r="807" spans="1:40" s="108" customFormat="1" ht="12" customHeight="1">
      <c r="A807" s="231"/>
      <c r="B807" s="204"/>
      <c r="C807" s="1141" t="s">
        <v>423</v>
      </c>
      <c r="D807" s="1141"/>
      <c r="E807" s="1141"/>
      <c r="F807" s="1141"/>
      <c r="G807" s="1141"/>
      <c r="H807" s="1141"/>
      <c r="I807" s="1141"/>
      <c r="J807" s="1141"/>
      <c r="K807" s="1141"/>
      <c r="L807" s="232">
        <v>77198.11</v>
      </c>
      <c r="M807" s="233"/>
      <c r="N807" s="234"/>
      <c r="Z807" s="193"/>
      <c r="AA807" s="200"/>
      <c r="AG807" s="200"/>
      <c r="AI807" s="200"/>
      <c r="AJ807" s="109" t="s">
        <v>423</v>
      </c>
      <c r="AK807" s="200"/>
      <c r="AL807" s="200"/>
    </row>
    <row r="808" spans="1:40" s="108" customFormat="1" ht="12" customHeight="1">
      <c r="A808" s="231"/>
      <c r="B808" s="204"/>
      <c r="C808" s="1141" t="s">
        <v>424</v>
      </c>
      <c r="D808" s="1141"/>
      <c r="E808" s="1141"/>
      <c r="F808" s="1141"/>
      <c r="G808" s="1141"/>
      <c r="H808" s="1141"/>
      <c r="I808" s="1141"/>
      <c r="J808" s="1141"/>
      <c r="K808" s="1141"/>
      <c r="L808" s="236"/>
      <c r="M808" s="233"/>
      <c r="N808" s="234"/>
      <c r="Z808" s="193"/>
      <c r="AA808" s="200"/>
      <c r="AG808" s="200"/>
      <c r="AI808" s="200"/>
      <c r="AJ808" s="109" t="s">
        <v>424</v>
      </c>
      <c r="AK808" s="200"/>
      <c r="AL808" s="200"/>
    </row>
    <row r="809" spans="1:40" s="108" customFormat="1" ht="12" customHeight="1">
      <c r="A809" s="231"/>
      <c r="B809" s="204"/>
      <c r="C809" s="1141" t="s">
        <v>427</v>
      </c>
      <c r="D809" s="1141"/>
      <c r="E809" s="1141"/>
      <c r="F809" s="1141"/>
      <c r="G809" s="1141"/>
      <c r="H809" s="1141"/>
      <c r="I809" s="1141"/>
      <c r="J809" s="1141"/>
      <c r="K809" s="1141"/>
      <c r="L809" s="232">
        <v>77198.11</v>
      </c>
      <c r="M809" s="233"/>
      <c r="N809" s="234"/>
      <c r="Z809" s="193"/>
      <c r="AA809" s="200"/>
      <c r="AG809" s="200"/>
      <c r="AI809" s="200"/>
      <c r="AJ809" s="109" t="s">
        <v>427</v>
      </c>
      <c r="AK809" s="200"/>
      <c r="AL809" s="200"/>
    </row>
    <row r="810" spans="1:40" s="108" customFormat="1" ht="12" customHeight="1">
      <c r="A810" s="231"/>
      <c r="B810" s="204"/>
      <c r="C810" s="1141" t="s">
        <v>430</v>
      </c>
      <c r="D810" s="1141"/>
      <c r="E810" s="1141"/>
      <c r="F810" s="1141"/>
      <c r="G810" s="1141"/>
      <c r="H810" s="1141"/>
      <c r="I810" s="1141"/>
      <c r="J810" s="1141"/>
      <c r="K810" s="1141"/>
      <c r="L810" s="232">
        <v>689495.47</v>
      </c>
      <c r="M810" s="233"/>
      <c r="N810" s="234"/>
      <c r="Z810" s="193"/>
      <c r="AA810" s="200"/>
      <c r="AG810" s="200"/>
      <c r="AI810" s="200"/>
      <c r="AJ810" s="109" t="s">
        <v>430</v>
      </c>
      <c r="AK810" s="200"/>
      <c r="AL810" s="200"/>
    </row>
    <row r="811" spans="1:40" s="108" customFormat="1" ht="22.5" customHeight="1">
      <c r="A811" s="231"/>
      <c r="B811" s="226"/>
      <c r="C811" s="1142" t="s">
        <v>776</v>
      </c>
      <c r="D811" s="1142"/>
      <c r="E811" s="1142"/>
      <c r="F811" s="1142"/>
      <c r="G811" s="1142"/>
      <c r="H811" s="1142"/>
      <c r="I811" s="1142"/>
      <c r="J811" s="1142"/>
      <c r="K811" s="1142"/>
      <c r="L811" s="239">
        <v>766693.58</v>
      </c>
      <c r="M811" s="240"/>
      <c r="N811" s="253"/>
      <c r="Z811" s="193"/>
      <c r="AA811" s="200"/>
      <c r="AG811" s="200"/>
      <c r="AI811" s="200"/>
      <c r="AK811" s="200" t="s">
        <v>776</v>
      </c>
      <c r="AL811" s="200"/>
    </row>
    <row r="812" spans="1:40" s="108" customFormat="1" ht="2.25" customHeight="1">
      <c r="B812" s="171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</row>
    <row r="813" spans="1:40" s="108" customFormat="1" ht="11.25" customHeight="1">
      <c r="A813" s="227"/>
      <c r="B813" s="198"/>
      <c r="C813" s="1145" t="s">
        <v>415</v>
      </c>
      <c r="D813" s="1145"/>
      <c r="E813" s="1145"/>
      <c r="F813" s="1145"/>
      <c r="G813" s="1145"/>
      <c r="H813" s="1145"/>
      <c r="I813" s="1145"/>
      <c r="J813" s="1145"/>
      <c r="K813" s="1145"/>
      <c r="L813" s="228"/>
      <c r="M813" s="229"/>
      <c r="N813" s="230"/>
      <c r="AM813" s="200" t="s">
        <v>415</v>
      </c>
    </row>
    <row r="814" spans="1:40" s="108" customFormat="1" ht="16.5" customHeight="1">
      <c r="A814" s="231"/>
      <c r="B814" s="204"/>
      <c r="C814" s="1141" t="s">
        <v>416</v>
      </c>
      <c r="D814" s="1141"/>
      <c r="E814" s="1141"/>
      <c r="F814" s="1141"/>
      <c r="G814" s="1141"/>
      <c r="H814" s="1141"/>
      <c r="I814" s="1141"/>
      <c r="J814" s="1141"/>
      <c r="K814" s="1141"/>
      <c r="L814" s="232">
        <v>6898032.6699999999</v>
      </c>
      <c r="M814" s="233"/>
      <c r="N814" s="234"/>
      <c r="O814" s="235"/>
      <c r="P814" s="235"/>
      <c r="Q814" s="235"/>
      <c r="AM814" s="200"/>
      <c r="AN814" s="109" t="s">
        <v>416</v>
      </c>
    </row>
    <row r="815" spans="1:40" s="108" customFormat="1" ht="16.5" customHeight="1">
      <c r="A815" s="231"/>
      <c r="B815" s="204"/>
      <c r="C815" s="1141" t="s">
        <v>417</v>
      </c>
      <c r="D815" s="1141"/>
      <c r="E815" s="1141"/>
      <c r="F815" s="1141"/>
      <c r="G815" s="1141"/>
      <c r="H815" s="1141"/>
      <c r="I815" s="1141"/>
      <c r="J815" s="1141"/>
      <c r="K815" s="1141"/>
      <c r="L815" s="236"/>
      <c r="M815" s="233"/>
      <c r="N815" s="234"/>
      <c r="O815" s="235"/>
      <c r="P815" s="235"/>
      <c r="Q815" s="235"/>
      <c r="AM815" s="200"/>
      <c r="AN815" s="109" t="s">
        <v>417</v>
      </c>
    </row>
    <row r="816" spans="1:40" s="108" customFormat="1" ht="16.5" customHeight="1">
      <c r="A816" s="231"/>
      <c r="B816" s="204"/>
      <c r="C816" s="1141" t="s">
        <v>488</v>
      </c>
      <c r="D816" s="1141"/>
      <c r="E816" s="1141"/>
      <c r="F816" s="1141"/>
      <c r="G816" s="1141"/>
      <c r="H816" s="1141"/>
      <c r="I816" s="1141"/>
      <c r="J816" s="1141"/>
      <c r="K816" s="1141"/>
      <c r="L816" s="232">
        <v>78499.81</v>
      </c>
      <c r="M816" s="233"/>
      <c r="N816" s="234"/>
      <c r="O816" s="235"/>
      <c r="P816" s="235"/>
      <c r="Q816" s="235"/>
      <c r="AM816" s="200"/>
      <c r="AN816" s="109" t="s">
        <v>488</v>
      </c>
    </row>
    <row r="817" spans="1:40" s="108" customFormat="1" ht="16.5" customHeight="1">
      <c r="A817" s="231"/>
      <c r="B817" s="204"/>
      <c r="C817" s="1141" t="s">
        <v>418</v>
      </c>
      <c r="D817" s="1141"/>
      <c r="E817" s="1141"/>
      <c r="F817" s="1141"/>
      <c r="G817" s="1141"/>
      <c r="H817" s="1141"/>
      <c r="I817" s="1141"/>
      <c r="J817" s="1141"/>
      <c r="K817" s="1141"/>
      <c r="L817" s="232">
        <v>1617529.38</v>
      </c>
      <c r="M817" s="233"/>
      <c r="N817" s="234"/>
      <c r="O817" s="235"/>
      <c r="P817" s="235"/>
      <c r="Q817" s="235"/>
      <c r="AM817" s="200"/>
      <c r="AN817" s="109" t="s">
        <v>418</v>
      </c>
    </row>
    <row r="818" spans="1:40" s="108" customFormat="1" ht="16.5" customHeight="1">
      <c r="A818" s="231"/>
      <c r="B818" s="204"/>
      <c r="C818" s="1141" t="s">
        <v>419</v>
      </c>
      <c r="D818" s="1141"/>
      <c r="E818" s="1141"/>
      <c r="F818" s="1141"/>
      <c r="G818" s="1141"/>
      <c r="H818" s="1141"/>
      <c r="I818" s="1141"/>
      <c r="J818" s="1141"/>
      <c r="K818" s="1141"/>
      <c r="L818" s="232">
        <v>41412.29</v>
      </c>
      <c r="M818" s="233"/>
      <c r="N818" s="234"/>
      <c r="O818" s="235"/>
      <c r="P818" s="235"/>
      <c r="Q818" s="235"/>
      <c r="AM818" s="200"/>
      <c r="AN818" s="109" t="s">
        <v>419</v>
      </c>
    </row>
    <row r="819" spans="1:40" s="108" customFormat="1" ht="16.5" customHeight="1">
      <c r="A819" s="231"/>
      <c r="B819" s="204"/>
      <c r="C819" s="1141" t="s">
        <v>420</v>
      </c>
      <c r="D819" s="1141"/>
      <c r="E819" s="1141"/>
      <c r="F819" s="1141"/>
      <c r="G819" s="1141"/>
      <c r="H819" s="1141"/>
      <c r="I819" s="1141"/>
      <c r="J819" s="1141"/>
      <c r="K819" s="1141"/>
      <c r="L819" s="232">
        <v>5202003.4800000004</v>
      </c>
      <c r="M819" s="233"/>
      <c r="N819" s="234"/>
      <c r="O819" s="235"/>
      <c r="P819" s="235"/>
      <c r="Q819" s="235"/>
      <c r="AM819" s="200"/>
      <c r="AN819" s="109" t="s">
        <v>420</v>
      </c>
    </row>
    <row r="820" spans="1:40" s="108" customFormat="1" ht="16.5" customHeight="1">
      <c r="A820" s="231"/>
      <c r="B820" s="204"/>
      <c r="C820" s="1141" t="s">
        <v>421</v>
      </c>
      <c r="D820" s="1141"/>
      <c r="E820" s="1141"/>
      <c r="F820" s="1141"/>
      <c r="G820" s="1141"/>
      <c r="H820" s="1141"/>
      <c r="I820" s="1141"/>
      <c r="J820" s="1141"/>
      <c r="K820" s="1141"/>
      <c r="L820" s="232">
        <v>7172705.0800000001</v>
      </c>
      <c r="M820" s="233"/>
      <c r="N820" s="237">
        <v>67279974</v>
      </c>
      <c r="O820" s="235"/>
      <c r="P820" s="235"/>
      <c r="Q820" s="235"/>
      <c r="AM820" s="200"/>
      <c r="AN820" s="109" t="s">
        <v>421</v>
      </c>
    </row>
    <row r="821" spans="1:40" s="108" customFormat="1" ht="45">
      <c r="A821" s="231"/>
      <c r="B821" s="204" t="s">
        <v>422</v>
      </c>
      <c r="C821" s="1141" t="s">
        <v>423</v>
      </c>
      <c r="D821" s="1141"/>
      <c r="E821" s="1141"/>
      <c r="F821" s="1141"/>
      <c r="G821" s="1141"/>
      <c r="H821" s="1141"/>
      <c r="I821" s="1141"/>
      <c r="J821" s="1141"/>
      <c r="K821" s="1141"/>
      <c r="L821" s="232">
        <v>6483209.6100000003</v>
      </c>
      <c r="M821" s="238">
        <v>9.3800000000000008</v>
      </c>
      <c r="N821" s="237">
        <v>60812506</v>
      </c>
      <c r="O821" s="235"/>
      <c r="P821" s="235"/>
      <c r="Q821" s="235"/>
      <c r="AM821" s="200"/>
      <c r="AN821" s="109" t="s">
        <v>423</v>
      </c>
    </row>
    <row r="822" spans="1:40" s="108" customFormat="1" ht="16.5" customHeight="1">
      <c r="A822" s="231"/>
      <c r="B822" s="204"/>
      <c r="C822" s="1141" t="s">
        <v>424</v>
      </c>
      <c r="D822" s="1141"/>
      <c r="E822" s="1141"/>
      <c r="F822" s="1141"/>
      <c r="G822" s="1141"/>
      <c r="H822" s="1141"/>
      <c r="I822" s="1141"/>
      <c r="J822" s="1141"/>
      <c r="K822" s="1141"/>
      <c r="L822" s="236"/>
      <c r="M822" s="233"/>
      <c r="N822" s="234"/>
      <c r="O822" s="235"/>
      <c r="P822" s="235"/>
      <c r="Q822" s="235"/>
      <c r="AM822" s="200"/>
      <c r="AN822" s="109" t="s">
        <v>424</v>
      </c>
    </row>
    <row r="823" spans="1:40" s="108" customFormat="1" ht="16.5" customHeight="1">
      <c r="A823" s="231"/>
      <c r="B823" s="204"/>
      <c r="C823" s="1141" t="s">
        <v>777</v>
      </c>
      <c r="D823" s="1141"/>
      <c r="E823" s="1141"/>
      <c r="F823" s="1141"/>
      <c r="G823" s="1141"/>
      <c r="H823" s="1141"/>
      <c r="I823" s="1141"/>
      <c r="J823" s="1141"/>
      <c r="K823" s="1141"/>
      <c r="L823" s="232">
        <v>78499.81</v>
      </c>
      <c r="M823" s="233"/>
      <c r="N823" s="234"/>
      <c r="O823" s="235"/>
      <c r="P823" s="235"/>
      <c r="Q823" s="235"/>
      <c r="AM823" s="200"/>
      <c r="AN823" s="109" t="s">
        <v>777</v>
      </c>
    </row>
    <row r="824" spans="1:40" s="108" customFormat="1" ht="16.5" customHeight="1">
      <c r="A824" s="231"/>
      <c r="B824" s="204"/>
      <c r="C824" s="1141" t="s">
        <v>425</v>
      </c>
      <c r="D824" s="1141"/>
      <c r="E824" s="1141"/>
      <c r="F824" s="1141"/>
      <c r="G824" s="1141"/>
      <c r="H824" s="1141"/>
      <c r="I824" s="1141"/>
      <c r="J824" s="1141"/>
      <c r="K824" s="1141"/>
      <c r="L824" s="232">
        <v>928033.91</v>
      </c>
      <c r="M824" s="233"/>
      <c r="N824" s="234"/>
      <c r="O824" s="235"/>
      <c r="P824" s="235"/>
      <c r="Q824" s="235"/>
      <c r="AM824" s="200"/>
      <c r="AN824" s="109" t="s">
        <v>425</v>
      </c>
    </row>
    <row r="825" spans="1:40" s="108" customFormat="1" ht="16.5" customHeight="1">
      <c r="A825" s="231"/>
      <c r="B825" s="204"/>
      <c r="C825" s="1141" t="s">
        <v>426</v>
      </c>
      <c r="D825" s="1141"/>
      <c r="E825" s="1141"/>
      <c r="F825" s="1141"/>
      <c r="G825" s="1141"/>
      <c r="H825" s="1141"/>
      <c r="I825" s="1141"/>
      <c r="J825" s="1141"/>
      <c r="K825" s="1141"/>
      <c r="L825" s="232">
        <v>41412.29</v>
      </c>
      <c r="M825" s="233"/>
      <c r="N825" s="234"/>
      <c r="O825" s="235"/>
      <c r="P825" s="235"/>
      <c r="Q825" s="235"/>
      <c r="AM825" s="200"/>
      <c r="AN825" s="109" t="s">
        <v>426</v>
      </c>
    </row>
    <row r="826" spans="1:40" s="108" customFormat="1" ht="16.5" customHeight="1">
      <c r="A826" s="231"/>
      <c r="B826" s="204"/>
      <c r="C826" s="1141" t="s">
        <v>427</v>
      </c>
      <c r="D826" s="1141"/>
      <c r="E826" s="1141"/>
      <c r="F826" s="1141"/>
      <c r="G826" s="1141"/>
      <c r="H826" s="1141"/>
      <c r="I826" s="1141"/>
      <c r="J826" s="1141"/>
      <c r="K826" s="1141"/>
      <c r="L826" s="232">
        <v>5202003.4800000004</v>
      </c>
      <c r="M826" s="233"/>
      <c r="N826" s="234"/>
      <c r="O826" s="235"/>
      <c r="P826" s="235"/>
      <c r="Q826" s="235"/>
      <c r="AM826" s="200"/>
      <c r="AN826" s="109" t="s">
        <v>427</v>
      </c>
    </row>
    <row r="827" spans="1:40" s="108" customFormat="1" ht="16.5" customHeight="1">
      <c r="A827" s="231"/>
      <c r="B827" s="204"/>
      <c r="C827" s="1141" t="s">
        <v>428</v>
      </c>
      <c r="D827" s="1141"/>
      <c r="E827" s="1141"/>
      <c r="F827" s="1141"/>
      <c r="G827" s="1141"/>
      <c r="H827" s="1141"/>
      <c r="I827" s="1141"/>
      <c r="J827" s="1141"/>
      <c r="K827" s="1141"/>
      <c r="L827" s="232">
        <v>167077.9</v>
      </c>
      <c r="M827" s="233"/>
      <c r="N827" s="234"/>
      <c r="O827" s="235"/>
      <c r="P827" s="235"/>
      <c r="Q827" s="235"/>
      <c r="AM827" s="200"/>
      <c r="AN827" s="109" t="s">
        <v>428</v>
      </c>
    </row>
    <row r="828" spans="1:40" s="108" customFormat="1" ht="16.5" customHeight="1">
      <c r="A828" s="231"/>
      <c r="B828" s="204"/>
      <c r="C828" s="1141" t="s">
        <v>429</v>
      </c>
      <c r="D828" s="1141"/>
      <c r="E828" s="1141"/>
      <c r="F828" s="1141"/>
      <c r="G828" s="1141"/>
      <c r="H828" s="1141"/>
      <c r="I828" s="1141"/>
      <c r="J828" s="1141"/>
      <c r="K828" s="1141"/>
      <c r="L828" s="232">
        <v>107594.51</v>
      </c>
      <c r="M828" s="233"/>
      <c r="N828" s="234"/>
      <c r="O828" s="235"/>
      <c r="P828" s="235"/>
      <c r="Q828" s="235"/>
      <c r="AM828" s="200"/>
      <c r="AN828" s="109" t="s">
        <v>429</v>
      </c>
    </row>
    <row r="829" spans="1:40" s="108" customFormat="1" ht="45" customHeight="1">
      <c r="A829" s="231"/>
      <c r="B829" s="204" t="s">
        <v>422</v>
      </c>
      <c r="C829" s="1141" t="s">
        <v>430</v>
      </c>
      <c r="D829" s="1141"/>
      <c r="E829" s="1141"/>
      <c r="F829" s="1141"/>
      <c r="G829" s="1141"/>
      <c r="H829" s="1141"/>
      <c r="I829" s="1141"/>
      <c r="J829" s="1141"/>
      <c r="K829" s="1141"/>
      <c r="L829" s="232">
        <v>689495.47</v>
      </c>
      <c r="M829" s="238">
        <v>9.3800000000000008</v>
      </c>
      <c r="N829" s="237">
        <v>6467468</v>
      </c>
      <c r="O829" s="235"/>
      <c r="P829" s="235"/>
      <c r="Q829" s="235"/>
      <c r="AM829" s="200"/>
      <c r="AN829" s="109" t="s">
        <v>430</v>
      </c>
    </row>
    <row r="830" spans="1:40" s="108" customFormat="1" ht="16.5" customHeight="1">
      <c r="A830" s="231"/>
      <c r="B830" s="204"/>
      <c r="C830" s="1141" t="s">
        <v>431</v>
      </c>
      <c r="D830" s="1141"/>
      <c r="E830" s="1141"/>
      <c r="F830" s="1141"/>
      <c r="G830" s="1141"/>
      <c r="H830" s="1141"/>
      <c r="I830" s="1141"/>
      <c r="J830" s="1141"/>
      <c r="K830" s="1141"/>
      <c r="L830" s="232">
        <v>119912.1</v>
      </c>
      <c r="M830" s="233"/>
      <c r="N830" s="234"/>
      <c r="O830" s="235"/>
      <c r="P830" s="235"/>
      <c r="Q830" s="235"/>
      <c r="AM830" s="200"/>
      <c r="AN830" s="109" t="s">
        <v>431</v>
      </c>
    </row>
    <row r="831" spans="1:40" s="108" customFormat="1" ht="16.5" customHeight="1">
      <c r="A831" s="231"/>
      <c r="B831" s="204"/>
      <c r="C831" s="1141" t="s">
        <v>432</v>
      </c>
      <c r="D831" s="1141"/>
      <c r="E831" s="1141"/>
      <c r="F831" s="1141"/>
      <c r="G831" s="1141"/>
      <c r="H831" s="1141"/>
      <c r="I831" s="1141"/>
      <c r="J831" s="1141"/>
      <c r="K831" s="1141"/>
      <c r="L831" s="232">
        <v>167077.9</v>
      </c>
      <c r="M831" s="233"/>
      <c r="N831" s="234"/>
      <c r="O831" s="235"/>
      <c r="P831" s="235"/>
      <c r="Q831" s="235"/>
      <c r="AM831" s="200"/>
      <c r="AN831" s="109" t="s">
        <v>432</v>
      </c>
    </row>
    <row r="832" spans="1:40" s="108" customFormat="1" ht="16.5" customHeight="1">
      <c r="A832" s="231"/>
      <c r="B832" s="204"/>
      <c r="C832" s="1141" t="s">
        <v>433</v>
      </c>
      <c r="D832" s="1141"/>
      <c r="E832" s="1141"/>
      <c r="F832" s="1141"/>
      <c r="G832" s="1141"/>
      <c r="H832" s="1141"/>
      <c r="I832" s="1141"/>
      <c r="J832" s="1141"/>
      <c r="K832" s="1141"/>
      <c r="L832" s="232">
        <v>107594.51</v>
      </c>
      <c r="M832" s="233"/>
      <c r="N832" s="234"/>
      <c r="O832" s="235"/>
      <c r="P832" s="235"/>
      <c r="Q832" s="235"/>
      <c r="AM832" s="200"/>
      <c r="AN832" s="109" t="s">
        <v>433</v>
      </c>
    </row>
    <row r="833" spans="1:42" ht="16.5" customHeight="1">
      <c r="A833" s="231"/>
      <c r="B833" s="226"/>
      <c r="C833" s="1142" t="s">
        <v>434</v>
      </c>
      <c r="D833" s="1142"/>
      <c r="E833" s="1142"/>
      <c r="F833" s="1142"/>
      <c r="G833" s="1142"/>
      <c r="H833" s="1142"/>
      <c r="I833" s="1142"/>
      <c r="J833" s="1142"/>
      <c r="K833" s="1142"/>
      <c r="L833" s="239">
        <v>7172705.0800000001</v>
      </c>
      <c r="M833" s="240"/>
      <c r="N833" s="241">
        <v>67279974</v>
      </c>
      <c r="O833" s="235"/>
      <c r="P833" s="235"/>
      <c r="Q833" s="235"/>
      <c r="R833" s="108"/>
      <c r="S833" s="108"/>
      <c r="T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200"/>
      <c r="AN833" s="108"/>
      <c r="AO833" s="200" t="s">
        <v>434</v>
      </c>
      <c r="AP833" s="108"/>
    </row>
    <row r="834" spans="1:42" ht="1.5" customHeight="1">
      <c r="B834" s="226"/>
      <c r="C834" s="217"/>
      <c r="D834" s="217"/>
      <c r="E834" s="217"/>
      <c r="F834" s="217"/>
      <c r="G834" s="217"/>
      <c r="H834" s="217"/>
      <c r="I834" s="217"/>
      <c r="J834" s="217"/>
      <c r="K834" s="217"/>
      <c r="L834" s="239"/>
      <c r="M834" s="242"/>
      <c r="N834" s="243"/>
      <c r="R834" s="108"/>
      <c r="S834" s="108"/>
      <c r="T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</row>
    <row r="835" spans="1:42" ht="53.25" customHeight="1">
      <c r="A835" s="244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R835" s="108"/>
      <c r="S835" s="108"/>
      <c r="T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</row>
    <row r="836" spans="1:42" ht="12.75" customHeight="1">
      <c r="A836" s="177"/>
      <c r="B836" s="236" t="s">
        <v>329</v>
      </c>
      <c r="C836" s="1143" t="s">
        <v>435</v>
      </c>
      <c r="D836" s="1143"/>
      <c r="E836" s="1143"/>
      <c r="F836" s="1143"/>
      <c r="G836" s="1143"/>
      <c r="H836" s="1143"/>
      <c r="I836" s="1143"/>
      <c r="J836" s="1143"/>
      <c r="K836" s="1143"/>
      <c r="L836" s="1143"/>
      <c r="R836" s="108"/>
      <c r="S836" s="108"/>
      <c r="T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</row>
    <row r="837" spans="1:42" ht="13.5" customHeight="1">
      <c r="A837" s="177"/>
      <c r="B837" s="169"/>
      <c r="C837" s="1144" t="s">
        <v>157</v>
      </c>
      <c r="D837" s="1144"/>
      <c r="E837" s="1144"/>
      <c r="F837" s="1144"/>
      <c r="G837" s="1144"/>
      <c r="H837" s="1144"/>
      <c r="I837" s="1144"/>
      <c r="J837" s="1144"/>
      <c r="K837" s="1144"/>
      <c r="L837" s="1144"/>
      <c r="R837" s="108"/>
      <c r="S837" s="108"/>
      <c r="T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</row>
    <row r="838" spans="1:42" ht="13.5" customHeight="1">
      <c r="A838" s="177"/>
      <c r="B838" s="236" t="s">
        <v>331</v>
      </c>
      <c r="C838" s="1143" t="s">
        <v>436</v>
      </c>
      <c r="D838" s="1143"/>
      <c r="E838" s="1143"/>
      <c r="F838" s="1143"/>
      <c r="G838" s="1143"/>
      <c r="H838" s="1143"/>
      <c r="I838" s="1143"/>
      <c r="J838" s="1143"/>
      <c r="K838" s="1143"/>
      <c r="L838" s="1143"/>
      <c r="R838" s="108"/>
      <c r="S838" s="108"/>
      <c r="T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</row>
    <row r="839" spans="1:42" ht="13.5" customHeight="1">
      <c r="A839" s="177"/>
      <c r="C839" s="1144" t="s">
        <v>157</v>
      </c>
      <c r="D839" s="1144"/>
      <c r="E839" s="1144"/>
      <c r="F839" s="1144"/>
      <c r="G839" s="1144"/>
      <c r="H839" s="1144"/>
      <c r="I839" s="1144"/>
      <c r="J839" s="1144"/>
      <c r="K839" s="1144"/>
      <c r="L839" s="1144"/>
      <c r="R839" s="108"/>
      <c r="S839" s="108"/>
      <c r="T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</row>
    <row r="841" spans="1:42" ht="11.25">
      <c r="A841" s="1140"/>
      <c r="B841" s="1140"/>
      <c r="C841" s="1140"/>
      <c r="D841" s="1140"/>
      <c r="E841" s="1140"/>
      <c r="F841" s="1140"/>
      <c r="G841" s="1140"/>
      <c r="H841" s="1140"/>
      <c r="I841" s="1140"/>
      <c r="J841" s="1140"/>
      <c r="K841" s="1140"/>
      <c r="L841" s="1140"/>
      <c r="M841" s="1140"/>
      <c r="N841" s="1140"/>
      <c r="R841" s="108"/>
      <c r="S841" s="108"/>
      <c r="T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9" t="s">
        <v>149</v>
      </c>
    </row>
    <row r="842" spans="1:42" ht="11.25">
      <c r="B842" s="246"/>
      <c r="D842" s="246"/>
      <c r="F842" s="246"/>
      <c r="R842" s="108"/>
      <c r="S842" s="108"/>
      <c r="T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</row>
    <row r="846" spans="1:42" ht="11.25">
      <c r="R846" s="108"/>
      <c r="S846" s="108"/>
      <c r="T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</row>
    <row r="863" s="108" customFormat="1" ht="11.25"/>
    <row r="866" s="108" customFormat="1" ht="11.25"/>
    <row r="919" s="108" customFormat="1" ht="11.25"/>
    <row r="920" s="108" customFormat="1" ht="11.25"/>
    <row r="923" s="108" customFormat="1" ht="11.25"/>
    <row r="940" s="108" customFormat="1" ht="11.25"/>
    <row r="941" s="108" customFormat="1" ht="11.25"/>
    <row r="953" s="108" customFormat="1" ht="11.25"/>
    <row r="967" s="108" customFormat="1" ht="11.25"/>
  </sheetData>
  <mergeCells count="817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C42:E42"/>
    <mergeCell ref="C43:E43"/>
    <mergeCell ref="C56:E56"/>
    <mergeCell ref="C57:E57"/>
    <mergeCell ref="C58:E58"/>
    <mergeCell ref="C59:E59"/>
    <mergeCell ref="C60:E60"/>
    <mergeCell ref="C61:E61"/>
    <mergeCell ref="C50:N50"/>
    <mergeCell ref="C51:N51"/>
    <mergeCell ref="C52:E52"/>
    <mergeCell ref="C53:E53"/>
    <mergeCell ref="C54:N54"/>
    <mergeCell ref="C55:N55"/>
    <mergeCell ref="C68:N68"/>
    <mergeCell ref="C69:N69"/>
    <mergeCell ref="C70:E70"/>
    <mergeCell ref="C71:E71"/>
    <mergeCell ref="C72:N72"/>
    <mergeCell ref="C73:N73"/>
    <mergeCell ref="C62:E62"/>
    <mergeCell ref="C63:E63"/>
    <mergeCell ref="C64:E64"/>
    <mergeCell ref="C65:E65"/>
    <mergeCell ref="C66:E66"/>
    <mergeCell ref="C67:E67"/>
    <mergeCell ref="C80:E80"/>
    <mergeCell ref="C81:E81"/>
    <mergeCell ref="C82:E82"/>
    <mergeCell ref="C83:E83"/>
    <mergeCell ref="C84:E84"/>
    <mergeCell ref="C85:E85"/>
    <mergeCell ref="C74:E74"/>
    <mergeCell ref="C75:E75"/>
    <mergeCell ref="C76:E76"/>
    <mergeCell ref="C77:E77"/>
    <mergeCell ref="C78:E78"/>
    <mergeCell ref="C79:E79"/>
    <mergeCell ref="C92:E92"/>
    <mergeCell ref="C93:E93"/>
    <mergeCell ref="C94:E94"/>
    <mergeCell ref="C95:E95"/>
    <mergeCell ref="C96:E96"/>
    <mergeCell ref="C97:E97"/>
    <mergeCell ref="C86:N86"/>
    <mergeCell ref="C87:N87"/>
    <mergeCell ref="C88:E88"/>
    <mergeCell ref="C89:E89"/>
    <mergeCell ref="C90:N90"/>
    <mergeCell ref="C91:N91"/>
    <mergeCell ref="C104:N104"/>
    <mergeCell ref="C105:N105"/>
    <mergeCell ref="C106:E106"/>
    <mergeCell ref="C107:E107"/>
    <mergeCell ref="C108:E108"/>
    <mergeCell ref="C109:E109"/>
    <mergeCell ref="C98:E98"/>
    <mergeCell ref="C99:E99"/>
    <mergeCell ref="C100:E100"/>
    <mergeCell ref="C101:E101"/>
    <mergeCell ref="C102:E102"/>
    <mergeCell ref="C103:E103"/>
    <mergeCell ref="C116:E116"/>
    <mergeCell ref="C117:N117"/>
    <mergeCell ref="C118:E118"/>
    <mergeCell ref="C119:E119"/>
    <mergeCell ref="C120:N120"/>
    <mergeCell ref="C121:N121"/>
    <mergeCell ref="C110:E110"/>
    <mergeCell ref="C111:E111"/>
    <mergeCell ref="C112:E112"/>
    <mergeCell ref="C113:E113"/>
    <mergeCell ref="C114:E114"/>
    <mergeCell ref="C115:E115"/>
    <mergeCell ref="C128:E128"/>
    <mergeCell ref="C129:E129"/>
    <mergeCell ref="C130:E130"/>
    <mergeCell ref="C131:E131"/>
    <mergeCell ref="C132:E132"/>
    <mergeCell ref="C133:E133"/>
    <mergeCell ref="C122:E122"/>
    <mergeCell ref="C123:E123"/>
    <mergeCell ref="C124:E124"/>
    <mergeCell ref="C125:E125"/>
    <mergeCell ref="C126:E126"/>
    <mergeCell ref="C127:E127"/>
    <mergeCell ref="C140:E140"/>
    <mergeCell ref="C141:E141"/>
    <mergeCell ref="C142:E142"/>
    <mergeCell ref="C143:E143"/>
    <mergeCell ref="C144:E144"/>
    <mergeCell ref="C145:E145"/>
    <mergeCell ref="C134:N134"/>
    <mergeCell ref="C135:N135"/>
    <mergeCell ref="C136:E136"/>
    <mergeCell ref="C137:E137"/>
    <mergeCell ref="C138:E138"/>
    <mergeCell ref="C139:E139"/>
    <mergeCell ref="C152:E152"/>
    <mergeCell ref="C153:E153"/>
    <mergeCell ref="C154:E154"/>
    <mergeCell ref="C155:E155"/>
    <mergeCell ref="C156:E156"/>
    <mergeCell ref="C157:E157"/>
    <mergeCell ref="C146:E146"/>
    <mergeCell ref="C147:N147"/>
    <mergeCell ref="C148:E148"/>
    <mergeCell ref="C149:E149"/>
    <mergeCell ref="C150:N150"/>
    <mergeCell ref="C151:N151"/>
    <mergeCell ref="C164:N164"/>
    <mergeCell ref="C165:E165"/>
    <mergeCell ref="C167:K167"/>
    <mergeCell ref="C168:K168"/>
    <mergeCell ref="C169:K169"/>
    <mergeCell ref="C170:K170"/>
    <mergeCell ref="C158:E158"/>
    <mergeCell ref="C159:E159"/>
    <mergeCell ref="C160:E160"/>
    <mergeCell ref="C161:E161"/>
    <mergeCell ref="C162:E162"/>
    <mergeCell ref="C163:E163"/>
    <mergeCell ref="C177:K177"/>
    <mergeCell ref="C178:K178"/>
    <mergeCell ref="C179:K179"/>
    <mergeCell ref="C180:K180"/>
    <mergeCell ref="C181:K181"/>
    <mergeCell ref="C182:K182"/>
    <mergeCell ref="C171:K171"/>
    <mergeCell ref="C172:K172"/>
    <mergeCell ref="C173:K173"/>
    <mergeCell ref="C174:K174"/>
    <mergeCell ref="C175:K175"/>
    <mergeCell ref="C176:K176"/>
    <mergeCell ref="C189:N189"/>
    <mergeCell ref="C190:E190"/>
    <mergeCell ref="C191:E191"/>
    <mergeCell ref="C192:E192"/>
    <mergeCell ref="C193:E193"/>
    <mergeCell ref="C194:E194"/>
    <mergeCell ref="C183:K183"/>
    <mergeCell ref="C184:K184"/>
    <mergeCell ref="C185:K185"/>
    <mergeCell ref="A186:N186"/>
    <mergeCell ref="C187:E187"/>
    <mergeCell ref="C188:N188"/>
    <mergeCell ref="C201:E201"/>
    <mergeCell ref="C202:N202"/>
    <mergeCell ref="C203:N203"/>
    <mergeCell ref="C204:E204"/>
    <mergeCell ref="C205:E205"/>
    <mergeCell ref="C206:N206"/>
    <mergeCell ref="C195:E195"/>
    <mergeCell ref="C196:E196"/>
    <mergeCell ref="C197:E197"/>
    <mergeCell ref="C198:E198"/>
    <mergeCell ref="C199:E199"/>
    <mergeCell ref="C200:E200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E209"/>
    <mergeCell ref="C210:E210"/>
    <mergeCell ref="C211:E211"/>
    <mergeCell ref="C212:E212"/>
    <mergeCell ref="C225:N225"/>
    <mergeCell ref="C226:E226"/>
    <mergeCell ref="C227:E227"/>
    <mergeCell ref="C228:E228"/>
    <mergeCell ref="C229:E229"/>
    <mergeCell ref="C230:E230"/>
    <mergeCell ref="C219:E219"/>
    <mergeCell ref="C220:N220"/>
    <mergeCell ref="C221:N221"/>
    <mergeCell ref="C222:E222"/>
    <mergeCell ref="C223:E223"/>
    <mergeCell ref="C224:N224"/>
    <mergeCell ref="C237:E237"/>
    <mergeCell ref="C238:N238"/>
    <mergeCell ref="C239:E239"/>
    <mergeCell ref="C240:E240"/>
    <mergeCell ref="C241:N241"/>
    <mergeCell ref="C242:N242"/>
    <mergeCell ref="C231:E231"/>
    <mergeCell ref="C232:E232"/>
    <mergeCell ref="C233:E233"/>
    <mergeCell ref="C234:E234"/>
    <mergeCell ref="C235:E235"/>
    <mergeCell ref="C236:E236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61:N261"/>
    <mergeCell ref="C262:N262"/>
    <mergeCell ref="C263:E263"/>
    <mergeCell ref="C264:E264"/>
    <mergeCell ref="C265:N265"/>
    <mergeCell ref="C266:N266"/>
    <mergeCell ref="C255:N255"/>
    <mergeCell ref="C256:E256"/>
    <mergeCell ref="C257:E257"/>
    <mergeCell ref="C258:N258"/>
    <mergeCell ref="C259:E259"/>
    <mergeCell ref="C260:E260"/>
    <mergeCell ref="C274:K274"/>
    <mergeCell ref="C275:K275"/>
    <mergeCell ref="C276:K276"/>
    <mergeCell ref="C277:K277"/>
    <mergeCell ref="C278:K278"/>
    <mergeCell ref="C279:K279"/>
    <mergeCell ref="C267:E267"/>
    <mergeCell ref="C268:E268"/>
    <mergeCell ref="C269:N269"/>
    <mergeCell ref="C270:E270"/>
    <mergeCell ref="C272:K272"/>
    <mergeCell ref="C273:K273"/>
    <mergeCell ref="C286:K286"/>
    <mergeCell ref="C287:K287"/>
    <mergeCell ref="C288:K288"/>
    <mergeCell ref="C289:K289"/>
    <mergeCell ref="C290:K290"/>
    <mergeCell ref="A291:N291"/>
    <mergeCell ref="C280:K280"/>
    <mergeCell ref="C281:K281"/>
    <mergeCell ref="C282:K282"/>
    <mergeCell ref="C283:K283"/>
    <mergeCell ref="C284:K284"/>
    <mergeCell ref="C285:K285"/>
    <mergeCell ref="C298:E298"/>
    <mergeCell ref="C299:E299"/>
    <mergeCell ref="C300:E300"/>
    <mergeCell ref="C301:E301"/>
    <mergeCell ref="C302:E302"/>
    <mergeCell ref="C303:E303"/>
    <mergeCell ref="C292:E292"/>
    <mergeCell ref="C293:N293"/>
    <mergeCell ref="C294:N294"/>
    <mergeCell ref="C295:E295"/>
    <mergeCell ref="C296:E296"/>
    <mergeCell ref="C297:E297"/>
    <mergeCell ref="C310:N310"/>
    <mergeCell ref="C311:N311"/>
    <mergeCell ref="C312:E312"/>
    <mergeCell ref="C313:E313"/>
    <mergeCell ref="C314:E314"/>
    <mergeCell ref="C315:E315"/>
    <mergeCell ref="C304:E304"/>
    <mergeCell ref="C305:E305"/>
    <mergeCell ref="C306:E306"/>
    <mergeCell ref="C307:N307"/>
    <mergeCell ref="C308:E308"/>
    <mergeCell ref="C309:E309"/>
    <mergeCell ref="C322:E322"/>
    <mergeCell ref="C323:N323"/>
    <mergeCell ref="C324:E324"/>
    <mergeCell ref="C325:E325"/>
    <mergeCell ref="C326:N326"/>
    <mergeCell ref="C327:N327"/>
    <mergeCell ref="C316:E316"/>
    <mergeCell ref="C317:E317"/>
    <mergeCell ref="C318:E318"/>
    <mergeCell ref="C319:E319"/>
    <mergeCell ref="C320:E320"/>
    <mergeCell ref="C321:E321"/>
    <mergeCell ref="C334:E334"/>
    <mergeCell ref="C335:E335"/>
    <mergeCell ref="C336:E336"/>
    <mergeCell ref="C337:E337"/>
    <mergeCell ref="C338:E338"/>
    <mergeCell ref="C339:E339"/>
    <mergeCell ref="C328:E328"/>
    <mergeCell ref="C329:E329"/>
    <mergeCell ref="C330:E330"/>
    <mergeCell ref="C331:E331"/>
    <mergeCell ref="C332:E332"/>
    <mergeCell ref="C333:E333"/>
    <mergeCell ref="C346:E346"/>
    <mergeCell ref="C347:E347"/>
    <mergeCell ref="C348:E348"/>
    <mergeCell ref="C349:E349"/>
    <mergeCell ref="C350:E350"/>
    <mergeCell ref="C351:E351"/>
    <mergeCell ref="C340:N340"/>
    <mergeCell ref="C341:N341"/>
    <mergeCell ref="C342:E342"/>
    <mergeCell ref="C343:E343"/>
    <mergeCell ref="C344:N344"/>
    <mergeCell ref="C345:N345"/>
    <mergeCell ref="C358:N358"/>
    <mergeCell ref="C359:E359"/>
    <mergeCell ref="C360:E360"/>
    <mergeCell ref="C361:N361"/>
    <mergeCell ref="C362:N362"/>
    <mergeCell ref="C363:N363"/>
    <mergeCell ref="C352:E352"/>
    <mergeCell ref="C353:E353"/>
    <mergeCell ref="C354:E354"/>
    <mergeCell ref="C355:E355"/>
    <mergeCell ref="C356:E356"/>
    <mergeCell ref="C357:E357"/>
    <mergeCell ref="C370:E370"/>
    <mergeCell ref="C371:E371"/>
    <mergeCell ref="C372:E372"/>
    <mergeCell ref="C373:E373"/>
    <mergeCell ref="C374:E374"/>
    <mergeCell ref="C375:N375"/>
    <mergeCell ref="C364:E364"/>
    <mergeCell ref="C365:E365"/>
    <mergeCell ref="C366:E366"/>
    <mergeCell ref="C367:E367"/>
    <mergeCell ref="C368:E368"/>
    <mergeCell ref="C369:E369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N378"/>
    <mergeCell ref="C379:N379"/>
    <mergeCell ref="C380:E380"/>
    <mergeCell ref="C381:E381"/>
    <mergeCell ref="C395:K395"/>
    <mergeCell ref="C396:K396"/>
    <mergeCell ref="C397:K397"/>
    <mergeCell ref="C398:K398"/>
    <mergeCell ref="C399:K399"/>
    <mergeCell ref="C400:K400"/>
    <mergeCell ref="C388:E388"/>
    <mergeCell ref="C389:E389"/>
    <mergeCell ref="C390:E390"/>
    <mergeCell ref="C391:E391"/>
    <mergeCell ref="C392:N392"/>
    <mergeCell ref="C393:E393"/>
    <mergeCell ref="C407:K407"/>
    <mergeCell ref="C408:K408"/>
    <mergeCell ref="C409:K409"/>
    <mergeCell ref="C410:K410"/>
    <mergeCell ref="C411:K411"/>
    <mergeCell ref="C412:K412"/>
    <mergeCell ref="C401:K401"/>
    <mergeCell ref="C402:K402"/>
    <mergeCell ref="C403:K403"/>
    <mergeCell ref="C404:K404"/>
    <mergeCell ref="C405:K405"/>
    <mergeCell ref="C406:K406"/>
    <mergeCell ref="C419:E419"/>
    <mergeCell ref="C420:E420"/>
    <mergeCell ref="C421:E421"/>
    <mergeCell ref="C422:E422"/>
    <mergeCell ref="C423:E423"/>
    <mergeCell ref="C424:E424"/>
    <mergeCell ref="C413:K413"/>
    <mergeCell ref="A414:N414"/>
    <mergeCell ref="C415:E415"/>
    <mergeCell ref="C416:N416"/>
    <mergeCell ref="C417:N417"/>
    <mergeCell ref="C418:E418"/>
    <mergeCell ref="C431:E431"/>
    <mergeCell ref="C432:E432"/>
    <mergeCell ref="C433:E433"/>
    <mergeCell ref="C434:E434"/>
    <mergeCell ref="C435:E435"/>
    <mergeCell ref="C436:E436"/>
    <mergeCell ref="C425:E425"/>
    <mergeCell ref="C426:E426"/>
    <mergeCell ref="C427:N427"/>
    <mergeCell ref="C428:E428"/>
    <mergeCell ref="C429:E429"/>
    <mergeCell ref="C430:E430"/>
    <mergeCell ref="C443:E443"/>
    <mergeCell ref="C444:E444"/>
    <mergeCell ref="C445:E445"/>
    <mergeCell ref="C446:E446"/>
    <mergeCell ref="C447:E447"/>
    <mergeCell ref="C448:E448"/>
    <mergeCell ref="C437:N437"/>
    <mergeCell ref="C438:E438"/>
    <mergeCell ref="C439:E439"/>
    <mergeCell ref="C440:E440"/>
    <mergeCell ref="C441:E441"/>
    <mergeCell ref="C442:E442"/>
    <mergeCell ref="C456:K456"/>
    <mergeCell ref="C457:K457"/>
    <mergeCell ref="C458:K458"/>
    <mergeCell ref="C459:K459"/>
    <mergeCell ref="C460:K460"/>
    <mergeCell ref="C461:K461"/>
    <mergeCell ref="C449:E449"/>
    <mergeCell ref="C450:N450"/>
    <mergeCell ref="C451:E451"/>
    <mergeCell ref="C453:K453"/>
    <mergeCell ref="C454:K454"/>
    <mergeCell ref="C455:K455"/>
    <mergeCell ref="C468:K468"/>
    <mergeCell ref="C469:K469"/>
    <mergeCell ref="C470:K470"/>
    <mergeCell ref="C471:K471"/>
    <mergeCell ref="A472:N472"/>
    <mergeCell ref="C473:E473"/>
    <mergeCell ref="C462:K462"/>
    <mergeCell ref="C463:K463"/>
    <mergeCell ref="C464:K464"/>
    <mergeCell ref="C465:K465"/>
    <mergeCell ref="C466:K466"/>
    <mergeCell ref="C467:K467"/>
    <mergeCell ref="C480:E480"/>
    <mergeCell ref="C481:E481"/>
    <mergeCell ref="C482:E482"/>
    <mergeCell ref="C483:E483"/>
    <mergeCell ref="C484:E484"/>
    <mergeCell ref="C485:E485"/>
    <mergeCell ref="C474:N474"/>
    <mergeCell ref="C475:E475"/>
    <mergeCell ref="C476:E476"/>
    <mergeCell ref="C477:E477"/>
    <mergeCell ref="C478:E478"/>
    <mergeCell ref="C479:E479"/>
    <mergeCell ref="C492:E492"/>
    <mergeCell ref="C493:N493"/>
    <mergeCell ref="C494:N494"/>
    <mergeCell ref="C495:E495"/>
    <mergeCell ref="C496:E496"/>
    <mergeCell ref="C497:E497"/>
    <mergeCell ref="C486:E486"/>
    <mergeCell ref="C487:N487"/>
    <mergeCell ref="C488:E488"/>
    <mergeCell ref="C489:E489"/>
    <mergeCell ref="C490:N490"/>
    <mergeCell ref="C491:E491"/>
    <mergeCell ref="C504:E504"/>
    <mergeCell ref="C505:E505"/>
    <mergeCell ref="C506:E506"/>
    <mergeCell ref="C507:N507"/>
    <mergeCell ref="C508:N508"/>
    <mergeCell ref="C509:E509"/>
    <mergeCell ref="C498:E498"/>
    <mergeCell ref="C499:E499"/>
    <mergeCell ref="C500:E500"/>
    <mergeCell ref="C501:E501"/>
    <mergeCell ref="C502:E502"/>
    <mergeCell ref="C503:E503"/>
    <mergeCell ref="C516:E516"/>
    <mergeCell ref="C517:E517"/>
    <mergeCell ref="C518:E518"/>
    <mergeCell ref="C519:E519"/>
    <mergeCell ref="C520:E520"/>
    <mergeCell ref="C521:E521"/>
    <mergeCell ref="A510:N510"/>
    <mergeCell ref="C511:E511"/>
    <mergeCell ref="C512:N512"/>
    <mergeCell ref="C513:N513"/>
    <mergeCell ref="C514:E514"/>
    <mergeCell ref="C515:E515"/>
    <mergeCell ref="C528:E528"/>
    <mergeCell ref="C529:N529"/>
    <mergeCell ref="C530:N530"/>
    <mergeCell ref="C531:E531"/>
    <mergeCell ref="C532:E532"/>
    <mergeCell ref="C533:N533"/>
    <mergeCell ref="C522:E522"/>
    <mergeCell ref="C523:E523"/>
    <mergeCell ref="C524:E524"/>
    <mergeCell ref="C525:E525"/>
    <mergeCell ref="C526:N526"/>
    <mergeCell ref="C527:E527"/>
    <mergeCell ref="C541:K541"/>
    <mergeCell ref="C542:K542"/>
    <mergeCell ref="C543:K543"/>
    <mergeCell ref="C544:K544"/>
    <mergeCell ref="C545:K545"/>
    <mergeCell ref="C546:K546"/>
    <mergeCell ref="C534:N534"/>
    <mergeCell ref="C535:E535"/>
    <mergeCell ref="C537:K537"/>
    <mergeCell ref="C538:K538"/>
    <mergeCell ref="C539:K539"/>
    <mergeCell ref="C540:K540"/>
    <mergeCell ref="C553:K553"/>
    <mergeCell ref="C554:K554"/>
    <mergeCell ref="C555:K555"/>
    <mergeCell ref="A556:N556"/>
    <mergeCell ref="C557:E557"/>
    <mergeCell ref="C558:N558"/>
    <mergeCell ref="C547:K547"/>
    <mergeCell ref="C548:K548"/>
    <mergeCell ref="C549:K549"/>
    <mergeCell ref="C550:K550"/>
    <mergeCell ref="C551:K551"/>
    <mergeCell ref="C552:K552"/>
    <mergeCell ref="C565:E565"/>
    <mergeCell ref="C566:E566"/>
    <mergeCell ref="C567:E567"/>
    <mergeCell ref="C568:E568"/>
    <mergeCell ref="C569:E569"/>
    <mergeCell ref="C570:E570"/>
    <mergeCell ref="C559:N559"/>
    <mergeCell ref="C560:E560"/>
    <mergeCell ref="C561:E561"/>
    <mergeCell ref="C562:E562"/>
    <mergeCell ref="C563:E563"/>
    <mergeCell ref="C564:E564"/>
    <mergeCell ref="C578:K578"/>
    <mergeCell ref="C579:K579"/>
    <mergeCell ref="C580:K580"/>
    <mergeCell ref="C581:K581"/>
    <mergeCell ref="C582:K582"/>
    <mergeCell ref="C583:K583"/>
    <mergeCell ref="C571:N571"/>
    <mergeCell ref="C572:N572"/>
    <mergeCell ref="C573:E573"/>
    <mergeCell ref="C575:K575"/>
    <mergeCell ref="C576:K576"/>
    <mergeCell ref="C577:K577"/>
    <mergeCell ref="C590:K590"/>
    <mergeCell ref="C591:K591"/>
    <mergeCell ref="C592:K592"/>
    <mergeCell ref="C593:K593"/>
    <mergeCell ref="A594:N594"/>
    <mergeCell ref="C595:E595"/>
    <mergeCell ref="C584:K584"/>
    <mergeCell ref="C585:K585"/>
    <mergeCell ref="C586:K586"/>
    <mergeCell ref="C587:K587"/>
    <mergeCell ref="C588:K588"/>
    <mergeCell ref="C589:K589"/>
    <mergeCell ref="C603:K603"/>
    <mergeCell ref="C604:K604"/>
    <mergeCell ref="C605:K605"/>
    <mergeCell ref="C606:K606"/>
    <mergeCell ref="A607:N607"/>
    <mergeCell ref="C608:E608"/>
    <mergeCell ref="C596:N596"/>
    <mergeCell ref="C597:E597"/>
    <mergeCell ref="C599:K599"/>
    <mergeCell ref="C600:K600"/>
    <mergeCell ref="C601:K601"/>
    <mergeCell ref="C602:K602"/>
    <mergeCell ref="C615:E615"/>
    <mergeCell ref="C616:E616"/>
    <mergeCell ref="C617:E617"/>
    <mergeCell ref="C618:E618"/>
    <mergeCell ref="C619:E619"/>
    <mergeCell ref="C620:E620"/>
    <mergeCell ref="C609:N609"/>
    <mergeCell ref="C610:N610"/>
    <mergeCell ref="C611:E611"/>
    <mergeCell ref="C612:E612"/>
    <mergeCell ref="C613:E613"/>
    <mergeCell ref="C614:E614"/>
    <mergeCell ref="C627:E627"/>
    <mergeCell ref="C628:E628"/>
    <mergeCell ref="C629:N629"/>
    <mergeCell ref="C630:N630"/>
    <mergeCell ref="C631:E631"/>
    <mergeCell ref="C632:E632"/>
    <mergeCell ref="C621:E621"/>
    <mergeCell ref="C622:E622"/>
    <mergeCell ref="C623:N623"/>
    <mergeCell ref="C624:E624"/>
    <mergeCell ref="C625:E625"/>
    <mergeCell ref="C626:N626"/>
    <mergeCell ref="C639:E639"/>
    <mergeCell ref="C640:E640"/>
    <mergeCell ref="C641:E641"/>
    <mergeCell ref="C642:E642"/>
    <mergeCell ref="C643:N643"/>
    <mergeCell ref="C644:E644"/>
    <mergeCell ref="C633:E633"/>
    <mergeCell ref="C634:E634"/>
    <mergeCell ref="C635:E635"/>
    <mergeCell ref="C636:E636"/>
    <mergeCell ref="C637:E637"/>
    <mergeCell ref="C638:E638"/>
    <mergeCell ref="C651:E651"/>
    <mergeCell ref="C652:E652"/>
    <mergeCell ref="C653:E653"/>
    <mergeCell ref="C654:E654"/>
    <mergeCell ref="C655:E655"/>
    <mergeCell ref="C656:E656"/>
    <mergeCell ref="C645:E645"/>
    <mergeCell ref="C646:N646"/>
    <mergeCell ref="C647:E647"/>
    <mergeCell ref="C648:E648"/>
    <mergeCell ref="C649:N649"/>
    <mergeCell ref="C650:N650"/>
    <mergeCell ref="C663:E663"/>
    <mergeCell ref="C664:N664"/>
    <mergeCell ref="C665:E665"/>
    <mergeCell ref="C666:E666"/>
    <mergeCell ref="C667:N667"/>
    <mergeCell ref="C668:N668"/>
    <mergeCell ref="C657:E657"/>
    <mergeCell ref="C658:E658"/>
    <mergeCell ref="C659:E659"/>
    <mergeCell ref="C660:N660"/>
    <mergeCell ref="C661:N661"/>
    <mergeCell ref="C662:E662"/>
    <mergeCell ref="C675:N675"/>
    <mergeCell ref="C676:E676"/>
    <mergeCell ref="C677:E677"/>
    <mergeCell ref="C678:N678"/>
    <mergeCell ref="C679:N679"/>
    <mergeCell ref="C680:E680"/>
    <mergeCell ref="C669:E669"/>
    <mergeCell ref="C670:E670"/>
    <mergeCell ref="C671:N671"/>
    <mergeCell ref="C672:E672"/>
    <mergeCell ref="C673:E673"/>
    <mergeCell ref="C674:N674"/>
    <mergeCell ref="C687:E687"/>
    <mergeCell ref="C688:E688"/>
    <mergeCell ref="C689:E689"/>
    <mergeCell ref="C690:E690"/>
    <mergeCell ref="C691:E691"/>
    <mergeCell ref="C692:E692"/>
    <mergeCell ref="C681:E681"/>
    <mergeCell ref="C682:N682"/>
    <mergeCell ref="C683:N683"/>
    <mergeCell ref="C684:E684"/>
    <mergeCell ref="C685:E685"/>
    <mergeCell ref="C686:N686"/>
    <mergeCell ref="C699:N699"/>
    <mergeCell ref="C700:N700"/>
    <mergeCell ref="C701:E701"/>
    <mergeCell ref="C702:E702"/>
    <mergeCell ref="C703:E703"/>
    <mergeCell ref="C704:E704"/>
    <mergeCell ref="C693:E693"/>
    <mergeCell ref="C694:E694"/>
    <mergeCell ref="C695:E695"/>
    <mergeCell ref="C696:E696"/>
    <mergeCell ref="C697:E697"/>
    <mergeCell ref="C698:E698"/>
    <mergeCell ref="C711:E711"/>
    <mergeCell ref="C712:E712"/>
    <mergeCell ref="C713:N713"/>
    <mergeCell ref="C714:N714"/>
    <mergeCell ref="C715:E715"/>
    <mergeCell ref="C716:E716"/>
    <mergeCell ref="C705:E705"/>
    <mergeCell ref="C706:E706"/>
    <mergeCell ref="C707:E707"/>
    <mergeCell ref="C708:E708"/>
    <mergeCell ref="C709:E709"/>
    <mergeCell ref="C710:E710"/>
    <mergeCell ref="C723:E723"/>
    <mergeCell ref="C724:E724"/>
    <mergeCell ref="C725:E725"/>
    <mergeCell ref="C726:E726"/>
    <mergeCell ref="C727:N727"/>
    <mergeCell ref="C728:N728"/>
    <mergeCell ref="C717:E717"/>
    <mergeCell ref="C718:E718"/>
    <mergeCell ref="C719:E719"/>
    <mergeCell ref="C720:E720"/>
    <mergeCell ref="C721:E721"/>
    <mergeCell ref="C722:E722"/>
    <mergeCell ref="C735:E735"/>
    <mergeCell ref="C736:E736"/>
    <mergeCell ref="C737:E737"/>
    <mergeCell ref="C738:E738"/>
    <mergeCell ref="C739:E739"/>
    <mergeCell ref="C740:E740"/>
    <mergeCell ref="C729:E729"/>
    <mergeCell ref="C730:E730"/>
    <mergeCell ref="C731:N731"/>
    <mergeCell ref="C732:N732"/>
    <mergeCell ref="C733:E733"/>
    <mergeCell ref="C734:E734"/>
    <mergeCell ref="C748:K748"/>
    <mergeCell ref="C749:K749"/>
    <mergeCell ref="C750:K750"/>
    <mergeCell ref="C751:K751"/>
    <mergeCell ref="C752:K752"/>
    <mergeCell ref="C753:K753"/>
    <mergeCell ref="C741:E741"/>
    <mergeCell ref="C742:E742"/>
    <mergeCell ref="C743:E743"/>
    <mergeCell ref="C744:E744"/>
    <mergeCell ref="C745:N745"/>
    <mergeCell ref="C746:E746"/>
    <mergeCell ref="C760:K760"/>
    <mergeCell ref="C761:K761"/>
    <mergeCell ref="C762:K762"/>
    <mergeCell ref="C763:K763"/>
    <mergeCell ref="C764:K764"/>
    <mergeCell ref="C765:K765"/>
    <mergeCell ref="C754:K754"/>
    <mergeCell ref="C755:K755"/>
    <mergeCell ref="C756:K756"/>
    <mergeCell ref="C757:K757"/>
    <mergeCell ref="C758:K758"/>
    <mergeCell ref="C759:K759"/>
    <mergeCell ref="C772:E772"/>
    <mergeCell ref="C773:E773"/>
    <mergeCell ref="C774:N774"/>
    <mergeCell ref="C775:E775"/>
    <mergeCell ref="C776:E776"/>
    <mergeCell ref="C777:N777"/>
    <mergeCell ref="C766:K766"/>
    <mergeCell ref="A767:N767"/>
    <mergeCell ref="A768:N768"/>
    <mergeCell ref="C769:E769"/>
    <mergeCell ref="C770:N770"/>
    <mergeCell ref="C771:N771"/>
    <mergeCell ref="C784:N784"/>
    <mergeCell ref="C785:N785"/>
    <mergeCell ref="C786:E786"/>
    <mergeCell ref="C787:E787"/>
    <mergeCell ref="C788:N788"/>
    <mergeCell ref="C789:N789"/>
    <mergeCell ref="C778:E778"/>
    <mergeCell ref="C779:E779"/>
    <mergeCell ref="C780:N780"/>
    <mergeCell ref="C781:E781"/>
    <mergeCell ref="A782:N782"/>
    <mergeCell ref="C783:E783"/>
    <mergeCell ref="A796:N796"/>
    <mergeCell ref="C797:E797"/>
    <mergeCell ref="C798:N798"/>
    <mergeCell ref="C799:E799"/>
    <mergeCell ref="C801:K801"/>
    <mergeCell ref="C802:K802"/>
    <mergeCell ref="C790:N790"/>
    <mergeCell ref="C791:E791"/>
    <mergeCell ref="A792:N792"/>
    <mergeCell ref="C793:E793"/>
    <mergeCell ref="C794:N794"/>
    <mergeCell ref="C795:E795"/>
    <mergeCell ref="C809:K809"/>
    <mergeCell ref="C810:K810"/>
    <mergeCell ref="C811:K811"/>
    <mergeCell ref="C813:K813"/>
    <mergeCell ref="C814:K814"/>
    <mergeCell ref="C815:K815"/>
    <mergeCell ref="C803:K803"/>
    <mergeCell ref="C804:K804"/>
    <mergeCell ref="C805:K805"/>
    <mergeCell ref="C806:K806"/>
    <mergeCell ref="C807:K807"/>
    <mergeCell ref="C808:K808"/>
    <mergeCell ref="C822:K822"/>
    <mergeCell ref="C823:K823"/>
    <mergeCell ref="C824:K824"/>
    <mergeCell ref="C825:K825"/>
    <mergeCell ref="C826:K826"/>
    <mergeCell ref="C827:K827"/>
    <mergeCell ref="C816:K816"/>
    <mergeCell ref="C817:K817"/>
    <mergeCell ref="C818:K818"/>
    <mergeCell ref="C819:K819"/>
    <mergeCell ref="C820:K820"/>
    <mergeCell ref="C821:K821"/>
    <mergeCell ref="C836:L836"/>
    <mergeCell ref="C837:L837"/>
    <mergeCell ref="C838:L838"/>
    <mergeCell ref="C839:L839"/>
    <mergeCell ref="A841:N841"/>
    <mergeCell ref="C828:K828"/>
    <mergeCell ref="C829:K829"/>
    <mergeCell ref="C830:K830"/>
    <mergeCell ref="C831:K831"/>
    <mergeCell ref="C832:K832"/>
    <mergeCell ref="C833:K833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3"/>
  <sheetViews>
    <sheetView view="pageBreakPreview" topLeftCell="A331" zoomScaleNormal="100" zoomScaleSheetLayoutView="100" workbookViewId="0">
      <selection activeCell="A14" sqref="A14:H44"/>
    </sheetView>
  </sheetViews>
  <sheetFormatPr defaultRowHeight="15"/>
  <cols>
    <col min="1" max="1" width="9.140625" style="139"/>
    <col min="2" max="2" width="21.42578125" style="139" customWidth="1"/>
    <col min="3" max="5" width="14.5703125" style="139" customWidth="1"/>
    <col min="6" max="13" width="9.140625" style="139"/>
    <col min="14" max="14" width="12.28515625" style="139" customWidth="1"/>
    <col min="15" max="16384" width="9.140625" style="139"/>
  </cols>
  <sheetData>
    <row r="1" spans="1:14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69" t="s">
        <v>346</v>
      </c>
    </row>
    <row r="2" spans="1:14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69" t="s">
        <v>9</v>
      </c>
    </row>
    <row r="3" spans="1:14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69"/>
    </row>
    <row r="4" spans="1:14" ht="62.25" customHeight="1">
      <c r="A4" s="170" t="s">
        <v>347</v>
      </c>
      <c r="B4" s="171"/>
      <c r="C4" s="108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</row>
    <row r="5" spans="1:14" ht="25.5" customHeight="1">
      <c r="A5" s="155" t="s">
        <v>349</v>
      </c>
      <c r="B5" s="108"/>
      <c r="C5" s="108"/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14" ht="10.5" customHeight="1">
      <c r="A6" s="155"/>
      <c r="B6" s="108"/>
      <c r="C6" s="108"/>
      <c r="D6" s="108"/>
      <c r="E6" s="108"/>
      <c r="F6" s="171"/>
      <c r="G6" s="171"/>
      <c r="H6" s="171"/>
      <c r="I6" s="171"/>
      <c r="J6" s="171"/>
      <c r="K6" s="171"/>
      <c r="L6" s="171"/>
      <c r="M6" s="171"/>
      <c r="N6" s="171"/>
    </row>
    <row r="7" spans="1:14" ht="32.2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</row>
    <row r="8" spans="1:14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14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14">
      <c r="A10" s="1078" t="s">
        <v>217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</row>
    <row r="11" spans="1:14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14" ht="18">
      <c r="A12" s="1156" t="s">
        <v>778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14" ht="18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>
      <c r="A14" s="1157" t="s">
        <v>219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</row>
    <row r="15" spans="1:14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14">
      <c r="A16" s="177" t="s">
        <v>354</v>
      </c>
      <c r="B16" s="178" t="s">
        <v>355</v>
      </c>
      <c r="C16" s="108" t="s">
        <v>356</v>
      </c>
      <c r="D16" s="108"/>
      <c r="E16" s="108"/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>
      <c r="A17" s="177" t="s">
        <v>357</v>
      </c>
      <c r="B17" s="1157" t="s">
        <v>779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>
      <c r="A18" s="108"/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>
      <c r="A19" s="108"/>
      <c r="B19" s="108"/>
      <c r="C19" s="108"/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>
      <c r="A20" s="180" t="s">
        <v>359</v>
      </c>
      <c r="B20" s="108"/>
      <c r="C20" s="108"/>
      <c r="D20" s="172" t="s">
        <v>198</v>
      </c>
      <c r="E20" s="108"/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>
      <c r="A21" s="108"/>
      <c r="B21" s="108"/>
      <c r="C21" s="1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>
      <c r="A22" s="180" t="s">
        <v>360</v>
      </c>
      <c r="B22" s="108"/>
      <c r="C22" s="181">
        <v>25695.56</v>
      </c>
      <c r="D22" s="182" t="s">
        <v>780</v>
      </c>
      <c r="E22" s="137" t="s">
        <v>362</v>
      </c>
      <c r="F22" s="108"/>
      <c r="G22" s="108"/>
      <c r="H22" s="108"/>
      <c r="I22" s="108"/>
      <c r="J22" s="108"/>
      <c r="K22" s="108"/>
      <c r="L22" s="183"/>
      <c r="M22" s="183"/>
      <c r="N22" s="108"/>
    </row>
    <row r="23" spans="1:14">
      <c r="A23" s="108"/>
      <c r="B23" s="108" t="s">
        <v>363</v>
      </c>
      <c r="C23" s="184"/>
      <c r="D23" s="185"/>
      <c r="E23" s="137"/>
      <c r="F23" s="108"/>
      <c r="G23" s="108"/>
      <c r="H23" s="108"/>
      <c r="I23" s="108"/>
      <c r="J23" s="108"/>
      <c r="K23" s="108"/>
      <c r="L23" s="108"/>
      <c r="M23" s="108"/>
      <c r="N23" s="108"/>
    </row>
    <row r="24" spans="1:14">
      <c r="A24" s="108"/>
      <c r="B24" s="108" t="s">
        <v>364</v>
      </c>
      <c r="C24" s="181">
        <v>25695.56</v>
      </c>
      <c r="D24" s="182" t="s">
        <v>780</v>
      </c>
      <c r="E24" s="137" t="s">
        <v>362</v>
      </c>
      <c r="F24" s="108"/>
      <c r="G24" s="108" t="s">
        <v>365</v>
      </c>
      <c r="H24" s="108"/>
      <c r="I24" s="108"/>
      <c r="J24" s="108"/>
      <c r="K24" s="108"/>
      <c r="L24" s="181"/>
      <c r="M24" s="182" t="s">
        <v>781</v>
      </c>
      <c r="N24" s="137" t="s">
        <v>362</v>
      </c>
    </row>
    <row r="25" spans="1:14">
      <c r="A25" s="108"/>
      <c r="B25" s="108" t="s">
        <v>3</v>
      </c>
      <c r="C25" s="181">
        <v>0</v>
      </c>
      <c r="D25" s="186" t="s">
        <v>366</v>
      </c>
      <c r="E25" s="137" t="s">
        <v>362</v>
      </c>
      <c r="F25" s="108"/>
      <c r="G25" s="108" t="s">
        <v>367</v>
      </c>
      <c r="H25" s="108"/>
      <c r="I25" s="108"/>
      <c r="J25" s="108"/>
      <c r="K25" s="108"/>
      <c r="L25" s="1155">
        <v>11554.5</v>
      </c>
      <c r="M25" s="1155"/>
      <c r="N25" s="137" t="s">
        <v>368</v>
      </c>
    </row>
    <row r="26" spans="1:14">
      <c r="A26" s="108"/>
      <c r="B26" s="108" t="s">
        <v>13</v>
      </c>
      <c r="C26" s="181">
        <v>0</v>
      </c>
      <c r="D26" s="186" t="s">
        <v>366</v>
      </c>
      <c r="E26" s="137" t="s">
        <v>362</v>
      </c>
      <c r="F26" s="108"/>
      <c r="G26" s="108" t="s">
        <v>369</v>
      </c>
      <c r="H26" s="108"/>
      <c r="I26" s="108"/>
      <c r="J26" s="108"/>
      <c r="K26" s="108"/>
      <c r="L26" s="1155">
        <v>700.43</v>
      </c>
      <c r="M26" s="1155"/>
      <c r="N26" s="137" t="s">
        <v>368</v>
      </c>
    </row>
    <row r="27" spans="1:14">
      <c r="A27" s="108"/>
      <c r="B27" s="108" t="s">
        <v>14</v>
      </c>
      <c r="C27" s="181">
        <v>0</v>
      </c>
      <c r="D27" s="182" t="s">
        <v>366</v>
      </c>
      <c r="E27" s="137" t="s">
        <v>362</v>
      </c>
      <c r="F27" s="108"/>
      <c r="G27" s="108" t="s">
        <v>370</v>
      </c>
      <c r="H27" s="108"/>
      <c r="I27" s="108"/>
      <c r="J27" s="108"/>
      <c r="K27" s="108"/>
      <c r="L27" s="1153" t="s">
        <v>307</v>
      </c>
      <c r="M27" s="1153"/>
      <c r="N27" s="108"/>
    </row>
    <row r="28" spans="1:14">
      <c r="A28" s="108"/>
      <c r="B28" s="108"/>
      <c r="C28" s="184"/>
      <c r="D28" s="185"/>
      <c r="E28" s="187"/>
      <c r="F28" s="108"/>
      <c r="G28" s="108"/>
      <c r="H28" s="108"/>
      <c r="I28" s="108"/>
      <c r="J28" s="108"/>
      <c r="K28" s="108"/>
      <c r="L28" s="136"/>
      <c r="M28" s="136"/>
      <c r="N28" s="108"/>
    </row>
    <row r="29" spans="1:14">
      <c r="A29" s="18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</row>
    <row r="30" spans="1:14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ht="45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14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</row>
    <row r="34" spans="1:14">
      <c r="A34" s="1089" t="s">
        <v>782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</row>
    <row r="35" spans="1:14">
      <c r="A35" s="194" t="s">
        <v>122</v>
      </c>
      <c r="B35" s="195" t="s">
        <v>783</v>
      </c>
      <c r="C35" s="1145" t="s">
        <v>784</v>
      </c>
      <c r="D35" s="1145"/>
      <c r="E35" s="1145"/>
      <c r="F35" s="196" t="s">
        <v>408</v>
      </c>
      <c r="G35" s="196"/>
      <c r="H35" s="196"/>
      <c r="I35" s="256">
        <v>736.5</v>
      </c>
      <c r="J35" s="198"/>
      <c r="K35" s="196"/>
      <c r="L35" s="198"/>
      <c r="M35" s="196"/>
      <c r="N35" s="199"/>
    </row>
    <row r="36" spans="1:14" ht="22.5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</row>
    <row r="37" spans="1:14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6.19</v>
      </c>
      <c r="K37" s="209">
        <v>1.25</v>
      </c>
      <c r="L37" s="220">
        <v>5698.67</v>
      </c>
      <c r="M37" s="207"/>
      <c r="N37" s="210"/>
    </row>
    <row r="38" spans="1:14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8.1</v>
      </c>
      <c r="K38" s="209">
        <v>1.25</v>
      </c>
      <c r="L38" s="220">
        <v>7457.06</v>
      </c>
      <c r="M38" s="207"/>
      <c r="N38" s="210"/>
    </row>
    <row r="39" spans="1:14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0.81</v>
      </c>
      <c r="K39" s="209">
        <v>1.25</v>
      </c>
      <c r="L39" s="208">
        <v>745.71</v>
      </c>
      <c r="M39" s="207"/>
      <c r="N39" s="210"/>
    </row>
    <row r="40" spans="1:14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0.37</v>
      </c>
      <c r="K40" s="207"/>
      <c r="L40" s="208">
        <v>272.51</v>
      </c>
      <c r="M40" s="207"/>
      <c r="N40" s="210"/>
    </row>
    <row r="41" spans="1:14">
      <c r="A41" s="205"/>
      <c r="B41" s="204"/>
      <c r="C41" s="1141" t="s">
        <v>448</v>
      </c>
      <c r="D41" s="1141"/>
      <c r="E41" s="1141"/>
      <c r="F41" s="207" t="s">
        <v>390</v>
      </c>
      <c r="G41" s="209">
        <v>0.78</v>
      </c>
      <c r="H41" s="209">
        <v>1.25</v>
      </c>
      <c r="I41" s="250">
        <v>718.08749999999998</v>
      </c>
      <c r="J41" s="204"/>
      <c r="K41" s="207"/>
      <c r="L41" s="204"/>
      <c r="M41" s="207"/>
      <c r="N41" s="210"/>
    </row>
    <row r="42" spans="1:14">
      <c r="A42" s="205"/>
      <c r="B42" s="204"/>
      <c r="C42" s="1141" t="s">
        <v>389</v>
      </c>
      <c r="D42" s="1141"/>
      <c r="E42" s="1141"/>
      <c r="F42" s="207" t="s">
        <v>390</v>
      </c>
      <c r="G42" s="209">
        <v>7.0000000000000007E-2</v>
      </c>
      <c r="H42" s="209">
        <v>1.25</v>
      </c>
      <c r="I42" s="252">
        <v>64.443749999999994</v>
      </c>
      <c r="J42" s="204"/>
      <c r="K42" s="207"/>
      <c r="L42" s="204"/>
      <c r="M42" s="207"/>
      <c r="N42" s="210"/>
    </row>
    <row r="43" spans="1:14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14.66</v>
      </c>
      <c r="K43" s="212"/>
      <c r="L43" s="221">
        <v>13428.24</v>
      </c>
      <c r="M43" s="212"/>
      <c r="N43" s="214"/>
    </row>
    <row r="44" spans="1:14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20">
        <v>6444.38</v>
      </c>
      <c r="M44" s="207"/>
      <c r="N44" s="210"/>
    </row>
    <row r="45" spans="1:14" ht="22.5">
      <c r="A45" s="205"/>
      <c r="B45" s="204" t="s">
        <v>785</v>
      </c>
      <c r="C45" s="1141" t="s">
        <v>786</v>
      </c>
      <c r="D45" s="1141"/>
      <c r="E45" s="1141"/>
      <c r="F45" s="207" t="s">
        <v>395</v>
      </c>
      <c r="G45" s="215">
        <v>110</v>
      </c>
      <c r="H45" s="207"/>
      <c r="I45" s="215">
        <v>110</v>
      </c>
      <c r="J45" s="204"/>
      <c r="K45" s="207"/>
      <c r="L45" s="220">
        <v>7088.82</v>
      </c>
      <c r="M45" s="207"/>
      <c r="N45" s="210"/>
    </row>
    <row r="46" spans="1:14" ht="22.5">
      <c r="A46" s="205"/>
      <c r="B46" s="204" t="s">
        <v>787</v>
      </c>
      <c r="C46" s="1141" t="s">
        <v>788</v>
      </c>
      <c r="D46" s="1141"/>
      <c r="E46" s="1141"/>
      <c r="F46" s="207" t="s">
        <v>395</v>
      </c>
      <c r="G46" s="215">
        <v>69</v>
      </c>
      <c r="H46" s="207"/>
      <c r="I46" s="215">
        <v>69</v>
      </c>
      <c r="J46" s="204"/>
      <c r="K46" s="207"/>
      <c r="L46" s="220">
        <v>4446.62</v>
      </c>
      <c r="M46" s="207"/>
      <c r="N46" s="210"/>
    </row>
    <row r="47" spans="1:14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22">
        <v>24963.68</v>
      </c>
      <c r="M47" s="212"/>
      <c r="N47" s="199"/>
    </row>
    <row r="48" spans="1:14">
      <c r="A48" s="194" t="s">
        <v>125</v>
      </c>
      <c r="B48" s="195" t="s">
        <v>406</v>
      </c>
      <c r="C48" s="1145" t="s">
        <v>407</v>
      </c>
      <c r="D48" s="1145"/>
      <c r="E48" s="1145"/>
      <c r="F48" s="196" t="s">
        <v>408</v>
      </c>
      <c r="G48" s="196"/>
      <c r="H48" s="196"/>
      <c r="I48" s="247">
        <v>810.15</v>
      </c>
      <c r="J48" s="218">
        <v>60</v>
      </c>
      <c r="K48" s="196"/>
      <c r="L48" s="222">
        <v>48609</v>
      </c>
      <c r="M48" s="196"/>
      <c r="N48" s="199"/>
    </row>
    <row r="49" spans="1:14">
      <c r="A49" s="216"/>
      <c r="B49" s="217"/>
      <c r="C49" s="1141" t="s">
        <v>409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</row>
    <row r="50" spans="1:14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22">
        <v>48609</v>
      </c>
      <c r="M50" s="212"/>
      <c r="N50" s="199"/>
    </row>
    <row r="51" spans="1:14">
      <c r="A51" s="194" t="s">
        <v>128</v>
      </c>
      <c r="B51" s="195" t="s">
        <v>789</v>
      </c>
      <c r="C51" s="1145" t="s">
        <v>790</v>
      </c>
      <c r="D51" s="1145"/>
      <c r="E51" s="1145"/>
      <c r="F51" s="196" t="s">
        <v>444</v>
      </c>
      <c r="G51" s="196"/>
      <c r="H51" s="196"/>
      <c r="I51" s="223">
        <v>2.1819999999999999</v>
      </c>
      <c r="J51" s="198"/>
      <c r="K51" s="196"/>
      <c r="L51" s="198"/>
      <c r="M51" s="196"/>
      <c r="N51" s="199"/>
    </row>
    <row r="52" spans="1:14">
      <c r="A52" s="201"/>
      <c r="B52" s="202"/>
      <c r="C52" s="1141" t="s">
        <v>791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</row>
    <row r="53" spans="1:14" ht="22.5">
      <c r="A53" s="203"/>
      <c r="B53" s="204" t="s">
        <v>385</v>
      </c>
      <c r="C53" s="1141" t="s">
        <v>386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</row>
    <row r="54" spans="1:14">
      <c r="A54" s="205"/>
      <c r="B54" s="206">
        <v>1</v>
      </c>
      <c r="C54" s="1141" t="s">
        <v>446</v>
      </c>
      <c r="D54" s="1141"/>
      <c r="E54" s="1141"/>
      <c r="F54" s="207"/>
      <c r="G54" s="207"/>
      <c r="H54" s="207"/>
      <c r="I54" s="207"/>
      <c r="J54" s="220">
        <v>1053</v>
      </c>
      <c r="K54" s="209">
        <v>1.25</v>
      </c>
      <c r="L54" s="220">
        <v>2872.06</v>
      </c>
      <c r="M54" s="207"/>
      <c r="N54" s="210"/>
    </row>
    <row r="55" spans="1:14">
      <c r="A55" s="205"/>
      <c r="B55" s="206">
        <v>2</v>
      </c>
      <c r="C55" s="1141" t="s">
        <v>387</v>
      </c>
      <c r="D55" s="1141"/>
      <c r="E55" s="1141"/>
      <c r="F55" s="207"/>
      <c r="G55" s="207"/>
      <c r="H55" s="207"/>
      <c r="I55" s="207"/>
      <c r="J55" s="220">
        <v>1566.06</v>
      </c>
      <c r="K55" s="209">
        <v>1.25</v>
      </c>
      <c r="L55" s="220">
        <v>4271.43</v>
      </c>
      <c r="M55" s="207"/>
      <c r="N55" s="210"/>
    </row>
    <row r="56" spans="1:14">
      <c r="A56" s="205"/>
      <c r="B56" s="206">
        <v>3</v>
      </c>
      <c r="C56" s="1141" t="s">
        <v>388</v>
      </c>
      <c r="D56" s="1141"/>
      <c r="E56" s="1141"/>
      <c r="F56" s="207"/>
      <c r="G56" s="207"/>
      <c r="H56" s="207"/>
      <c r="I56" s="207"/>
      <c r="J56" s="208">
        <v>244.39</v>
      </c>
      <c r="K56" s="209">
        <v>1.25</v>
      </c>
      <c r="L56" s="208">
        <v>666.57</v>
      </c>
      <c r="M56" s="207"/>
      <c r="N56" s="210"/>
    </row>
    <row r="57" spans="1:14">
      <c r="A57" s="205"/>
      <c r="B57" s="206">
        <v>4</v>
      </c>
      <c r="C57" s="1141" t="s">
        <v>447</v>
      </c>
      <c r="D57" s="1141"/>
      <c r="E57" s="1141"/>
      <c r="F57" s="207"/>
      <c r="G57" s="207"/>
      <c r="H57" s="207"/>
      <c r="I57" s="207"/>
      <c r="J57" s="208">
        <v>909.27</v>
      </c>
      <c r="K57" s="207"/>
      <c r="L57" s="220">
        <v>1984.03</v>
      </c>
      <c r="M57" s="207"/>
      <c r="N57" s="210"/>
    </row>
    <row r="58" spans="1:14">
      <c r="A58" s="205"/>
      <c r="B58" s="204"/>
      <c r="C58" s="1141" t="s">
        <v>448</v>
      </c>
      <c r="D58" s="1141"/>
      <c r="E58" s="1141"/>
      <c r="F58" s="207" t="s">
        <v>390</v>
      </c>
      <c r="G58" s="215">
        <v>135</v>
      </c>
      <c r="H58" s="209">
        <v>1.25</v>
      </c>
      <c r="I58" s="250">
        <v>368.21249999999998</v>
      </c>
      <c r="J58" s="204"/>
      <c r="K58" s="207"/>
      <c r="L58" s="204"/>
      <c r="M58" s="207"/>
      <c r="N58" s="210"/>
    </row>
    <row r="59" spans="1:14">
      <c r="A59" s="205"/>
      <c r="B59" s="204"/>
      <c r="C59" s="1141" t="s">
        <v>389</v>
      </c>
      <c r="D59" s="1141"/>
      <c r="E59" s="1141"/>
      <c r="F59" s="207" t="s">
        <v>390</v>
      </c>
      <c r="G59" s="209">
        <v>18.12</v>
      </c>
      <c r="H59" s="209">
        <v>1.25</v>
      </c>
      <c r="I59" s="250">
        <v>49.4223</v>
      </c>
      <c r="J59" s="204"/>
      <c r="K59" s="207"/>
      <c r="L59" s="204"/>
      <c r="M59" s="207"/>
      <c r="N59" s="210"/>
    </row>
    <row r="60" spans="1:14">
      <c r="A60" s="205"/>
      <c r="B60" s="204"/>
      <c r="C60" s="1150" t="s">
        <v>391</v>
      </c>
      <c r="D60" s="1150"/>
      <c r="E60" s="1150"/>
      <c r="F60" s="212"/>
      <c r="G60" s="212"/>
      <c r="H60" s="212"/>
      <c r="I60" s="212"/>
      <c r="J60" s="221">
        <v>3528.33</v>
      </c>
      <c r="K60" s="212"/>
      <c r="L60" s="221">
        <v>9127.52</v>
      </c>
      <c r="M60" s="212"/>
      <c r="N60" s="214"/>
    </row>
    <row r="61" spans="1:14">
      <c r="A61" s="205"/>
      <c r="B61" s="204"/>
      <c r="C61" s="1141" t="s">
        <v>392</v>
      </c>
      <c r="D61" s="1141"/>
      <c r="E61" s="1141"/>
      <c r="F61" s="207"/>
      <c r="G61" s="207"/>
      <c r="H61" s="207"/>
      <c r="I61" s="207"/>
      <c r="J61" s="204"/>
      <c r="K61" s="207"/>
      <c r="L61" s="220">
        <v>3538.63</v>
      </c>
      <c r="M61" s="207"/>
      <c r="N61" s="210"/>
    </row>
    <row r="62" spans="1:14" ht="22.5">
      <c r="A62" s="205"/>
      <c r="B62" s="204" t="s">
        <v>576</v>
      </c>
      <c r="C62" s="1141" t="s">
        <v>577</v>
      </c>
      <c r="D62" s="1141"/>
      <c r="E62" s="1141"/>
      <c r="F62" s="207" t="s">
        <v>395</v>
      </c>
      <c r="G62" s="215">
        <v>102</v>
      </c>
      <c r="H62" s="207"/>
      <c r="I62" s="215">
        <v>102</v>
      </c>
      <c r="J62" s="204"/>
      <c r="K62" s="207"/>
      <c r="L62" s="220">
        <v>3609.4</v>
      </c>
      <c r="M62" s="207"/>
      <c r="N62" s="210"/>
    </row>
    <row r="63" spans="1:14" ht="22.5">
      <c r="A63" s="205"/>
      <c r="B63" s="204" t="s">
        <v>578</v>
      </c>
      <c r="C63" s="1141" t="s">
        <v>579</v>
      </c>
      <c r="D63" s="1141"/>
      <c r="E63" s="1141"/>
      <c r="F63" s="207" t="s">
        <v>395</v>
      </c>
      <c r="G63" s="215">
        <v>58</v>
      </c>
      <c r="H63" s="207"/>
      <c r="I63" s="215">
        <v>58</v>
      </c>
      <c r="J63" s="204"/>
      <c r="K63" s="207"/>
      <c r="L63" s="220">
        <v>2052.41</v>
      </c>
      <c r="M63" s="207"/>
      <c r="N63" s="210"/>
    </row>
    <row r="64" spans="1:14">
      <c r="A64" s="216"/>
      <c r="B64" s="217"/>
      <c r="C64" s="1145" t="s">
        <v>398</v>
      </c>
      <c r="D64" s="1145"/>
      <c r="E64" s="1145"/>
      <c r="F64" s="196"/>
      <c r="G64" s="196"/>
      <c r="H64" s="196"/>
      <c r="I64" s="196"/>
      <c r="J64" s="198"/>
      <c r="K64" s="196"/>
      <c r="L64" s="222">
        <v>14789.33</v>
      </c>
      <c r="M64" s="212"/>
      <c r="N64" s="199"/>
    </row>
    <row r="65" spans="1:14">
      <c r="A65" s="194" t="s">
        <v>131</v>
      </c>
      <c r="B65" s="195" t="s">
        <v>792</v>
      </c>
      <c r="C65" s="1145" t="s">
        <v>793</v>
      </c>
      <c r="D65" s="1145"/>
      <c r="E65" s="1145"/>
      <c r="F65" s="196" t="s">
        <v>408</v>
      </c>
      <c r="G65" s="196"/>
      <c r="H65" s="196"/>
      <c r="I65" s="223">
        <v>222.56399999999999</v>
      </c>
      <c r="J65" s="218">
        <v>480</v>
      </c>
      <c r="K65" s="196"/>
      <c r="L65" s="222">
        <v>106830.72</v>
      </c>
      <c r="M65" s="196"/>
      <c r="N65" s="199"/>
    </row>
    <row r="66" spans="1:14">
      <c r="A66" s="216"/>
      <c r="B66" s="217"/>
      <c r="C66" s="1141" t="s">
        <v>409</v>
      </c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6"/>
    </row>
    <row r="67" spans="1:14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22">
        <v>106830.72</v>
      </c>
      <c r="M67" s="212"/>
      <c r="N67" s="199"/>
    </row>
    <row r="68" spans="1:14">
      <c r="A68" s="194" t="s">
        <v>134</v>
      </c>
      <c r="B68" s="195" t="s">
        <v>794</v>
      </c>
      <c r="C68" s="1145" t="s">
        <v>795</v>
      </c>
      <c r="D68" s="1145"/>
      <c r="E68" s="1145"/>
      <c r="F68" s="196" t="s">
        <v>444</v>
      </c>
      <c r="G68" s="196"/>
      <c r="H68" s="196"/>
      <c r="I68" s="223">
        <v>13.845000000000001</v>
      </c>
      <c r="J68" s="198"/>
      <c r="K68" s="196"/>
      <c r="L68" s="198"/>
      <c r="M68" s="196"/>
      <c r="N68" s="199"/>
    </row>
    <row r="69" spans="1:14">
      <c r="A69" s="201"/>
      <c r="B69" s="202"/>
      <c r="C69" s="1141" t="s">
        <v>796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</row>
    <row r="70" spans="1:14" ht="22.5">
      <c r="A70" s="203"/>
      <c r="B70" s="204" t="s">
        <v>385</v>
      </c>
      <c r="C70" s="1141" t="s">
        <v>386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</row>
    <row r="71" spans="1:14">
      <c r="A71" s="205"/>
      <c r="B71" s="206">
        <v>1</v>
      </c>
      <c r="C71" s="1141" t="s">
        <v>446</v>
      </c>
      <c r="D71" s="1141"/>
      <c r="E71" s="1141"/>
      <c r="F71" s="207"/>
      <c r="G71" s="207"/>
      <c r="H71" s="207"/>
      <c r="I71" s="207"/>
      <c r="J71" s="220">
        <v>4134.0200000000004</v>
      </c>
      <c r="K71" s="209">
        <v>1.25</v>
      </c>
      <c r="L71" s="220">
        <v>71544.38</v>
      </c>
      <c r="M71" s="207"/>
      <c r="N71" s="210"/>
    </row>
    <row r="72" spans="1:14">
      <c r="A72" s="205"/>
      <c r="B72" s="206">
        <v>2</v>
      </c>
      <c r="C72" s="1141" t="s">
        <v>387</v>
      </c>
      <c r="D72" s="1141"/>
      <c r="E72" s="1141"/>
      <c r="F72" s="207"/>
      <c r="G72" s="207"/>
      <c r="H72" s="207"/>
      <c r="I72" s="207"/>
      <c r="J72" s="220">
        <v>3119.37</v>
      </c>
      <c r="K72" s="209">
        <v>1.25</v>
      </c>
      <c r="L72" s="220">
        <v>53984.6</v>
      </c>
      <c r="M72" s="207"/>
      <c r="N72" s="210"/>
    </row>
    <row r="73" spans="1:14">
      <c r="A73" s="205"/>
      <c r="B73" s="206">
        <v>3</v>
      </c>
      <c r="C73" s="1141" t="s">
        <v>388</v>
      </c>
      <c r="D73" s="1141"/>
      <c r="E73" s="1141"/>
      <c r="F73" s="207"/>
      <c r="G73" s="207"/>
      <c r="H73" s="207"/>
      <c r="I73" s="207"/>
      <c r="J73" s="208">
        <v>405.23</v>
      </c>
      <c r="K73" s="209">
        <v>1.25</v>
      </c>
      <c r="L73" s="220">
        <v>7013.01</v>
      </c>
      <c r="M73" s="207"/>
      <c r="N73" s="210"/>
    </row>
    <row r="74" spans="1:14">
      <c r="A74" s="205"/>
      <c r="B74" s="206">
        <v>4</v>
      </c>
      <c r="C74" s="1141" t="s">
        <v>447</v>
      </c>
      <c r="D74" s="1141"/>
      <c r="E74" s="1141"/>
      <c r="F74" s="207"/>
      <c r="G74" s="207"/>
      <c r="H74" s="207"/>
      <c r="I74" s="207"/>
      <c r="J74" s="220">
        <v>4070.08</v>
      </c>
      <c r="K74" s="207"/>
      <c r="L74" s="220">
        <v>56350.26</v>
      </c>
      <c r="M74" s="207"/>
      <c r="N74" s="210"/>
    </row>
    <row r="75" spans="1:14">
      <c r="A75" s="205"/>
      <c r="B75" s="204"/>
      <c r="C75" s="1141" t="s">
        <v>448</v>
      </c>
      <c r="D75" s="1141"/>
      <c r="E75" s="1141"/>
      <c r="F75" s="207" t="s">
        <v>390</v>
      </c>
      <c r="G75" s="215">
        <v>473</v>
      </c>
      <c r="H75" s="209">
        <v>1.25</v>
      </c>
      <c r="I75" s="252">
        <v>8185.8562499999998</v>
      </c>
      <c r="J75" s="204"/>
      <c r="K75" s="207"/>
      <c r="L75" s="204"/>
      <c r="M75" s="207"/>
      <c r="N75" s="210"/>
    </row>
    <row r="76" spans="1:14">
      <c r="A76" s="205"/>
      <c r="B76" s="204"/>
      <c r="C76" s="1141" t="s">
        <v>389</v>
      </c>
      <c r="D76" s="1141"/>
      <c r="E76" s="1141"/>
      <c r="F76" s="207" t="s">
        <v>390</v>
      </c>
      <c r="G76" s="209">
        <v>30.35</v>
      </c>
      <c r="H76" s="209">
        <v>1.25</v>
      </c>
      <c r="I76" s="211">
        <v>525.24468750000005</v>
      </c>
      <c r="J76" s="204"/>
      <c r="K76" s="207"/>
      <c r="L76" s="204"/>
      <c r="M76" s="207"/>
      <c r="N76" s="210"/>
    </row>
    <row r="77" spans="1:14">
      <c r="A77" s="205"/>
      <c r="B77" s="204"/>
      <c r="C77" s="1150" t="s">
        <v>391</v>
      </c>
      <c r="D77" s="1150"/>
      <c r="E77" s="1150"/>
      <c r="F77" s="212"/>
      <c r="G77" s="212"/>
      <c r="H77" s="212"/>
      <c r="I77" s="212"/>
      <c r="J77" s="221">
        <v>11323.47</v>
      </c>
      <c r="K77" s="212"/>
      <c r="L77" s="221">
        <v>181879.24</v>
      </c>
      <c r="M77" s="212"/>
      <c r="N77" s="214"/>
    </row>
    <row r="78" spans="1:14">
      <c r="A78" s="205"/>
      <c r="B78" s="204"/>
      <c r="C78" s="1141" t="s">
        <v>392</v>
      </c>
      <c r="D78" s="1141"/>
      <c r="E78" s="1141"/>
      <c r="F78" s="207"/>
      <c r="G78" s="207"/>
      <c r="H78" s="207"/>
      <c r="I78" s="207"/>
      <c r="J78" s="204"/>
      <c r="K78" s="207"/>
      <c r="L78" s="220">
        <v>78557.39</v>
      </c>
      <c r="M78" s="207"/>
      <c r="N78" s="210"/>
    </row>
    <row r="79" spans="1:14" ht="22.5">
      <c r="A79" s="205"/>
      <c r="B79" s="204" t="s">
        <v>576</v>
      </c>
      <c r="C79" s="1141" t="s">
        <v>577</v>
      </c>
      <c r="D79" s="1141"/>
      <c r="E79" s="1141"/>
      <c r="F79" s="207" t="s">
        <v>395</v>
      </c>
      <c r="G79" s="215">
        <v>102</v>
      </c>
      <c r="H79" s="207"/>
      <c r="I79" s="215">
        <v>102</v>
      </c>
      <c r="J79" s="204"/>
      <c r="K79" s="207"/>
      <c r="L79" s="220">
        <v>80128.539999999994</v>
      </c>
      <c r="M79" s="207"/>
      <c r="N79" s="210"/>
    </row>
    <row r="80" spans="1:14" ht="22.5">
      <c r="A80" s="205"/>
      <c r="B80" s="204" t="s">
        <v>578</v>
      </c>
      <c r="C80" s="1141" t="s">
        <v>579</v>
      </c>
      <c r="D80" s="1141"/>
      <c r="E80" s="1141"/>
      <c r="F80" s="207" t="s">
        <v>395</v>
      </c>
      <c r="G80" s="215">
        <v>58</v>
      </c>
      <c r="H80" s="207"/>
      <c r="I80" s="215">
        <v>58</v>
      </c>
      <c r="J80" s="204"/>
      <c r="K80" s="207"/>
      <c r="L80" s="220">
        <v>45563.29</v>
      </c>
      <c r="M80" s="207"/>
      <c r="N80" s="210"/>
    </row>
    <row r="81" spans="1:14">
      <c r="A81" s="216"/>
      <c r="B81" s="217"/>
      <c r="C81" s="1145" t="s">
        <v>398</v>
      </c>
      <c r="D81" s="1145"/>
      <c r="E81" s="1145"/>
      <c r="F81" s="196"/>
      <c r="G81" s="196"/>
      <c r="H81" s="196"/>
      <c r="I81" s="196"/>
      <c r="J81" s="198"/>
      <c r="K81" s="196"/>
      <c r="L81" s="222">
        <v>307571.07</v>
      </c>
      <c r="M81" s="212"/>
      <c r="N81" s="199"/>
    </row>
    <row r="82" spans="1:14">
      <c r="A82" s="194" t="s">
        <v>137</v>
      </c>
      <c r="B82" s="195" t="s">
        <v>797</v>
      </c>
      <c r="C82" s="1145" t="s">
        <v>798</v>
      </c>
      <c r="D82" s="1145"/>
      <c r="E82" s="1145"/>
      <c r="F82" s="196" t="s">
        <v>408</v>
      </c>
      <c r="G82" s="196"/>
      <c r="H82" s="196"/>
      <c r="I82" s="197">
        <v>1405.2674999999999</v>
      </c>
      <c r="J82" s="218">
        <v>590.70000000000005</v>
      </c>
      <c r="K82" s="196"/>
      <c r="L82" s="222">
        <v>830091.51</v>
      </c>
      <c r="M82" s="196"/>
      <c r="N82" s="199"/>
    </row>
    <row r="83" spans="1:14">
      <c r="A83" s="216"/>
      <c r="B83" s="217"/>
      <c r="C83" s="1141" t="s">
        <v>409</v>
      </c>
      <c r="D83" s="1141"/>
      <c r="E83" s="1141"/>
      <c r="F83" s="1141"/>
      <c r="G83" s="1141"/>
      <c r="H83" s="1141"/>
      <c r="I83" s="1141"/>
      <c r="J83" s="1141"/>
      <c r="K83" s="1141"/>
      <c r="L83" s="1141"/>
      <c r="M83" s="1141"/>
      <c r="N83" s="1146"/>
    </row>
    <row r="84" spans="1:14">
      <c r="A84" s="216"/>
      <c r="B84" s="217"/>
      <c r="C84" s="1145" t="s">
        <v>398</v>
      </c>
      <c r="D84" s="1145"/>
      <c r="E84" s="1145"/>
      <c r="F84" s="196"/>
      <c r="G84" s="196"/>
      <c r="H84" s="196"/>
      <c r="I84" s="196"/>
      <c r="J84" s="198"/>
      <c r="K84" s="196"/>
      <c r="L84" s="222">
        <v>830091.51</v>
      </c>
      <c r="M84" s="212"/>
      <c r="N84" s="199"/>
    </row>
    <row r="85" spans="1:14" ht="22.5">
      <c r="A85" s="194" t="s">
        <v>140</v>
      </c>
      <c r="B85" s="195" t="s">
        <v>799</v>
      </c>
      <c r="C85" s="1145" t="s">
        <v>800</v>
      </c>
      <c r="D85" s="1145"/>
      <c r="E85" s="1145"/>
      <c r="F85" s="196" t="s">
        <v>408</v>
      </c>
      <c r="G85" s="196"/>
      <c r="H85" s="196"/>
      <c r="I85" s="256">
        <v>1384.5</v>
      </c>
      <c r="J85" s="218">
        <v>12.84</v>
      </c>
      <c r="K85" s="196"/>
      <c r="L85" s="222">
        <v>17776.98</v>
      </c>
      <c r="M85" s="196"/>
      <c r="N85" s="199"/>
    </row>
    <row r="86" spans="1:14">
      <c r="A86" s="216"/>
      <c r="B86" s="217"/>
      <c r="C86" s="1141" t="s">
        <v>409</v>
      </c>
      <c r="D86" s="1141"/>
      <c r="E86" s="1141"/>
      <c r="F86" s="1141"/>
      <c r="G86" s="1141"/>
      <c r="H86" s="1141"/>
      <c r="I86" s="1141"/>
      <c r="J86" s="1141"/>
      <c r="K86" s="1141"/>
      <c r="L86" s="1141"/>
      <c r="M86" s="1141"/>
      <c r="N86" s="1146"/>
    </row>
    <row r="87" spans="1:14">
      <c r="A87" s="201"/>
      <c r="B87" s="202"/>
      <c r="C87" s="1141" t="s">
        <v>801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</row>
    <row r="88" spans="1:14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22">
        <v>17776.98</v>
      </c>
      <c r="M88" s="212"/>
      <c r="N88" s="199"/>
    </row>
    <row r="89" spans="1:14">
      <c r="A89" s="194" t="s">
        <v>143</v>
      </c>
      <c r="B89" s="195" t="s">
        <v>802</v>
      </c>
      <c r="C89" s="1145" t="s">
        <v>803</v>
      </c>
      <c r="D89" s="1145"/>
      <c r="E89" s="1145"/>
      <c r="F89" s="196" t="s">
        <v>472</v>
      </c>
      <c r="G89" s="196"/>
      <c r="H89" s="196"/>
      <c r="I89" s="223">
        <v>8.9320000000000004</v>
      </c>
      <c r="J89" s="222">
        <v>8102.64</v>
      </c>
      <c r="K89" s="196"/>
      <c r="L89" s="222">
        <v>72372.78</v>
      </c>
      <c r="M89" s="196"/>
      <c r="N89" s="199"/>
    </row>
    <row r="90" spans="1:14">
      <c r="A90" s="216"/>
      <c r="B90" s="217"/>
      <c r="C90" s="1141" t="s">
        <v>409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</row>
    <row r="91" spans="1:14">
      <c r="A91" s="216"/>
      <c r="B91" s="217"/>
      <c r="C91" s="1145" t="s">
        <v>398</v>
      </c>
      <c r="D91" s="1145"/>
      <c r="E91" s="1145"/>
      <c r="F91" s="196"/>
      <c r="G91" s="196"/>
      <c r="H91" s="196"/>
      <c r="I91" s="196"/>
      <c r="J91" s="198"/>
      <c r="K91" s="196"/>
      <c r="L91" s="222">
        <v>72372.78</v>
      </c>
      <c r="M91" s="212"/>
      <c r="N91" s="199"/>
    </row>
    <row r="92" spans="1:14">
      <c r="A92" s="194" t="s">
        <v>146</v>
      </c>
      <c r="B92" s="195" t="s">
        <v>804</v>
      </c>
      <c r="C92" s="1145" t="s">
        <v>805</v>
      </c>
      <c r="D92" s="1145"/>
      <c r="E92" s="1145"/>
      <c r="F92" s="196" t="s">
        <v>472</v>
      </c>
      <c r="G92" s="196"/>
      <c r="H92" s="196"/>
      <c r="I92" s="223">
        <v>8.3019999999999996</v>
      </c>
      <c r="J92" s="222">
        <v>8014.15</v>
      </c>
      <c r="K92" s="196"/>
      <c r="L92" s="222">
        <v>66533.47</v>
      </c>
      <c r="M92" s="196"/>
      <c r="N92" s="199"/>
    </row>
    <row r="93" spans="1:14">
      <c r="A93" s="216"/>
      <c r="B93" s="217"/>
      <c r="C93" s="1141" t="s">
        <v>409</v>
      </c>
      <c r="D93" s="1141"/>
      <c r="E93" s="1141"/>
      <c r="F93" s="1141"/>
      <c r="G93" s="1141"/>
      <c r="H93" s="1141"/>
      <c r="I93" s="1141"/>
      <c r="J93" s="1141"/>
      <c r="K93" s="1141"/>
      <c r="L93" s="1141"/>
      <c r="M93" s="1141"/>
      <c r="N93" s="1146"/>
    </row>
    <row r="94" spans="1:14">
      <c r="A94" s="216"/>
      <c r="B94" s="217"/>
      <c r="C94" s="1145" t="s">
        <v>398</v>
      </c>
      <c r="D94" s="1145"/>
      <c r="E94" s="1145"/>
      <c r="F94" s="196"/>
      <c r="G94" s="196"/>
      <c r="H94" s="196"/>
      <c r="I94" s="196"/>
      <c r="J94" s="198"/>
      <c r="K94" s="196"/>
      <c r="L94" s="222">
        <v>66533.47</v>
      </c>
      <c r="M94" s="212"/>
      <c r="N94" s="199"/>
    </row>
    <row r="95" spans="1:14">
      <c r="A95" s="194" t="s">
        <v>159</v>
      </c>
      <c r="B95" s="195" t="s">
        <v>806</v>
      </c>
      <c r="C95" s="1145" t="s">
        <v>807</v>
      </c>
      <c r="D95" s="1145"/>
      <c r="E95" s="1145"/>
      <c r="F95" s="196" t="s">
        <v>472</v>
      </c>
      <c r="G95" s="196"/>
      <c r="H95" s="196"/>
      <c r="I95" s="223">
        <v>11.715999999999999</v>
      </c>
      <c r="J95" s="222">
        <v>7997.23</v>
      </c>
      <c r="K95" s="196"/>
      <c r="L95" s="222">
        <v>93695.55</v>
      </c>
      <c r="M95" s="196"/>
      <c r="N95" s="199"/>
    </row>
    <row r="96" spans="1:14">
      <c r="A96" s="216"/>
      <c r="B96" s="217"/>
      <c r="C96" s="1141" t="s">
        <v>409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</row>
    <row r="97" spans="1:14">
      <c r="A97" s="216"/>
      <c r="B97" s="217"/>
      <c r="C97" s="1145" t="s">
        <v>398</v>
      </c>
      <c r="D97" s="1145"/>
      <c r="E97" s="1145"/>
      <c r="F97" s="196"/>
      <c r="G97" s="196"/>
      <c r="H97" s="196"/>
      <c r="I97" s="196"/>
      <c r="J97" s="198"/>
      <c r="K97" s="196"/>
      <c r="L97" s="222">
        <v>93695.55</v>
      </c>
      <c r="M97" s="212"/>
      <c r="N97" s="199"/>
    </row>
    <row r="98" spans="1:14">
      <c r="A98" s="194" t="s">
        <v>473</v>
      </c>
      <c r="B98" s="195" t="s">
        <v>808</v>
      </c>
      <c r="C98" s="1145" t="s">
        <v>809</v>
      </c>
      <c r="D98" s="1145"/>
      <c r="E98" s="1145"/>
      <c r="F98" s="196" t="s">
        <v>472</v>
      </c>
      <c r="G98" s="196"/>
      <c r="H98" s="196"/>
      <c r="I98" s="223">
        <v>7.8529999999999998</v>
      </c>
      <c r="J98" s="222">
        <v>7997.23</v>
      </c>
      <c r="K98" s="196"/>
      <c r="L98" s="222">
        <v>62802.25</v>
      </c>
      <c r="M98" s="196"/>
      <c r="N98" s="199"/>
    </row>
    <row r="99" spans="1:14">
      <c r="A99" s="216"/>
      <c r="B99" s="217"/>
      <c r="C99" s="1141" t="s">
        <v>409</v>
      </c>
      <c r="D99" s="1141"/>
      <c r="E99" s="1141"/>
      <c r="F99" s="1141"/>
      <c r="G99" s="1141"/>
      <c r="H99" s="1141"/>
      <c r="I99" s="1141"/>
      <c r="J99" s="1141"/>
      <c r="K99" s="1141"/>
      <c r="L99" s="1141"/>
      <c r="M99" s="1141"/>
      <c r="N99" s="1146"/>
    </row>
    <row r="100" spans="1:14">
      <c r="A100" s="216"/>
      <c r="B100" s="217"/>
      <c r="C100" s="1145" t="s">
        <v>398</v>
      </c>
      <c r="D100" s="1145"/>
      <c r="E100" s="1145"/>
      <c r="F100" s="196"/>
      <c r="G100" s="196"/>
      <c r="H100" s="196"/>
      <c r="I100" s="196"/>
      <c r="J100" s="198"/>
      <c r="K100" s="196"/>
      <c r="L100" s="222">
        <v>62802.25</v>
      </c>
      <c r="M100" s="212"/>
      <c r="N100" s="199"/>
    </row>
    <row r="101" spans="1:14">
      <c r="A101" s="194" t="s">
        <v>475</v>
      </c>
      <c r="B101" s="195" t="s">
        <v>810</v>
      </c>
      <c r="C101" s="1145" t="s">
        <v>811</v>
      </c>
      <c r="D101" s="1145"/>
      <c r="E101" s="1145"/>
      <c r="F101" s="196" t="s">
        <v>472</v>
      </c>
      <c r="G101" s="196"/>
      <c r="H101" s="196"/>
      <c r="I101" s="247">
        <v>35.39</v>
      </c>
      <c r="J101" s="222">
        <v>7956.21</v>
      </c>
      <c r="K101" s="196"/>
      <c r="L101" s="222">
        <v>281570.27</v>
      </c>
      <c r="M101" s="196"/>
      <c r="N101" s="199"/>
    </row>
    <row r="102" spans="1:14">
      <c r="A102" s="216"/>
      <c r="B102" s="217"/>
      <c r="C102" s="1141" t="s">
        <v>409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</row>
    <row r="103" spans="1:14">
      <c r="A103" s="216"/>
      <c r="B103" s="217"/>
      <c r="C103" s="1145" t="s">
        <v>398</v>
      </c>
      <c r="D103" s="1145"/>
      <c r="E103" s="1145"/>
      <c r="F103" s="196"/>
      <c r="G103" s="196"/>
      <c r="H103" s="196"/>
      <c r="I103" s="196"/>
      <c r="J103" s="198"/>
      <c r="K103" s="196"/>
      <c r="L103" s="222">
        <v>281570.27</v>
      </c>
      <c r="M103" s="212"/>
      <c r="N103" s="199"/>
    </row>
    <row r="104" spans="1:14">
      <c r="A104" s="194" t="s">
        <v>478</v>
      </c>
      <c r="B104" s="195" t="s">
        <v>812</v>
      </c>
      <c r="C104" s="1145" t="s">
        <v>813</v>
      </c>
      <c r="D104" s="1145"/>
      <c r="E104" s="1145"/>
      <c r="F104" s="196" t="s">
        <v>472</v>
      </c>
      <c r="G104" s="196"/>
      <c r="H104" s="196"/>
      <c r="I104" s="223">
        <v>19.763000000000002</v>
      </c>
      <c r="J104" s="222">
        <v>7917</v>
      </c>
      <c r="K104" s="196"/>
      <c r="L104" s="222">
        <v>156463.67000000001</v>
      </c>
      <c r="M104" s="196"/>
      <c r="N104" s="199"/>
    </row>
    <row r="105" spans="1:14">
      <c r="A105" s="216"/>
      <c r="B105" s="217"/>
      <c r="C105" s="1141" t="s">
        <v>409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</row>
    <row r="106" spans="1:14">
      <c r="A106" s="216"/>
      <c r="B106" s="217"/>
      <c r="C106" s="1145" t="s">
        <v>398</v>
      </c>
      <c r="D106" s="1145"/>
      <c r="E106" s="1145"/>
      <c r="F106" s="196"/>
      <c r="G106" s="196"/>
      <c r="H106" s="196"/>
      <c r="I106" s="196"/>
      <c r="J106" s="198"/>
      <c r="K106" s="196"/>
      <c r="L106" s="222">
        <v>156463.67000000001</v>
      </c>
      <c r="M106" s="212"/>
      <c r="N106" s="199"/>
    </row>
    <row r="107" spans="1:14">
      <c r="A107" s="194" t="s">
        <v>483</v>
      </c>
      <c r="B107" s="195" t="s">
        <v>814</v>
      </c>
      <c r="C107" s="1145" t="s">
        <v>815</v>
      </c>
      <c r="D107" s="1145"/>
      <c r="E107" s="1145"/>
      <c r="F107" s="196" t="s">
        <v>472</v>
      </c>
      <c r="G107" s="196"/>
      <c r="H107" s="196"/>
      <c r="I107" s="223">
        <v>17.254000000000001</v>
      </c>
      <c r="J107" s="222">
        <v>7792.12</v>
      </c>
      <c r="K107" s="196"/>
      <c r="L107" s="222">
        <v>134445.24</v>
      </c>
      <c r="M107" s="196"/>
      <c r="N107" s="199"/>
    </row>
    <row r="108" spans="1:14">
      <c r="A108" s="216"/>
      <c r="B108" s="217"/>
      <c r="C108" s="1141" t="s">
        <v>409</v>
      </c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6"/>
    </row>
    <row r="109" spans="1:14">
      <c r="A109" s="216"/>
      <c r="B109" s="217"/>
      <c r="C109" s="1145" t="s">
        <v>398</v>
      </c>
      <c r="D109" s="1145"/>
      <c r="E109" s="1145"/>
      <c r="F109" s="196"/>
      <c r="G109" s="196"/>
      <c r="H109" s="196"/>
      <c r="I109" s="196"/>
      <c r="J109" s="198"/>
      <c r="K109" s="196"/>
      <c r="L109" s="222">
        <v>134445.24</v>
      </c>
      <c r="M109" s="212"/>
      <c r="N109" s="199"/>
    </row>
    <row r="110" spans="1:14">
      <c r="A110" s="1147" t="s">
        <v>816</v>
      </c>
      <c r="B110" s="1148"/>
      <c r="C110" s="1148"/>
      <c r="D110" s="1148"/>
      <c r="E110" s="1148"/>
      <c r="F110" s="1148"/>
      <c r="G110" s="1148"/>
      <c r="H110" s="1148"/>
      <c r="I110" s="1148"/>
      <c r="J110" s="1148"/>
      <c r="K110" s="1148"/>
      <c r="L110" s="1148"/>
      <c r="M110" s="1148"/>
      <c r="N110" s="1149"/>
    </row>
    <row r="111" spans="1:14">
      <c r="A111" s="194" t="s">
        <v>497</v>
      </c>
      <c r="B111" s="195" t="s">
        <v>817</v>
      </c>
      <c r="C111" s="1145" t="s">
        <v>818</v>
      </c>
      <c r="D111" s="1145"/>
      <c r="E111" s="1145"/>
      <c r="F111" s="196" t="s">
        <v>481</v>
      </c>
      <c r="G111" s="196"/>
      <c r="H111" s="196"/>
      <c r="I111" s="247">
        <v>1.02</v>
      </c>
      <c r="J111" s="198"/>
      <c r="K111" s="196"/>
      <c r="L111" s="198"/>
      <c r="M111" s="196"/>
      <c r="N111" s="199"/>
    </row>
    <row r="112" spans="1:14">
      <c r="A112" s="201"/>
      <c r="B112" s="202"/>
      <c r="C112" s="1141" t="s">
        <v>819</v>
      </c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6"/>
    </row>
    <row r="113" spans="1:14" ht="22.5">
      <c r="A113" s="203"/>
      <c r="B113" s="204" t="s">
        <v>385</v>
      </c>
      <c r="C113" s="1141" t="s">
        <v>386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</row>
    <row r="114" spans="1:14">
      <c r="A114" s="205"/>
      <c r="B114" s="206">
        <v>1</v>
      </c>
      <c r="C114" s="1141" t="s">
        <v>446</v>
      </c>
      <c r="D114" s="1141"/>
      <c r="E114" s="1141"/>
      <c r="F114" s="207"/>
      <c r="G114" s="207"/>
      <c r="H114" s="207"/>
      <c r="I114" s="207"/>
      <c r="J114" s="208">
        <v>565.75</v>
      </c>
      <c r="K114" s="209">
        <v>1.25</v>
      </c>
      <c r="L114" s="208">
        <v>721.33</v>
      </c>
      <c r="M114" s="207"/>
      <c r="N114" s="210"/>
    </row>
    <row r="115" spans="1:14">
      <c r="A115" s="205"/>
      <c r="B115" s="206">
        <v>2</v>
      </c>
      <c r="C115" s="1141" t="s">
        <v>387</v>
      </c>
      <c r="D115" s="1141"/>
      <c r="E115" s="1141"/>
      <c r="F115" s="207"/>
      <c r="G115" s="207"/>
      <c r="H115" s="207"/>
      <c r="I115" s="207"/>
      <c r="J115" s="208">
        <v>328.33</v>
      </c>
      <c r="K115" s="209">
        <v>1.25</v>
      </c>
      <c r="L115" s="208">
        <v>418.62</v>
      </c>
      <c r="M115" s="207"/>
      <c r="N115" s="210"/>
    </row>
    <row r="116" spans="1:14">
      <c r="A116" s="205"/>
      <c r="B116" s="206">
        <v>3</v>
      </c>
      <c r="C116" s="1141" t="s">
        <v>388</v>
      </c>
      <c r="D116" s="1141"/>
      <c r="E116" s="1141"/>
      <c r="F116" s="207"/>
      <c r="G116" s="207"/>
      <c r="H116" s="207"/>
      <c r="I116" s="207"/>
      <c r="J116" s="208">
        <v>4.83</v>
      </c>
      <c r="K116" s="209">
        <v>1.25</v>
      </c>
      <c r="L116" s="208">
        <v>6.16</v>
      </c>
      <c r="M116" s="207"/>
      <c r="N116" s="210"/>
    </row>
    <row r="117" spans="1:14">
      <c r="A117" s="205"/>
      <c r="B117" s="206">
        <v>4</v>
      </c>
      <c r="C117" s="1141" t="s">
        <v>447</v>
      </c>
      <c r="D117" s="1141"/>
      <c r="E117" s="1141"/>
      <c r="F117" s="207"/>
      <c r="G117" s="207"/>
      <c r="H117" s="207"/>
      <c r="I117" s="207"/>
      <c r="J117" s="220">
        <v>1525.88</v>
      </c>
      <c r="K117" s="207"/>
      <c r="L117" s="220">
        <v>1556.4</v>
      </c>
      <c r="M117" s="207"/>
      <c r="N117" s="210"/>
    </row>
    <row r="118" spans="1:14">
      <c r="A118" s="205"/>
      <c r="B118" s="204"/>
      <c r="C118" s="1141" t="s">
        <v>448</v>
      </c>
      <c r="D118" s="1141"/>
      <c r="E118" s="1141"/>
      <c r="F118" s="207" t="s">
        <v>390</v>
      </c>
      <c r="G118" s="209">
        <v>65.48</v>
      </c>
      <c r="H118" s="209">
        <v>1.25</v>
      </c>
      <c r="I118" s="254">
        <v>83.486999999999995</v>
      </c>
      <c r="J118" s="204"/>
      <c r="K118" s="207"/>
      <c r="L118" s="204"/>
      <c r="M118" s="207"/>
      <c r="N118" s="210"/>
    </row>
    <row r="119" spans="1:14">
      <c r="A119" s="205"/>
      <c r="B119" s="204"/>
      <c r="C119" s="1141" t="s">
        <v>389</v>
      </c>
      <c r="D119" s="1141"/>
      <c r="E119" s="1141"/>
      <c r="F119" s="207" t="s">
        <v>390</v>
      </c>
      <c r="G119" s="209">
        <v>0.39</v>
      </c>
      <c r="H119" s="209">
        <v>1.25</v>
      </c>
      <c r="I119" s="252">
        <v>0.49725000000000003</v>
      </c>
      <c r="J119" s="204"/>
      <c r="K119" s="207"/>
      <c r="L119" s="204"/>
      <c r="M119" s="207"/>
      <c r="N119" s="210"/>
    </row>
    <row r="120" spans="1:14">
      <c r="A120" s="205"/>
      <c r="B120" s="204"/>
      <c r="C120" s="1150" t="s">
        <v>391</v>
      </c>
      <c r="D120" s="1150"/>
      <c r="E120" s="1150"/>
      <c r="F120" s="212"/>
      <c r="G120" s="212"/>
      <c r="H120" s="212"/>
      <c r="I120" s="212"/>
      <c r="J120" s="221">
        <v>2419.96</v>
      </c>
      <c r="K120" s="212"/>
      <c r="L120" s="221">
        <v>2696.35</v>
      </c>
      <c r="M120" s="212"/>
      <c r="N120" s="214"/>
    </row>
    <row r="121" spans="1:14">
      <c r="A121" s="205"/>
      <c r="B121" s="204"/>
      <c r="C121" s="1141" t="s">
        <v>392</v>
      </c>
      <c r="D121" s="1141"/>
      <c r="E121" s="1141"/>
      <c r="F121" s="207"/>
      <c r="G121" s="207"/>
      <c r="H121" s="207"/>
      <c r="I121" s="207"/>
      <c r="J121" s="204"/>
      <c r="K121" s="207"/>
      <c r="L121" s="208">
        <v>727.49</v>
      </c>
      <c r="M121" s="207"/>
      <c r="N121" s="210"/>
    </row>
    <row r="122" spans="1:14" ht="22.5">
      <c r="A122" s="205"/>
      <c r="B122" s="204" t="s">
        <v>576</v>
      </c>
      <c r="C122" s="1141" t="s">
        <v>577</v>
      </c>
      <c r="D122" s="1141"/>
      <c r="E122" s="1141"/>
      <c r="F122" s="207" t="s">
        <v>395</v>
      </c>
      <c r="G122" s="215">
        <v>102</v>
      </c>
      <c r="H122" s="207"/>
      <c r="I122" s="215">
        <v>102</v>
      </c>
      <c r="J122" s="204"/>
      <c r="K122" s="207"/>
      <c r="L122" s="208">
        <v>742.04</v>
      </c>
      <c r="M122" s="207"/>
      <c r="N122" s="210"/>
    </row>
    <row r="123" spans="1:14" ht="22.5">
      <c r="A123" s="205"/>
      <c r="B123" s="204" t="s">
        <v>578</v>
      </c>
      <c r="C123" s="1141" t="s">
        <v>579</v>
      </c>
      <c r="D123" s="1141"/>
      <c r="E123" s="1141"/>
      <c r="F123" s="207" t="s">
        <v>395</v>
      </c>
      <c r="G123" s="215">
        <v>58</v>
      </c>
      <c r="H123" s="207"/>
      <c r="I123" s="215">
        <v>58</v>
      </c>
      <c r="J123" s="204"/>
      <c r="K123" s="207"/>
      <c r="L123" s="208">
        <v>421.94</v>
      </c>
      <c r="M123" s="207"/>
      <c r="N123" s="210"/>
    </row>
    <row r="124" spans="1:14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22">
        <v>3860.33</v>
      </c>
      <c r="M124" s="212"/>
      <c r="N124" s="199"/>
    </row>
    <row r="125" spans="1:14">
      <c r="A125" s="1147" t="s">
        <v>820</v>
      </c>
      <c r="B125" s="1148"/>
      <c r="C125" s="1148"/>
      <c r="D125" s="1148"/>
      <c r="E125" s="1148"/>
      <c r="F125" s="1148"/>
      <c r="G125" s="1148"/>
      <c r="H125" s="1148"/>
      <c r="I125" s="1148"/>
      <c r="J125" s="1148"/>
      <c r="K125" s="1148"/>
      <c r="L125" s="1148"/>
      <c r="M125" s="1148"/>
      <c r="N125" s="1149"/>
    </row>
    <row r="126" spans="1:14" ht="22.5">
      <c r="A126" s="194" t="s">
        <v>499</v>
      </c>
      <c r="B126" s="195" t="s">
        <v>821</v>
      </c>
      <c r="C126" s="1145" t="s">
        <v>822</v>
      </c>
      <c r="D126" s="1145"/>
      <c r="E126" s="1145"/>
      <c r="F126" s="196" t="s">
        <v>539</v>
      </c>
      <c r="G126" s="196"/>
      <c r="H126" s="196"/>
      <c r="I126" s="197">
        <v>14.9406</v>
      </c>
      <c r="J126" s="198"/>
      <c r="K126" s="196"/>
      <c r="L126" s="198"/>
      <c r="M126" s="196"/>
      <c r="N126" s="199"/>
    </row>
    <row r="127" spans="1:14">
      <c r="A127" s="201"/>
      <c r="B127" s="202"/>
      <c r="C127" s="1141" t="s">
        <v>823</v>
      </c>
      <c r="D127" s="1141"/>
      <c r="E127" s="1141"/>
      <c r="F127" s="1141"/>
      <c r="G127" s="1141"/>
      <c r="H127" s="1141"/>
      <c r="I127" s="1141"/>
      <c r="J127" s="1141"/>
      <c r="K127" s="1141"/>
      <c r="L127" s="1141"/>
      <c r="M127" s="1141"/>
      <c r="N127" s="1146"/>
    </row>
    <row r="128" spans="1:14" ht="22.5">
      <c r="A128" s="203"/>
      <c r="B128" s="204" t="s">
        <v>385</v>
      </c>
      <c r="C128" s="1141" t="s">
        <v>386</v>
      </c>
      <c r="D128" s="1141"/>
      <c r="E128" s="1141"/>
      <c r="F128" s="1141"/>
      <c r="G128" s="1141"/>
      <c r="H128" s="1141"/>
      <c r="I128" s="1141"/>
      <c r="J128" s="1141"/>
      <c r="K128" s="1141"/>
      <c r="L128" s="1141"/>
      <c r="M128" s="1141"/>
      <c r="N128" s="1146"/>
    </row>
    <row r="129" spans="1:14">
      <c r="A129" s="205"/>
      <c r="B129" s="206">
        <v>1</v>
      </c>
      <c r="C129" s="1141" t="s">
        <v>446</v>
      </c>
      <c r="D129" s="1141"/>
      <c r="E129" s="1141"/>
      <c r="F129" s="207"/>
      <c r="G129" s="207"/>
      <c r="H129" s="207"/>
      <c r="I129" s="207"/>
      <c r="J129" s="208">
        <v>44.73</v>
      </c>
      <c r="K129" s="209">
        <v>1.25</v>
      </c>
      <c r="L129" s="208">
        <v>835.37</v>
      </c>
      <c r="M129" s="207"/>
      <c r="N129" s="210"/>
    </row>
    <row r="130" spans="1:14">
      <c r="A130" s="205"/>
      <c r="B130" s="206">
        <v>2</v>
      </c>
      <c r="C130" s="1141" t="s">
        <v>387</v>
      </c>
      <c r="D130" s="1141"/>
      <c r="E130" s="1141"/>
      <c r="F130" s="207"/>
      <c r="G130" s="207"/>
      <c r="H130" s="207"/>
      <c r="I130" s="207"/>
      <c r="J130" s="208">
        <v>0.97</v>
      </c>
      <c r="K130" s="209">
        <v>1.25</v>
      </c>
      <c r="L130" s="208">
        <v>18.12</v>
      </c>
      <c r="M130" s="207"/>
      <c r="N130" s="210"/>
    </row>
    <row r="131" spans="1:14">
      <c r="A131" s="205"/>
      <c r="B131" s="206">
        <v>3</v>
      </c>
      <c r="C131" s="1141" t="s">
        <v>388</v>
      </c>
      <c r="D131" s="1141"/>
      <c r="E131" s="1141"/>
      <c r="F131" s="207"/>
      <c r="G131" s="207"/>
      <c r="H131" s="207"/>
      <c r="I131" s="207"/>
      <c r="J131" s="208">
        <v>0.26</v>
      </c>
      <c r="K131" s="209">
        <v>1.25</v>
      </c>
      <c r="L131" s="208">
        <v>4.8600000000000003</v>
      </c>
      <c r="M131" s="207"/>
      <c r="N131" s="210"/>
    </row>
    <row r="132" spans="1:14">
      <c r="A132" s="205"/>
      <c r="B132" s="206">
        <v>4</v>
      </c>
      <c r="C132" s="1141" t="s">
        <v>447</v>
      </c>
      <c r="D132" s="1141"/>
      <c r="E132" s="1141"/>
      <c r="F132" s="207"/>
      <c r="G132" s="207"/>
      <c r="H132" s="207"/>
      <c r="I132" s="207"/>
      <c r="J132" s="208">
        <v>0.18</v>
      </c>
      <c r="K132" s="207"/>
      <c r="L132" s="208">
        <v>2.69</v>
      </c>
      <c r="M132" s="207"/>
      <c r="N132" s="210"/>
    </row>
    <row r="133" spans="1:14">
      <c r="A133" s="205"/>
      <c r="B133" s="204"/>
      <c r="C133" s="1141" t="s">
        <v>448</v>
      </c>
      <c r="D133" s="1141"/>
      <c r="E133" s="1141"/>
      <c r="F133" s="207" t="s">
        <v>390</v>
      </c>
      <c r="G133" s="209">
        <v>4.6500000000000004</v>
      </c>
      <c r="H133" s="209">
        <v>1.25</v>
      </c>
      <c r="I133" s="211">
        <v>86.842237499999996</v>
      </c>
      <c r="J133" s="204"/>
      <c r="K133" s="207"/>
      <c r="L133" s="204"/>
      <c r="M133" s="207"/>
      <c r="N133" s="210"/>
    </row>
    <row r="134" spans="1:14">
      <c r="A134" s="205"/>
      <c r="B134" s="204"/>
      <c r="C134" s="1141" t="s">
        <v>389</v>
      </c>
      <c r="D134" s="1141"/>
      <c r="E134" s="1141"/>
      <c r="F134" s="207" t="s">
        <v>390</v>
      </c>
      <c r="G134" s="209">
        <v>0.02</v>
      </c>
      <c r="H134" s="209">
        <v>1.25</v>
      </c>
      <c r="I134" s="249">
        <v>0.37351499999999999</v>
      </c>
      <c r="J134" s="204"/>
      <c r="K134" s="207"/>
      <c r="L134" s="204"/>
      <c r="M134" s="207"/>
      <c r="N134" s="210"/>
    </row>
    <row r="135" spans="1:14">
      <c r="A135" s="205"/>
      <c r="B135" s="204"/>
      <c r="C135" s="1150" t="s">
        <v>391</v>
      </c>
      <c r="D135" s="1150"/>
      <c r="E135" s="1150"/>
      <c r="F135" s="212"/>
      <c r="G135" s="212"/>
      <c r="H135" s="212"/>
      <c r="I135" s="212"/>
      <c r="J135" s="213">
        <v>45.88</v>
      </c>
      <c r="K135" s="212"/>
      <c r="L135" s="213">
        <v>856.18</v>
      </c>
      <c r="M135" s="212"/>
      <c r="N135" s="214"/>
    </row>
    <row r="136" spans="1:14">
      <c r="A136" s="205"/>
      <c r="B136" s="204"/>
      <c r="C136" s="1141" t="s">
        <v>392</v>
      </c>
      <c r="D136" s="1141"/>
      <c r="E136" s="1141"/>
      <c r="F136" s="207"/>
      <c r="G136" s="207"/>
      <c r="H136" s="207"/>
      <c r="I136" s="207"/>
      <c r="J136" s="204"/>
      <c r="K136" s="207"/>
      <c r="L136" s="208">
        <v>840.23</v>
      </c>
      <c r="M136" s="207"/>
      <c r="N136" s="210"/>
    </row>
    <row r="137" spans="1:14" ht="22.5">
      <c r="A137" s="205"/>
      <c r="B137" s="204" t="s">
        <v>632</v>
      </c>
      <c r="C137" s="1141" t="s">
        <v>633</v>
      </c>
      <c r="D137" s="1141"/>
      <c r="E137" s="1141"/>
      <c r="F137" s="207" t="s">
        <v>395</v>
      </c>
      <c r="G137" s="215">
        <v>100</v>
      </c>
      <c r="H137" s="207"/>
      <c r="I137" s="215">
        <v>100</v>
      </c>
      <c r="J137" s="204"/>
      <c r="K137" s="207"/>
      <c r="L137" s="208">
        <v>840.23</v>
      </c>
      <c r="M137" s="207"/>
      <c r="N137" s="210"/>
    </row>
    <row r="138" spans="1:14" ht="22.5">
      <c r="A138" s="205"/>
      <c r="B138" s="204" t="s">
        <v>634</v>
      </c>
      <c r="C138" s="1141" t="s">
        <v>635</v>
      </c>
      <c r="D138" s="1141"/>
      <c r="E138" s="1141"/>
      <c r="F138" s="207" t="s">
        <v>395</v>
      </c>
      <c r="G138" s="215">
        <v>49</v>
      </c>
      <c r="H138" s="207"/>
      <c r="I138" s="215">
        <v>49</v>
      </c>
      <c r="J138" s="204"/>
      <c r="K138" s="207"/>
      <c r="L138" s="208">
        <v>411.71</v>
      </c>
      <c r="M138" s="207"/>
      <c r="N138" s="210"/>
    </row>
    <row r="139" spans="1:14">
      <c r="A139" s="216"/>
      <c r="B139" s="217"/>
      <c r="C139" s="1145" t="s">
        <v>398</v>
      </c>
      <c r="D139" s="1145"/>
      <c r="E139" s="1145"/>
      <c r="F139" s="196"/>
      <c r="G139" s="196"/>
      <c r="H139" s="196"/>
      <c r="I139" s="196"/>
      <c r="J139" s="198"/>
      <c r="K139" s="196"/>
      <c r="L139" s="222">
        <v>2108.12</v>
      </c>
      <c r="M139" s="212"/>
      <c r="N139" s="199"/>
    </row>
    <row r="140" spans="1:14">
      <c r="A140" s="194" t="s">
        <v>501</v>
      </c>
      <c r="B140" s="195" t="s">
        <v>824</v>
      </c>
      <c r="C140" s="1145" t="s">
        <v>825</v>
      </c>
      <c r="D140" s="1145"/>
      <c r="E140" s="1145"/>
      <c r="F140" s="196" t="s">
        <v>603</v>
      </c>
      <c r="G140" s="196"/>
      <c r="H140" s="196"/>
      <c r="I140" s="197">
        <v>153.88820000000001</v>
      </c>
      <c r="J140" s="218">
        <v>210.9</v>
      </c>
      <c r="K140" s="196"/>
      <c r="L140" s="222">
        <v>32455.02</v>
      </c>
      <c r="M140" s="196"/>
      <c r="N140" s="199"/>
    </row>
    <row r="141" spans="1:14">
      <c r="A141" s="216"/>
      <c r="B141" s="217"/>
      <c r="C141" s="1141" t="s">
        <v>409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</row>
    <row r="142" spans="1:14">
      <c r="A142" s="201"/>
      <c r="B142" s="202"/>
      <c r="C142" s="1141" t="s">
        <v>826</v>
      </c>
      <c r="D142" s="1141"/>
      <c r="E142" s="1141"/>
      <c r="F142" s="1141"/>
      <c r="G142" s="1141"/>
      <c r="H142" s="1141"/>
      <c r="I142" s="1141"/>
      <c r="J142" s="1141"/>
      <c r="K142" s="1141"/>
      <c r="L142" s="1141"/>
      <c r="M142" s="1141"/>
      <c r="N142" s="1146"/>
    </row>
    <row r="143" spans="1:14">
      <c r="A143" s="216"/>
      <c r="B143" s="217"/>
      <c r="C143" s="1145" t="s">
        <v>398</v>
      </c>
      <c r="D143" s="1145"/>
      <c r="E143" s="1145"/>
      <c r="F143" s="196"/>
      <c r="G143" s="196"/>
      <c r="H143" s="196"/>
      <c r="I143" s="196"/>
      <c r="J143" s="198"/>
      <c r="K143" s="196"/>
      <c r="L143" s="222">
        <v>32455.02</v>
      </c>
      <c r="M143" s="212"/>
      <c r="N143" s="199"/>
    </row>
    <row r="144" spans="1:14">
      <c r="A144" s="194" t="s">
        <v>503</v>
      </c>
      <c r="B144" s="195" t="s">
        <v>827</v>
      </c>
      <c r="C144" s="1145" t="s">
        <v>828</v>
      </c>
      <c r="D144" s="1145"/>
      <c r="E144" s="1145"/>
      <c r="F144" s="196" t="s">
        <v>539</v>
      </c>
      <c r="G144" s="196"/>
      <c r="H144" s="196"/>
      <c r="I144" s="197">
        <v>14.9406</v>
      </c>
      <c r="J144" s="198"/>
      <c r="K144" s="196"/>
      <c r="L144" s="198"/>
      <c r="M144" s="196"/>
      <c r="N144" s="199"/>
    </row>
    <row r="145" spans="1:14" ht="22.5">
      <c r="A145" s="203"/>
      <c r="B145" s="204" t="s">
        <v>385</v>
      </c>
      <c r="C145" s="1141" t="s">
        <v>386</v>
      </c>
      <c r="D145" s="1141"/>
      <c r="E145" s="1141"/>
      <c r="F145" s="1141"/>
      <c r="G145" s="1141"/>
      <c r="H145" s="1141"/>
      <c r="I145" s="1141"/>
      <c r="J145" s="1141"/>
      <c r="K145" s="1141"/>
      <c r="L145" s="1141"/>
      <c r="M145" s="1141"/>
      <c r="N145" s="1146"/>
    </row>
    <row r="146" spans="1:14">
      <c r="A146" s="205"/>
      <c r="B146" s="206">
        <v>1</v>
      </c>
      <c r="C146" s="1141" t="s">
        <v>446</v>
      </c>
      <c r="D146" s="1141"/>
      <c r="E146" s="1141"/>
      <c r="F146" s="207"/>
      <c r="G146" s="207"/>
      <c r="H146" s="207"/>
      <c r="I146" s="207"/>
      <c r="J146" s="208">
        <v>587.78</v>
      </c>
      <c r="K146" s="209">
        <v>1.25</v>
      </c>
      <c r="L146" s="220">
        <v>10977.23</v>
      </c>
      <c r="M146" s="207"/>
      <c r="N146" s="210"/>
    </row>
    <row r="147" spans="1:14">
      <c r="A147" s="205"/>
      <c r="B147" s="206">
        <v>2</v>
      </c>
      <c r="C147" s="1141" t="s">
        <v>387</v>
      </c>
      <c r="D147" s="1141"/>
      <c r="E147" s="1141"/>
      <c r="F147" s="207"/>
      <c r="G147" s="207"/>
      <c r="H147" s="207"/>
      <c r="I147" s="207"/>
      <c r="J147" s="208">
        <v>45.09</v>
      </c>
      <c r="K147" s="209">
        <v>1.25</v>
      </c>
      <c r="L147" s="208">
        <v>842.09</v>
      </c>
      <c r="M147" s="207"/>
      <c r="N147" s="210"/>
    </row>
    <row r="148" spans="1:14">
      <c r="A148" s="205"/>
      <c r="B148" s="206">
        <v>3</v>
      </c>
      <c r="C148" s="1141" t="s">
        <v>388</v>
      </c>
      <c r="D148" s="1141"/>
      <c r="E148" s="1141"/>
      <c r="F148" s="207"/>
      <c r="G148" s="207"/>
      <c r="H148" s="207"/>
      <c r="I148" s="207"/>
      <c r="J148" s="208">
        <v>21.38</v>
      </c>
      <c r="K148" s="209">
        <v>1.25</v>
      </c>
      <c r="L148" s="208">
        <v>399.29</v>
      </c>
      <c r="M148" s="207"/>
      <c r="N148" s="210"/>
    </row>
    <row r="149" spans="1:14">
      <c r="A149" s="205"/>
      <c r="B149" s="206">
        <v>4</v>
      </c>
      <c r="C149" s="1141" t="s">
        <v>447</v>
      </c>
      <c r="D149" s="1141"/>
      <c r="E149" s="1141"/>
      <c r="F149" s="207"/>
      <c r="G149" s="207"/>
      <c r="H149" s="207"/>
      <c r="I149" s="207"/>
      <c r="J149" s="208">
        <v>979.7</v>
      </c>
      <c r="K149" s="207"/>
      <c r="L149" s="220">
        <v>14637.31</v>
      </c>
      <c r="M149" s="207"/>
      <c r="N149" s="210"/>
    </row>
    <row r="150" spans="1:14">
      <c r="A150" s="205"/>
      <c r="B150" s="204"/>
      <c r="C150" s="1141" t="s">
        <v>448</v>
      </c>
      <c r="D150" s="1141"/>
      <c r="E150" s="1141"/>
      <c r="F150" s="207" t="s">
        <v>390</v>
      </c>
      <c r="G150" s="248">
        <v>61.1</v>
      </c>
      <c r="H150" s="209">
        <v>1.25</v>
      </c>
      <c r="I150" s="249">
        <v>1141.0883249999999</v>
      </c>
      <c r="J150" s="204"/>
      <c r="K150" s="207"/>
      <c r="L150" s="204"/>
      <c r="M150" s="207"/>
      <c r="N150" s="210"/>
    </row>
    <row r="151" spans="1:14">
      <c r="A151" s="205"/>
      <c r="B151" s="204"/>
      <c r="C151" s="1141" t="s">
        <v>389</v>
      </c>
      <c r="D151" s="1141"/>
      <c r="E151" s="1141"/>
      <c r="F151" s="207" t="s">
        <v>390</v>
      </c>
      <c r="G151" s="248">
        <v>2.4</v>
      </c>
      <c r="H151" s="209">
        <v>1.25</v>
      </c>
      <c r="I151" s="250">
        <v>44.821800000000003</v>
      </c>
      <c r="J151" s="204"/>
      <c r="K151" s="207"/>
      <c r="L151" s="204"/>
      <c r="M151" s="207"/>
      <c r="N151" s="210"/>
    </row>
    <row r="152" spans="1:14">
      <c r="A152" s="205"/>
      <c r="B152" s="204"/>
      <c r="C152" s="1150" t="s">
        <v>391</v>
      </c>
      <c r="D152" s="1150"/>
      <c r="E152" s="1150"/>
      <c r="F152" s="212"/>
      <c r="G152" s="212"/>
      <c r="H152" s="212"/>
      <c r="I152" s="212"/>
      <c r="J152" s="221">
        <v>1612.57</v>
      </c>
      <c r="K152" s="212"/>
      <c r="L152" s="221">
        <v>26456.63</v>
      </c>
      <c r="M152" s="212"/>
      <c r="N152" s="214"/>
    </row>
    <row r="153" spans="1:14">
      <c r="A153" s="205"/>
      <c r="B153" s="204"/>
      <c r="C153" s="1141" t="s">
        <v>392</v>
      </c>
      <c r="D153" s="1141"/>
      <c r="E153" s="1141"/>
      <c r="F153" s="207"/>
      <c r="G153" s="207"/>
      <c r="H153" s="207"/>
      <c r="I153" s="207"/>
      <c r="J153" s="204"/>
      <c r="K153" s="207"/>
      <c r="L153" s="220">
        <v>11376.52</v>
      </c>
      <c r="M153" s="207"/>
      <c r="N153" s="210"/>
    </row>
    <row r="154" spans="1:14" ht="22.5">
      <c r="A154" s="205"/>
      <c r="B154" s="204" t="s">
        <v>632</v>
      </c>
      <c r="C154" s="1141" t="s">
        <v>633</v>
      </c>
      <c r="D154" s="1141"/>
      <c r="E154" s="1141"/>
      <c r="F154" s="207" t="s">
        <v>395</v>
      </c>
      <c r="G154" s="215">
        <v>100</v>
      </c>
      <c r="H154" s="207"/>
      <c r="I154" s="215">
        <v>100</v>
      </c>
      <c r="J154" s="204"/>
      <c r="K154" s="207"/>
      <c r="L154" s="220">
        <v>11376.52</v>
      </c>
      <c r="M154" s="207"/>
      <c r="N154" s="210"/>
    </row>
    <row r="155" spans="1:14" ht="22.5">
      <c r="A155" s="205"/>
      <c r="B155" s="204" t="s">
        <v>634</v>
      </c>
      <c r="C155" s="1141" t="s">
        <v>635</v>
      </c>
      <c r="D155" s="1141"/>
      <c r="E155" s="1141"/>
      <c r="F155" s="207" t="s">
        <v>395</v>
      </c>
      <c r="G155" s="215">
        <v>49</v>
      </c>
      <c r="H155" s="207"/>
      <c r="I155" s="215">
        <v>49</v>
      </c>
      <c r="J155" s="204"/>
      <c r="K155" s="207"/>
      <c r="L155" s="220">
        <v>5574.49</v>
      </c>
      <c r="M155" s="207"/>
      <c r="N155" s="210"/>
    </row>
    <row r="156" spans="1:14">
      <c r="A156" s="216"/>
      <c r="B156" s="217"/>
      <c r="C156" s="1145" t="s">
        <v>398</v>
      </c>
      <c r="D156" s="1145"/>
      <c r="E156" s="1145"/>
      <c r="F156" s="196"/>
      <c r="G156" s="196"/>
      <c r="H156" s="196"/>
      <c r="I156" s="196"/>
      <c r="J156" s="198"/>
      <c r="K156" s="196"/>
      <c r="L156" s="222">
        <v>43407.64</v>
      </c>
      <c r="M156" s="212"/>
      <c r="N156" s="199"/>
    </row>
    <row r="157" spans="1:14">
      <c r="A157" s="194" t="s">
        <v>505</v>
      </c>
      <c r="B157" s="195" t="s">
        <v>829</v>
      </c>
      <c r="C157" s="1145" t="s">
        <v>830</v>
      </c>
      <c r="D157" s="1145"/>
      <c r="E157" s="1145"/>
      <c r="F157" s="196" t="s">
        <v>539</v>
      </c>
      <c r="G157" s="196"/>
      <c r="H157" s="196"/>
      <c r="I157" s="197">
        <v>14.9406</v>
      </c>
      <c r="J157" s="198"/>
      <c r="K157" s="196"/>
      <c r="L157" s="198"/>
      <c r="M157" s="196"/>
      <c r="N157" s="199"/>
    </row>
    <row r="158" spans="1:14" ht="22.5">
      <c r="A158" s="203"/>
      <c r="B158" s="204" t="s">
        <v>385</v>
      </c>
      <c r="C158" s="1141" t="s">
        <v>386</v>
      </c>
      <c r="D158" s="1141"/>
      <c r="E158" s="1141"/>
      <c r="F158" s="1141"/>
      <c r="G158" s="1141"/>
      <c r="H158" s="1141"/>
      <c r="I158" s="1141"/>
      <c r="J158" s="1141"/>
      <c r="K158" s="1141"/>
      <c r="L158" s="1141"/>
      <c r="M158" s="1141"/>
      <c r="N158" s="1146"/>
    </row>
    <row r="159" spans="1:14">
      <c r="A159" s="205"/>
      <c r="B159" s="206">
        <v>1</v>
      </c>
      <c r="C159" s="1141" t="s">
        <v>446</v>
      </c>
      <c r="D159" s="1141"/>
      <c r="E159" s="1141"/>
      <c r="F159" s="207"/>
      <c r="G159" s="207"/>
      <c r="H159" s="207"/>
      <c r="I159" s="207"/>
      <c r="J159" s="208">
        <v>104.56</v>
      </c>
      <c r="K159" s="209">
        <v>1.25</v>
      </c>
      <c r="L159" s="220">
        <v>1952.74</v>
      </c>
      <c r="M159" s="207"/>
      <c r="N159" s="210"/>
    </row>
    <row r="160" spans="1:14">
      <c r="A160" s="205"/>
      <c r="B160" s="206">
        <v>2</v>
      </c>
      <c r="C160" s="1141" t="s">
        <v>387</v>
      </c>
      <c r="D160" s="1141"/>
      <c r="E160" s="1141"/>
      <c r="F160" s="207"/>
      <c r="G160" s="207"/>
      <c r="H160" s="207"/>
      <c r="I160" s="207"/>
      <c r="J160" s="208">
        <v>41.19</v>
      </c>
      <c r="K160" s="209">
        <v>1.25</v>
      </c>
      <c r="L160" s="208">
        <v>769.25</v>
      </c>
      <c r="M160" s="207"/>
      <c r="N160" s="210"/>
    </row>
    <row r="161" spans="1:14">
      <c r="A161" s="205"/>
      <c r="B161" s="206">
        <v>3</v>
      </c>
      <c r="C161" s="1141" t="s">
        <v>388</v>
      </c>
      <c r="D161" s="1141"/>
      <c r="E161" s="1141"/>
      <c r="F161" s="207"/>
      <c r="G161" s="207"/>
      <c r="H161" s="207"/>
      <c r="I161" s="207"/>
      <c r="J161" s="208">
        <v>0.93</v>
      </c>
      <c r="K161" s="209">
        <v>1.25</v>
      </c>
      <c r="L161" s="208">
        <v>17.37</v>
      </c>
      <c r="M161" s="207"/>
      <c r="N161" s="210"/>
    </row>
    <row r="162" spans="1:14">
      <c r="A162" s="205"/>
      <c r="B162" s="206">
        <v>4</v>
      </c>
      <c r="C162" s="1141" t="s">
        <v>447</v>
      </c>
      <c r="D162" s="1141"/>
      <c r="E162" s="1141"/>
      <c r="F162" s="207"/>
      <c r="G162" s="207"/>
      <c r="H162" s="207"/>
      <c r="I162" s="207"/>
      <c r="J162" s="208">
        <v>105.72</v>
      </c>
      <c r="K162" s="207"/>
      <c r="L162" s="220">
        <v>1579.52</v>
      </c>
      <c r="M162" s="207"/>
      <c r="N162" s="210"/>
    </row>
    <row r="163" spans="1:14">
      <c r="A163" s="205"/>
      <c r="B163" s="204"/>
      <c r="C163" s="1141" t="s">
        <v>448</v>
      </c>
      <c r="D163" s="1141"/>
      <c r="E163" s="1141"/>
      <c r="F163" s="207" t="s">
        <v>390</v>
      </c>
      <c r="G163" s="209">
        <v>10.54</v>
      </c>
      <c r="H163" s="209">
        <v>1.25</v>
      </c>
      <c r="I163" s="249">
        <v>196.84240500000001</v>
      </c>
      <c r="J163" s="204"/>
      <c r="K163" s="207"/>
      <c r="L163" s="204"/>
      <c r="M163" s="207"/>
      <c r="N163" s="210"/>
    </row>
    <row r="164" spans="1:14">
      <c r="A164" s="205"/>
      <c r="B164" s="204"/>
      <c r="C164" s="1141" t="s">
        <v>389</v>
      </c>
      <c r="D164" s="1141"/>
      <c r="E164" s="1141"/>
      <c r="F164" s="207" t="s">
        <v>390</v>
      </c>
      <c r="G164" s="209">
        <v>0.08</v>
      </c>
      <c r="H164" s="209">
        <v>1.25</v>
      </c>
      <c r="I164" s="252">
        <v>1.4940599999999999</v>
      </c>
      <c r="J164" s="204"/>
      <c r="K164" s="207"/>
      <c r="L164" s="204"/>
      <c r="M164" s="207"/>
      <c r="N164" s="210"/>
    </row>
    <row r="165" spans="1:14">
      <c r="A165" s="205"/>
      <c r="B165" s="204"/>
      <c r="C165" s="1150" t="s">
        <v>391</v>
      </c>
      <c r="D165" s="1150"/>
      <c r="E165" s="1150"/>
      <c r="F165" s="212"/>
      <c r="G165" s="212"/>
      <c r="H165" s="212"/>
      <c r="I165" s="212"/>
      <c r="J165" s="213">
        <v>251.47</v>
      </c>
      <c r="K165" s="212"/>
      <c r="L165" s="221">
        <v>4301.51</v>
      </c>
      <c r="M165" s="212"/>
      <c r="N165" s="214"/>
    </row>
    <row r="166" spans="1:14">
      <c r="A166" s="205"/>
      <c r="B166" s="204"/>
      <c r="C166" s="1141" t="s">
        <v>392</v>
      </c>
      <c r="D166" s="1141"/>
      <c r="E166" s="1141"/>
      <c r="F166" s="207"/>
      <c r="G166" s="207"/>
      <c r="H166" s="207"/>
      <c r="I166" s="207"/>
      <c r="J166" s="204"/>
      <c r="K166" s="207"/>
      <c r="L166" s="220">
        <v>1970.11</v>
      </c>
      <c r="M166" s="207"/>
      <c r="N166" s="210"/>
    </row>
    <row r="167" spans="1:14" ht="22.5">
      <c r="A167" s="205"/>
      <c r="B167" s="204" t="s">
        <v>632</v>
      </c>
      <c r="C167" s="1141" t="s">
        <v>633</v>
      </c>
      <c r="D167" s="1141"/>
      <c r="E167" s="1141"/>
      <c r="F167" s="207" t="s">
        <v>395</v>
      </c>
      <c r="G167" s="215">
        <v>100</v>
      </c>
      <c r="H167" s="207"/>
      <c r="I167" s="215">
        <v>100</v>
      </c>
      <c r="J167" s="204"/>
      <c r="K167" s="207"/>
      <c r="L167" s="220">
        <v>1970.11</v>
      </c>
      <c r="M167" s="207"/>
      <c r="N167" s="210"/>
    </row>
    <row r="168" spans="1:14" ht="22.5">
      <c r="A168" s="205"/>
      <c r="B168" s="204" t="s">
        <v>634</v>
      </c>
      <c r="C168" s="1141" t="s">
        <v>635</v>
      </c>
      <c r="D168" s="1141"/>
      <c r="E168" s="1141"/>
      <c r="F168" s="207" t="s">
        <v>395</v>
      </c>
      <c r="G168" s="215">
        <v>49</v>
      </c>
      <c r="H168" s="207"/>
      <c r="I168" s="215">
        <v>49</v>
      </c>
      <c r="J168" s="204"/>
      <c r="K168" s="207"/>
      <c r="L168" s="208">
        <v>965.35</v>
      </c>
      <c r="M168" s="207"/>
      <c r="N168" s="210"/>
    </row>
    <row r="169" spans="1:14">
      <c r="A169" s="216"/>
      <c r="B169" s="217"/>
      <c r="C169" s="1145" t="s">
        <v>398</v>
      </c>
      <c r="D169" s="1145"/>
      <c r="E169" s="1145"/>
      <c r="F169" s="196"/>
      <c r="G169" s="196"/>
      <c r="H169" s="196"/>
      <c r="I169" s="196"/>
      <c r="J169" s="198"/>
      <c r="K169" s="196"/>
      <c r="L169" s="222">
        <v>7236.97</v>
      </c>
      <c r="M169" s="212"/>
      <c r="N169" s="199"/>
    </row>
    <row r="170" spans="1:14">
      <c r="A170" s="194" t="s">
        <v>514</v>
      </c>
      <c r="B170" s="195" t="s">
        <v>831</v>
      </c>
      <c r="C170" s="1145" t="s">
        <v>832</v>
      </c>
      <c r="D170" s="1145"/>
      <c r="E170" s="1145"/>
      <c r="F170" s="196" t="s">
        <v>472</v>
      </c>
      <c r="G170" s="196"/>
      <c r="H170" s="196"/>
      <c r="I170" s="255">
        <v>0.567743</v>
      </c>
      <c r="J170" s="222">
        <v>41699.81</v>
      </c>
      <c r="K170" s="196"/>
      <c r="L170" s="222">
        <v>23674.78</v>
      </c>
      <c r="M170" s="196"/>
      <c r="N170" s="199"/>
    </row>
    <row r="171" spans="1:14">
      <c r="A171" s="216"/>
      <c r="B171" s="217"/>
      <c r="C171" s="1141" t="s">
        <v>409</v>
      </c>
      <c r="D171" s="1141"/>
      <c r="E171" s="1141"/>
      <c r="F171" s="1141"/>
      <c r="G171" s="1141"/>
      <c r="H171" s="1141"/>
      <c r="I171" s="1141"/>
      <c r="J171" s="1141"/>
      <c r="K171" s="1141"/>
      <c r="L171" s="1141"/>
      <c r="M171" s="1141"/>
      <c r="N171" s="1146"/>
    </row>
    <row r="172" spans="1:14">
      <c r="A172" s="216"/>
      <c r="B172" s="217"/>
      <c r="C172" s="1145" t="s">
        <v>398</v>
      </c>
      <c r="D172" s="1145"/>
      <c r="E172" s="1145"/>
      <c r="F172" s="196"/>
      <c r="G172" s="196"/>
      <c r="H172" s="196"/>
      <c r="I172" s="196"/>
      <c r="J172" s="198"/>
      <c r="K172" s="196"/>
      <c r="L172" s="222">
        <v>23674.78</v>
      </c>
      <c r="M172" s="212"/>
      <c r="N172" s="199"/>
    </row>
    <row r="173" spans="1:14">
      <c r="A173" s="194" t="s">
        <v>517</v>
      </c>
      <c r="B173" s="195" t="s">
        <v>833</v>
      </c>
      <c r="C173" s="1145" t="s">
        <v>834</v>
      </c>
      <c r="D173" s="1145"/>
      <c r="E173" s="1145"/>
      <c r="F173" s="196" t="s">
        <v>539</v>
      </c>
      <c r="G173" s="196"/>
      <c r="H173" s="196"/>
      <c r="I173" s="247">
        <v>56.06</v>
      </c>
      <c r="J173" s="198"/>
      <c r="K173" s="196"/>
      <c r="L173" s="198"/>
      <c r="M173" s="196"/>
      <c r="N173" s="199"/>
    </row>
    <row r="174" spans="1:14">
      <c r="A174" s="201"/>
      <c r="B174" s="202"/>
      <c r="C174" s="1141" t="s">
        <v>835</v>
      </c>
      <c r="D174" s="1141"/>
      <c r="E174" s="1141"/>
      <c r="F174" s="1141"/>
      <c r="G174" s="1141"/>
      <c r="H174" s="1141"/>
      <c r="I174" s="1141"/>
      <c r="J174" s="1141"/>
      <c r="K174" s="1141"/>
      <c r="L174" s="1141"/>
      <c r="M174" s="1141"/>
      <c r="N174" s="1146"/>
    </row>
    <row r="175" spans="1:14">
      <c r="A175" s="203"/>
      <c r="B175" s="204"/>
      <c r="C175" s="1141" t="s">
        <v>836</v>
      </c>
      <c r="D175" s="1141"/>
      <c r="E175" s="1141"/>
      <c r="F175" s="1141"/>
      <c r="G175" s="1141"/>
      <c r="H175" s="1141"/>
      <c r="I175" s="1141"/>
      <c r="J175" s="1141"/>
      <c r="K175" s="1141"/>
      <c r="L175" s="1141"/>
      <c r="M175" s="1141"/>
      <c r="N175" s="1146"/>
    </row>
    <row r="176" spans="1:14" ht="22.5">
      <c r="A176" s="203"/>
      <c r="B176" s="204" t="s">
        <v>385</v>
      </c>
      <c r="C176" s="1141" t="s">
        <v>386</v>
      </c>
      <c r="D176" s="1141"/>
      <c r="E176" s="1141"/>
      <c r="F176" s="1141"/>
      <c r="G176" s="1141"/>
      <c r="H176" s="1141"/>
      <c r="I176" s="1141"/>
      <c r="J176" s="1141"/>
      <c r="K176" s="1141"/>
      <c r="L176" s="1141"/>
      <c r="M176" s="1141"/>
      <c r="N176" s="1146"/>
    </row>
    <row r="177" spans="1:14">
      <c r="A177" s="205"/>
      <c r="B177" s="206">
        <v>1</v>
      </c>
      <c r="C177" s="1141" t="s">
        <v>446</v>
      </c>
      <c r="D177" s="1141"/>
      <c r="E177" s="1141"/>
      <c r="F177" s="207"/>
      <c r="G177" s="207"/>
      <c r="H177" s="207"/>
      <c r="I177" s="207"/>
      <c r="J177" s="208">
        <v>31.95</v>
      </c>
      <c r="K177" s="248">
        <v>2.5</v>
      </c>
      <c r="L177" s="220">
        <v>4477.79</v>
      </c>
      <c r="M177" s="207"/>
      <c r="N177" s="210"/>
    </row>
    <row r="178" spans="1:14">
      <c r="A178" s="205"/>
      <c r="B178" s="206">
        <v>2</v>
      </c>
      <c r="C178" s="1141" t="s">
        <v>387</v>
      </c>
      <c r="D178" s="1141"/>
      <c r="E178" s="1141"/>
      <c r="F178" s="207"/>
      <c r="G178" s="207"/>
      <c r="H178" s="207"/>
      <c r="I178" s="207"/>
      <c r="J178" s="208">
        <v>3.29</v>
      </c>
      <c r="K178" s="248">
        <v>2.5</v>
      </c>
      <c r="L178" s="208">
        <v>461.09</v>
      </c>
      <c r="M178" s="207"/>
      <c r="N178" s="210"/>
    </row>
    <row r="179" spans="1:14">
      <c r="A179" s="205"/>
      <c r="B179" s="206">
        <v>3</v>
      </c>
      <c r="C179" s="1141" t="s">
        <v>388</v>
      </c>
      <c r="D179" s="1141"/>
      <c r="E179" s="1141"/>
      <c r="F179" s="207"/>
      <c r="G179" s="207"/>
      <c r="H179" s="207"/>
      <c r="I179" s="207"/>
      <c r="J179" s="208">
        <v>0.57999999999999996</v>
      </c>
      <c r="K179" s="248">
        <v>2.5</v>
      </c>
      <c r="L179" s="208">
        <v>81.290000000000006</v>
      </c>
      <c r="M179" s="207"/>
      <c r="N179" s="210"/>
    </row>
    <row r="180" spans="1:14">
      <c r="A180" s="205"/>
      <c r="B180" s="204"/>
      <c r="C180" s="1141" t="s">
        <v>448</v>
      </c>
      <c r="D180" s="1141"/>
      <c r="E180" s="1141"/>
      <c r="F180" s="207" t="s">
        <v>390</v>
      </c>
      <c r="G180" s="209">
        <v>3.36</v>
      </c>
      <c r="H180" s="248">
        <v>2.5</v>
      </c>
      <c r="I180" s="254">
        <v>470.904</v>
      </c>
      <c r="J180" s="204"/>
      <c r="K180" s="207"/>
      <c r="L180" s="204"/>
      <c r="M180" s="207"/>
      <c r="N180" s="210"/>
    </row>
    <row r="181" spans="1:14">
      <c r="A181" s="205"/>
      <c r="B181" s="204"/>
      <c r="C181" s="1141" t="s">
        <v>389</v>
      </c>
      <c r="D181" s="1141"/>
      <c r="E181" s="1141"/>
      <c r="F181" s="207" t="s">
        <v>390</v>
      </c>
      <c r="G181" s="209">
        <v>0.05</v>
      </c>
      <c r="H181" s="248">
        <v>2.5</v>
      </c>
      <c r="I181" s="250">
        <v>7.0075000000000003</v>
      </c>
      <c r="J181" s="204"/>
      <c r="K181" s="207"/>
      <c r="L181" s="204"/>
      <c r="M181" s="207"/>
      <c r="N181" s="210"/>
    </row>
    <row r="182" spans="1:14">
      <c r="A182" s="205"/>
      <c r="B182" s="204"/>
      <c r="C182" s="1150" t="s">
        <v>391</v>
      </c>
      <c r="D182" s="1150"/>
      <c r="E182" s="1150"/>
      <c r="F182" s="212"/>
      <c r="G182" s="212"/>
      <c r="H182" s="212"/>
      <c r="I182" s="212"/>
      <c r="J182" s="213">
        <v>35.24</v>
      </c>
      <c r="K182" s="212"/>
      <c r="L182" s="221">
        <v>4938.88</v>
      </c>
      <c r="M182" s="212"/>
      <c r="N182" s="214"/>
    </row>
    <row r="183" spans="1:14">
      <c r="A183" s="205"/>
      <c r="B183" s="204"/>
      <c r="C183" s="1141" t="s">
        <v>392</v>
      </c>
      <c r="D183" s="1141"/>
      <c r="E183" s="1141"/>
      <c r="F183" s="207"/>
      <c r="G183" s="207"/>
      <c r="H183" s="207"/>
      <c r="I183" s="207"/>
      <c r="J183" s="204"/>
      <c r="K183" s="207"/>
      <c r="L183" s="220">
        <v>4559.08</v>
      </c>
      <c r="M183" s="207"/>
      <c r="N183" s="210"/>
    </row>
    <row r="184" spans="1:14" ht="22.5">
      <c r="A184" s="205"/>
      <c r="B184" s="204" t="s">
        <v>785</v>
      </c>
      <c r="C184" s="1141" t="s">
        <v>786</v>
      </c>
      <c r="D184" s="1141"/>
      <c r="E184" s="1141"/>
      <c r="F184" s="207" t="s">
        <v>395</v>
      </c>
      <c r="G184" s="215">
        <v>110</v>
      </c>
      <c r="H184" s="207"/>
      <c r="I184" s="215">
        <v>110</v>
      </c>
      <c r="J184" s="204"/>
      <c r="K184" s="207"/>
      <c r="L184" s="220">
        <v>5014.99</v>
      </c>
      <c r="M184" s="207"/>
      <c r="N184" s="210"/>
    </row>
    <row r="185" spans="1:14" ht="22.5">
      <c r="A185" s="205"/>
      <c r="B185" s="204" t="s">
        <v>787</v>
      </c>
      <c r="C185" s="1141" t="s">
        <v>788</v>
      </c>
      <c r="D185" s="1141"/>
      <c r="E185" s="1141"/>
      <c r="F185" s="207" t="s">
        <v>395</v>
      </c>
      <c r="G185" s="215">
        <v>69</v>
      </c>
      <c r="H185" s="207"/>
      <c r="I185" s="215">
        <v>69</v>
      </c>
      <c r="J185" s="204"/>
      <c r="K185" s="207"/>
      <c r="L185" s="220">
        <v>3145.77</v>
      </c>
      <c r="M185" s="207"/>
      <c r="N185" s="210"/>
    </row>
    <row r="186" spans="1:14">
      <c r="A186" s="216"/>
      <c r="B186" s="217"/>
      <c r="C186" s="1145" t="s">
        <v>398</v>
      </c>
      <c r="D186" s="1145"/>
      <c r="E186" s="1145"/>
      <c r="F186" s="196"/>
      <c r="G186" s="196"/>
      <c r="H186" s="196"/>
      <c r="I186" s="196"/>
      <c r="J186" s="198"/>
      <c r="K186" s="196"/>
      <c r="L186" s="222">
        <v>13099.64</v>
      </c>
      <c r="M186" s="212"/>
      <c r="N186" s="199"/>
    </row>
    <row r="187" spans="1:14">
      <c r="A187" s="194" t="s">
        <v>519</v>
      </c>
      <c r="B187" s="195" t="s">
        <v>837</v>
      </c>
      <c r="C187" s="1145" t="s">
        <v>838</v>
      </c>
      <c r="D187" s="1145"/>
      <c r="E187" s="1145"/>
      <c r="F187" s="196" t="s">
        <v>472</v>
      </c>
      <c r="G187" s="196"/>
      <c r="H187" s="196"/>
      <c r="I187" s="223">
        <v>16.818000000000001</v>
      </c>
      <c r="J187" s="222">
        <v>1500</v>
      </c>
      <c r="K187" s="196"/>
      <c r="L187" s="222">
        <v>25227</v>
      </c>
      <c r="M187" s="196"/>
      <c r="N187" s="199"/>
    </row>
    <row r="188" spans="1:14">
      <c r="A188" s="216"/>
      <c r="B188" s="217"/>
      <c r="C188" s="1141" t="s">
        <v>409</v>
      </c>
      <c r="D188" s="1141"/>
      <c r="E188" s="1141"/>
      <c r="F188" s="1141"/>
      <c r="G188" s="1141"/>
      <c r="H188" s="1141"/>
      <c r="I188" s="1141"/>
      <c r="J188" s="1141"/>
      <c r="K188" s="1141"/>
      <c r="L188" s="1141"/>
      <c r="M188" s="1141"/>
      <c r="N188" s="1146"/>
    </row>
    <row r="189" spans="1:14">
      <c r="A189" s="201"/>
      <c r="B189" s="202"/>
      <c r="C189" s="1141" t="s">
        <v>839</v>
      </c>
      <c r="D189" s="1141"/>
      <c r="E189" s="1141"/>
      <c r="F189" s="1141"/>
      <c r="G189" s="1141"/>
      <c r="H189" s="1141"/>
      <c r="I189" s="1141"/>
      <c r="J189" s="1141"/>
      <c r="K189" s="1141"/>
      <c r="L189" s="1141"/>
      <c r="M189" s="1141"/>
      <c r="N189" s="1146"/>
    </row>
    <row r="190" spans="1:14">
      <c r="A190" s="216"/>
      <c r="B190" s="217"/>
      <c r="C190" s="1145" t="s">
        <v>398</v>
      </c>
      <c r="D190" s="1145"/>
      <c r="E190" s="1145"/>
      <c r="F190" s="196"/>
      <c r="G190" s="196"/>
      <c r="H190" s="196"/>
      <c r="I190" s="196"/>
      <c r="J190" s="198"/>
      <c r="K190" s="196"/>
      <c r="L190" s="222">
        <v>25227</v>
      </c>
      <c r="M190" s="212"/>
      <c r="N190" s="199"/>
    </row>
    <row r="191" spans="1:14">
      <c r="A191" s="224"/>
      <c r="B191" s="217"/>
      <c r="C191" s="217"/>
      <c r="D191" s="217"/>
      <c r="E191" s="217"/>
      <c r="F191" s="225"/>
      <c r="G191" s="225"/>
      <c r="H191" s="225"/>
      <c r="I191" s="225"/>
      <c r="J191" s="226"/>
      <c r="K191" s="225"/>
      <c r="L191" s="226"/>
      <c r="M191" s="207"/>
      <c r="N191" s="226"/>
    </row>
    <row r="192" spans="1:14">
      <c r="A192" s="227"/>
      <c r="B192" s="198"/>
      <c r="C192" s="1145" t="s">
        <v>840</v>
      </c>
      <c r="D192" s="1145"/>
      <c r="E192" s="1145"/>
      <c r="F192" s="1145"/>
      <c r="G192" s="1145"/>
      <c r="H192" s="1145"/>
      <c r="I192" s="1145"/>
      <c r="J192" s="1145"/>
      <c r="K192" s="1145"/>
      <c r="L192" s="228"/>
      <c r="M192" s="229"/>
      <c r="N192" s="230"/>
    </row>
    <row r="193" spans="1:14">
      <c r="A193" s="231"/>
      <c r="B193" s="204"/>
      <c r="C193" s="1141" t="s">
        <v>416</v>
      </c>
      <c r="D193" s="1141"/>
      <c r="E193" s="1141"/>
      <c r="F193" s="1141"/>
      <c r="G193" s="1141"/>
      <c r="H193" s="1141"/>
      <c r="I193" s="1141"/>
      <c r="J193" s="1141"/>
      <c r="K193" s="1141"/>
      <c r="L193" s="232">
        <v>2196232.79</v>
      </c>
      <c r="M193" s="233"/>
      <c r="N193" s="234"/>
    </row>
    <row r="194" spans="1:14">
      <c r="A194" s="231"/>
      <c r="B194" s="204"/>
      <c r="C194" s="1141" t="s">
        <v>417</v>
      </c>
      <c r="D194" s="1141"/>
      <c r="E194" s="1141"/>
      <c r="F194" s="1141"/>
      <c r="G194" s="1141"/>
      <c r="H194" s="1141"/>
      <c r="I194" s="1141"/>
      <c r="J194" s="1141"/>
      <c r="K194" s="1141"/>
      <c r="L194" s="236"/>
      <c r="M194" s="233"/>
      <c r="N194" s="234"/>
    </row>
    <row r="195" spans="1:14">
      <c r="A195" s="231"/>
      <c r="B195" s="204"/>
      <c r="C195" s="1141" t="s">
        <v>488</v>
      </c>
      <c r="D195" s="1141"/>
      <c r="E195" s="1141"/>
      <c r="F195" s="1141"/>
      <c r="G195" s="1141"/>
      <c r="H195" s="1141"/>
      <c r="I195" s="1141"/>
      <c r="J195" s="1141"/>
      <c r="K195" s="1141"/>
      <c r="L195" s="232">
        <v>99079.57</v>
      </c>
      <c r="M195" s="233"/>
      <c r="N195" s="234"/>
    </row>
    <row r="196" spans="1:14">
      <c r="A196" s="231"/>
      <c r="B196" s="204"/>
      <c r="C196" s="1141" t="s">
        <v>418</v>
      </c>
      <c r="D196" s="1141"/>
      <c r="E196" s="1141"/>
      <c r="F196" s="1141"/>
      <c r="G196" s="1141"/>
      <c r="H196" s="1141"/>
      <c r="I196" s="1141"/>
      <c r="J196" s="1141"/>
      <c r="K196" s="1141"/>
      <c r="L196" s="232">
        <v>68222.259999999995</v>
      </c>
      <c r="M196" s="233"/>
      <c r="N196" s="234"/>
    </row>
    <row r="197" spans="1:14">
      <c r="A197" s="231"/>
      <c r="B197" s="204"/>
      <c r="C197" s="1141" t="s">
        <v>419</v>
      </c>
      <c r="D197" s="1141"/>
      <c r="E197" s="1141"/>
      <c r="F197" s="1141"/>
      <c r="G197" s="1141"/>
      <c r="H197" s="1141"/>
      <c r="I197" s="1141"/>
      <c r="J197" s="1141"/>
      <c r="K197" s="1141"/>
      <c r="L197" s="232">
        <v>8934.26</v>
      </c>
      <c r="M197" s="233"/>
      <c r="N197" s="234"/>
    </row>
    <row r="198" spans="1:14">
      <c r="A198" s="231"/>
      <c r="B198" s="204"/>
      <c r="C198" s="1141" t="s">
        <v>420</v>
      </c>
      <c r="D198" s="1141"/>
      <c r="E198" s="1141"/>
      <c r="F198" s="1141"/>
      <c r="G198" s="1141"/>
      <c r="H198" s="1141"/>
      <c r="I198" s="1141"/>
      <c r="J198" s="1141"/>
      <c r="K198" s="1141"/>
      <c r="L198" s="232">
        <v>2028930.96</v>
      </c>
      <c r="M198" s="233"/>
      <c r="N198" s="234"/>
    </row>
    <row r="199" spans="1:14">
      <c r="A199" s="231"/>
      <c r="B199" s="204"/>
      <c r="C199" s="1141" t="s">
        <v>421</v>
      </c>
      <c r="D199" s="1141"/>
      <c r="E199" s="1141"/>
      <c r="F199" s="1141"/>
      <c r="G199" s="1141"/>
      <c r="H199" s="1141"/>
      <c r="I199" s="1141"/>
      <c r="J199" s="1141"/>
      <c r="K199" s="1141"/>
      <c r="L199" s="232">
        <v>2369585.02</v>
      </c>
      <c r="M199" s="233"/>
      <c r="N199" s="234"/>
    </row>
    <row r="200" spans="1:14">
      <c r="A200" s="231"/>
      <c r="B200" s="204"/>
      <c r="C200" s="1141" t="s">
        <v>417</v>
      </c>
      <c r="D200" s="1141"/>
      <c r="E200" s="1141"/>
      <c r="F200" s="1141"/>
      <c r="G200" s="1141"/>
      <c r="H200" s="1141"/>
      <c r="I200" s="1141"/>
      <c r="J200" s="1141"/>
      <c r="K200" s="1141"/>
      <c r="L200" s="236"/>
      <c r="M200" s="233"/>
      <c r="N200" s="234"/>
    </row>
    <row r="201" spans="1:14">
      <c r="A201" s="231"/>
      <c r="B201" s="204"/>
      <c r="C201" s="1141" t="s">
        <v>489</v>
      </c>
      <c r="D201" s="1141"/>
      <c r="E201" s="1141"/>
      <c r="F201" s="1141"/>
      <c r="G201" s="1141"/>
      <c r="H201" s="1141"/>
      <c r="I201" s="1141"/>
      <c r="J201" s="1141"/>
      <c r="K201" s="1141"/>
      <c r="L201" s="232">
        <v>99079.57</v>
      </c>
      <c r="M201" s="233"/>
      <c r="N201" s="234"/>
    </row>
    <row r="202" spans="1:14">
      <c r="A202" s="231"/>
      <c r="B202" s="204"/>
      <c r="C202" s="1141" t="s">
        <v>490</v>
      </c>
      <c r="D202" s="1141"/>
      <c r="E202" s="1141"/>
      <c r="F202" s="1141"/>
      <c r="G202" s="1141"/>
      <c r="H202" s="1141"/>
      <c r="I202" s="1141"/>
      <c r="J202" s="1141"/>
      <c r="K202" s="1141"/>
      <c r="L202" s="232">
        <v>68222.259999999995</v>
      </c>
      <c r="M202" s="233"/>
      <c r="N202" s="234"/>
    </row>
    <row r="203" spans="1:14">
      <c r="A203" s="231"/>
      <c r="B203" s="204"/>
      <c r="C203" s="1141" t="s">
        <v>491</v>
      </c>
      <c r="D203" s="1141"/>
      <c r="E203" s="1141"/>
      <c r="F203" s="1141"/>
      <c r="G203" s="1141"/>
      <c r="H203" s="1141"/>
      <c r="I203" s="1141"/>
      <c r="J203" s="1141"/>
      <c r="K203" s="1141"/>
      <c r="L203" s="232">
        <v>8934.26</v>
      </c>
      <c r="M203" s="233"/>
      <c r="N203" s="234"/>
    </row>
    <row r="204" spans="1:14">
      <c r="A204" s="231"/>
      <c r="B204" s="204"/>
      <c r="C204" s="1141" t="s">
        <v>492</v>
      </c>
      <c r="D204" s="1141"/>
      <c r="E204" s="1141"/>
      <c r="F204" s="1141"/>
      <c r="G204" s="1141"/>
      <c r="H204" s="1141"/>
      <c r="I204" s="1141"/>
      <c r="J204" s="1141"/>
      <c r="K204" s="1141"/>
      <c r="L204" s="232">
        <v>2028930.96</v>
      </c>
      <c r="M204" s="233"/>
      <c r="N204" s="234"/>
    </row>
    <row r="205" spans="1:14">
      <c r="A205" s="231"/>
      <c r="B205" s="204"/>
      <c r="C205" s="1141" t="s">
        <v>493</v>
      </c>
      <c r="D205" s="1141"/>
      <c r="E205" s="1141"/>
      <c r="F205" s="1141"/>
      <c r="G205" s="1141"/>
      <c r="H205" s="1141"/>
      <c r="I205" s="1141"/>
      <c r="J205" s="1141"/>
      <c r="K205" s="1141"/>
      <c r="L205" s="232">
        <v>110770.65</v>
      </c>
      <c r="M205" s="233"/>
      <c r="N205" s="234"/>
    </row>
    <row r="206" spans="1:14">
      <c r="A206" s="231"/>
      <c r="B206" s="204"/>
      <c r="C206" s="1141" t="s">
        <v>494</v>
      </c>
      <c r="D206" s="1141"/>
      <c r="E206" s="1141"/>
      <c r="F206" s="1141"/>
      <c r="G206" s="1141"/>
      <c r="H206" s="1141"/>
      <c r="I206" s="1141"/>
      <c r="J206" s="1141"/>
      <c r="K206" s="1141"/>
      <c r="L206" s="232">
        <v>62581.58</v>
      </c>
      <c r="M206" s="233"/>
      <c r="N206" s="234"/>
    </row>
    <row r="207" spans="1:14">
      <c r="A207" s="231"/>
      <c r="B207" s="204"/>
      <c r="C207" s="1141" t="s">
        <v>431</v>
      </c>
      <c r="D207" s="1141"/>
      <c r="E207" s="1141"/>
      <c r="F207" s="1141"/>
      <c r="G207" s="1141"/>
      <c r="H207" s="1141"/>
      <c r="I207" s="1141"/>
      <c r="J207" s="1141"/>
      <c r="K207" s="1141"/>
      <c r="L207" s="232">
        <v>108013.83</v>
      </c>
      <c r="M207" s="233"/>
      <c r="N207" s="234"/>
    </row>
    <row r="208" spans="1:14">
      <c r="A208" s="231"/>
      <c r="B208" s="204"/>
      <c r="C208" s="1141" t="s">
        <v>432</v>
      </c>
      <c r="D208" s="1141"/>
      <c r="E208" s="1141"/>
      <c r="F208" s="1141"/>
      <c r="G208" s="1141"/>
      <c r="H208" s="1141"/>
      <c r="I208" s="1141"/>
      <c r="J208" s="1141"/>
      <c r="K208" s="1141"/>
      <c r="L208" s="232">
        <v>110770.65</v>
      </c>
      <c r="M208" s="233"/>
      <c r="N208" s="234"/>
    </row>
    <row r="209" spans="1:14">
      <c r="A209" s="231"/>
      <c r="B209" s="204"/>
      <c r="C209" s="1141" t="s">
        <v>433</v>
      </c>
      <c r="D209" s="1141"/>
      <c r="E209" s="1141"/>
      <c r="F209" s="1141"/>
      <c r="G209" s="1141"/>
      <c r="H209" s="1141"/>
      <c r="I209" s="1141"/>
      <c r="J209" s="1141"/>
      <c r="K209" s="1141"/>
      <c r="L209" s="232">
        <v>62581.58</v>
      </c>
      <c r="M209" s="233"/>
      <c r="N209" s="234"/>
    </row>
    <row r="210" spans="1:14">
      <c r="A210" s="231"/>
      <c r="B210" s="226"/>
      <c r="C210" s="1142" t="s">
        <v>841</v>
      </c>
      <c r="D210" s="1142"/>
      <c r="E210" s="1142"/>
      <c r="F210" s="1142"/>
      <c r="G210" s="1142"/>
      <c r="H210" s="1142"/>
      <c r="I210" s="1142"/>
      <c r="J210" s="1142"/>
      <c r="K210" s="1142"/>
      <c r="L210" s="239">
        <v>2369585.02</v>
      </c>
      <c r="M210" s="240"/>
      <c r="N210" s="253"/>
    </row>
    <row r="211" spans="1:14">
      <c r="A211" s="1089" t="s">
        <v>842</v>
      </c>
      <c r="B211" s="1090"/>
      <c r="C211" s="1090"/>
      <c r="D211" s="1090"/>
      <c r="E211" s="1090"/>
      <c r="F211" s="1090"/>
      <c r="G211" s="1090"/>
      <c r="H211" s="1090"/>
      <c r="I211" s="1090"/>
      <c r="J211" s="1090"/>
      <c r="K211" s="1090"/>
      <c r="L211" s="1090"/>
      <c r="M211" s="1090"/>
      <c r="N211" s="1095"/>
    </row>
    <row r="212" spans="1:14">
      <c r="A212" s="1147" t="s">
        <v>843</v>
      </c>
      <c r="B212" s="1148"/>
      <c r="C212" s="1148"/>
      <c r="D212" s="1148"/>
      <c r="E212" s="1148"/>
      <c r="F212" s="1148"/>
      <c r="G212" s="1148"/>
      <c r="H212" s="1148"/>
      <c r="I212" s="1148"/>
      <c r="J212" s="1148"/>
      <c r="K212" s="1148"/>
      <c r="L212" s="1148"/>
      <c r="M212" s="1148"/>
      <c r="N212" s="1149"/>
    </row>
    <row r="213" spans="1:14">
      <c r="A213" s="194" t="s">
        <v>523</v>
      </c>
      <c r="B213" s="195" t="s">
        <v>783</v>
      </c>
      <c r="C213" s="1145" t="s">
        <v>784</v>
      </c>
      <c r="D213" s="1145"/>
      <c r="E213" s="1145"/>
      <c r="F213" s="196" t="s">
        <v>408</v>
      </c>
      <c r="G213" s="196"/>
      <c r="H213" s="196"/>
      <c r="I213" s="256">
        <v>10.5</v>
      </c>
      <c r="J213" s="198"/>
      <c r="K213" s="196"/>
      <c r="L213" s="198"/>
      <c r="M213" s="196"/>
      <c r="N213" s="199"/>
    </row>
    <row r="214" spans="1:14" ht="22.5">
      <c r="A214" s="203"/>
      <c r="B214" s="204" t="s">
        <v>385</v>
      </c>
      <c r="C214" s="1141" t="s">
        <v>386</v>
      </c>
      <c r="D214" s="1141"/>
      <c r="E214" s="1141"/>
      <c r="F214" s="1141"/>
      <c r="G214" s="1141"/>
      <c r="H214" s="1141"/>
      <c r="I214" s="1141"/>
      <c r="J214" s="1141"/>
      <c r="K214" s="1141"/>
      <c r="L214" s="1141"/>
      <c r="M214" s="1141"/>
      <c r="N214" s="1146"/>
    </row>
    <row r="215" spans="1:14">
      <c r="A215" s="205"/>
      <c r="B215" s="206">
        <v>1</v>
      </c>
      <c r="C215" s="1141" t="s">
        <v>446</v>
      </c>
      <c r="D215" s="1141"/>
      <c r="E215" s="1141"/>
      <c r="F215" s="207"/>
      <c r="G215" s="207"/>
      <c r="H215" s="207"/>
      <c r="I215" s="207"/>
      <c r="J215" s="208">
        <v>6.19</v>
      </c>
      <c r="K215" s="209">
        <v>1.25</v>
      </c>
      <c r="L215" s="208">
        <v>81.239999999999995</v>
      </c>
      <c r="M215" s="207"/>
      <c r="N215" s="210"/>
    </row>
    <row r="216" spans="1:14">
      <c r="A216" s="205"/>
      <c r="B216" s="206">
        <v>2</v>
      </c>
      <c r="C216" s="1141" t="s">
        <v>387</v>
      </c>
      <c r="D216" s="1141"/>
      <c r="E216" s="1141"/>
      <c r="F216" s="207"/>
      <c r="G216" s="207"/>
      <c r="H216" s="207"/>
      <c r="I216" s="207"/>
      <c r="J216" s="208">
        <v>8.1</v>
      </c>
      <c r="K216" s="209">
        <v>1.25</v>
      </c>
      <c r="L216" s="208">
        <v>106.31</v>
      </c>
      <c r="M216" s="207"/>
      <c r="N216" s="210"/>
    </row>
    <row r="217" spans="1:14">
      <c r="A217" s="205"/>
      <c r="B217" s="206">
        <v>3</v>
      </c>
      <c r="C217" s="1141" t="s">
        <v>388</v>
      </c>
      <c r="D217" s="1141"/>
      <c r="E217" s="1141"/>
      <c r="F217" s="207"/>
      <c r="G217" s="207"/>
      <c r="H217" s="207"/>
      <c r="I217" s="207"/>
      <c r="J217" s="208">
        <v>0.81</v>
      </c>
      <c r="K217" s="209">
        <v>1.25</v>
      </c>
      <c r="L217" s="208">
        <v>10.63</v>
      </c>
      <c r="M217" s="207"/>
      <c r="N217" s="210"/>
    </row>
    <row r="218" spans="1:14">
      <c r="A218" s="205"/>
      <c r="B218" s="206">
        <v>4</v>
      </c>
      <c r="C218" s="1141" t="s">
        <v>447</v>
      </c>
      <c r="D218" s="1141"/>
      <c r="E218" s="1141"/>
      <c r="F218" s="207"/>
      <c r="G218" s="207"/>
      <c r="H218" s="207"/>
      <c r="I218" s="207"/>
      <c r="J218" s="208">
        <v>0.37</v>
      </c>
      <c r="K218" s="207"/>
      <c r="L218" s="208">
        <v>3.89</v>
      </c>
      <c r="M218" s="207"/>
      <c r="N218" s="210"/>
    </row>
    <row r="219" spans="1:14">
      <c r="A219" s="205"/>
      <c r="B219" s="204"/>
      <c r="C219" s="1141" t="s">
        <v>448</v>
      </c>
      <c r="D219" s="1141"/>
      <c r="E219" s="1141"/>
      <c r="F219" s="207" t="s">
        <v>390</v>
      </c>
      <c r="G219" s="209">
        <v>0.78</v>
      </c>
      <c r="H219" s="209">
        <v>1.25</v>
      </c>
      <c r="I219" s="250">
        <v>10.237500000000001</v>
      </c>
      <c r="J219" s="204"/>
      <c r="K219" s="207"/>
      <c r="L219" s="204"/>
      <c r="M219" s="207"/>
      <c r="N219" s="210"/>
    </row>
    <row r="220" spans="1:14">
      <c r="A220" s="205"/>
      <c r="B220" s="204"/>
      <c r="C220" s="1141" t="s">
        <v>389</v>
      </c>
      <c r="D220" s="1141"/>
      <c r="E220" s="1141"/>
      <c r="F220" s="207" t="s">
        <v>390</v>
      </c>
      <c r="G220" s="209">
        <v>7.0000000000000007E-2</v>
      </c>
      <c r="H220" s="209">
        <v>1.25</v>
      </c>
      <c r="I220" s="252">
        <v>0.91874999999999996</v>
      </c>
      <c r="J220" s="204"/>
      <c r="K220" s="207"/>
      <c r="L220" s="204"/>
      <c r="M220" s="207"/>
      <c r="N220" s="210"/>
    </row>
    <row r="221" spans="1:14">
      <c r="A221" s="205"/>
      <c r="B221" s="204"/>
      <c r="C221" s="1150" t="s">
        <v>391</v>
      </c>
      <c r="D221" s="1150"/>
      <c r="E221" s="1150"/>
      <c r="F221" s="212"/>
      <c r="G221" s="212"/>
      <c r="H221" s="212"/>
      <c r="I221" s="212"/>
      <c r="J221" s="213">
        <v>14.66</v>
      </c>
      <c r="K221" s="212"/>
      <c r="L221" s="213">
        <v>191.44</v>
      </c>
      <c r="M221" s="212"/>
      <c r="N221" s="214"/>
    </row>
    <row r="222" spans="1:14">
      <c r="A222" s="205"/>
      <c r="B222" s="204"/>
      <c r="C222" s="1141" t="s">
        <v>392</v>
      </c>
      <c r="D222" s="1141"/>
      <c r="E222" s="1141"/>
      <c r="F222" s="207"/>
      <c r="G222" s="207"/>
      <c r="H222" s="207"/>
      <c r="I222" s="207"/>
      <c r="J222" s="204"/>
      <c r="K222" s="207"/>
      <c r="L222" s="208">
        <v>91.87</v>
      </c>
      <c r="M222" s="207"/>
      <c r="N222" s="210"/>
    </row>
    <row r="223" spans="1:14" ht="22.5">
      <c r="A223" s="205"/>
      <c r="B223" s="204" t="s">
        <v>785</v>
      </c>
      <c r="C223" s="1141" t="s">
        <v>786</v>
      </c>
      <c r="D223" s="1141"/>
      <c r="E223" s="1141"/>
      <c r="F223" s="207" t="s">
        <v>395</v>
      </c>
      <c r="G223" s="215">
        <v>110</v>
      </c>
      <c r="H223" s="207"/>
      <c r="I223" s="215">
        <v>110</v>
      </c>
      <c r="J223" s="204"/>
      <c r="K223" s="207"/>
      <c r="L223" s="208">
        <v>101.06</v>
      </c>
      <c r="M223" s="207"/>
      <c r="N223" s="210"/>
    </row>
    <row r="224" spans="1:14" ht="22.5">
      <c r="A224" s="205"/>
      <c r="B224" s="204" t="s">
        <v>787</v>
      </c>
      <c r="C224" s="1141" t="s">
        <v>788</v>
      </c>
      <c r="D224" s="1141"/>
      <c r="E224" s="1141"/>
      <c r="F224" s="207" t="s">
        <v>395</v>
      </c>
      <c r="G224" s="215">
        <v>69</v>
      </c>
      <c r="H224" s="207"/>
      <c r="I224" s="215">
        <v>69</v>
      </c>
      <c r="J224" s="204"/>
      <c r="K224" s="207"/>
      <c r="L224" s="208">
        <v>63.39</v>
      </c>
      <c r="M224" s="207"/>
      <c r="N224" s="210"/>
    </row>
    <row r="225" spans="1:14">
      <c r="A225" s="216"/>
      <c r="B225" s="217"/>
      <c r="C225" s="1145" t="s">
        <v>398</v>
      </c>
      <c r="D225" s="1145"/>
      <c r="E225" s="1145"/>
      <c r="F225" s="196"/>
      <c r="G225" s="196"/>
      <c r="H225" s="196"/>
      <c r="I225" s="196"/>
      <c r="J225" s="198"/>
      <c r="K225" s="196"/>
      <c r="L225" s="218">
        <v>355.89</v>
      </c>
      <c r="M225" s="212"/>
      <c r="N225" s="199"/>
    </row>
    <row r="226" spans="1:14">
      <c r="A226" s="194" t="s">
        <v>526</v>
      </c>
      <c r="B226" s="195" t="s">
        <v>406</v>
      </c>
      <c r="C226" s="1145" t="s">
        <v>407</v>
      </c>
      <c r="D226" s="1145"/>
      <c r="E226" s="1145"/>
      <c r="F226" s="196" t="s">
        <v>408</v>
      </c>
      <c r="G226" s="196"/>
      <c r="H226" s="196"/>
      <c r="I226" s="247">
        <v>11.55</v>
      </c>
      <c r="J226" s="218">
        <v>60</v>
      </c>
      <c r="K226" s="196"/>
      <c r="L226" s="218">
        <v>693</v>
      </c>
      <c r="M226" s="196"/>
      <c r="N226" s="199"/>
    </row>
    <row r="227" spans="1:14">
      <c r="A227" s="216"/>
      <c r="B227" s="217"/>
      <c r="C227" s="1141" t="s">
        <v>409</v>
      </c>
      <c r="D227" s="1141"/>
      <c r="E227" s="1141"/>
      <c r="F227" s="1141"/>
      <c r="G227" s="1141"/>
      <c r="H227" s="1141"/>
      <c r="I227" s="1141"/>
      <c r="J227" s="1141"/>
      <c r="K227" s="1141"/>
      <c r="L227" s="1141"/>
      <c r="M227" s="1141"/>
      <c r="N227" s="1146"/>
    </row>
    <row r="228" spans="1:14">
      <c r="A228" s="216"/>
      <c r="B228" s="217"/>
      <c r="C228" s="1145" t="s">
        <v>398</v>
      </c>
      <c r="D228" s="1145"/>
      <c r="E228" s="1145"/>
      <c r="F228" s="196"/>
      <c r="G228" s="196"/>
      <c r="H228" s="196"/>
      <c r="I228" s="196"/>
      <c r="J228" s="198"/>
      <c r="K228" s="196"/>
      <c r="L228" s="218">
        <v>693</v>
      </c>
      <c r="M228" s="212"/>
      <c r="N228" s="199"/>
    </row>
    <row r="229" spans="1:14">
      <c r="A229" s="194" t="s">
        <v>528</v>
      </c>
      <c r="B229" s="195" t="s">
        <v>844</v>
      </c>
      <c r="C229" s="1145" t="s">
        <v>845</v>
      </c>
      <c r="D229" s="1145"/>
      <c r="E229" s="1145"/>
      <c r="F229" s="196" t="s">
        <v>408</v>
      </c>
      <c r="G229" s="196"/>
      <c r="H229" s="196"/>
      <c r="I229" s="251">
        <v>21</v>
      </c>
      <c r="J229" s="198"/>
      <c r="K229" s="196"/>
      <c r="L229" s="198"/>
      <c r="M229" s="196"/>
      <c r="N229" s="199"/>
    </row>
    <row r="230" spans="1:14" ht="22.5">
      <c r="A230" s="203"/>
      <c r="B230" s="204" t="s">
        <v>385</v>
      </c>
      <c r="C230" s="1141" t="s">
        <v>386</v>
      </c>
      <c r="D230" s="1141"/>
      <c r="E230" s="1141"/>
      <c r="F230" s="1141"/>
      <c r="G230" s="1141"/>
      <c r="H230" s="1141"/>
      <c r="I230" s="1141"/>
      <c r="J230" s="1141"/>
      <c r="K230" s="1141"/>
      <c r="L230" s="1141"/>
      <c r="M230" s="1141"/>
      <c r="N230" s="1146"/>
    </row>
    <row r="231" spans="1:14">
      <c r="A231" s="205"/>
      <c r="B231" s="206">
        <v>1</v>
      </c>
      <c r="C231" s="1141" t="s">
        <v>446</v>
      </c>
      <c r="D231" s="1141"/>
      <c r="E231" s="1141"/>
      <c r="F231" s="207"/>
      <c r="G231" s="207"/>
      <c r="H231" s="207"/>
      <c r="I231" s="207"/>
      <c r="J231" s="208">
        <v>6.75</v>
      </c>
      <c r="K231" s="209">
        <v>1.25</v>
      </c>
      <c r="L231" s="208">
        <v>177.19</v>
      </c>
      <c r="M231" s="207"/>
      <c r="N231" s="210"/>
    </row>
    <row r="232" spans="1:14">
      <c r="A232" s="205"/>
      <c r="B232" s="206">
        <v>2</v>
      </c>
      <c r="C232" s="1141" t="s">
        <v>387</v>
      </c>
      <c r="D232" s="1141"/>
      <c r="E232" s="1141"/>
      <c r="F232" s="207"/>
      <c r="G232" s="207"/>
      <c r="H232" s="207"/>
      <c r="I232" s="207"/>
      <c r="J232" s="208">
        <v>8.2899999999999991</v>
      </c>
      <c r="K232" s="209">
        <v>1.25</v>
      </c>
      <c r="L232" s="208">
        <v>217.61</v>
      </c>
      <c r="M232" s="207"/>
      <c r="N232" s="210"/>
    </row>
    <row r="233" spans="1:14">
      <c r="A233" s="205"/>
      <c r="B233" s="206">
        <v>3</v>
      </c>
      <c r="C233" s="1141" t="s">
        <v>388</v>
      </c>
      <c r="D233" s="1141"/>
      <c r="E233" s="1141"/>
      <c r="F233" s="207"/>
      <c r="G233" s="207"/>
      <c r="H233" s="207"/>
      <c r="I233" s="207"/>
      <c r="J233" s="208">
        <v>0.81</v>
      </c>
      <c r="K233" s="209">
        <v>1.25</v>
      </c>
      <c r="L233" s="208">
        <v>21.26</v>
      </c>
      <c r="M233" s="207"/>
      <c r="N233" s="210"/>
    </row>
    <row r="234" spans="1:14">
      <c r="A234" s="205"/>
      <c r="B234" s="206">
        <v>4</v>
      </c>
      <c r="C234" s="1141" t="s">
        <v>447</v>
      </c>
      <c r="D234" s="1141"/>
      <c r="E234" s="1141"/>
      <c r="F234" s="207"/>
      <c r="G234" s="207"/>
      <c r="H234" s="207"/>
      <c r="I234" s="207"/>
      <c r="J234" s="208">
        <v>0.37</v>
      </c>
      <c r="K234" s="207"/>
      <c r="L234" s="208">
        <v>7.77</v>
      </c>
      <c r="M234" s="207"/>
      <c r="N234" s="210"/>
    </row>
    <row r="235" spans="1:14">
      <c r="A235" s="205"/>
      <c r="B235" s="204"/>
      <c r="C235" s="1141" t="s">
        <v>448</v>
      </c>
      <c r="D235" s="1141"/>
      <c r="E235" s="1141"/>
      <c r="F235" s="207" t="s">
        <v>390</v>
      </c>
      <c r="G235" s="209">
        <v>0.85</v>
      </c>
      <c r="H235" s="209">
        <v>1.25</v>
      </c>
      <c r="I235" s="250">
        <v>22.3125</v>
      </c>
      <c r="J235" s="204"/>
      <c r="K235" s="207"/>
      <c r="L235" s="204"/>
      <c r="M235" s="207"/>
      <c r="N235" s="210"/>
    </row>
    <row r="236" spans="1:14">
      <c r="A236" s="205"/>
      <c r="B236" s="204"/>
      <c r="C236" s="1141" t="s">
        <v>389</v>
      </c>
      <c r="D236" s="1141"/>
      <c r="E236" s="1141"/>
      <c r="F236" s="207" t="s">
        <v>390</v>
      </c>
      <c r="G236" s="209">
        <v>7.0000000000000007E-2</v>
      </c>
      <c r="H236" s="209">
        <v>1.25</v>
      </c>
      <c r="I236" s="250">
        <v>1.8374999999999999</v>
      </c>
      <c r="J236" s="204"/>
      <c r="K236" s="207"/>
      <c r="L236" s="204"/>
      <c r="M236" s="207"/>
      <c r="N236" s="210"/>
    </row>
    <row r="237" spans="1:14">
      <c r="A237" s="205"/>
      <c r="B237" s="204"/>
      <c r="C237" s="1150" t="s">
        <v>391</v>
      </c>
      <c r="D237" s="1150"/>
      <c r="E237" s="1150"/>
      <c r="F237" s="212"/>
      <c r="G237" s="212"/>
      <c r="H237" s="212"/>
      <c r="I237" s="212"/>
      <c r="J237" s="213">
        <v>15.41</v>
      </c>
      <c r="K237" s="212"/>
      <c r="L237" s="213">
        <v>402.57</v>
      </c>
      <c r="M237" s="212"/>
      <c r="N237" s="214"/>
    </row>
    <row r="238" spans="1:14">
      <c r="A238" s="205"/>
      <c r="B238" s="204"/>
      <c r="C238" s="1141" t="s">
        <v>392</v>
      </c>
      <c r="D238" s="1141"/>
      <c r="E238" s="1141"/>
      <c r="F238" s="207"/>
      <c r="G238" s="207"/>
      <c r="H238" s="207"/>
      <c r="I238" s="207"/>
      <c r="J238" s="204"/>
      <c r="K238" s="207"/>
      <c r="L238" s="208">
        <v>198.45</v>
      </c>
      <c r="M238" s="207"/>
      <c r="N238" s="210"/>
    </row>
    <row r="239" spans="1:14" ht="22.5">
      <c r="A239" s="205"/>
      <c r="B239" s="204" t="s">
        <v>785</v>
      </c>
      <c r="C239" s="1141" t="s">
        <v>786</v>
      </c>
      <c r="D239" s="1141"/>
      <c r="E239" s="1141"/>
      <c r="F239" s="207" t="s">
        <v>395</v>
      </c>
      <c r="G239" s="215">
        <v>110</v>
      </c>
      <c r="H239" s="207"/>
      <c r="I239" s="215">
        <v>110</v>
      </c>
      <c r="J239" s="204"/>
      <c r="K239" s="207"/>
      <c r="L239" s="208">
        <v>218.3</v>
      </c>
      <c r="M239" s="207"/>
      <c r="N239" s="210"/>
    </row>
    <row r="240" spans="1:14" ht="22.5">
      <c r="A240" s="205"/>
      <c r="B240" s="204" t="s">
        <v>787</v>
      </c>
      <c r="C240" s="1141" t="s">
        <v>788</v>
      </c>
      <c r="D240" s="1141"/>
      <c r="E240" s="1141"/>
      <c r="F240" s="207" t="s">
        <v>395</v>
      </c>
      <c r="G240" s="215">
        <v>69</v>
      </c>
      <c r="H240" s="207"/>
      <c r="I240" s="215">
        <v>69</v>
      </c>
      <c r="J240" s="204"/>
      <c r="K240" s="207"/>
      <c r="L240" s="208">
        <v>136.93</v>
      </c>
      <c r="M240" s="207"/>
      <c r="N240" s="210"/>
    </row>
    <row r="241" spans="1:14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18">
        <v>757.8</v>
      </c>
      <c r="M241" s="212"/>
      <c r="N241" s="199"/>
    </row>
    <row r="242" spans="1:14">
      <c r="A242" s="194" t="s">
        <v>530</v>
      </c>
      <c r="B242" s="195" t="s">
        <v>457</v>
      </c>
      <c r="C242" s="1145" t="s">
        <v>458</v>
      </c>
      <c r="D242" s="1145"/>
      <c r="E242" s="1145"/>
      <c r="F242" s="196" t="s">
        <v>408</v>
      </c>
      <c r="G242" s="196"/>
      <c r="H242" s="196"/>
      <c r="I242" s="247">
        <v>24.15</v>
      </c>
      <c r="J242" s="218">
        <v>168.78</v>
      </c>
      <c r="K242" s="196"/>
      <c r="L242" s="222">
        <v>4076.04</v>
      </c>
      <c r="M242" s="196"/>
      <c r="N242" s="199"/>
    </row>
    <row r="243" spans="1:14">
      <c r="A243" s="216"/>
      <c r="B243" s="217"/>
      <c r="C243" s="1141" t="s">
        <v>409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</row>
    <row r="244" spans="1:14">
      <c r="A244" s="216"/>
      <c r="B244" s="217"/>
      <c r="C244" s="1145" t="s">
        <v>398</v>
      </c>
      <c r="D244" s="1145"/>
      <c r="E244" s="1145"/>
      <c r="F244" s="196"/>
      <c r="G244" s="196"/>
      <c r="H244" s="196"/>
      <c r="I244" s="196"/>
      <c r="J244" s="198"/>
      <c r="K244" s="196"/>
      <c r="L244" s="222">
        <v>4076.04</v>
      </c>
      <c r="M244" s="212"/>
      <c r="N244" s="199"/>
    </row>
    <row r="245" spans="1:14">
      <c r="A245" s="194" t="s">
        <v>536</v>
      </c>
      <c r="B245" s="195" t="s">
        <v>846</v>
      </c>
      <c r="C245" s="1145" t="s">
        <v>847</v>
      </c>
      <c r="D245" s="1145"/>
      <c r="E245" s="1145"/>
      <c r="F245" s="196" t="s">
        <v>408</v>
      </c>
      <c r="G245" s="196"/>
      <c r="H245" s="196"/>
      <c r="I245" s="247">
        <v>17.46</v>
      </c>
      <c r="J245" s="198"/>
      <c r="K245" s="196"/>
      <c r="L245" s="198"/>
      <c r="M245" s="196"/>
      <c r="N245" s="199"/>
    </row>
    <row r="246" spans="1:14" ht="22.5">
      <c r="A246" s="203"/>
      <c r="B246" s="204" t="s">
        <v>385</v>
      </c>
      <c r="C246" s="1141" t="s">
        <v>386</v>
      </c>
      <c r="D246" s="1141"/>
      <c r="E246" s="1141"/>
      <c r="F246" s="1141"/>
      <c r="G246" s="1141"/>
      <c r="H246" s="1141"/>
      <c r="I246" s="1141"/>
      <c r="J246" s="1141"/>
      <c r="K246" s="1141"/>
      <c r="L246" s="1141"/>
      <c r="M246" s="1141"/>
      <c r="N246" s="1146"/>
    </row>
    <row r="247" spans="1:14">
      <c r="A247" s="205"/>
      <c r="B247" s="206">
        <v>1</v>
      </c>
      <c r="C247" s="1141" t="s">
        <v>446</v>
      </c>
      <c r="D247" s="1141"/>
      <c r="E247" s="1141"/>
      <c r="F247" s="207"/>
      <c r="G247" s="207"/>
      <c r="H247" s="207"/>
      <c r="I247" s="207"/>
      <c r="J247" s="208">
        <v>105.77</v>
      </c>
      <c r="K247" s="209">
        <v>1.25</v>
      </c>
      <c r="L247" s="220">
        <v>2308.4299999999998</v>
      </c>
      <c r="M247" s="207"/>
      <c r="N247" s="210"/>
    </row>
    <row r="248" spans="1:14">
      <c r="A248" s="205"/>
      <c r="B248" s="206">
        <v>2</v>
      </c>
      <c r="C248" s="1141" t="s">
        <v>387</v>
      </c>
      <c r="D248" s="1141"/>
      <c r="E248" s="1141"/>
      <c r="F248" s="207"/>
      <c r="G248" s="207"/>
      <c r="H248" s="207"/>
      <c r="I248" s="207"/>
      <c r="J248" s="208">
        <v>19.100000000000001</v>
      </c>
      <c r="K248" s="209">
        <v>1.25</v>
      </c>
      <c r="L248" s="208">
        <v>416.86</v>
      </c>
      <c r="M248" s="207"/>
      <c r="N248" s="210"/>
    </row>
    <row r="249" spans="1:14">
      <c r="A249" s="205"/>
      <c r="B249" s="206">
        <v>3</v>
      </c>
      <c r="C249" s="1141" t="s">
        <v>388</v>
      </c>
      <c r="D249" s="1141"/>
      <c r="E249" s="1141"/>
      <c r="F249" s="207"/>
      <c r="G249" s="207"/>
      <c r="H249" s="207"/>
      <c r="I249" s="207"/>
      <c r="J249" s="208">
        <v>2.34</v>
      </c>
      <c r="K249" s="209">
        <v>1.25</v>
      </c>
      <c r="L249" s="208">
        <v>51.07</v>
      </c>
      <c r="M249" s="207"/>
      <c r="N249" s="210"/>
    </row>
    <row r="250" spans="1:14">
      <c r="A250" s="205"/>
      <c r="B250" s="206">
        <v>4</v>
      </c>
      <c r="C250" s="1141" t="s">
        <v>447</v>
      </c>
      <c r="D250" s="1141"/>
      <c r="E250" s="1141"/>
      <c r="F250" s="207"/>
      <c r="G250" s="207"/>
      <c r="H250" s="207"/>
      <c r="I250" s="207"/>
      <c r="J250" s="208">
        <v>434.76</v>
      </c>
      <c r="K250" s="207"/>
      <c r="L250" s="220">
        <v>7590.91</v>
      </c>
      <c r="M250" s="207"/>
      <c r="N250" s="210"/>
    </row>
    <row r="251" spans="1:14">
      <c r="A251" s="205"/>
      <c r="B251" s="204"/>
      <c r="C251" s="1141" t="s">
        <v>448</v>
      </c>
      <c r="D251" s="1141"/>
      <c r="E251" s="1141"/>
      <c r="F251" s="207" t="s">
        <v>390</v>
      </c>
      <c r="G251" s="248">
        <v>12.4</v>
      </c>
      <c r="H251" s="209">
        <v>1.25</v>
      </c>
      <c r="I251" s="209">
        <v>270.63</v>
      </c>
      <c r="J251" s="204"/>
      <c r="K251" s="207"/>
      <c r="L251" s="204"/>
      <c r="M251" s="207"/>
      <c r="N251" s="210"/>
    </row>
    <row r="252" spans="1:14">
      <c r="A252" s="205"/>
      <c r="B252" s="204"/>
      <c r="C252" s="1141" t="s">
        <v>389</v>
      </c>
      <c r="D252" s="1141"/>
      <c r="E252" s="1141"/>
      <c r="F252" s="207" t="s">
        <v>390</v>
      </c>
      <c r="G252" s="248">
        <v>0.2</v>
      </c>
      <c r="H252" s="209">
        <v>1.25</v>
      </c>
      <c r="I252" s="254">
        <v>4.3650000000000002</v>
      </c>
      <c r="J252" s="204"/>
      <c r="K252" s="207"/>
      <c r="L252" s="204"/>
      <c r="M252" s="207"/>
      <c r="N252" s="210"/>
    </row>
    <row r="253" spans="1:14">
      <c r="A253" s="205"/>
      <c r="B253" s="204"/>
      <c r="C253" s="1150" t="s">
        <v>391</v>
      </c>
      <c r="D253" s="1150"/>
      <c r="E253" s="1150"/>
      <c r="F253" s="212"/>
      <c r="G253" s="212"/>
      <c r="H253" s="212"/>
      <c r="I253" s="212"/>
      <c r="J253" s="213">
        <v>559.63</v>
      </c>
      <c r="K253" s="212"/>
      <c r="L253" s="221">
        <v>10316.200000000001</v>
      </c>
      <c r="M253" s="212"/>
      <c r="N253" s="214"/>
    </row>
    <row r="254" spans="1:14">
      <c r="A254" s="205"/>
      <c r="B254" s="204"/>
      <c r="C254" s="1141" t="s">
        <v>392</v>
      </c>
      <c r="D254" s="1141"/>
      <c r="E254" s="1141"/>
      <c r="F254" s="207"/>
      <c r="G254" s="207"/>
      <c r="H254" s="207"/>
      <c r="I254" s="207"/>
      <c r="J254" s="204"/>
      <c r="K254" s="207"/>
      <c r="L254" s="220">
        <v>2359.5</v>
      </c>
      <c r="M254" s="207"/>
      <c r="N254" s="210"/>
    </row>
    <row r="255" spans="1:14" ht="22.5">
      <c r="A255" s="205"/>
      <c r="B255" s="204" t="s">
        <v>576</v>
      </c>
      <c r="C255" s="1141" t="s">
        <v>577</v>
      </c>
      <c r="D255" s="1141"/>
      <c r="E255" s="1141"/>
      <c r="F255" s="207" t="s">
        <v>395</v>
      </c>
      <c r="G255" s="215">
        <v>102</v>
      </c>
      <c r="H255" s="207"/>
      <c r="I255" s="215">
        <v>102</v>
      </c>
      <c r="J255" s="204"/>
      <c r="K255" s="207"/>
      <c r="L255" s="220">
        <v>2406.69</v>
      </c>
      <c r="M255" s="207"/>
      <c r="N255" s="210"/>
    </row>
    <row r="256" spans="1:14" ht="22.5">
      <c r="A256" s="205"/>
      <c r="B256" s="204" t="s">
        <v>578</v>
      </c>
      <c r="C256" s="1141" t="s">
        <v>579</v>
      </c>
      <c r="D256" s="1141"/>
      <c r="E256" s="1141"/>
      <c r="F256" s="207" t="s">
        <v>395</v>
      </c>
      <c r="G256" s="215">
        <v>58</v>
      </c>
      <c r="H256" s="207"/>
      <c r="I256" s="215">
        <v>58</v>
      </c>
      <c r="J256" s="204"/>
      <c r="K256" s="207"/>
      <c r="L256" s="220">
        <v>1368.51</v>
      </c>
      <c r="M256" s="207"/>
      <c r="N256" s="210"/>
    </row>
    <row r="257" spans="1:14">
      <c r="A257" s="216"/>
      <c r="B257" s="217"/>
      <c r="C257" s="1145" t="s">
        <v>398</v>
      </c>
      <c r="D257" s="1145"/>
      <c r="E257" s="1145"/>
      <c r="F257" s="196"/>
      <c r="G257" s="196"/>
      <c r="H257" s="196"/>
      <c r="I257" s="196"/>
      <c r="J257" s="198"/>
      <c r="K257" s="196"/>
      <c r="L257" s="222">
        <v>14091.4</v>
      </c>
      <c r="M257" s="212"/>
      <c r="N257" s="199"/>
    </row>
    <row r="258" spans="1:14">
      <c r="A258" s="194" t="s">
        <v>545</v>
      </c>
      <c r="B258" s="195" t="s">
        <v>848</v>
      </c>
      <c r="C258" s="1145" t="s">
        <v>849</v>
      </c>
      <c r="D258" s="1145"/>
      <c r="E258" s="1145"/>
      <c r="F258" s="196" t="s">
        <v>408</v>
      </c>
      <c r="G258" s="196"/>
      <c r="H258" s="196"/>
      <c r="I258" s="197">
        <v>17.721900000000002</v>
      </c>
      <c r="J258" s="218">
        <v>653.30999999999995</v>
      </c>
      <c r="K258" s="196"/>
      <c r="L258" s="222">
        <v>11577.89</v>
      </c>
      <c r="M258" s="196"/>
      <c r="N258" s="199"/>
    </row>
    <row r="259" spans="1:14">
      <c r="A259" s="216"/>
      <c r="B259" s="217"/>
      <c r="C259" s="1141" t="s">
        <v>409</v>
      </c>
      <c r="D259" s="1141"/>
      <c r="E259" s="1141"/>
      <c r="F259" s="1141"/>
      <c r="G259" s="1141"/>
      <c r="H259" s="1141"/>
      <c r="I259" s="1141"/>
      <c r="J259" s="1141"/>
      <c r="K259" s="1141"/>
      <c r="L259" s="1141"/>
      <c r="M259" s="1141"/>
      <c r="N259" s="1146"/>
    </row>
    <row r="260" spans="1:14">
      <c r="A260" s="216"/>
      <c r="B260" s="217"/>
      <c r="C260" s="1145" t="s">
        <v>398</v>
      </c>
      <c r="D260" s="1145"/>
      <c r="E260" s="1145"/>
      <c r="F260" s="196"/>
      <c r="G260" s="196"/>
      <c r="H260" s="196"/>
      <c r="I260" s="196"/>
      <c r="J260" s="198"/>
      <c r="K260" s="196"/>
      <c r="L260" s="222">
        <v>11577.89</v>
      </c>
      <c r="M260" s="212"/>
      <c r="N260" s="199"/>
    </row>
    <row r="261" spans="1:14" ht="22.5">
      <c r="A261" s="194" t="s">
        <v>546</v>
      </c>
      <c r="B261" s="195" t="s">
        <v>799</v>
      </c>
      <c r="C261" s="1145" t="s">
        <v>800</v>
      </c>
      <c r="D261" s="1145"/>
      <c r="E261" s="1145"/>
      <c r="F261" s="196" t="s">
        <v>408</v>
      </c>
      <c r="G261" s="196"/>
      <c r="H261" s="196"/>
      <c r="I261" s="197">
        <v>17.721900000000002</v>
      </c>
      <c r="J261" s="218">
        <v>8.6199999999999992</v>
      </c>
      <c r="K261" s="196"/>
      <c r="L261" s="218">
        <v>152.76</v>
      </c>
      <c r="M261" s="196"/>
      <c r="N261" s="199"/>
    </row>
    <row r="262" spans="1:14">
      <c r="A262" s="216"/>
      <c r="B262" s="217"/>
      <c r="C262" s="1141" t="s">
        <v>409</v>
      </c>
      <c r="D262" s="1141"/>
      <c r="E262" s="1141"/>
      <c r="F262" s="1141"/>
      <c r="G262" s="1141"/>
      <c r="H262" s="1141"/>
      <c r="I262" s="1141"/>
      <c r="J262" s="1141"/>
      <c r="K262" s="1141"/>
      <c r="L262" s="1141"/>
      <c r="M262" s="1141"/>
      <c r="N262" s="1146"/>
    </row>
    <row r="263" spans="1:14">
      <c r="A263" s="201"/>
      <c r="B263" s="202"/>
      <c r="C263" s="1141" t="s">
        <v>850</v>
      </c>
      <c r="D263" s="1141"/>
      <c r="E263" s="1141"/>
      <c r="F263" s="1141"/>
      <c r="G263" s="1141"/>
      <c r="H263" s="1141"/>
      <c r="I263" s="1141"/>
      <c r="J263" s="1141"/>
      <c r="K263" s="1141"/>
      <c r="L263" s="1141"/>
      <c r="M263" s="1141"/>
      <c r="N263" s="1146"/>
    </row>
    <row r="264" spans="1:14">
      <c r="A264" s="216"/>
      <c r="B264" s="217"/>
      <c r="C264" s="1145" t="s">
        <v>398</v>
      </c>
      <c r="D264" s="1145"/>
      <c r="E264" s="1145"/>
      <c r="F264" s="196"/>
      <c r="G264" s="196"/>
      <c r="H264" s="196"/>
      <c r="I264" s="196"/>
      <c r="J264" s="198"/>
      <c r="K264" s="196"/>
      <c r="L264" s="218">
        <v>152.76</v>
      </c>
      <c r="M264" s="212"/>
      <c r="N264" s="199"/>
    </row>
    <row r="265" spans="1:14">
      <c r="A265" s="194" t="s">
        <v>554</v>
      </c>
      <c r="B265" s="195" t="s">
        <v>851</v>
      </c>
      <c r="C265" s="1145" t="s">
        <v>852</v>
      </c>
      <c r="D265" s="1145"/>
      <c r="E265" s="1145"/>
      <c r="F265" s="196" t="s">
        <v>472</v>
      </c>
      <c r="G265" s="196"/>
      <c r="H265" s="196"/>
      <c r="I265" s="223">
        <v>0.22700000000000001</v>
      </c>
      <c r="J265" s="222">
        <v>6213.48</v>
      </c>
      <c r="K265" s="196"/>
      <c r="L265" s="222">
        <v>1410.46</v>
      </c>
      <c r="M265" s="196"/>
      <c r="N265" s="199"/>
    </row>
    <row r="266" spans="1:14">
      <c r="A266" s="216"/>
      <c r="B266" s="217"/>
      <c r="C266" s="1141" t="s">
        <v>409</v>
      </c>
      <c r="D266" s="1141"/>
      <c r="E266" s="1141"/>
      <c r="F266" s="1141"/>
      <c r="G266" s="1141"/>
      <c r="H266" s="1141"/>
      <c r="I266" s="1141"/>
      <c r="J266" s="1141"/>
      <c r="K266" s="1141"/>
      <c r="L266" s="1141"/>
      <c r="M266" s="1141"/>
      <c r="N266" s="1146"/>
    </row>
    <row r="267" spans="1:14">
      <c r="A267" s="216"/>
      <c r="B267" s="217"/>
      <c r="C267" s="1145" t="s">
        <v>398</v>
      </c>
      <c r="D267" s="1145"/>
      <c r="E267" s="1145"/>
      <c r="F267" s="196"/>
      <c r="G267" s="196"/>
      <c r="H267" s="196"/>
      <c r="I267" s="196"/>
      <c r="J267" s="198"/>
      <c r="K267" s="196"/>
      <c r="L267" s="222">
        <v>1410.46</v>
      </c>
      <c r="M267" s="212"/>
      <c r="N267" s="199"/>
    </row>
    <row r="268" spans="1:14">
      <c r="A268" s="194" t="s">
        <v>557</v>
      </c>
      <c r="B268" s="195" t="s">
        <v>853</v>
      </c>
      <c r="C268" s="1145" t="s">
        <v>854</v>
      </c>
      <c r="D268" s="1145"/>
      <c r="E268" s="1145"/>
      <c r="F268" s="196" t="s">
        <v>472</v>
      </c>
      <c r="G268" s="196"/>
      <c r="H268" s="196"/>
      <c r="I268" s="223">
        <v>1.802</v>
      </c>
      <c r="J268" s="222">
        <v>5584.58</v>
      </c>
      <c r="K268" s="196"/>
      <c r="L268" s="222">
        <v>10063.41</v>
      </c>
      <c r="M268" s="196"/>
      <c r="N268" s="199"/>
    </row>
    <row r="269" spans="1:14">
      <c r="A269" s="216"/>
      <c r="B269" s="217"/>
      <c r="C269" s="1141" t="s">
        <v>409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</row>
    <row r="270" spans="1:14">
      <c r="A270" s="216"/>
      <c r="B270" s="217"/>
      <c r="C270" s="1145" t="s">
        <v>398</v>
      </c>
      <c r="D270" s="1145"/>
      <c r="E270" s="1145"/>
      <c r="F270" s="196"/>
      <c r="G270" s="196"/>
      <c r="H270" s="196"/>
      <c r="I270" s="196"/>
      <c r="J270" s="198"/>
      <c r="K270" s="196"/>
      <c r="L270" s="222">
        <v>10063.41</v>
      </c>
      <c r="M270" s="212"/>
      <c r="N270" s="199"/>
    </row>
    <row r="271" spans="1:14">
      <c r="A271" s="224"/>
      <c r="B271" s="217"/>
      <c r="C271" s="217"/>
      <c r="D271" s="217"/>
      <c r="E271" s="217"/>
      <c r="F271" s="225"/>
      <c r="G271" s="225"/>
      <c r="H271" s="225"/>
      <c r="I271" s="225"/>
      <c r="J271" s="226"/>
      <c r="K271" s="225"/>
      <c r="L271" s="226"/>
      <c r="M271" s="207"/>
      <c r="N271" s="226"/>
    </row>
    <row r="272" spans="1:14">
      <c r="A272" s="227"/>
      <c r="B272" s="198"/>
      <c r="C272" s="1145" t="s">
        <v>855</v>
      </c>
      <c r="D272" s="1145"/>
      <c r="E272" s="1145"/>
      <c r="F272" s="1145"/>
      <c r="G272" s="1145"/>
      <c r="H272" s="1145"/>
      <c r="I272" s="1145"/>
      <c r="J272" s="1145"/>
      <c r="K272" s="1145"/>
      <c r="L272" s="228"/>
      <c r="M272" s="229"/>
      <c r="N272" s="230"/>
    </row>
    <row r="273" spans="1:14">
      <c r="A273" s="231"/>
      <c r="B273" s="204"/>
      <c r="C273" s="1141" t="s">
        <v>416</v>
      </c>
      <c r="D273" s="1141"/>
      <c r="E273" s="1141"/>
      <c r="F273" s="1141"/>
      <c r="G273" s="1141"/>
      <c r="H273" s="1141"/>
      <c r="I273" s="1141"/>
      <c r="J273" s="1141"/>
      <c r="K273" s="1141"/>
      <c r="L273" s="232">
        <v>38883.769999999997</v>
      </c>
      <c r="M273" s="233"/>
      <c r="N273" s="234"/>
    </row>
    <row r="274" spans="1:14">
      <c r="A274" s="231"/>
      <c r="B274" s="204"/>
      <c r="C274" s="1141" t="s">
        <v>417</v>
      </c>
      <c r="D274" s="1141"/>
      <c r="E274" s="1141"/>
      <c r="F274" s="1141"/>
      <c r="G274" s="1141"/>
      <c r="H274" s="1141"/>
      <c r="I274" s="1141"/>
      <c r="J274" s="1141"/>
      <c r="K274" s="1141"/>
      <c r="L274" s="236"/>
      <c r="M274" s="233"/>
      <c r="N274" s="234"/>
    </row>
    <row r="275" spans="1:14">
      <c r="A275" s="231"/>
      <c r="B275" s="204"/>
      <c r="C275" s="1141" t="s">
        <v>488</v>
      </c>
      <c r="D275" s="1141"/>
      <c r="E275" s="1141"/>
      <c r="F275" s="1141"/>
      <c r="G275" s="1141"/>
      <c r="H275" s="1141"/>
      <c r="I275" s="1141"/>
      <c r="J275" s="1141"/>
      <c r="K275" s="1141"/>
      <c r="L275" s="232">
        <v>2566.86</v>
      </c>
      <c r="M275" s="233"/>
      <c r="N275" s="234"/>
    </row>
    <row r="276" spans="1:14">
      <c r="A276" s="231"/>
      <c r="B276" s="204"/>
      <c r="C276" s="1141" t="s">
        <v>418</v>
      </c>
      <c r="D276" s="1141"/>
      <c r="E276" s="1141"/>
      <c r="F276" s="1141"/>
      <c r="G276" s="1141"/>
      <c r="H276" s="1141"/>
      <c r="I276" s="1141"/>
      <c r="J276" s="1141"/>
      <c r="K276" s="1141"/>
      <c r="L276" s="257">
        <v>740.78</v>
      </c>
      <c r="M276" s="233"/>
      <c r="N276" s="234"/>
    </row>
    <row r="277" spans="1:14">
      <c r="A277" s="231"/>
      <c r="B277" s="204"/>
      <c r="C277" s="1141" t="s">
        <v>419</v>
      </c>
      <c r="D277" s="1141"/>
      <c r="E277" s="1141"/>
      <c r="F277" s="1141"/>
      <c r="G277" s="1141"/>
      <c r="H277" s="1141"/>
      <c r="I277" s="1141"/>
      <c r="J277" s="1141"/>
      <c r="K277" s="1141"/>
      <c r="L277" s="257">
        <v>82.96</v>
      </c>
      <c r="M277" s="233"/>
      <c r="N277" s="234"/>
    </row>
    <row r="278" spans="1:14">
      <c r="A278" s="231"/>
      <c r="B278" s="204"/>
      <c r="C278" s="1141" t="s">
        <v>420</v>
      </c>
      <c r="D278" s="1141"/>
      <c r="E278" s="1141"/>
      <c r="F278" s="1141"/>
      <c r="G278" s="1141"/>
      <c r="H278" s="1141"/>
      <c r="I278" s="1141"/>
      <c r="J278" s="1141"/>
      <c r="K278" s="1141"/>
      <c r="L278" s="232">
        <v>35576.129999999997</v>
      </c>
      <c r="M278" s="233"/>
      <c r="N278" s="234"/>
    </row>
    <row r="279" spans="1:14">
      <c r="A279" s="231"/>
      <c r="B279" s="204"/>
      <c r="C279" s="1141" t="s">
        <v>421</v>
      </c>
      <c r="D279" s="1141"/>
      <c r="E279" s="1141"/>
      <c r="F279" s="1141"/>
      <c r="G279" s="1141"/>
      <c r="H279" s="1141"/>
      <c r="I279" s="1141"/>
      <c r="J279" s="1141"/>
      <c r="K279" s="1141"/>
      <c r="L279" s="232">
        <v>43178.65</v>
      </c>
      <c r="M279" s="233"/>
      <c r="N279" s="234"/>
    </row>
    <row r="280" spans="1:14">
      <c r="A280" s="231"/>
      <c r="B280" s="204"/>
      <c r="C280" s="1141" t="s">
        <v>417</v>
      </c>
      <c r="D280" s="1141"/>
      <c r="E280" s="1141"/>
      <c r="F280" s="1141"/>
      <c r="G280" s="1141"/>
      <c r="H280" s="1141"/>
      <c r="I280" s="1141"/>
      <c r="J280" s="1141"/>
      <c r="K280" s="1141"/>
      <c r="L280" s="236"/>
      <c r="M280" s="233"/>
      <c r="N280" s="234"/>
    </row>
    <row r="281" spans="1:14">
      <c r="A281" s="231"/>
      <c r="B281" s="204"/>
      <c r="C281" s="1141" t="s">
        <v>489</v>
      </c>
      <c r="D281" s="1141"/>
      <c r="E281" s="1141"/>
      <c r="F281" s="1141"/>
      <c r="G281" s="1141"/>
      <c r="H281" s="1141"/>
      <c r="I281" s="1141"/>
      <c r="J281" s="1141"/>
      <c r="K281" s="1141"/>
      <c r="L281" s="232">
        <v>2566.86</v>
      </c>
      <c r="M281" s="233"/>
      <c r="N281" s="234"/>
    </row>
    <row r="282" spans="1:14">
      <c r="A282" s="231"/>
      <c r="B282" s="204"/>
      <c r="C282" s="1141" t="s">
        <v>490</v>
      </c>
      <c r="D282" s="1141"/>
      <c r="E282" s="1141"/>
      <c r="F282" s="1141"/>
      <c r="G282" s="1141"/>
      <c r="H282" s="1141"/>
      <c r="I282" s="1141"/>
      <c r="J282" s="1141"/>
      <c r="K282" s="1141"/>
      <c r="L282" s="257">
        <v>740.78</v>
      </c>
      <c r="M282" s="233"/>
      <c r="N282" s="234"/>
    </row>
    <row r="283" spans="1:14">
      <c r="A283" s="231"/>
      <c r="B283" s="204"/>
      <c r="C283" s="1141" t="s">
        <v>491</v>
      </c>
      <c r="D283" s="1141"/>
      <c r="E283" s="1141"/>
      <c r="F283" s="1141"/>
      <c r="G283" s="1141"/>
      <c r="H283" s="1141"/>
      <c r="I283" s="1141"/>
      <c r="J283" s="1141"/>
      <c r="K283" s="1141"/>
      <c r="L283" s="257">
        <v>82.96</v>
      </c>
      <c r="M283" s="233"/>
      <c r="N283" s="234"/>
    </row>
    <row r="284" spans="1:14">
      <c r="A284" s="231"/>
      <c r="B284" s="204"/>
      <c r="C284" s="1141" t="s">
        <v>492</v>
      </c>
      <c r="D284" s="1141"/>
      <c r="E284" s="1141"/>
      <c r="F284" s="1141"/>
      <c r="G284" s="1141"/>
      <c r="H284" s="1141"/>
      <c r="I284" s="1141"/>
      <c r="J284" s="1141"/>
      <c r="K284" s="1141"/>
      <c r="L284" s="232">
        <v>35576.129999999997</v>
      </c>
      <c r="M284" s="233"/>
      <c r="N284" s="234"/>
    </row>
    <row r="285" spans="1:14">
      <c r="A285" s="231"/>
      <c r="B285" s="204"/>
      <c r="C285" s="1141" t="s">
        <v>493</v>
      </c>
      <c r="D285" s="1141"/>
      <c r="E285" s="1141"/>
      <c r="F285" s="1141"/>
      <c r="G285" s="1141"/>
      <c r="H285" s="1141"/>
      <c r="I285" s="1141"/>
      <c r="J285" s="1141"/>
      <c r="K285" s="1141"/>
      <c r="L285" s="232">
        <v>2726.05</v>
      </c>
      <c r="M285" s="233"/>
      <c r="N285" s="234"/>
    </row>
    <row r="286" spans="1:14">
      <c r="A286" s="231"/>
      <c r="B286" s="204"/>
      <c r="C286" s="1141" t="s">
        <v>494</v>
      </c>
      <c r="D286" s="1141"/>
      <c r="E286" s="1141"/>
      <c r="F286" s="1141"/>
      <c r="G286" s="1141"/>
      <c r="H286" s="1141"/>
      <c r="I286" s="1141"/>
      <c r="J286" s="1141"/>
      <c r="K286" s="1141"/>
      <c r="L286" s="232">
        <v>1568.83</v>
      </c>
      <c r="M286" s="233"/>
      <c r="N286" s="234"/>
    </row>
    <row r="287" spans="1:14">
      <c r="A287" s="231"/>
      <c r="B287" s="204"/>
      <c r="C287" s="1141" t="s">
        <v>431</v>
      </c>
      <c r="D287" s="1141"/>
      <c r="E287" s="1141"/>
      <c r="F287" s="1141"/>
      <c r="G287" s="1141"/>
      <c r="H287" s="1141"/>
      <c r="I287" s="1141"/>
      <c r="J287" s="1141"/>
      <c r="K287" s="1141"/>
      <c r="L287" s="232">
        <v>2649.82</v>
      </c>
      <c r="M287" s="233"/>
      <c r="N287" s="234"/>
    </row>
    <row r="288" spans="1:14">
      <c r="A288" s="231"/>
      <c r="B288" s="204"/>
      <c r="C288" s="1141" t="s">
        <v>432</v>
      </c>
      <c r="D288" s="1141"/>
      <c r="E288" s="1141"/>
      <c r="F288" s="1141"/>
      <c r="G288" s="1141"/>
      <c r="H288" s="1141"/>
      <c r="I288" s="1141"/>
      <c r="J288" s="1141"/>
      <c r="K288" s="1141"/>
      <c r="L288" s="232">
        <v>2726.05</v>
      </c>
      <c r="M288" s="233"/>
      <c r="N288" s="234"/>
    </row>
    <row r="289" spans="1:14">
      <c r="A289" s="231"/>
      <c r="B289" s="204"/>
      <c r="C289" s="1141" t="s">
        <v>433</v>
      </c>
      <c r="D289" s="1141"/>
      <c r="E289" s="1141"/>
      <c r="F289" s="1141"/>
      <c r="G289" s="1141"/>
      <c r="H289" s="1141"/>
      <c r="I289" s="1141"/>
      <c r="J289" s="1141"/>
      <c r="K289" s="1141"/>
      <c r="L289" s="232">
        <v>1568.83</v>
      </c>
      <c r="M289" s="233"/>
      <c r="N289" s="234"/>
    </row>
    <row r="290" spans="1:14">
      <c r="A290" s="231"/>
      <c r="B290" s="226"/>
      <c r="C290" s="1142" t="s">
        <v>856</v>
      </c>
      <c r="D290" s="1142"/>
      <c r="E290" s="1142"/>
      <c r="F290" s="1142"/>
      <c r="G290" s="1142"/>
      <c r="H290" s="1142"/>
      <c r="I290" s="1142"/>
      <c r="J290" s="1142"/>
      <c r="K290" s="1142"/>
      <c r="L290" s="239">
        <v>43178.65</v>
      </c>
      <c r="M290" s="240"/>
      <c r="N290" s="253"/>
    </row>
    <row r="291" spans="1:14">
      <c r="A291" s="1089" t="s">
        <v>857</v>
      </c>
      <c r="B291" s="1090"/>
      <c r="C291" s="1090"/>
      <c r="D291" s="1090"/>
      <c r="E291" s="1090"/>
      <c r="F291" s="1090"/>
      <c r="G291" s="1090"/>
      <c r="H291" s="1090"/>
      <c r="I291" s="1090"/>
      <c r="J291" s="1090"/>
      <c r="K291" s="1090"/>
      <c r="L291" s="1090"/>
      <c r="M291" s="1090"/>
      <c r="N291" s="1095"/>
    </row>
    <row r="292" spans="1:14">
      <c r="A292" s="1147" t="s">
        <v>743</v>
      </c>
      <c r="B292" s="1148"/>
      <c r="C292" s="1148"/>
      <c r="D292" s="1148"/>
      <c r="E292" s="1148"/>
      <c r="F292" s="1148"/>
      <c r="G292" s="1148"/>
      <c r="H292" s="1148"/>
      <c r="I292" s="1148"/>
      <c r="J292" s="1148"/>
      <c r="K292" s="1148"/>
      <c r="L292" s="1148"/>
      <c r="M292" s="1148"/>
      <c r="N292" s="1149"/>
    </row>
    <row r="293" spans="1:14">
      <c r="A293" s="194" t="s">
        <v>559</v>
      </c>
      <c r="B293" s="195" t="s">
        <v>745</v>
      </c>
      <c r="C293" s="1145" t="s">
        <v>746</v>
      </c>
      <c r="D293" s="1145"/>
      <c r="E293" s="1145"/>
      <c r="F293" s="196" t="s">
        <v>414</v>
      </c>
      <c r="G293" s="196"/>
      <c r="H293" s="196"/>
      <c r="I293" s="223">
        <v>887.65700000000004</v>
      </c>
      <c r="J293" s="218">
        <v>64.680000000000007</v>
      </c>
      <c r="K293" s="196"/>
      <c r="L293" s="222">
        <v>57413.65</v>
      </c>
      <c r="M293" s="196"/>
      <c r="N293" s="199"/>
    </row>
    <row r="294" spans="1:14">
      <c r="A294" s="216"/>
      <c r="B294" s="217"/>
      <c r="C294" s="1141" t="s">
        <v>747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</row>
    <row r="295" spans="1:14">
      <c r="A295" s="201"/>
      <c r="B295" s="202"/>
      <c r="C295" s="1141" t="s">
        <v>858</v>
      </c>
      <c r="D295" s="1141"/>
      <c r="E295" s="1141"/>
      <c r="F295" s="1141"/>
      <c r="G295" s="1141"/>
      <c r="H295" s="1141"/>
      <c r="I295" s="1141"/>
      <c r="J295" s="1141"/>
      <c r="K295" s="1141"/>
      <c r="L295" s="1141"/>
      <c r="M295" s="1141"/>
      <c r="N295" s="1146"/>
    </row>
    <row r="296" spans="1:14">
      <c r="A296" s="216"/>
      <c r="B296" s="217"/>
      <c r="C296" s="1145" t="s">
        <v>398</v>
      </c>
      <c r="D296" s="1145"/>
      <c r="E296" s="1145"/>
      <c r="F296" s="196"/>
      <c r="G296" s="196"/>
      <c r="H296" s="196"/>
      <c r="I296" s="196"/>
      <c r="J296" s="198"/>
      <c r="K296" s="196"/>
      <c r="L296" s="222">
        <v>57413.65</v>
      </c>
      <c r="M296" s="212"/>
      <c r="N296" s="199"/>
    </row>
    <row r="297" spans="1:14">
      <c r="A297" s="194" t="s">
        <v>561</v>
      </c>
      <c r="B297" s="195" t="s">
        <v>750</v>
      </c>
      <c r="C297" s="1145" t="s">
        <v>751</v>
      </c>
      <c r="D297" s="1145"/>
      <c r="E297" s="1145"/>
      <c r="F297" s="196" t="s">
        <v>414</v>
      </c>
      <c r="G297" s="196"/>
      <c r="H297" s="196"/>
      <c r="I297" s="223">
        <v>192.44300000000001</v>
      </c>
      <c r="J297" s="218">
        <v>76.09</v>
      </c>
      <c r="K297" s="196"/>
      <c r="L297" s="222">
        <v>14642.99</v>
      </c>
      <c r="M297" s="196"/>
      <c r="N297" s="199"/>
    </row>
    <row r="298" spans="1:14">
      <c r="A298" s="216"/>
      <c r="B298" s="217"/>
      <c r="C298" s="1141" t="s">
        <v>747</v>
      </c>
      <c r="D298" s="1141"/>
      <c r="E298" s="1141"/>
      <c r="F298" s="1141"/>
      <c r="G298" s="1141"/>
      <c r="H298" s="1141"/>
      <c r="I298" s="1141"/>
      <c r="J298" s="1141"/>
      <c r="K298" s="1141"/>
      <c r="L298" s="1141"/>
      <c r="M298" s="1141"/>
      <c r="N298" s="1146"/>
    </row>
    <row r="299" spans="1:14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22">
        <v>14642.99</v>
      </c>
      <c r="M299" s="212"/>
      <c r="N299" s="199"/>
    </row>
    <row r="300" spans="1:14">
      <c r="A300" s="194" t="s">
        <v>564</v>
      </c>
      <c r="B300" s="195" t="s">
        <v>753</v>
      </c>
      <c r="C300" s="1145" t="s">
        <v>754</v>
      </c>
      <c r="D300" s="1145"/>
      <c r="E300" s="1145"/>
      <c r="F300" s="196" t="s">
        <v>414</v>
      </c>
      <c r="G300" s="196"/>
      <c r="H300" s="196"/>
      <c r="I300" s="223">
        <v>13.586</v>
      </c>
      <c r="J300" s="218">
        <v>106.91</v>
      </c>
      <c r="K300" s="196"/>
      <c r="L300" s="222">
        <v>1452.48</v>
      </c>
      <c r="M300" s="196"/>
      <c r="N300" s="199"/>
    </row>
    <row r="301" spans="1:14">
      <c r="A301" s="216"/>
      <c r="B301" s="217"/>
      <c r="C301" s="1141" t="s">
        <v>747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</row>
    <row r="302" spans="1:14">
      <c r="A302" s="216"/>
      <c r="B302" s="217"/>
      <c r="C302" s="1145" t="s">
        <v>398</v>
      </c>
      <c r="D302" s="1145"/>
      <c r="E302" s="1145"/>
      <c r="F302" s="196"/>
      <c r="G302" s="196"/>
      <c r="H302" s="196"/>
      <c r="I302" s="196"/>
      <c r="J302" s="198"/>
      <c r="K302" s="196"/>
      <c r="L302" s="222">
        <v>1452.48</v>
      </c>
      <c r="M302" s="212"/>
      <c r="N302" s="199"/>
    </row>
    <row r="303" spans="1:14">
      <c r="A303" s="1147" t="s">
        <v>859</v>
      </c>
      <c r="B303" s="1148"/>
      <c r="C303" s="1148"/>
      <c r="D303" s="1148"/>
      <c r="E303" s="1148"/>
      <c r="F303" s="1148"/>
      <c r="G303" s="1148"/>
      <c r="H303" s="1148"/>
      <c r="I303" s="1148"/>
      <c r="J303" s="1148"/>
      <c r="K303" s="1148"/>
      <c r="L303" s="1148"/>
      <c r="M303" s="1148"/>
      <c r="N303" s="1149"/>
    </row>
    <row r="304" spans="1:14">
      <c r="A304" s="194" t="s">
        <v>567</v>
      </c>
      <c r="B304" s="195" t="s">
        <v>860</v>
      </c>
      <c r="C304" s="1145" t="s">
        <v>861</v>
      </c>
      <c r="D304" s="1145"/>
      <c r="E304" s="1145"/>
      <c r="F304" s="196" t="s">
        <v>414</v>
      </c>
      <c r="G304" s="196"/>
      <c r="H304" s="196"/>
      <c r="I304" s="223">
        <v>0.32600000000000001</v>
      </c>
      <c r="J304" s="218">
        <v>61.63</v>
      </c>
      <c r="K304" s="196"/>
      <c r="L304" s="218">
        <v>20.09</v>
      </c>
      <c r="M304" s="196"/>
      <c r="N304" s="199"/>
    </row>
    <row r="305" spans="1:14">
      <c r="A305" s="216"/>
      <c r="B305" s="217"/>
      <c r="C305" s="1141" t="s">
        <v>747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</row>
    <row r="306" spans="1:14">
      <c r="A306" s="216"/>
      <c r="B306" s="217"/>
      <c r="C306" s="1145" t="s">
        <v>398</v>
      </c>
      <c r="D306" s="1145"/>
      <c r="E306" s="1145"/>
      <c r="F306" s="196"/>
      <c r="G306" s="196"/>
      <c r="H306" s="196"/>
      <c r="I306" s="196"/>
      <c r="J306" s="198"/>
      <c r="K306" s="196"/>
      <c r="L306" s="218">
        <v>20.09</v>
      </c>
      <c r="M306" s="212"/>
      <c r="N306" s="199"/>
    </row>
    <row r="307" spans="1:14">
      <c r="A307" s="1147" t="s">
        <v>758</v>
      </c>
      <c r="B307" s="1148"/>
      <c r="C307" s="1148"/>
      <c r="D307" s="1148"/>
      <c r="E307" s="1148"/>
      <c r="F307" s="1148"/>
      <c r="G307" s="1148"/>
      <c r="H307" s="1148"/>
      <c r="I307" s="1148"/>
      <c r="J307" s="1148"/>
      <c r="K307" s="1148"/>
      <c r="L307" s="1148"/>
      <c r="M307" s="1148"/>
      <c r="N307" s="1149"/>
    </row>
    <row r="308" spans="1:14">
      <c r="A308" s="194" t="s">
        <v>571</v>
      </c>
      <c r="B308" s="195" t="s">
        <v>760</v>
      </c>
      <c r="C308" s="1145" t="s">
        <v>761</v>
      </c>
      <c r="D308" s="1145"/>
      <c r="E308" s="1145"/>
      <c r="F308" s="196" t="s">
        <v>414</v>
      </c>
      <c r="G308" s="196"/>
      <c r="H308" s="196"/>
      <c r="I308" s="223">
        <v>4050.5740000000001</v>
      </c>
      <c r="J308" s="218">
        <v>38.729999999999997</v>
      </c>
      <c r="K308" s="196"/>
      <c r="L308" s="222">
        <v>156878.73000000001</v>
      </c>
      <c r="M308" s="196"/>
      <c r="N308" s="199"/>
    </row>
    <row r="309" spans="1:14">
      <c r="A309" s="216"/>
      <c r="B309" s="217"/>
      <c r="C309" s="1141" t="s">
        <v>747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</row>
    <row r="310" spans="1:14">
      <c r="A310" s="201"/>
      <c r="B310" s="202"/>
      <c r="C310" s="1141" t="s">
        <v>862</v>
      </c>
      <c r="D310" s="1141"/>
      <c r="E310" s="1141"/>
      <c r="F310" s="1141"/>
      <c r="G310" s="1141"/>
      <c r="H310" s="1141"/>
      <c r="I310" s="1141"/>
      <c r="J310" s="1141"/>
      <c r="K310" s="1141"/>
      <c r="L310" s="1141"/>
      <c r="M310" s="1141"/>
      <c r="N310" s="1146"/>
    </row>
    <row r="311" spans="1:14">
      <c r="A311" s="216"/>
      <c r="B311" s="217"/>
      <c r="C311" s="1145" t="s">
        <v>398</v>
      </c>
      <c r="D311" s="1145"/>
      <c r="E311" s="1145"/>
      <c r="F311" s="196"/>
      <c r="G311" s="196"/>
      <c r="H311" s="196"/>
      <c r="I311" s="196"/>
      <c r="J311" s="198"/>
      <c r="K311" s="196"/>
      <c r="L311" s="222">
        <v>156878.73000000001</v>
      </c>
      <c r="M311" s="212"/>
      <c r="N311" s="199"/>
    </row>
    <row r="312" spans="1:14">
      <c r="A312" s="194" t="s">
        <v>572</v>
      </c>
      <c r="B312" s="195" t="s">
        <v>764</v>
      </c>
      <c r="C312" s="1145" t="s">
        <v>765</v>
      </c>
      <c r="D312" s="1145"/>
      <c r="E312" s="1145"/>
      <c r="F312" s="196" t="s">
        <v>414</v>
      </c>
      <c r="G312" s="196"/>
      <c r="H312" s="196"/>
      <c r="I312" s="223">
        <v>4050.5740000000001</v>
      </c>
      <c r="J312" s="218">
        <v>0.59</v>
      </c>
      <c r="K312" s="251">
        <v>26</v>
      </c>
      <c r="L312" s="222">
        <v>62135.81</v>
      </c>
      <c r="M312" s="196"/>
      <c r="N312" s="199"/>
    </row>
    <row r="313" spans="1:14">
      <c r="A313" s="216"/>
      <c r="B313" s="217"/>
      <c r="C313" s="1141" t="s">
        <v>747</v>
      </c>
      <c r="D313" s="1141"/>
      <c r="E313" s="1141"/>
      <c r="F313" s="1141"/>
      <c r="G313" s="1141"/>
      <c r="H313" s="1141"/>
      <c r="I313" s="1141"/>
      <c r="J313" s="1141"/>
      <c r="K313" s="1141"/>
      <c r="L313" s="1141"/>
      <c r="M313" s="1141"/>
      <c r="N313" s="1146"/>
    </row>
    <row r="314" spans="1:14">
      <c r="A314" s="201"/>
      <c r="B314" s="202"/>
      <c r="C314" s="1141" t="s">
        <v>862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</row>
    <row r="315" spans="1:14">
      <c r="A315" s="203"/>
      <c r="B315" s="204"/>
      <c r="C315" s="1141" t="s">
        <v>766</v>
      </c>
      <c r="D315" s="1141"/>
      <c r="E315" s="1141"/>
      <c r="F315" s="1141"/>
      <c r="G315" s="1141"/>
      <c r="H315" s="1141"/>
      <c r="I315" s="1141"/>
      <c r="J315" s="1141"/>
      <c r="K315" s="1141"/>
      <c r="L315" s="1141"/>
      <c r="M315" s="1141"/>
      <c r="N315" s="1146"/>
    </row>
    <row r="316" spans="1:14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22">
        <v>62135.81</v>
      </c>
      <c r="M316" s="212"/>
      <c r="N316" s="199"/>
    </row>
    <row r="317" spans="1:14">
      <c r="A317" s="1147" t="s">
        <v>863</v>
      </c>
      <c r="B317" s="1148"/>
      <c r="C317" s="1148"/>
      <c r="D317" s="1148"/>
      <c r="E317" s="1148"/>
      <c r="F317" s="1148"/>
      <c r="G317" s="1148"/>
      <c r="H317" s="1148"/>
      <c r="I317" s="1148"/>
      <c r="J317" s="1148"/>
      <c r="K317" s="1148"/>
      <c r="L317" s="1148"/>
      <c r="M317" s="1148"/>
      <c r="N317" s="1149"/>
    </row>
    <row r="318" spans="1:14">
      <c r="A318" s="194" t="s">
        <v>580</v>
      </c>
      <c r="B318" s="195" t="s">
        <v>412</v>
      </c>
      <c r="C318" s="1145" t="s">
        <v>413</v>
      </c>
      <c r="D318" s="1145"/>
      <c r="E318" s="1145"/>
      <c r="F318" s="196" t="s">
        <v>414</v>
      </c>
      <c r="G318" s="196"/>
      <c r="H318" s="196"/>
      <c r="I318" s="247">
        <v>1353.36</v>
      </c>
      <c r="J318" s="218">
        <v>25.19</v>
      </c>
      <c r="K318" s="196"/>
      <c r="L318" s="222">
        <v>34091.14</v>
      </c>
      <c r="M318" s="196"/>
      <c r="N318" s="199"/>
    </row>
    <row r="319" spans="1:14">
      <c r="A319" s="201"/>
      <c r="B319" s="202"/>
      <c r="C319" s="1141" t="s">
        <v>864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</row>
    <row r="320" spans="1:14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22">
        <v>34091.14</v>
      </c>
      <c r="M320" s="212"/>
      <c r="N320" s="199"/>
    </row>
    <row r="321" spans="1:14">
      <c r="A321" s="224"/>
      <c r="B321" s="217"/>
      <c r="C321" s="217"/>
      <c r="D321" s="217"/>
      <c r="E321" s="217"/>
      <c r="F321" s="225"/>
      <c r="G321" s="225"/>
      <c r="H321" s="225"/>
      <c r="I321" s="225"/>
      <c r="J321" s="226"/>
      <c r="K321" s="225"/>
      <c r="L321" s="226"/>
      <c r="M321" s="207"/>
      <c r="N321" s="226"/>
    </row>
    <row r="322" spans="1:14">
      <c r="A322" s="227"/>
      <c r="B322" s="198"/>
      <c r="C322" s="1145" t="s">
        <v>865</v>
      </c>
      <c r="D322" s="1145"/>
      <c r="E322" s="1145"/>
      <c r="F322" s="1145"/>
      <c r="G322" s="1145"/>
      <c r="H322" s="1145"/>
      <c r="I322" s="1145"/>
      <c r="J322" s="1145"/>
      <c r="K322" s="1145"/>
      <c r="L322" s="228"/>
      <c r="M322" s="229"/>
      <c r="N322" s="230"/>
    </row>
    <row r="323" spans="1:14">
      <c r="A323" s="231"/>
      <c r="B323" s="204"/>
      <c r="C323" s="1141" t="s">
        <v>416</v>
      </c>
      <c r="D323" s="1141"/>
      <c r="E323" s="1141"/>
      <c r="F323" s="1141"/>
      <c r="G323" s="1141"/>
      <c r="H323" s="1141"/>
      <c r="I323" s="1141"/>
      <c r="J323" s="1141"/>
      <c r="K323" s="1141"/>
      <c r="L323" s="232">
        <v>326634.89</v>
      </c>
      <c r="M323" s="233"/>
      <c r="N323" s="234"/>
    </row>
    <row r="324" spans="1:14">
      <c r="A324" s="231"/>
      <c r="B324" s="204"/>
      <c r="C324" s="1141" t="s">
        <v>417</v>
      </c>
      <c r="D324" s="1141"/>
      <c r="E324" s="1141"/>
      <c r="F324" s="1141"/>
      <c r="G324" s="1141"/>
      <c r="H324" s="1141"/>
      <c r="I324" s="1141"/>
      <c r="J324" s="1141"/>
      <c r="K324" s="1141"/>
      <c r="L324" s="236"/>
      <c r="M324" s="233"/>
      <c r="N324" s="234"/>
    </row>
    <row r="325" spans="1:14">
      <c r="A325" s="231"/>
      <c r="B325" s="204"/>
      <c r="C325" s="1141" t="s">
        <v>418</v>
      </c>
      <c r="D325" s="1141"/>
      <c r="E325" s="1141"/>
      <c r="F325" s="1141"/>
      <c r="G325" s="1141"/>
      <c r="H325" s="1141"/>
      <c r="I325" s="1141"/>
      <c r="J325" s="1141"/>
      <c r="K325" s="1141"/>
      <c r="L325" s="232">
        <v>34091.14</v>
      </c>
      <c r="M325" s="233"/>
      <c r="N325" s="234"/>
    </row>
    <row r="326" spans="1:14">
      <c r="A326" s="231"/>
      <c r="B326" s="204"/>
      <c r="C326" s="1141" t="s">
        <v>420</v>
      </c>
      <c r="D326" s="1141"/>
      <c r="E326" s="1141"/>
      <c r="F326" s="1141"/>
      <c r="G326" s="1141"/>
      <c r="H326" s="1141"/>
      <c r="I326" s="1141"/>
      <c r="J326" s="1141"/>
      <c r="K326" s="1141"/>
      <c r="L326" s="232">
        <v>292543.75</v>
      </c>
      <c r="M326" s="233"/>
      <c r="N326" s="234"/>
    </row>
    <row r="327" spans="1:14">
      <c r="A327" s="231"/>
      <c r="B327" s="204"/>
      <c r="C327" s="1141" t="s">
        <v>421</v>
      </c>
      <c r="D327" s="1141"/>
      <c r="E327" s="1141"/>
      <c r="F327" s="1141"/>
      <c r="G327" s="1141"/>
      <c r="H327" s="1141"/>
      <c r="I327" s="1141"/>
      <c r="J327" s="1141"/>
      <c r="K327" s="1141"/>
      <c r="L327" s="232">
        <v>326634.89</v>
      </c>
      <c r="M327" s="233"/>
      <c r="N327" s="234"/>
    </row>
    <row r="328" spans="1:14">
      <c r="A328" s="231"/>
      <c r="B328" s="204"/>
      <c r="C328" s="1141" t="s">
        <v>423</v>
      </c>
      <c r="D328" s="1141"/>
      <c r="E328" s="1141"/>
      <c r="F328" s="1141"/>
      <c r="G328" s="1141"/>
      <c r="H328" s="1141"/>
      <c r="I328" s="1141"/>
      <c r="J328" s="1141"/>
      <c r="K328" s="1141"/>
      <c r="L328" s="232">
        <v>292543.75</v>
      </c>
      <c r="M328" s="233"/>
      <c r="N328" s="234"/>
    </row>
    <row r="329" spans="1:14">
      <c r="A329" s="231"/>
      <c r="B329" s="204"/>
      <c r="C329" s="1141" t="s">
        <v>424</v>
      </c>
      <c r="D329" s="1141"/>
      <c r="E329" s="1141"/>
      <c r="F329" s="1141"/>
      <c r="G329" s="1141"/>
      <c r="H329" s="1141"/>
      <c r="I329" s="1141"/>
      <c r="J329" s="1141"/>
      <c r="K329" s="1141"/>
      <c r="L329" s="236"/>
      <c r="M329" s="233"/>
      <c r="N329" s="234"/>
    </row>
    <row r="330" spans="1:14">
      <c r="A330" s="231"/>
      <c r="B330" s="204"/>
      <c r="C330" s="1141" t="s">
        <v>427</v>
      </c>
      <c r="D330" s="1141"/>
      <c r="E330" s="1141"/>
      <c r="F330" s="1141"/>
      <c r="G330" s="1141"/>
      <c r="H330" s="1141"/>
      <c r="I330" s="1141"/>
      <c r="J330" s="1141"/>
      <c r="K330" s="1141"/>
      <c r="L330" s="232">
        <v>292543.75</v>
      </c>
      <c r="M330" s="233"/>
      <c r="N330" s="234"/>
    </row>
    <row r="331" spans="1:14">
      <c r="A331" s="231"/>
      <c r="B331" s="204"/>
      <c r="C331" s="1141" t="s">
        <v>430</v>
      </c>
      <c r="D331" s="1141"/>
      <c r="E331" s="1141"/>
      <c r="F331" s="1141"/>
      <c r="G331" s="1141"/>
      <c r="H331" s="1141"/>
      <c r="I331" s="1141"/>
      <c r="J331" s="1141"/>
      <c r="K331" s="1141"/>
      <c r="L331" s="232">
        <v>34091.14</v>
      </c>
      <c r="M331" s="233"/>
      <c r="N331" s="234"/>
    </row>
    <row r="332" spans="1:14">
      <c r="A332" s="231"/>
      <c r="B332" s="226"/>
      <c r="C332" s="1142" t="s">
        <v>866</v>
      </c>
      <c r="D332" s="1142"/>
      <c r="E332" s="1142"/>
      <c r="F332" s="1142"/>
      <c r="G332" s="1142"/>
      <c r="H332" s="1142"/>
      <c r="I332" s="1142"/>
      <c r="J332" s="1142"/>
      <c r="K332" s="1142"/>
      <c r="L332" s="239">
        <v>326634.89</v>
      </c>
      <c r="M332" s="240"/>
      <c r="N332" s="253"/>
    </row>
    <row r="333" spans="1:14">
      <c r="A333" s="108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</row>
    <row r="334" spans="1:14">
      <c r="A334" s="227"/>
      <c r="B334" s="198"/>
      <c r="C334" s="1145" t="s">
        <v>415</v>
      </c>
      <c r="D334" s="1145"/>
      <c r="E334" s="1145"/>
      <c r="F334" s="1145"/>
      <c r="G334" s="1145"/>
      <c r="H334" s="1145"/>
      <c r="I334" s="1145"/>
      <c r="J334" s="1145"/>
      <c r="K334" s="1145"/>
      <c r="L334" s="228"/>
      <c r="M334" s="229"/>
      <c r="N334" s="230"/>
    </row>
    <row r="335" spans="1:14">
      <c r="A335" s="231"/>
      <c r="B335" s="204"/>
      <c r="C335" s="1141" t="s">
        <v>416</v>
      </c>
      <c r="D335" s="1141"/>
      <c r="E335" s="1141"/>
      <c r="F335" s="1141"/>
      <c r="G335" s="1141"/>
      <c r="H335" s="1141"/>
      <c r="I335" s="1141"/>
      <c r="J335" s="1141"/>
      <c r="K335" s="1141"/>
      <c r="L335" s="232">
        <v>2561751.4500000002</v>
      </c>
      <c r="M335" s="233"/>
      <c r="N335" s="234"/>
    </row>
    <row r="336" spans="1:14">
      <c r="A336" s="231"/>
      <c r="B336" s="204"/>
      <c r="C336" s="1141" t="s">
        <v>417</v>
      </c>
      <c r="D336" s="1141"/>
      <c r="E336" s="1141"/>
      <c r="F336" s="1141"/>
      <c r="G336" s="1141"/>
      <c r="H336" s="1141"/>
      <c r="I336" s="1141"/>
      <c r="J336" s="1141"/>
      <c r="K336" s="1141"/>
      <c r="L336" s="236"/>
      <c r="M336" s="233"/>
      <c r="N336" s="234"/>
    </row>
    <row r="337" spans="1:14">
      <c r="A337" s="231"/>
      <c r="B337" s="204"/>
      <c r="C337" s="1141" t="s">
        <v>488</v>
      </c>
      <c r="D337" s="1141"/>
      <c r="E337" s="1141"/>
      <c r="F337" s="1141"/>
      <c r="G337" s="1141"/>
      <c r="H337" s="1141"/>
      <c r="I337" s="1141"/>
      <c r="J337" s="1141"/>
      <c r="K337" s="1141"/>
      <c r="L337" s="232">
        <v>101646.43</v>
      </c>
      <c r="M337" s="233"/>
      <c r="N337" s="234"/>
    </row>
    <row r="338" spans="1:14">
      <c r="A338" s="231"/>
      <c r="B338" s="204"/>
      <c r="C338" s="1141" t="s">
        <v>418</v>
      </c>
      <c r="D338" s="1141"/>
      <c r="E338" s="1141"/>
      <c r="F338" s="1141"/>
      <c r="G338" s="1141"/>
      <c r="H338" s="1141"/>
      <c r="I338" s="1141"/>
      <c r="J338" s="1141"/>
      <c r="K338" s="1141"/>
      <c r="L338" s="232">
        <v>103054.18</v>
      </c>
      <c r="M338" s="233"/>
      <c r="N338" s="234"/>
    </row>
    <row r="339" spans="1:14">
      <c r="A339" s="231"/>
      <c r="B339" s="204"/>
      <c r="C339" s="1141" t="s">
        <v>419</v>
      </c>
      <c r="D339" s="1141"/>
      <c r="E339" s="1141"/>
      <c r="F339" s="1141"/>
      <c r="G339" s="1141"/>
      <c r="H339" s="1141"/>
      <c r="I339" s="1141"/>
      <c r="J339" s="1141"/>
      <c r="K339" s="1141"/>
      <c r="L339" s="232">
        <v>9017.2199999999993</v>
      </c>
      <c r="M339" s="233"/>
      <c r="N339" s="234"/>
    </row>
    <row r="340" spans="1:14">
      <c r="A340" s="231"/>
      <c r="B340" s="204"/>
      <c r="C340" s="1141" t="s">
        <v>420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2357050.84</v>
      </c>
      <c r="M340" s="233"/>
      <c r="N340" s="234"/>
    </row>
    <row r="341" spans="1:14">
      <c r="A341" s="231"/>
      <c r="B341" s="204"/>
      <c r="C341" s="1141" t="s">
        <v>421</v>
      </c>
      <c r="D341" s="1141"/>
      <c r="E341" s="1141"/>
      <c r="F341" s="1141"/>
      <c r="G341" s="1141"/>
      <c r="H341" s="1141"/>
      <c r="I341" s="1141"/>
      <c r="J341" s="1141"/>
      <c r="K341" s="1141"/>
      <c r="L341" s="232">
        <v>2739398.56</v>
      </c>
      <c r="M341" s="233"/>
      <c r="N341" s="237">
        <v>25695559</v>
      </c>
    </row>
    <row r="342" spans="1:14" ht="45">
      <c r="A342" s="231"/>
      <c r="B342" s="204" t="s">
        <v>422</v>
      </c>
      <c r="C342" s="1141" t="s">
        <v>423</v>
      </c>
      <c r="D342" s="1141"/>
      <c r="E342" s="1141"/>
      <c r="F342" s="1141"/>
      <c r="G342" s="1141"/>
      <c r="H342" s="1141"/>
      <c r="I342" s="1141"/>
      <c r="J342" s="1141"/>
      <c r="K342" s="1141"/>
      <c r="L342" s="232">
        <v>2705307.42</v>
      </c>
      <c r="M342" s="238">
        <v>9.3800000000000008</v>
      </c>
      <c r="N342" s="237">
        <v>25375784</v>
      </c>
    </row>
    <row r="343" spans="1:14">
      <c r="A343" s="231"/>
      <c r="B343" s="204"/>
      <c r="C343" s="1141" t="s">
        <v>424</v>
      </c>
      <c r="D343" s="1141"/>
      <c r="E343" s="1141"/>
      <c r="F343" s="1141"/>
      <c r="G343" s="1141"/>
      <c r="H343" s="1141"/>
      <c r="I343" s="1141"/>
      <c r="J343" s="1141"/>
      <c r="K343" s="1141"/>
      <c r="L343" s="236"/>
      <c r="M343" s="233"/>
      <c r="N343" s="234"/>
    </row>
    <row r="344" spans="1:14">
      <c r="A344" s="231"/>
      <c r="B344" s="204"/>
      <c r="C344" s="1141" t="s">
        <v>777</v>
      </c>
      <c r="D344" s="1141"/>
      <c r="E344" s="1141"/>
      <c r="F344" s="1141"/>
      <c r="G344" s="1141"/>
      <c r="H344" s="1141"/>
      <c r="I344" s="1141"/>
      <c r="J344" s="1141"/>
      <c r="K344" s="1141"/>
      <c r="L344" s="232">
        <v>101646.43</v>
      </c>
      <c r="M344" s="233"/>
      <c r="N344" s="234"/>
    </row>
    <row r="345" spans="1:14">
      <c r="A345" s="231"/>
      <c r="B345" s="204"/>
      <c r="C345" s="1141" t="s">
        <v>425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68963.039999999994</v>
      </c>
      <c r="M345" s="233"/>
      <c r="N345" s="234"/>
    </row>
    <row r="346" spans="1:14">
      <c r="A346" s="231"/>
      <c r="B346" s="204"/>
      <c r="C346" s="1141" t="s">
        <v>426</v>
      </c>
      <c r="D346" s="1141"/>
      <c r="E346" s="1141"/>
      <c r="F346" s="1141"/>
      <c r="G346" s="1141"/>
      <c r="H346" s="1141"/>
      <c r="I346" s="1141"/>
      <c r="J346" s="1141"/>
      <c r="K346" s="1141"/>
      <c r="L346" s="232">
        <v>9017.2199999999993</v>
      </c>
      <c r="M346" s="233"/>
      <c r="N346" s="234"/>
    </row>
    <row r="347" spans="1:14">
      <c r="A347" s="231"/>
      <c r="B347" s="204"/>
      <c r="C347" s="1141" t="s">
        <v>427</v>
      </c>
      <c r="D347" s="1141"/>
      <c r="E347" s="1141"/>
      <c r="F347" s="1141"/>
      <c r="G347" s="1141"/>
      <c r="H347" s="1141"/>
      <c r="I347" s="1141"/>
      <c r="J347" s="1141"/>
      <c r="K347" s="1141"/>
      <c r="L347" s="232">
        <v>2357050.84</v>
      </c>
      <c r="M347" s="233"/>
      <c r="N347" s="234"/>
    </row>
    <row r="348" spans="1:14">
      <c r="A348" s="231"/>
      <c r="B348" s="204"/>
      <c r="C348" s="1141" t="s">
        <v>428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113496.7</v>
      </c>
      <c r="M348" s="233"/>
      <c r="N348" s="234"/>
    </row>
    <row r="349" spans="1:14">
      <c r="A349" s="231"/>
      <c r="B349" s="204"/>
      <c r="C349" s="1141" t="s">
        <v>429</v>
      </c>
      <c r="D349" s="1141"/>
      <c r="E349" s="1141"/>
      <c r="F349" s="1141"/>
      <c r="G349" s="1141"/>
      <c r="H349" s="1141"/>
      <c r="I349" s="1141"/>
      <c r="J349" s="1141"/>
      <c r="K349" s="1141"/>
      <c r="L349" s="232">
        <v>64150.41</v>
      </c>
      <c r="M349" s="233"/>
      <c r="N349" s="234"/>
    </row>
    <row r="350" spans="1:14" ht="45">
      <c r="A350" s="231"/>
      <c r="B350" s="204" t="s">
        <v>422</v>
      </c>
      <c r="C350" s="1141" t="s">
        <v>430</v>
      </c>
      <c r="D350" s="1141"/>
      <c r="E350" s="1141"/>
      <c r="F350" s="1141"/>
      <c r="G350" s="1141"/>
      <c r="H350" s="1141"/>
      <c r="I350" s="1141"/>
      <c r="J350" s="1141"/>
      <c r="K350" s="1141"/>
      <c r="L350" s="232">
        <v>34091.14</v>
      </c>
      <c r="M350" s="238">
        <v>9.3800000000000008</v>
      </c>
      <c r="N350" s="237">
        <v>319775</v>
      </c>
    </row>
    <row r="351" spans="1:14">
      <c r="A351" s="231"/>
      <c r="B351" s="204"/>
      <c r="C351" s="1141" t="s">
        <v>431</v>
      </c>
      <c r="D351" s="1141"/>
      <c r="E351" s="1141"/>
      <c r="F351" s="1141"/>
      <c r="G351" s="1141"/>
      <c r="H351" s="1141"/>
      <c r="I351" s="1141"/>
      <c r="J351" s="1141"/>
      <c r="K351" s="1141"/>
      <c r="L351" s="232">
        <v>110663.65</v>
      </c>
      <c r="M351" s="233"/>
      <c r="N351" s="234"/>
    </row>
    <row r="352" spans="1:14">
      <c r="A352" s="231"/>
      <c r="B352" s="204"/>
      <c r="C352" s="1141" t="s">
        <v>432</v>
      </c>
      <c r="D352" s="1141"/>
      <c r="E352" s="1141"/>
      <c r="F352" s="1141"/>
      <c r="G352" s="1141"/>
      <c r="H352" s="1141"/>
      <c r="I352" s="1141"/>
      <c r="J352" s="1141"/>
      <c r="K352" s="1141"/>
      <c r="L352" s="232">
        <v>113496.7</v>
      </c>
      <c r="M352" s="233"/>
      <c r="N352" s="234"/>
    </row>
    <row r="353" spans="1:14">
      <c r="A353" s="231"/>
      <c r="B353" s="204"/>
      <c r="C353" s="1141" t="s">
        <v>433</v>
      </c>
      <c r="D353" s="1141"/>
      <c r="E353" s="1141"/>
      <c r="F353" s="1141"/>
      <c r="G353" s="1141"/>
      <c r="H353" s="1141"/>
      <c r="I353" s="1141"/>
      <c r="J353" s="1141"/>
      <c r="K353" s="1141"/>
      <c r="L353" s="232">
        <v>64150.41</v>
      </c>
      <c r="M353" s="233"/>
      <c r="N353" s="234"/>
    </row>
    <row r="354" spans="1:14">
      <c r="A354" s="231"/>
      <c r="B354" s="226"/>
      <c r="C354" s="1142" t="s">
        <v>434</v>
      </c>
      <c r="D354" s="1142"/>
      <c r="E354" s="1142"/>
      <c r="F354" s="1142"/>
      <c r="G354" s="1142"/>
      <c r="H354" s="1142"/>
      <c r="I354" s="1142"/>
      <c r="J354" s="1142"/>
      <c r="K354" s="1142"/>
      <c r="L354" s="239">
        <v>2739398.56</v>
      </c>
      <c r="M354" s="240"/>
      <c r="N354" s="241">
        <v>25695559</v>
      </c>
    </row>
    <row r="355" spans="1:14">
      <c r="A355" s="108"/>
      <c r="B355" s="226"/>
      <c r="C355" s="217"/>
      <c r="D355" s="217"/>
      <c r="E355" s="217"/>
      <c r="F355" s="217"/>
      <c r="G355" s="217"/>
      <c r="H355" s="217"/>
      <c r="I355" s="217"/>
      <c r="J355" s="217"/>
      <c r="K355" s="217"/>
      <c r="L355" s="239"/>
      <c r="M355" s="242"/>
      <c r="N355" s="243"/>
    </row>
    <row r="356" spans="1:14">
      <c r="A356" s="244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</row>
    <row r="357" spans="1:14">
      <c r="A357" s="177"/>
      <c r="B357" s="236" t="s">
        <v>329</v>
      </c>
      <c r="C357" s="1143" t="s">
        <v>435</v>
      </c>
      <c r="D357" s="1143"/>
      <c r="E357" s="1143"/>
      <c r="F357" s="1143"/>
      <c r="G357" s="1143"/>
      <c r="H357" s="1143"/>
      <c r="I357" s="1143"/>
      <c r="J357" s="1143"/>
      <c r="K357" s="1143"/>
      <c r="L357" s="1143"/>
      <c r="M357" s="108"/>
      <c r="N357" s="108"/>
    </row>
    <row r="358" spans="1:14">
      <c r="A358" s="177"/>
      <c r="B358" s="169"/>
      <c r="C358" s="1144" t="s">
        <v>157</v>
      </c>
      <c r="D358" s="1144"/>
      <c r="E358" s="1144"/>
      <c r="F358" s="1144"/>
      <c r="G358" s="1144"/>
      <c r="H358" s="1144"/>
      <c r="I358" s="1144"/>
      <c r="J358" s="1144"/>
      <c r="K358" s="1144"/>
      <c r="L358" s="1144"/>
      <c r="M358" s="108"/>
      <c r="N358" s="108"/>
    </row>
    <row r="359" spans="1:14">
      <c r="A359" s="177"/>
      <c r="B359" s="236" t="s">
        <v>331</v>
      </c>
      <c r="C359" s="1143" t="s">
        <v>436</v>
      </c>
      <c r="D359" s="1143"/>
      <c r="E359" s="1143"/>
      <c r="F359" s="1143"/>
      <c r="G359" s="1143"/>
      <c r="H359" s="1143"/>
      <c r="I359" s="1143"/>
      <c r="J359" s="1143"/>
      <c r="K359" s="1143"/>
      <c r="L359" s="1143"/>
      <c r="M359" s="108"/>
      <c r="N359" s="108"/>
    </row>
    <row r="360" spans="1:14">
      <c r="A360" s="177"/>
      <c r="B360" s="108"/>
      <c r="C360" s="1144" t="s">
        <v>157</v>
      </c>
      <c r="D360" s="1144"/>
      <c r="E360" s="1144"/>
      <c r="F360" s="1144"/>
      <c r="G360" s="1144"/>
      <c r="H360" s="1144"/>
      <c r="I360" s="1144"/>
      <c r="J360" s="1144"/>
      <c r="K360" s="1144"/>
      <c r="L360" s="1144"/>
      <c r="M360" s="108"/>
      <c r="N360" s="108"/>
    </row>
    <row r="362" spans="1:14">
      <c r="A362" s="1140"/>
      <c r="B362" s="1140"/>
      <c r="C362" s="1140"/>
      <c r="D362" s="1140"/>
      <c r="E362" s="1140"/>
      <c r="F362" s="1140"/>
      <c r="G362" s="1140"/>
      <c r="H362" s="1140"/>
      <c r="I362" s="1140"/>
      <c r="J362" s="1140"/>
      <c r="K362" s="1140"/>
      <c r="L362" s="1140"/>
      <c r="M362" s="1140"/>
      <c r="N362" s="1140"/>
    </row>
    <row r="363" spans="1:14">
      <c r="A363" s="108"/>
      <c r="B363" s="246"/>
      <c r="C363" s="108"/>
      <c r="D363" s="246"/>
      <c r="E363" s="108"/>
      <c r="F363" s="246"/>
      <c r="G363" s="108"/>
      <c r="H363" s="108"/>
      <c r="I363" s="108"/>
      <c r="J363" s="108"/>
      <c r="K363" s="108"/>
      <c r="L363" s="108"/>
      <c r="M363" s="108"/>
      <c r="N363" s="108"/>
    </row>
  </sheetData>
  <mergeCells count="344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E37"/>
    <mergeCell ref="C50:E50"/>
    <mergeCell ref="C51:E51"/>
    <mergeCell ref="C52:N52"/>
    <mergeCell ref="C53:N53"/>
    <mergeCell ref="C54:E54"/>
    <mergeCell ref="C55:E55"/>
    <mergeCell ref="C44:E44"/>
    <mergeCell ref="C45:E45"/>
    <mergeCell ref="C46:E46"/>
    <mergeCell ref="C47:E47"/>
    <mergeCell ref="C48:E48"/>
    <mergeCell ref="C49:N49"/>
    <mergeCell ref="C62:E62"/>
    <mergeCell ref="C63:E63"/>
    <mergeCell ref="C64:E64"/>
    <mergeCell ref="C65:E65"/>
    <mergeCell ref="C66:N66"/>
    <mergeCell ref="C67:E67"/>
    <mergeCell ref="C56:E56"/>
    <mergeCell ref="C57:E57"/>
    <mergeCell ref="C58:E58"/>
    <mergeCell ref="C59:E59"/>
    <mergeCell ref="C60:E60"/>
    <mergeCell ref="C61:E61"/>
    <mergeCell ref="C74:E74"/>
    <mergeCell ref="C75:E75"/>
    <mergeCell ref="C76:E76"/>
    <mergeCell ref="C77:E77"/>
    <mergeCell ref="C78:E78"/>
    <mergeCell ref="C79:E79"/>
    <mergeCell ref="C68:E68"/>
    <mergeCell ref="C69:N69"/>
    <mergeCell ref="C70:N70"/>
    <mergeCell ref="C71:E71"/>
    <mergeCell ref="C72:E72"/>
    <mergeCell ref="C73:E73"/>
    <mergeCell ref="C86:N86"/>
    <mergeCell ref="C87:N87"/>
    <mergeCell ref="C88:E88"/>
    <mergeCell ref="C89:E89"/>
    <mergeCell ref="C90:N90"/>
    <mergeCell ref="C91:E91"/>
    <mergeCell ref="C80:E80"/>
    <mergeCell ref="C81:E81"/>
    <mergeCell ref="C82:E82"/>
    <mergeCell ref="C83:N83"/>
    <mergeCell ref="C84:E84"/>
    <mergeCell ref="C85:E85"/>
    <mergeCell ref="C98:E98"/>
    <mergeCell ref="C99:N99"/>
    <mergeCell ref="C100:E100"/>
    <mergeCell ref="C101:E101"/>
    <mergeCell ref="C102:N102"/>
    <mergeCell ref="C103:E103"/>
    <mergeCell ref="C92:E92"/>
    <mergeCell ref="C93:N93"/>
    <mergeCell ref="C94:E94"/>
    <mergeCell ref="C95:E95"/>
    <mergeCell ref="C96:N96"/>
    <mergeCell ref="C97:E97"/>
    <mergeCell ref="A110:N110"/>
    <mergeCell ref="C111:E111"/>
    <mergeCell ref="C112:N112"/>
    <mergeCell ref="C113:N113"/>
    <mergeCell ref="C114:E114"/>
    <mergeCell ref="C115:E115"/>
    <mergeCell ref="C104:E104"/>
    <mergeCell ref="C105:N105"/>
    <mergeCell ref="C106:E106"/>
    <mergeCell ref="C107:E107"/>
    <mergeCell ref="C108:N108"/>
    <mergeCell ref="C109:E109"/>
    <mergeCell ref="C122:E122"/>
    <mergeCell ref="C123:E123"/>
    <mergeCell ref="C124:E124"/>
    <mergeCell ref="A125:N125"/>
    <mergeCell ref="C126:E126"/>
    <mergeCell ref="C127:N127"/>
    <mergeCell ref="C116:E116"/>
    <mergeCell ref="C117:E117"/>
    <mergeCell ref="C118:E118"/>
    <mergeCell ref="C119:E119"/>
    <mergeCell ref="C120:E120"/>
    <mergeCell ref="C121:E121"/>
    <mergeCell ref="C134:E134"/>
    <mergeCell ref="C135:E135"/>
    <mergeCell ref="C136:E136"/>
    <mergeCell ref="C137:E137"/>
    <mergeCell ref="C138:E138"/>
    <mergeCell ref="C139:E139"/>
    <mergeCell ref="C128:N128"/>
    <mergeCell ref="C129:E129"/>
    <mergeCell ref="C130:E130"/>
    <mergeCell ref="C131:E131"/>
    <mergeCell ref="C132:E132"/>
    <mergeCell ref="C133:E133"/>
    <mergeCell ref="C146:E146"/>
    <mergeCell ref="C147:E147"/>
    <mergeCell ref="C148:E148"/>
    <mergeCell ref="C149:E149"/>
    <mergeCell ref="C150:E150"/>
    <mergeCell ref="C151:E151"/>
    <mergeCell ref="C140:E140"/>
    <mergeCell ref="C141:N141"/>
    <mergeCell ref="C142:N142"/>
    <mergeCell ref="C143:E143"/>
    <mergeCell ref="C144:E144"/>
    <mergeCell ref="C145:N145"/>
    <mergeCell ref="C158:N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N171"/>
    <mergeCell ref="C172:E172"/>
    <mergeCell ref="C173:E173"/>
    <mergeCell ref="C174:N174"/>
    <mergeCell ref="C175:N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N176"/>
    <mergeCell ref="C177:E177"/>
    <mergeCell ref="C178:E178"/>
    <mergeCell ref="C179:E179"/>
    <mergeCell ref="C180:E180"/>
    <mergeCell ref="C181:E181"/>
    <mergeCell ref="C195:K195"/>
    <mergeCell ref="C196:K196"/>
    <mergeCell ref="C197:K197"/>
    <mergeCell ref="C198:K198"/>
    <mergeCell ref="C199:K199"/>
    <mergeCell ref="C200:K200"/>
    <mergeCell ref="C188:N188"/>
    <mergeCell ref="C189:N189"/>
    <mergeCell ref="C190:E190"/>
    <mergeCell ref="C192:K192"/>
    <mergeCell ref="C193:K193"/>
    <mergeCell ref="C194:K194"/>
    <mergeCell ref="C207:K207"/>
    <mergeCell ref="C208:K208"/>
    <mergeCell ref="C209:K209"/>
    <mergeCell ref="C210:K210"/>
    <mergeCell ref="A211:N211"/>
    <mergeCell ref="A212:N212"/>
    <mergeCell ref="C201:K201"/>
    <mergeCell ref="C202:K202"/>
    <mergeCell ref="C203:K203"/>
    <mergeCell ref="C204:K204"/>
    <mergeCell ref="C205:K205"/>
    <mergeCell ref="C206:K206"/>
    <mergeCell ref="C219:E219"/>
    <mergeCell ref="C220:E220"/>
    <mergeCell ref="C221:E221"/>
    <mergeCell ref="C222:E222"/>
    <mergeCell ref="C223:E223"/>
    <mergeCell ref="C224:E224"/>
    <mergeCell ref="C213:E213"/>
    <mergeCell ref="C214:N214"/>
    <mergeCell ref="C215:E215"/>
    <mergeCell ref="C216:E216"/>
    <mergeCell ref="C217:E217"/>
    <mergeCell ref="C218:E218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N227"/>
    <mergeCell ref="C228:E228"/>
    <mergeCell ref="C229:E229"/>
    <mergeCell ref="C230:N230"/>
    <mergeCell ref="C243:N243"/>
    <mergeCell ref="C244:E244"/>
    <mergeCell ref="C245:E245"/>
    <mergeCell ref="C246:N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55:E255"/>
    <mergeCell ref="C256:E256"/>
    <mergeCell ref="C257:E257"/>
    <mergeCell ref="C258:E258"/>
    <mergeCell ref="C259:N259"/>
    <mergeCell ref="C260:E260"/>
    <mergeCell ref="C249:E249"/>
    <mergeCell ref="C250:E250"/>
    <mergeCell ref="C251:E251"/>
    <mergeCell ref="C252:E252"/>
    <mergeCell ref="C253:E253"/>
    <mergeCell ref="C254:E254"/>
    <mergeCell ref="C267:E267"/>
    <mergeCell ref="C268:E268"/>
    <mergeCell ref="C269:N269"/>
    <mergeCell ref="C270:E270"/>
    <mergeCell ref="C272:K272"/>
    <mergeCell ref="C273:K273"/>
    <mergeCell ref="C261:E261"/>
    <mergeCell ref="C262:N262"/>
    <mergeCell ref="C263:N263"/>
    <mergeCell ref="C264:E264"/>
    <mergeCell ref="C265:E265"/>
    <mergeCell ref="C266:N266"/>
    <mergeCell ref="C280:K280"/>
    <mergeCell ref="C281:K281"/>
    <mergeCell ref="C282:K282"/>
    <mergeCell ref="C283:K283"/>
    <mergeCell ref="C284:K284"/>
    <mergeCell ref="C285:K285"/>
    <mergeCell ref="C274:K274"/>
    <mergeCell ref="C275:K275"/>
    <mergeCell ref="C276:K276"/>
    <mergeCell ref="C277:K277"/>
    <mergeCell ref="C278:K278"/>
    <mergeCell ref="C279:K279"/>
    <mergeCell ref="A292:N292"/>
    <mergeCell ref="C293:E293"/>
    <mergeCell ref="C294:N294"/>
    <mergeCell ref="C295:N295"/>
    <mergeCell ref="C296:E296"/>
    <mergeCell ref="C297:E297"/>
    <mergeCell ref="C286:K286"/>
    <mergeCell ref="C287:K287"/>
    <mergeCell ref="C288:K288"/>
    <mergeCell ref="C289:K289"/>
    <mergeCell ref="C290:K290"/>
    <mergeCell ref="A291:N291"/>
    <mergeCell ref="C304:E304"/>
    <mergeCell ref="C305:N305"/>
    <mergeCell ref="C306:E306"/>
    <mergeCell ref="A307:N307"/>
    <mergeCell ref="C308:E308"/>
    <mergeCell ref="C309:N309"/>
    <mergeCell ref="C298:N298"/>
    <mergeCell ref="C299:E299"/>
    <mergeCell ref="C300:E300"/>
    <mergeCell ref="C301:N301"/>
    <mergeCell ref="C302:E302"/>
    <mergeCell ref="A303:N303"/>
    <mergeCell ref="C316:E316"/>
    <mergeCell ref="A317:N317"/>
    <mergeCell ref="C318:E318"/>
    <mergeCell ref="C319:N319"/>
    <mergeCell ref="C320:E320"/>
    <mergeCell ref="C322:K322"/>
    <mergeCell ref="C310:N310"/>
    <mergeCell ref="C311:E311"/>
    <mergeCell ref="C312:E312"/>
    <mergeCell ref="C313:N313"/>
    <mergeCell ref="C314:N314"/>
    <mergeCell ref="C315:N315"/>
    <mergeCell ref="C329:K329"/>
    <mergeCell ref="C330:K330"/>
    <mergeCell ref="C331:K331"/>
    <mergeCell ref="C332:K332"/>
    <mergeCell ref="C334:K334"/>
    <mergeCell ref="C335:K335"/>
    <mergeCell ref="C323:K323"/>
    <mergeCell ref="C324:K324"/>
    <mergeCell ref="C325:K325"/>
    <mergeCell ref="C326:K326"/>
    <mergeCell ref="C327:K327"/>
    <mergeCell ref="C328:K328"/>
    <mergeCell ref="C342:K342"/>
    <mergeCell ref="C343:K343"/>
    <mergeCell ref="C344:K344"/>
    <mergeCell ref="C345:K345"/>
    <mergeCell ref="C346:K346"/>
    <mergeCell ref="C347:K347"/>
    <mergeCell ref="C336:K336"/>
    <mergeCell ref="C337:K337"/>
    <mergeCell ref="C338:K338"/>
    <mergeCell ref="C339:K339"/>
    <mergeCell ref="C340:K340"/>
    <mergeCell ref="C341:K341"/>
    <mergeCell ref="C354:K354"/>
    <mergeCell ref="C357:L357"/>
    <mergeCell ref="C358:L358"/>
    <mergeCell ref="C359:L359"/>
    <mergeCell ref="C360:L360"/>
    <mergeCell ref="A362:N362"/>
    <mergeCell ref="C348:K348"/>
    <mergeCell ref="C349:K349"/>
    <mergeCell ref="C350:K350"/>
    <mergeCell ref="C351:K351"/>
    <mergeCell ref="C352:K352"/>
    <mergeCell ref="C353:K353"/>
  </mergeCells>
  <pageMargins left="0.7" right="0.7" top="0.75" bottom="0.75" header="0.3" footer="0.3"/>
  <pageSetup paperSize="9" scale="5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151"/>
  <sheetViews>
    <sheetView topLeftCell="A992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5" width="112" style="109" hidden="1" customWidth="1"/>
    <col min="36" max="38" width="84.42578125" style="109" hidden="1" customWidth="1"/>
    <col min="39" max="39" width="112" style="109" hidden="1" customWidth="1"/>
    <col min="40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25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25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867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221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221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868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23332.44</v>
      </c>
      <c r="D22" s="182" t="s">
        <v>869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645.5</v>
      </c>
      <c r="D24" s="182" t="s">
        <v>870</v>
      </c>
      <c r="E24" s="137" t="s">
        <v>362</v>
      </c>
      <c r="G24" s="108" t="s">
        <v>365</v>
      </c>
      <c r="L24" s="181"/>
      <c r="M24" s="182" t="s">
        <v>871</v>
      </c>
      <c r="N24" s="137" t="s">
        <v>362</v>
      </c>
    </row>
    <row r="25" spans="1:14" s="108" customFormat="1" ht="12.75" customHeight="1">
      <c r="B25" s="108" t="s">
        <v>3</v>
      </c>
      <c r="C25" s="181">
        <v>326.31</v>
      </c>
      <c r="D25" s="186" t="s">
        <v>872</v>
      </c>
      <c r="E25" s="137" t="s">
        <v>362</v>
      </c>
      <c r="G25" s="108" t="s">
        <v>367</v>
      </c>
      <c r="L25" s="1155">
        <v>1487.51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22360.62</v>
      </c>
      <c r="D26" s="186" t="s">
        <v>873</v>
      </c>
      <c r="E26" s="137" t="s">
        <v>362</v>
      </c>
      <c r="G26" s="108" t="s">
        <v>369</v>
      </c>
      <c r="L26" s="1155">
        <v>66.900000000000006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 customHeight="1">
      <c r="A34" s="1089" t="s">
        <v>874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874</v>
      </c>
    </row>
    <row r="35" spans="1:34" s="108" customFormat="1" ht="12" customHeight="1">
      <c r="A35" s="1147" t="s">
        <v>875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875</v>
      </c>
    </row>
    <row r="36" spans="1:34" s="108" customFormat="1" ht="45" customHeight="1">
      <c r="A36" s="194" t="s">
        <v>122</v>
      </c>
      <c r="B36" s="195" t="s">
        <v>876</v>
      </c>
      <c r="C36" s="1145" t="s">
        <v>877</v>
      </c>
      <c r="D36" s="1145"/>
      <c r="E36" s="1145"/>
      <c r="F36" s="196" t="s">
        <v>401</v>
      </c>
      <c r="G36" s="196"/>
      <c r="H36" s="196"/>
      <c r="I36" s="197">
        <v>8.3999999999999995E-3</v>
      </c>
      <c r="J36" s="198"/>
      <c r="K36" s="196"/>
      <c r="L36" s="198"/>
      <c r="M36" s="196"/>
      <c r="N36" s="199"/>
      <c r="Z36" s="193"/>
      <c r="AA36" s="200"/>
      <c r="AB36" s="200" t="s">
        <v>877</v>
      </c>
    </row>
    <row r="37" spans="1:34" s="108" customFormat="1" ht="12" customHeight="1">
      <c r="A37" s="201"/>
      <c r="B37" s="202"/>
      <c r="C37" s="1141" t="s">
        <v>878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878</v>
      </c>
    </row>
    <row r="38" spans="1:34" s="108" customFormat="1" ht="33.75" customHeight="1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4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20">
        <v>2730.75</v>
      </c>
      <c r="K39" s="209">
        <v>1.25</v>
      </c>
      <c r="L39" s="208">
        <v>28.67</v>
      </c>
      <c r="M39" s="207"/>
      <c r="N39" s="210"/>
      <c r="Z39" s="193"/>
      <c r="AA39" s="200"/>
      <c r="AB39" s="200"/>
      <c r="AE39" s="109" t="s">
        <v>387</v>
      </c>
    </row>
    <row r="40" spans="1:34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319.82</v>
      </c>
      <c r="K40" s="209">
        <v>1.25</v>
      </c>
      <c r="L40" s="208">
        <v>3.36</v>
      </c>
      <c r="M40" s="207"/>
      <c r="N40" s="210"/>
      <c r="Z40" s="193"/>
      <c r="AA40" s="200"/>
      <c r="AB40" s="200"/>
      <c r="AE40" s="109" t="s">
        <v>388</v>
      </c>
    </row>
    <row r="41" spans="1:34" s="108" customFormat="1" ht="12">
      <c r="A41" s="205"/>
      <c r="B41" s="204"/>
      <c r="C41" s="1141" t="s">
        <v>389</v>
      </c>
      <c r="D41" s="1141"/>
      <c r="E41" s="1141"/>
      <c r="F41" s="207" t="s">
        <v>390</v>
      </c>
      <c r="G41" s="209">
        <v>23.69</v>
      </c>
      <c r="H41" s="209">
        <v>1.25</v>
      </c>
      <c r="I41" s="249">
        <v>0.24874499999999999</v>
      </c>
      <c r="J41" s="204"/>
      <c r="K41" s="207"/>
      <c r="L41" s="204"/>
      <c r="M41" s="207"/>
      <c r="N41" s="210"/>
      <c r="Z41" s="193"/>
      <c r="AA41" s="200"/>
      <c r="AB41" s="200"/>
      <c r="AF41" s="109" t="s">
        <v>389</v>
      </c>
    </row>
    <row r="42" spans="1:34" s="108" customFormat="1" ht="12" customHeight="1">
      <c r="A42" s="205"/>
      <c r="B42" s="204"/>
      <c r="C42" s="1150" t="s">
        <v>391</v>
      </c>
      <c r="D42" s="1150"/>
      <c r="E42" s="1150"/>
      <c r="F42" s="212"/>
      <c r="G42" s="212"/>
      <c r="H42" s="212"/>
      <c r="I42" s="212"/>
      <c r="J42" s="221">
        <v>2730.75</v>
      </c>
      <c r="K42" s="212"/>
      <c r="L42" s="213">
        <v>28.67</v>
      </c>
      <c r="M42" s="212"/>
      <c r="N42" s="214"/>
      <c r="Z42" s="193"/>
      <c r="AA42" s="200"/>
      <c r="AB42" s="200"/>
      <c r="AG42" s="109" t="s">
        <v>391</v>
      </c>
    </row>
    <row r="43" spans="1:34" s="108" customFormat="1" ht="12">
      <c r="A43" s="205"/>
      <c r="B43" s="204"/>
      <c r="C43" s="1141" t="s">
        <v>392</v>
      </c>
      <c r="D43" s="1141"/>
      <c r="E43" s="1141"/>
      <c r="F43" s="207"/>
      <c r="G43" s="207"/>
      <c r="H43" s="207"/>
      <c r="I43" s="207"/>
      <c r="J43" s="204"/>
      <c r="K43" s="207"/>
      <c r="L43" s="208">
        <v>3.36</v>
      </c>
      <c r="M43" s="207"/>
      <c r="N43" s="210"/>
      <c r="Z43" s="193"/>
      <c r="AA43" s="200"/>
      <c r="AB43" s="200"/>
      <c r="AF43" s="109" t="s">
        <v>392</v>
      </c>
    </row>
    <row r="44" spans="1:34" s="108" customFormat="1" ht="22.5" customHeight="1">
      <c r="A44" s="205"/>
      <c r="B44" s="204" t="s">
        <v>393</v>
      </c>
      <c r="C44" s="1141" t="s">
        <v>394</v>
      </c>
      <c r="D44" s="1141"/>
      <c r="E44" s="1141"/>
      <c r="F44" s="207" t="s">
        <v>395</v>
      </c>
      <c r="G44" s="215">
        <v>92</v>
      </c>
      <c r="H44" s="207"/>
      <c r="I44" s="215">
        <v>92</v>
      </c>
      <c r="J44" s="204"/>
      <c r="K44" s="207"/>
      <c r="L44" s="208">
        <v>3.09</v>
      </c>
      <c r="M44" s="207"/>
      <c r="N44" s="210"/>
      <c r="Z44" s="193"/>
      <c r="AA44" s="200"/>
      <c r="AB44" s="200"/>
      <c r="AF44" s="109" t="s">
        <v>394</v>
      </c>
    </row>
    <row r="45" spans="1:34" s="108" customFormat="1" ht="22.5" customHeight="1">
      <c r="A45" s="205"/>
      <c r="B45" s="204" t="s">
        <v>396</v>
      </c>
      <c r="C45" s="1141" t="s">
        <v>397</v>
      </c>
      <c r="D45" s="1141"/>
      <c r="E45" s="1141"/>
      <c r="F45" s="207" t="s">
        <v>395</v>
      </c>
      <c r="G45" s="215">
        <v>46</v>
      </c>
      <c r="H45" s="207"/>
      <c r="I45" s="215">
        <v>46</v>
      </c>
      <c r="J45" s="204"/>
      <c r="K45" s="207"/>
      <c r="L45" s="208">
        <v>1.55</v>
      </c>
      <c r="M45" s="207"/>
      <c r="N45" s="210"/>
      <c r="Z45" s="193"/>
      <c r="AA45" s="200"/>
      <c r="AB45" s="200"/>
      <c r="AF45" s="109" t="s">
        <v>397</v>
      </c>
    </row>
    <row r="46" spans="1:34" s="108" customFormat="1" ht="12" customHeight="1">
      <c r="A46" s="216"/>
      <c r="B46" s="217"/>
      <c r="C46" s="1145" t="s">
        <v>398</v>
      </c>
      <c r="D46" s="1145"/>
      <c r="E46" s="1145"/>
      <c r="F46" s="196"/>
      <c r="G46" s="196"/>
      <c r="H46" s="196"/>
      <c r="I46" s="196"/>
      <c r="J46" s="198"/>
      <c r="K46" s="196"/>
      <c r="L46" s="218">
        <v>33.31</v>
      </c>
      <c r="M46" s="212"/>
      <c r="N46" s="199"/>
      <c r="Z46" s="193"/>
      <c r="AA46" s="200"/>
      <c r="AB46" s="200"/>
      <c r="AH46" s="200" t="s">
        <v>398</v>
      </c>
    </row>
    <row r="47" spans="1:34" s="108" customFormat="1" ht="22.5" customHeight="1">
      <c r="A47" s="194" t="s">
        <v>125</v>
      </c>
      <c r="B47" s="195" t="s">
        <v>783</v>
      </c>
      <c r="C47" s="1145" t="s">
        <v>784</v>
      </c>
      <c r="D47" s="1145"/>
      <c r="E47" s="1145"/>
      <c r="F47" s="196" t="s">
        <v>408</v>
      </c>
      <c r="G47" s="196"/>
      <c r="H47" s="196"/>
      <c r="I47" s="247">
        <v>5.67</v>
      </c>
      <c r="J47" s="198"/>
      <c r="K47" s="196"/>
      <c r="L47" s="198"/>
      <c r="M47" s="196"/>
      <c r="N47" s="199"/>
      <c r="Z47" s="193"/>
      <c r="AA47" s="200"/>
      <c r="AB47" s="200" t="s">
        <v>784</v>
      </c>
      <c r="AH47" s="200"/>
    </row>
    <row r="48" spans="1:34" s="108" customFormat="1" ht="33.75" customHeight="1">
      <c r="A48" s="203"/>
      <c r="B48" s="204" t="s">
        <v>385</v>
      </c>
      <c r="C48" s="1141" t="s">
        <v>386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B48" s="200"/>
      <c r="AD48" s="109" t="s">
        <v>386</v>
      </c>
      <c r="AH48" s="200"/>
    </row>
    <row r="49" spans="1:35" s="108" customFormat="1" ht="12">
      <c r="A49" s="205"/>
      <c r="B49" s="206">
        <v>1</v>
      </c>
      <c r="C49" s="1141" t="s">
        <v>446</v>
      </c>
      <c r="D49" s="1141"/>
      <c r="E49" s="1141"/>
      <c r="F49" s="207"/>
      <c r="G49" s="207"/>
      <c r="H49" s="207"/>
      <c r="I49" s="207"/>
      <c r="J49" s="208">
        <v>6.19</v>
      </c>
      <c r="K49" s="209">
        <v>1.25</v>
      </c>
      <c r="L49" s="208">
        <v>43.87</v>
      </c>
      <c r="M49" s="207"/>
      <c r="N49" s="210"/>
      <c r="Z49" s="193"/>
      <c r="AA49" s="200"/>
      <c r="AB49" s="200"/>
      <c r="AE49" s="109" t="s">
        <v>446</v>
      </c>
      <c r="AH49" s="200"/>
    </row>
    <row r="50" spans="1:35" s="108" customFormat="1" ht="12">
      <c r="A50" s="205"/>
      <c r="B50" s="206">
        <v>2</v>
      </c>
      <c r="C50" s="1141" t="s">
        <v>387</v>
      </c>
      <c r="D50" s="1141"/>
      <c r="E50" s="1141"/>
      <c r="F50" s="207"/>
      <c r="G50" s="207"/>
      <c r="H50" s="207"/>
      <c r="I50" s="207"/>
      <c r="J50" s="208">
        <v>8.1</v>
      </c>
      <c r="K50" s="209">
        <v>1.25</v>
      </c>
      <c r="L50" s="208">
        <v>57.41</v>
      </c>
      <c r="M50" s="207"/>
      <c r="N50" s="210"/>
      <c r="Z50" s="193"/>
      <c r="AA50" s="200"/>
      <c r="AB50" s="200"/>
      <c r="AE50" s="109" t="s">
        <v>387</v>
      </c>
      <c r="AH50" s="200"/>
    </row>
    <row r="51" spans="1:35" s="108" customFormat="1" ht="12">
      <c r="A51" s="205"/>
      <c r="B51" s="206">
        <v>3</v>
      </c>
      <c r="C51" s="1141" t="s">
        <v>388</v>
      </c>
      <c r="D51" s="1141"/>
      <c r="E51" s="1141"/>
      <c r="F51" s="207"/>
      <c r="G51" s="207"/>
      <c r="H51" s="207"/>
      <c r="I51" s="207"/>
      <c r="J51" s="208">
        <v>0.81</v>
      </c>
      <c r="K51" s="209">
        <v>1.25</v>
      </c>
      <c r="L51" s="208">
        <v>5.74</v>
      </c>
      <c r="M51" s="207"/>
      <c r="N51" s="210"/>
      <c r="Z51" s="193"/>
      <c r="AA51" s="200"/>
      <c r="AB51" s="200"/>
      <c r="AE51" s="109" t="s">
        <v>388</v>
      </c>
      <c r="AH51" s="200"/>
    </row>
    <row r="52" spans="1:35" s="108" customFormat="1" ht="12">
      <c r="A52" s="205"/>
      <c r="B52" s="206">
        <v>4</v>
      </c>
      <c r="C52" s="1141" t="s">
        <v>447</v>
      </c>
      <c r="D52" s="1141"/>
      <c r="E52" s="1141"/>
      <c r="F52" s="207"/>
      <c r="G52" s="207"/>
      <c r="H52" s="207"/>
      <c r="I52" s="207"/>
      <c r="J52" s="208">
        <v>0.37</v>
      </c>
      <c r="K52" s="207"/>
      <c r="L52" s="208">
        <v>2.1</v>
      </c>
      <c r="M52" s="207"/>
      <c r="N52" s="210"/>
      <c r="Z52" s="193"/>
      <c r="AA52" s="200"/>
      <c r="AB52" s="200"/>
      <c r="AE52" s="109" t="s">
        <v>447</v>
      </c>
      <c r="AH52" s="200"/>
    </row>
    <row r="53" spans="1:35" s="108" customFormat="1" ht="12">
      <c r="A53" s="205"/>
      <c r="B53" s="204"/>
      <c r="C53" s="1141" t="s">
        <v>448</v>
      </c>
      <c r="D53" s="1141"/>
      <c r="E53" s="1141"/>
      <c r="F53" s="207" t="s">
        <v>390</v>
      </c>
      <c r="G53" s="209">
        <v>0.78</v>
      </c>
      <c r="H53" s="209">
        <v>1.25</v>
      </c>
      <c r="I53" s="252">
        <v>5.5282499999999999</v>
      </c>
      <c r="J53" s="204"/>
      <c r="K53" s="207"/>
      <c r="L53" s="204"/>
      <c r="M53" s="207"/>
      <c r="N53" s="210"/>
      <c r="Z53" s="193"/>
      <c r="AA53" s="200"/>
      <c r="AB53" s="200"/>
      <c r="AF53" s="109" t="s">
        <v>448</v>
      </c>
      <c r="AH53" s="200"/>
    </row>
    <row r="54" spans="1:35" s="108" customFormat="1" ht="12">
      <c r="A54" s="205"/>
      <c r="B54" s="204"/>
      <c r="C54" s="1141" t="s">
        <v>389</v>
      </c>
      <c r="D54" s="1141"/>
      <c r="E54" s="1141"/>
      <c r="F54" s="207" t="s">
        <v>390</v>
      </c>
      <c r="G54" s="209">
        <v>7.0000000000000007E-2</v>
      </c>
      <c r="H54" s="209">
        <v>1.25</v>
      </c>
      <c r="I54" s="249">
        <v>0.49612499999999998</v>
      </c>
      <c r="J54" s="204"/>
      <c r="K54" s="207"/>
      <c r="L54" s="204"/>
      <c r="M54" s="207"/>
      <c r="N54" s="210"/>
      <c r="Z54" s="193"/>
      <c r="AA54" s="200"/>
      <c r="AB54" s="200"/>
      <c r="AF54" s="109" t="s">
        <v>389</v>
      </c>
      <c r="AH54" s="200"/>
    </row>
    <row r="55" spans="1:35" s="108" customFormat="1" ht="12" customHeight="1">
      <c r="A55" s="205"/>
      <c r="B55" s="204"/>
      <c r="C55" s="1150" t="s">
        <v>391</v>
      </c>
      <c r="D55" s="1150"/>
      <c r="E55" s="1150"/>
      <c r="F55" s="212"/>
      <c r="G55" s="212"/>
      <c r="H55" s="212"/>
      <c r="I55" s="212"/>
      <c r="J55" s="213">
        <v>14.66</v>
      </c>
      <c r="K55" s="212"/>
      <c r="L55" s="213">
        <v>103.38</v>
      </c>
      <c r="M55" s="212"/>
      <c r="N55" s="214"/>
      <c r="Z55" s="193"/>
      <c r="AA55" s="200"/>
      <c r="AB55" s="200"/>
      <c r="AG55" s="109" t="s">
        <v>391</v>
      </c>
      <c r="AH55" s="200"/>
    </row>
    <row r="56" spans="1:35" s="108" customFormat="1" ht="12">
      <c r="A56" s="205"/>
      <c r="B56" s="204"/>
      <c r="C56" s="1141" t="s">
        <v>392</v>
      </c>
      <c r="D56" s="1141"/>
      <c r="E56" s="1141"/>
      <c r="F56" s="207"/>
      <c r="G56" s="207"/>
      <c r="H56" s="207"/>
      <c r="I56" s="207"/>
      <c r="J56" s="204"/>
      <c r="K56" s="207"/>
      <c r="L56" s="208">
        <v>49.61</v>
      </c>
      <c r="M56" s="207"/>
      <c r="N56" s="210"/>
      <c r="Z56" s="193"/>
      <c r="AA56" s="200"/>
      <c r="AB56" s="200"/>
      <c r="AF56" s="109" t="s">
        <v>392</v>
      </c>
      <c r="AH56" s="200"/>
    </row>
    <row r="57" spans="1:35" s="108" customFormat="1" ht="22.5" customHeight="1">
      <c r="A57" s="205"/>
      <c r="B57" s="204" t="s">
        <v>785</v>
      </c>
      <c r="C57" s="1141" t="s">
        <v>786</v>
      </c>
      <c r="D57" s="1141"/>
      <c r="E57" s="1141"/>
      <c r="F57" s="207" t="s">
        <v>395</v>
      </c>
      <c r="G57" s="215">
        <v>110</v>
      </c>
      <c r="H57" s="207"/>
      <c r="I57" s="215">
        <v>110</v>
      </c>
      <c r="J57" s="204"/>
      <c r="K57" s="207"/>
      <c r="L57" s="208">
        <v>54.57</v>
      </c>
      <c r="M57" s="207"/>
      <c r="N57" s="210"/>
      <c r="Z57" s="193"/>
      <c r="AA57" s="200"/>
      <c r="AB57" s="200"/>
      <c r="AF57" s="109" t="s">
        <v>786</v>
      </c>
      <c r="AH57" s="200"/>
    </row>
    <row r="58" spans="1:35" s="108" customFormat="1" ht="22.5" customHeight="1">
      <c r="A58" s="205"/>
      <c r="B58" s="204" t="s">
        <v>787</v>
      </c>
      <c r="C58" s="1141" t="s">
        <v>788</v>
      </c>
      <c r="D58" s="1141"/>
      <c r="E58" s="1141"/>
      <c r="F58" s="207" t="s">
        <v>395</v>
      </c>
      <c r="G58" s="215">
        <v>69</v>
      </c>
      <c r="H58" s="207"/>
      <c r="I58" s="215">
        <v>69</v>
      </c>
      <c r="J58" s="204"/>
      <c r="K58" s="207"/>
      <c r="L58" s="208">
        <v>34.229999999999997</v>
      </c>
      <c r="M58" s="207"/>
      <c r="N58" s="210"/>
      <c r="Z58" s="193"/>
      <c r="AA58" s="200"/>
      <c r="AB58" s="200"/>
      <c r="AF58" s="109" t="s">
        <v>788</v>
      </c>
      <c r="AH58" s="200"/>
    </row>
    <row r="59" spans="1:35" s="108" customFormat="1" ht="12" customHeight="1">
      <c r="A59" s="216"/>
      <c r="B59" s="217"/>
      <c r="C59" s="1145" t="s">
        <v>398</v>
      </c>
      <c r="D59" s="1145"/>
      <c r="E59" s="1145"/>
      <c r="F59" s="196"/>
      <c r="G59" s="196"/>
      <c r="H59" s="196"/>
      <c r="I59" s="196"/>
      <c r="J59" s="198"/>
      <c r="K59" s="196"/>
      <c r="L59" s="218">
        <v>192.18</v>
      </c>
      <c r="M59" s="212"/>
      <c r="N59" s="199"/>
      <c r="Z59" s="193"/>
      <c r="AA59" s="200"/>
      <c r="AB59" s="200"/>
      <c r="AH59" s="200" t="s">
        <v>398</v>
      </c>
    </row>
    <row r="60" spans="1:35" s="108" customFormat="1" ht="12" customHeight="1">
      <c r="A60" s="194" t="s">
        <v>128</v>
      </c>
      <c r="B60" s="195" t="s">
        <v>406</v>
      </c>
      <c r="C60" s="1145" t="s">
        <v>407</v>
      </c>
      <c r="D60" s="1145"/>
      <c r="E60" s="1145"/>
      <c r="F60" s="196" t="s">
        <v>408</v>
      </c>
      <c r="G60" s="196"/>
      <c r="H60" s="196"/>
      <c r="I60" s="247">
        <v>6.24</v>
      </c>
      <c r="J60" s="218">
        <v>60</v>
      </c>
      <c r="K60" s="196"/>
      <c r="L60" s="218">
        <v>374.4</v>
      </c>
      <c r="M60" s="196"/>
      <c r="N60" s="199"/>
      <c r="Z60" s="193"/>
      <c r="AA60" s="200"/>
      <c r="AB60" s="200" t="s">
        <v>407</v>
      </c>
      <c r="AH60" s="200"/>
    </row>
    <row r="61" spans="1:35" s="108" customFormat="1" ht="12" customHeight="1">
      <c r="A61" s="216"/>
      <c r="B61" s="217"/>
      <c r="C61" s="1141" t="s">
        <v>409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B61" s="200"/>
      <c r="AH61" s="200"/>
      <c r="AI61" s="109" t="s">
        <v>409</v>
      </c>
    </row>
    <row r="62" spans="1:35" s="108" customFormat="1" ht="12" customHeight="1">
      <c r="A62" s="216"/>
      <c r="B62" s="217"/>
      <c r="C62" s="1145" t="s">
        <v>398</v>
      </c>
      <c r="D62" s="1145"/>
      <c r="E62" s="1145"/>
      <c r="F62" s="196"/>
      <c r="G62" s="196"/>
      <c r="H62" s="196"/>
      <c r="I62" s="196"/>
      <c r="J62" s="198"/>
      <c r="K62" s="196"/>
      <c r="L62" s="218">
        <v>374.4</v>
      </c>
      <c r="M62" s="212"/>
      <c r="N62" s="199"/>
      <c r="Z62" s="193"/>
      <c r="AA62" s="200"/>
      <c r="AB62" s="200"/>
      <c r="AH62" s="200" t="s">
        <v>398</v>
      </c>
    </row>
    <row r="63" spans="1:35" s="108" customFormat="1" ht="12" customHeight="1">
      <c r="A63" s="194" t="s">
        <v>131</v>
      </c>
      <c r="B63" s="195" t="s">
        <v>789</v>
      </c>
      <c r="C63" s="1145" t="s">
        <v>790</v>
      </c>
      <c r="D63" s="1145"/>
      <c r="E63" s="1145"/>
      <c r="F63" s="196" t="s">
        <v>444</v>
      </c>
      <c r="G63" s="196"/>
      <c r="H63" s="196"/>
      <c r="I63" s="197">
        <v>1.89E-2</v>
      </c>
      <c r="J63" s="198"/>
      <c r="K63" s="196"/>
      <c r="L63" s="198"/>
      <c r="M63" s="196"/>
      <c r="N63" s="199"/>
      <c r="Z63" s="193"/>
      <c r="AA63" s="200"/>
      <c r="AB63" s="200" t="s">
        <v>790</v>
      </c>
      <c r="AH63" s="200"/>
    </row>
    <row r="64" spans="1:35" s="108" customFormat="1" ht="12" customHeight="1">
      <c r="A64" s="201"/>
      <c r="B64" s="202"/>
      <c r="C64" s="1141" t="s">
        <v>879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B64" s="200"/>
      <c r="AC64" s="109" t="s">
        <v>879</v>
      </c>
      <c r="AH64" s="200"/>
    </row>
    <row r="65" spans="1:35" s="108" customFormat="1" ht="33.75" customHeight="1">
      <c r="A65" s="203"/>
      <c r="B65" s="204" t="s">
        <v>385</v>
      </c>
      <c r="C65" s="1141" t="s">
        <v>386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200"/>
      <c r="AD65" s="109" t="s">
        <v>386</v>
      </c>
      <c r="AH65" s="200"/>
    </row>
    <row r="66" spans="1:35" s="108" customFormat="1" ht="12">
      <c r="A66" s="205"/>
      <c r="B66" s="206">
        <v>1</v>
      </c>
      <c r="C66" s="1141" t="s">
        <v>446</v>
      </c>
      <c r="D66" s="1141"/>
      <c r="E66" s="1141"/>
      <c r="F66" s="207"/>
      <c r="G66" s="207"/>
      <c r="H66" s="207"/>
      <c r="I66" s="207"/>
      <c r="J66" s="220">
        <v>1053</v>
      </c>
      <c r="K66" s="209">
        <v>1.25</v>
      </c>
      <c r="L66" s="208">
        <v>24.88</v>
      </c>
      <c r="M66" s="207"/>
      <c r="N66" s="210"/>
      <c r="Z66" s="193"/>
      <c r="AA66" s="200"/>
      <c r="AB66" s="200"/>
      <c r="AE66" s="109" t="s">
        <v>446</v>
      </c>
      <c r="AH66" s="200"/>
    </row>
    <row r="67" spans="1:35" s="108" customFormat="1" ht="12">
      <c r="A67" s="205"/>
      <c r="B67" s="206">
        <v>2</v>
      </c>
      <c r="C67" s="1141" t="s">
        <v>387</v>
      </c>
      <c r="D67" s="1141"/>
      <c r="E67" s="1141"/>
      <c r="F67" s="207"/>
      <c r="G67" s="207"/>
      <c r="H67" s="207"/>
      <c r="I67" s="207"/>
      <c r="J67" s="220">
        <v>1566.06</v>
      </c>
      <c r="K67" s="209">
        <v>1.25</v>
      </c>
      <c r="L67" s="208">
        <v>37</v>
      </c>
      <c r="M67" s="207"/>
      <c r="N67" s="210"/>
      <c r="Z67" s="193"/>
      <c r="AA67" s="200"/>
      <c r="AB67" s="200"/>
      <c r="AE67" s="109" t="s">
        <v>387</v>
      </c>
      <c r="AH67" s="200"/>
    </row>
    <row r="68" spans="1:35" s="108" customFormat="1" ht="12">
      <c r="A68" s="205"/>
      <c r="B68" s="206">
        <v>3</v>
      </c>
      <c r="C68" s="1141" t="s">
        <v>388</v>
      </c>
      <c r="D68" s="1141"/>
      <c r="E68" s="1141"/>
      <c r="F68" s="207"/>
      <c r="G68" s="207"/>
      <c r="H68" s="207"/>
      <c r="I68" s="207"/>
      <c r="J68" s="208">
        <v>244.39</v>
      </c>
      <c r="K68" s="209">
        <v>1.25</v>
      </c>
      <c r="L68" s="208">
        <v>5.77</v>
      </c>
      <c r="M68" s="207"/>
      <c r="N68" s="210"/>
      <c r="Z68" s="193"/>
      <c r="AA68" s="200"/>
      <c r="AB68" s="200"/>
      <c r="AE68" s="109" t="s">
        <v>388</v>
      </c>
      <c r="AH68" s="200"/>
    </row>
    <row r="69" spans="1:35" s="108" customFormat="1" ht="12">
      <c r="A69" s="205"/>
      <c r="B69" s="206">
        <v>4</v>
      </c>
      <c r="C69" s="1141" t="s">
        <v>447</v>
      </c>
      <c r="D69" s="1141"/>
      <c r="E69" s="1141"/>
      <c r="F69" s="207"/>
      <c r="G69" s="207"/>
      <c r="H69" s="207"/>
      <c r="I69" s="207"/>
      <c r="J69" s="208">
        <v>909.27</v>
      </c>
      <c r="K69" s="207"/>
      <c r="L69" s="208">
        <v>17.190000000000001</v>
      </c>
      <c r="M69" s="207"/>
      <c r="N69" s="210"/>
      <c r="Z69" s="193"/>
      <c r="AA69" s="200"/>
      <c r="AB69" s="200"/>
      <c r="AE69" s="109" t="s">
        <v>447</v>
      </c>
      <c r="AH69" s="200"/>
    </row>
    <row r="70" spans="1:35" s="108" customFormat="1" ht="12">
      <c r="A70" s="205"/>
      <c r="B70" s="204"/>
      <c r="C70" s="1141" t="s">
        <v>448</v>
      </c>
      <c r="D70" s="1141"/>
      <c r="E70" s="1141"/>
      <c r="F70" s="207" t="s">
        <v>390</v>
      </c>
      <c r="G70" s="215">
        <v>135</v>
      </c>
      <c r="H70" s="209">
        <v>1.25</v>
      </c>
      <c r="I70" s="249">
        <v>3.1893750000000001</v>
      </c>
      <c r="J70" s="204"/>
      <c r="K70" s="207"/>
      <c r="L70" s="204"/>
      <c r="M70" s="207"/>
      <c r="N70" s="210"/>
      <c r="Z70" s="193"/>
      <c r="AA70" s="200"/>
      <c r="AB70" s="200"/>
      <c r="AF70" s="109" t="s">
        <v>448</v>
      </c>
      <c r="AH70" s="200"/>
    </row>
    <row r="71" spans="1:35" s="108" customFormat="1" ht="12">
      <c r="A71" s="205"/>
      <c r="B71" s="204"/>
      <c r="C71" s="1141" t="s">
        <v>389</v>
      </c>
      <c r="D71" s="1141"/>
      <c r="E71" s="1141"/>
      <c r="F71" s="207" t="s">
        <v>390</v>
      </c>
      <c r="G71" s="209">
        <v>18.12</v>
      </c>
      <c r="H71" s="209">
        <v>1.25</v>
      </c>
      <c r="I71" s="249">
        <v>0.42808499999999999</v>
      </c>
      <c r="J71" s="204"/>
      <c r="K71" s="207"/>
      <c r="L71" s="204"/>
      <c r="M71" s="207"/>
      <c r="N71" s="210"/>
      <c r="Z71" s="193"/>
      <c r="AA71" s="200"/>
      <c r="AB71" s="200"/>
      <c r="AF71" s="109" t="s">
        <v>389</v>
      </c>
      <c r="AH71" s="200"/>
    </row>
    <row r="72" spans="1:35" s="108" customFormat="1" ht="12" customHeight="1">
      <c r="A72" s="205"/>
      <c r="B72" s="204"/>
      <c r="C72" s="1150" t="s">
        <v>391</v>
      </c>
      <c r="D72" s="1150"/>
      <c r="E72" s="1150"/>
      <c r="F72" s="212"/>
      <c r="G72" s="212"/>
      <c r="H72" s="212"/>
      <c r="I72" s="212"/>
      <c r="J72" s="221">
        <v>3528.33</v>
      </c>
      <c r="K72" s="212"/>
      <c r="L72" s="213">
        <v>79.069999999999993</v>
      </c>
      <c r="M72" s="212"/>
      <c r="N72" s="214"/>
      <c r="Z72" s="193"/>
      <c r="AA72" s="200"/>
      <c r="AB72" s="200"/>
      <c r="AG72" s="109" t="s">
        <v>391</v>
      </c>
      <c r="AH72" s="200"/>
    </row>
    <row r="73" spans="1:35" s="108" customFormat="1" ht="12">
      <c r="A73" s="205"/>
      <c r="B73" s="204"/>
      <c r="C73" s="1141" t="s">
        <v>392</v>
      </c>
      <c r="D73" s="1141"/>
      <c r="E73" s="1141"/>
      <c r="F73" s="207"/>
      <c r="G73" s="207"/>
      <c r="H73" s="207"/>
      <c r="I73" s="207"/>
      <c r="J73" s="204"/>
      <c r="K73" s="207"/>
      <c r="L73" s="208">
        <v>30.65</v>
      </c>
      <c r="M73" s="207"/>
      <c r="N73" s="210"/>
      <c r="Z73" s="193"/>
      <c r="AA73" s="200"/>
      <c r="AB73" s="200"/>
      <c r="AF73" s="109" t="s">
        <v>392</v>
      </c>
      <c r="AH73" s="200"/>
    </row>
    <row r="74" spans="1:35" s="108" customFormat="1" ht="33.75" customHeight="1">
      <c r="A74" s="205"/>
      <c r="B74" s="204" t="s">
        <v>576</v>
      </c>
      <c r="C74" s="1141" t="s">
        <v>577</v>
      </c>
      <c r="D74" s="1141"/>
      <c r="E74" s="1141"/>
      <c r="F74" s="207" t="s">
        <v>395</v>
      </c>
      <c r="G74" s="215">
        <v>102</v>
      </c>
      <c r="H74" s="207"/>
      <c r="I74" s="215">
        <v>102</v>
      </c>
      <c r="J74" s="204"/>
      <c r="K74" s="207"/>
      <c r="L74" s="208">
        <v>31.26</v>
      </c>
      <c r="M74" s="207"/>
      <c r="N74" s="210"/>
      <c r="Z74" s="193"/>
      <c r="AA74" s="200"/>
      <c r="AB74" s="200"/>
      <c r="AF74" s="109" t="s">
        <v>577</v>
      </c>
      <c r="AH74" s="200"/>
    </row>
    <row r="75" spans="1:35" s="108" customFormat="1" ht="33.75" customHeight="1">
      <c r="A75" s="205"/>
      <c r="B75" s="204" t="s">
        <v>578</v>
      </c>
      <c r="C75" s="1141" t="s">
        <v>579</v>
      </c>
      <c r="D75" s="1141"/>
      <c r="E75" s="1141"/>
      <c r="F75" s="207" t="s">
        <v>395</v>
      </c>
      <c r="G75" s="215">
        <v>58</v>
      </c>
      <c r="H75" s="207"/>
      <c r="I75" s="215">
        <v>58</v>
      </c>
      <c r="J75" s="204"/>
      <c r="K75" s="207"/>
      <c r="L75" s="208">
        <v>17.78</v>
      </c>
      <c r="M75" s="207"/>
      <c r="N75" s="210"/>
      <c r="Z75" s="193"/>
      <c r="AA75" s="200"/>
      <c r="AB75" s="200"/>
      <c r="AF75" s="109" t="s">
        <v>579</v>
      </c>
      <c r="AH75" s="200"/>
    </row>
    <row r="76" spans="1:35" s="108" customFormat="1" ht="12" customHeight="1">
      <c r="A76" s="216"/>
      <c r="B76" s="217"/>
      <c r="C76" s="1145" t="s">
        <v>398</v>
      </c>
      <c r="D76" s="1145"/>
      <c r="E76" s="1145"/>
      <c r="F76" s="196"/>
      <c r="G76" s="196"/>
      <c r="H76" s="196"/>
      <c r="I76" s="196"/>
      <c r="J76" s="198"/>
      <c r="K76" s="196"/>
      <c r="L76" s="218">
        <v>128.11000000000001</v>
      </c>
      <c r="M76" s="212"/>
      <c r="N76" s="199"/>
      <c r="Z76" s="193"/>
      <c r="AA76" s="200"/>
      <c r="AB76" s="200"/>
      <c r="AH76" s="200" t="s">
        <v>398</v>
      </c>
    </row>
    <row r="77" spans="1:35" s="108" customFormat="1" ht="22.5" customHeight="1">
      <c r="A77" s="194" t="s">
        <v>134</v>
      </c>
      <c r="B77" s="195" t="s">
        <v>880</v>
      </c>
      <c r="C77" s="1145" t="s">
        <v>881</v>
      </c>
      <c r="D77" s="1145"/>
      <c r="E77" s="1145"/>
      <c r="F77" s="196" t="s">
        <v>408</v>
      </c>
      <c r="G77" s="196"/>
      <c r="H77" s="196"/>
      <c r="I77" s="197">
        <v>1.9278</v>
      </c>
      <c r="J77" s="218">
        <v>560</v>
      </c>
      <c r="K77" s="196"/>
      <c r="L77" s="222">
        <v>1079.57</v>
      </c>
      <c r="M77" s="196"/>
      <c r="N77" s="199"/>
      <c r="Z77" s="193"/>
      <c r="AA77" s="200"/>
      <c r="AB77" s="200" t="s">
        <v>881</v>
      </c>
      <c r="AH77" s="200"/>
    </row>
    <row r="78" spans="1:35" s="108" customFormat="1" ht="12" customHeight="1">
      <c r="A78" s="216"/>
      <c r="B78" s="217"/>
      <c r="C78" s="1141" t="s">
        <v>409</v>
      </c>
      <c r="D78" s="1141"/>
      <c r="E78" s="1141"/>
      <c r="F78" s="1141"/>
      <c r="G78" s="1141"/>
      <c r="H78" s="1141"/>
      <c r="I78" s="1141"/>
      <c r="J78" s="1141"/>
      <c r="K78" s="1141"/>
      <c r="L78" s="1141"/>
      <c r="M78" s="1141"/>
      <c r="N78" s="1146"/>
      <c r="Z78" s="193"/>
      <c r="AA78" s="200"/>
      <c r="AB78" s="200"/>
      <c r="AH78" s="200"/>
      <c r="AI78" s="109" t="s">
        <v>409</v>
      </c>
    </row>
    <row r="79" spans="1:35" s="108" customFormat="1" ht="12" customHeight="1">
      <c r="A79" s="216"/>
      <c r="B79" s="217"/>
      <c r="C79" s="1145" t="s">
        <v>398</v>
      </c>
      <c r="D79" s="1145"/>
      <c r="E79" s="1145"/>
      <c r="F79" s="196"/>
      <c r="G79" s="196"/>
      <c r="H79" s="196"/>
      <c r="I79" s="196"/>
      <c r="J79" s="198"/>
      <c r="K79" s="196"/>
      <c r="L79" s="222">
        <v>1079.57</v>
      </c>
      <c r="M79" s="212"/>
      <c r="N79" s="199"/>
      <c r="Z79" s="193"/>
      <c r="AA79" s="200"/>
      <c r="AB79" s="200"/>
      <c r="AH79" s="200" t="s">
        <v>398</v>
      </c>
    </row>
    <row r="80" spans="1:35" s="108" customFormat="1" ht="45" customHeight="1">
      <c r="A80" s="194" t="s">
        <v>137</v>
      </c>
      <c r="B80" s="195" t="s">
        <v>882</v>
      </c>
      <c r="C80" s="1145" t="s">
        <v>883</v>
      </c>
      <c r="D80" s="1145"/>
      <c r="E80" s="1145"/>
      <c r="F80" s="196" t="s">
        <v>481</v>
      </c>
      <c r="G80" s="196"/>
      <c r="H80" s="196"/>
      <c r="I80" s="223">
        <v>0.14499999999999999</v>
      </c>
      <c r="J80" s="198"/>
      <c r="K80" s="196"/>
      <c r="L80" s="198"/>
      <c r="M80" s="196"/>
      <c r="N80" s="199"/>
      <c r="Z80" s="193"/>
      <c r="AA80" s="200"/>
      <c r="AB80" s="200" t="s">
        <v>883</v>
      </c>
      <c r="AH80" s="200"/>
    </row>
    <row r="81" spans="1:35" s="108" customFormat="1" ht="12" customHeight="1">
      <c r="A81" s="201"/>
      <c r="B81" s="202"/>
      <c r="C81" s="1141" t="s">
        <v>884</v>
      </c>
      <c r="D81" s="1141"/>
      <c r="E81" s="1141"/>
      <c r="F81" s="1141"/>
      <c r="G81" s="1141"/>
      <c r="H81" s="1141"/>
      <c r="I81" s="1141"/>
      <c r="J81" s="1141"/>
      <c r="K81" s="1141"/>
      <c r="L81" s="1141"/>
      <c r="M81" s="1141"/>
      <c r="N81" s="1146"/>
      <c r="Z81" s="193"/>
      <c r="AA81" s="200"/>
      <c r="AB81" s="200"/>
      <c r="AC81" s="109" t="s">
        <v>884</v>
      </c>
      <c r="AH81" s="200"/>
    </row>
    <row r="82" spans="1:35" s="108" customFormat="1" ht="33.75" customHeight="1">
      <c r="A82" s="203"/>
      <c r="B82" s="204" t="s">
        <v>385</v>
      </c>
      <c r="C82" s="1141" t="s">
        <v>386</v>
      </c>
      <c r="D82" s="1141"/>
      <c r="E82" s="1141"/>
      <c r="F82" s="1141"/>
      <c r="G82" s="1141"/>
      <c r="H82" s="1141"/>
      <c r="I82" s="1141"/>
      <c r="J82" s="1141"/>
      <c r="K82" s="1141"/>
      <c r="L82" s="1141"/>
      <c r="M82" s="1141"/>
      <c r="N82" s="1146"/>
      <c r="Z82" s="193"/>
      <c r="AA82" s="200"/>
      <c r="AB82" s="200"/>
      <c r="AD82" s="109" t="s">
        <v>386</v>
      </c>
      <c r="AH82" s="200"/>
    </row>
    <row r="83" spans="1:35" s="108" customFormat="1" ht="12">
      <c r="A83" s="205"/>
      <c r="B83" s="206">
        <v>1</v>
      </c>
      <c r="C83" s="1141" t="s">
        <v>446</v>
      </c>
      <c r="D83" s="1141"/>
      <c r="E83" s="1141"/>
      <c r="F83" s="207"/>
      <c r="G83" s="207"/>
      <c r="H83" s="207"/>
      <c r="I83" s="207"/>
      <c r="J83" s="208">
        <v>356.45</v>
      </c>
      <c r="K83" s="209">
        <v>1.25</v>
      </c>
      <c r="L83" s="208">
        <v>64.61</v>
      </c>
      <c r="M83" s="207"/>
      <c r="N83" s="210"/>
      <c r="Z83" s="193"/>
      <c r="AA83" s="200"/>
      <c r="AB83" s="200"/>
      <c r="AE83" s="109" t="s">
        <v>446</v>
      </c>
      <c r="AH83" s="200"/>
    </row>
    <row r="84" spans="1:35" s="108" customFormat="1" ht="12">
      <c r="A84" s="205"/>
      <c r="B84" s="206">
        <v>2</v>
      </c>
      <c r="C84" s="1141" t="s">
        <v>387</v>
      </c>
      <c r="D84" s="1141"/>
      <c r="E84" s="1141"/>
      <c r="F84" s="207"/>
      <c r="G84" s="207"/>
      <c r="H84" s="207"/>
      <c r="I84" s="207"/>
      <c r="J84" s="208">
        <v>173.84</v>
      </c>
      <c r="K84" s="209">
        <v>1.25</v>
      </c>
      <c r="L84" s="208">
        <v>31.51</v>
      </c>
      <c r="M84" s="207"/>
      <c r="N84" s="210"/>
      <c r="Z84" s="193"/>
      <c r="AA84" s="200"/>
      <c r="AB84" s="200"/>
      <c r="AE84" s="109" t="s">
        <v>387</v>
      </c>
      <c r="AH84" s="200"/>
    </row>
    <row r="85" spans="1:35" s="108" customFormat="1" ht="12">
      <c r="A85" s="205"/>
      <c r="B85" s="206">
        <v>3</v>
      </c>
      <c r="C85" s="1141" t="s">
        <v>388</v>
      </c>
      <c r="D85" s="1141"/>
      <c r="E85" s="1141"/>
      <c r="F85" s="207"/>
      <c r="G85" s="207"/>
      <c r="H85" s="207"/>
      <c r="I85" s="207"/>
      <c r="J85" s="208">
        <v>18.329999999999998</v>
      </c>
      <c r="K85" s="209">
        <v>1.25</v>
      </c>
      <c r="L85" s="208">
        <v>3.32</v>
      </c>
      <c r="M85" s="207"/>
      <c r="N85" s="210"/>
      <c r="Z85" s="193"/>
      <c r="AA85" s="200"/>
      <c r="AB85" s="200"/>
      <c r="AE85" s="109" t="s">
        <v>388</v>
      </c>
      <c r="AH85" s="200"/>
    </row>
    <row r="86" spans="1:35" s="108" customFormat="1" ht="12">
      <c r="A86" s="205"/>
      <c r="B86" s="206">
        <v>4</v>
      </c>
      <c r="C86" s="1141" t="s">
        <v>447</v>
      </c>
      <c r="D86" s="1141"/>
      <c r="E86" s="1141"/>
      <c r="F86" s="207"/>
      <c r="G86" s="207"/>
      <c r="H86" s="207"/>
      <c r="I86" s="207"/>
      <c r="J86" s="208">
        <v>304.12</v>
      </c>
      <c r="K86" s="207"/>
      <c r="L86" s="208">
        <v>44.1</v>
      </c>
      <c r="M86" s="207"/>
      <c r="N86" s="210"/>
      <c r="Z86" s="193"/>
      <c r="AA86" s="200"/>
      <c r="AB86" s="200"/>
      <c r="AE86" s="109" t="s">
        <v>447</v>
      </c>
      <c r="AH86" s="200"/>
    </row>
    <row r="87" spans="1:35" s="108" customFormat="1" ht="12">
      <c r="A87" s="205"/>
      <c r="B87" s="204"/>
      <c r="C87" s="1141" t="s">
        <v>448</v>
      </c>
      <c r="D87" s="1141"/>
      <c r="E87" s="1141"/>
      <c r="F87" s="207" t="s">
        <v>390</v>
      </c>
      <c r="G87" s="209">
        <v>37.92</v>
      </c>
      <c r="H87" s="209">
        <v>1.25</v>
      </c>
      <c r="I87" s="254">
        <v>6.8730000000000002</v>
      </c>
      <c r="J87" s="204"/>
      <c r="K87" s="207"/>
      <c r="L87" s="204"/>
      <c r="M87" s="207"/>
      <c r="N87" s="210"/>
      <c r="Z87" s="193"/>
      <c r="AA87" s="200"/>
      <c r="AB87" s="200"/>
      <c r="AF87" s="109" t="s">
        <v>448</v>
      </c>
      <c r="AH87" s="200"/>
    </row>
    <row r="88" spans="1:35" s="108" customFormat="1" ht="12">
      <c r="A88" s="205"/>
      <c r="B88" s="204"/>
      <c r="C88" s="1141" t="s">
        <v>389</v>
      </c>
      <c r="D88" s="1141"/>
      <c r="E88" s="1141"/>
      <c r="F88" s="207" t="s">
        <v>390</v>
      </c>
      <c r="G88" s="209">
        <v>1.46</v>
      </c>
      <c r="H88" s="209">
        <v>1.25</v>
      </c>
      <c r="I88" s="249">
        <v>0.264625</v>
      </c>
      <c r="J88" s="204"/>
      <c r="K88" s="207"/>
      <c r="L88" s="204"/>
      <c r="M88" s="207"/>
      <c r="N88" s="210"/>
      <c r="Z88" s="193"/>
      <c r="AA88" s="200"/>
      <c r="AB88" s="200"/>
      <c r="AF88" s="109" t="s">
        <v>389</v>
      </c>
      <c r="AH88" s="200"/>
    </row>
    <row r="89" spans="1:35" s="108" customFormat="1" ht="12" customHeight="1">
      <c r="A89" s="205"/>
      <c r="B89" s="204"/>
      <c r="C89" s="1150" t="s">
        <v>391</v>
      </c>
      <c r="D89" s="1150"/>
      <c r="E89" s="1150"/>
      <c r="F89" s="212"/>
      <c r="G89" s="212"/>
      <c r="H89" s="212"/>
      <c r="I89" s="212"/>
      <c r="J89" s="213">
        <v>834.41</v>
      </c>
      <c r="K89" s="212"/>
      <c r="L89" s="213">
        <v>140.22</v>
      </c>
      <c r="M89" s="212"/>
      <c r="N89" s="214"/>
      <c r="Z89" s="193"/>
      <c r="AA89" s="200"/>
      <c r="AB89" s="200"/>
      <c r="AG89" s="109" t="s">
        <v>391</v>
      </c>
      <c r="AH89" s="200"/>
    </row>
    <row r="90" spans="1:35" s="108" customFormat="1" ht="12">
      <c r="A90" s="205"/>
      <c r="B90" s="204"/>
      <c r="C90" s="1141" t="s">
        <v>392</v>
      </c>
      <c r="D90" s="1141"/>
      <c r="E90" s="1141"/>
      <c r="F90" s="207"/>
      <c r="G90" s="207"/>
      <c r="H90" s="207"/>
      <c r="I90" s="207"/>
      <c r="J90" s="204"/>
      <c r="K90" s="207"/>
      <c r="L90" s="208">
        <v>67.930000000000007</v>
      </c>
      <c r="M90" s="207"/>
      <c r="N90" s="210"/>
      <c r="Z90" s="193"/>
      <c r="AA90" s="200"/>
      <c r="AB90" s="200"/>
      <c r="AF90" s="109" t="s">
        <v>392</v>
      </c>
      <c r="AH90" s="200"/>
    </row>
    <row r="91" spans="1:35" s="108" customFormat="1" ht="22.5" customHeight="1">
      <c r="A91" s="205"/>
      <c r="B91" s="204" t="s">
        <v>885</v>
      </c>
      <c r="C91" s="1141" t="s">
        <v>886</v>
      </c>
      <c r="D91" s="1141"/>
      <c r="E91" s="1141"/>
      <c r="F91" s="207" t="s">
        <v>395</v>
      </c>
      <c r="G91" s="215">
        <v>97</v>
      </c>
      <c r="H91" s="207"/>
      <c r="I91" s="215">
        <v>97</v>
      </c>
      <c r="J91" s="204"/>
      <c r="K91" s="207"/>
      <c r="L91" s="208">
        <v>65.89</v>
      </c>
      <c r="M91" s="207"/>
      <c r="N91" s="210"/>
      <c r="Z91" s="193"/>
      <c r="AA91" s="200"/>
      <c r="AB91" s="200"/>
      <c r="AF91" s="109" t="s">
        <v>886</v>
      </c>
      <c r="AH91" s="200"/>
    </row>
    <row r="92" spans="1:35" s="108" customFormat="1" ht="22.5" customHeight="1">
      <c r="A92" s="205"/>
      <c r="B92" s="204" t="s">
        <v>887</v>
      </c>
      <c r="C92" s="1141" t="s">
        <v>888</v>
      </c>
      <c r="D92" s="1141"/>
      <c r="E92" s="1141"/>
      <c r="F92" s="207" t="s">
        <v>395</v>
      </c>
      <c r="G92" s="215">
        <v>51</v>
      </c>
      <c r="H92" s="207"/>
      <c r="I92" s="215">
        <v>51</v>
      </c>
      <c r="J92" s="204"/>
      <c r="K92" s="207"/>
      <c r="L92" s="208">
        <v>34.64</v>
      </c>
      <c r="M92" s="207"/>
      <c r="N92" s="210"/>
      <c r="Z92" s="193"/>
      <c r="AA92" s="200"/>
      <c r="AB92" s="200"/>
      <c r="AF92" s="109" t="s">
        <v>888</v>
      </c>
      <c r="AH92" s="200"/>
    </row>
    <row r="93" spans="1:35" s="108" customFormat="1" ht="12" customHeight="1">
      <c r="A93" s="216"/>
      <c r="B93" s="217"/>
      <c r="C93" s="1145" t="s">
        <v>398</v>
      </c>
      <c r="D93" s="1145"/>
      <c r="E93" s="1145"/>
      <c r="F93" s="196"/>
      <c r="G93" s="196"/>
      <c r="H93" s="196"/>
      <c r="I93" s="196"/>
      <c r="J93" s="198"/>
      <c r="K93" s="196"/>
      <c r="L93" s="218">
        <v>240.75</v>
      </c>
      <c r="M93" s="212"/>
      <c r="N93" s="199"/>
      <c r="Z93" s="193"/>
      <c r="AA93" s="200"/>
      <c r="AB93" s="200"/>
      <c r="AH93" s="200" t="s">
        <v>398</v>
      </c>
    </row>
    <row r="94" spans="1:35" s="108" customFormat="1" ht="45" customHeight="1">
      <c r="A94" s="194" t="s">
        <v>140</v>
      </c>
      <c r="B94" s="195" t="s">
        <v>889</v>
      </c>
      <c r="C94" s="1145" t="s">
        <v>890</v>
      </c>
      <c r="D94" s="1145"/>
      <c r="E94" s="1145"/>
      <c r="F94" s="196" t="s">
        <v>891</v>
      </c>
      <c r="G94" s="196"/>
      <c r="H94" s="196"/>
      <c r="I94" s="223">
        <v>14.935</v>
      </c>
      <c r="J94" s="218">
        <v>33.39</v>
      </c>
      <c r="K94" s="196"/>
      <c r="L94" s="218">
        <v>498.68</v>
      </c>
      <c r="M94" s="196"/>
      <c r="N94" s="199"/>
      <c r="Z94" s="193"/>
      <c r="AA94" s="200"/>
      <c r="AB94" s="200" t="s">
        <v>890</v>
      </c>
      <c r="AH94" s="200"/>
    </row>
    <row r="95" spans="1:35" s="108" customFormat="1" ht="12" customHeight="1">
      <c r="A95" s="216"/>
      <c r="B95" s="217"/>
      <c r="C95" s="1141" t="s">
        <v>409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B95" s="200"/>
      <c r="AH95" s="200"/>
      <c r="AI95" s="109" t="s">
        <v>409</v>
      </c>
    </row>
    <row r="96" spans="1:35" s="108" customFormat="1" ht="12" customHeight="1">
      <c r="A96" s="201"/>
      <c r="B96" s="202"/>
      <c r="C96" s="1141" t="s">
        <v>892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  <c r="Z96" s="193"/>
      <c r="AA96" s="200"/>
      <c r="AB96" s="200"/>
      <c r="AC96" s="109" t="s">
        <v>892</v>
      </c>
      <c r="AH96" s="200"/>
    </row>
    <row r="97" spans="1:34" s="108" customFormat="1" ht="12" customHeight="1">
      <c r="A97" s="216"/>
      <c r="B97" s="217"/>
      <c r="C97" s="1145" t="s">
        <v>398</v>
      </c>
      <c r="D97" s="1145"/>
      <c r="E97" s="1145"/>
      <c r="F97" s="196"/>
      <c r="G97" s="196"/>
      <c r="H97" s="196"/>
      <c r="I97" s="196"/>
      <c r="J97" s="198"/>
      <c r="K97" s="196"/>
      <c r="L97" s="218">
        <v>498.68</v>
      </c>
      <c r="M97" s="212"/>
      <c r="N97" s="199"/>
      <c r="Z97" s="193"/>
      <c r="AA97" s="200"/>
      <c r="AB97" s="200"/>
      <c r="AH97" s="200" t="s">
        <v>398</v>
      </c>
    </row>
    <row r="98" spans="1:34" s="108" customFormat="1" ht="33.75" customHeight="1">
      <c r="A98" s="194" t="s">
        <v>143</v>
      </c>
      <c r="B98" s="195" t="s">
        <v>893</v>
      </c>
      <c r="C98" s="1145" t="s">
        <v>894</v>
      </c>
      <c r="D98" s="1145"/>
      <c r="E98" s="1145"/>
      <c r="F98" s="196" t="s">
        <v>444</v>
      </c>
      <c r="G98" s="196"/>
      <c r="H98" s="196"/>
      <c r="I98" s="197">
        <v>3.78E-2</v>
      </c>
      <c r="J98" s="198"/>
      <c r="K98" s="196"/>
      <c r="L98" s="198"/>
      <c r="M98" s="196"/>
      <c r="N98" s="199"/>
      <c r="Z98" s="193"/>
      <c r="AA98" s="200"/>
      <c r="AB98" s="200" t="s">
        <v>894</v>
      </c>
      <c r="AH98" s="200"/>
    </row>
    <row r="99" spans="1:34" s="108" customFormat="1" ht="12" customHeight="1">
      <c r="A99" s="201"/>
      <c r="B99" s="202"/>
      <c r="C99" s="1141" t="s">
        <v>895</v>
      </c>
      <c r="D99" s="1141"/>
      <c r="E99" s="1141"/>
      <c r="F99" s="1141"/>
      <c r="G99" s="1141"/>
      <c r="H99" s="1141"/>
      <c r="I99" s="1141"/>
      <c r="J99" s="1141"/>
      <c r="K99" s="1141"/>
      <c r="L99" s="1141"/>
      <c r="M99" s="1141"/>
      <c r="N99" s="1146"/>
      <c r="Z99" s="193"/>
      <c r="AA99" s="200"/>
      <c r="AB99" s="200"/>
      <c r="AC99" s="109" t="s">
        <v>895</v>
      </c>
      <c r="AH99" s="200"/>
    </row>
    <row r="100" spans="1:34" s="108" customFormat="1" ht="33.75" customHeight="1">
      <c r="A100" s="203"/>
      <c r="B100" s="204" t="s">
        <v>385</v>
      </c>
      <c r="C100" s="1141" t="s">
        <v>386</v>
      </c>
      <c r="D100" s="1141"/>
      <c r="E100" s="1141"/>
      <c r="F100" s="1141"/>
      <c r="G100" s="1141"/>
      <c r="H100" s="1141"/>
      <c r="I100" s="1141"/>
      <c r="J100" s="1141"/>
      <c r="K100" s="1141"/>
      <c r="L100" s="1141"/>
      <c r="M100" s="1141"/>
      <c r="N100" s="1146"/>
      <c r="Z100" s="193"/>
      <c r="AA100" s="200"/>
      <c r="AB100" s="200"/>
      <c r="AD100" s="109" t="s">
        <v>386</v>
      </c>
      <c r="AH100" s="200"/>
    </row>
    <row r="101" spans="1:34" s="108" customFormat="1" ht="12">
      <c r="A101" s="205"/>
      <c r="B101" s="206">
        <v>1</v>
      </c>
      <c r="C101" s="1141" t="s">
        <v>446</v>
      </c>
      <c r="D101" s="1141"/>
      <c r="E101" s="1141"/>
      <c r="F101" s="207"/>
      <c r="G101" s="207"/>
      <c r="H101" s="207"/>
      <c r="I101" s="207"/>
      <c r="J101" s="220">
        <v>3426.3</v>
      </c>
      <c r="K101" s="209">
        <v>1.25</v>
      </c>
      <c r="L101" s="208">
        <v>161.88999999999999</v>
      </c>
      <c r="M101" s="207"/>
      <c r="N101" s="210"/>
      <c r="Z101" s="193"/>
      <c r="AA101" s="200"/>
      <c r="AB101" s="200"/>
      <c r="AE101" s="109" t="s">
        <v>446</v>
      </c>
      <c r="AH101" s="200"/>
    </row>
    <row r="102" spans="1:34" s="108" customFormat="1" ht="12">
      <c r="A102" s="205"/>
      <c r="B102" s="206">
        <v>2</v>
      </c>
      <c r="C102" s="1141" t="s">
        <v>387</v>
      </c>
      <c r="D102" s="1141"/>
      <c r="E102" s="1141"/>
      <c r="F102" s="207"/>
      <c r="G102" s="207"/>
      <c r="H102" s="207"/>
      <c r="I102" s="207"/>
      <c r="J102" s="220">
        <v>2470.5100000000002</v>
      </c>
      <c r="K102" s="209">
        <v>1.25</v>
      </c>
      <c r="L102" s="208">
        <v>116.73</v>
      </c>
      <c r="M102" s="207"/>
      <c r="N102" s="210"/>
      <c r="Z102" s="193"/>
      <c r="AA102" s="200"/>
      <c r="AB102" s="200"/>
      <c r="AE102" s="109" t="s">
        <v>387</v>
      </c>
      <c r="AH102" s="200"/>
    </row>
    <row r="103" spans="1:34" s="108" customFormat="1" ht="12">
      <c r="A103" s="205"/>
      <c r="B103" s="206">
        <v>3</v>
      </c>
      <c r="C103" s="1141" t="s">
        <v>388</v>
      </c>
      <c r="D103" s="1141"/>
      <c r="E103" s="1141"/>
      <c r="F103" s="207"/>
      <c r="G103" s="207"/>
      <c r="H103" s="207"/>
      <c r="I103" s="207"/>
      <c r="J103" s="208">
        <v>339.05</v>
      </c>
      <c r="K103" s="209">
        <v>1.25</v>
      </c>
      <c r="L103" s="208">
        <v>16.02</v>
      </c>
      <c r="M103" s="207"/>
      <c r="N103" s="210"/>
      <c r="Z103" s="193"/>
      <c r="AA103" s="200"/>
      <c r="AB103" s="200"/>
      <c r="AE103" s="109" t="s">
        <v>388</v>
      </c>
      <c r="AH103" s="200"/>
    </row>
    <row r="104" spans="1:34" s="108" customFormat="1" ht="12">
      <c r="A104" s="205"/>
      <c r="B104" s="206">
        <v>4</v>
      </c>
      <c r="C104" s="1141" t="s">
        <v>447</v>
      </c>
      <c r="D104" s="1141"/>
      <c r="E104" s="1141"/>
      <c r="F104" s="207"/>
      <c r="G104" s="207"/>
      <c r="H104" s="207"/>
      <c r="I104" s="207"/>
      <c r="J104" s="220">
        <v>3932.21</v>
      </c>
      <c r="K104" s="207"/>
      <c r="L104" s="208">
        <v>148.63999999999999</v>
      </c>
      <c r="M104" s="207"/>
      <c r="N104" s="210"/>
      <c r="Z104" s="193"/>
      <c r="AA104" s="200"/>
      <c r="AB104" s="200"/>
      <c r="AE104" s="109" t="s">
        <v>447</v>
      </c>
      <c r="AH104" s="200"/>
    </row>
    <row r="105" spans="1:34" s="108" customFormat="1" ht="12">
      <c r="A105" s="205"/>
      <c r="B105" s="204"/>
      <c r="C105" s="1141" t="s">
        <v>448</v>
      </c>
      <c r="D105" s="1141"/>
      <c r="E105" s="1141"/>
      <c r="F105" s="207" t="s">
        <v>390</v>
      </c>
      <c r="G105" s="215">
        <v>405</v>
      </c>
      <c r="H105" s="209">
        <v>1.25</v>
      </c>
      <c r="I105" s="252">
        <v>19.13625</v>
      </c>
      <c r="J105" s="204"/>
      <c r="K105" s="207"/>
      <c r="L105" s="204"/>
      <c r="M105" s="207"/>
      <c r="N105" s="210"/>
      <c r="Z105" s="193"/>
      <c r="AA105" s="200"/>
      <c r="AB105" s="200"/>
      <c r="AF105" s="109" t="s">
        <v>448</v>
      </c>
      <c r="AH105" s="200"/>
    </row>
    <row r="106" spans="1:34" s="108" customFormat="1" ht="12">
      <c r="A106" s="205"/>
      <c r="B106" s="204"/>
      <c r="C106" s="1141" t="s">
        <v>389</v>
      </c>
      <c r="D106" s="1141"/>
      <c r="E106" s="1141"/>
      <c r="F106" s="207" t="s">
        <v>390</v>
      </c>
      <c r="G106" s="209">
        <v>25.39</v>
      </c>
      <c r="H106" s="209">
        <v>1.25</v>
      </c>
      <c r="I106" s="211">
        <v>1.1996775</v>
      </c>
      <c r="J106" s="204"/>
      <c r="K106" s="207"/>
      <c r="L106" s="204"/>
      <c r="M106" s="207"/>
      <c r="N106" s="210"/>
      <c r="Z106" s="193"/>
      <c r="AA106" s="200"/>
      <c r="AB106" s="200"/>
      <c r="AF106" s="109" t="s">
        <v>389</v>
      </c>
      <c r="AH106" s="200"/>
    </row>
    <row r="107" spans="1:34" s="108" customFormat="1" ht="12" customHeight="1">
      <c r="A107" s="205"/>
      <c r="B107" s="204"/>
      <c r="C107" s="1150" t="s">
        <v>391</v>
      </c>
      <c r="D107" s="1150"/>
      <c r="E107" s="1150"/>
      <c r="F107" s="212"/>
      <c r="G107" s="212"/>
      <c r="H107" s="212"/>
      <c r="I107" s="212"/>
      <c r="J107" s="221">
        <v>9829.02</v>
      </c>
      <c r="K107" s="212"/>
      <c r="L107" s="213">
        <v>427.26</v>
      </c>
      <c r="M107" s="212"/>
      <c r="N107" s="214"/>
      <c r="Z107" s="193"/>
      <c r="AA107" s="200"/>
      <c r="AB107" s="200"/>
      <c r="AG107" s="109" t="s">
        <v>391</v>
      </c>
      <c r="AH107" s="200"/>
    </row>
    <row r="108" spans="1:34" s="108" customFormat="1" ht="12">
      <c r="A108" s="205"/>
      <c r="B108" s="204"/>
      <c r="C108" s="1141" t="s">
        <v>392</v>
      </c>
      <c r="D108" s="1141"/>
      <c r="E108" s="1141"/>
      <c r="F108" s="207"/>
      <c r="G108" s="207"/>
      <c r="H108" s="207"/>
      <c r="I108" s="207"/>
      <c r="J108" s="204"/>
      <c r="K108" s="207"/>
      <c r="L108" s="208">
        <v>177.91</v>
      </c>
      <c r="M108" s="207"/>
      <c r="N108" s="210"/>
      <c r="Z108" s="193"/>
      <c r="AA108" s="200"/>
      <c r="AB108" s="200"/>
      <c r="AF108" s="109" t="s">
        <v>392</v>
      </c>
      <c r="AH108" s="200"/>
    </row>
    <row r="109" spans="1:34" s="108" customFormat="1" ht="33.75" customHeight="1">
      <c r="A109" s="205"/>
      <c r="B109" s="204" t="s">
        <v>576</v>
      </c>
      <c r="C109" s="1141" t="s">
        <v>577</v>
      </c>
      <c r="D109" s="1141"/>
      <c r="E109" s="1141"/>
      <c r="F109" s="207" t="s">
        <v>395</v>
      </c>
      <c r="G109" s="215">
        <v>102</v>
      </c>
      <c r="H109" s="207"/>
      <c r="I109" s="215">
        <v>102</v>
      </c>
      <c r="J109" s="204"/>
      <c r="K109" s="207"/>
      <c r="L109" s="208">
        <v>181.47</v>
      </c>
      <c r="M109" s="207"/>
      <c r="N109" s="210"/>
      <c r="Z109" s="193"/>
      <c r="AA109" s="200"/>
      <c r="AB109" s="200"/>
      <c r="AF109" s="109" t="s">
        <v>577</v>
      </c>
      <c r="AH109" s="200"/>
    </row>
    <row r="110" spans="1:34" s="108" customFormat="1" ht="33.75" customHeight="1">
      <c r="A110" s="205"/>
      <c r="B110" s="204" t="s">
        <v>578</v>
      </c>
      <c r="C110" s="1141" t="s">
        <v>579</v>
      </c>
      <c r="D110" s="1141"/>
      <c r="E110" s="1141"/>
      <c r="F110" s="207" t="s">
        <v>395</v>
      </c>
      <c r="G110" s="215">
        <v>58</v>
      </c>
      <c r="H110" s="207"/>
      <c r="I110" s="215">
        <v>58</v>
      </c>
      <c r="J110" s="204"/>
      <c r="K110" s="207"/>
      <c r="L110" s="208">
        <v>103.19</v>
      </c>
      <c r="M110" s="207"/>
      <c r="N110" s="210"/>
      <c r="Z110" s="193"/>
      <c r="AA110" s="200"/>
      <c r="AB110" s="200"/>
      <c r="AF110" s="109" t="s">
        <v>579</v>
      </c>
      <c r="AH110" s="200"/>
    </row>
    <row r="111" spans="1:34" s="108" customFormat="1" ht="12" customHeight="1">
      <c r="A111" s="216"/>
      <c r="B111" s="217"/>
      <c r="C111" s="1145" t="s">
        <v>398</v>
      </c>
      <c r="D111" s="1145"/>
      <c r="E111" s="1145"/>
      <c r="F111" s="196"/>
      <c r="G111" s="196"/>
      <c r="H111" s="196"/>
      <c r="I111" s="196"/>
      <c r="J111" s="198"/>
      <c r="K111" s="196"/>
      <c r="L111" s="218">
        <v>711.92</v>
      </c>
      <c r="M111" s="212"/>
      <c r="N111" s="199"/>
      <c r="Z111" s="193"/>
      <c r="AA111" s="200"/>
      <c r="AB111" s="200"/>
      <c r="AH111" s="200" t="s">
        <v>398</v>
      </c>
    </row>
    <row r="112" spans="1:34" s="108" customFormat="1" ht="22.5" customHeight="1">
      <c r="A112" s="194" t="s">
        <v>146</v>
      </c>
      <c r="B112" s="195" t="s">
        <v>896</v>
      </c>
      <c r="C112" s="1145" t="s">
        <v>897</v>
      </c>
      <c r="D112" s="1145"/>
      <c r="E112" s="1145"/>
      <c r="F112" s="196" t="s">
        <v>472</v>
      </c>
      <c r="G112" s="196"/>
      <c r="H112" s="196"/>
      <c r="I112" s="197">
        <v>3.78E-2</v>
      </c>
      <c r="J112" s="222">
        <v>7370</v>
      </c>
      <c r="K112" s="196"/>
      <c r="L112" s="218">
        <v>278.58999999999997</v>
      </c>
      <c r="M112" s="196"/>
      <c r="N112" s="199"/>
      <c r="Z112" s="193"/>
      <c r="AA112" s="200"/>
      <c r="AB112" s="200" t="s">
        <v>897</v>
      </c>
      <c r="AH112" s="200"/>
    </row>
    <row r="113" spans="1:35" s="108" customFormat="1" ht="12" customHeight="1">
      <c r="A113" s="216"/>
      <c r="B113" s="217"/>
      <c r="C113" s="1141" t="s">
        <v>409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B113" s="200"/>
      <c r="AH113" s="200"/>
      <c r="AI113" s="109" t="s">
        <v>409</v>
      </c>
    </row>
    <row r="114" spans="1:35" s="108" customFormat="1" ht="12" customHeight="1">
      <c r="A114" s="216"/>
      <c r="B114" s="217"/>
      <c r="C114" s="1145" t="s">
        <v>398</v>
      </c>
      <c r="D114" s="1145"/>
      <c r="E114" s="1145"/>
      <c r="F114" s="196"/>
      <c r="G114" s="196"/>
      <c r="H114" s="196"/>
      <c r="I114" s="196"/>
      <c r="J114" s="198"/>
      <c r="K114" s="196"/>
      <c r="L114" s="218">
        <v>278.58999999999997</v>
      </c>
      <c r="M114" s="212"/>
      <c r="N114" s="199"/>
      <c r="Z114" s="193"/>
      <c r="AA114" s="200"/>
      <c r="AB114" s="200"/>
      <c r="AH114" s="200" t="s">
        <v>398</v>
      </c>
    </row>
    <row r="115" spans="1:35" s="108" customFormat="1" ht="22.5" customHeight="1">
      <c r="A115" s="194" t="s">
        <v>159</v>
      </c>
      <c r="B115" s="195" t="s">
        <v>898</v>
      </c>
      <c r="C115" s="1145" t="s">
        <v>899</v>
      </c>
      <c r="D115" s="1145"/>
      <c r="E115" s="1145"/>
      <c r="F115" s="196" t="s">
        <v>408</v>
      </c>
      <c r="G115" s="196"/>
      <c r="H115" s="196"/>
      <c r="I115" s="197">
        <v>3.8367</v>
      </c>
      <c r="J115" s="218">
        <v>725.69</v>
      </c>
      <c r="K115" s="196"/>
      <c r="L115" s="222">
        <v>2784.25</v>
      </c>
      <c r="M115" s="196"/>
      <c r="N115" s="199"/>
      <c r="Z115" s="193"/>
      <c r="AA115" s="200"/>
      <c r="AB115" s="200" t="s">
        <v>899</v>
      </c>
      <c r="AH115" s="200"/>
    </row>
    <row r="116" spans="1:35" s="108" customFormat="1" ht="12" customHeight="1">
      <c r="A116" s="216"/>
      <c r="B116" s="217"/>
      <c r="C116" s="1141" t="s">
        <v>409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B116" s="200"/>
      <c r="AH116" s="200"/>
      <c r="AI116" s="109" t="s">
        <v>409</v>
      </c>
    </row>
    <row r="117" spans="1:35" s="108" customFormat="1" ht="12" customHeight="1">
      <c r="A117" s="216"/>
      <c r="B117" s="217"/>
      <c r="C117" s="1145" t="s">
        <v>398</v>
      </c>
      <c r="D117" s="1145"/>
      <c r="E117" s="1145"/>
      <c r="F117" s="196"/>
      <c r="G117" s="196"/>
      <c r="H117" s="196"/>
      <c r="I117" s="196"/>
      <c r="J117" s="198"/>
      <c r="K117" s="196"/>
      <c r="L117" s="222">
        <v>2784.25</v>
      </c>
      <c r="M117" s="212"/>
      <c r="N117" s="199"/>
      <c r="Z117" s="193"/>
      <c r="AA117" s="200"/>
      <c r="AB117" s="200"/>
      <c r="AH117" s="200" t="s">
        <v>398</v>
      </c>
    </row>
    <row r="118" spans="1:35" s="108" customFormat="1" ht="22.5" customHeight="1">
      <c r="A118" s="194" t="s">
        <v>473</v>
      </c>
      <c r="B118" s="195" t="s">
        <v>479</v>
      </c>
      <c r="C118" s="1145" t="s">
        <v>480</v>
      </c>
      <c r="D118" s="1145"/>
      <c r="E118" s="1145"/>
      <c r="F118" s="196" t="s">
        <v>481</v>
      </c>
      <c r="G118" s="196"/>
      <c r="H118" s="196"/>
      <c r="I118" s="223">
        <v>0.47499999999999998</v>
      </c>
      <c r="J118" s="198"/>
      <c r="K118" s="196"/>
      <c r="L118" s="198"/>
      <c r="M118" s="196"/>
      <c r="N118" s="199"/>
      <c r="Z118" s="193"/>
      <c r="AA118" s="200"/>
      <c r="AB118" s="200" t="s">
        <v>480</v>
      </c>
      <c r="AH118" s="200"/>
    </row>
    <row r="119" spans="1:35" s="108" customFormat="1" ht="12" customHeight="1">
      <c r="A119" s="201"/>
      <c r="B119" s="202"/>
      <c r="C119" s="1141" t="s">
        <v>900</v>
      </c>
      <c r="D119" s="1141"/>
      <c r="E119" s="1141"/>
      <c r="F119" s="1141"/>
      <c r="G119" s="1141"/>
      <c r="H119" s="1141"/>
      <c r="I119" s="1141"/>
      <c r="J119" s="1141"/>
      <c r="K119" s="1141"/>
      <c r="L119" s="1141"/>
      <c r="M119" s="1141"/>
      <c r="N119" s="1146"/>
      <c r="Z119" s="193"/>
      <c r="AA119" s="200"/>
      <c r="AB119" s="200"/>
      <c r="AC119" s="109" t="s">
        <v>900</v>
      </c>
      <c r="AH119" s="200"/>
    </row>
    <row r="120" spans="1:35" s="108" customFormat="1" ht="33.75" customHeight="1">
      <c r="A120" s="203"/>
      <c r="B120" s="204" t="s">
        <v>385</v>
      </c>
      <c r="C120" s="1141" t="s">
        <v>386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B120" s="200"/>
      <c r="AD120" s="109" t="s">
        <v>386</v>
      </c>
      <c r="AH120" s="200"/>
    </row>
    <row r="121" spans="1:35" s="108" customFormat="1" ht="12">
      <c r="A121" s="205"/>
      <c r="B121" s="206">
        <v>1</v>
      </c>
      <c r="C121" s="1141" t="s">
        <v>446</v>
      </c>
      <c r="D121" s="1141"/>
      <c r="E121" s="1141"/>
      <c r="F121" s="207"/>
      <c r="G121" s="207"/>
      <c r="H121" s="207"/>
      <c r="I121" s="207"/>
      <c r="J121" s="208">
        <v>590.51</v>
      </c>
      <c r="K121" s="209">
        <v>1.25</v>
      </c>
      <c r="L121" s="208">
        <v>350.62</v>
      </c>
      <c r="M121" s="207"/>
      <c r="N121" s="210"/>
      <c r="Z121" s="193"/>
      <c r="AA121" s="200"/>
      <c r="AB121" s="200"/>
      <c r="AE121" s="109" t="s">
        <v>446</v>
      </c>
      <c r="AH121" s="200"/>
    </row>
    <row r="122" spans="1:35" s="108" customFormat="1" ht="12">
      <c r="A122" s="205"/>
      <c r="B122" s="206">
        <v>2</v>
      </c>
      <c r="C122" s="1141" t="s">
        <v>387</v>
      </c>
      <c r="D122" s="1141"/>
      <c r="E122" s="1141"/>
      <c r="F122" s="207"/>
      <c r="G122" s="207"/>
      <c r="H122" s="207"/>
      <c r="I122" s="207"/>
      <c r="J122" s="208">
        <v>73.02</v>
      </c>
      <c r="K122" s="209">
        <v>1.25</v>
      </c>
      <c r="L122" s="208">
        <v>43.36</v>
      </c>
      <c r="M122" s="207"/>
      <c r="N122" s="210"/>
      <c r="Z122" s="193"/>
      <c r="AA122" s="200"/>
      <c r="AB122" s="200"/>
      <c r="AE122" s="109" t="s">
        <v>387</v>
      </c>
      <c r="AH122" s="200"/>
    </row>
    <row r="123" spans="1:35" s="108" customFormat="1" ht="12">
      <c r="A123" s="205"/>
      <c r="B123" s="206">
        <v>3</v>
      </c>
      <c r="C123" s="1141" t="s">
        <v>388</v>
      </c>
      <c r="D123" s="1141"/>
      <c r="E123" s="1141"/>
      <c r="F123" s="207"/>
      <c r="G123" s="207"/>
      <c r="H123" s="207"/>
      <c r="I123" s="207"/>
      <c r="J123" s="208">
        <v>8.6999999999999993</v>
      </c>
      <c r="K123" s="209">
        <v>1.25</v>
      </c>
      <c r="L123" s="208">
        <v>5.17</v>
      </c>
      <c r="M123" s="207"/>
      <c r="N123" s="210"/>
      <c r="Z123" s="193"/>
      <c r="AA123" s="200"/>
      <c r="AB123" s="200"/>
      <c r="AE123" s="109" t="s">
        <v>388</v>
      </c>
      <c r="AH123" s="200"/>
    </row>
    <row r="124" spans="1:35" s="108" customFormat="1" ht="12">
      <c r="A124" s="205"/>
      <c r="B124" s="206">
        <v>4</v>
      </c>
      <c r="C124" s="1141" t="s">
        <v>447</v>
      </c>
      <c r="D124" s="1141"/>
      <c r="E124" s="1141"/>
      <c r="F124" s="207"/>
      <c r="G124" s="207"/>
      <c r="H124" s="207"/>
      <c r="I124" s="207"/>
      <c r="J124" s="220">
        <v>3690.05</v>
      </c>
      <c r="K124" s="207"/>
      <c r="L124" s="220">
        <v>1752.77</v>
      </c>
      <c r="M124" s="207"/>
      <c r="N124" s="210"/>
      <c r="Z124" s="193"/>
      <c r="AA124" s="200"/>
      <c r="AB124" s="200"/>
      <c r="AE124" s="109" t="s">
        <v>447</v>
      </c>
      <c r="AH124" s="200"/>
    </row>
    <row r="125" spans="1:35" s="108" customFormat="1" ht="12">
      <c r="A125" s="205"/>
      <c r="B125" s="204"/>
      <c r="C125" s="1141" t="s">
        <v>448</v>
      </c>
      <c r="D125" s="1141"/>
      <c r="E125" s="1141"/>
      <c r="F125" s="207" t="s">
        <v>390</v>
      </c>
      <c r="G125" s="248">
        <v>69.8</v>
      </c>
      <c r="H125" s="209">
        <v>1.25</v>
      </c>
      <c r="I125" s="252">
        <v>41.443750000000001</v>
      </c>
      <c r="J125" s="204"/>
      <c r="K125" s="207"/>
      <c r="L125" s="204"/>
      <c r="M125" s="207"/>
      <c r="N125" s="210"/>
      <c r="Z125" s="193"/>
      <c r="AA125" s="200"/>
      <c r="AB125" s="200"/>
      <c r="AF125" s="109" t="s">
        <v>448</v>
      </c>
      <c r="AH125" s="200"/>
    </row>
    <row r="126" spans="1:35" s="108" customFormat="1" ht="12">
      <c r="A126" s="205"/>
      <c r="B126" s="204"/>
      <c r="C126" s="1141" t="s">
        <v>389</v>
      </c>
      <c r="D126" s="1141"/>
      <c r="E126" s="1141"/>
      <c r="F126" s="207" t="s">
        <v>390</v>
      </c>
      <c r="G126" s="209">
        <v>0.65</v>
      </c>
      <c r="H126" s="209">
        <v>1.25</v>
      </c>
      <c r="I126" s="211">
        <v>0.38593749999999999</v>
      </c>
      <c r="J126" s="204"/>
      <c r="K126" s="207"/>
      <c r="L126" s="204"/>
      <c r="M126" s="207"/>
      <c r="N126" s="210"/>
      <c r="Z126" s="193"/>
      <c r="AA126" s="200"/>
      <c r="AB126" s="200"/>
      <c r="AF126" s="109" t="s">
        <v>389</v>
      </c>
      <c r="AH126" s="200"/>
    </row>
    <row r="127" spans="1:35" s="108" customFormat="1" ht="12" customHeight="1">
      <c r="A127" s="205"/>
      <c r="B127" s="204"/>
      <c r="C127" s="1150" t="s">
        <v>391</v>
      </c>
      <c r="D127" s="1150"/>
      <c r="E127" s="1150"/>
      <c r="F127" s="212"/>
      <c r="G127" s="212"/>
      <c r="H127" s="212"/>
      <c r="I127" s="212"/>
      <c r="J127" s="221">
        <v>4353.58</v>
      </c>
      <c r="K127" s="212"/>
      <c r="L127" s="221">
        <v>2146.75</v>
      </c>
      <c r="M127" s="212"/>
      <c r="N127" s="214"/>
      <c r="Z127" s="193"/>
      <c r="AA127" s="200"/>
      <c r="AB127" s="200"/>
      <c r="AG127" s="109" t="s">
        <v>391</v>
      </c>
      <c r="AH127" s="200"/>
    </row>
    <row r="128" spans="1:35" s="108" customFormat="1" ht="12">
      <c r="A128" s="205"/>
      <c r="B128" s="204"/>
      <c r="C128" s="1141" t="s">
        <v>392</v>
      </c>
      <c r="D128" s="1141"/>
      <c r="E128" s="1141"/>
      <c r="F128" s="207"/>
      <c r="G128" s="207"/>
      <c r="H128" s="207"/>
      <c r="I128" s="207"/>
      <c r="J128" s="204"/>
      <c r="K128" s="207"/>
      <c r="L128" s="208">
        <v>355.79</v>
      </c>
      <c r="M128" s="207"/>
      <c r="N128" s="210"/>
      <c r="Z128" s="193"/>
      <c r="AA128" s="200"/>
      <c r="AB128" s="200"/>
      <c r="AF128" s="109" t="s">
        <v>392</v>
      </c>
      <c r="AH128" s="200"/>
    </row>
    <row r="129" spans="1:35" s="108" customFormat="1" ht="45">
      <c r="A129" s="205"/>
      <c r="B129" s="204" t="s">
        <v>449</v>
      </c>
      <c r="C129" s="1141" t="s">
        <v>450</v>
      </c>
      <c r="D129" s="1141"/>
      <c r="E129" s="1141"/>
      <c r="F129" s="207" t="s">
        <v>395</v>
      </c>
      <c r="G129" s="215">
        <v>147</v>
      </c>
      <c r="H129" s="207"/>
      <c r="I129" s="215">
        <v>147</v>
      </c>
      <c r="J129" s="204"/>
      <c r="K129" s="207"/>
      <c r="L129" s="208">
        <v>523.01</v>
      </c>
      <c r="M129" s="207"/>
      <c r="N129" s="210"/>
      <c r="Z129" s="193"/>
      <c r="AA129" s="200"/>
      <c r="AB129" s="200"/>
      <c r="AF129" s="109" t="s">
        <v>450</v>
      </c>
      <c r="AH129" s="200"/>
    </row>
    <row r="130" spans="1:35" s="108" customFormat="1" ht="22.5" customHeight="1">
      <c r="A130" s="205"/>
      <c r="B130" s="204" t="s">
        <v>451</v>
      </c>
      <c r="C130" s="1141" t="s">
        <v>452</v>
      </c>
      <c r="D130" s="1141"/>
      <c r="E130" s="1141"/>
      <c r="F130" s="207" t="s">
        <v>395</v>
      </c>
      <c r="G130" s="215">
        <v>95</v>
      </c>
      <c r="H130" s="207"/>
      <c r="I130" s="215">
        <v>95</v>
      </c>
      <c r="J130" s="204"/>
      <c r="K130" s="207"/>
      <c r="L130" s="208">
        <v>338</v>
      </c>
      <c r="M130" s="207"/>
      <c r="N130" s="210"/>
      <c r="Z130" s="193"/>
      <c r="AA130" s="200"/>
      <c r="AB130" s="200"/>
      <c r="AF130" s="109" t="s">
        <v>452</v>
      </c>
      <c r="AH130" s="200"/>
    </row>
    <row r="131" spans="1:35" s="108" customFormat="1" ht="12" customHeight="1">
      <c r="A131" s="216"/>
      <c r="B131" s="217"/>
      <c r="C131" s="1145" t="s">
        <v>398</v>
      </c>
      <c r="D131" s="1145"/>
      <c r="E131" s="1145"/>
      <c r="F131" s="196"/>
      <c r="G131" s="196"/>
      <c r="H131" s="196"/>
      <c r="I131" s="196"/>
      <c r="J131" s="198"/>
      <c r="K131" s="196"/>
      <c r="L131" s="222">
        <v>3007.76</v>
      </c>
      <c r="M131" s="212"/>
      <c r="N131" s="199"/>
      <c r="Z131" s="193"/>
      <c r="AA131" s="200"/>
      <c r="AB131" s="200"/>
      <c r="AH131" s="200" t="s">
        <v>398</v>
      </c>
    </row>
    <row r="132" spans="1:35" s="108" customFormat="1" ht="22.5" customHeight="1">
      <c r="A132" s="194" t="s">
        <v>475</v>
      </c>
      <c r="B132" s="195" t="s">
        <v>484</v>
      </c>
      <c r="C132" s="1145" t="s">
        <v>485</v>
      </c>
      <c r="D132" s="1145"/>
      <c r="E132" s="1145"/>
      <c r="F132" s="196" t="s">
        <v>486</v>
      </c>
      <c r="G132" s="196"/>
      <c r="H132" s="196"/>
      <c r="I132" s="251">
        <v>48</v>
      </c>
      <c r="J132" s="218">
        <v>63.12</v>
      </c>
      <c r="K132" s="196"/>
      <c r="L132" s="222">
        <v>3029.76</v>
      </c>
      <c r="M132" s="196"/>
      <c r="N132" s="199"/>
      <c r="Z132" s="193"/>
      <c r="AA132" s="200"/>
      <c r="AB132" s="200" t="s">
        <v>485</v>
      </c>
      <c r="AH132" s="200"/>
    </row>
    <row r="133" spans="1:35" s="108" customFormat="1" ht="12" customHeight="1">
      <c r="A133" s="216"/>
      <c r="B133" s="217"/>
      <c r="C133" s="1141" t="s">
        <v>409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B133" s="200"/>
      <c r="AH133" s="200"/>
      <c r="AI133" s="109" t="s">
        <v>409</v>
      </c>
    </row>
    <row r="134" spans="1:35" s="108" customFormat="1" ht="12" customHeight="1">
      <c r="A134" s="216"/>
      <c r="B134" s="217"/>
      <c r="C134" s="1145" t="s">
        <v>398</v>
      </c>
      <c r="D134" s="1145"/>
      <c r="E134" s="1145"/>
      <c r="F134" s="196"/>
      <c r="G134" s="196"/>
      <c r="H134" s="196"/>
      <c r="I134" s="196"/>
      <c r="J134" s="198"/>
      <c r="K134" s="196"/>
      <c r="L134" s="222">
        <v>3029.76</v>
      </c>
      <c r="M134" s="212"/>
      <c r="N134" s="199"/>
      <c r="Z134" s="193"/>
      <c r="AA134" s="200"/>
      <c r="AB134" s="200"/>
      <c r="AH134" s="200" t="s">
        <v>398</v>
      </c>
    </row>
    <row r="135" spans="1:35" s="108" customFormat="1" ht="12" customHeight="1">
      <c r="A135" s="1147" t="s">
        <v>901</v>
      </c>
      <c r="B135" s="1148"/>
      <c r="C135" s="1148"/>
      <c r="D135" s="1148"/>
      <c r="E135" s="1148"/>
      <c r="F135" s="1148"/>
      <c r="G135" s="1148"/>
      <c r="H135" s="1148"/>
      <c r="I135" s="1148"/>
      <c r="J135" s="1148"/>
      <c r="K135" s="1148"/>
      <c r="L135" s="1148"/>
      <c r="M135" s="1148"/>
      <c r="N135" s="1149"/>
      <c r="Z135" s="193"/>
      <c r="AA135" s="200" t="s">
        <v>901</v>
      </c>
      <c r="AB135" s="200"/>
      <c r="AH135" s="200"/>
    </row>
    <row r="136" spans="1:35" s="108" customFormat="1" ht="45" customHeight="1">
      <c r="A136" s="194" t="s">
        <v>478</v>
      </c>
      <c r="B136" s="195" t="s">
        <v>876</v>
      </c>
      <c r="C136" s="1145" t="s">
        <v>877</v>
      </c>
      <c r="D136" s="1145"/>
      <c r="E136" s="1145"/>
      <c r="F136" s="196" t="s">
        <v>401</v>
      </c>
      <c r="G136" s="196"/>
      <c r="H136" s="196"/>
      <c r="I136" s="247">
        <v>0.01</v>
      </c>
      <c r="J136" s="198"/>
      <c r="K136" s="196"/>
      <c r="L136" s="198"/>
      <c r="M136" s="196"/>
      <c r="N136" s="199"/>
      <c r="Z136" s="193"/>
      <c r="AA136" s="200"/>
      <c r="AB136" s="200" t="s">
        <v>877</v>
      </c>
      <c r="AH136" s="200"/>
    </row>
    <row r="137" spans="1:35" s="108" customFormat="1" ht="12" customHeight="1">
      <c r="A137" s="201"/>
      <c r="B137" s="202"/>
      <c r="C137" s="1141" t="s">
        <v>902</v>
      </c>
      <c r="D137" s="1141"/>
      <c r="E137" s="1141"/>
      <c r="F137" s="1141"/>
      <c r="G137" s="1141"/>
      <c r="H137" s="1141"/>
      <c r="I137" s="1141"/>
      <c r="J137" s="1141"/>
      <c r="K137" s="1141"/>
      <c r="L137" s="1141"/>
      <c r="M137" s="1141"/>
      <c r="N137" s="1146"/>
      <c r="Z137" s="193"/>
      <c r="AA137" s="200"/>
      <c r="AB137" s="200"/>
      <c r="AC137" s="109" t="s">
        <v>902</v>
      </c>
      <c r="AH137" s="200"/>
    </row>
    <row r="138" spans="1:35" s="108" customFormat="1" ht="33.75" customHeight="1">
      <c r="A138" s="203"/>
      <c r="B138" s="204" t="s">
        <v>385</v>
      </c>
      <c r="C138" s="1141" t="s">
        <v>386</v>
      </c>
      <c r="D138" s="1141"/>
      <c r="E138" s="1141"/>
      <c r="F138" s="1141"/>
      <c r="G138" s="1141"/>
      <c r="H138" s="1141"/>
      <c r="I138" s="1141"/>
      <c r="J138" s="1141"/>
      <c r="K138" s="1141"/>
      <c r="L138" s="1141"/>
      <c r="M138" s="1141"/>
      <c r="N138" s="1146"/>
      <c r="Z138" s="193"/>
      <c r="AA138" s="200"/>
      <c r="AB138" s="200"/>
      <c r="AD138" s="109" t="s">
        <v>386</v>
      </c>
      <c r="AH138" s="200"/>
    </row>
    <row r="139" spans="1:35" s="108" customFormat="1" ht="12">
      <c r="A139" s="205"/>
      <c r="B139" s="206">
        <v>2</v>
      </c>
      <c r="C139" s="1141" t="s">
        <v>387</v>
      </c>
      <c r="D139" s="1141"/>
      <c r="E139" s="1141"/>
      <c r="F139" s="207"/>
      <c r="G139" s="207"/>
      <c r="H139" s="207"/>
      <c r="I139" s="207"/>
      <c r="J139" s="220">
        <v>2730.75</v>
      </c>
      <c r="K139" s="209">
        <v>1.25</v>
      </c>
      <c r="L139" s="208">
        <v>34.130000000000003</v>
      </c>
      <c r="M139" s="207"/>
      <c r="N139" s="210"/>
      <c r="Z139" s="193"/>
      <c r="AA139" s="200"/>
      <c r="AB139" s="200"/>
      <c r="AE139" s="109" t="s">
        <v>387</v>
      </c>
      <c r="AH139" s="200"/>
    </row>
    <row r="140" spans="1:35" s="108" customFormat="1" ht="12">
      <c r="A140" s="205"/>
      <c r="B140" s="206">
        <v>3</v>
      </c>
      <c r="C140" s="1141" t="s">
        <v>388</v>
      </c>
      <c r="D140" s="1141"/>
      <c r="E140" s="1141"/>
      <c r="F140" s="207"/>
      <c r="G140" s="207"/>
      <c r="H140" s="207"/>
      <c r="I140" s="207"/>
      <c r="J140" s="208">
        <v>319.82</v>
      </c>
      <c r="K140" s="209">
        <v>1.25</v>
      </c>
      <c r="L140" s="208">
        <v>4</v>
      </c>
      <c r="M140" s="207"/>
      <c r="N140" s="210"/>
      <c r="Z140" s="193"/>
      <c r="AA140" s="200"/>
      <c r="AB140" s="200"/>
      <c r="AE140" s="109" t="s">
        <v>388</v>
      </c>
      <c r="AH140" s="200"/>
    </row>
    <row r="141" spans="1:35" s="108" customFormat="1" ht="12">
      <c r="A141" s="205"/>
      <c r="B141" s="204"/>
      <c r="C141" s="1141" t="s">
        <v>389</v>
      </c>
      <c r="D141" s="1141"/>
      <c r="E141" s="1141"/>
      <c r="F141" s="207" t="s">
        <v>390</v>
      </c>
      <c r="G141" s="209">
        <v>23.69</v>
      </c>
      <c r="H141" s="209">
        <v>1.25</v>
      </c>
      <c r="I141" s="249">
        <v>0.29612500000000003</v>
      </c>
      <c r="J141" s="204"/>
      <c r="K141" s="207"/>
      <c r="L141" s="204"/>
      <c r="M141" s="207"/>
      <c r="N141" s="210"/>
      <c r="Z141" s="193"/>
      <c r="AA141" s="200"/>
      <c r="AB141" s="200"/>
      <c r="AF141" s="109" t="s">
        <v>389</v>
      </c>
      <c r="AH141" s="200"/>
    </row>
    <row r="142" spans="1:35" s="108" customFormat="1" ht="12" customHeight="1">
      <c r="A142" s="205"/>
      <c r="B142" s="204"/>
      <c r="C142" s="1150" t="s">
        <v>391</v>
      </c>
      <c r="D142" s="1150"/>
      <c r="E142" s="1150"/>
      <c r="F142" s="212"/>
      <c r="G142" s="212"/>
      <c r="H142" s="212"/>
      <c r="I142" s="212"/>
      <c r="J142" s="221">
        <v>2730.75</v>
      </c>
      <c r="K142" s="212"/>
      <c r="L142" s="213">
        <v>34.130000000000003</v>
      </c>
      <c r="M142" s="212"/>
      <c r="N142" s="214"/>
      <c r="Z142" s="193"/>
      <c r="AA142" s="200"/>
      <c r="AB142" s="200"/>
      <c r="AG142" s="109" t="s">
        <v>391</v>
      </c>
      <c r="AH142" s="200"/>
    </row>
    <row r="143" spans="1:35" s="108" customFormat="1" ht="12">
      <c r="A143" s="205"/>
      <c r="B143" s="204"/>
      <c r="C143" s="1141" t="s">
        <v>392</v>
      </c>
      <c r="D143" s="1141"/>
      <c r="E143" s="1141"/>
      <c r="F143" s="207"/>
      <c r="G143" s="207"/>
      <c r="H143" s="207"/>
      <c r="I143" s="207"/>
      <c r="J143" s="204"/>
      <c r="K143" s="207"/>
      <c r="L143" s="208">
        <v>4</v>
      </c>
      <c r="M143" s="207"/>
      <c r="N143" s="210"/>
      <c r="Z143" s="193"/>
      <c r="AA143" s="200"/>
      <c r="AB143" s="200"/>
      <c r="AF143" s="109" t="s">
        <v>392</v>
      </c>
      <c r="AH143" s="200"/>
    </row>
    <row r="144" spans="1:35" s="108" customFormat="1" ht="22.5" customHeight="1">
      <c r="A144" s="205"/>
      <c r="B144" s="204" t="s">
        <v>393</v>
      </c>
      <c r="C144" s="1141" t="s">
        <v>394</v>
      </c>
      <c r="D144" s="1141"/>
      <c r="E144" s="1141"/>
      <c r="F144" s="207" t="s">
        <v>395</v>
      </c>
      <c r="G144" s="215">
        <v>92</v>
      </c>
      <c r="H144" s="207"/>
      <c r="I144" s="215">
        <v>92</v>
      </c>
      <c r="J144" s="204"/>
      <c r="K144" s="207"/>
      <c r="L144" s="208">
        <v>3.68</v>
      </c>
      <c r="M144" s="207"/>
      <c r="N144" s="210"/>
      <c r="Z144" s="193"/>
      <c r="AA144" s="200"/>
      <c r="AB144" s="200"/>
      <c r="AF144" s="109" t="s">
        <v>394</v>
      </c>
      <c r="AH144" s="200"/>
    </row>
    <row r="145" spans="1:34" s="108" customFormat="1" ht="22.5" customHeight="1">
      <c r="A145" s="205"/>
      <c r="B145" s="204" t="s">
        <v>396</v>
      </c>
      <c r="C145" s="1141" t="s">
        <v>397</v>
      </c>
      <c r="D145" s="1141"/>
      <c r="E145" s="1141"/>
      <c r="F145" s="207" t="s">
        <v>395</v>
      </c>
      <c r="G145" s="215">
        <v>46</v>
      </c>
      <c r="H145" s="207"/>
      <c r="I145" s="215">
        <v>46</v>
      </c>
      <c r="J145" s="204"/>
      <c r="K145" s="207"/>
      <c r="L145" s="208">
        <v>1.84</v>
      </c>
      <c r="M145" s="207"/>
      <c r="N145" s="210"/>
      <c r="Z145" s="193"/>
      <c r="AA145" s="200"/>
      <c r="AB145" s="200"/>
      <c r="AF145" s="109" t="s">
        <v>397</v>
      </c>
      <c r="AH145" s="200"/>
    </row>
    <row r="146" spans="1:34" s="108" customFormat="1" ht="12" customHeight="1">
      <c r="A146" s="216"/>
      <c r="B146" s="217"/>
      <c r="C146" s="1145" t="s">
        <v>398</v>
      </c>
      <c r="D146" s="1145"/>
      <c r="E146" s="1145"/>
      <c r="F146" s="196"/>
      <c r="G146" s="196"/>
      <c r="H146" s="196"/>
      <c r="I146" s="196"/>
      <c r="J146" s="198"/>
      <c r="K146" s="196"/>
      <c r="L146" s="218">
        <v>39.65</v>
      </c>
      <c r="M146" s="212"/>
      <c r="N146" s="199"/>
      <c r="Z146" s="193"/>
      <c r="AA146" s="200"/>
      <c r="AB146" s="200"/>
      <c r="AH146" s="200" t="s">
        <v>398</v>
      </c>
    </row>
    <row r="147" spans="1:34" s="108" customFormat="1" ht="22.5" customHeight="1">
      <c r="A147" s="194" t="s">
        <v>483</v>
      </c>
      <c r="B147" s="195" t="s">
        <v>783</v>
      </c>
      <c r="C147" s="1145" t="s">
        <v>784</v>
      </c>
      <c r="D147" s="1145"/>
      <c r="E147" s="1145"/>
      <c r="F147" s="196" t="s">
        <v>408</v>
      </c>
      <c r="G147" s="196"/>
      <c r="H147" s="196"/>
      <c r="I147" s="247">
        <v>6.08</v>
      </c>
      <c r="J147" s="198"/>
      <c r="K147" s="196"/>
      <c r="L147" s="198"/>
      <c r="M147" s="196"/>
      <c r="N147" s="199"/>
      <c r="Z147" s="193"/>
      <c r="AA147" s="200"/>
      <c r="AB147" s="200" t="s">
        <v>784</v>
      </c>
      <c r="AH147" s="200"/>
    </row>
    <row r="148" spans="1:34" s="108" customFormat="1" ht="33.75" customHeight="1">
      <c r="A148" s="203"/>
      <c r="B148" s="204" t="s">
        <v>385</v>
      </c>
      <c r="C148" s="1141" t="s">
        <v>386</v>
      </c>
      <c r="D148" s="1141"/>
      <c r="E148" s="1141"/>
      <c r="F148" s="1141"/>
      <c r="G148" s="1141"/>
      <c r="H148" s="1141"/>
      <c r="I148" s="1141"/>
      <c r="J148" s="1141"/>
      <c r="K148" s="1141"/>
      <c r="L148" s="1141"/>
      <c r="M148" s="1141"/>
      <c r="N148" s="1146"/>
      <c r="Z148" s="193"/>
      <c r="AA148" s="200"/>
      <c r="AB148" s="200"/>
      <c r="AD148" s="109" t="s">
        <v>386</v>
      </c>
      <c r="AH148" s="200"/>
    </row>
    <row r="149" spans="1:34" s="108" customFormat="1" ht="12">
      <c r="A149" s="205"/>
      <c r="B149" s="206">
        <v>1</v>
      </c>
      <c r="C149" s="1141" t="s">
        <v>446</v>
      </c>
      <c r="D149" s="1141"/>
      <c r="E149" s="1141"/>
      <c r="F149" s="207"/>
      <c r="G149" s="207"/>
      <c r="H149" s="207"/>
      <c r="I149" s="207"/>
      <c r="J149" s="208">
        <v>6.19</v>
      </c>
      <c r="K149" s="209">
        <v>1.25</v>
      </c>
      <c r="L149" s="208">
        <v>47.04</v>
      </c>
      <c r="M149" s="207"/>
      <c r="N149" s="210"/>
      <c r="Z149" s="193"/>
      <c r="AA149" s="200"/>
      <c r="AB149" s="200"/>
      <c r="AE149" s="109" t="s">
        <v>446</v>
      </c>
      <c r="AH149" s="200"/>
    </row>
    <row r="150" spans="1:34" s="108" customFormat="1" ht="12">
      <c r="A150" s="205"/>
      <c r="B150" s="206">
        <v>2</v>
      </c>
      <c r="C150" s="1141" t="s">
        <v>387</v>
      </c>
      <c r="D150" s="1141"/>
      <c r="E150" s="1141"/>
      <c r="F150" s="207"/>
      <c r="G150" s="207"/>
      <c r="H150" s="207"/>
      <c r="I150" s="207"/>
      <c r="J150" s="208">
        <v>8.1</v>
      </c>
      <c r="K150" s="209">
        <v>1.25</v>
      </c>
      <c r="L150" s="208">
        <v>61.56</v>
      </c>
      <c r="M150" s="207"/>
      <c r="N150" s="210"/>
      <c r="Z150" s="193"/>
      <c r="AA150" s="200"/>
      <c r="AB150" s="200"/>
      <c r="AE150" s="109" t="s">
        <v>387</v>
      </c>
      <c r="AH150" s="200"/>
    </row>
    <row r="151" spans="1:34" s="108" customFormat="1" ht="12">
      <c r="A151" s="205"/>
      <c r="B151" s="206">
        <v>3</v>
      </c>
      <c r="C151" s="1141" t="s">
        <v>388</v>
      </c>
      <c r="D151" s="1141"/>
      <c r="E151" s="1141"/>
      <c r="F151" s="207"/>
      <c r="G151" s="207"/>
      <c r="H151" s="207"/>
      <c r="I151" s="207"/>
      <c r="J151" s="208">
        <v>0.81</v>
      </c>
      <c r="K151" s="209">
        <v>1.25</v>
      </c>
      <c r="L151" s="208">
        <v>6.16</v>
      </c>
      <c r="M151" s="207"/>
      <c r="N151" s="210"/>
      <c r="Z151" s="193"/>
      <c r="AA151" s="200"/>
      <c r="AB151" s="200"/>
      <c r="AE151" s="109" t="s">
        <v>388</v>
      </c>
      <c r="AH151" s="200"/>
    </row>
    <row r="152" spans="1:34" s="108" customFormat="1" ht="12">
      <c r="A152" s="205"/>
      <c r="B152" s="206">
        <v>4</v>
      </c>
      <c r="C152" s="1141" t="s">
        <v>447</v>
      </c>
      <c r="D152" s="1141"/>
      <c r="E152" s="1141"/>
      <c r="F152" s="207"/>
      <c r="G152" s="207"/>
      <c r="H152" s="207"/>
      <c r="I152" s="207"/>
      <c r="J152" s="208">
        <v>0.37</v>
      </c>
      <c r="K152" s="207"/>
      <c r="L152" s="208">
        <v>2.25</v>
      </c>
      <c r="M152" s="207"/>
      <c r="N152" s="210"/>
      <c r="Z152" s="193"/>
      <c r="AA152" s="200"/>
      <c r="AB152" s="200"/>
      <c r="AE152" s="109" t="s">
        <v>447</v>
      </c>
      <c r="AH152" s="200"/>
    </row>
    <row r="153" spans="1:34" s="108" customFormat="1" ht="12">
      <c r="A153" s="205"/>
      <c r="B153" s="204"/>
      <c r="C153" s="1141" t="s">
        <v>448</v>
      </c>
      <c r="D153" s="1141"/>
      <c r="E153" s="1141"/>
      <c r="F153" s="207" t="s">
        <v>390</v>
      </c>
      <c r="G153" s="209">
        <v>0.78</v>
      </c>
      <c r="H153" s="209">
        <v>1.25</v>
      </c>
      <c r="I153" s="254">
        <v>5.9279999999999999</v>
      </c>
      <c r="J153" s="204"/>
      <c r="K153" s="207"/>
      <c r="L153" s="204"/>
      <c r="M153" s="207"/>
      <c r="N153" s="210"/>
      <c r="Z153" s="193"/>
      <c r="AA153" s="200"/>
      <c r="AB153" s="200"/>
      <c r="AF153" s="109" t="s">
        <v>448</v>
      </c>
      <c r="AH153" s="200"/>
    </row>
    <row r="154" spans="1:34" s="108" customFormat="1" ht="12">
      <c r="A154" s="205"/>
      <c r="B154" s="204"/>
      <c r="C154" s="1141" t="s">
        <v>389</v>
      </c>
      <c r="D154" s="1141"/>
      <c r="E154" s="1141"/>
      <c r="F154" s="207" t="s">
        <v>390</v>
      </c>
      <c r="G154" s="209">
        <v>7.0000000000000007E-2</v>
      </c>
      <c r="H154" s="209">
        <v>1.25</v>
      </c>
      <c r="I154" s="254">
        <v>0.53200000000000003</v>
      </c>
      <c r="J154" s="204"/>
      <c r="K154" s="207"/>
      <c r="L154" s="204"/>
      <c r="M154" s="207"/>
      <c r="N154" s="210"/>
      <c r="Z154" s="193"/>
      <c r="AA154" s="200"/>
      <c r="AB154" s="200"/>
      <c r="AF154" s="109" t="s">
        <v>389</v>
      </c>
      <c r="AH154" s="200"/>
    </row>
    <row r="155" spans="1:34" s="108" customFormat="1" ht="12" customHeight="1">
      <c r="A155" s="205"/>
      <c r="B155" s="204"/>
      <c r="C155" s="1150" t="s">
        <v>391</v>
      </c>
      <c r="D155" s="1150"/>
      <c r="E155" s="1150"/>
      <c r="F155" s="212"/>
      <c r="G155" s="212"/>
      <c r="H155" s="212"/>
      <c r="I155" s="212"/>
      <c r="J155" s="213">
        <v>14.66</v>
      </c>
      <c r="K155" s="212"/>
      <c r="L155" s="213">
        <v>110.85</v>
      </c>
      <c r="M155" s="212"/>
      <c r="N155" s="214"/>
      <c r="Z155" s="193"/>
      <c r="AA155" s="200"/>
      <c r="AB155" s="200"/>
      <c r="AG155" s="109" t="s">
        <v>391</v>
      </c>
      <c r="AH155" s="200"/>
    </row>
    <row r="156" spans="1:34" s="108" customFormat="1" ht="12">
      <c r="A156" s="205"/>
      <c r="B156" s="204"/>
      <c r="C156" s="1141" t="s">
        <v>392</v>
      </c>
      <c r="D156" s="1141"/>
      <c r="E156" s="1141"/>
      <c r="F156" s="207"/>
      <c r="G156" s="207"/>
      <c r="H156" s="207"/>
      <c r="I156" s="207"/>
      <c r="J156" s="204"/>
      <c r="K156" s="207"/>
      <c r="L156" s="208">
        <v>53.2</v>
      </c>
      <c r="M156" s="207"/>
      <c r="N156" s="210"/>
      <c r="Z156" s="193"/>
      <c r="AA156" s="200"/>
      <c r="AB156" s="200"/>
      <c r="AF156" s="109" t="s">
        <v>392</v>
      </c>
      <c r="AH156" s="200"/>
    </row>
    <row r="157" spans="1:34" s="108" customFormat="1" ht="22.5" customHeight="1">
      <c r="A157" s="205"/>
      <c r="B157" s="204" t="s">
        <v>785</v>
      </c>
      <c r="C157" s="1141" t="s">
        <v>786</v>
      </c>
      <c r="D157" s="1141"/>
      <c r="E157" s="1141"/>
      <c r="F157" s="207" t="s">
        <v>395</v>
      </c>
      <c r="G157" s="215">
        <v>110</v>
      </c>
      <c r="H157" s="207"/>
      <c r="I157" s="215">
        <v>110</v>
      </c>
      <c r="J157" s="204"/>
      <c r="K157" s="207"/>
      <c r="L157" s="208">
        <v>58.52</v>
      </c>
      <c r="M157" s="207"/>
      <c r="N157" s="210"/>
      <c r="Z157" s="193"/>
      <c r="AA157" s="200"/>
      <c r="AB157" s="200"/>
      <c r="AF157" s="109" t="s">
        <v>786</v>
      </c>
      <c r="AH157" s="200"/>
    </row>
    <row r="158" spans="1:34" s="108" customFormat="1" ht="22.5" customHeight="1">
      <c r="A158" s="205"/>
      <c r="B158" s="204" t="s">
        <v>787</v>
      </c>
      <c r="C158" s="1141" t="s">
        <v>788</v>
      </c>
      <c r="D158" s="1141"/>
      <c r="E158" s="1141"/>
      <c r="F158" s="207" t="s">
        <v>395</v>
      </c>
      <c r="G158" s="215">
        <v>69</v>
      </c>
      <c r="H158" s="207"/>
      <c r="I158" s="215">
        <v>69</v>
      </c>
      <c r="J158" s="204"/>
      <c r="K158" s="207"/>
      <c r="L158" s="208">
        <v>36.71</v>
      </c>
      <c r="M158" s="207"/>
      <c r="N158" s="210"/>
      <c r="Z158" s="193"/>
      <c r="AA158" s="200"/>
      <c r="AB158" s="200"/>
      <c r="AF158" s="109" t="s">
        <v>788</v>
      </c>
      <c r="AH158" s="200"/>
    </row>
    <row r="159" spans="1:34" s="108" customFormat="1" ht="12" customHeight="1">
      <c r="A159" s="216"/>
      <c r="B159" s="217"/>
      <c r="C159" s="1145" t="s">
        <v>398</v>
      </c>
      <c r="D159" s="1145"/>
      <c r="E159" s="1145"/>
      <c r="F159" s="196"/>
      <c r="G159" s="196"/>
      <c r="H159" s="196"/>
      <c r="I159" s="196"/>
      <c r="J159" s="198"/>
      <c r="K159" s="196"/>
      <c r="L159" s="218">
        <v>206.08</v>
      </c>
      <c r="M159" s="212"/>
      <c r="N159" s="199"/>
      <c r="Z159" s="193"/>
      <c r="AA159" s="200"/>
      <c r="AB159" s="200"/>
      <c r="AH159" s="200" t="s">
        <v>398</v>
      </c>
    </row>
    <row r="160" spans="1:34" s="108" customFormat="1" ht="12" customHeight="1">
      <c r="A160" s="194" t="s">
        <v>497</v>
      </c>
      <c r="B160" s="195" t="s">
        <v>406</v>
      </c>
      <c r="C160" s="1145" t="s">
        <v>407</v>
      </c>
      <c r="D160" s="1145"/>
      <c r="E160" s="1145"/>
      <c r="F160" s="196" t="s">
        <v>408</v>
      </c>
      <c r="G160" s="196"/>
      <c r="H160" s="196"/>
      <c r="I160" s="247">
        <v>6.69</v>
      </c>
      <c r="J160" s="218">
        <v>60</v>
      </c>
      <c r="K160" s="196"/>
      <c r="L160" s="218">
        <v>401.4</v>
      </c>
      <c r="M160" s="196"/>
      <c r="N160" s="199"/>
      <c r="Z160" s="193"/>
      <c r="AA160" s="200"/>
      <c r="AB160" s="200" t="s">
        <v>407</v>
      </c>
      <c r="AH160" s="200"/>
    </row>
    <row r="161" spans="1:35" s="108" customFormat="1" ht="12" customHeight="1">
      <c r="A161" s="216"/>
      <c r="B161" s="217"/>
      <c r="C161" s="1141" t="s">
        <v>409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B161" s="200"/>
      <c r="AH161" s="200"/>
      <c r="AI161" s="109" t="s">
        <v>409</v>
      </c>
    </row>
    <row r="162" spans="1:35" s="108" customFormat="1" ht="12" customHeight="1">
      <c r="A162" s="216"/>
      <c r="B162" s="217"/>
      <c r="C162" s="1145" t="s">
        <v>398</v>
      </c>
      <c r="D162" s="1145"/>
      <c r="E162" s="1145"/>
      <c r="F162" s="196"/>
      <c r="G162" s="196"/>
      <c r="H162" s="196"/>
      <c r="I162" s="196"/>
      <c r="J162" s="198"/>
      <c r="K162" s="196"/>
      <c r="L162" s="218">
        <v>401.4</v>
      </c>
      <c r="M162" s="212"/>
      <c r="N162" s="199"/>
      <c r="Z162" s="193"/>
      <c r="AA162" s="200"/>
      <c r="AB162" s="200"/>
      <c r="AH162" s="200" t="s">
        <v>398</v>
      </c>
    </row>
    <row r="163" spans="1:35" s="108" customFormat="1" ht="12" customHeight="1">
      <c r="A163" s="194" t="s">
        <v>499</v>
      </c>
      <c r="B163" s="195" t="s">
        <v>789</v>
      </c>
      <c r="C163" s="1145" t="s">
        <v>790</v>
      </c>
      <c r="D163" s="1145"/>
      <c r="E163" s="1145"/>
      <c r="F163" s="196" t="s">
        <v>444</v>
      </c>
      <c r="G163" s="196"/>
      <c r="H163" s="196"/>
      <c r="I163" s="223">
        <v>2.1000000000000001E-2</v>
      </c>
      <c r="J163" s="198"/>
      <c r="K163" s="196"/>
      <c r="L163" s="198"/>
      <c r="M163" s="196"/>
      <c r="N163" s="199"/>
      <c r="Z163" s="193"/>
      <c r="AA163" s="200"/>
      <c r="AB163" s="200" t="s">
        <v>790</v>
      </c>
      <c r="AH163" s="200"/>
    </row>
    <row r="164" spans="1:35" s="108" customFormat="1" ht="12" customHeight="1">
      <c r="A164" s="201"/>
      <c r="B164" s="202"/>
      <c r="C164" s="1141" t="s">
        <v>903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B164" s="200"/>
      <c r="AC164" s="109" t="s">
        <v>903</v>
      </c>
      <c r="AH164" s="200"/>
    </row>
    <row r="165" spans="1:35" s="108" customFormat="1" ht="33.75" customHeight="1">
      <c r="A165" s="203"/>
      <c r="B165" s="204" t="s">
        <v>385</v>
      </c>
      <c r="C165" s="1141" t="s">
        <v>386</v>
      </c>
      <c r="D165" s="1141"/>
      <c r="E165" s="1141"/>
      <c r="F165" s="1141"/>
      <c r="G165" s="1141"/>
      <c r="H165" s="1141"/>
      <c r="I165" s="1141"/>
      <c r="J165" s="1141"/>
      <c r="K165" s="1141"/>
      <c r="L165" s="1141"/>
      <c r="M165" s="1141"/>
      <c r="N165" s="1146"/>
      <c r="Z165" s="193"/>
      <c r="AA165" s="200"/>
      <c r="AB165" s="200"/>
      <c r="AD165" s="109" t="s">
        <v>386</v>
      </c>
      <c r="AH165" s="200"/>
    </row>
    <row r="166" spans="1:35" s="108" customFormat="1" ht="12">
      <c r="A166" s="205"/>
      <c r="B166" s="206">
        <v>1</v>
      </c>
      <c r="C166" s="1141" t="s">
        <v>446</v>
      </c>
      <c r="D166" s="1141"/>
      <c r="E166" s="1141"/>
      <c r="F166" s="207"/>
      <c r="G166" s="207"/>
      <c r="H166" s="207"/>
      <c r="I166" s="207"/>
      <c r="J166" s="220">
        <v>1053</v>
      </c>
      <c r="K166" s="209">
        <v>1.25</v>
      </c>
      <c r="L166" s="208">
        <v>27.64</v>
      </c>
      <c r="M166" s="207"/>
      <c r="N166" s="210"/>
      <c r="Z166" s="193"/>
      <c r="AA166" s="200"/>
      <c r="AB166" s="200"/>
      <c r="AE166" s="109" t="s">
        <v>446</v>
      </c>
      <c r="AH166" s="200"/>
    </row>
    <row r="167" spans="1:35" s="108" customFormat="1" ht="12">
      <c r="A167" s="205"/>
      <c r="B167" s="206">
        <v>2</v>
      </c>
      <c r="C167" s="1141" t="s">
        <v>387</v>
      </c>
      <c r="D167" s="1141"/>
      <c r="E167" s="1141"/>
      <c r="F167" s="207"/>
      <c r="G167" s="207"/>
      <c r="H167" s="207"/>
      <c r="I167" s="207"/>
      <c r="J167" s="220">
        <v>1566.06</v>
      </c>
      <c r="K167" s="209">
        <v>1.25</v>
      </c>
      <c r="L167" s="208">
        <v>41.11</v>
      </c>
      <c r="M167" s="207"/>
      <c r="N167" s="210"/>
      <c r="Z167" s="193"/>
      <c r="AA167" s="200"/>
      <c r="AB167" s="200"/>
      <c r="AE167" s="109" t="s">
        <v>387</v>
      </c>
      <c r="AH167" s="200"/>
    </row>
    <row r="168" spans="1:35" s="108" customFormat="1" ht="12">
      <c r="A168" s="205"/>
      <c r="B168" s="206">
        <v>3</v>
      </c>
      <c r="C168" s="1141" t="s">
        <v>388</v>
      </c>
      <c r="D168" s="1141"/>
      <c r="E168" s="1141"/>
      <c r="F168" s="207"/>
      <c r="G168" s="207"/>
      <c r="H168" s="207"/>
      <c r="I168" s="207"/>
      <c r="J168" s="208">
        <v>244.39</v>
      </c>
      <c r="K168" s="209">
        <v>1.25</v>
      </c>
      <c r="L168" s="208">
        <v>6.42</v>
      </c>
      <c r="M168" s="207"/>
      <c r="N168" s="210"/>
      <c r="Z168" s="193"/>
      <c r="AA168" s="200"/>
      <c r="AB168" s="200"/>
      <c r="AE168" s="109" t="s">
        <v>388</v>
      </c>
      <c r="AH168" s="200"/>
    </row>
    <row r="169" spans="1:35" s="108" customFormat="1" ht="12">
      <c r="A169" s="205"/>
      <c r="B169" s="206">
        <v>4</v>
      </c>
      <c r="C169" s="1141" t="s">
        <v>447</v>
      </c>
      <c r="D169" s="1141"/>
      <c r="E169" s="1141"/>
      <c r="F169" s="207"/>
      <c r="G169" s="207"/>
      <c r="H169" s="207"/>
      <c r="I169" s="207"/>
      <c r="J169" s="208">
        <v>909.27</v>
      </c>
      <c r="K169" s="207"/>
      <c r="L169" s="208">
        <v>19.09</v>
      </c>
      <c r="M169" s="207"/>
      <c r="N169" s="210"/>
      <c r="Z169" s="193"/>
      <c r="AA169" s="200"/>
      <c r="AB169" s="200"/>
      <c r="AE169" s="109" t="s">
        <v>447</v>
      </c>
      <c r="AH169" s="200"/>
    </row>
    <row r="170" spans="1:35" s="108" customFormat="1" ht="12">
      <c r="A170" s="205"/>
      <c r="B170" s="204"/>
      <c r="C170" s="1141" t="s">
        <v>448</v>
      </c>
      <c r="D170" s="1141"/>
      <c r="E170" s="1141"/>
      <c r="F170" s="207" t="s">
        <v>390</v>
      </c>
      <c r="G170" s="215">
        <v>135</v>
      </c>
      <c r="H170" s="209">
        <v>1.25</v>
      </c>
      <c r="I170" s="252">
        <v>3.5437500000000002</v>
      </c>
      <c r="J170" s="204"/>
      <c r="K170" s="207"/>
      <c r="L170" s="204"/>
      <c r="M170" s="207"/>
      <c r="N170" s="210"/>
      <c r="Z170" s="193"/>
      <c r="AA170" s="200"/>
      <c r="AB170" s="200"/>
      <c r="AF170" s="109" t="s">
        <v>448</v>
      </c>
      <c r="AH170" s="200"/>
    </row>
    <row r="171" spans="1:35" s="108" customFormat="1" ht="12">
      <c r="A171" s="205"/>
      <c r="B171" s="204"/>
      <c r="C171" s="1141" t="s">
        <v>389</v>
      </c>
      <c r="D171" s="1141"/>
      <c r="E171" s="1141"/>
      <c r="F171" s="207" t="s">
        <v>390</v>
      </c>
      <c r="G171" s="209">
        <v>18.12</v>
      </c>
      <c r="H171" s="209">
        <v>1.25</v>
      </c>
      <c r="I171" s="252">
        <v>0.47565000000000002</v>
      </c>
      <c r="J171" s="204"/>
      <c r="K171" s="207"/>
      <c r="L171" s="204"/>
      <c r="M171" s="207"/>
      <c r="N171" s="210"/>
      <c r="Z171" s="193"/>
      <c r="AA171" s="200"/>
      <c r="AB171" s="200"/>
      <c r="AF171" s="109" t="s">
        <v>389</v>
      </c>
      <c r="AH171" s="200"/>
    </row>
    <row r="172" spans="1:35" s="108" customFormat="1" ht="12" customHeight="1">
      <c r="A172" s="205"/>
      <c r="B172" s="204"/>
      <c r="C172" s="1150" t="s">
        <v>391</v>
      </c>
      <c r="D172" s="1150"/>
      <c r="E172" s="1150"/>
      <c r="F172" s="212"/>
      <c r="G172" s="212"/>
      <c r="H172" s="212"/>
      <c r="I172" s="212"/>
      <c r="J172" s="221">
        <v>3528.33</v>
      </c>
      <c r="K172" s="212"/>
      <c r="L172" s="213">
        <v>87.84</v>
      </c>
      <c r="M172" s="212"/>
      <c r="N172" s="214"/>
      <c r="Z172" s="193"/>
      <c r="AA172" s="200"/>
      <c r="AB172" s="200"/>
      <c r="AG172" s="109" t="s">
        <v>391</v>
      </c>
      <c r="AH172" s="200"/>
    </row>
    <row r="173" spans="1:35" s="108" customFormat="1" ht="12">
      <c r="A173" s="205"/>
      <c r="B173" s="204"/>
      <c r="C173" s="1141" t="s">
        <v>392</v>
      </c>
      <c r="D173" s="1141"/>
      <c r="E173" s="1141"/>
      <c r="F173" s="207"/>
      <c r="G173" s="207"/>
      <c r="H173" s="207"/>
      <c r="I173" s="207"/>
      <c r="J173" s="204"/>
      <c r="K173" s="207"/>
      <c r="L173" s="208">
        <v>34.06</v>
      </c>
      <c r="M173" s="207"/>
      <c r="N173" s="210"/>
      <c r="Z173" s="193"/>
      <c r="AA173" s="200"/>
      <c r="AB173" s="200"/>
      <c r="AF173" s="109" t="s">
        <v>392</v>
      </c>
      <c r="AH173" s="200"/>
    </row>
    <row r="174" spans="1:35" s="108" customFormat="1" ht="33.75" customHeight="1">
      <c r="A174" s="205"/>
      <c r="B174" s="204" t="s">
        <v>576</v>
      </c>
      <c r="C174" s="1141" t="s">
        <v>577</v>
      </c>
      <c r="D174" s="1141"/>
      <c r="E174" s="1141"/>
      <c r="F174" s="207" t="s">
        <v>395</v>
      </c>
      <c r="G174" s="215">
        <v>102</v>
      </c>
      <c r="H174" s="207"/>
      <c r="I174" s="215">
        <v>102</v>
      </c>
      <c r="J174" s="204"/>
      <c r="K174" s="207"/>
      <c r="L174" s="208">
        <v>34.74</v>
      </c>
      <c r="M174" s="207"/>
      <c r="N174" s="210"/>
      <c r="Z174" s="193"/>
      <c r="AA174" s="200"/>
      <c r="AB174" s="200"/>
      <c r="AF174" s="109" t="s">
        <v>577</v>
      </c>
      <c r="AH174" s="200"/>
    </row>
    <row r="175" spans="1:35" s="108" customFormat="1" ht="33.75" customHeight="1">
      <c r="A175" s="205"/>
      <c r="B175" s="204" t="s">
        <v>578</v>
      </c>
      <c r="C175" s="1141" t="s">
        <v>579</v>
      </c>
      <c r="D175" s="1141"/>
      <c r="E175" s="1141"/>
      <c r="F175" s="207" t="s">
        <v>395</v>
      </c>
      <c r="G175" s="215">
        <v>58</v>
      </c>
      <c r="H175" s="207"/>
      <c r="I175" s="215">
        <v>58</v>
      </c>
      <c r="J175" s="204"/>
      <c r="K175" s="207"/>
      <c r="L175" s="208">
        <v>19.75</v>
      </c>
      <c r="M175" s="207"/>
      <c r="N175" s="210"/>
      <c r="Z175" s="193"/>
      <c r="AA175" s="200"/>
      <c r="AB175" s="200"/>
      <c r="AF175" s="109" t="s">
        <v>579</v>
      </c>
      <c r="AH175" s="200"/>
    </row>
    <row r="176" spans="1:35" s="108" customFormat="1" ht="12" customHeight="1">
      <c r="A176" s="216"/>
      <c r="B176" s="217"/>
      <c r="C176" s="1145" t="s">
        <v>398</v>
      </c>
      <c r="D176" s="1145"/>
      <c r="E176" s="1145"/>
      <c r="F176" s="196"/>
      <c r="G176" s="196"/>
      <c r="H176" s="196"/>
      <c r="I176" s="196"/>
      <c r="J176" s="198"/>
      <c r="K176" s="196"/>
      <c r="L176" s="218">
        <v>142.33000000000001</v>
      </c>
      <c r="M176" s="212"/>
      <c r="N176" s="199"/>
      <c r="Z176" s="193"/>
      <c r="AA176" s="200"/>
      <c r="AB176" s="200"/>
      <c r="AH176" s="200" t="s">
        <v>398</v>
      </c>
    </row>
    <row r="177" spans="1:35" s="108" customFormat="1" ht="22.5" customHeight="1">
      <c r="A177" s="194" t="s">
        <v>501</v>
      </c>
      <c r="B177" s="195" t="s">
        <v>880</v>
      </c>
      <c r="C177" s="1145" t="s">
        <v>881</v>
      </c>
      <c r="D177" s="1145"/>
      <c r="E177" s="1145"/>
      <c r="F177" s="196" t="s">
        <v>408</v>
      </c>
      <c r="G177" s="196"/>
      <c r="H177" s="196"/>
      <c r="I177" s="223">
        <v>2.1419999999999999</v>
      </c>
      <c r="J177" s="218">
        <v>560</v>
      </c>
      <c r="K177" s="196"/>
      <c r="L177" s="222">
        <v>1199.52</v>
      </c>
      <c r="M177" s="196"/>
      <c r="N177" s="199"/>
      <c r="Z177" s="193"/>
      <c r="AA177" s="200"/>
      <c r="AB177" s="200" t="s">
        <v>881</v>
      </c>
      <c r="AH177" s="200"/>
    </row>
    <row r="178" spans="1:35" s="108" customFormat="1" ht="12" customHeight="1">
      <c r="A178" s="216"/>
      <c r="B178" s="217"/>
      <c r="C178" s="1141" t="s">
        <v>409</v>
      </c>
      <c r="D178" s="1141"/>
      <c r="E178" s="1141"/>
      <c r="F178" s="1141"/>
      <c r="G178" s="1141"/>
      <c r="H178" s="1141"/>
      <c r="I178" s="1141"/>
      <c r="J178" s="1141"/>
      <c r="K178" s="1141"/>
      <c r="L178" s="1141"/>
      <c r="M178" s="1141"/>
      <c r="N178" s="1146"/>
      <c r="Z178" s="193"/>
      <c r="AA178" s="200"/>
      <c r="AB178" s="200"/>
      <c r="AH178" s="200"/>
      <c r="AI178" s="109" t="s">
        <v>409</v>
      </c>
    </row>
    <row r="179" spans="1:35" s="108" customFormat="1" ht="12" customHeight="1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22">
        <v>1199.52</v>
      </c>
      <c r="M179" s="212"/>
      <c r="N179" s="199"/>
      <c r="Z179" s="193"/>
      <c r="AA179" s="200"/>
      <c r="AB179" s="200"/>
      <c r="AH179" s="200" t="s">
        <v>398</v>
      </c>
    </row>
    <row r="180" spans="1:35" s="108" customFormat="1" ht="33.75" customHeight="1">
      <c r="A180" s="194" t="s">
        <v>503</v>
      </c>
      <c r="B180" s="195" t="s">
        <v>893</v>
      </c>
      <c r="C180" s="1145" t="s">
        <v>894</v>
      </c>
      <c r="D180" s="1145"/>
      <c r="E180" s="1145"/>
      <c r="F180" s="196" t="s">
        <v>444</v>
      </c>
      <c r="G180" s="196"/>
      <c r="H180" s="196"/>
      <c r="I180" s="223">
        <v>4.1000000000000002E-2</v>
      </c>
      <c r="J180" s="198"/>
      <c r="K180" s="196"/>
      <c r="L180" s="198"/>
      <c r="M180" s="196"/>
      <c r="N180" s="199"/>
      <c r="Z180" s="193"/>
      <c r="AA180" s="200"/>
      <c r="AB180" s="200" t="s">
        <v>894</v>
      </c>
      <c r="AH180" s="200"/>
    </row>
    <row r="181" spans="1:35" s="108" customFormat="1" ht="12" customHeight="1">
      <c r="A181" s="201"/>
      <c r="B181" s="202"/>
      <c r="C181" s="1141" t="s">
        <v>904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B181" s="200"/>
      <c r="AC181" s="109" t="s">
        <v>904</v>
      </c>
      <c r="AH181" s="200"/>
    </row>
    <row r="182" spans="1:35" s="108" customFormat="1" ht="33.75" customHeight="1">
      <c r="A182" s="203"/>
      <c r="B182" s="204" t="s">
        <v>385</v>
      </c>
      <c r="C182" s="1141" t="s">
        <v>386</v>
      </c>
      <c r="D182" s="1141"/>
      <c r="E182" s="1141"/>
      <c r="F182" s="1141"/>
      <c r="G182" s="1141"/>
      <c r="H182" s="1141"/>
      <c r="I182" s="1141"/>
      <c r="J182" s="1141"/>
      <c r="K182" s="1141"/>
      <c r="L182" s="1141"/>
      <c r="M182" s="1141"/>
      <c r="N182" s="1146"/>
      <c r="Z182" s="193"/>
      <c r="AA182" s="200"/>
      <c r="AB182" s="200"/>
      <c r="AD182" s="109" t="s">
        <v>386</v>
      </c>
      <c r="AH182" s="200"/>
    </row>
    <row r="183" spans="1:35" s="108" customFormat="1" ht="12">
      <c r="A183" s="205"/>
      <c r="B183" s="206">
        <v>1</v>
      </c>
      <c r="C183" s="1141" t="s">
        <v>446</v>
      </c>
      <c r="D183" s="1141"/>
      <c r="E183" s="1141"/>
      <c r="F183" s="207"/>
      <c r="G183" s="207"/>
      <c r="H183" s="207"/>
      <c r="I183" s="207"/>
      <c r="J183" s="220">
        <v>3426.3</v>
      </c>
      <c r="K183" s="209">
        <v>1.25</v>
      </c>
      <c r="L183" s="208">
        <v>175.6</v>
      </c>
      <c r="M183" s="207"/>
      <c r="N183" s="210"/>
      <c r="Z183" s="193"/>
      <c r="AA183" s="200"/>
      <c r="AB183" s="200"/>
      <c r="AE183" s="109" t="s">
        <v>446</v>
      </c>
      <c r="AH183" s="200"/>
    </row>
    <row r="184" spans="1:35" s="108" customFormat="1" ht="12">
      <c r="A184" s="205"/>
      <c r="B184" s="206">
        <v>2</v>
      </c>
      <c r="C184" s="1141" t="s">
        <v>387</v>
      </c>
      <c r="D184" s="1141"/>
      <c r="E184" s="1141"/>
      <c r="F184" s="207"/>
      <c r="G184" s="207"/>
      <c r="H184" s="207"/>
      <c r="I184" s="207"/>
      <c r="J184" s="220">
        <v>2470.5100000000002</v>
      </c>
      <c r="K184" s="209">
        <v>1.25</v>
      </c>
      <c r="L184" s="208">
        <v>126.61</v>
      </c>
      <c r="M184" s="207"/>
      <c r="N184" s="210"/>
      <c r="Z184" s="193"/>
      <c r="AA184" s="200"/>
      <c r="AB184" s="200"/>
      <c r="AE184" s="109" t="s">
        <v>387</v>
      </c>
      <c r="AH184" s="200"/>
    </row>
    <row r="185" spans="1:35" s="108" customFormat="1" ht="12">
      <c r="A185" s="205"/>
      <c r="B185" s="206">
        <v>3</v>
      </c>
      <c r="C185" s="1141" t="s">
        <v>388</v>
      </c>
      <c r="D185" s="1141"/>
      <c r="E185" s="1141"/>
      <c r="F185" s="207"/>
      <c r="G185" s="207"/>
      <c r="H185" s="207"/>
      <c r="I185" s="207"/>
      <c r="J185" s="208">
        <v>339.05</v>
      </c>
      <c r="K185" s="209">
        <v>1.25</v>
      </c>
      <c r="L185" s="208">
        <v>17.38</v>
      </c>
      <c r="M185" s="207"/>
      <c r="N185" s="210"/>
      <c r="Z185" s="193"/>
      <c r="AA185" s="200"/>
      <c r="AB185" s="200"/>
      <c r="AE185" s="109" t="s">
        <v>388</v>
      </c>
      <c r="AH185" s="200"/>
    </row>
    <row r="186" spans="1:35" s="108" customFormat="1" ht="12">
      <c r="A186" s="205"/>
      <c r="B186" s="206">
        <v>4</v>
      </c>
      <c r="C186" s="1141" t="s">
        <v>447</v>
      </c>
      <c r="D186" s="1141"/>
      <c r="E186" s="1141"/>
      <c r="F186" s="207"/>
      <c r="G186" s="207"/>
      <c r="H186" s="207"/>
      <c r="I186" s="207"/>
      <c r="J186" s="220">
        <v>3932.21</v>
      </c>
      <c r="K186" s="207"/>
      <c r="L186" s="208">
        <v>161.22</v>
      </c>
      <c r="M186" s="207"/>
      <c r="N186" s="210"/>
      <c r="Z186" s="193"/>
      <c r="AA186" s="200"/>
      <c r="AB186" s="200"/>
      <c r="AE186" s="109" t="s">
        <v>447</v>
      </c>
      <c r="AH186" s="200"/>
    </row>
    <row r="187" spans="1:35" s="108" customFormat="1" ht="12">
      <c r="A187" s="205"/>
      <c r="B187" s="204"/>
      <c r="C187" s="1141" t="s">
        <v>448</v>
      </c>
      <c r="D187" s="1141"/>
      <c r="E187" s="1141"/>
      <c r="F187" s="207" t="s">
        <v>390</v>
      </c>
      <c r="G187" s="215">
        <v>405</v>
      </c>
      <c r="H187" s="209">
        <v>1.25</v>
      </c>
      <c r="I187" s="252">
        <v>20.756250000000001</v>
      </c>
      <c r="J187" s="204"/>
      <c r="K187" s="207"/>
      <c r="L187" s="204"/>
      <c r="M187" s="207"/>
      <c r="N187" s="210"/>
      <c r="Z187" s="193"/>
      <c r="AA187" s="200"/>
      <c r="AB187" s="200"/>
      <c r="AF187" s="109" t="s">
        <v>448</v>
      </c>
      <c r="AH187" s="200"/>
    </row>
    <row r="188" spans="1:35" s="108" customFormat="1" ht="12">
      <c r="A188" s="205"/>
      <c r="B188" s="204"/>
      <c r="C188" s="1141" t="s">
        <v>389</v>
      </c>
      <c r="D188" s="1141"/>
      <c r="E188" s="1141"/>
      <c r="F188" s="207" t="s">
        <v>390</v>
      </c>
      <c r="G188" s="209">
        <v>25.39</v>
      </c>
      <c r="H188" s="209">
        <v>1.25</v>
      </c>
      <c r="I188" s="211">
        <v>1.3012375</v>
      </c>
      <c r="J188" s="204"/>
      <c r="K188" s="207"/>
      <c r="L188" s="204"/>
      <c r="M188" s="207"/>
      <c r="N188" s="210"/>
      <c r="Z188" s="193"/>
      <c r="AA188" s="200"/>
      <c r="AB188" s="200"/>
      <c r="AF188" s="109" t="s">
        <v>389</v>
      </c>
      <c r="AH188" s="200"/>
    </row>
    <row r="189" spans="1:35" s="108" customFormat="1" ht="12" customHeight="1">
      <c r="A189" s="205"/>
      <c r="B189" s="204"/>
      <c r="C189" s="1150" t="s">
        <v>391</v>
      </c>
      <c r="D189" s="1150"/>
      <c r="E189" s="1150"/>
      <c r="F189" s="212"/>
      <c r="G189" s="212"/>
      <c r="H189" s="212"/>
      <c r="I189" s="212"/>
      <c r="J189" s="221">
        <v>9829.02</v>
      </c>
      <c r="K189" s="212"/>
      <c r="L189" s="213">
        <v>463.43</v>
      </c>
      <c r="M189" s="212"/>
      <c r="N189" s="214"/>
      <c r="Z189" s="193"/>
      <c r="AA189" s="200"/>
      <c r="AB189" s="200"/>
      <c r="AG189" s="109" t="s">
        <v>391</v>
      </c>
      <c r="AH189" s="200"/>
    </row>
    <row r="190" spans="1:35" s="108" customFormat="1" ht="12">
      <c r="A190" s="205"/>
      <c r="B190" s="204"/>
      <c r="C190" s="1141" t="s">
        <v>392</v>
      </c>
      <c r="D190" s="1141"/>
      <c r="E190" s="1141"/>
      <c r="F190" s="207"/>
      <c r="G190" s="207"/>
      <c r="H190" s="207"/>
      <c r="I190" s="207"/>
      <c r="J190" s="204"/>
      <c r="K190" s="207"/>
      <c r="L190" s="208">
        <v>192.98</v>
      </c>
      <c r="M190" s="207"/>
      <c r="N190" s="210"/>
      <c r="Z190" s="193"/>
      <c r="AA190" s="200"/>
      <c r="AB190" s="200"/>
      <c r="AF190" s="109" t="s">
        <v>392</v>
      </c>
      <c r="AH190" s="200"/>
    </row>
    <row r="191" spans="1:35" s="108" customFormat="1" ht="33.75" customHeight="1">
      <c r="A191" s="205"/>
      <c r="B191" s="204" t="s">
        <v>576</v>
      </c>
      <c r="C191" s="1141" t="s">
        <v>577</v>
      </c>
      <c r="D191" s="1141"/>
      <c r="E191" s="1141"/>
      <c r="F191" s="207" t="s">
        <v>395</v>
      </c>
      <c r="G191" s="215">
        <v>102</v>
      </c>
      <c r="H191" s="207"/>
      <c r="I191" s="215">
        <v>102</v>
      </c>
      <c r="J191" s="204"/>
      <c r="K191" s="207"/>
      <c r="L191" s="208">
        <v>196.84</v>
      </c>
      <c r="M191" s="207"/>
      <c r="N191" s="210"/>
      <c r="Z191" s="193"/>
      <c r="AA191" s="200"/>
      <c r="AB191" s="200"/>
      <c r="AF191" s="109" t="s">
        <v>577</v>
      </c>
      <c r="AH191" s="200"/>
    </row>
    <row r="192" spans="1:35" s="108" customFormat="1" ht="33.75" customHeight="1">
      <c r="A192" s="205"/>
      <c r="B192" s="204" t="s">
        <v>578</v>
      </c>
      <c r="C192" s="1141" t="s">
        <v>579</v>
      </c>
      <c r="D192" s="1141"/>
      <c r="E192" s="1141"/>
      <c r="F192" s="207" t="s">
        <v>395</v>
      </c>
      <c r="G192" s="215">
        <v>58</v>
      </c>
      <c r="H192" s="207"/>
      <c r="I192" s="215">
        <v>58</v>
      </c>
      <c r="J192" s="204"/>
      <c r="K192" s="207"/>
      <c r="L192" s="208">
        <v>111.93</v>
      </c>
      <c r="M192" s="207"/>
      <c r="N192" s="210"/>
      <c r="Z192" s="193"/>
      <c r="AA192" s="200"/>
      <c r="AB192" s="200"/>
      <c r="AF192" s="109" t="s">
        <v>579</v>
      </c>
      <c r="AH192" s="200"/>
    </row>
    <row r="193" spans="1:35" s="108" customFormat="1" ht="12" customHeight="1">
      <c r="A193" s="216"/>
      <c r="B193" s="217"/>
      <c r="C193" s="1145" t="s">
        <v>398</v>
      </c>
      <c r="D193" s="1145"/>
      <c r="E193" s="1145"/>
      <c r="F193" s="196"/>
      <c r="G193" s="196"/>
      <c r="H193" s="196"/>
      <c r="I193" s="196"/>
      <c r="J193" s="198"/>
      <c r="K193" s="196"/>
      <c r="L193" s="218">
        <v>772.2</v>
      </c>
      <c r="M193" s="212"/>
      <c r="N193" s="199"/>
      <c r="Z193" s="193"/>
      <c r="AA193" s="200"/>
      <c r="AB193" s="200"/>
      <c r="AH193" s="200" t="s">
        <v>398</v>
      </c>
    </row>
    <row r="194" spans="1:35" s="108" customFormat="1" ht="22.5" customHeight="1">
      <c r="A194" s="194" t="s">
        <v>505</v>
      </c>
      <c r="B194" s="195" t="s">
        <v>896</v>
      </c>
      <c r="C194" s="1145" t="s">
        <v>897</v>
      </c>
      <c r="D194" s="1145"/>
      <c r="E194" s="1145"/>
      <c r="F194" s="196" t="s">
        <v>472</v>
      </c>
      <c r="G194" s="196"/>
      <c r="H194" s="196"/>
      <c r="I194" s="223">
        <v>4.1000000000000002E-2</v>
      </c>
      <c r="J194" s="222">
        <v>7370</v>
      </c>
      <c r="K194" s="196"/>
      <c r="L194" s="218">
        <v>302.17</v>
      </c>
      <c r="M194" s="196"/>
      <c r="N194" s="199"/>
      <c r="Z194" s="193"/>
      <c r="AA194" s="200"/>
      <c r="AB194" s="200" t="s">
        <v>897</v>
      </c>
      <c r="AH194" s="200"/>
    </row>
    <row r="195" spans="1:35" s="108" customFormat="1" ht="12" customHeight="1">
      <c r="A195" s="216"/>
      <c r="B195" s="217"/>
      <c r="C195" s="1141" t="s">
        <v>409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B195" s="200"/>
      <c r="AH195" s="200"/>
      <c r="AI195" s="109" t="s">
        <v>409</v>
      </c>
    </row>
    <row r="196" spans="1:35" s="108" customFormat="1" ht="12" customHeight="1">
      <c r="A196" s="216"/>
      <c r="B196" s="217"/>
      <c r="C196" s="1145" t="s">
        <v>398</v>
      </c>
      <c r="D196" s="1145"/>
      <c r="E196" s="1145"/>
      <c r="F196" s="196"/>
      <c r="G196" s="196"/>
      <c r="H196" s="196"/>
      <c r="I196" s="196"/>
      <c r="J196" s="198"/>
      <c r="K196" s="196"/>
      <c r="L196" s="218">
        <v>302.17</v>
      </c>
      <c r="M196" s="212"/>
      <c r="N196" s="199"/>
      <c r="Z196" s="193"/>
      <c r="AA196" s="200"/>
      <c r="AB196" s="200"/>
      <c r="AH196" s="200" t="s">
        <v>398</v>
      </c>
    </row>
    <row r="197" spans="1:35" s="108" customFormat="1" ht="22.5" customHeight="1">
      <c r="A197" s="194" t="s">
        <v>514</v>
      </c>
      <c r="B197" s="195" t="s">
        <v>898</v>
      </c>
      <c r="C197" s="1145" t="s">
        <v>899</v>
      </c>
      <c r="D197" s="1145"/>
      <c r="E197" s="1145"/>
      <c r="F197" s="196" t="s">
        <v>408</v>
      </c>
      <c r="G197" s="196"/>
      <c r="H197" s="196"/>
      <c r="I197" s="197">
        <v>4.1615000000000002</v>
      </c>
      <c r="J197" s="218">
        <v>725.69</v>
      </c>
      <c r="K197" s="196"/>
      <c r="L197" s="222">
        <v>3019.96</v>
      </c>
      <c r="M197" s="196"/>
      <c r="N197" s="199"/>
      <c r="Z197" s="193"/>
      <c r="AA197" s="200"/>
      <c r="AB197" s="200" t="s">
        <v>899</v>
      </c>
      <c r="AH197" s="200"/>
    </row>
    <row r="198" spans="1:35" s="108" customFormat="1" ht="12" customHeight="1">
      <c r="A198" s="216"/>
      <c r="B198" s="217"/>
      <c r="C198" s="1141" t="s">
        <v>409</v>
      </c>
      <c r="D198" s="1141"/>
      <c r="E198" s="1141"/>
      <c r="F198" s="1141"/>
      <c r="G198" s="1141"/>
      <c r="H198" s="1141"/>
      <c r="I198" s="1141"/>
      <c r="J198" s="1141"/>
      <c r="K198" s="1141"/>
      <c r="L198" s="1141"/>
      <c r="M198" s="1141"/>
      <c r="N198" s="1146"/>
      <c r="Z198" s="193"/>
      <c r="AA198" s="200"/>
      <c r="AB198" s="200"/>
      <c r="AH198" s="200"/>
      <c r="AI198" s="109" t="s">
        <v>409</v>
      </c>
    </row>
    <row r="199" spans="1:35" s="108" customFormat="1" ht="12" customHeight="1">
      <c r="A199" s="216"/>
      <c r="B199" s="217"/>
      <c r="C199" s="1145" t="s">
        <v>398</v>
      </c>
      <c r="D199" s="1145"/>
      <c r="E199" s="1145"/>
      <c r="F199" s="196"/>
      <c r="G199" s="196"/>
      <c r="H199" s="196"/>
      <c r="I199" s="196"/>
      <c r="J199" s="198"/>
      <c r="K199" s="196"/>
      <c r="L199" s="222">
        <v>3019.96</v>
      </c>
      <c r="M199" s="212"/>
      <c r="N199" s="199"/>
      <c r="Z199" s="193"/>
      <c r="AA199" s="200"/>
      <c r="AB199" s="200"/>
      <c r="AH199" s="200" t="s">
        <v>398</v>
      </c>
    </row>
    <row r="200" spans="1:35" s="108" customFormat="1" ht="12" customHeight="1">
      <c r="A200" s="1147" t="s">
        <v>905</v>
      </c>
      <c r="B200" s="1148"/>
      <c r="C200" s="1148"/>
      <c r="D200" s="1148"/>
      <c r="E200" s="1148"/>
      <c r="F200" s="1148"/>
      <c r="G200" s="1148"/>
      <c r="H200" s="1148"/>
      <c r="I200" s="1148"/>
      <c r="J200" s="1148"/>
      <c r="K200" s="1148"/>
      <c r="L200" s="1148"/>
      <c r="M200" s="1148"/>
      <c r="N200" s="1149"/>
      <c r="Z200" s="193"/>
      <c r="AA200" s="200" t="s">
        <v>905</v>
      </c>
      <c r="AB200" s="200"/>
      <c r="AH200" s="200"/>
    </row>
    <row r="201" spans="1:35" s="108" customFormat="1" ht="45" customHeight="1">
      <c r="A201" s="194" t="s">
        <v>517</v>
      </c>
      <c r="B201" s="195" t="s">
        <v>876</v>
      </c>
      <c r="C201" s="1145" t="s">
        <v>877</v>
      </c>
      <c r="D201" s="1145"/>
      <c r="E201" s="1145"/>
      <c r="F201" s="196" t="s">
        <v>401</v>
      </c>
      <c r="G201" s="196"/>
      <c r="H201" s="196"/>
      <c r="I201" s="251">
        <v>0</v>
      </c>
      <c r="J201" s="198"/>
      <c r="K201" s="196"/>
      <c r="L201" s="198"/>
      <c r="M201" s="196"/>
      <c r="N201" s="199"/>
      <c r="Z201" s="193"/>
      <c r="AA201" s="200"/>
      <c r="AB201" s="200" t="s">
        <v>877</v>
      </c>
      <c r="AH201" s="200"/>
    </row>
    <row r="202" spans="1:35" s="108" customFormat="1" ht="12" customHeight="1">
      <c r="A202" s="201"/>
      <c r="B202" s="202"/>
      <c r="C202" s="1141" t="s">
        <v>906</v>
      </c>
      <c r="D202" s="1141"/>
      <c r="E202" s="1141"/>
      <c r="F202" s="1141"/>
      <c r="G202" s="1141"/>
      <c r="H202" s="1141"/>
      <c r="I202" s="1141"/>
      <c r="J202" s="1141"/>
      <c r="K202" s="1141"/>
      <c r="L202" s="1141"/>
      <c r="M202" s="1141"/>
      <c r="N202" s="1146"/>
      <c r="Z202" s="193"/>
      <c r="AA202" s="200"/>
      <c r="AB202" s="200"/>
      <c r="AC202" s="109" t="s">
        <v>906</v>
      </c>
      <c r="AH202" s="200"/>
    </row>
    <row r="203" spans="1:35" s="108" customFormat="1" ht="33.75" customHeight="1">
      <c r="A203" s="203"/>
      <c r="B203" s="204" t="s">
        <v>385</v>
      </c>
      <c r="C203" s="1141" t="s">
        <v>386</v>
      </c>
      <c r="D203" s="1141"/>
      <c r="E203" s="1141"/>
      <c r="F203" s="1141"/>
      <c r="G203" s="1141"/>
      <c r="H203" s="1141"/>
      <c r="I203" s="1141"/>
      <c r="J203" s="1141"/>
      <c r="K203" s="1141"/>
      <c r="L203" s="1141"/>
      <c r="M203" s="1141"/>
      <c r="N203" s="1146"/>
      <c r="Z203" s="193"/>
      <c r="AA203" s="200"/>
      <c r="AB203" s="200"/>
      <c r="AD203" s="109" t="s">
        <v>386</v>
      </c>
      <c r="AH203" s="200"/>
    </row>
    <row r="204" spans="1:35" s="108" customFormat="1" ht="12">
      <c r="A204" s="205"/>
      <c r="B204" s="206">
        <v>2</v>
      </c>
      <c r="C204" s="1141" t="s">
        <v>387</v>
      </c>
      <c r="D204" s="1141"/>
      <c r="E204" s="1141"/>
      <c r="F204" s="207"/>
      <c r="G204" s="207"/>
      <c r="H204" s="207"/>
      <c r="I204" s="207"/>
      <c r="J204" s="220">
        <v>2730.75</v>
      </c>
      <c r="K204" s="209">
        <v>1.25</v>
      </c>
      <c r="L204" s="208">
        <v>0</v>
      </c>
      <c r="M204" s="207"/>
      <c r="N204" s="210"/>
      <c r="Z204" s="193"/>
      <c r="AA204" s="200"/>
      <c r="AB204" s="200"/>
      <c r="AE204" s="109" t="s">
        <v>387</v>
      </c>
      <c r="AH204" s="200"/>
    </row>
    <row r="205" spans="1:35" s="108" customFormat="1" ht="12">
      <c r="A205" s="205"/>
      <c r="B205" s="206">
        <v>3</v>
      </c>
      <c r="C205" s="1141" t="s">
        <v>388</v>
      </c>
      <c r="D205" s="1141"/>
      <c r="E205" s="1141"/>
      <c r="F205" s="207"/>
      <c r="G205" s="207"/>
      <c r="H205" s="207"/>
      <c r="I205" s="207"/>
      <c r="J205" s="208">
        <v>319.82</v>
      </c>
      <c r="K205" s="209">
        <v>1.25</v>
      </c>
      <c r="L205" s="208">
        <v>0</v>
      </c>
      <c r="M205" s="207"/>
      <c r="N205" s="210"/>
      <c r="Z205" s="193"/>
      <c r="AA205" s="200"/>
      <c r="AB205" s="200"/>
      <c r="AE205" s="109" t="s">
        <v>388</v>
      </c>
      <c r="AH205" s="200"/>
    </row>
    <row r="206" spans="1:35" s="108" customFormat="1" ht="12">
      <c r="A206" s="205"/>
      <c r="B206" s="204"/>
      <c r="C206" s="1141" t="s">
        <v>389</v>
      </c>
      <c r="D206" s="1141"/>
      <c r="E206" s="1141"/>
      <c r="F206" s="207" t="s">
        <v>390</v>
      </c>
      <c r="G206" s="209">
        <v>23.69</v>
      </c>
      <c r="H206" s="209">
        <v>1.25</v>
      </c>
      <c r="I206" s="207"/>
      <c r="J206" s="204"/>
      <c r="K206" s="207"/>
      <c r="L206" s="204"/>
      <c r="M206" s="207"/>
      <c r="N206" s="210"/>
      <c r="Z206" s="193"/>
      <c r="AA206" s="200"/>
      <c r="AB206" s="200"/>
      <c r="AF206" s="109" t="s">
        <v>389</v>
      </c>
      <c r="AH206" s="200"/>
    </row>
    <row r="207" spans="1:35" s="108" customFormat="1" ht="12" customHeight="1">
      <c r="A207" s="205"/>
      <c r="B207" s="204"/>
      <c r="C207" s="1150" t="s">
        <v>391</v>
      </c>
      <c r="D207" s="1150"/>
      <c r="E207" s="1150"/>
      <c r="F207" s="212"/>
      <c r="G207" s="212"/>
      <c r="H207" s="212"/>
      <c r="I207" s="212"/>
      <c r="J207" s="221">
        <v>2730.75</v>
      </c>
      <c r="K207" s="212"/>
      <c r="L207" s="259"/>
      <c r="M207" s="212"/>
      <c r="N207" s="214"/>
      <c r="Z207" s="193"/>
      <c r="AA207" s="200"/>
      <c r="AB207" s="200"/>
      <c r="AG207" s="109" t="s">
        <v>391</v>
      </c>
      <c r="AH207" s="200"/>
    </row>
    <row r="208" spans="1:35" s="108" customFormat="1" ht="12">
      <c r="A208" s="205"/>
      <c r="B208" s="204"/>
      <c r="C208" s="1141" t="s">
        <v>392</v>
      </c>
      <c r="D208" s="1141"/>
      <c r="E208" s="1141"/>
      <c r="F208" s="207"/>
      <c r="G208" s="207"/>
      <c r="H208" s="207"/>
      <c r="I208" s="207"/>
      <c r="J208" s="204"/>
      <c r="K208" s="207"/>
      <c r="L208" s="204"/>
      <c r="M208" s="207"/>
      <c r="N208" s="210"/>
      <c r="Z208" s="193"/>
      <c r="AA208" s="200"/>
      <c r="AB208" s="200"/>
      <c r="AF208" s="109" t="s">
        <v>392</v>
      </c>
      <c r="AH208" s="200"/>
    </row>
    <row r="209" spans="1:34" s="108" customFormat="1" ht="22.5" customHeight="1">
      <c r="A209" s="205"/>
      <c r="B209" s="204" t="s">
        <v>393</v>
      </c>
      <c r="C209" s="1141" t="s">
        <v>394</v>
      </c>
      <c r="D209" s="1141"/>
      <c r="E209" s="1141"/>
      <c r="F209" s="207" t="s">
        <v>395</v>
      </c>
      <c r="G209" s="215">
        <v>92</v>
      </c>
      <c r="H209" s="207"/>
      <c r="I209" s="215">
        <v>92</v>
      </c>
      <c r="J209" s="204"/>
      <c r="K209" s="207"/>
      <c r="L209" s="204"/>
      <c r="M209" s="207"/>
      <c r="N209" s="210"/>
      <c r="Z209" s="193"/>
      <c r="AA209" s="200"/>
      <c r="AB209" s="200"/>
      <c r="AF209" s="109" t="s">
        <v>394</v>
      </c>
      <c r="AH209" s="200"/>
    </row>
    <row r="210" spans="1:34" s="108" customFormat="1" ht="22.5" customHeight="1">
      <c r="A210" s="205"/>
      <c r="B210" s="204" t="s">
        <v>396</v>
      </c>
      <c r="C210" s="1141" t="s">
        <v>397</v>
      </c>
      <c r="D210" s="1141"/>
      <c r="E210" s="1141"/>
      <c r="F210" s="207" t="s">
        <v>395</v>
      </c>
      <c r="G210" s="215">
        <v>46</v>
      </c>
      <c r="H210" s="207"/>
      <c r="I210" s="215">
        <v>46</v>
      </c>
      <c r="J210" s="204"/>
      <c r="K210" s="207"/>
      <c r="L210" s="204"/>
      <c r="M210" s="207"/>
      <c r="N210" s="210"/>
      <c r="Z210" s="193"/>
      <c r="AA210" s="200"/>
      <c r="AB210" s="200"/>
      <c r="AF210" s="109" t="s">
        <v>397</v>
      </c>
      <c r="AH210" s="200"/>
    </row>
    <row r="211" spans="1:34" s="108" customFormat="1" ht="12" customHeight="1">
      <c r="A211" s="216"/>
      <c r="B211" s="217"/>
      <c r="C211" s="1145" t="s">
        <v>398</v>
      </c>
      <c r="D211" s="1145"/>
      <c r="E211" s="1145"/>
      <c r="F211" s="196"/>
      <c r="G211" s="196"/>
      <c r="H211" s="196"/>
      <c r="I211" s="196"/>
      <c r="J211" s="198"/>
      <c r="K211" s="196"/>
      <c r="L211" s="218">
        <v>0</v>
      </c>
      <c r="M211" s="212"/>
      <c r="N211" s="199"/>
      <c r="Z211" s="193"/>
      <c r="AA211" s="200"/>
      <c r="AB211" s="200"/>
      <c r="AH211" s="200" t="s">
        <v>398</v>
      </c>
    </row>
    <row r="212" spans="1:34" s="108" customFormat="1" ht="22.5" customHeight="1">
      <c r="A212" s="194" t="s">
        <v>519</v>
      </c>
      <c r="B212" s="195" t="s">
        <v>783</v>
      </c>
      <c r="C212" s="1145" t="s">
        <v>784</v>
      </c>
      <c r="D212" s="1145"/>
      <c r="E212" s="1145"/>
      <c r="F212" s="196" t="s">
        <v>408</v>
      </c>
      <c r="G212" s="196"/>
      <c r="H212" s="196"/>
      <c r="I212" s="247">
        <v>0.33</v>
      </c>
      <c r="J212" s="198"/>
      <c r="K212" s="196"/>
      <c r="L212" s="198"/>
      <c r="M212" s="196"/>
      <c r="N212" s="199"/>
      <c r="Z212" s="193"/>
      <c r="AA212" s="200"/>
      <c r="AB212" s="200" t="s">
        <v>784</v>
      </c>
      <c r="AH212" s="200"/>
    </row>
    <row r="213" spans="1:34" s="108" customFormat="1" ht="33.75" customHeight="1">
      <c r="A213" s="203"/>
      <c r="B213" s="204" t="s">
        <v>385</v>
      </c>
      <c r="C213" s="1141" t="s">
        <v>386</v>
      </c>
      <c r="D213" s="1141"/>
      <c r="E213" s="1141"/>
      <c r="F213" s="1141"/>
      <c r="G213" s="1141"/>
      <c r="H213" s="1141"/>
      <c r="I213" s="1141"/>
      <c r="J213" s="1141"/>
      <c r="K213" s="1141"/>
      <c r="L213" s="1141"/>
      <c r="M213" s="1141"/>
      <c r="N213" s="1146"/>
      <c r="Z213" s="193"/>
      <c r="AA213" s="200"/>
      <c r="AB213" s="200"/>
      <c r="AD213" s="109" t="s">
        <v>386</v>
      </c>
      <c r="AH213" s="200"/>
    </row>
    <row r="214" spans="1:34" s="108" customFormat="1" ht="12">
      <c r="A214" s="205"/>
      <c r="B214" s="206">
        <v>1</v>
      </c>
      <c r="C214" s="1141" t="s">
        <v>446</v>
      </c>
      <c r="D214" s="1141"/>
      <c r="E214" s="1141"/>
      <c r="F214" s="207"/>
      <c r="G214" s="207"/>
      <c r="H214" s="207"/>
      <c r="I214" s="207"/>
      <c r="J214" s="208">
        <v>6.19</v>
      </c>
      <c r="K214" s="209">
        <v>1.25</v>
      </c>
      <c r="L214" s="208">
        <v>2.5499999999999998</v>
      </c>
      <c r="M214" s="207"/>
      <c r="N214" s="210"/>
      <c r="Z214" s="193"/>
      <c r="AA214" s="200"/>
      <c r="AB214" s="200"/>
      <c r="AE214" s="109" t="s">
        <v>446</v>
      </c>
      <c r="AH214" s="200"/>
    </row>
    <row r="215" spans="1:34" s="108" customFormat="1" ht="12">
      <c r="A215" s="205"/>
      <c r="B215" s="206">
        <v>2</v>
      </c>
      <c r="C215" s="1141" t="s">
        <v>387</v>
      </c>
      <c r="D215" s="1141"/>
      <c r="E215" s="1141"/>
      <c r="F215" s="207"/>
      <c r="G215" s="207"/>
      <c r="H215" s="207"/>
      <c r="I215" s="207"/>
      <c r="J215" s="208">
        <v>8.1</v>
      </c>
      <c r="K215" s="209">
        <v>1.25</v>
      </c>
      <c r="L215" s="208">
        <v>3.34</v>
      </c>
      <c r="M215" s="207"/>
      <c r="N215" s="210"/>
      <c r="Z215" s="193"/>
      <c r="AA215" s="200"/>
      <c r="AB215" s="200"/>
      <c r="AE215" s="109" t="s">
        <v>387</v>
      </c>
      <c r="AH215" s="200"/>
    </row>
    <row r="216" spans="1:34" s="108" customFormat="1" ht="12">
      <c r="A216" s="205"/>
      <c r="B216" s="206">
        <v>3</v>
      </c>
      <c r="C216" s="1141" t="s">
        <v>388</v>
      </c>
      <c r="D216" s="1141"/>
      <c r="E216" s="1141"/>
      <c r="F216" s="207"/>
      <c r="G216" s="207"/>
      <c r="H216" s="207"/>
      <c r="I216" s="207"/>
      <c r="J216" s="208">
        <v>0.81</v>
      </c>
      <c r="K216" s="209">
        <v>1.25</v>
      </c>
      <c r="L216" s="208">
        <v>0.33</v>
      </c>
      <c r="M216" s="207"/>
      <c r="N216" s="210"/>
      <c r="Z216" s="193"/>
      <c r="AA216" s="200"/>
      <c r="AB216" s="200"/>
      <c r="AE216" s="109" t="s">
        <v>388</v>
      </c>
      <c r="AH216" s="200"/>
    </row>
    <row r="217" spans="1:34" s="108" customFormat="1" ht="12">
      <c r="A217" s="205"/>
      <c r="B217" s="206">
        <v>4</v>
      </c>
      <c r="C217" s="1141" t="s">
        <v>447</v>
      </c>
      <c r="D217" s="1141"/>
      <c r="E217" s="1141"/>
      <c r="F217" s="207"/>
      <c r="G217" s="207"/>
      <c r="H217" s="207"/>
      <c r="I217" s="207"/>
      <c r="J217" s="208">
        <v>0.37</v>
      </c>
      <c r="K217" s="207"/>
      <c r="L217" s="208">
        <v>0.12</v>
      </c>
      <c r="M217" s="207"/>
      <c r="N217" s="210"/>
      <c r="Z217" s="193"/>
      <c r="AA217" s="200"/>
      <c r="AB217" s="200"/>
      <c r="AE217" s="109" t="s">
        <v>447</v>
      </c>
      <c r="AH217" s="200"/>
    </row>
    <row r="218" spans="1:34" s="108" customFormat="1" ht="12">
      <c r="A218" s="205"/>
      <c r="B218" s="204"/>
      <c r="C218" s="1141" t="s">
        <v>448</v>
      </c>
      <c r="D218" s="1141"/>
      <c r="E218" s="1141"/>
      <c r="F218" s="207" t="s">
        <v>390</v>
      </c>
      <c r="G218" s="209">
        <v>0.78</v>
      </c>
      <c r="H218" s="209">
        <v>1.25</v>
      </c>
      <c r="I218" s="252">
        <v>0.32174999999999998</v>
      </c>
      <c r="J218" s="204"/>
      <c r="K218" s="207"/>
      <c r="L218" s="204"/>
      <c r="M218" s="207"/>
      <c r="N218" s="210"/>
      <c r="Z218" s="193"/>
      <c r="AA218" s="200"/>
      <c r="AB218" s="200"/>
      <c r="AF218" s="109" t="s">
        <v>448</v>
      </c>
      <c r="AH218" s="200"/>
    </row>
    <row r="219" spans="1:34" s="108" customFormat="1" ht="12">
      <c r="A219" s="205"/>
      <c r="B219" s="204"/>
      <c r="C219" s="1141" t="s">
        <v>389</v>
      </c>
      <c r="D219" s="1141"/>
      <c r="E219" s="1141"/>
      <c r="F219" s="207" t="s">
        <v>390</v>
      </c>
      <c r="G219" s="209">
        <v>7.0000000000000007E-2</v>
      </c>
      <c r="H219" s="209">
        <v>1.25</v>
      </c>
      <c r="I219" s="249">
        <v>2.8875000000000001E-2</v>
      </c>
      <c r="J219" s="204"/>
      <c r="K219" s="207"/>
      <c r="L219" s="204"/>
      <c r="M219" s="207"/>
      <c r="N219" s="210"/>
      <c r="Z219" s="193"/>
      <c r="AA219" s="200"/>
      <c r="AB219" s="200"/>
      <c r="AF219" s="109" t="s">
        <v>389</v>
      </c>
      <c r="AH219" s="200"/>
    </row>
    <row r="220" spans="1:34" s="108" customFormat="1" ht="12" customHeight="1">
      <c r="A220" s="205"/>
      <c r="B220" s="204"/>
      <c r="C220" s="1150" t="s">
        <v>391</v>
      </c>
      <c r="D220" s="1150"/>
      <c r="E220" s="1150"/>
      <c r="F220" s="212"/>
      <c r="G220" s="212"/>
      <c r="H220" s="212"/>
      <c r="I220" s="212"/>
      <c r="J220" s="213">
        <v>14.66</v>
      </c>
      <c r="K220" s="212"/>
      <c r="L220" s="213">
        <v>6.01</v>
      </c>
      <c r="M220" s="212"/>
      <c r="N220" s="214"/>
      <c r="Z220" s="193"/>
      <c r="AA220" s="200"/>
      <c r="AB220" s="200"/>
      <c r="AG220" s="109" t="s">
        <v>391</v>
      </c>
      <c r="AH220" s="200"/>
    </row>
    <row r="221" spans="1:34" s="108" customFormat="1" ht="12">
      <c r="A221" s="205"/>
      <c r="B221" s="204"/>
      <c r="C221" s="1141" t="s">
        <v>392</v>
      </c>
      <c r="D221" s="1141"/>
      <c r="E221" s="1141"/>
      <c r="F221" s="207"/>
      <c r="G221" s="207"/>
      <c r="H221" s="207"/>
      <c r="I221" s="207"/>
      <c r="J221" s="204"/>
      <c r="K221" s="207"/>
      <c r="L221" s="208">
        <v>2.88</v>
      </c>
      <c r="M221" s="207"/>
      <c r="N221" s="210"/>
      <c r="Z221" s="193"/>
      <c r="AA221" s="200"/>
      <c r="AB221" s="200"/>
      <c r="AF221" s="109" t="s">
        <v>392</v>
      </c>
      <c r="AH221" s="200"/>
    </row>
    <row r="222" spans="1:34" s="108" customFormat="1" ht="22.5" customHeight="1">
      <c r="A222" s="205"/>
      <c r="B222" s="204" t="s">
        <v>785</v>
      </c>
      <c r="C222" s="1141" t="s">
        <v>786</v>
      </c>
      <c r="D222" s="1141"/>
      <c r="E222" s="1141"/>
      <c r="F222" s="207" t="s">
        <v>395</v>
      </c>
      <c r="G222" s="215">
        <v>110</v>
      </c>
      <c r="H222" s="207"/>
      <c r="I222" s="215">
        <v>110</v>
      </c>
      <c r="J222" s="204"/>
      <c r="K222" s="207"/>
      <c r="L222" s="208">
        <v>3.17</v>
      </c>
      <c r="M222" s="207"/>
      <c r="N222" s="210"/>
      <c r="Z222" s="193"/>
      <c r="AA222" s="200"/>
      <c r="AB222" s="200"/>
      <c r="AF222" s="109" t="s">
        <v>786</v>
      </c>
      <c r="AH222" s="200"/>
    </row>
    <row r="223" spans="1:34" s="108" customFormat="1" ht="22.5" customHeight="1">
      <c r="A223" s="205"/>
      <c r="B223" s="204" t="s">
        <v>787</v>
      </c>
      <c r="C223" s="1141" t="s">
        <v>788</v>
      </c>
      <c r="D223" s="1141"/>
      <c r="E223" s="1141"/>
      <c r="F223" s="207" t="s">
        <v>395</v>
      </c>
      <c r="G223" s="215">
        <v>69</v>
      </c>
      <c r="H223" s="207"/>
      <c r="I223" s="215">
        <v>69</v>
      </c>
      <c r="J223" s="204"/>
      <c r="K223" s="207"/>
      <c r="L223" s="208">
        <v>1.99</v>
      </c>
      <c r="M223" s="207"/>
      <c r="N223" s="210"/>
      <c r="Z223" s="193"/>
      <c r="AA223" s="200"/>
      <c r="AB223" s="200"/>
      <c r="AF223" s="109" t="s">
        <v>788</v>
      </c>
      <c r="AH223" s="200"/>
    </row>
    <row r="224" spans="1:34" s="108" customFormat="1" ht="12" customHeight="1">
      <c r="A224" s="216"/>
      <c r="B224" s="217"/>
      <c r="C224" s="1145" t="s">
        <v>398</v>
      </c>
      <c r="D224" s="1145"/>
      <c r="E224" s="1145"/>
      <c r="F224" s="196"/>
      <c r="G224" s="196"/>
      <c r="H224" s="196"/>
      <c r="I224" s="196"/>
      <c r="J224" s="198"/>
      <c r="K224" s="196"/>
      <c r="L224" s="218">
        <v>11.17</v>
      </c>
      <c r="M224" s="212"/>
      <c r="N224" s="199"/>
      <c r="Z224" s="193"/>
      <c r="AA224" s="200"/>
      <c r="AB224" s="200"/>
      <c r="AH224" s="200" t="s">
        <v>398</v>
      </c>
    </row>
    <row r="225" spans="1:35" s="108" customFormat="1" ht="12" customHeight="1">
      <c r="A225" s="194" t="s">
        <v>523</v>
      </c>
      <c r="B225" s="195" t="s">
        <v>406</v>
      </c>
      <c r="C225" s="1145" t="s">
        <v>407</v>
      </c>
      <c r="D225" s="1145"/>
      <c r="E225" s="1145"/>
      <c r="F225" s="196" t="s">
        <v>408</v>
      </c>
      <c r="G225" s="196"/>
      <c r="H225" s="196"/>
      <c r="I225" s="247">
        <v>0.36</v>
      </c>
      <c r="J225" s="218">
        <v>60</v>
      </c>
      <c r="K225" s="196"/>
      <c r="L225" s="218">
        <v>21.6</v>
      </c>
      <c r="M225" s="196"/>
      <c r="N225" s="199"/>
      <c r="Z225" s="193"/>
      <c r="AA225" s="200"/>
      <c r="AB225" s="200" t="s">
        <v>407</v>
      </c>
      <c r="AH225" s="200"/>
    </row>
    <row r="226" spans="1:35" s="108" customFormat="1" ht="12" customHeight="1">
      <c r="A226" s="216"/>
      <c r="B226" s="217"/>
      <c r="C226" s="1141" t="s">
        <v>409</v>
      </c>
      <c r="D226" s="1141"/>
      <c r="E226" s="1141"/>
      <c r="F226" s="1141"/>
      <c r="G226" s="1141"/>
      <c r="H226" s="1141"/>
      <c r="I226" s="1141"/>
      <c r="J226" s="1141"/>
      <c r="K226" s="1141"/>
      <c r="L226" s="1141"/>
      <c r="M226" s="1141"/>
      <c r="N226" s="1146"/>
      <c r="Z226" s="193"/>
      <c r="AA226" s="200"/>
      <c r="AB226" s="200"/>
      <c r="AH226" s="200"/>
      <c r="AI226" s="109" t="s">
        <v>409</v>
      </c>
    </row>
    <row r="227" spans="1:35" s="108" customFormat="1" ht="12" customHeight="1">
      <c r="A227" s="216"/>
      <c r="B227" s="217"/>
      <c r="C227" s="1145" t="s">
        <v>398</v>
      </c>
      <c r="D227" s="1145"/>
      <c r="E227" s="1145"/>
      <c r="F227" s="196"/>
      <c r="G227" s="196"/>
      <c r="H227" s="196"/>
      <c r="I227" s="196"/>
      <c r="J227" s="198"/>
      <c r="K227" s="196"/>
      <c r="L227" s="218">
        <v>21.6</v>
      </c>
      <c r="M227" s="212"/>
      <c r="N227" s="199"/>
      <c r="Z227" s="193"/>
      <c r="AA227" s="200"/>
      <c r="AB227" s="200"/>
      <c r="AH227" s="200" t="s">
        <v>398</v>
      </c>
    </row>
    <row r="228" spans="1:35" s="108" customFormat="1" ht="12" customHeight="1">
      <c r="A228" s="194" t="s">
        <v>526</v>
      </c>
      <c r="B228" s="195" t="s">
        <v>789</v>
      </c>
      <c r="C228" s="1145" t="s">
        <v>790</v>
      </c>
      <c r="D228" s="1145"/>
      <c r="E228" s="1145"/>
      <c r="F228" s="196" t="s">
        <v>444</v>
      </c>
      <c r="G228" s="196"/>
      <c r="H228" s="196"/>
      <c r="I228" s="197">
        <v>1.5E-3</v>
      </c>
      <c r="J228" s="198"/>
      <c r="K228" s="196"/>
      <c r="L228" s="198"/>
      <c r="M228" s="196"/>
      <c r="N228" s="199"/>
      <c r="Z228" s="193"/>
      <c r="AA228" s="200"/>
      <c r="AB228" s="200" t="s">
        <v>790</v>
      </c>
      <c r="AH228" s="200"/>
    </row>
    <row r="229" spans="1:35" s="108" customFormat="1" ht="12" customHeight="1">
      <c r="A229" s="201"/>
      <c r="B229" s="202"/>
      <c r="C229" s="1141" t="s">
        <v>907</v>
      </c>
      <c r="D229" s="1141"/>
      <c r="E229" s="1141"/>
      <c r="F229" s="1141"/>
      <c r="G229" s="1141"/>
      <c r="H229" s="1141"/>
      <c r="I229" s="1141"/>
      <c r="J229" s="1141"/>
      <c r="K229" s="1141"/>
      <c r="L229" s="1141"/>
      <c r="M229" s="1141"/>
      <c r="N229" s="1146"/>
      <c r="Z229" s="193"/>
      <c r="AA229" s="200"/>
      <c r="AB229" s="200"/>
      <c r="AC229" s="109" t="s">
        <v>907</v>
      </c>
      <c r="AH229" s="200"/>
    </row>
    <row r="230" spans="1:35" s="108" customFormat="1" ht="33.75" customHeight="1">
      <c r="A230" s="203"/>
      <c r="B230" s="204" t="s">
        <v>385</v>
      </c>
      <c r="C230" s="1141" t="s">
        <v>386</v>
      </c>
      <c r="D230" s="1141"/>
      <c r="E230" s="1141"/>
      <c r="F230" s="1141"/>
      <c r="G230" s="1141"/>
      <c r="H230" s="1141"/>
      <c r="I230" s="1141"/>
      <c r="J230" s="1141"/>
      <c r="K230" s="1141"/>
      <c r="L230" s="1141"/>
      <c r="M230" s="1141"/>
      <c r="N230" s="1146"/>
      <c r="Z230" s="193"/>
      <c r="AA230" s="200"/>
      <c r="AB230" s="200"/>
      <c r="AD230" s="109" t="s">
        <v>386</v>
      </c>
      <c r="AH230" s="200"/>
    </row>
    <row r="231" spans="1:35" s="108" customFormat="1" ht="12">
      <c r="A231" s="205"/>
      <c r="B231" s="206">
        <v>1</v>
      </c>
      <c r="C231" s="1141" t="s">
        <v>446</v>
      </c>
      <c r="D231" s="1141"/>
      <c r="E231" s="1141"/>
      <c r="F231" s="207"/>
      <c r="G231" s="207"/>
      <c r="H231" s="207"/>
      <c r="I231" s="207"/>
      <c r="J231" s="220">
        <v>1053</v>
      </c>
      <c r="K231" s="209">
        <v>1.25</v>
      </c>
      <c r="L231" s="208">
        <v>1.97</v>
      </c>
      <c r="M231" s="207"/>
      <c r="N231" s="210"/>
      <c r="Z231" s="193"/>
      <c r="AA231" s="200"/>
      <c r="AB231" s="200"/>
      <c r="AE231" s="109" t="s">
        <v>446</v>
      </c>
      <c r="AH231" s="200"/>
    </row>
    <row r="232" spans="1:35" s="108" customFormat="1" ht="12">
      <c r="A232" s="205"/>
      <c r="B232" s="206">
        <v>2</v>
      </c>
      <c r="C232" s="1141" t="s">
        <v>387</v>
      </c>
      <c r="D232" s="1141"/>
      <c r="E232" s="1141"/>
      <c r="F232" s="207"/>
      <c r="G232" s="207"/>
      <c r="H232" s="207"/>
      <c r="I232" s="207"/>
      <c r="J232" s="220">
        <v>1566.06</v>
      </c>
      <c r="K232" s="209">
        <v>1.25</v>
      </c>
      <c r="L232" s="208">
        <v>2.94</v>
      </c>
      <c r="M232" s="207"/>
      <c r="N232" s="210"/>
      <c r="Z232" s="193"/>
      <c r="AA232" s="200"/>
      <c r="AB232" s="200"/>
      <c r="AE232" s="109" t="s">
        <v>387</v>
      </c>
      <c r="AH232" s="200"/>
    </row>
    <row r="233" spans="1:35" s="108" customFormat="1" ht="12">
      <c r="A233" s="205"/>
      <c r="B233" s="206">
        <v>3</v>
      </c>
      <c r="C233" s="1141" t="s">
        <v>388</v>
      </c>
      <c r="D233" s="1141"/>
      <c r="E233" s="1141"/>
      <c r="F233" s="207"/>
      <c r="G233" s="207"/>
      <c r="H233" s="207"/>
      <c r="I233" s="207"/>
      <c r="J233" s="208">
        <v>244.39</v>
      </c>
      <c r="K233" s="209">
        <v>1.25</v>
      </c>
      <c r="L233" s="208">
        <v>0.46</v>
      </c>
      <c r="M233" s="207"/>
      <c r="N233" s="210"/>
      <c r="Z233" s="193"/>
      <c r="AA233" s="200"/>
      <c r="AB233" s="200"/>
      <c r="AE233" s="109" t="s">
        <v>388</v>
      </c>
      <c r="AH233" s="200"/>
    </row>
    <row r="234" spans="1:35" s="108" customFormat="1" ht="12">
      <c r="A234" s="205"/>
      <c r="B234" s="206">
        <v>4</v>
      </c>
      <c r="C234" s="1141" t="s">
        <v>447</v>
      </c>
      <c r="D234" s="1141"/>
      <c r="E234" s="1141"/>
      <c r="F234" s="207"/>
      <c r="G234" s="207"/>
      <c r="H234" s="207"/>
      <c r="I234" s="207"/>
      <c r="J234" s="208">
        <v>909.27</v>
      </c>
      <c r="K234" s="207"/>
      <c r="L234" s="208">
        <v>1.36</v>
      </c>
      <c r="M234" s="207"/>
      <c r="N234" s="210"/>
      <c r="Z234" s="193"/>
      <c r="AA234" s="200"/>
      <c r="AB234" s="200"/>
      <c r="AE234" s="109" t="s">
        <v>447</v>
      </c>
      <c r="AH234" s="200"/>
    </row>
    <row r="235" spans="1:35" s="108" customFormat="1" ht="12">
      <c r="A235" s="205"/>
      <c r="B235" s="204"/>
      <c r="C235" s="1141" t="s">
        <v>448</v>
      </c>
      <c r="D235" s="1141"/>
      <c r="E235" s="1141"/>
      <c r="F235" s="207" t="s">
        <v>390</v>
      </c>
      <c r="G235" s="215">
        <v>135</v>
      </c>
      <c r="H235" s="209">
        <v>1.25</v>
      </c>
      <c r="I235" s="249">
        <v>0.25312499999999999</v>
      </c>
      <c r="J235" s="204"/>
      <c r="K235" s="207"/>
      <c r="L235" s="204"/>
      <c r="M235" s="207"/>
      <c r="N235" s="210"/>
      <c r="Z235" s="193"/>
      <c r="AA235" s="200"/>
      <c r="AB235" s="200"/>
      <c r="AF235" s="109" t="s">
        <v>448</v>
      </c>
      <c r="AH235" s="200"/>
    </row>
    <row r="236" spans="1:35" s="108" customFormat="1" ht="12">
      <c r="A236" s="205"/>
      <c r="B236" s="204"/>
      <c r="C236" s="1141" t="s">
        <v>389</v>
      </c>
      <c r="D236" s="1141"/>
      <c r="E236" s="1141"/>
      <c r="F236" s="207" t="s">
        <v>390</v>
      </c>
      <c r="G236" s="209">
        <v>18.12</v>
      </c>
      <c r="H236" s="209">
        <v>1.25</v>
      </c>
      <c r="I236" s="249">
        <v>3.3974999999999998E-2</v>
      </c>
      <c r="J236" s="204"/>
      <c r="K236" s="207"/>
      <c r="L236" s="204"/>
      <c r="M236" s="207"/>
      <c r="N236" s="210"/>
      <c r="Z236" s="193"/>
      <c r="AA236" s="200"/>
      <c r="AB236" s="200"/>
      <c r="AF236" s="109" t="s">
        <v>389</v>
      </c>
      <c r="AH236" s="200"/>
    </row>
    <row r="237" spans="1:35" s="108" customFormat="1" ht="12" customHeight="1">
      <c r="A237" s="205"/>
      <c r="B237" s="204"/>
      <c r="C237" s="1150" t="s">
        <v>391</v>
      </c>
      <c r="D237" s="1150"/>
      <c r="E237" s="1150"/>
      <c r="F237" s="212"/>
      <c r="G237" s="212"/>
      <c r="H237" s="212"/>
      <c r="I237" s="212"/>
      <c r="J237" s="221">
        <v>3528.33</v>
      </c>
      <c r="K237" s="212"/>
      <c r="L237" s="213">
        <v>6.27</v>
      </c>
      <c r="M237" s="212"/>
      <c r="N237" s="214"/>
      <c r="Z237" s="193"/>
      <c r="AA237" s="200"/>
      <c r="AB237" s="200"/>
      <c r="AG237" s="109" t="s">
        <v>391</v>
      </c>
      <c r="AH237" s="200"/>
    </row>
    <row r="238" spans="1:35" s="108" customFormat="1" ht="12">
      <c r="A238" s="205"/>
      <c r="B238" s="204"/>
      <c r="C238" s="1141" t="s">
        <v>392</v>
      </c>
      <c r="D238" s="1141"/>
      <c r="E238" s="1141"/>
      <c r="F238" s="207"/>
      <c r="G238" s="207"/>
      <c r="H238" s="207"/>
      <c r="I238" s="207"/>
      <c r="J238" s="204"/>
      <c r="K238" s="207"/>
      <c r="L238" s="208">
        <v>2.4300000000000002</v>
      </c>
      <c r="M238" s="207"/>
      <c r="N238" s="210"/>
      <c r="Z238" s="193"/>
      <c r="AA238" s="200"/>
      <c r="AB238" s="200"/>
      <c r="AF238" s="109" t="s">
        <v>392</v>
      </c>
      <c r="AH238" s="200"/>
    </row>
    <row r="239" spans="1:35" s="108" customFormat="1" ht="33.75" customHeight="1">
      <c r="A239" s="205"/>
      <c r="B239" s="204" t="s">
        <v>576</v>
      </c>
      <c r="C239" s="1141" t="s">
        <v>577</v>
      </c>
      <c r="D239" s="1141"/>
      <c r="E239" s="1141"/>
      <c r="F239" s="207" t="s">
        <v>395</v>
      </c>
      <c r="G239" s="215">
        <v>102</v>
      </c>
      <c r="H239" s="207"/>
      <c r="I239" s="215">
        <v>102</v>
      </c>
      <c r="J239" s="204"/>
      <c r="K239" s="207"/>
      <c r="L239" s="208">
        <v>2.48</v>
      </c>
      <c r="M239" s="207"/>
      <c r="N239" s="210"/>
      <c r="Z239" s="193"/>
      <c r="AA239" s="200"/>
      <c r="AB239" s="200"/>
      <c r="AF239" s="109" t="s">
        <v>577</v>
      </c>
      <c r="AH239" s="200"/>
    </row>
    <row r="240" spans="1:35" s="108" customFormat="1" ht="33.75" customHeight="1">
      <c r="A240" s="205"/>
      <c r="B240" s="204" t="s">
        <v>578</v>
      </c>
      <c r="C240" s="1141" t="s">
        <v>579</v>
      </c>
      <c r="D240" s="1141"/>
      <c r="E240" s="1141"/>
      <c r="F240" s="207" t="s">
        <v>395</v>
      </c>
      <c r="G240" s="215">
        <v>58</v>
      </c>
      <c r="H240" s="207"/>
      <c r="I240" s="215">
        <v>58</v>
      </c>
      <c r="J240" s="204"/>
      <c r="K240" s="207"/>
      <c r="L240" s="208">
        <v>1.41</v>
      </c>
      <c r="M240" s="207"/>
      <c r="N240" s="210"/>
      <c r="Z240" s="193"/>
      <c r="AA240" s="200"/>
      <c r="AB240" s="200"/>
      <c r="AF240" s="109" t="s">
        <v>579</v>
      </c>
      <c r="AH240" s="200"/>
    </row>
    <row r="241" spans="1:35" s="108" customFormat="1" ht="12" customHeight="1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18">
        <v>10.16</v>
      </c>
      <c r="M241" s="212"/>
      <c r="N241" s="199"/>
      <c r="Z241" s="193"/>
      <c r="AA241" s="200"/>
      <c r="AB241" s="200"/>
      <c r="AH241" s="200" t="s">
        <v>398</v>
      </c>
    </row>
    <row r="242" spans="1:35" s="108" customFormat="1" ht="22.5" customHeight="1">
      <c r="A242" s="194" t="s">
        <v>528</v>
      </c>
      <c r="B242" s="195" t="s">
        <v>880</v>
      </c>
      <c r="C242" s="1145" t="s">
        <v>881</v>
      </c>
      <c r="D242" s="1145"/>
      <c r="E242" s="1145"/>
      <c r="F242" s="196" t="s">
        <v>408</v>
      </c>
      <c r="G242" s="196"/>
      <c r="H242" s="196"/>
      <c r="I242" s="223">
        <v>0.153</v>
      </c>
      <c r="J242" s="218">
        <v>560</v>
      </c>
      <c r="K242" s="196"/>
      <c r="L242" s="218">
        <v>85.68</v>
      </c>
      <c r="M242" s="196"/>
      <c r="N242" s="199"/>
      <c r="Z242" s="193"/>
      <c r="AA242" s="200"/>
      <c r="AB242" s="200" t="s">
        <v>881</v>
      </c>
      <c r="AH242" s="200"/>
    </row>
    <row r="243" spans="1:35" s="108" customFormat="1" ht="12" customHeight="1">
      <c r="A243" s="216"/>
      <c r="B243" s="217"/>
      <c r="C243" s="1141" t="s">
        <v>409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B243" s="200"/>
      <c r="AH243" s="200"/>
      <c r="AI243" s="109" t="s">
        <v>409</v>
      </c>
    </row>
    <row r="244" spans="1:35" s="108" customFormat="1" ht="12" customHeight="1">
      <c r="A244" s="216"/>
      <c r="B244" s="217"/>
      <c r="C244" s="1145" t="s">
        <v>398</v>
      </c>
      <c r="D244" s="1145"/>
      <c r="E244" s="1145"/>
      <c r="F244" s="196"/>
      <c r="G244" s="196"/>
      <c r="H244" s="196"/>
      <c r="I244" s="196"/>
      <c r="J244" s="198"/>
      <c r="K244" s="196"/>
      <c r="L244" s="218">
        <v>85.68</v>
      </c>
      <c r="M244" s="212"/>
      <c r="N244" s="199"/>
      <c r="Z244" s="193"/>
      <c r="AA244" s="200"/>
      <c r="AB244" s="200"/>
      <c r="AH244" s="200" t="s">
        <v>398</v>
      </c>
    </row>
    <row r="245" spans="1:35" s="108" customFormat="1" ht="33.75" customHeight="1">
      <c r="A245" s="194" t="s">
        <v>530</v>
      </c>
      <c r="B245" s="195" t="s">
        <v>893</v>
      </c>
      <c r="C245" s="1145" t="s">
        <v>894</v>
      </c>
      <c r="D245" s="1145"/>
      <c r="E245" s="1145"/>
      <c r="F245" s="196" t="s">
        <v>444</v>
      </c>
      <c r="G245" s="196"/>
      <c r="H245" s="196"/>
      <c r="I245" s="197">
        <v>2.5000000000000001E-3</v>
      </c>
      <c r="J245" s="198"/>
      <c r="K245" s="196"/>
      <c r="L245" s="198"/>
      <c r="M245" s="196"/>
      <c r="N245" s="199"/>
      <c r="Z245" s="193"/>
      <c r="AA245" s="200"/>
      <c r="AB245" s="200" t="s">
        <v>894</v>
      </c>
      <c r="AH245" s="200"/>
    </row>
    <row r="246" spans="1:35" s="108" customFormat="1" ht="12" customHeight="1">
      <c r="A246" s="201"/>
      <c r="B246" s="202"/>
      <c r="C246" s="1141" t="s">
        <v>908</v>
      </c>
      <c r="D246" s="1141"/>
      <c r="E246" s="1141"/>
      <c r="F246" s="1141"/>
      <c r="G246" s="1141"/>
      <c r="H246" s="1141"/>
      <c r="I246" s="1141"/>
      <c r="J246" s="1141"/>
      <c r="K246" s="1141"/>
      <c r="L246" s="1141"/>
      <c r="M246" s="1141"/>
      <c r="N246" s="1146"/>
      <c r="Z246" s="193"/>
      <c r="AA246" s="200"/>
      <c r="AB246" s="200"/>
      <c r="AC246" s="109" t="s">
        <v>908</v>
      </c>
      <c r="AH246" s="200"/>
    </row>
    <row r="247" spans="1:35" s="108" customFormat="1" ht="33.75" customHeight="1">
      <c r="A247" s="203"/>
      <c r="B247" s="204" t="s">
        <v>385</v>
      </c>
      <c r="C247" s="1141" t="s">
        <v>386</v>
      </c>
      <c r="D247" s="1141"/>
      <c r="E247" s="1141"/>
      <c r="F247" s="1141"/>
      <c r="G247" s="1141"/>
      <c r="H247" s="1141"/>
      <c r="I247" s="1141"/>
      <c r="J247" s="1141"/>
      <c r="K247" s="1141"/>
      <c r="L247" s="1141"/>
      <c r="M247" s="1141"/>
      <c r="N247" s="1146"/>
      <c r="Z247" s="193"/>
      <c r="AA247" s="200"/>
      <c r="AB247" s="200"/>
      <c r="AD247" s="109" t="s">
        <v>386</v>
      </c>
      <c r="AH247" s="200"/>
    </row>
    <row r="248" spans="1:35" s="108" customFormat="1" ht="12">
      <c r="A248" s="205"/>
      <c r="B248" s="206">
        <v>1</v>
      </c>
      <c r="C248" s="1141" t="s">
        <v>446</v>
      </c>
      <c r="D248" s="1141"/>
      <c r="E248" s="1141"/>
      <c r="F248" s="207"/>
      <c r="G248" s="207"/>
      <c r="H248" s="207"/>
      <c r="I248" s="207"/>
      <c r="J248" s="220">
        <v>3426.3</v>
      </c>
      <c r="K248" s="209">
        <v>1.25</v>
      </c>
      <c r="L248" s="208">
        <v>10.71</v>
      </c>
      <c r="M248" s="207"/>
      <c r="N248" s="210"/>
      <c r="Z248" s="193"/>
      <c r="AA248" s="200"/>
      <c r="AB248" s="200"/>
      <c r="AE248" s="109" t="s">
        <v>446</v>
      </c>
      <c r="AH248" s="200"/>
    </row>
    <row r="249" spans="1:35" s="108" customFormat="1" ht="12">
      <c r="A249" s="205"/>
      <c r="B249" s="206">
        <v>2</v>
      </c>
      <c r="C249" s="1141" t="s">
        <v>387</v>
      </c>
      <c r="D249" s="1141"/>
      <c r="E249" s="1141"/>
      <c r="F249" s="207"/>
      <c r="G249" s="207"/>
      <c r="H249" s="207"/>
      <c r="I249" s="207"/>
      <c r="J249" s="220">
        <v>2470.5100000000002</v>
      </c>
      <c r="K249" s="209">
        <v>1.25</v>
      </c>
      <c r="L249" s="208">
        <v>7.72</v>
      </c>
      <c r="M249" s="207"/>
      <c r="N249" s="210"/>
      <c r="Z249" s="193"/>
      <c r="AA249" s="200"/>
      <c r="AB249" s="200"/>
      <c r="AE249" s="109" t="s">
        <v>387</v>
      </c>
      <c r="AH249" s="200"/>
    </row>
    <row r="250" spans="1:35" s="108" customFormat="1" ht="12">
      <c r="A250" s="205"/>
      <c r="B250" s="206">
        <v>3</v>
      </c>
      <c r="C250" s="1141" t="s">
        <v>388</v>
      </c>
      <c r="D250" s="1141"/>
      <c r="E250" s="1141"/>
      <c r="F250" s="207"/>
      <c r="G250" s="207"/>
      <c r="H250" s="207"/>
      <c r="I250" s="207"/>
      <c r="J250" s="208">
        <v>339.05</v>
      </c>
      <c r="K250" s="209">
        <v>1.25</v>
      </c>
      <c r="L250" s="208">
        <v>1.06</v>
      </c>
      <c r="M250" s="207"/>
      <c r="N250" s="210"/>
      <c r="Z250" s="193"/>
      <c r="AA250" s="200"/>
      <c r="AB250" s="200"/>
      <c r="AE250" s="109" t="s">
        <v>388</v>
      </c>
      <c r="AH250" s="200"/>
    </row>
    <row r="251" spans="1:35" s="108" customFormat="1" ht="12">
      <c r="A251" s="205"/>
      <c r="B251" s="206">
        <v>4</v>
      </c>
      <c r="C251" s="1141" t="s">
        <v>447</v>
      </c>
      <c r="D251" s="1141"/>
      <c r="E251" s="1141"/>
      <c r="F251" s="207"/>
      <c r="G251" s="207"/>
      <c r="H251" s="207"/>
      <c r="I251" s="207"/>
      <c r="J251" s="220">
        <v>3932.21</v>
      </c>
      <c r="K251" s="207"/>
      <c r="L251" s="208">
        <v>9.83</v>
      </c>
      <c r="M251" s="207"/>
      <c r="N251" s="210"/>
      <c r="Z251" s="193"/>
      <c r="AA251" s="200"/>
      <c r="AB251" s="200"/>
      <c r="AE251" s="109" t="s">
        <v>447</v>
      </c>
      <c r="AH251" s="200"/>
    </row>
    <row r="252" spans="1:35" s="108" customFormat="1" ht="12">
      <c r="A252" s="205"/>
      <c r="B252" s="204"/>
      <c r="C252" s="1141" t="s">
        <v>448</v>
      </c>
      <c r="D252" s="1141"/>
      <c r="E252" s="1141"/>
      <c r="F252" s="207" t="s">
        <v>390</v>
      </c>
      <c r="G252" s="215">
        <v>405</v>
      </c>
      <c r="H252" s="209">
        <v>1.25</v>
      </c>
      <c r="I252" s="249">
        <v>1.265625</v>
      </c>
      <c r="J252" s="204"/>
      <c r="K252" s="207"/>
      <c r="L252" s="204"/>
      <c r="M252" s="207"/>
      <c r="N252" s="210"/>
      <c r="Z252" s="193"/>
      <c r="AA252" s="200"/>
      <c r="AB252" s="200"/>
      <c r="AF252" s="109" t="s">
        <v>448</v>
      </c>
      <c r="AH252" s="200"/>
    </row>
    <row r="253" spans="1:35" s="108" customFormat="1" ht="12">
      <c r="A253" s="205"/>
      <c r="B253" s="204"/>
      <c r="C253" s="1141" t="s">
        <v>389</v>
      </c>
      <c r="D253" s="1141"/>
      <c r="E253" s="1141"/>
      <c r="F253" s="207" t="s">
        <v>390</v>
      </c>
      <c r="G253" s="209">
        <v>25.39</v>
      </c>
      <c r="H253" s="209">
        <v>1.25</v>
      </c>
      <c r="I253" s="211">
        <v>7.9343800000000006E-2</v>
      </c>
      <c r="J253" s="204"/>
      <c r="K253" s="207"/>
      <c r="L253" s="204"/>
      <c r="M253" s="207"/>
      <c r="N253" s="210"/>
      <c r="Z253" s="193"/>
      <c r="AA253" s="200"/>
      <c r="AB253" s="200"/>
      <c r="AF253" s="109" t="s">
        <v>389</v>
      </c>
      <c r="AH253" s="200"/>
    </row>
    <row r="254" spans="1:35" s="108" customFormat="1" ht="12" customHeight="1">
      <c r="A254" s="205"/>
      <c r="B254" s="204"/>
      <c r="C254" s="1150" t="s">
        <v>391</v>
      </c>
      <c r="D254" s="1150"/>
      <c r="E254" s="1150"/>
      <c r="F254" s="212"/>
      <c r="G254" s="212"/>
      <c r="H254" s="212"/>
      <c r="I254" s="212"/>
      <c r="J254" s="221">
        <v>9829.02</v>
      </c>
      <c r="K254" s="212"/>
      <c r="L254" s="213">
        <v>28.26</v>
      </c>
      <c r="M254" s="212"/>
      <c r="N254" s="214"/>
      <c r="Z254" s="193"/>
      <c r="AA254" s="200"/>
      <c r="AB254" s="200"/>
      <c r="AG254" s="109" t="s">
        <v>391</v>
      </c>
      <c r="AH254" s="200"/>
    </row>
    <row r="255" spans="1:35" s="108" customFormat="1" ht="12">
      <c r="A255" s="205"/>
      <c r="B255" s="204"/>
      <c r="C255" s="1141" t="s">
        <v>392</v>
      </c>
      <c r="D255" s="1141"/>
      <c r="E255" s="1141"/>
      <c r="F255" s="207"/>
      <c r="G255" s="207"/>
      <c r="H255" s="207"/>
      <c r="I255" s="207"/>
      <c r="J255" s="204"/>
      <c r="K255" s="207"/>
      <c r="L255" s="208">
        <v>11.77</v>
      </c>
      <c r="M255" s="207"/>
      <c r="N255" s="210"/>
      <c r="Z255" s="193"/>
      <c r="AA255" s="200"/>
      <c r="AB255" s="200"/>
      <c r="AF255" s="109" t="s">
        <v>392</v>
      </c>
      <c r="AH255" s="200"/>
    </row>
    <row r="256" spans="1:35" s="108" customFormat="1" ht="33.75" customHeight="1">
      <c r="A256" s="205"/>
      <c r="B256" s="204" t="s">
        <v>576</v>
      </c>
      <c r="C256" s="1141" t="s">
        <v>577</v>
      </c>
      <c r="D256" s="1141"/>
      <c r="E256" s="1141"/>
      <c r="F256" s="207" t="s">
        <v>395</v>
      </c>
      <c r="G256" s="215">
        <v>102</v>
      </c>
      <c r="H256" s="207"/>
      <c r="I256" s="215">
        <v>102</v>
      </c>
      <c r="J256" s="204"/>
      <c r="K256" s="207"/>
      <c r="L256" s="208">
        <v>12.01</v>
      </c>
      <c r="M256" s="207"/>
      <c r="N256" s="210"/>
      <c r="Z256" s="193"/>
      <c r="AA256" s="200"/>
      <c r="AB256" s="200"/>
      <c r="AF256" s="109" t="s">
        <v>577</v>
      </c>
      <c r="AH256" s="200"/>
    </row>
    <row r="257" spans="1:37" s="108" customFormat="1" ht="33.75" customHeight="1">
      <c r="A257" s="205"/>
      <c r="B257" s="204" t="s">
        <v>578</v>
      </c>
      <c r="C257" s="1141" t="s">
        <v>579</v>
      </c>
      <c r="D257" s="1141"/>
      <c r="E257" s="1141"/>
      <c r="F257" s="207" t="s">
        <v>395</v>
      </c>
      <c r="G257" s="215">
        <v>58</v>
      </c>
      <c r="H257" s="207"/>
      <c r="I257" s="215">
        <v>58</v>
      </c>
      <c r="J257" s="204"/>
      <c r="K257" s="207"/>
      <c r="L257" s="208">
        <v>6.83</v>
      </c>
      <c r="M257" s="207"/>
      <c r="N257" s="210"/>
      <c r="Z257" s="193"/>
      <c r="AA257" s="200"/>
      <c r="AB257" s="200"/>
      <c r="AF257" s="109" t="s">
        <v>579</v>
      </c>
      <c r="AH257" s="200"/>
    </row>
    <row r="258" spans="1:37" s="108" customFormat="1" ht="12" customHeight="1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18">
        <v>47.1</v>
      </c>
      <c r="M258" s="212"/>
      <c r="N258" s="199"/>
      <c r="Z258" s="193"/>
      <c r="AA258" s="200"/>
      <c r="AB258" s="200"/>
      <c r="AH258" s="200" t="s">
        <v>398</v>
      </c>
    </row>
    <row r="259" spans="1:37" s="108" customFormat="1" ht="22.5" customHeight="1">
      <c r="A259" s="194" t="s">
        <v>536</v>
      </c>
      <c r="B259" s="195" t="s">
        <v>896</v>
      </c>
      <c r="C259" s="1145" t="s">
        <v>897</v>
      </c>
      <c r="D259" s="1145"/>
      <c r="E259" s="1145"/>
      <c r="F259" s="196" t="s">
        <v>472</v>
      </c>
      <c r="G259" s="196"/>
      <c r="H259" s="196"/>
      <c r="I259" s="197">
        <v>2.5000000000000001E-3</v>
      </c>
      <c r="J259" s="222">
        <v>7370</v>
      </c>
      <c r="K259" s="196"/>
      <c r="L259" s="218">
        <v>18.43</v>
      </c>
      <c r="M259" s="196"/>
      <c r="N259" s="199"/>
      <c r="Z259" s="193"/>
      <c r="AA259" s="200"/>
      <c r="AB259" s="200" t="s">
        <v>897</v>
      </c>
      <c r="AH259" s="200"/>
    </row>
    <row r="260" spans="1:37" s="108" customFormat="1" ht="12" customHeight="1">
      <c r="A260" s="216"/>
      <c r="B260" s="217"/>
      <c r="C260" s="1141" t="s">
        <v>409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B260" s="200"/>
      <c r="AH260" s="200"/>
      <c r="AI260" s="109" t="s">
        <v>409</v>
      </c>
    </row>
    <row r="261" spans="1:37" s="108" customFormat="1" ht="12" customHeight="1">
      <c r="A261" s="216"/>
      <c r="B261" s="217"/>
      <c r="C261" s="1145" t="s">
        <v>398</v>
      </c>
      <c r="D261" s="1145"/>
      <c r="E261" s="1145"/>
      <c r="F261" s="196"/>
      <c r="G261" s="196"/>
      <c r="H261" s="196"/>
      <c r="I261" s="196"/>
      <c r="J261" s="198"/>
      <c r="K261" s="196"/>
      <c r="L261" s="218">
        <v>18.43</v>
      </c>
      <c r="M261" s="212"/>
      <c r="N261" s="199"/>
      <c r="Z261" s="193"/>
      <c r="AA261" s="200"/>
      <c r="AB261" s="200"/>
      <c r="AH261" s="200" t="s">
        <v>398</v>
      </c>
    </row>
    <row r="262" spans="1:37" s="108" customFormat="1" ht="22.5" customHeight="1">
      <c r="A262" s="194" t="s">
        <v>545</v>
      </c>
      <c r="B262" s="195" t="s">
        <v>898</v>
      </c>
      <c r="C262" s="1145" t="s">
        <v>899</v>
      </c>
      <c r="D262" s="1145"/>
      <c r="E262" s="1145"/>
      <c r="F262" s="196" t="s">
        <v>408</v>
      </c>
      <c r="G262" s="196"/>
      <c r="H262" s="196"/>
      <c r="I262" s="219">
        <v>0.25374999999999998</v>
      </c>
      <c r="J262" s="218">
        <v>725.69</v>
      </c>
      <c r="K262" s="196"/>
      <c r="L262" s="218">
        <v>184.14</v>
      </c>
      <c r="M262" s="196"/>
      <c r="N262" s="199"/>
      <c r="Z262" s="193"/>
      <c r="AA262" s="200"/>
      <c r="AB262" s="200" t="s">
        <v>899</v>
      </c>
      <c r="AH262" s="200"/>
    </row>
    <row r="263" spans="1:37" s="108" customFormat="1" ht="12" customHeight="1">
      <c r="A263" s="216"/>
      <c r="B263" s="217"/>
      <c r="C263" s="1141" t="s">
        <v>409</v>
      </c>
      <c r="D263" s="1141"/>
      <c r="E263" s="1141"/>
      <c r="F263" s="1141"/>
      <c r="G263" s="1141"/>
      <c r="H263" s="1141"/>
      <c r="I263" s="1141"/>
      <c r="J263" s="1141"/>
      <c r="K263" s="1141"/>
      <c r="L263" s="1141"/>
      <c r="M263" s="1141"/>
      <c r="N263" s="1146"/>
      <c r="Z263" s="193"/>
      <c r="AA263" s="200"/>
      <c r="AB263" s="200"/>
      <c r="AH263" s="200"/>
      <c r="AI263" s="109" t="s">
        <v>409</v>
      </c>
    </row>
    <row r="264" spans="1:37" s="108" customFormat="1" ht="12" customHeight="1">
      <c r="A264" s="216"/>
      <c r="B264" s="217"/>
      <c r="C264" s="1145" t="s">
        <v>398</v>
      </c>
      <c r="D264" s="1145"/>
      <c r="E264" s="1145"/>
      <c r="F264" s="196"/>
      <c r="G264" s="196"/>
      <c r="H264" s="196"/>
      <c r="I264" s="196"/>
      <c r="J264" s="198"/>
      <c r="K264" s="196"/>
      <c r="L264" s="218">
        <v>184.14</v>
      </c>
      <c r="M264" s="212"/>
      <c r="N264" s="199"/>
      <c r="Z264" s="193"/>
      <c r="AA264" s="200"/>
      <c r="AB264" s="200"/>
      <c r="AH264" s="200" t="s">
        <v>398</v>
      </c>
    </row>
    <row r="265" spans="1:37" s="108" customFormat="1" ht="1.5" customHeight="1">
      <c r="A265" s="224"/>
      <c r="B265" s="217"/>
      <c r="C265" s="217"/>
      <c r="D265" s="217"/>
      <c r="E265" s="217"/>
      <c r="F265" s="225"/>
      <c r="G265" s="225"/>
      <c r="H265" s="225"/>
      <c r="I265" s="225"/>
      <c r="J265" s="226"/>
      <c r="K265" s="225"/>
      <c r="L265" s="226"/>
      <c r="M265" s="207"/>
      <c r="N265" s="226"/>
      <c r="Z265" s="193"/>
      <c r="AA265" s="200"/>
      <c r="AB265" s="200"/>
      <c r="AH265" s="200"/>
    </row>
    <row r="266" spans="1:37" s="108" customFormat="1" ht="12" customHeight="1">
      <c r="A266" s="227"/>
      <c r="B266" s="198"/>
      <c r="C266" s="1145" t="s">
        <v>909</v>
      </c>
      <c r="D266" s="1145"/>
      <c r="E266" s="1145"/>
      <c r="F266" s="1145"/>
      <c r="G266" s="1145"/>
      <c r="H266" s="1145"/>
      <c r="I266" s="1145"/>
      <c r="J266" s="1145"/>
      <c r="K266" s="1145"/>
      <c r="L266" s="228"/>
      <c r="M266" s="229"/>
      <c r="N266" s="230"/>
      <c r="Z266" s="193"/>
      <c r="AA266" s="200"/>
      <c r="AB266" s="200"/>
      <c r="AH266" s="200"/>
      <c r="AJ266" s="200" t="s">
        <v>909</v>
      </c>
    </row>
    <row r="267" spans="1:37" s="108" customFormat="1" ht="12" customHeight="1">
      <c r="A267" s="231"/>
      <c r="B267" s="204"/>
      <c r="C267" s="1141" t="s">
        <v>416</v>
      </c>
      <c r="D267" s="1141"/>
      <c r="E267" s="1141"/>
      <c r="F267" s="1141"/>
      <c r="G267" s="1141"/>
      <c r="H267" s="1141"/>
      <c r="I267" s="1141"/>
      <c r="J267" s="1141"/>
      <c r="K267" s="1141"/>
      <c r="L267" s="232">
        <v>16940.29</v>
      </c>
      <c r="M267" s="233"/>
      <c r="N267" s="234"/>
      <c r="Z267" s="193"/>
      <c r="AA267" s="200"/>
      <c r="AB267" s="200"/>
      <c r="AH267" s="200"/>
      <c r="AJ267" s="200"/>
      <c r="AK267" s="109" t="s">
        <v>416</v>
      </c>
    </row>
    <row r="268" spans="1:37" s="108" customFormat="1" ht="12" customHeight="1">
      <c r="A268" s="231"/>
      <c r="B268" s="204"/>
      <c r="C268" s="1141" t="s">
        <v>417</v>
      </c>
      <c r="D268" s="1141"/>
      <c r="E268" s="1141"/>
      <c r="F268" s="1141"/>
      <c r="G268" s="1141"/>
      <c r="H268" s="1141"/>
      <c r="I268" s="1141"/>
      <c r="J268" s="1141"/>
      <c r="K268" s="1141"/>
      <c r="L268" s="236"/>
      <c r="M268" s="233"/>
      <c r="N268" s="234"/>
      <c r="Z268" s="193"/>
      <c r="AA268" s="200"/>
      <c r="AB268" s="200"/>
      <c r="AH268" s="200"/>
      <c r="AJ268" s="200"/>
      <c r="AK268" s="109" t="s">
        <v>417</v>
      </c>
    </row>
    <row r="269" spans="1:37" s="108" customFormat="1" ht="12" customHeight="1">
      <c r="A269" s="231"/>
      <c r="B269" s="204"/>
      <c r="C269" s="1141" t="s">
        <v>488</v>
      </c>
      <c r="D269" s="1141"/>
      <c r="E269" s="1141"/>
      <c r="F269" s="1141"/>
      <c r="G269" s="1141"/>
      <c r="H269" s="1141"/>
      <c r="I269" s="1141"/>
      <c r="J269" s="1141"/>
      <c r="K269" s="1141"/>
      <c r="L269" s="257">
        <v>911.38</v>
      </c>
      <c r="M269" s="233"/>
      <c r="N269" s="234"/>
      <c r="Z269" s="193"/>
      <c r="AA269" s="200"/>
      <c r="AB269" s="200"/>
      <c r="AH269" s="200"/>
      <c r="AJ269" s="200"/>
      <c r="AK269" s="109" t="s">
        <v>488</v>
      </c>
    </row>
    <row r="270" spans="1:37" s="108" customFormat="1" ht="12" customHeight="1">
      <c r="A270" s="231"/>
      <c r="B270" s="204"/>
      <c r="C270" s="1141" t="s">
        <v>418</v>
      </c>
      <c r="D270" s="1141"/>
      <c r="E270" s="1141"/>
      <c r="F270" s="1141"/>
      <c r="G270" s="1141"/>
      <c r="H270" s="1141"/>
      <c r="I270" s="1141"/>
      <c r="J270" s="1141"/>
      <c r="K270" s="1141"/>
      <c r="L270" s="257">
        <v>592.09</v>
      </c>
      <c r="M270" s="233"/>
      <c r="N270" s="234"/>
      <c r="Z270" s="193"/>
      <c r="AA270" s="200"/>
      <c r="AB270" s="200"/>
      <c r="AH270" s="200"/>
      <c r="AJ270" s="200"/>
      <c r="AK270" s="109" t="s">
        <v>418</v>
      </c>
    </row>
    <row r="271" spans="1:37" s="108" customFormat="1" ht="12" customHeight="1">
      <c r="A271" s="231"/>
      <c r="B271" s="204"/>
      <c r="C271" s="1141" t="s">
        <v>419</v>
      </c>
      <c r="D271" s="1141"/>
      <c r="E271" s="1141"/>
      <c r="F271" s="1141"/>
      <c r="G271" s="1141"/>
      <c r="H271" s="1141"/>
      <c r="I271" s="1141"/>
      <c r="J271" s="1141"/>
      <c r="K271" s="1141"/>
      <c r="L271" s="257">
        <v>75.19</v>
      </c>
      <c r="M271" s="233"/>
      <c r="N271" s="234"/>
      <c r="Z271" s="193"/>
      <c r="AA271" s="200"/>
      <c r="AB271" s="200"/>
      <c r="AH271" s="200"/>
      <c r="AJ271" s="200"/>
      <c r="AK271" s="109" t="s">
        <v>419</v>
      </c>
    </row>
    <row r="272" spans="1:37" s="108" customFormat="1" ht="12" customHeight="1">
      <c r="A272" s="231"/>
      <c r="B272" s="204"/>
      <c r="C272" s="1141" t="s">
        <v>420</v>
      </c>
      <c r="D272" s="1141"/>
      <c r="E272" s="1141"/>
      <c r="F272" s="1141"/>
      <c r="G272" s="1141"/>
      <c r="H272" s="1141"/>
      <c r="I272" s="1141"/>
      <c r="J272" s="1141"/>
      <c r="K272" s="1141"/>
      <c r="L272" s="232">
        <v>15436.82</v>
      </c>
      <c r="M272" s="233"/>
      <c r="N272" s="234"/>
      <c r="Z272" s="193"/>
      <c r="AA272" s="200"/>
      <c r="AB272" s="200"/>
      <c r="AH272" s="200"/>
      <c r="AJ272" s="200"/>
      <c r="AK272" s="109" t="s">
        <v>420</v>
      </c>
    </row>
    <row r="273" spans="1:37" s="108" customFormat="1" ht="12" customHeight="1">
      <c r="A273" s="231"/>
      <c r="B273" s="204"/>
      <c r="C273" s="1141" t="s">
        <v>421</v>
      </c>
      <c r="D273" s="1141"/>
      <c r="E273" s="1141"/>
      <c r="F273" s="1141"/>
      <c r="G273" s="1141"/>
      <c r="H273" s="1141"/>
      <c r="I273" s="1141"/>
      <c r="J273" s="1141"/>
      <c r="K273" s="1141"/>
      <c r="L273" s="232">
        <v>18580.12</v>
      </c>
      <c r="M273" s="233"/>
      <c r="N273" s="234"/>
      <c r="Z273" s="193"/>
      <c r="AA273" s="200"/>
      <c r="AB273" s="200"/>
      <c r="AH273" s="200"/>
      <c r="AJ273" s="200"/>
      <c r="AK273" s="109" t="s">
        <v>421</v>
      </c>
    </row>
    <row r="274" spans="1:37" s="108" customFormat="1" ht="12" customHeight="1">
      <c r="A274" s="231"/>
      <c r="B274" s="204"/>
      <c r="C274" s="1141" t="s">
        <v>417</v>
      </c>
      <c r="D274" s="1141"/>
      <c r="E274" s="1141"/>
      <c r="F274" s="1141"/>
      <c r="G274" s="1141"/>
      <c r="H274" s="1141"/>
      <c r="I274" s="1141"/>
      <c r="J274" s="1141"/>
      <c r="K274" s="1141"/>
      <c r="L274" s="236"/>
      <c r="M274" s="233"/>
      <c r="N274" s="234"/>
      <c r="Z274" s="193"/>
      <c r="AA274" s="200"/>
      <c r="AB274" s="200"/>
      <c r="AH274" s="200"/>
      <c r="AJ274" s="200"/>
      <c r="AK274" s="109" t="s">
        <v>417</v>
      </c>
    </row>
    <row r="275" spans="1:37" s="108" customFormat="1" ht="12" customHeight="1">
      <c r="A275" s="231"/>
      <c r="B275" s="204"/>
      <c r="C275" s="1141" t="s">
        <v>489</v>
      </c>
      <c r="D275" s="1141"/>
      <c r="E275" s="1141"/>
      <c r="F275" s="1141"/>
      <c r="G275" s="1141"/>
      <c r="H275" s="1141"/>
      <c r="I275" s="1141"/>
      <c r="J275" s="1141"/>
      <c r="K275" s="1141"/>
      <c r="L275" s="257">
        <v>846.77</v>
      </c>
      <c r="M275" s="233"/>
      <c r="N275" s="234"/>
      <c r="Z275" s="193"/>
      <c r="AA275" s="200"/>
      <c r="AB275" s="200"/>
      <c r="AH275" s="200"/>
      <c r="AJ275" s="200"/>
      <c r="AK275" s="109" t="s">
        <v>489</v>
      </c>
    </row>
    <row r="276" spans="1:37" s="108" customFormat="1" ht="12" customHeight="1">
      <c r="A276" s="231"/>
      <c r="B276" s="204"/>
      <c r="C276" s="1141" t="s">
        <v>490</v>
      </c>
      <c r="D276" s="1141"/>
      <c r="E276" s="1141"/>
      <c r="F276" s="1141"/>
      <c r="G276" s="1141"/>
      <c r="H276" s="1141"/>
      <c r="I276" s="1141"/>
      <c r="J276" s="1141"/>
      <c r="K276" s="1141"/>
      <c r="L276" s="257">
        <v>560.58000000000004</v>
      </c>
      <c r="M276" s="233"/>
      <c r="N276" s="234"/>
      <c r="Z276" s="193"/>
      <c r="AA276" s="200"/>
      <c r="AB276" s="200"/>
      <c r="AH276" s="200"/>
      <c r="AJ276" s="200"/>
      <c r="AK276" s="109" t="s">
        <v>490</v>
      </c>
    </row>
    <row r="277" spans="1:37" s="108" customFormat="1" ht="12" customHeight="1">
      <c r="A277" s="231"/>
      <c r="B277" s="204"/>
      <c r="C277" s="1141" t="s">
        <v>491</v>
      </c>
      <c r="D277" s="1141"/>
      <c r="E277" s="1141"/>
      <c r="F277" s="1141"/>
      <c r="G277" s="1141"/>
      <c r="H277" s="1141"/>
      <c r="I277" s="1141"/>
      <c r="J277" s="1141"/>
      <c r="K277" s="1141"/>
      <c r="L277" s="257">
        <v>71.87</v>
      </c>
      <c r="M277" s="233"/>
      <c r="N277" s="234"/>
      <c r="Z277" s="193"/>
      <c r="AA277" s="200"/>
      <c r="AB277" s="200"/>
      <c r="AH277" s="200"/>
      <c r="AJ277" s="200"/>
      <c r="AK277" s="109" t="s">
        <v>491</v>
      </c>
    </row>
    <row r="278" spans="1:37" s="108" customFormat="1" ht="12" customHeight="1">
      <c r="A278" s="231"/>
      <c r="B278" s="204"/>
      <c r="C278" s="1141" t="s">
        <v>492</v>
      </c>
      <c r="D278" s="1141"/>
      <c r="E278" s="1141"/>
      <c r="F278" s="1141"/>
      <c r="G278" s="1141"/>
      <c r="H278" s="1141"/>
      <c r="I278" s="1141"/>
      <c r="J278" s="1141"/>
      <c r="K278" s="1141"/>
      <c r="L278" s="232">
        <v>15392.72</v>
      </c>
      <c r="M278" s="233"/>
      <c r="N278" s="234"/>
      <c r="Z278" s="193"/>
      <c r="AA278" s="200"/>
      <c r="AB278" s="200"/>
      <c r="AH278" s="200"/>
      <c r="AJ278" s="200"/>
      <c r="AK278" s="109" t="s">
        <v>492</v>
      </c>
    </row>
    <row r="279" spans="1:37" s="108" customFormat="1" ht="12" customHeight="1">
      <c r="A279" s="231"/>
      <c r="B279" s="204"/>
      <c r="C279" s="1141" t="s">
        <v>493</v>
      </c>
      <c r="D279" s="1141"/>
      <c r="E279" s="1141"/>
      <c r="F279" s="1141"/>
      <c r="G279" s="1141"/>
      <c r="H279" s="1141"/>
      <c r="I279" s="1141"/>
      <c r="J279" s="1141"/>
      <c r="K279" s="1141"/>
      <c r="L279" s="232">
        <v>1104.8399999999999</v>
      </c>
      <c r="M279" s="233"/>
      <c r="N279" s="234"/>
      <c r="Z279" s="193"/>
      <c r="AA279" s="200"/>
      <c r="AB279" s="200"/>
      <c r="AH279" s="200"/>
      <c r="AJ279" s="200"/>
      <c r="AK279" s="109" t="s">
        <v>493</v>
      </c>
    </row>
    <row r="280" spans="1:37" s="108" customFormat="1" ht="12" customHeight="1">
      <c r="A280" s="231"/>
      <c r="B280" s="204"/>
      <c r="C280" s="1141" t="s">
        <v>494</v>
      </c>
      <c r="D280" s="1141"/>
      <c r="E280" s="1141"/>
      <c r="F280" s="1141"/>
      <c r="G280" s="1141"/>
      <c r="H280" s="1141"/>
      <c r="I280" s="1141"/>
      <c r="J280" s="1141"/>
      <c r="K280" s="1141"/>
      <c r="L280" s="257">
        <v>675.21</v>
      </c>
      <c r="M280" s="233"/>
      <c r="N280" s="234"/>
      <c r="Z280" s="193"/>
      <c r="AA280" s="200"/>
      <c r="AB280" s="200"/>
      <c r="AH280" s="200"/>
      <c r="AJ280" s="200"/>
      <c r="AK280" s="109" t="s">
        <v>494</v>
      </c>
    </row>
    <row r="281" spans="1:37" s="108" customFormat="1" ht="12" customHeight="1">
      <c r="A281" s="231"/>
      <c r="B281" s="204"/>
      <c r="C281" s="1141" t="s">
        <v>910</v>
      </c>
      <c r="D281" s="1141"/>
      <c r="E281" s="1141"/>
      <c r="F281" s="1141"/>
      <c r="G281" s="1141"/>
      <c r="H281" s="1141"/>
      <c r="I281" s="1141"/>
      <c r="J281" s="1141"/>
      <c r="K281" s="1141"/>
      <c r="L281" s="257">
        <v>240.75</v>
      </c>
      <c r="M281" s="233"/>
      <c r="N281" s="234"/>
      <c r="Z281" s="193"/>
      <c r="AA281" s="200"/>
      <c r="AB281" s="200"/>
      <c r="AH281" s="200"/>
      <c r="AJ281" s="200"/>
      <c r="AK281" s="109" t="s">
        <v>910</v>
      </c>
    </row>
    <row r="282" spans="1:37" s="108" customFormat="1" ht="12" customHeight="1">
      <c r="A282" s="231"/>
      <c r="B282" s="204"/>
      <c r="C282" s="1141" t="s">
        <v>417</v>
      </c>
      <c r="D282" s="1141"/>
      <c r="E282" s="1141"/>
      <c r="F282" s="1141"/>
      <c r="G282" s="1141"/>
      <c r="H282" s="1141"/>
      <c r="I282" s="1141"/>
      <c r="J282" s="1141"/>
      <c r="K282" s="1141"/>
      <c r="L282" s="236"/>
      <c r="M282" s="233"/>
      <c r="N282" s="234"/>
      <c r="Z282" s="193"/>
      <c r="AA282" s="200"/>
      <c r="AB282" s="200"/>
      <c r="AH282" s="200"/>
      <c r="AJ282" s="200"/>
      <c r="AK282" s="109" t="s">
        <v>417</v>
      </c>
    </row>
    <row r="283" spans="1:37" s="108" customFormat="1" ht="12" customHeight="1">
      <c r="A283" s="231"/>
      <c r="B283" s="204"/>
      <c r="C283" s="1141" t="s">
        <v>489</v>
      </c>
      <c r="D283" s="1141"/>
      <c r="E283" s="1141"/>
      <c r="F283" s="1141"/>
      <c r="G283" s="1141"/>
      <c r="H283" s="1141"/>
      <c r="I283" s="1141"/>
      <c r="J283" s="1141"/>
      <c r="K283" s="1141"/>
      <c r="L283" s="257">
        <v>64.61</v>
      </c>
      <c r="M283" s="233"/>
      <c r="N283" s="234"/>
      <c r="Z283" s="193"/>
      <c r="AA283" s="200"/>
      <c r="AB283" s="200"/>
      <c r="AH283" s="200"/>
      <c r="AJ283" s="200"/>
      <c r="AK283" s="109" t="s">
        <v>489</v>
      </c>
    </row>
    <row r="284" spans="1:37" s="108" customFormat="1" ht="12" customHeight="1">
      <c r="A284" s="231"/>
      <c r="B284" s="204"/>
      <c r="C284" s="1141" t="s">
        <v>490</v>
      </c>
      <c r="D284" s="1141"/>
      <c r="E284" s="1141"/>
      <c r="F284" s="1141"/>
      <c r="G284" s="1141"/>
      <c r="H284" s="1141"/>
      <c r="I284" s="1141"/>
      <c r="J284" s="1141"/>
      <c r="K284" s="1141"/>
      <c r="L284" s="257">
        <v>31.51</v>
      </c>
      <c r="M284" s="233"/>
      <c r="N284" s="234"/>
      <c r="Z284" s="193"/>
      <c r="AA284" s="200"/>
      <c r="AB284" s="200"/>
      <c r="AH284" s="200"/>
      <c r="AJ284" s="200"/>
      <c r="AK284" s="109" t="s">
        <v>490</v>
      </c>
    </row>
    <row r="285" spans="1:37" s="108" customFormat="1" ht="12" customHeight="1">
      <c r="A285" s="231"/>
      <c r="B285" s="204"/>
      <c r="C285" s="1141" t="s">
        <v>491</v>
      </c>
      <c r="D285" s="1141"/>
      <c r="E285" s="1141"/>
      <c r="F285" s="1141"/>
      <c r="G285" s="1141"/>
      <c r="H285" s="1141"/>
      <c r="I285" s="1141"/>
      <c r="J285" s="1141"/>
      <c r="K285" s="1141"/>
      <c r="L285" s="257">
        <v>3.32</v>
      </c>
      <c r="M285" s="233"/>
      <c r="N285" s="234"/>
      <c r="Z285" s="193"/>
      <c r="AA285" s="200"/>
      <c r="AB285" s="200"/>
      <c r="AH285" s="200"/>
      <c r="AJ285" s="200"/>
      <c r="AK285" s="109" t="s">
        <v>491</v>
      </c>
    </row>
    <row r="286" spans="1:37" s="108" customFormat="1" ht="12" customHeight="1">
      <c r="A286" s="231"/>
      <c r="B286" s="204"/>
      <c r="C286" s="1141" t="s">
        <v>492</v>
      </c>
      <c r="D286" s="1141"/>
      <c r="E286" s="1141"/>
      <c r="F286" s="1141"/>
      <c r="G286" s="1141"/>
      <c r="H286" s="1141"/>
      <c r="I286" s="1141"/>
      <c r="J286" s="1141"/>
      <c r="K286" s="1141"/>
      <c r="L286" s="257">
        <v>44.1</v>
      </c>
      <c r="M286" s="233"/>
      <c r="N286" s="234"/>
      <c r="Z286" s="193"/>
      <c r="AA286" s="200"/>
      <c r="AB286" s="200"/>
      <c r="AH286" s="200"/>
      <c r="AJ286" s="200"/>
      <c r="AK286" s="109" t="s">
        <v>492</v>
      </c>
    </row>
    <row r="287" spans="1:37" s="108" customFormat="1" ht="12" customHeight="1">
      <c r="A287" s="231"/>
      <c r="B287" s="204"/>
      <c r="C287" s="1141" t="s">
        <v>493</v>
      </c>
      <c r="D287" s="1141"/>
      <c r="E287" s="1141"/>
      <c r="F287" s="1141"/>
      <c r="G287" s="1141"/>
      <c r="H287" s="1141"/>
      <c r="I287" s="1141"/>
      <c r="J287" s="1141"/>
      <c r="K287" s="1141"/>
      <c r="L287" s="257">
        <v>65.89</v>
      </c>
      <c r="M287" s="233"/>
      <c r="N287" s="234"/>
      <c r="Z287" s="193"/>
      <c r="AA287" s="200"/>
      <c r="AB287" s="200"/>
      <c r="AH287" s="200"/>
      <c r="AJ287" s="200"/>
      <c r="AK287" s="109" t="s">
        <v>493</v>
      </c>
    </row>
    <row r="288" spans="1:37" s="108" customFormat="1" ht="12" customHeight="1">
      <c r="A288" s="231"/>
      <c r="B288" s="204"/>
      <c r="C288" s="1141" t="s">
        <v>494</v>
      </c>
      <c r="D288" s="1141"/>
      <c r="E288" s="1141"/>
      <c r="F288" s="1141"/>
      <c r="G288" s="1141"/>
      <c r="H288" s="1141"/>
      <c r="I288" s="1141"/>
      <c r="J288" s="1141"/>
      <c r="K288" s="1141"/>
      <c r="L288" s="257">
        <v>34.64</v>
      </c>
      <c r="M288" s="233"/>
      <c r="N288" s="234"/>
      <c r="Z288" s="193"/>
      <c r="AA288" s="200"/>
      <c r="AB288" s="200"/>
      <c r="AH288" s="200"/>
      <c r="AJ288" s="200"/>
      <c r="AK288" s="109" t="s">
        <v>494</v>
      </c>
    </row>
    <row r="289" spans="1:38" s="108" customFormat="1" ht="12" customHeight="1">
      <c r="A289" s="231"/>
      <c r="B289" s="204"/>
      <c r="C289" s="1141" t="s">
        <v>431</v>
      </c>
      <c r="D289" s="1141"/>
      <c r="E289" s="1141"/>
      <c r="F289" s="1141"/>
      <c r="G289" s="1141"/>
      <c r="H289" s="1141"/>
      <c r="I289" s="1141"/>
      <c r="J289" s="1141"/>
      <c r="K289" s="1141"/>
      <c r="L289" s="257">
        <v>986.57</v>
      </c>
      <c r="M289" s="233"/>
      <c r="N289" s="234"/>
      <c r="Z289" s="193"/>
      <c r="AA289" s="200"/>
      <c r="AB289" s="200"/>
      <c r="AH289" s="200"/>
      <c r="AJ289" s="200"/>
      <c r="AK289" s="109" t="s">
        <v>431</v>
      </c>
    </row>
    <row r="290" spans="1:38" s="108" customFormat="1" ht="12" customHeight="1">
      <c r="A290" s="231"/>
      <c r="B290" s="204"/>
      <c r="C290" s="1141" t="s">
        <v>432</v>
      </c>
      <c r="D290" s="1141"/>
      <c r="E290" s="1141"/>
      <c r="F290" s="1141"/>
      <c r="G290" s="1141"/>
      <c r="H290" s="1141"/>
      <c r="I290" s="1141"/>
      <c r="J290" s="1141"/>
      <c r="K290" s="1141"/>
      <c r="L290" s="232">
        <v>1170.73</v>
      </c>
      <c r="M290" s="233"/>
      <c r="N290" s="234"/>
      <c r="Z290" s="193"/>
      <c r="AA290" s="200"/>
      <c r="AB290" s="200"/>
      <c r="AH290" s="200"/>
      <c r="AJ290" s="200"/>
      <c r="AK290" s="109" t="s">
        <v>432</v>
      </c>
    </row>
    <row r="291" spans="1:38" s="108" customFormat="1" ht="12" customHeight="1">
      <c r="A291" s="231"/>
      <c r="B291" s="204"/>
      <c r="C291" s="1141" t="s">
        <v>433</v>
      </c>
      <c r="D291" s="1141"/>
      <c r="E291" s="1141"/>
      <c r="F291" s="1141"/>
      <c r="G291" s="1141"/>
      <c r="H291" s="1141"/>
      <c r="I291" s="1141"/>
      <c r="J291" s="1141"/>
      <c r="K291" s="1141"/>
      <c r="L291" s="257">
        <v>709.85</v>
      </c>
      <c r="M291" s="233"/>
      <c r="N291" s="234"/>
      <c r="Z291" s="193"/>
      <c r="AA291" s="200"/>
      <c r="AB291" s="200"/>
      <c r="AH291" s="200"/>
      <c r="AJ291" s="200"/>
      <c r="AK291" s="109" t="s">
        <v>433</v>
      </c>
    </row>
    <row r="292" spans="1:38" s="108" customFormat="1" ht="12" customHeight="1">
      <c r="A292" s="231"/>
      <c r="B292" s="226"/>
      <c r="C292" s="1142" t="s">
        <v>911</v>
      </c>
      <c r="D292" s="1142"/>
      <c r="E292" s="1142"/>
      <c r="F292" s="1142"/>
      <c r="G292" s="1142"/>
      <c r="H292" s="1142"/>
      <c r="I292" s="1142"/>
      <c r="J292" s="1142"/>
      <c r="K292" s="1142"/>
      <c r="L292" s="239">
        <v>18820.87</v>
      </c>
      <c r="M292" s="240"/>
      <c r="N292" s="253"/>
      <c r="Z292" s="193"/>
      <c r="AA292" s="200"/>
      <c r="AB292" s="200"/>
      <c r="AH292" s="200"/>
      <c r="AJ292" s="200"/>
      <c r="AL292" s="200" t="s">
        <v>911</v>
      </c>
    </row>
    <row r="293" spans="1:38" s="108" customFormat="1" ht="12" customHeight="1">
      <c r="A293" s="1089" t="s">
        <v>912</v>
      </c>
      <c r="B293" s="1090"/>
      <c r="C293" s="1090"/>
      <c r="D293" s="1090"/>
      <c r="E293" s="1090"/>
      <c r="F293" s="1090"/>
      <c r="G293" s="1090"/>
      <c r="H293" s="1090"/>
      <c r="I293" s="1090"/>
      <c r="J293" s="1090"/>
      <c r="K293" s="1090"/>
      <c r="L293" s="1090"/>
      <c r="M293" s="1090"/>
      <c r="N293" s="1095"/>
      <c r="Z293" s="193" t="s">
        <v>912</v>
      </c>
      <c r="AA293" s="200"/>
      <c r="AB293" s="200"/>
      <c r="AH293" s="200"/>
      <c r="AJ293" s="200"/>
      <c r="AL293" s="200"/>
    </row>
    <row r="294" spans="1:38" s="108" customFormat="1" ht="22.5" customHeight="1">
      <c r="A294" s="194" t="s">
        <v>546</v>
      </c>
      <c r="B294" s="195" t="s">
        <v>913</v>
      </c>
      <c r="C294" s="1145" t="s">
        <v>914</v>
      </c>
      <c r="D294" s="1145"/>
      <c r="E294" s="1145"/>
      <c r="F294" s="196" t="s">
        <v>486</v>
      </c>
      <c r="G294" s="196"/>
      <c r="H294" s="196"/>
      <c r="I294" s="251">
        <v>6</v>
      </c>
      <c r="J294" s="198"/>
      <c r="K294" s="196"/>
      <c r="L294" s="198"/>
      <c r="M294" s="196"/>
      <c r="N294" s="199"/>
      <c r="Z294" s="193"/>
      <c r="AA294" s="200"/>
      <c r="AB294" s="200" t="s">
        <v>914</v>
      </c>
      <c r="AH294" s="200"/>
      <c r="AJ294" s="200"/>
      <c r="AL294" s="200"/>
    </row>
    <row r="295" spans="1:38" s="108" customFormat="1" ht="12">
      <c r="A295" s="201"/>
      <c r="B295" s="202"/>
      <c r="C295" s="1141" t="s">
        <v>915</v>
      </c>
      <c r="D295" s="1141"/>
      <c r="E295" s="1141"/>
      <c r="F295" s="1141"/>
      <c r="G295" s="1141"/>
      <c r="H295" s="1141"/>
      <c r="I295" s="1141"/>
      <c r="J295" s="1141"/>
      <c r="K295" s="1141"/>
      <c r="L295" s="1141"/>
      <c r="M295" s="1141"/>
      <c r="N295" s="1146"/>
      <c r="Z295" s="193"/>
      <c r="AA295" s="200"/>
      <c r="AB295" s="200"/>
      <c r="AC295" s="109" t="s">
        <v>915</v>
      </c>
      <c r="AH295" s="200"/>
      <c r="AJ295" s="200"/>
      <c r="AL295" s="200"/>
    </row>
    <row r="296" spans="1:38" s="108" customFormat="1" ht="33.75" customHeight="1">
      <c r="A296" s="203"/>
      <c r="B296" s="204" t="s">
        <v>385</v>
      </c>
      <c r="C296" s="1141" t="s">
        <v>386</v>
      </c>
      <c r="D296" s="1141"/>
      <c r="E296" s="1141"/>
      <c r="F296" s="1141"/>
      <c r="G296" s="1141"/>
      <c r="H296" s="1141"/>
      <c r="I296" s="1141"/>
      <c r="J296" s="1141"/>
      <c r="K296" s="1141"/>
      <c r="L296" s="1141"/>
      <c r="M296" s="1141"/>
      <c r="N296" s="1146"/>
      <c r="Z296" s="193"/>
      <c r="AA296" s="200"/>
      <c r="AB296" s="200"/>
      <c r="AD296" s="109" t="s">
        <v>386</v>
      </c>
      <c r="AH296" s="200"/>
      <c r="AJ296" s="200"/>
      <c r="AL296" s="200"/>
    </row>
    <row r="297" spans="1:38" s="108" customFormat="1" ht="12">
      <c r="A297" s="205"/>
      <c r="B297" s="206">
        <v>1</v>
      </c>
      <c r="C297" s="1141" t="s">
        <v>446</v>
      </c>
      <c r="D297" s="1141"/>
      <c r="E297" s="1141"/>
      <c r="F297" s="207"/>
      <c r="G297" s="207"/>
      <c r="H297" s="207"/>
      <c r="I297" s="207"/>
      <c r="J297" s="208">
        <v>165.95</v>
      </c>
      <c r="K297" s="209">
        <v>1.25</v>
      </c>
      <c r="L297" s="220">
        <v>1244.6300000000001</v>
      </c>
      <c r="M297" s="207"/>
      <c r="N297" s="210"/>
      <c r="Z297" s="193"/>
      <c r="AA297" s="200"/>
      <c r="AB297" s="200"/>
      <c r="AE297" s="109" t="s">
        <v>446</v>
      </c>
      <c r="AH297" s="200"/>
      <c r="AJ297" s="200"/>
      <c r="AL297" s="200"/>
    </row>
    <row r="298" spans="1:38" s="108" customFormat="1" ht="12">
      <c r="A298" s="205"/>
      <c r="B298" s="206">
        <v>2</v>
      </c>
      <c r="C298" s="1141" t="s">
        <v>387</v>
      </c>
      <c r="D298" s="1141"/>
      <c r="E298" s="1141"/>
      <c r="F298" s="207"/>
      <c r="G298" s="207"/>
      <c r="H298" s="207"/>
      <c r="I298" s="207"/>
      <c r="J298" s="208">
        <v>77.709999999999994</v>
      </c>
      <c r="K298" s="209">
        <v>1.25</v>
      </c>
      <c r="L298" s="208">
        <v>582.83000000000004</v>
      </c>
      <c r="M298" s="207"/>
      <c r="N298" s="210"/>
      <c r="Z298" s="193"/>
      <c r="AA298" s="200"/>
      <c r="AB298" s="200"/>
      <c r="AE298" s="109" t="s">
        <v>387</v>
      </c>
      <c r="AH298" s="200"/>
      <c r="AJ298" s="200"/>
      <c r="AL298" s="200"/>
    </row>
    <row r="299" spans="1:38" s="108" customFormat="1" ht="12">
      <c r="A299" s="205"/>
      <c r="B299" s="206">
        <v>3</v>
      </c>
      <c r="C299" s="1141" t="s">
        <v>388</v>
      </c>
      <c r="D299" s="1141"/>
      <c r="E299" s="1141"/>
      <c r="F299" s="207"/>
      <c r="G299" s="207"/>
      <c r="H299" s="207"/>
      <c r="I299" s="207"/>
      <c r="J299" s="208">
        <v>10.84</v>
      </c>
      <c r="K299" s="209">
        <v>1.25</v>
      </c>
      <c r="L299" s="208">
        <v>81.3</v>
      </c>
      <c r="M299" s="207"/>
      <c r="N299" s="210"/>
      <c r="Z299" s="193"/>
      <c r="AA299" s="200"/>
      <c r="AB299" s="200"/>
      <c r="AE299" s="109" t="s">
        <v>388</v>
      </c>
      <c r="AH299" s="200"/>
      <c r="AJ299" s="200"/>
      <c r="AL299" s="200"/>
    </row>
    <row r="300" spans="1:38" s="108" customFormat="1" ht="12">
      <c r="A300" s="205"/>
      <c r="B300" s="206">
        <v>4</v>
      </c>
      <c r="C300" s="1141" t="s">
        <v>447</v>
      </c>
      <c r="D300" s="1141"/>
      <c r="E300" s="1141"/>
      <c r="F300" s="207"/>
      <c r="G300" s="207"/>
      <c r="H300" s="207"/>
      <c r="I300" s="207"/>
      <c r="J300" s="208">
        <v>46.7</v>
      </c>
      <c r="K300" s="207"/>
      <c r="L300" s="208">
        <v>280.2</v>
      </c>
      <c r="M300" s="207"/>
      <c r="N300" s="210"/>
      <c r="Z300" s="193"/>
      <c r="AA300" s="200"/>
      <c r="AB300" s="200"/>
      <c r="AE300" s="109" t="s">
        <v>447</v>
      </c>
      <c r="AH300" s="200"/>
      <c r="AJ300" s="200"/>
      <c r="AL300" s="200"/>
    </row>
    <row r="301" spans="1:38" s="108" customFormat="1" ht="12">
      <c r="A301" s="205"/>
      <c r="B301" s="204"/>
      <c r="C301" s="1141" t="s">
        <v>448</v>
      </c>
      <c r="D301" s="1141"/>
      <c r="E301" s="1141"/>
      <c r="F301" s="207" t="s">
        <v>390</v>
      </c>
      <c r="G301" s="248">
        <v>18.5</v>
      </c>
      <c r="H301" s="209">
        <v>1.25</v>
      </c>
      <c r="I301" s="209">
        <v>138.75</v>
      </c>
      <c r="J301" s="204"/>
      <c r="K301" s="207"/>
      <c r="L301" s="204"/>
      <c r="M301" s="207"/>
      <c r="N301" s="210"/>
      <c r="Z301" s="193"/>
      <c r="AA301" s="200"/>
      <c r="AB301" s="200"/>
      <c r="AF301" s="109" t="s">
        <v>448</v>
      </c>
      <c r="AH301" s="200"/>
      <c r="AJ301" s="200"/>
      <c r="AL301" s="200"/>
    </row>
    <row r="302" spans="1:38" s="108" customFormat="1" ht="12">
      <c r="A302" s="205"/>
      <c r="B302" s="204"/>
      <c r="C302" s="1141" t="s">
        <v>389</v>
      </c>
      <c r="D302" s="1141"/>
      <c r="E302" s="1141"/>
      <c r="F302" s="207" t="s">
        <v>390</v>
      </c>
      <c r="G302" s="209">
        <v>0.87</v>
      </c>
      <c r="H302" s="209">
        <v>1.25</v>
      </c>
      <c r="I302" s="254">
        <v>6.5250000000000004</v>
      </c>
      <c r="J302" s="204"/>
      <c r="K302" s="207"/>
      <c r="L302" s="204"/>
      <c r="M302" s="207"/>
      <c r="N302" s="210"/>
      <c r="Z302" s="193"/>
      <c r="AA302" s="200"/>
      <c r="AB302" s="200"/>
      <c r="AF302" s="109" t="s">
        <v>389</v>
      </c>
      <c r="AH302" s="200"/>
      <c r="AJ302" s="200"/>
      <c r="AL302" s="200"/>
    </row>
    <row r="303" spans="1:38" s="108" customFormat="1" ht="12" customHeight="1">
      <c r="A303" s="205"/>
      <c r="B303" s="204"/>
      <c r="C303" s="1150" t="s">
        <v>391</v>
      </c>
      <c r="D303" s="1150"/>
      <c r="E303" s="1150"/>
      <c r="F303" s="212"/>
      <c r="G303" s="212"/>
      <c r="H303" s="212"/>
      <c r="I303" s="212"/>
      <c r="J303" s="213">
        <v>290.36</v>
      </c>
      <c r="K303" s="212"/>
      <c r="L303" s="221">
        <v>2107.66</v>
      </c>
      <c r="M303" s="212"/>
      <c r="N303" s="214"/>
      <c r="Z303" s="193"/>
      <c r="AA303" s="200"/>
      <c r="AB303" s="200"/>
      <c r="AG303" s="109" t="s">
        <v>391</v>
      </c>
      <c r="AH303" s="200"/>
      <c r="AJ303" s="200"/>
      <c r="AL303" s="200"/>
    </row>
    <row r="304" spans="1:38" s="108" customFormat="1" ht="12">
      <c r="A304" s="205"/>
      <c r="B304" s="204"/>
      <c r="C304" s="1141" t="s">
        <v>392</v>
      </c>
      <c r="D304" s="1141"/>
      <c r="E304" s="1141"/>
      <c r="F304" s="207"/>
      <c r="G304" s="207"/>
      <c r="H304" s="207"/>
      <c r="I304" s="207"/>
      <c r="J304" s="204"/>
      <c r="K304" s="207"/>
      <c r="L304" s="220">
        <v>1325.93</v>
      </c>
      <c r="M304" s="207"/>
      <c r="N304" s="210"/>
      <c r="Z304" s="193"/>
      <c r="AA304" s="200"/>
      <c r="AB304" s="200"/>
      <c r="AF304" s="109" t="s">
        <v>392</v>
      </c>
      <c r="AH304" s="200"/>
      <c r="AJ304" s="200"/>
      <c r="AL304" s="200"/>
    </row>
    <row r="305" spans="1:39" s="108" customFormat="1" ht="22.5" customHeight="1">
      <c r="A305" s="205"/>
      <c r="B305" s="204" t="s">
        <v>916</v>
      </c>
      <c r="C305" s="1141" t="s">
        <v>917</v>
      </c>
      <c r="D305" s="1141"/>
      <c r="E305" s="1141"/>
      <c r="F305" s="207" t="s">
        <v>395</v>
      </c>
      <c r="G305" s="215">
        <v>90</v>
      </c>
      <c r="H305" s="207"/>
      <c r="I305" s="215">
        <v>90</v>
      </c>
      <c r="J305" s="204"/>
      <c r="K305" s="207"/>
      <c r="L305" s="220">
        <v>1193.3399999999999</v>
      </c>
      <c r="M305" s="207"/>
      <c r="N305" s="210"/>
      <c r="Z305" s="193"/>
      <c r="AA305" s="200"/>
      <c r="AB305" s="200"/>
      <c r="AF305" s="109" t="s">
        <v>917</v>
      </c>
      <c r="AH305" s="200"/>
      <c r="AJ305" s="200"/>
      <c r="AL305" s="200"/>
    </row>
    <row r="306" spans="1:39" s="108" customFormat="1" ht="22.5" customHeight="1">
      <c r="A306" s="205"/>
      <c r="B306" s="204" t="s">
        <v>918</v>
      </c>
      <c r="C306" s="1141" t="s">
        <v>919</v>
      </c>
      <c r="D306" s="1141"/>
      <c r="E306" s="1141"/>
      <c r="F306" s="207" t="s">
        <v>395</v>
      </c>
      <c r="G306" s="215">
        <v>46</v>
      </c>
      <c r="H306" s="207"/>
      <c r="I306" s="215">
        <v>46</v>
      </c>
      <c r="J306" s="204"/>
      <c r="K306" s="207"/>
      <c r="L306" s="208">
        <v>609.92999999999995</v>
      </c>
      <c r="M306" s="207"/>
      <c r="N306" s="210"/>
      <c r="Z306" s="193"/>
      <c r="AA306" s="200"/>
      <c r="AB306" s="200"/>
      <c r="AF306" s="109" t="s">
        <v>919</v>
      </c>
      <c r="AH306" s="200"/>
      <c r="AJ306" s="200"/>
      <c r="AL306" s="200"/>
    </row>
    <row r="307" spans="1:39" s="108" customFormat="1" ht="12" customHeight="1">
      <c r="A307" s="216"/>
      <c r="B307" s="217"/>
      <c r="C307" s="1145" t="s">
        <v>398</v>
      </c>
      <c r="D307" s="1145"/>
      <c r="E307" s="1145"/>
      <c r="F307" s="196"/>
      <c r="G307" s="196"/>
      <c r="H307" s="196"/>
      <c r="I307" s="196"/>
      <c r="J307" s="198"/>
      <c r="K307" s="196"/>
      <c r="L307" s="222">
        <v>3910.93</v>
      </c>
      <c r="M307" s="212"/>
      <c r="N307" s="199"/>
      <c r="Z307" s="193"/>
      <c r="AA307" s="200"/>
      <c r="AB307" s="200"/>
      <c r="AH307" s="200" t="s">
        <v>398</v>
      </c>
      <c r="AJ307" s="200"/>
      <c r="AL307" s="200"/>
    </row>
    <row r="308" spans="1:39" s="108" customFormat="1" ht="45" customHeight="1">
      <c r="A308" s="194" t="s">
        <v>920</v>
      </c>
      <c r="B308" s="195" t="s">
        <v>921</v>
      </c>
      <c r="C308" s="1145" t="s">
        <v>922</v>
      </c>
      <c r="D308" s="1145"/>
      <c r="E308" s="1145"/>
      <c r="F308" s="196" t="s">
        <v>486</v>
      </c>
      <c r="G308" s="196"/>
      <c r="H308" s="196"/>
      <c r="I308" s="251">
        <v>3</v>
      </c>
      <c r="J308" s="222">
        <v>558250</v>
      </c>
      <c r="K308" s="219">
        <v>1.04236</v>
      </c>
      <c r="L308" s="222">
        <v>351954.03</v>
      </c>
      <c r="M308" s="247">
        <v>4.96</v>
      </c>
      <c r="N308" s="260">
        <v>1745692</v>
      </c>
      <c r="Z308" s="193"/>
      <c r="AA308" s="200"/>
      <c r="AB308" s="200" t="s">
        <v>922</v>
      </c>
      <c r="AH308" s="200"/>
      <c r="AJ308" s="200"/>
      <c r="AL308" s="200"/>
    </row>
    <row r="309" spans="1:39" s="108" customFormat="1" ht="12" customHeight="1">
      <c r="A309" s="216"/>
      <c r="B309" s="217"/>
      <c r="C309" s="1141" t="s">
        <v>923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  <c r="Z309" s="193"/>
      <c r="AA309" s="200"/>
      <c r="AB309" s="200"/>
      <c r="AH309" s="200"/>
      <c r="AI309" s="109" t="s">
        <v>923</v>
      </c>
      <c r="AJ309" s="200"/>
      <c r="AL309" s="200"/>
    </row>
    <row r="310" spans="1:39" s="108" customFormat="1" ht="12" customHeight="1">
      <c r="A310" s="201"/>
      <c r="B310" s="202"/>
      <c r="C310" s="1141" t="s">
        <v>924</v>
      </c>
      <c r="D310" s="1141"/>
      <c r="E310" s="1141"/>
      <c r="F310" s="1141"/>
      <c r="G310" s="1141"/>
      <c r="H310" s="1141"/>
      <c r="I310" s="1141"/>
      <c r="J310" s="1141"/>
      <c r="K310" s="1141"/>
      <c r="L310" s="1141"/>
      <c r="M310" s="1141"/>
      <c r="N310" s="1146"/>
      <c r="Z310" s="193"/>
      <c r="AA310" s="200"/>
      <c r="AB310" s="200"/>
      <c r="AH310" s="200"/>
      <c r="AJ310" s="200"/>
      <c r="AL310" s="200"/>
      <c r="AM310" s="109" t="s">
        <v>924</v>
      </c>
    </row>
    <row r="311" spans="1:39" s="108" customFormat="1" ht="22.5" customHeight="1">
      <c r="A311" s="203"/>
      <c r="B311" s="204" t="s">
        <v>925</v>
      </c>
      <c r="C311" s="1141" t="s">
        <v>926</v>
      </c>
      <c r="D311" s="1141"/>
      <c r="E311" s="1141"/>
      <c r="F311" s="1141"/>
      <c r="G311" s="1141"/>
      <c r="H311" s="1141"/>
      <c r="I311" s="1141"/>
      <c r="J311" s="1141"/>
      <c r="K311" s="1141"/>
      <c r="L311" s="1141"/>
      <c r="M311" s="1141"/>
      <c r="N311" s="1146"/>
      <c r="Z311" s="193"/>
      <c r="AA311" s="200"/>
      <c r="AB311" s="200"/>
      <c r="AD311" s="109" t="s">
        <v>926</v>
      </c>
      <c r="AH311" s="200"/>
      <c r="AJ311" s="200"/>
      <c r="AL311" s="200"/>
    </row>
    <row r="312" spans="1:39" s="108" customFormat="1" ht="22.5" customHeight="1">
      <c r="A312" s="203"/>
      <c r="B312" s="204" t="s">
        <v>927</v>
      </c>
      <c r="C312" s="1141" t="s">
        <v>928</v>
      </c>
      <c r="D312" s="1141"/>
      <c r="E312" s="1141"/>
      <c r="F312" s="1141"/>
      <c r="G312" s="1141"/>
      <c r="H312" s="1141"/>
      <c r="I312" s="1141"/>
      <c r="J312" s="1141"/>
      <c r="K312" s="1141"/>
      <c r="L312" s="1141"/>
      <c r="M312" s="1141"/>
      <c r="N312" s="1146"/>
      <c r="Z312" s="193"/>
      <c r="AA312" s="200"/>
      <c r="AB312" s="200"/>
      <c r="AD312" s="109" t="s">
        <v>928</v>
      </c>
      <c r="AH312" s="200"/>
      <c r="AJ312" s="200"/>
      <c r="AL312" s="200"/>
    </row>
    <row r="313" spans="1:39" s="108" customFormat="1" ht="12" customHeight="1">
      <c r="A313" s="216"/>
      <c r="B313" s="217"/>
      <c r="C313" s="1145" t="s">
        <v>398</v>
      </c>
      <c r="D313" s="1145"/>
      <c r="E313" s="1145"/>
      <c r="F313" s="196"/>
      <c r="G313" s="196"/>
      <c r="H313" s="196"/>
      <c r="I313" s="196"/>
      <c r="J313" s="198"/>
      <c r="K313" s="196"/>
      <c r="L313" s="222">
        <v>351954.03</v>
      </c>
      <c r="M313" s="212"/>
      <c r="N313" s="260">
        <v>1745692</v>
      </c>
      <c r="Z313" s="193"/>
      <c r="AA313" s="200"/>
      <c r="AB313" s="200"/>
      <c r="AH313" s="200" t="s">
        <v>398</v>
      </c>
      <c r="AJ313" s="200"/>
      <c r="AL313" s="200"/>
    </row>
    <row r="314" spans="1:39" s="108" customFormat="1" ht="45" customHeight="1">
      <c r="A314" s="194" t="s">
        <v>929</v>
      </c>
      <c r="B314" s="195" t="s">
        <v>930</v>
      </c>
      <c r="C314" s="1145" t="s">
        <v>931</v>
      </c>
      <c r="D314" s="1145"/>
      <c r="E314" s="1145"/>
      <c r="F314" s="196" t="s">
        <v>486</v>
      </c>
      <c r="G314" s="196"/>
      <c r="H314" s="196"/>
      <c r="I314" s="251">
        <v>3</v>
      </c>
      <c r="J314" s="222">
        <v>61250</v>
      </c>
      <c r="K314" s="219">
        <v>1.04236</v>
      </c>
      <c r="L314" s="222">
        <v>38615.730000000003</v>
      </c>
      <c r="M314" s="247">
        <v>4.96</v>
      </c>
      <c r="N314" s="260">
        <v>191534</v>
      </c>
      <c r="Z314" s="193"/>
      <c r="AA314" s="200"/>
      <c r="AB314" s="200" t="s">
        <v>931</v>
      </c>
      <c r="AH314" s="200"/>
      <c r="AJ314" s="200"/>
      <c r="AL314" s="200"/>
    </row>
    <row r="315" spans="1:39" s="108" customFormat="1" ht="12" customHeight="1">
      <c r="A315" s="216"/>
      <c r="B315" s="217"/>
      <c r="C315" s="1141" t="s">
        <v>923</v>
      </c>
      <c r="D315" s="1141"/>
      <c r="E315" s="1141"/>
      <c r="F315" s="1141"/>
      <c r="G315" s="1141"/>
      <c r="H315" s="1141"/>
      <c r="I315" s="1141"/>
      <c r="J315" s="1141"/>
      <c r="K315" s="1141"/>
      <c r="L315" s="1141"/>
      <c r="M315" s="1141"/>
      <c r="N315" s="1146"/>
      <c r="Z315" s="193"/>
      <c r="AA315" s="200"/>
      <c r="AB315" s="200"/>
      <c r="AH315" s="200"/>
      <c r="AI315" s="109" t="s">
        <v>923</v>
      </c>
      <c r="AJ315" s="200"/>
      <c r="AL315" s="200"/>
    </row>
    <row r="316" spans="1:39" s="108" customFormat="1" ht="12" customHeight="1">
      <c r="A316" s="201"/>
      <c r="B316" s="202"/>
      <c r="C316" s="1141" t="s">
        <v>932</v>
      </c>
      <c r="D316" s="1141"/>
      <c r="E316" s="1141"/>
      <c r="F316" s="1141"/>
      <c r="G316" s="1141"/>
      <c r="H316" s="1141"/>
      <c r="I316" s="1141"/>
      <c r="J316" s="1141"/>
      <c r="K316" s="1141"/>
      <c r="L316" s="1141"/>
      <c r="M316" s="1141"/>
      <c r="N316" s="1146"/>
      <c r="Z316" s="193"/>
      <c r="AA316" s="200"/>
      <c r="AB316" s="200"/>
      <c r="AH316" s="200"/>
      <c r="AJ316" s="200"/>
      <c r="AL316" s="200"/>
      <c r="AM316" s="109" t="s">
        <v>932</v>
      </c>
    </row>
    <row r="317" spans="1:39" s="108" customFormat="1" ht="22.5" customHeight="1">
      <c r="A317" s="203"/>
      <c r="B317" s="204" t="s">
        <v>925</v>
      </c>
      <c r="C317" s="1141" t="s">
        <v>926</v>
      </c>
      <c r="D317" s="1141"/>
      <c r="E317" s="1141"/>
      <c r="F317" s="1141"/>
      <c r="G317" s="1141"/>
      <c r="H317" s="1141"/>
      <c r="I317" s="1141"/>
      <c r="J317" s="1141"/>
      <c r="K317" s="1141"/>
      <c r="L317" s="1141"/>
      <c r="M317" s="1141"/>
      <c r="N317" s="1146"/>
      <c r="Z317" s="193"/>
      <c r="AA317" s="200"/>
      <c r="AB317" s="200"/>
      <c r="AD317" s="109" t="s">
        <v>926</v>
      </c>
      <c r="AH317" s="200"/>
      <c r="AJ317" s="200"/>
      <c r="AL317" s="200"/>
    </row>
    <row r="318" spans="1:39" s="108" customFormat="1" ht="22.5" customHeight="1">
      <c r="A318" s="203"/>
      <c r="B318" s="204" t="s">
        <v>927</v>
      </c>
      <c r="C318" s="1141" t="s">
        <v>928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B318" s="200"/>
      <c r="AD318" s="109" t="s">
        <v>928</v>
      </c>
      <c r="AH318" s="200"/>
      <c r="AJ318" s="200"/>
      <c r="AL318" s="200"/>
    </row>
    <row r="319" spans="1:39" s="108" customFormat="1" ht="12" customHeight="1">
      <c r="A319" s="216"/>
      <c r="B319" s="217"/>
      <c r="C319" s="1145" t="s">
        <v>398</v>
      </c>
      <c r="D319" s="1145"/>
      <c r="E319" s="1145"/>
      <c r="F319" s="196"/>
      <c r="G319" s="196"/>
      <c r="H319" s="196"/>
      <c r="I319" s="196"/>
      <c r="J319" s="198"/>
      <c r="K319" s="196"/>
      <c r="L319" s="222">
        <v>38615.730000000003</v>
      </c>
      <c r="M319" s="212"/>
      <c r="N319" s="260">
        <v>191534</v>
      </c>
      <c r="Z319" s="193"/>
      <c r="AA319" s="200"/>
      <c r="AB319" s="200"/>
      <c r="AH319" s="200" t="s">
        <v>398</v>
      </c>
      <c r="AJ319" s="200"/>
      <c r="AL319" s="200"/>
    </row>
    <row r="320" spans="1:39" s="108" customFormat="1" ht="45" customHeight="1">
      <c r="A320" s="194" t="s">
        <v>933</v>
      </c>
      <c r="B320" s="195" t="s">
        <v>934</v>
      </c>
      <c r="C320" s="1145" t="s">
        <v>935</v>
      </c>
      <c r="D320" s="1145"/>
      <c r="E320" s="1145"/>
      <c r="F320" s="196" t="s">
        <v>486</v>
      </c>
      <c r="G320" s="196"/>
      <c r="H320" s="196"/>
      <c r="I320" s="251">
        <v>3</v>
      </c>
      <c r="J320" s="222">
        <v>27250</v>
      </c>
      <c r="K320" s="219">
        <v>1.04236</v>
      </c>
      <c r="L320" s="222">
        <v>17180.04</v>
      </c>
      <c r="M320" s="247">
        <v>4.96</v>
      </c>
      <c r="N320" s="260">
        <v>85213</v>
      </c>
      <c r="Z320" s="193"/>
      <c r="AA320" s="200"/>
      <c r="AB320" s="200" t="s">
        <v>935</v>
      </c>
      <c r="AH320" s="200"/>
      <c r="AJ320" s="200"/>
      <c r="AL320" s="200"/>
    </row>
    <row r="321" spans="1:39" s="108" customFormat="1" ht="12" customHeight="1">
      <c r="A321" s="216"/>
      <c r="B321" s="217"/>
      <c r="C321" s="1141" t="s">
        <v>923</v>
      </c>
      <c r="D321" s="1141"/>
      <c r="E321" s="1141"/>
      <c r="F321" s="1141"/>
      <c r="G321" s="1141"/>
      <c r="H321" s="1141"/>
      <c r="I321" s="1141"/>
      <c r="J321" s="1141"/>
      <c r="K321" s="1141"/>
      <c r="L321" s="1141"/>
      <c r="M321" s="1141"/>
      <c r="N321" s="1146"/>
      <c r="Z321" s="193"/>
      <c r="AA321" s="200"/>
      <c r="AB321" s="200"/>
      <c r="AH321" s="200"/>
      <c r="AI321" s="109" t="s">
        <v>923</v>
      </c>
      <c r="AJ321" s="200"/>
      <c r="AL321" s="200"/>
    </row>
    <row r="322" spans="1:39" s="108" customFormat="1" ht="12" customHeight="1">
      <c r="A322" s="201"/>
      <c r="B322" s="202"/>
      <c r="C322" s="1141" t="s">
        <v>936</v>
      </c>
      <c r="D322" s="1141"/>
      <c r="E322" s="1141"/>
      <c r="F322" s="1141"/>
      <c r="G322" s="1141"/>
      <c r="H322" s="1141"/>
      <c r="I322" s="1141"/>
      <c r="J322" s="1141"/>
      <c r="K322" s="1141"/>
      <c r="L322" s="1141"/>
      <c r="M322" s="1141"/>
      <c r="N322" s="1146"/>
      <c r="Z322" s="193"/>
      <c r="AA322" s="200"/>
      <c r="AB322" s="200"/>
      <c r="AH322" s="200"/>
      <c r="AJ322" s="200"/>
      <c r="AL322" s="200"/>
      <c r="AM322" s="109" t="s">
        <v>936</v>
      </c>
    </row>
    <row r="323" spans="1:39" s="108" customFormat="1" ht="22.5" customHeight="1">
      <c r="A323" s="203"/>
      <c r="B323" s="204" t="s">
        <v>925</v>
      </c>
      <c r="C323" s="1141" t="s">
        <v>926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B323" s="200"/>
      <c r="AD323" s="109" t="s">
        <v>926</v>
      </c>
      <c r="AH323" s="200"/>
      <c r="AJ323" s="200"/>
      <c r="AL323" s="200"/>
    </row>
    <row r="324" spans="1:39" s="108" customFormat="1" ht="22.5" customHeight="1">
      <c r="A324" s="203"/>
      <c r="B324" s="204" t="s">
        <v>927</v>
      </c>
      <c r="C324" s="1141" t="s">
        <v>928</v>
      </c>
      <c r="D324" s="1141"/>
      <c r="E324" s="1141"/>
      <c r="F324" s="1141"/>
      <c r="G324" s="1141"/>
      <c r="H324" s="1141"/>
      <c r="I324" s="1141"/>
      <c r="J324" s="1141"/>
      <c r="K324" s="1141"/>
      <c r="L324" s="1141"/>
      <c r="M324" s="1141"/>
      <c r="N324" s="1146"/>
      <c r="Z324" s="193"/>
      <c r="AA324" s="200"/>
      <c r="AB324" s="200"/>
      <c r="AD324" s="109" t="s">
        <v>928</v>
      </c>
      <c r="AH324" s="200"/>
      <c r="AJ324" s="200"/>
      <c r="AL324" s="200"/>
    </row>
    <row r="325" spans="1:39" s="108" customFormat="1" ht="12" customHeight="1">
      <c r="A325" s="216"/>
      <c r="B325" s="217"/>
      <c r="C325" s="1145" t="s">
        <v>398</v>
      </c>
      <c r="D325" s="1145"/>
      <c r="E325" s="1145"/>
      <c r="F325" s="196"/>
      <c r="G325" s="196"/>
      <c r="H325" s="196"/>
      <c r="I325" s="196"/>
      <c r="J325" s="198"/>
      <c r="K325" s="196"/>
      <c r="L325" s="222">
        <v>17180.04</v>
      </c>
      <c r="M325" s="212"/>
      <c r="N325" s="260">
        <v>85213</v>
      </c>
      <c r="Z325" s="193"/>
      <c r="AA325" s="200"/>
      <c r="AB325" s="200"/>
      <c r="AH325" s="200" t="s">
        <v>398</v>
      </c>
      <c r="AJ325" s="200"/>
      <c r="AL325" s="200"/>
    </row>
    <row r="326" spans="1:39" s="108" customFormat="1" ht="45" customHeight="1">
      <c r="A326" s="194" t="s">
        <v>937</v>
      </c>
      <c r="B326" s="195" t="s">
        <v>938</v>
      </c>
      <c r="C326" s="1145" t="s">
        <v>939</v>
      </c>
      <c r="D326" s="1145"/>
      <c r="E326" s="1145"/>
      <c r="F326" s="196" t="s">
        <v>486</v>
      </c>
      <c r="G326" s="196"/>
      <c r="H326" s="196"/>
      <c r="I326" s="251">
        <v>3</v>
      </c>
      <c r="J326" s="222">
        <v>63833.33</v>
      </c>
      <c r="K326" s="219">
        <v>1.04236</v>
      </c>
      <c r="L326" s="222">
        <v>40244.35</v>
      </c>
      <c r="M326" s="247">
        <v>4.96</v>
      </c>
      <c r="N326" s="260">
        <v>199612</v>
      </c>
      <c r="Z326" s="193"/>
      <c r="AA326" s="200"/>
      <c r="AB326" s="200" t="s">
        <v>939</v>
      </c>
      <c r="AH326" s="200"/>
      <c r="AJ326" s="200"/>
      <c r="AL326" s="200"/>
    </row>
    <row r="327" spans="1:39" s="108" customFormat="1" ht="12" customHeight="1">
      <c r="A327" s="216"/>
      <c r="B327" s="217"/>
      <c r="C327" s="1141" t="s">
        <v>923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B327" s="200"/>
      <c r="AH327" s="200"/>
      <c r="AI327" s="109" t="s">
        <v>923</v>
      </c>
      <c r="AJ327" s="200"/>
      <c r="AL327" s="200"/>
    </row>
    <row r="328" spans="1:39" s="108" customFormat="1" ht="12" customHeight="1">
      <c r="A328" s="201"/>
      <c r="B328" s="202"/>
      <c r="C328" s="1141" t="s">
        <v>940</v>
      </c>
      <c r="D328" s="1141"/>
      <c r="E328" s="1141"/>
      <c r="F328" s="1141"/>
      <c r="G328" s="1141"/>
      <c r="H328" s="1141"/>
      <c r="I328" s="1141"/>
      <c r="J328" s="1141"/>
      <c r="K328" s="1141"/>
      <c r="L328" s="1141"/>
      <c r="M328" s="1141"/>
      <c r="N328" s="1146"/>
      <c r="Z328" s="193"/>
      <c r="AA328" s="200"/>
      <c r="AB328" s="200"/>
      <c r="AH328" s="200"/>
      <c r="AJ328" s="200"/>
      <c r="AL328" s="200"/>
      <c r="AM328" s="109" t="s">
        <v>940</v>
      </c>
    </row>
    <row r="329" spans="1:39" s="108" customFormat="1" ht="22.5" customHeight="1">
      <c r="A329" s="203"/>
      <c r="B329" s="204" t="s">
        <v>925</v>
      </c>
      <c r="C329" s="1141" t="s">
        <v>926</v>
      </c>
      <c r="D329" s="1141"/>
      <c r="E329" s="1141"/>
      <c r="F329" s="1141"/>
      <c r="G329" s="1141"/>
      <c r="H329" s="1141"/>
      <c r="I329" s="1141"/>
      <c r="J329" s="1141"/>
      <c r="K329" s="1141"/>
      <c r="L329" s="1141"/>
      <c r="M329" s="1141"/>
      <c r="N329" s="1146"/>
      <c r="Z329" s="193"/>
      <c r="AA329" s="200"/>
      <c r="AB329" s="200"/>
      <c r="AD329" s="109" t="s">
        <v>926</v>
      </c>
      <c r="AH329" s="200"/>
      <c r="AJ329" s="200"/>
      <c r="AL329" s="200"/>
    </row>
    <row r="330" spans="1:39" s="108" customFormat="1" ht="22.5" customHeight="1">
      <c r="A330" s="203"/>
      <c r="B330" s="204" t="s">
        <v>927</v>
      </c>
      <c r="C330" s="1141" t="s">
        <v>928</v>
      </c>
      <c r="D330" s="1141"/>
      <c r="E330" s="1141"/>
      <c r="F330" s="1141"/>
      <c r="G330" s="1141"/>
      <c r="H330" s="1141"/>
      <c r="I330" s="1141"/>
      <c r="J330" s="1141"/>
      <c r="K330" s="1141"/>
      <c r="L330" s="1141"/>
      <c r="M330" s="1141"/>
      <c r="N330" s="1146"/>
      <c r="Z330" s="193"/>
      <c r="AA330" s="200"/>
      <c r="AB330" s="200"/>
      <c r="AD330" s="109" t="s">
        <v>928</v>
      </c>
      <c r="AH330" s="200"/>
      <c r="AJ330" s="200"/>
      <c r="AL330" s="200"/>
    </row>
    <row r="331" spans="1:39" s="108" customFormat="1" ht="12" customHeight="1">
      <c r="A331" s="216"/>
      <c r="B331" s="217"/>
      <c r="C331" s="1145" t="s">
        <v>398</v>
      </c>
      <c r="D331" s="1145"/>
      <c r="E331" s="1145"/>
      <c r="F331" s="196"/>
      <c r="G331" s="196"/>
      <c r="H331" s="196"/>
      <c r="I331" s="196"/>
      <c r="J331" s="198"/>
      <c r="K331" s="196"/>
      <c r="L331" s="222">
        <v>40244.35</v>
      </c>
      <c r="M331" s="212"/>
      <c r="N331" s="260">
        <v>199612</v>
      </c>
      <c r="Z331" s="193"/>
      <c r="AA331" s="200"/>
      <c r="AB331" s="200"/>
      <c r="AH331" s="200" t="s">
        <v>398</v>
      </c>
      <c r="AJ331" s="200"/>
      <c r="AL331" s="200"/>
    </row>
    <row r="332" spans="1:39" s="108" customFormat="1" ht="45">
      <c r="A332" s="194" t="s">
        <v>941</v>
      </c>
      <c r="B332" s="195" t="s">
        <v>942</v>
      </c>
      <c r="C332" s="1145" t="s">
        <v>943</v>
      </c>
      <c r="D332" s="1145"/>
      <c r="E332" s="1145"/>
      <c r="F332" s="196" t="s">
        <v>486</v>
      </c>
      <c r="G332" s="196"/>
      <c r="H332" s="196"/>
      <c r="I332" s="251">
        <v>3</v>
      </c>
      <c r="J332" s="222">
        <v>44166.67</v>
      </c>
      <c r="K332" s="219">
        <v>1.04236</v>
      </c>
      <c r="L332" s="222">
        <v>27845.360000000001</v>
      </c>
      <c r="M332" s="247">
        <v>4.96</v>
      </c>
      <c r="N332" s="260">
        <v>138113</v>
      </c>
      <c r="Z332" s="193"/>
      <c r="AA332" s="200"/>
      <c r="AB332" s="200" t="s">
        <v>943</v>
      </c>
      <c r="AH332" s="200"/>
      <c r="AJ332" s="200"/>
      <c r="AL332" s="200"/>
    </row>
    <row r="333" spans="1:39" s="108" customFormat="1" ht="12" customHeight="1">
      <c r="A333" s="216"/>
      <c r="B333" s="217"/>
      <c r="C333" s="1141" t="s">
        <v>923</v>
      </c>
      <c r="D333" s="1141"/>
      <c r="E333" s="1141"/>
      <c r="F333" s="1141"/>
      <c r="G333" s="1141"/>
      <c r="H333" s="1141"/>
      <c r="I333" s="1141"/>
      <c r="J333" s="1141"/>
      <c r="K333" s="1141"/>
      <c r="L333" s="1141"/>
      <c r="M333" s="1141"/>
      <c r="N333" s="1146"/>
      <c r="Z333" s="193"/>
      <c r="AA333" s="200"/>
      <c r="AB333" s="200"/>
      <c r="AH333" s="200"/>
      <c r="AI333" s="109" t="s">
        <v>923</v>
      </c>
      <c r="AJ333" s="200"/>
      <c r="AL333" s="200"/>
    </row>
    <row r="334" spans="1:39" s="108" customFormat="1" ht="12" customHeight="1">
      <c r="A334" s="201"/>
      <c r="B334" s="202"/>
      <c r="C334" s="1141" t="s">
        <v>944</v>
      </c>
      <c r="D334" s="1141"/>
      <c r="E334" s="1141"/>
      <c r="F334" s="1141"/>
      <c r="G334" s="1141"/>
      <c r="H334" s="1141"/>
      <c r="I334" s="1141"/>
      <c r="J334" s="1141"/>
      <c r="K334" s="1141"/>
      <c r="L334" s="1141"/>
      <c r="M334" s="1141"/>
      <c r="N334" s="1146"/>
      <c r="Z334" s="193"/>
      <c r="AA334" s="200"/>
      <c r="AB334" s="200"/>
      <c r="AH334" s="200"/>
      <c r="AJ334" s="200"/>
      <c r="AL334" s="200"/>
      <c r="AM334" s="109" t="s">
        <v>944</v>
      </c>
    </row>
    <row r="335" spans="1:39" s="108" customFormat="1" ht="22.5" customHeight="1">
      <c r="A335" s="203"/>
      <c r="B335" s="204" t="s">
        <v>925</v>
      </c>
      <c r="C335" s="1141" t="s">
        <v>926</v>
      </c>
      <c r="D335" s="1141"/>
      <c r="E335" s="1141"/>
      <c r="F335" s="1141"/>
      <c r="G335" s="1141"/>
      <c r="H335" s="1141"/>
      <c r="I335" s="1141"/>
      <c r="J335" s="1141"/>
      <c r="K335" s="1141"/>
      <c r="L335" s="1141"/>
      <c r="M335" s="1141"/>
      <c r="N335" s="1146"/>
      <c r="Z335" s="193"/>
      <c r="AA335" s="200"/>
      <c r="AB335" s="200"/>
      <c r="AD335" s="109" t="s">
        <v>926</v>
      </c>
      <c r="AH335" s="200"/>
      <c r="AJ335" s="200"/>
      <c r="AL335" s="200"/>
    </row>
    <row r="336" spans="1:39" s="108" customFormat="1" ht="22.5" customHeight="1">
      <c r="A336" s="203"/>
      <c r="B336" s="204" t="s">
        <v>927</v>
      </c>
      <c r="C336" s="1141" t="s">
        <v>928</v>
      </c>
      <c r="D336" s="1141"/>
      <c r="E336" s="1141"/>
      <c r="F336" s="1141"/>
      <c r="G336" s="1141"/>
      <c r="H336" s="1141"/>
      <c r="I336" s="1141"/>
      <c r="J336" s="1141"/>
      <c r="K336" s="1141"/>
      <c r="L336" s="1141"/>
      <c r="M336" s="1141"/>
      <c r="N336" s="1146"/>
      <c r="Z336" s="193"/>
      <c r="AA336" s="200"/>
      <c r="AB336" s="200"/>
      <c r="AD336" s="109" t="s">
        <v>928</v>
      </c>
      <c r="AH336" s="200"/>
      <c r="AJ336" s="200"/>
      <c r="AL336" s="200"/>
    </row>
    <row r="337" spans="1:39" s="108" customFormat="1" ht="12" customHeight="1">
      <c r="A337" s="216"/>
      <c r="B337" s="217"/>
      <c r="C337" s="1145" t="s">
        <v>398</v>
      </c>
      <c r="D337" s="1145"/>
      <c r="E337" s="1145"/>
      <c r="F337" s="196"/>
      <c r="G337" s="196"/>
      <c r="H337" s="196"/>
      <c r="I337" s="196"/>
      <c r="J337" s="198"/>
      <c r="K337" s="196"/>
      <c r="L337" s="222">
        <v>27845.360000000001</v>
      </c>
      <c r="M337" s="212"/>
      <c r="N337" s="260">
        <v>138113</v>
      </c>
      <c r="Z337" s="193"/>
      <c r="AA337" s="200"/>
      <c r="AB337" s="200"/>
      <c r="AH337" s="200" t="s">
        <v>398</v>
      </c>
      <c r="AJ337" s="200"/>
      <c r="AL337" s="200"/>
    </row>
    <row r="338" spans="1:39" s="108" customFormat="1" ht="45" customHeight="1">
      <c r="A338" s="194" t="s">
        <v>945</v>
      </c>
      <c r="B338" s="195" t="s">
        <v>946</v>
      </c>
      <c r="C338" s="1145" t="s">
        <v>947</v>
      </c>
      <c r="D338" s="1145"/>
      <c r="E338" s="1145"/>
      <c r="F338" s="196" t="s">
        <v>486</v>
      </c>
      <c r="G338" s="196"/>
      <c r="H338" s="196"/>
      <c r="I338" s="251">
        <v>3</v>
      </c>
      <c r="J338" s="222">
        <v>3833.33</v>
      </c>
      <c r="K338" s="219">
        <v>1.04236</v>
      </c>
      <c r="L338" s="222">
        <v>2416.73</v>
      </c>
      <c r="M338" s="247">
        <v>4.96</v>
      </c>
      <c r="N338" s="260">
        <v>11987</v>
      </c>
      <c r="Z338" s="193"/>
      <c r="AA338" s="200"/>
      <c r="AB338" s="200" t="s">
        <v>947</v>
      </c>
      <c r="AH338" s="200"/>
      <c r="AJ338" s="200"/>
      <c r="AL338" s="200"/>
    </row>
    <row r="339" spans="1:39" s="108" customFormat="1" ht="12" customHeight="1">
      <c r="A339" s="216"/>
      <c r="B339" s="217"/>
      <c r="C339" s="1141" t="s">
        <v>923</v>
      </c>
      <c r="D339" s="1141"/>
      <c r="E339" s="1141"/>
      <c r="F339" s="1141"/>
      <c r="G339" s="1141"/>
      <c r="H339" s="1141"/>
      <c r="I339" s="1141"/>
      <c r="J339" s="1141"/>
      <c r="K339" s="1141"/>
      <c r="L339" s="1141"/>
      <c r="M339" s="1141"/>
      <c r="N339" s="1146"/>
      <c r="Z339" s="193"/>
      <c r="AA339" s="200"/>
      <c r="AB339" s="200"/>
      <c r="AH339" s="200"/>
      <c r="AI339" s="109" t="s">
        <v>923</v>
      </c>
      <c r="AJ339" s="200"/>
      <c r="AL339" s="200"/>
    </row>
    <row r="340" spans="1:39" s="108" customFormat="1" ht="12" customHeight="1">
      <c r="A340" s="201"/>
      <c r="B340" s="202"/>
      <c r="C340" s="1141" t="s">
        <v>948</v>
      </c>
      <c r="D340" s="1141"/>
      <c r="E340" s="1141"/>
      <c r="F340" s="1141"/>
      <c r="G340" s="1141"/>
      <c r="H340" s="1141"/>
      <c r="I340" s="1141"/>
      <c r="J340" s="1141"/>
      <c r="K340" s="1141"/>
      <c r="L340" s="1141"/>
      <c r="M340" s="1141"/>
      <c r="N340" s="1146"/>
      <c r="Z340" s="193"/>
      <c r="AA340" s="200"/>
      <c r="AB340" s="200"/>
      <c r="AH340" s="200"/>
      <c r="AJ340" s="200"/>
      <c r="AL340" s="200"/>
      <c r="AM340" s="109" t="s">
        <v>948</v>
      </c>
    </row>
    <row r="341" spans="1:39" s="108" customFormat="1" ht="22.5" customHeight="1">
      <c r="A341" s="203"/>
      <c r="B341" s="204" t="s">
        <v>925</v>
      </c>
      <c r="C341" s="1141" t="s">
        <v>926</v>
      </c>
      <c r="D341" s="1141"/>
      <c r="E341" s="1141"/>
      <c r="F341" s="1141"/>
      <c r="G341" s="1141"/>
      <c r="H341" s="1141"/>
      <c r="I341" s="1141"/>
      <c r="J341" s="1141"/>
      <c r="K341" s="1141"/>
      <c r="L341" s="1141"/>
      <c r="M341" s="1141"/>
      <c r="N341" s="1146"/>
      <c r="Z341" s="193"/>
      <c r="AA341" s="200"/>
      <c r="AB341" s="200"/>
      <c r="AD341" s="109" t="s">
        <v>926</v>
      </c>
      <c r="AH341" s="200"/>
      <c r="AJ341" s="200"/>
      <c r="AL341" s="200"/>
    </row>
    <row r="342" spans="1:39" s="108" customFormat="1" ht="22.5" customHeight="1">
      <c r="A342" s="203"/>
      <c r="B342" s="204" t="s">
        <v>927</v>
      </c>
      <c r="C342" s="1141" t="s">
        <v>928</v>
      </c>
      <c r="D342" s="1141"/>
      <c r="E342" s="1141"/>
      <c r="F342" s="1141"/>
      <c r="G342" s="1141"/>
      <c r="H342" s="1141"/>
      <c r="I342" s="1141"/>
      <c r="J342" s="1141"/>
      <c r="K342" s="1141"/>
      <c r="L342" s="1141"/>
      <c r="M342" s="1141"/>
      <c r="N342" s="1146"/>
      <c r="Z342" s="193"/>
      <c r="AA342" s="200"/>
      <c r="AB342" s="200"/>
      <c r="AD342" s="109" t="s">
        <v>928</v>
      </c>
      <c r="AH342" s="200"/>
      <c r="AJ342" s="200"/>
      <c r="AL342" s="200"/>
    </row>
    <row r="343" spans="1:39" s="108" customFormat="1" ht="12" customHeight="1">
      <c r="A343" s="216"/>
      <c r="B343" s="217"/>
      <c r="C343" s="1145" t="s">
        <v>398</v>
      </c>
      <c r="D343" s="1145"/>
      <c r="E343" s="1145"/>
      <c r="F343" s="196"/>
      <c r="G343" s="196"/>
      <c r="H343" s="196"/>
      <c r="I343" s="196"/>
      <c r="J343" s="198"/>
      <c r="K343" s="196"/>
      <c r="L343" s="222">
        <v>2416.73</v>
      </c>
      <c r="M343" s="212"/>
      <c r="N343" s="260">
        <v>11987</v>
      </c>
      <c r="Z343" s="193"/>
      <c r="AA343" s="200"/>
      <c r="AB343" s="200"/>
      <c r="AH343" s="200" t="s">
        <v>398</v>
      </c>
      <c r="AJ343" s="200"/>
      <c r="AL343" s="200"/>
    </row>
    <row r="344" spans="1:39" s="108" customFormat="1" ht="45" customHeight="1">
      <c r="A344" s="194" t="s">
        <v>949</v>
      </c>
      <c r="B344" s="195" t="s">
        <v>950</v>
      </c>
      <c r="C344" s="1145" t="s">
        <v>951</v>
      </c>
      <c r="D344" s="1145"/>
      <c r="E344" s="1145"/>
      <c r="F344" s="196" t="s">
        <v>486</v>
      </c>
      <c r="G344" s="196"/>
      <c r="H344" s="196"/>
      <c r="I344" s="251">
        <v>3</v>
      </c>
      <c r="J344" s="222">
        <v>558250</v>
      </c>
      <c r="K344" s="219">
        <v>1.04236</v>
      </c>
      <c r="L344" s="222">
        <v>351954.03</v>
      </c>
      <c r="M344" s="247">
        <v>4.96</v>
      </c>
      <c r="N344" s="260">
        <v>1745692</v>
      </c>
      <c r="Z344" s="193"/>
      <c r="AA344" s="200"/>
      <c r="AB344" s="200" t="s">
        <v>951</v>
      </c>
      <c r="AH344" s="200"/>
      <c r="AJ344" s="200"/>
      <c r="AL344" s="200"/>
    </row>
    <row r="345" spans="1:39" s="108" customFormat="1" ht="12" customHeight="1">
      <c r="A345" s="216"/>
      <c r="B345" s="217"/>
      <c r="C345" s="1141" t="s">
        <v>923</v>
      </c>
      <c r="D345" s="1141"/>
      <c r="E345" s="1141"/>
      <c r="F345" s="1141"/>
      <c r="G345" s="1141"/>
      <c r="H345" s="1141"/>
      <c r="I345" s="1141"/>
      <c r="J345" s="1141"/>
      <c r="K345" s="1141"/>
      <c r="L345" s="1141"/>
      <c r="M345" s="1141"/>
      <c r="N345" s="1146"/>
      <c r="Z345" s="193"/>
      <c r="AA345" s="200"/>
      <c r="AB345" s="200"/>
      <c r="AH345" s="200"/>
      <c r="AI345" s="109" t="s">
        <v>923</v>
      </c>
      <c r="AJ345" s="200"/>
      <c r="AL345" s="200"/>
    </row>
    <row r="346" spans="1:39" s="108" customFormat="1" ht="12" customHeight="1">
      <c r="A346" s="201"/>
      <c r="B346" s="202"/>
      <c r="C346" s="1141" t="s">
        <v>924</v>
      </c>
      <c r="D346" s="1141"/>
      <c r="E346" s="1141"/>
      <c r="F346" s="1141"/>
      <c r="G346" s="1141"/>
      <c r="H346" s="1141"/>
      <c r="I346" s="1141"/>
      <c r="J346" s="1141"/>
      <c r="K346" s="1141"/>
      <c r="L346" s="1141"/>
      <c r="M346" s="1141"/>
      <c r="N346" s="1146"/>
      <c r="Z346" s="193"/>
      <c r="AA346" s="200"/>
      <c r="AB346" s="200"/>
      <c r="AH346" s="200"/>
      <c r="AJ346" s="200"/>
      <c r="AL346" s="200"/>
      <c r="AM346" s="109" t="s">
        <v>924</v>
      </c>
    </row>
    <row r="347" spans="1:39" s="108" customFormat="1" ht="22.5" customHeight="1">
      <c r="A347" s="203"/>
      <c r="B347" s="204" t="s">
        <v>925</v>
      </c>
      <c r="C347" s="1141" t="s">
        <v>926</v>
      </c>
      <c r="D347" s="1141"/>
      <c r="E347" s="1141"/>
      <c r="F347" s="1141"/>
      <c r="G347" s="1141"/>
      <c r="H347" s="1141"/>
      <c r="I347" s="1141"/>
      <c r="J347" s="1141"/>
      <c r="K347" s="1141"/>
      <c r="L347" s="1141"/>
      <c r="M347" s="1141"/>
      <c r="N347" s="1146"/>
      <c r="Z347" s="193"/>
      <c r="AA347" s="200"/>
      <c r="AB347" s="200"/>
      <c r="AD347" s="109" t="s">
        <v>926</v>
      </c>
      <c r="AH347" s="200"/>
      <c r="AJ347" s="200"/>
      <c r="AL347" s="200"/>
    </row>
    <row r="348" spans="1:39" s="108" customFormat="1" ht="22.5" customHeight="1">
      <c r="A348" s="203"/>
      <c r="B348" s="204" t="s">
        <v>927</v>
      </c>
      <c r="C348" s="1141" t="s">
        <v>928</v>
      </c>
      <c r="D348" s="1141"/>
      <c r="E348" s="1141"/>
      <c r="F348" s="1141"/>
      <c r="G348" s="1141"/>
      <c r="H348" s="1141"/>
      <c r="I348" s="1141"/>
      <c r="J348" s="1141"/>
      <c r="K348" s="1141"/>
      <c r="L348" s="1141"/>
      <c r="M348" s="1141"/>
      <c r="N348" s="1146"/>
      <c r="Z348" s="193"/>
      <c r="AA348" s="200"/>
      <c r="AB348" s="200"/>
      <c r="AD348" s="109" t="s">
        <v>928</v>
      </c>
      <c r="AH348" s="200"/>
      <c r="AJ348" s="200"/>
      <c r="AL348" s="200"/>
    </row>
    <row r="349" spans="1:39" s="108" customFormat="1" ht="12" customHeight="1">
      <c r="A349" s="216"/>
      <c r="B349" s="217"/>
      <c r="C349" s="1145" t="s">
        <v>398</v>
      </c>
      <c r="D349" s="1145"/>
      <c r="E349" s="1145"/>
      <c r="F349" s="196"/>
      <c r="G349" s="196"/>
      <c r="H349" s="196"/>
      <c r="I349" s="196"/>
      <c r="J349" s="198"/>
      <c r="K349" s="196"/>
      <c r="L349" s="222">
        <v>351954.03</v>
      </c>
      <c r="M349" s="212"/>
      <c r="N349" s="260">
        <v>1745692</v>
      </c>
      <c r="Z349" s="193"/>
      <c r="AA349" s="200"/>
      <c r="AB349" s="200"/>
      <c r="AH349" s="200" t="s">
        <v>398</v>
      </c>
      <c r="AJ349" s="200"/>
      <c r="AL349" s="200"/>
    </row>
    <row r="350" spans="1:39" s="108" customFormat="1" ht="45" customHeight="1">
      <c r="A350" s="194" t="s">
        <v>952</v>
      </c>
      <c r="B350" s="195" t="s">
        <v>938</v>
      </c>
      <c r="C350" s="1145" t="s">
        <v>953</v>
      </c>
      <c r="D350" s="1145"/>
      <c r="E350" s="1145"/>
      <c r="F350" s="196" t="s">
        <v>486</v>
      </c>
      <c r="G350" s="196"/>
      <c r="H350" s="196"/>
      <c r="I350" s="251">
        <v>3</v>
      </c>
      <c r="J350" s="222">
        <v>63833.33</v>
      </c>
      <c r="K350" s="219">
        <v>1.04236</v>
      </c>
      <c r="L350" s="222">
        <v>40244.35</v>
      </c>
      <c r="M350" s="247">
        <v>4.96</v>
      </c>
      <c r="N350" s="260">
        <v>199612</v>
      </c>
      <c r="Z350" s="193"/>
      <c r="AA350" s="200"/>
      <c r="AB350" s="200" t="s">
        <v>953</v>
      </c>
      <c r="AH350" s="200"/>
      <c r="AJ350" s="200"/>
      <c r="AL350" s="200"/>
    </row>
    <row r="351" spans="1:39" s="108" customFormat="1" ht="12" customHeight="1">
      <c r="A351" s="216"/>
      <c r="B351" s="217"/>
      <c r="C351" s="1141" t="s">
        <v>923</v>
      </c>
      <c r="D351" s="1141"/>
      <c r="E351" s="1141"/>
      <c r="F351" s="1141"/>
      <c r="G351" s="1141"/>
      <c r="H351" s="1141"/>
      <c r="I351" s="1141"/>
      <c r="J351" s="1141"/>
      <c r="K351" s="1141"/>
      <c r="L351" s="1141"/>
      <c r="M351" s="1141"/>
      <c r="N351" s="1146"/>
      <c r="Z351" s="193"/>
      <c r="AA351" s="200"/>
      <c r="AB351" s="200"/>
      <c r="AH351" s="200"/>
      <c r="AI351" s="109" t="s">
        <v>923</v>
      </c>
      <c r="AJ351" s="200"/>
      <c r="AL351" s="200"/>
    </row>
    <row r="352" spans="1:39" s="108" customFormat="1" ht="12" customHeight="1">
      <c r="A352" s="201"/>
      <c r="B352" s="202"/>
      <c r="C352" s="1141" t="s">
        <v>940</v>
      </c>
      <c r="D352" s="1141"/>
      <c r="E352" s="1141"/>
      <c r="F352" s="1141"/>
      <c r="G352" s="1141"/>
      <c r="H352" s="1141"/>
      <c r="I352" s="1141"/>
      <c r="J352" s="1141"/>
      <c r="K352" s="1141"/>
      <c r="L352" s="1141"/>
      <c r="M352" s="1141"/>
      <c r="N352" s="1146"/>
      <c r="Z352" s="193"/>
      <c r="AA352" s="200"/>
      <c r="AB352" s="200"/>
      <c r="AH352" s="200"/>
      <c r="AJ352" s="200"/>
      <c r="AL352" s="200"/>
      <c r="AM352" s="109" t="s">
        <v>940</v>
      </c>
    </row>
    <row r="353" spans="1:39" s="108" customFormat="1" ht="22.5" customHeight="1">
      <c r="A353" s="203"/>
      <c r="B353" s="204" t="s">
        <v>925</v>
      </c>
      <c r="C353" s="1141" t="s">
        <v>926</v>
      </c>
      <c r="D353" s="1141"/>
      <c r="E353" s="1141"/>
      <c r="F353" s="1141"/>
      <c r="G353" s="1141"/>
      <c r="H353" s="1141"/>
      <c r="I353" s="1141"/>
      <c r="J353" s="1141"/>
      <c r="K353" s="1141"/>
      <c r="L353" s="1141"/>
      <c r="M353" s="1141"/>
      <c r="N353" s="1146"/>
      <c r="Z353" s="193"/>
      <c r="AA353" s="200"/>
      <c r="AB353" s="200"/>
      <c r="AD353" s="109" t="s">
        <v>926</v>
      </c>
      <c r="AH353" s="200"/>
      <c r="AJ353" s="200"/>
      <c r="AL353" s="200"/>
    </row>
    <row r="354" spans="1:39" s="108" customFormat="1" ht="22.5" customHeight="1">
      <c r="A354" s="203"/>
      <c r="B354" s="204" t="s">
        <v>927</v>
      </c>
      <c r="C354" s="1141" t="s">
        <v>928</v>
      </c>
      <c r="D354" s="1141"/>
      <c r="E354" s="1141"/>
      <c r="F354" s="1141"/>
      <c r="G354" s="1141"/>
      <c r="H354" s="1141"/>
      <c r="I354" s="1141"/>
      <c r="J354" s="1141"/>
      <c r="K354" s="1141"/>
      <c r="L354" s="1141"/>
      <c r="M354" s="1141"/>
      <c r="N354" s="1146"/>
      <c r="Z354" s="193"/>
      <c r="AA354" s="200"/>
      <c r="AB354" s="200"/>
      <c r="AD354" s="109" t="s">
        <v>928</v>
      </c>
      <c r="AH354" s="200"/>
      <c r="AJ354" s="200"/>
      <c r="AL354" s="200"/>
    </row>
    <row r="355" spans="1:39" s="108" customFormat="1" ht="12" customHeight="1">
      <c r="A355" s="216"/>
      <c r="B355" s="217"/>
      <c r="C355" s="1145" t="s">
        <v>398</v>
      </c>
      <c r="D355" s="1145"/>
      <c r="E355" s="1145"/>
      <c r="F355" s="196"/>
      <c r="G355" s="196"/>
      <c r="H355" s="196"/>
      <c r="I355" s="196"/>
      <c r="J355" s="198"/>
      <c r="K355" s="196"/>
      <c r="L355" s="222">
        <v>40244.35</v>
      </c>
      <c r="M355" s="212"/>
      <c r="N355" s="260">
        <v>199612</v>
      </c>
      <c r="Z355" s="193"/>
      <c r="AA355" s="200"/>
      <c r="AB355" s="200"/>
      <c r="AH355" s="200" t="s">
        <v>398</v>
      </c>
      <c r="AJ355" s="200"/>
      <c r="AL355" s="200"/>
    </row>
    <row r="356" spans="1:39" s="108" customFormat="1" ht="45">
      <c r="A356" s="194" t="s">
        <v>954</v>
      </c>
      <c r="B356" s="195" t="s">
        <v>942</v>
      </c>
      <c r="C356" s="1145" t="s">
        <v>955</v>
      </c>
      <c r="D356" s="1145"/>
      <c r="E356" s="1145"/>
      <c r="F356" s="196" t="s">
        <v>486</v>
      </c>
      <c r="G356" s="196"/>
      <c r="H356" s="196"/>
      <c r="I356" s="251">
        <v>3</v>
      </c>
      <c r="J356" s="222">
        <v>44166.67</v>
      </c>
      <c r="K356" s="219">
        <v>1.04236</v>
      </c>
      <c r="L356" s="222">
        <v>27845.360000000001</v>
      </c>
      <c r="M356" s="247">
        <v>4.96</v>
      </c>
      <c r="N356" s="260">
        <v>138113</v>
      </c>
      <c r="Z356" s="193"/>
      <c r="AA356" s="200"/>
      <c r="AB356" s="200" t="s">
        <v>955</v>
      </c>
      <c r="AH356" s="200"/>
      <c r="AJ356" s="200"/>
      <c r="AL356" s="200"/>
    </row>
    <row r="357" spans="1:39" s="108" customFormat="1" ht="12" customHeight="1">
      <c r="A357" s="216"/>
      <c r="B357" s="217"/>
      <c r="C357" s="1141" t="s">
        <v>923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200"/>
      <c r="AH357" s="200"/>
      <c r="AI357" s="109" t="s">
        <v>923</v>
      </c>
      <c r="AJ357" s="200"/>
      <c r="AL357" s="200"/>
    </row>
    <row r="358" spans="1:39" s="108" customFormat="1" ht="12" customHeight="1">
      <c r="A358" s="201"/>
      <c r="B358" s="202"/>
      <c r="C358" s="1141" t="s">
        <v>944</v>
      </c>
      <c r="D358" s="1141"/>
      <c r="E358" s="1141"/>
      <c r="F358" s="1141"/>
      <c r="G358" s="1141"/>
      <c r="H358" s="1141"/>
      <c r="I358" s="1141"/>
      <c r="J358" s="1141"/>
      <c r="K358" s="1141"/>
      <c r="L358" s="1141"/>
      <c r="M358" s="1141"/>
      <c r="N358" s="1146"/>
      <c r="Z358" s="193"/>
      <c r="AA358" s="200"/>
      <c r="AB358" s="200"/>
      <c r="AH358" s="200"/>
      <c r="AJ358" s="200"/>
      <c r="AL358" s="200"/>
      <c r="AM358" s="109" t="s">
        <v>944</v>
      </c>
    </row>
    <row r="359" spans="1:39" s="108" customFormat="1" ht="22.5" customHeight="1">
      <c r="A359" s="203"/>
      <c r="B359" s="204" t="s">
        <v>925</v>
      </c>
      <c r="C359" s="1141" t="s">
        <v>926</v>
      </c>
      <c r="D359" s="1141"/>
      <c r="E359" s="1141"/>
      <c r="F359" s="1141"/>
      <c r="G359" s="1141"/>
      <c r="H359" s="1141"/>
      <c r="I359" s="1141"/>
      <c r="J359" s="1141"/>
      <c r="K359" s="1141"/>
      <c r="L359" s="1141"/>
      <c r="M359" s="1141"/>
      <c r="N359" s="1146"/>
      <c r="Z359" s="193"/>
      <c r="AA359" s="200"/>
      <c r="AB359" s="200"/>
      <c r="AD359" s="109" t="s">
        <v>926</v>
      </c>
      <c r="AH359" s="200"/>
      <c r="AJ359" s="200"/>
      <c r="AL359" s="200"/>
    </row>
    <row r="360" spans="1:39" s="108" customFormat="1" ht="22.5" customHeight="1">
      <c r="A360" s="203"/>
      <c r="B360" s="204" t="s">
        <v>927</v>
      </c>
      <c r="C360" s="1141" t="s">
        <v>928</v>
      </c>
      <c r="D360" s="1141"/>
      <c r="E360" s="1141"/>
      <c r="F360" s="1141"/>
      <c r="G360" s="1141"/>
      <c r="H360" s="1141"/>
      <c r="I360" s="1141"/>
      <c r="J360" s="1141"/>
      <c r="K360" s="1141"/>
      <c r="L360" s="1141"/>
      <c r="M360" s="1141"/>
      <c r="N360" s="1146"/>
      <c r="Z360" s="193"/>
      <c r="AA360" s="200"/>
      <c r="AB360" s="200"/>
      <c r="AD360" s="109" t="s">
        <v>928</v>
      </c>
      <c r="AH360" s="200"/>
      <c r="AJ360" s="200"/>
      <c r="AL360" s="200"/>
    </row>
    <row r="361" spans="1:39" s="108" customFormat="1" ht="12" customHeight="1">
      <c r="A361" s="216"/>
      <c r="B361" s="217"/>
      <c r="C361" s="1145" t="s">
        <v>398</v>
      </c>
      <c r="D361" s="1145"/>
      <c r="E361" s="1145"/>
      <c r="F361" s="196"/>
      <c r="G361" s="196"/>
      <c r="H361" s="196"/>
      <c r="I361" s="196"/>
      <c r="J361" s="198"/>
      <c r="K361" s="196"/>
      <c r="L361" s="222">
        <v>27845.360000000001</v>
      </c>
      <c r="M361" s="212"/>
      <c r="N361" s="260">
        <v>138113</v>
      </c>
      <c r="Z361" s="193"/>
      <c r="AA361" s="200"/>
      <c r="AB361" s="200"/>
      <c r="AH361" s="200" t="s">
        <v>398</v>
      </c>
      <c r="AJ361" s="200"/>
      <c r="AL361" s="200"/>
    </row>
    <row r="362" spans="1:39" s="108" customFormat="1" ht="45" customHeight="1">
      <c r="A362" s="194" t="s">
        <v>956</v>
      </c>
      <c r="B362" s="195" t="s">
        <v>946</v>
      </c>
      <c r="C362" s="1145" t="s">
        <v>957</v>
      </c>
      <c r="D362" s="1145"/>
      <c r="E362" s="1145"/>
      <c r="F362" s="196" t="s">
        <v>486</v>
      </c>
      <c r="G362" s="196"/>
      <c r="H362" s="196"/>
      <c r="I362" s="251">
        <v>3</v>
      </c>
      <c r="J362" s="222">
        <v>3833.33</v>
      </c>
      <c r="K362" s="219">
        <v>1.04236</v>
      </c>
      <c r="L362" s="222">
        <v>2416.73</v>
      </c>
      <c r="M362" s="247">
        <v>4.96</v>
      </c>
      <c r="N362" s="260">
        <v>11987</v>
      </c>
      <c r="Z362" s="193"/>
      <c r="AA362" s="200"/>
      <c r="AB362" s="200" t="s">
        <v>957</v>
      </c>
      <c r="AH362" s="200"/>
      <c r="AJ362" s="200"/>
      <c r="AL362" s="200"/>
    </row>
    <row r="363" spans="1:39" s="108" customFormat="1" ht="12" customHeight="1">
      <c r="A363" s="216"/>
      <c r="B363" s="217"/>
      <c r="C363" s="1141" t="s">
        <v>923</v>
      </c>
      <c r="D363" s="1141"/>
      <c r="E363" s="1141"/>
      <c r="F363" s="1141"/>
      <c r="G363" s="1141"/>
      <c r="H363" s="1141"/>
      <c r="I363" s="1141"/>
      <c r="J363" s="1141"/>
      <c r="K363" s="1141"/>
      <c r="L363" s="1141"/>
      <c r="M363" s="1141"/>
      <c r="N363" s="1146"/>
      <c r="Z363" s="193"/>
      <c r="AA363" s="200"/>
      <c r="AB363" s="200"/>
      <c r="AH363" s="200"/>
      <c r="AI363" s="109" t="s">
        <v>923</v>
      </c>
      <c r="AJ363" s="200"/>
      <c r="AL363" s="200"/>
    </row>
    <row r="364" spans="1:39" s="108" customFormat="1" ht="12" customHeight="1">
      <c r="A364" s="201"/>
      <c r="B364" s="202"/>
      <c r="C364" s="1141" t="s">
        <v>948</v>
      </c>
      <c r="D364" s="1141"/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6"/>
      <c r="Z364" s="193"/>
      <c r="AA364" s="200"/>
      <c r="AB364" s="200"/>
      <c r="AH364" s="200"/>
      <c r="AJ364" s="200"/>
      <c r="AL364" s="200"/>
      <c r="AM364" s="109" t="s">
        <v>948</v>
      </c>
    </row>
    <row r="365" spans="1:39" s="108" customFormat="1" ht="22.5" customHeight="1">
      <c r="A365" s="203"/>
      <c r="B365" s="204" t="s">
        <v>925</v>
      </c>
      <c r="C365" s="1141" t="s">
        <v>926</v>
      </c>
      <c r="D365" s="1141"/>
      <c r="E365" s="1141"/>
      <c r="F365" s="1141"/>
      <c r="G365" s="1141"/>
      <c r="H365" s="1141"/>
      <c r="I365" s="1141"/>
      <c r="J365" s="1141"/>
      <c r="K365" s="1141"/>
      <c r="L365" s="1141"/>
      <c r="M365" s="1141"/>
      <c r="N365" s="1146"/>
      <c r="Z365" s="193"/>
      <c r="AA365" s="200"/>
      <c r="AB365" s="200"/>
      <c r="AD365" s="109" t="s">
        <v>926</v>
      </c>
      <c r="AH365" s="200"/>
      <c r="AJ365" s="200"/>
      <c r="AL365" s="200"/>
    </row>
    <row r="366" spans="1:39" s="108" customFormat="1" ht="22.5" customHeight="1">
      <c r="A366" s="203"/>
      <c r="B366" s="204" t="s">
        <v>927</v>
      </c>
      <c r="C366" s="1141" t="s">
        <v>928</v>
      </c>
      <c r="D366" s="1141"/>
      <c r="E366" s="1141"/>
      <c r="F366" s="1141"/>
      <c r="G366" s="1141"/>
      <c r="H366" s="1141"/>
      <c r="I366" s="1141"/>
      <c r="J366" s="1141"/>
      <c r="K366" s="1141"/>
      <c r="L366" s="1141"/>
      <c r="M366" s="1141"/>
      <c r="N366" s="1146"/>
      <c r="Z366" s="193"/>
      <c r="AA366" s="200"/>
      <c r="AB366" s="200"/>
      <c r="AD366" s="109" t="s">
        <v>928</v>
      </c>
      <c r="AH366" s="200"/>
      <c r="AJ366" s="200"/>
      <c r="AL366" s="200"/>
    </row>
    <row r="367" spans="1:39" s="108" customFormat="1" ht="12" customHeight="1">
      <c r="A367" s="216"/>
      <c r="B367" s="217"/>
      <c r="C367" s="1145" t="s">
        <v>398</v>
      </c>
      <c r="D367" s="1145"/>
      <c r="E367" s="1145"/>
      <c r="F367" s="196"/>
      <c r="G367" s="196"/>
      <c r="H367" s="196"/>
      <c r="I367" s="196"/>
      <c r="J367" s="198"/>
      <c r="K367" s="196"/>
      <c r="L367" s="222">
        <v>2416.73</v>
      </c>
      <c r="M367" s="212"/>
      <c r="N367" s="260">
        <v>11987</v>
      </c>
      <c r="Z367" s="193"/>
      <c r="AA367" s="200"/>
      <c r="AB367" s="200"/>
      <c r="AH367" s="200" t="s">
        <v>398</v>
      </c>
      <c r="AJ367" s="200"/>
      <c r="AL367" s="200"/>
    </row>
    <row r="368" spans="1:39" s="108" customFormat="1" ht="33.75" customHeight="1">
      <c r="A368" s="194" t="s">
        <v>594</v>
      </c>
      <c r="B368" s="195" t="s">
        <v>958</v>
      </c>
      <c r="C368" s="1145" t="s">
        <v>959</v>
      </c>
      <c r="D368" s="1145"/>
      <c r="E368" s="1145"/>
      <c r="F368" s="196" t="s">
        <v>960</v>
      </c>
      <c r="G368" s="196"/>
      <c r="H368" s="196"/>
      <c r="I368" s="251">
        <v>6</v>
      </c>
      <c r="J368" s="198"/>
      <c r="K368" s="196"/>
      <c r="L368" s="198"/>
      <c r="M368" s="196"/>
      <c r="N368" s="199"/>
      <c r="Z368" s="193"/>
      <c r="AA368" s="200"/>
      <c r="AB368" s="200" t="s">
        <v>959</v>
      </c>
      <c r="AH368" s="200"/>
      <c r="AJ368" s="200"/>
      <c r="AL368" s="200"/>
    </row>
    <row r="369" spans="1:39" s="108" customFormat="1" ht="33.75" customHeight="1">
      <c r="A369" s="203"/>
      <c r="B369" s="204" t="s">
        <v>385</v>
      </c>
      <c r="C369" s="1141" t="s">
        <v>386</v>
      </c>
      <c r="D369" s="1141"/>
      <c r="E369" s="1141"/>
      <c r="F369" s="1141"/>
      <c r="G369" s="1141"/>
      <c r="H369" s="1141"/>
      <c r="I369" s="1141"/>
      <c r="J369" s="1141"/>
      <c r="K369" s="1141"/>
      <c r="L369" s="1141"/>
      <c r="M369" s="1141"/>
      <c r="N369" s="1146"/>
      <c r="Z369" s="193"/>
      <c r="AA369" s="200"/>
      <c r="AB369" s="200"/>
      <c r="AD369" s="109" t="s">
        <v>386</v>
      </c>
      <c r="AH369" s="200"/>
      <c r="AJ369" s="200"/>
      <c r="AL369" s="200"/>
    </row>
    <row r="370" spans="1:39" s="108" customFormat="1" ht="12">
      <c r="A370" s="205"/>
      <c r="B370" s="206">
        <v>1</v>
      </c>
      <c r="C370" s="1141" t="s">
        <v>446</v>
      </c>
      <c r="D370" s="1141"/>
      <c r="E370" s="1141"/>
      <c r="F370" s="207"/>
      <c r="G370" s="207"/>
      <c r="H370" s="207"/>
      <c r="I370" s="207"/>
      <c r="J370" s="208">
        <v>52.67</v>
      </c>
      <c r="K370" s="209">
        <v>1.25</v>
      </c>
      <c r="L370" s="208">
        <v>395.03</v>
      </c>
      <c r="M370" s="207"/>
      <c r="N370" s="210"/>
      <c r="Z370" s="193"/>
      <c r="AA370" s="200"/>
      <c r="AB370" s="200"/>
      <c r="AE370" s="109" t="s">
        <v>446</v>
      </c>
      <c r="AH370" s="200"/>
      <c r="AJ370" s="200"/>
      <c r="AL370" s="200"/>
    </row>
    <row r="371" spans="1:39" s="108" customFormat="1" ht="12">
      <c r="A371" s="205"/>
      <c r="B371" s="206">
        <v>2</v>
      </c>
      <c r="C371" s="1141" t="s">
        <v>387</v>
      </c>
      <c r="D371" s="1141"/>
      <c r="E371" s="1141"/>
      <c r="F371" s="207"/>
      <c r="G371" s="207"/>
      <c r="H371" s="207"/>
      <c r="I371" s="207"/>
      <c r="J371" s="208">
        <v>2.35</v>
      </c>
      <c r="K371" s="209">
        <v>1.25</v>
      </c>
      <c r="L371" s="208">
        <v>17.63</v>
      </c>
      <c r="M371" s="207"/>
      <c r="N371" s="210"/>
      <c r="Z371" s="193"/>
      <c r="AA371" s="200"/>
      <c r="AB371" s="200"/>
      <c r="AE371" s="109" t="s">
        <v>387</v>
      </c>
      <c r="AH371" s="200"/>
      <c r="AJ371" s="200"/>
      <c r="AL371" s="200"/>
    </row>
    <row r="372" spans="1:39" s="108" customFormat="1" ht="12">
      <c r="A372" s="205"/>
      <c r="B372" s="206">
        <v>3</v>
      </c>
      <c r="C372" s="1141" t="s">
        <v>388</v>
      </c>
      <c r="D372" s="1141"/>
      <c r="E372" s="1141"/>
      <c r="F372" s="207"/>
      <c r="G372" s="207"/>
      <c r="H372" s="207"/>
      <c r="I372" s="207"/>
      <c r="J372" s="208">
        <v>1.21</v>
      </c>
      <c r="K372" s="209">
        <v>1.25</v>
      </c>
      <c r="L372" s="208">
        <v>9.08</v>
      </c>
      <c r="M372" s="207"/>
      <c r="N372" s="210"/>
      <c r="Z372" s="193"/>
      <c r="AA372" s="200"/>
      <c r="AB372" s="200"/>
      <c r="AE372" s="109" t="s">
        <v>388</v>
      </c>
      <c r="AH372" s="200"/>
      <c r="AJ372" s="200"/>
      <c r="AL372" s="200"/>
    </row>
    <row r="373" spans="1:39" s="108" customFormat="1" ht="12">
      <c r="A373" s="205"/>
      <c r="B373" s="206">
        <v>4</v>
      </c>
      <c r="C373" s="1141" t="s">
        <v>447</v>
      </c>
      <c r="D373" s="1141"/>
      <c r="E373" s="1141"/>
      <c r="F373" s="207"/>
      <c r="G373" s="207"/>
      <c r="H373" s="207"/>
      <c r="I373" s="207"/>
      <c r="J373" s="208">
        <v>193.71</v>
      </c>
      <c r="K373" s="207"/>
      <c r="L373" s="220">
        <v>1162.26</v>
      </c>
      <c r="M373" s="207"/>
      <c r="N373" s="210"/>
      <c r="Z373" s="193"/>
      <c r="AA373" s="200"/>
      <c r="AB373" s="200"/>
      <c r="AE373" s="109" t="s">
        <v>447</v>
      </c>
      <c r="AH373" s="200"/>
      <c r="AJ373" s="200"/>
      <c r="AL373" s="200"/>
    </row>
    <row r="374" spans="1:39" s="108" customFormat="1" ht="12">
      <c r="A374" s="205"/>
      <c r="B374" s="204"/>
      <c r="C374" s="1141" t="s">
        <v>448</v>
      </c>
      <c r="D374" s="1141"/>
      <c r="E374" s="1141"/>
      <c r="F374" s="207" t="s">
        <v>390</v>
      </c>
      <c r="G374" s="209">
        <v>5.67</v>
      </c>
      <c r="H374" s="209">
        <v>1.25</v>
      </c>
      <c r="I374" s="254">
        <v>42.524999999999999</v>
      </c>
      <c r="J374" s="204"/>
      <c r="K374" s="207"/>
      <c r="L374" s="204"/>
      <c r="M374" s="207"/>
      <c r="N374" s="210"/>
      <c r="Z374" s="193"/>
      <c r="AA374" s="200"/>
      <c r="AB374" s="200"/>
      <c r="AF374" s="109" t="s">
        <v>448</v>
      </c>
      <c r="AH374" s="200"/>
      <c r="AJ374" s="200"/>
      <c r="AL374" s="200"/>
    </row>
    <row r="375" spans="1:39" s="108" customFormat="1" ht="12">
      <c r="A375" s="205"/>
      <c r="B375" s="204"/>
      <c r="C375" s="1141" t="s">
        <v>389</v>
      </c>
      <c r="D375" s="1141"/>
      <c r="E375" s="1141"/>
      <c r="F375" s="207" t="s">
        <v>390</v>
      </c>
      <c r="G375" s="209">
        <v>0.12</v>
      </c>
      <c r="H375" s="209">
        <v>1.25</v>
      </c>
      <c r="I375" s="248">
        <v>0.9</v>
      </c>
      <c r="J375" s="204"/>
      <c r="K375" s="207"/>
      <c r="L375" s="204"/>
      <c r="M375" s="207"/>
      <c r="N375" s="210"/>
      <c r="Z375" s="193"/>
      <c r="AA375" s="200"/>
      <c r="AB375" s="200"/>
      <c r="AF375" s="109" t="s">
        <v>389</v>
      </c>
      <c r="AH375" s="200"/>
      <c r="AJ375" s="200"/>
      <c r="AL375" s="200"/>
    </row>
    <row r="376" spans="1:39" s="108" customFormat="1" ht="12" customHeight="1">
      <c r="A376" s="205"/>
      <c r="B376" s="204"/>
      <c r="C376" s="1150" t="s">
        <v>391</v>
      </c>
      <c r="D376" s="1150"/>
      <c r="E376" s="1150"/>
      <c r="F376" s="212"/>
      <c r="G376" s="212"/>
      <c r="H376" s="212"/>
      <c r="I376" s="212"/>
      <c r="J376" s="213">
        <v>248.73</v>
      </c>
      <c r="K376" s="212"/>
      <c r="L376" s="221">
        <v>1574.92</v>
      </c>
      <c r="M376" s="212"/>
      <c r="N376" s="214"/>
      <c r="Z376" s="193"/>
      <c r="AA376" s="200"/>
      <c r="AB376" s="200"/>
      <c r="AG376" s="109" t="s">
        <v>391</v>
      </c>
      <c r="AH376" s="200"/>
      <c r="AJ376" s="200"/>
      <c r="AL376" s="200"/>
    </row>
    <row r="377" spans="1:39" s="108" customFormat="1" ht="12">
      <c r="A377" s="205"/>
      <c r="B377" s="204"/>
      <c r="C377" s="1141" t="s">
        <v>392</v>
      </c>
      <c r="D377" s="1141"/>
      <c r="E377" s="1141"/>
      <c r="F377" s="207"/>
      <c r="G377" s="207"/>
      <c r="H377" s="207"/>
      <c r="I377" s="207"/>
      <c r="J377" s="204"/>
      <c r="K377" s="207"/>
      <c r="L377" s="208">
        <v>404.11</v>
      </c>
      <c r="M377" s="207"/>
      <c r="N377" s="210"/>
      <c r="Z377" s="193"/>
      <c r="AA377" s="200"/>
      <c r="AB377" s="200"/>
      <c r="AF377" s="109" t="s">
        <v>392</v>
      </c>
      <c r="AH377" s="200"/>
      <c r="AJ377" s="200"/>
      <c r="AL377" s="200"/>
    </row>
    <row r="378" spans="1:39" s="108" customFormat="1" ht="22.5" customHeight="1">
      <c r="A378" s="205"/>
      <c r="B378" s="204" t="s">
        <v>961</v>
      </c>
      <c r="C378" s="1141" t="s">
        <v>962</v>
      </c>
      <c r="D378" s="1141"/>
      <c r="E378" s="1141"/>
      <c r="F378" s="207" t="s">
        <v>395</v>
      </c>
      <c r="G378" s="215">
        <v>93</v>
      </c>
      <c r="H378" s="207"/>
      <c r="I378" s="215">
        <v>93</v>
      </c>
      <c r="J378" s="204"/>
      <c r="K378" s="207"/>
      <c r="L378" s="208">
        <v>375.82</v>
      </c>
      <c r="M378" s="207"/>
      <c r="N378" s="210"/>
      <c r="Z378" s="193"/>
      <c r="AA378" s="200"/>
      <c r="AB378" s="200"/>
      <c r="AF378" s="109" t="s">
        <v>962</v>
      </c>
      <c r="AH378" s="200"/>
      <c r="AJ378" s="200"/>
      <c r="AL378" s="200"/>
    </row>
    <row r="379" spans="1:39" s="108" customFormat="1" ht="22.5" customHeight="1">
      <c r="A379" s="205"/>
      <c r="B379" s="204" t="s">
        <v>963</v>
      </c>
      <c r="C379" s="1141" t="s">
        <v>964</v>
      </c>
      <c r="D379" s="1141"/>
      <c r="E379" s="1141"/>
      <c r="F379" s="207" t="s">
        <v>395</v>
      </c>
      <c r="G379" s="215">
        <v>62</v>
      </c>
      <c r="H379" s="207"/>
      <c r="I379" s="215">
        <v>62</v>
      </c>
      <c r="J379" s="204"/>
      <c r="K379" s="207"/>
      <c r="L379" s="208">
        <v>250.55</v>
      </c>
      <c r="M379" s="207"/>
      <c r="N379" s="210"/>
      <c r="Z379" s="193"/>
      <c r="AA379" s="200"/>
      <c r="AB379" s="200"/>
      <c r="AF379" s="109" t="s">
        <v>964</v>
      </c>
      <c r="AH379" s="200"/>
      <c r="AJ379" s="200"/>
      <c r="AL379" s="200"/>
    </row>
    <row r="380" spans="1:39" s="108" customFormat="1" ht="12" customHeight="1">
      <c r="A380" s="216"/>
      <c r="B380" s="217"/>
      <c r="C380" s="1145" t="s">
        <v>398</v>
      </c>
      <c r="D380" s="1145"/>
      <c r="E380" s="1145"/>
      <c r="F380" s="196"/>
      <c r="G380" s="196"/>
      <c r="H380" s="196"/>
      <c r="I380" s="196"/>
      <c r="J380" s="198"/>
      <c r="K380" s="196"/>
      <c r="L380" s="222">
        <v>2201.29</v>
      </c>
      <c r="M380" s="212"/>
      <c r="N380" s="199"/>
      <c r="Z380" s="193"/>
      <c r="AA380" s="200"/>
      <c r="AB380" s="200"/>
      <c r="AH380" s="200" t="s">
        <v>398</v>
      </c>
      <c r="AJ380" s="200"/>
      <c r="AL380" s="200"/>
    </row>
    <row r="381" spans="1:39" s="108" customFormat="1" ht="45" customHeight="1">
      <c r="A381" s="194" t="s">
        <v>965</v>
      </c>
      <c r="B381" s="195" t="s">
        <v>966</v>
      </c>
      <c r="C381" s="1145" t="s">
        <v>967</v>
      </c>
      <c r="D381" s="1145"/>
      <c r="E381" s="1145"/>
      <c r="F381" s="196" t="s">
        <v>486</v>
      </c>
      <c r="G381" s="196"/>
      <c r="H381" s="196"/>
      <c r="I381" s="251">
        <v>6</v>
      </c>
      <c r="J381" s="222">
        <v>172500</v>
      </c>
      <c r="K381" s="219">
        <v>1.04236</v>
      </c>
      <c r="L381" s="222">
        <v>217508.67</v>
      </c>
      <c r="M381" s="247">
        <v>4.96</v>
      </c>
      <c r="N381" s="260">
        <v>1078843</v>
      </c>
      <c r="Z381" s="193"/>
      <c r="AA381" s="200"/>
      <c r="AB381" s="200" t="s">
        <v>967</v>
      </c>
      <c r="AH381" s="200"/>
      <c r="AJ381" s="200"/>
      <c r="AL381" s="200"/>
    </row>
    <row r="382" spans="1:39" s="108" customFormat="1" ht="12" customHeight="1">
      <c r="A382" s="216"/>
      <c r="B382" s="217"/>
      <c r="C382" s="1141" t="s">
        <v>923</v>
      </c>
      <c r="D382" s="1141"/>
      <c r="E382" s="1141"/>
      <c r="F382" s="1141"/>
      <c r="G382" s="1141"/>
      <c r="H382" s="1141"/>
      <c r="I382" s="1141"/>
      <c r="J382" s="1141"/>
      <c r="K382" s="1141"/>
      <c r="L382" s="1141"/>
      <c r="M382" s="1141"/>
      <c r="N382" s="1146"/>
      <c r="Z382" s="193"/>
      <c r="AA382" s="200"/>
      <c r="AB382" s="200"/>
      <c r="AH382" s="200"/>
      <c r="AI382" s="109" t="s">
        <v>923</v>
      </c>
      <c r="AJ382" s="200"/>
      <c r="AL382" s="200"/>
    </row>
    <row r="383" spans="1:39" s="108" customFormat="1" ht="12" customHeight="1">
      <c r="A383" s="201"/>
      <c r="B383" s="202"/>
      <c r="C383" s="1141" t="s">
        <v>968</v>
      </c>
      <c r="D383" s="1141"/>
      <c r="E383" s="1141"/>
      <c r="F383" s="1141"/>
      <c r="G383" s="1141"/>
      <c r="H383" s="1141"/>
      <c r="I383" s="1141"/>
      <c r="J383" s="1141"/>
      <c r="K383" s="1141"/>
      <c r="L383" s="1141"/>
      <c r="M383" s="1141"/>
      <c r="N383" s="1146"/>
      <c r="Z383" s="193"/>
      <c r="AA383" s="200"/>
      <c r="AB383" s="200"/>
      <c r="AH383" s="200"/>
      <c r="AJ383" s="200"/>
      <c r="AL383" s="200"/>
      <c r="AM383" s="109" t="s">
        <v>968</v>
      </c>
    </row>
    <row r="384" spans="1:39" s="108" customFormat="1" ht="22.5" customHeight="1">
      <c r="A384" s="203"/>
      <c r="B384" s="204" t="s">
        <v>925</v>
      </c>
      <c r="C384" s="1141" t="s">
        <v>926</v>
      </c>
      <c r="D384" s="1141"/>
      <c r="E384" s="1141"/>
      <c r="F384" s="1141"/>
      <c r="G384" s="1141"/>
      <c r="H384" s="1141"/>
      <c r="I384" s="1141"/>
      <c r="J384" s="1141"/>
      <c r="K384" s="1141"/>
      <c r="L384" s="1141"/>
      <c r="M384" s="1141"/>
      <c r="N384" s="1146"/>
      <c r="Z384" s="193"/>
      <c r="AA384" s="200"/>
      <c r="AB384" s="200"/>
      <c r="AD384" s="109" t="s">
        <v>926</v>
      </c>
      <c r="AH384" s="200"/>
      <c r="AJ384" s="200"/>
      <c r="AL384" s="200"/>
    </row>
    <row r="385" spans="1:39" s="108" customFormat="1" ht="22.5" customHeight="1">
      <c r="A385" s="203"/>
      <c r="B385" s="204" t="s">
        <v>927</v>
      </c>
      <c r="C385" s="1141" t="s">
        <v>928</v>
      </c>
      <c r="D385" s="1141"/>
      <c r="E385" s="1141"/>
      <c r="F385" s="1141"/>
      <c r="G385" s="1141"/>
      <c r="H385" s="1141"/>
      <c r="I385" s="1141"/>
      <c r="J385" s="1141"/>
      <c r="K385" s="1141"/>
      <c r="L385" s="1141"/>
      <c r="M385" s="1141"/>
      <c r="N385" s="1146"/>
      <c r="Z385" s="193"/>
      <c r="AA385" s="200"/>
      <c r="AB385" s="200"/>
      <c r="AD385" s="109" t="s">
        <v>928</v>
      </c>
      <c r="AH385" s="200"/>
      <c r="AJ385" s="200"/>
      <c r="AL385" s="200"/>
    </row>
    <row r="386" spans="1:39" s="108" customFormat="1" ht="12" customHeight="1">
      <c r="A386" s="216"/>
      <c r="B386" s="217"/>
      <c r="C386" s="1145" t="s">
        <v>398</v>
      </c>
      <c r="D386" s="1145"/>
      <c r="E386" s="1145"/>
      <c r="F386" s="196"/>
      <c r="G386" s="196"/>
      <c r="H386" s="196"/>
      <c r="I386" s="196"/>
      <c r="J386" s="198"/>
      <c r="K386" s="196"/>
      <c r="L386" s="222">
        <v>217508.67</v>
      </c>
      <c r="M386" s="212"/>
      <c r="N386" s="260">
        <v>1078843</v>
      </c>
      <c r="Z386" s="193"/>
      <c r="AA386" s="200"/>
      <c r="AB386" s="200"/>
      <c r="AH386" s="200" t="s">
        <v>398</v>
      </c>
      <c r="AJ386" s="200"/>
      <c r="AL386" s="200"/>
    </row>
    <row r="387" spans="1:39" s="108" customFormat="1" ht="45" customHeight="1">
      <c r="A387" s="194" t="s">
        <v>969</v>
      </c>
      <c r="B387" s="195" t="s">
        <v>970</v>
      </c>
      <c r="C387" s="1145" t="s">
        <v>971</v>
      </c>
      <c r="D387" s="1145"/>
      <c r="E387" s="1145"/>
      <c r="F387" s="196" t="s">
        <v>486</v>
      </c>
      <c r="G387" s="196"/>
      <c r="H387" s="196"/>
      <c r="I387" s="251">
        <v>6</v>
      </c>
      <c r="J387" s="222">
        <v>13166.67</v>
      </c>
      <c r="K387" s="219">
        <v>1.04236</v>
      </c>
      <c r="L387" s="222">
        <v>16602.02</v>
      </c>
      <c r="M387" s="247">
        <v>4.96</v>
      </c>
      <c r="N387" s="260">
        <v>82346</v>
      </c>
      <c r="Z387" s="193"/>
      <c r="AA387" s="200"/>
      <c r="AB387" s="200" t="s">
        <v>971</v>
      </c>
      <c r="AH387" s="200"/>
      <c r="AJ387" s="200"/>
      <c r="AL387" s="200"/>
    </row>
    <row r="388" spans="1:39" s="108" customFormat="1" ht="12" customHeight="1">
      <c r="A388" s="216"/>
      <c r="B388" s="217"/>
      <c r="C388" s="1141" t="s">
        <v>923</v>
      </c>
      <c r="D388" s="1141"/>
      <c r="E388" s="1141"/>
      <c r="F388" s="1141"/>
      <c r="G388" s="1141"/>
      <c r="H388" s="1141"/>
      <c r="I388" s="1141"/>
      <c r="J388" s="1141"/>
      <c r="K388" s="1141"/>
      <c r="L388" s="1141"/>
      <c r="M388" s="1141"/>
      <c r="N388" s="1146"/>
      <c r="Z388" s="193"/>
      <c r="AA388" s="200"/>
      <c r="AB388" s="200"/>
      <c r="AH388" s="200"/>
      <c r="AI388" s="109" t="s">
        <v>923</v>
      </c>
      <c r="AJ388" s="200"/>
      <c r="AL388" s="200"/>
    </row>
    <row r="389" spans="1:39" s="108" customFormat="1" ht="12" customHeight="1">
      <c r="A389" s="201"/>
      <c r="B389" s="202"/>
      <c r="C389" s="1141" t="s">
        <v>972</v>
      </c>
      <c r="D389" s="1141"/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6"/>
      <c r="Z389" s="193"/>
      <c r="AA389" s="200"/>
      <c r="AB389" s="200"/>
      <c r="AH389" s="200"/>
      <c r="AJ389" s="200"/>
      <c r="AL389" s="200"/>
      <c r="AM389" s="109" t="s">
        <v>972</v>
      </c>
    </row>
    <row r="390" spans="1:39" s="108" customFormat="1" ht="22.5" customHeight="1">
      <c r="A390" s="203"/>
      <c r="B390" s="204" t="s">
        <v>925</v>
      </c>
      <c r="C390" s="1141" t="s">
        <v>926</v>
      </c>
      <c r="D390" s="1141"/>
      <c r="E390" s="1141"/>
      <c r="F390" s="1141"/>
      <c r="G390" s="1141"/>
      <c r="H390" s="1141"/>
      <c r="I390" s="1141"/>
      <c r="J390" s="1141"/>
      <c r="K390" s="1141"/>
      <c r="L390" s="1141"/>
      <c r="M390" s="1141"/>
      <c r="N390" s="1146"/>
      <c r="Z390" s="193"/>
      <c r="AA390" s="200"/>
      <c r="AB390" s="200"/>
      <c r="AD390" s="109" t="s">
        <v>926</v>
      </c>
      <c r="AH390" s="200"/>
      <c r="AJ390" s="200"/>
      <c r="AL390" s="200"/>
    </row>
    <row r="391" spans="1:39" s="108" customFormat="1" ht="22.5" customHeight="1">
      <c r="A391" s="203"/>
      <c r="B391" s="204" t="s">
        <v>927</v>
      </c>
      <c r="C391" s="1141" t="s">
        <v>928</v>
      </c>
      <c r="D391" s="1141"/>
      <c r="E391" s="1141"/>
      <c r="F391" s="1141"/>
      <c r="G391" s="1141"/>
      <c r="H391" s="1141"/>
      <c r="I391" s="1141"/>
      <c r="J391" s="1141"/>
      <c r="K391" s="1141"/>
      <c r="L391" s="1141"/>
      <c r="M391" s="1141"/>
      <c r="N391" s="1146"/>
      <c r="Z391" s="193"/>
      <c r="AA391" s="200"/>
      <c r="AB391" s="200"/>
      <c r="AD391" s="109" t="s">
        <v>928</v>
      </c>
      <c r="AH391" s="200"/>
      <c r="AJ391" s="200"/>
      <c r="AL391" s="200"/>
    </row>
    <row r="392" spans="1:39" s="108" customFormat="1" ht="12" customHeight="1">
      <c r="A392" s="216"/>
      <c r="B392" s="217"/>
      <c r="C392" s="1145" t="s">
        <v>398</v>
      </c>
      <c r="D392" s="1145"/>
      <c r="E392" s="1145"/>
      <c r="F392" s="196"/>
      <c r="G392" s="196"/>
      <c r="H392" s="196"/>
      <c r="I392" s="196"/>
      <c r="J392" s="198"/>
      <c r="K392" s="196"/>
      <c r="L392" s="222">
        <v>16602.02</v>
      </c>
      <c r="M392" s="212"/>
      <c r="N392" s="260">
        <v>82346</v>
      </c>
      <c r="Z392" s="193"/>
      <c r="AA392" s="200"/>
      <c r="AB392" s="200"/>
      <c r="AH392" s="200" t="s">
        <v>398</v>
      </c>
      <c r="AJ392" s="200"/>
      <c r="AL392" s="200"/>
    </row>
    <row r="393" spans="1:39" s="108" customFormat="1" ht="45" customHeight="1">
      <c r="A393" s="194" t="s">
        <v>973</v>
      </c>
      <c r="B393" s="195" t="s">
        <v>974</v>
      </c>
      <c r="C393" s="1145" t="s">
        <v>975</v>
      </c>
      <c r="D393" s="1145"/>
      <c r="E393" s="1145"/>
      <c r="F393" s="196" t="s">
        <v>486</v>
      </c>
      <c r="G393" s="196"/>
      <c r="H393" s="196"/>
      <c r="I393" s="251">
        <v>6</v>
      </c>
      <c r="J393" s="222">
        <v>3250</v>
      </c>
      <c r="K393" s="219">
        <v>1.04236</v>
      </c>
      <c r="L393" s="222">
        <v>4097.9799999999996</v>
      </c>
      <c r="M393" s="247">
        <v>4.96</v>
      </c>
      <c r="N393" s="260">
        <v>20326</v>
      </c>
      <c r="Z393" s="193"/>
      <c r="AA393" s="200"/>
      <c r="AB393" s="200" t="s">
        <v>975</v>
      </c>
      <c r="AH393" s="200"/>
      <c r="AJ393" s="200"/>
      <c r="AL393" s="200"/>
    </row>
    <row r="394" spans="1:39" s="108" customFormat="1" ht="12" customHeight="1">
      <c r="A394" s="216"/>
      <c r="B394" s="217"/>
      <c r="C394" s="1141" t="s">
        <v>923</v>
      </c>
      <c r="D394" s="1141"/>
      <c r="E394" s="1141"/>
      <c r="F394" s="1141"/>
      <c r="G394" s="1141"/>
      <c r="H394" s="1141"/>
      <c r="I394" s="1141"/>
      <c r="J394" s="1141"/>
      <c r="K394" s="1141"/>
      <c r="L394" s="1141"/>
      <c r="M394" s="1141"/>
      <c r="N394" s="1146"/>
      <c r="Z394" s="193"/>
      <c r="AA394" s="200"/>
      <c r="AB394" s="200"/>
      <c r="AH394" s="200"/>
      <c r="AI394" s="109" t="s">
        <v>923</v>
      </c>
      <c r="AJ394" s="200"/>
      <c r="AL394" s="200"/>
    </row>
    <row r="395" spans="1:39" s="108" customFormat="1" ht="12" customHeight="1">
      <c r="A395" s="201"/>
      <c r="B395" s="202"/>
      <c r="C395" s="1141" t="s">
        <v>976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B395" s="200"/>
      <c r="AH395" s="200"/>
      <c r="AJ395" s="200"/>
      <c r="AL395" s="200"/>
      <c r="AM395" s="109" t="s">
        <v>976</v>
      </c>
    </row>
    <row r="396" spans="1:39" s="108" customFormat="1" ht="22.5" customHeight="1">
      <c r="A396" s="203"/>
      <c r="B396" s="204" t="s">
        <v>925</v>
      </c>
      <c r="C396" s="1141" t="s">
        <v>926</v>
      </c>
      <c r="D396" s="1141"/>
      <c r="E396" s="1141"/>
      <c r="F396" s="1141"/>
      <c r="G396" s="1141"/>
      <c r="H396" s="1141"/>
      <c r="I396" s="1141"/>
      <c r="J396" s="1141"/>
      <c r="K396" s="1141"/>
      <c r="L396" s="1141"/>
      <c r="M396" s="1141"/>
      <c r="N396" s="1146"/>
      <c r="Z396" s="193"/>
      <c r="AA396" s="200"/>
      <c r="AB396" s="200"/>
      <c r="AD396" s="109" t="s">
        <v>926</v>
      </c>
      <c r="AH396" s="200"/>
      <c r="AJ396" s="200"/>
      <c r="AL396" s="200"/>
    </row>
    <row r="397" spans="1:39" s="108" customFormat="1" ht="22.5" customHeight="1">
      <c r="A397" s="203"/>
      <c r="B397" s="204" t="s">
        <v>927</v>
      </c>
      <c r="C397" s="1141" t="s">
        <v>928</v>
      </c>
      <c r="D397" s="1141"/>
      <c r="E397" s="1141"/>
      <c r="F397" s="1141"/>
      <c r="G397" s="1141"/>
      <c r="H397" s="1141"/>
      <c r="I397" s="1141"/>
      <c r="J397" s="1141"/>
      <c r="K397" s="1141"/>
      <c r="L397" s="1141"/>
      <c r="M397" s="1141"/>
      <c r="N397" s="1146"/>
      <c r="Z397" s="193"/>
      <c r="AA397" s="200"/>
      <c r="AB397" s="200"/>
      <c r="AD397" s="109" t="s">
        <v>928</v>
      </c>
      <c r="AH397" s="200"/>
      <c r="AJ397" s="200"/>
      <c r="AL397" s="200"/>
    </row>
    <row r="398" spans="1:39" s="108" customFormat="1" ht="12" customHeight="1">
      <c r="A398" s="216"/>
      <c r="B398" s="217"/>
      <c r="C398" s="1145" t="s">
        <v>398</v>
      </c>
      <c r="D398" s="1145"/>
      <c r="E398" s="1145"/>
      <c r="F398" s="196"/>
      <c r="G398" s="196"/>
      <c r="H398" s="196"/>
      <c r="I398" s="196"/>
      <c r="J398" s="198"/>
      <c r="K398" s="196"/>
      <c r="L398" s="222">
        <v>4097.9799999999996</v>
      </c>
      <c r="M398" s="212"/>
      <c r="N398" s="260">
        <v>20326</v>
      </c>
      <c r="Z398" s="193"/>
      <c r="AA398" s="200"/>
      <c r="AB398" s="200"/>
      <c r="AH398" s="200" t="s">
        <v>398</v>
      </c>
      <c r="AJ398" s="200"/>
      <c r="AL398" s="200"/>
    </row>
    <row r="399" spans="1:39" s="108" customFormat="1" ht="45" customHeight="1">
      <c r="A399" s="194" t="s">
        <v>977</v>
      </c>
      <c r="B399" s="195" t="s">
        <v>978</v>
      </c>
      <c r="C399" s="1145" t="s">
        <v>979</v>
      </c>
      <c r="D399" s="1145"/>
      <c r="E399" s="1145"/>
      <c r="F399" s="196" t="s">
        <v>486</v>
      </c>
      <c r="G399" s="196"/>
      <c r="H399" s="196"/>
      <c r="I399" s="251">
        <v>6</v>
      </c>
      <c r="J399" s="222">
        <v>7583.33</v>
      </c>
      <c r="K399" s="219">
        <v>1.04236</v>
      </c>
      <c r="L399" s="222">
        <v>9561.9</v>
      </c>
      <c r="M399" s="247">
        <v>4.96</v>
      </c>
      <c r="N399" s="260">
        <v>47427</v>
      </c>
      <c r="Z399" s="193"/>
      <c r="AA399" s="200"/>
      <c r="AB399" s="200" t="s">
        <v>979</v>
      </c>
      <c r="AH399" s="200"/>
      <c r="AJ399" s="200"/>
      <c r="AL399" s="200"/>
    </row>
    <row r="400" spans="1:39" s="108" customFormat="1" ht="12" customHeight="1">
      <c r="A400" s="216"/>
      <c r="B400" s="217"/>
      <c r="C400" s="1141" t="s">
        <v>923</v>
      </c>
      <c r="D400" s="1141"/>
      <c r="E400" s="1141"/>
      <c r="F400" s="1141"/>
      <c r="G400" s="1141"/>
      <c r="H400" s="1141"/>
      <c r="I400" s="1141"/>
      <c r="J400" s="1141"/>
      <c r="K400" s="1141"/>
      <c r="L400" s="1141"/>
      <c r="M400" s="1141"/>
      <c r="N400" s="1146"/>
      <c r="Z400" s="193"/>
      <c r="AA400" s="200"/>
      <c r="AB400" s="200"/>
      <c r="AH400" s="200"/>
      <c r="AI400" s="109" t="s">
        <v>923</v>
      </c>
      <c r="AJ400" s="200"/>
      <c r="AL400" s="200"/>
    </row>
    <row r="401" spans="1:39" s="108" customFormat="1" ht="12" customHeight="1">
      <c r="A401" s="201"/>
      <c r="B401" s="202"/>
      <c r="C401" s="1141" t="s">
        <v>980</v>
      </c>
      <c r="D401" s="1141"/>
      <c r="E401" s="1141"/>
      <c r="F401" s="1141"/>
      <c r="G401" s="1141"/>
      <c r="H401" s="1141"/>
      <c r="I401" s="1141"/>
      <c r="J401" s="1141"/>
      <c r="K401" s="1141"/>
      <c r="L401" s="1141"/>
      <c r="M401" s="1141"/>
      <c r="N401" s="1146"/>
      <c r="Z401" s="193"/>
      <c r="AA401" s="200"/>
      <c r="AB401" s="200"/>
      <c r="AH401" s="200"/>
      <c r="AJ401" s="200"/>
      <c r="AL401" s="200"/>
      <c r="AM401" s="109" t="s">
        <v>980</v>
      </c>
    </row>
    <row r="402" spans="1:39" s="108" customFormat="1" ht="22.5" customHeight="1">
      <c r="A402" s="203"/>
      <c r="B402" s="204" t="s">
        <v>925</v>
      </c>
      <c r="C402" s="1141" t="s">
        <v>926</v>
      </c>
      <c r="D402" s="1141"/>
      <c r="E402" s="1141"/>
      <c r="F402" s="1141"/>
      <c r="G402" s="1141"/>
      <c r="H402" s="1141"/>
      <c r="I402" s="1141"/>
      <c r="J402" s="1141"/>
      <c r="K402" s="1141"/>
      <c r="L402" s="1141"/>
      <c r="M402" s="1141"/>
      <c r="N402" s="1146"/>
      <c r="Z402" s="193"/>
      <c r="AA402" s="200"/>
      <c r="AB402" s="200"/>
      <c r="AD402" s="109" t="s">
        <v>926</v>
      </c>
      <c r="AH402" s="200"/>
      <c r="AJ402" s="200"/>
      <c r="AL402" s="200"/>
    </row>
    <row r="403" spans="1:39" s="108" customFormat="1" ht="22.5" customHeight="1">
      <c r="A403" s="203"/>
      <c r="B403" s="204" t="s">
        <v>927</v>
      </c>
      <c r="C403" s="1141" t="s">
        <v>928</v>
      </c>
      <c r="D403" s="1141"/>
      <c r="E403" s="1141"/>
      <c r="F403" s="1141"/>
      <c r="G403" s="1141"/>
      <c r="H403" s="1141"/>
      <c r="I403" s="1141"/>
      <c r="J403" s="1141"/>
      <c r="K403" s="1141"/>
      <c r="L403" s="1141"/>
      <c r="M403" s="1141"/>
      <c r="N403" s="1146"/>
      <c r="Z403" s="193"/>
      <c r="AA403" s="200"/>
      <c r="AB403" s="200"/>
      <c r="AD403" s="109" t="s">
        <v>928</v>
      </c>
      <c r="AH403" s="200"/>
      <c r="AJ403" s="200"/>
      <c r="AL403" s="200"/>
    </row>
    <row r="404" spans="1:39" s="108" customFormat="1" ht="12" customHeight="1">
      <c r="A404" s="216"/>
      <c r="B404" s="217"/>
      <c r="C404" s="1145" t="s">
        <v>398</v>
      </c>
      <c r="D404" s="1145"/>
      <c r="E404" s="1145"/>
      <c r="F404" s="196"/>
      <c r="G404" s="196"/>
      <c r="H404" s="196"/>
      <c r="I404" s="196"/>
      <c r="J404" s="198"/>
      <c r="K404" s="196"/>
      <c r="L404" s="222">
        <v>9561.9</v>
      </c>
      <c r="M404" s="212"/>
      <c r="N404" s="260">
        <v>47427</v>
      </c>
      <c r="Z404" s="193"/>
      <c r="AA404" s="200"/>
      <c r="AB404" s="200"/>
      <c r="AH404" s="200" t="s">
        <v>398</v>
      </c>
      <c r="AJ404" s="200"/>
      <c r="AL404" s="200"/>
    </row>
    <row r="405" spans="1:39" s="108" customFormat="1" ht="45">
      <c r="A405" s="194" t="s">
        <v>981</v>
      </c>
      <c r="B405" s="195" t="s">
        <v>982</v>
      </c>
      <c r="C405" s="1145" t="s">
        <v>983</v>
      </c>
      <c r="D405" s="1145"/>
      <c r="E405" s="1145"/>
      <c r="F405" s="196" t="s">
        <v>486</v>
      </c>
      <c r="G405" s="196"/>
      <c r="H405" s="196"/>
      <c r="I405" s="251">
        <v>6</v>
      </c>
      <c r="J405" s="222">
        <v>5083.33</v>
      </c>
      <c r="K405" s="219">
        <v>1.04236</v>
      </c>
      <c r="L405" s="222">
        <v>6409.68</v>
      </c>
      <c r="M405" s="247">
        <v>4.96</v>
      </c>
      <c r="N405" s="260">
        <v>31792</v>
      </c>
      <c r="Z405" s="193"/>
      <c r="AA405" s="200"/>
      <c r="AB405" s="200" t="s">
        <v>983</v>
      </c>
      <c r="AH405" s="200"/>
      <c r="AJ405" s="200"/>
      <c r="AL405" s="200"/>
    </row>
    <row r="406" spans="1:39" s="108" customFormat="1" ht="12" customHeight="1">
      <c r="A406" s="216"/>
      <c r="B406" s="217"/>
      <c r="C406" s="1141" t="s">
        <v>923</v>
      </c>
      <c r="D406" s="1141"/>
      <c r="E406" s="1141"/>
      <c r="F406" s="1141"/>
      <c r="G406" s="1141"/>
      <c r="H406" s="1141"/>
      <c r="I406" s="1141"/>
      <c r="J406" s="1141"/>
      <c r="K406" s="1141"/>
      <c r="L406" s="1141"/>
      <c r="M406" s="1141"/>
      <c r="N406" s="1146"/>
      <c r="Z406" s="193"/>
      <c r="AA406" s="200"/>
      <c r="AB406" s="200"/>
      <c r="AH406" s="200"/>
      <c r="AI406" s="109" t="s">
        <v>923</v>
      </c>
      <c r="AJ406" s="200"/>
      <c r="AL406" s="200"/>
    </row>
    <row r="407" spans="1:39" s="108" customFormat="1" ht="12" customHeight="1">
      <c r="A407" s="201"/>
      <c r="B407" s="202"/>
      <c r="C407" s="1141" t="s">
        <v>984</v>
      </c>
      <c r="D407" s="1141"/>
      <c r="E407" s="1141"/>
      <c r="F407" s="1141"/>
      <c r="G407" s="1141"/>
      <c r="H407" s="1141"/>
      <c r="I407" s="1141"/>
      <c r="J407" s="1141"/>
      <c r="K407" s="1141"/>
      <c r="L407" s="1141"/>
      <c r="M407" s="1141"/>
      <c r="N407" s="1146"/>
      <c r="Z407" s="193"/>
      <c r="AA407" s="200"/>
      <c r="AB407" s="200"/>
      <c r="AH407" s="200"/>
      <c r="AJ407" s="200"/>
      <c r="AL407" s="200"/>
      <c r="AM407" s="109" t="s">
        <v>984</v>
      </c>
    </row>
    <row r="408" spans="1:39" s="108" customFormat="1" ht="22.5" customHeight="1">
      <c r="A408" s="203"/>
      <c r="B408" s="204" t="s">
        <v>925</v>
      </c>
      <c r="C408" s="1141" t="s">
        <v>926</v>
      </c>
      <c r="D408" s="1141"/>
      <c r="E408" s="1141"/>
      <c r="F408" s="1141"/>
      <c r="G408" s="1141"/>
      <c r="H408" s="1141"/>
      <c r="I408" s="1141"/>
      <c r="J408" s="1141"/>
      <c r="K408" s="1141"/>
      <c r="L408" s="1141"/>
      <c r="M408" s="1141"/>
      <c r="N408" s="1146"/>
      <c r="Z408" s="193"/>
      <c r="AA408" s="200"/>
      <c r="AB408" s="200"/>
      <c r="AD408" s="109" t="s">
        <v>926</v>
      </c>
      <c r="AH408" s="200"/>
      <c r="AJ408" s="200"/>
      <c r="AL408" s="200"/>
    </row>
    <row r="409" spans="1:39" s="108" customFormat="1" ht="22.5" customHeight="1">
      <c r="A409" s="203"/>
      <c r="B409" s="204" t="s">
        <v>927</v>
      </c>
      <c r="C409" s="1141" t="s">
        <v>928</v>
      </c>
      <c r="D409" s="1141"/>
      <c r="E409" s="1141"/>
      <c r="F409" s="1141"/>
      <c r="G409" s="1141"/>
      <c r="H409" s="1141"/>
      <c r="I409" s="1141"/>
      <c r="J409" s="1141"/>
      <c r="K409" s="1141"/>
      <c r="L409" s="1141"/>
      <c r="M409" s="1141"/>
      <c r="N409" s="1146"/>
      <c r="Z409" s="193"/>
      <c r="AA409" s="200"/>
      <c r="AB409" s="200"/>
      <c r="AD409" s="109" t="s">
        <v>928</v>
      </c>
      <c r="AH409" s="200"/>
      <c r="AJ409" s="200"/>
      <c r="AL409" s="200"/>
    </row>
    <row r="410" spans="1:39" s="108" customFormat="1" ht="12" customHeight="1">
      <c r="A410" s="216"/>
      <c r="B410" s="217"/>
      <c r="C410" s="1145" t="s">
        <v>398</v>
      </c>
      <c r="D410" s="1145"/>
      <c r="E410" s="1145"/>
      <c r="F410" s="196"/>
      <c r="G410" s="196"/>
      <c r="H410" s="196"/>
      <c r="I410" s="196"/>
      <c r="J410" s="198"/>
      <c r="K410" s="196"/>
      <c r="L410" s="222">
        <v>6409.68</v>
      </c>
      <c r="M410" s="212"/>
      <c r="N410" s="260">
        <v>31792</v>
      </c>
      <c r="Z410" s="193"/>
      <c r="AA410" s="200"/>
      <c r="AB410" s="200"/>
      <c r="AH410" s="200" t="s">
        <v>398</v>
      </c>
      <c r="AJ410" s="200"/>
      <c r="AL410" s="200"/>
    </row>
    <row r="411" spans="1:39" s="108" customFormat="1" ht="45" customHeight="1">
      <c r="A411" s="194" t="s">
        <v>985</v>
      </c>
      <c r="B411" s="195" t="s">
        <v>986</v>
      </c>
      <c r="C411" s="1145" t="s">
        <v>987</v>
      </c>
      <c r="D411" s="1145"/>
      <c r="E411" s="1145"/>
      <c r="F411" s="196" t="s">
        <v>486</v>
      </c>
      <c r="G411" s="196"/>
      <c r="H411" s="196"/>
      <c r="I411" s="251">
        <v>6</v>
      </c>
      <c r="J411" s="222">
        <v>13333.33</v>
      </c>
      <c r="K411" s="219">
        <v>1.04236</v>
      </c>
      <c r="L411" s="222">
        <v>16812.3</v>
      </c>
      <c r="M411" s="247">
        <v>4.96</v>
      </c>
      <c r="N411" s="260">
        <v>83389</v>
      </c>
      <c r="Z411" s="193"/>
      <c r="AA411" s="200"/>
      <c r="AB411" s="200" t="s">
        <v>987</v>
      </c>
      <c r="AH411" s="200"/>
      <c r="AJ411" s="200"/>
      <c r="AL411" s="200"/>
    </row>
    <row r="412" spans="1:39" s="108" customFormat="1" ht="12" customHeight="1">
      <c r="A412" s="216"/>
      <c r="B412" s="217"/>
      <c r="C412" s="1141" t="s">
        <v>923</v>
      </c>
      <c r="D412" s="1141"/>
      <c r="E412" s="1141"/>
      <c r="F412" s="1141"/>
      <c r="G412" s="1141"/>
      <c r="H412" s="1141"/>
      <c r="I412" s="1141"/>
      <c r="J412" s="1141"/>
      <c r="K412" s="1141"/>
      <c r="L412" s="1141"/>
      <c r="M412" s="1141"/>
      <c r="N412" s="1146"/>
      <c r="Z412" s="193"/>
      <c r="AA412" s="200"/>
      <c r="AB412" s="200"/>
      <c r="AH412" s="200"/>
      <c r="AI412" s="109" t="s">
        <v>923</v>
      </c>
      <c r="AJ412" s="200"/>
      <c r="AL412" s="200"/>
    </row>
    <row r="413" spans="1:39" s="108" customFormat="1" ht="12" customHeight="1">
      <c r="A413" s="201"/>
      <c r="B413" s="202"/>
      <c r="C413" s="1141" t="s">
        <v>988</v>
      </c>
      <c r="D413" s="1141"/>
      <c r="E413" s="1141"/>
      <c r="F413" s="1141"/>
      <c r="G413" s="1141"/>
      <c r="H413" s="1141"/>
      <c r="I413" s="1141"/>
      <c r="J413" s="1141"/>
      <c r="K413" s="1141"/>
      <c r="L413" s="1141"/>
      <c r="M413" s="1141"/>
      <c r="N413" s="1146"/>
      <c r="Z413" s="193"/>
      <c r="AA413" s="200"/>
      <c r="AB413" s="200"/>
      <c r="AH413" s="200"/>
      <c r="AJ413" s="200"/>
      <c r="AL413" s="200"/>
      <c r="AM413" s="109" t="s">
        <v>988</v>
      </c>
    </row>
    <row r="414" spans="1:39" s="108" customFormat="1" ht="22.5" customHeight="1">
      <c r="A414" s="203"/>
      <c r="B414" s="204" t="s">
        <v>925</v>
      </c>
      <c r="C414" s="1141" t="s">
        <v>926</v>
      </c>
      <c r="D414" s="1141"/>
      <c r="E414" s="1141"/>
      <c r="F414" s="1141"/>
      <c r="G414" s="1141"/>
      <c r="H414" s="1141"/>
      <c r="I414" s="1141"/>
      <c r="J414" s="1141"/>
      <c r="K414" s="1141"/>
      <c r="L414" s="1141"/>
      <c r="M414" s="1141"/>
      <c r="N414" s="1146"/>
      <c r="Z414" s="193"/>
      <c r="AA414" s="200"/>
      <c r="AB414" s="200"/>
      <c r="AD414" s="109" t="s">
        <v>926</v>
      </c>
      <c r="AH414" s="200"/>
      <c r="AJ414" s="200"/>
      <c r="AL414" s="200"/>
    </row>
    <row r="415" spans="1:39" s="108" customFormat="1" ht="22.5" customHeight="1">
      <c r="A415" s="203"/>
      <c r="B415" s="204" t="s">
        <v>927</v>
      </c>
      <c r="C415" s="1141" t="s">
        <v>928</v>
      </c>
      <c r="D415" s="1141"/>
      <c r="E415" s="1141"/>
      <c r="F415" s="1141"/>
      <c r="G415" s="1141"/>
      <c r="H415" s="1141"/>
      <c r="I415" s="1141"/>
      <c r="J415" s="1141"/>
      <c r="K415" s="1141"/>
      <c r="L415" s="1141"/>
      <c r="M415" s="1141"/>
      <c r="N415" s="1146"/>
      <c r="Z415" s="193"/>
      <c r="AA415" s="200"/>
      <c r="AB415" s="200"/>
      <c r="AD415" s="109" t="s">
        <v>928</v>
      </c>
      <c r="AH415" s="200"/>
      <c r="AJ415" s="200"/>
      <c r="AL415" s="200"/>
    </row>
    <row r="416" spans="1:39" s="108" customFormat="1" ht="12" customHeight="1">
      <c r="A416" s="216"/>
      <c r="B416" s="217"/>
      <c r="C416" s="1145" t="s">
        <v>398</v>
      </c>
      <c r="D416" s="1145"/>
      <c r="E416" s="1145"/>
      <c r="F416" s="196"/>
      <c r="G416" s="196"/>
      <c r="H416" s="196"/>
      <c r="I416" s="196"/>
      <c r="J416" s="198"/>
      <c r="K416" s="196"/>
      <c r="L416" s="222">
        <v>16812.3</v>
      </c>
      <c r="M416" s="212"/>
      <c r="N416" s="260">
        <v>83389</v>
      </c>
      <c r="Z416" s="193"/>
      <c r="AA416" s="200"/>
      <c r="AB416" s="200"/>
      <c r="AH416" s="200" t="s">
        <v>398</v>
      </c>
      <c r="AJ416" s="200"/>
      <c r="AL416" s="200"/>
    </row>
    <row r="417" spans="1:39" s="108" customFormat="1" ht="33.75" customHeight="1">
      <c r="A417" s="194" t="s">
        <v>623</v>
      </c>
      <c r="B417" s="195" t="s">
        <v>989</v>
      </c>
      <c r="C417" s="1145" t="s">
        <v>990</v>
      </c>
      <c r="D417" s="1145"/>
      <c r="E417" s="1145"/>
      <c r="F417" s="196" t="s">
        <v>486</v>
      </c>
      <c r="G417" s="196"/>
      <c r="H417" s="196"/>
      <c r="I417" s="251">
        <v>6</v>
      </c>
      <c r="J417" s="198"/>
      <c r="K417" s="196"/>
      <c r="L417" s="198"/>
      <c r="M417" s="196"/>
      <c r="N417" s="199"/>
      <c r="Z417" s="193"/>
      <c r="AA417" s="200"/>
      <c r="AB417" s="200" t="s">
        <v>990</v>
      </c>
      <c r="AH417" s="200"/>
      <c r="AJ417" s="200"/>
      <c r="AL417" s="200"/>
    </row>
    <row r="418" spans="1:39" s="108" customFormat="1" ht="33.75" customHeight="1">
      <c r="A418" s="203"/>
      <c r="B418" s="204" t="s">
        <v>385</v>
      </c>
      <c r="C418" s="1141" t="s">
        <v>386</v>
      </c>
      <c r="D418" s="1141"/>
      <c r="E418" s="1141"/>
      <c r="F418" s="1141"/>
      <c r="G418" s="1141"/>
      <c r="H418" s="1141"/>
      <c r="I418" s="1141"/>
      <c r="J418" s="1141"/>
      <c r="K418" s="1141"/>
      <c r="L418" s="1141"/>
      <c r="M418" s="1141"/>
      <c r="N418" s="1146"/>
      <c r="Z418" s="193"/>
      <c r="AA418" s="200"/>
      <c r="AB418" s="200"/>
      <c r="AD418" s="109" t="s">
        <v>386</v>
      </c>
      <c r="AH418" s="200"/>
      <c r="AJ418" s="200"/>
      <c r="AL418" s="200"/>
    </row>
    <row r="419" spans="1:39" s="108" customFormat="1" ht="12">
      <c r="A419" s="205"/>
      <c r="B419" s="206">
        <v>1</v>
      </c>
      <c r="C419" s="1141" t="s">
        <v>446</v>
      </c>
      <c r="D419" s="1141"/>
      <c r="E419" s="1141"/>
      <c r="F419" s="207"/>
      <c r="G419" s="207"/>
      <c r="H419" s="207"/>
      <c r="I419" s="207"/>
      <c r="J419" s="208">
        <v>5.16</v>
      </c>
      <c r="K419" s="209">
        <v>1.25</v>
      </c>
      <c r="L419" s="208">
        <v>38.700000000000003</v>
      </c>
      <c r="M419" s="207"/>
      <c r="N419" s="210"/>
      <c r="Z419" s="193"/>
      <c r="AA419" s="200"/>
      <c r="AB419" s="200"/>
      <c r="AE419" s="109" t="s">
        <v>446</v>
      </c>
      <c r="AH419" s="200"/>
      <c r="AJ419" s="200"/>
      <c r="AL419" s="200"/>
    </row>
    <row r="420" spans="1:39" s="108" customFormat="1" ht="12">
      <c r="A420" s="205"/>
      <c r="B420" s="206">
        <v>4</v>
      </c>
      <c r="C420" s="1141" t="s">
        <v>447</v>
      </c>
      <c r="D420" s="1141"/>
      <c r="E420" s="1141"/>
      <c r="F420" s="207"/>
      <c r="G420" s="207"/>
      <c r="H420" s="207"/>
      <c r="I420" s="207"/>
      <c r="J420" s="208">
        <v>1.0900000000000001</v>
      </c>
      <c r="K420" s="207"/>
      <c r="L420" s="208">
        <v>6.54</v>
      </c>
      <c r="M420" s="207"/>
      <c r="N420" s="210"/>
      <c r="Z420" s="193"/>
      <c r="AA420" s="200"/>
      <c r="AB420" s="200"/>
      <c r="AE420" s="109" t="s">
        <v>447</v>
      </c>
      <c r="AH420" s="200"/>
      <c r="AJ420" s="200"/>
      <c r="AL420" s="200"/>
    </row>
    <row r="421" spans="1:39" s="108" customFormat="1" ht="12">
      <c r="A421" s="205"/>
      <c r="B421" s="204"/>
      <c r="C421" s="1141" t="s">
        <v>448</v>
      </c>
      <c r="D421" s="1141"/>
      <c r="E421" s="1141"/>
      <c r="F421" s="207" t="s">
        <v>390</v>
      </c>
      <c r="G421" s="209">
        <v>0.52</v>
      </c>
      <c r="H421" s="209">
        <v>1.25</v>
      </c>
      <c r="I421" s="248">
        <v>3.9</v>
      </c>
      <c r="J421" s="204"/>
      <c r="K421" s="207"/>
      <c r="L421" s="204"/>
      <c r="M421" s="207"/>
      <c r="N421" s="210"/>
      <c r="Z421" s="193"/>
      <c r="AA421" s="200"/>
      <c r="AB421" s="200"/>
      <c r="AF421" s="109" t="s">
        <v>448</v>
      </c>
      <c r="AH421" s="200"/>
      <c r="AJ421" s="200"/>
      <c r="AL421" s="200"/>
    </row>
    <row r="422" spans="1:39" s="108" customFormat="1" ht="12" customHeight="1">
      <c r="A422" s="205"/>
      <c r="B422" s="204"/>
      <c r="C422" s="1150" t="s">
        <v>391</v>
      </c>
      <c r="D422" s="1150"/>
      <c r="E422" s="1150"/>
      <c r="F422" s="212"/>
      <c r="G422" s="212"/>
      <c r="H422" s="212"/>
      <c r="I422" s="212"/>
      <c r="J422" s="213">
        <v>6.25</v>
      </c>
      <c r="K422" s="212"/>
      <c r="L422" s="213">
        <v>45.24</v>
      </c>
      <c r="M422" s="212"/>
      <c r="N422" s="214"/>
      <c r="Z422" s="193"/>
      <c r="AA422" s="200"/>
      <c r="AB422" s="200"/>
      <c r="AG422" s="109" t="s">
        <v>391</v>
      </c>
      <c r="AH422" s="200"/>
      <c r="AJ422" s="200"/>
      <c r="AL422" s="200"/>
    </row>
    <row r="423" spans="1:39" s="108" customFormat="1" ht="12">
      <c r="A423" s="205"/>
      <c r="B423" s="204"/>
      <c r="C423" s="1141" t="s">
        <v>392</v>
      </c>
      <c r="D423" s="1141"/>
      <c r="E423" s="1141"/>
      <c r="F423" s="207"/>
      <c r="G423" s="207"/>
      <c r="H423" s="207"/>
      <c r="I423" s="207"/>
      <c r="J423" s="204"/>
      <c r="K423" s="207"/>
      <c r="L423" s="208">
        <v>38.700000000000003</v>
      </c>
      <c r="M423" s="207"/>
      <c r="N423" s="210"/>
      <c r="Z423" s="193"/>
      <c r="AA423" s="200"/>
      <c r="AB423" s="200"/>
      <c r="AF423" s="109" t="s">
        <v>392</v>
      </c>
      <c r="AH423" s="200"/>
      <c r="AJ423" s="200"/>
      <c r="AL423" s="200"/>
    </row>
    <row r="424" spans="1:39" s="108" customFormat="1" ht="22.5" customHeight="1">
      <c r="A424" s="205"/>
      <c r="B424" s="204" t="s">
        <v>916</v>
      </c>
      <c r="C424" s="1141" t="s">
        <v>917</v>
      </c>
      <c r="D424" s="1141"/>
      <c r="E424" s="1141"/>
      <c r="F424" s="207" t="s">
        <v>395</v>
      </c>
      <c r="G424" s="215">
        <v>90</v>
      </c>
      <c r="H424" s="207"/>
      <c r="I424" s="215">
        <v>90</v>
      </c>
      <c r="J424" s="204"/>
      <c r="K424" s="207"/>
      <c r="L424" s="208">
        <v>34.83</v>
      </c>
      <c r="M424" s="207"/>
      <c r="N424" s="210"/>
      <c r="Z424" s="193"/>
      <c r="AA424" s="200"/>
      <c r="AB424" s="200"/>
      <c r="AF424" s="109" t="s">
        <v>917</v>
      </c>
      <c r="AH424" s="200"/>
      <c r="AJ424" s="200"/>
      <c r="AL424" s="200"/>
    </row>
    <row r="425" spans="1:39" s="108" customFormat="1" ht="22.5" customHeight="1">
      <c r="A425" s="205"/>
      <c r="B425" s="204" t="s">
        <v>918</v>
      </c>
      <c r="C425" s="1141" t="s">
        <v>919</v>
      </c>
      <c r="D425" s="1141"/>
      <c r="E425" s="1141"/>
      <c r="F425" s="207" t="s">
        <v>395</v>
      </c>
      <c r="G425" s="215">
        <v>46</v>
      </c>
      <c r="H425" s="207"/>
      <c r="I425" s="215">
        <v>46</v>
      </c>
      <c r="J425" s="204"/>
      <c r="K425" s="207"/>
      <c r="L425" s="208">
        <v>17.8</v>
      </c>
      <c r="M425" s="207"/>
      <c r="N425" s="210"/>
      <c r="Z425" s="193"/>
      <c r="AA425" s="200"/>
      <c r="AB425" s="200"/>
      <c r="AF425" s="109" t="s">
        <v>919</v>
      </c>
      <c r="AH425" s="200"/>
      <c r="AJ425" s="200"/>
      <c r="AL425" s="200"/>
    </row>
    <row r="426" spans="1:39" s="108" customFormat="1" ht="12" customHeight="1">
      <c r="A426" s="216"/>
      <c r="B426" s="217"/>
      <c r="C426" s="1145" t="s">
        <v>398</v>
      </c>
      <c r="D426" s="1145"/>
      <c r="E426" s="1145"/>
      <c r="F426" s="196"/>
      <c r="G426" s="196"/>
      <c r="H426" s="196"/>
      <c r="I426" s="196"/>
      <c r="J426" s="198"/>
      <c r="K426" s="196"/>
      <c r="L426" s="218">
        <v>97.87</v>
      </c>
      <c r="M426" s="212"/>
      <c r="N426" s="199"/>
      <c r="Z426" s="193"/>
      <c r="AA426" s="200"/>
      <c r="AB426" s="200"/>
      <c r="AH426" s="200" t="s">
        <v>398</v>
      </c>
      <c r="AJ426" s="200"/>
      <c r="AL426" s="200"/>
    </row>
    <row r="427" spans="1:39" s="108" customFormat="1" ht="45">
      <c r="A427" s="194" t="s">
        <v>991</v>
      </c>
      <c r="B427" s="195" t="s">
        <v>992</v>
      </c>
      <c r="C427" s="1145" t="s">
        <v>993</v>
      </c>
      <c r="D427" s="1145"/>
      <c r="E427" s="1145"/>
      <c r="F427" s="196" t="s">
        <v>486</v>
      </c>
      <c r="G427" s="196"/>
      <c r="H427" s="196"/>
      <c r="I427" s="251">
        <v>6</v>
      </c>
      <c r="J427" s="222">
        <v>12083.33</v>
      </c>
      <c r="K427" s="219">
        <v>1.04236</v>
      </c>
      <c r="L427" s="222">
        <v>15236.09</v>
      </c>
      <c r="M427" s="247">
        <v>4.96</v>
      </c>
      <c r="N427" s="260">
        <v>75571</v>
      </c>
      <c r="Z427" s="193"/>
      <c r="AA427" s="200"/>
      <c r="AB427" s="200" t="s">
        <v>993</v>
      </c>
      <c r="AH427" s="200"/>
      <c r="AJ427" s="200"/>
      <c r="AL427" s="200"/>
    </row>
    <row r="428" spans="1:39" s="108" customFormat="1" ht="12" customHeight="1">
      <c r="A428" s="216"/>
      <c r="B428" s="217"/>
      <c r="C428" s="1141" t="s">
        <v>923</v>
      </c>
      <c r="D428" s="1141"/>
      <c r="E428" s="1141"/>
      <c r="F428" s="1141"/>
      <c r="G428" s="1141"/>
      <c r="H428" s="1141"/>
      <c r="I428" s="1141"/>
      <c r="J428" s="1141"/>
      <c r="K428" s="1141"/>
      <c r="L428" s="1141"/>
      <c r="M428" s="1141"/>
      <c r="N428" s="1146"/>
      <c r="Z428" s="193"/>
      <c r="AA428" s="200"/>
      <c r="AB428" s="200"/>
      <c r="AH428" s="200"/>
      <c r="AI428" s="109" t="s">
        <v>923</v>
      </c>
      <c r="AJ428" s="200"/>
      <c r="AL428" s="200"/>
    </row>
    <row r="429" spans="1:39" s="108" customFormat="1" ht="12" customHeight="1">
      <c r="A429" s="201"/>
      <c r="B429" s="202"/>
      <c r="C429" s="1141" t="s">
        <v>994</v>
      </c>
      <c r="D429" s="1141"/>
      <c r="E429" s="1141"/>
      <c r="F429" s="1141"/>
      <c r="G429" s="1141"/>
      <c r="H429" s="1141"/>
      <c r="I429" s="1141"/>
      <c r="J429" s="1141"/>
      <c r="K429" s="1141"/>
      <c r="L429" s="1141"/>
      <c r="M429" s="1141"/>
      <c r="N429" s="1146"/>
      <c r="Z429" s="193"/>
      <c r="AA429" s="200"/>
      <c r="AB429" s="200"/>
      <c r="AH429" s="200"/>
      <c r="AJ429" s="200"/>
      <c r="AL429" s="200"/>
      <c r="AM429" s="109" t="s">
        <v>994</v>
      </c>
    </row>
    <row r="430" spans="1:39" s="108" customFormat="1" ht="22.5" customHeight="1">
      <c r="A430" s="203"/>
      <c r="B430" s="204" t="s">
        <v>925</v>
      </c>
      <c r="C430" s="1141" t="s">
        <v>926</v>
      </c>
      <c r="D430" s="1141"/>
      <c r="E430" s="1141"/>
      <c r="F430" s="1141"/>
      <c r="G430" s="1141"/>
      <c r="H430" s="1141"/>
      <c r="I430" s="1141"/>
      <c r="J430" s="1141"/>
      <c r="K430" s="1141"/>
      <c r="L430" s="1141"/>
      <c r="M430" s="1141"/>
      <c r="N430" s="1146"/>
      <c r="Z430" s="193"/>
      <c r="AA430" s="200"/>
      <c r="AB430" s="200"/>
      <c r="AD430" s="109" t="s">
        <v>926</v>
      </c>
      <c r="AH430" s="200"/>
      <c r="AJ430" s="200"/>
      <c r="AL430" s="200"/>
    </row>
    <row r="431" spans="1:39" s="108" customFormat="1" ht="22.5" customHeight="1">
      <c r="A431" s="203"/>
      <c r="B431" s="204" t="s">
        <v>927</v>
      </c>
      <c r="C431" s="1141" t="s">
        <v>928</v>
      </c>
      <c r="D431" s="1141"/>
      <c r="E431" s="1141"/>
      <c r="F431" s="1141"/>
      <c r="G431" s="1141"/>
      <c r="H431" s="1141"/>
      <c r="I431" s="1141"/>
      <c r="J431" s="1141"/>
      <c r="K431" s="1141"/>
      <c r="L431" s="1141"/>
      <c r="M431" s="1141"/>
      <c r="N431" s="1146"/>
      <c r="Z431" s="193"/>
      <c r="AA431" s="200"/>
      <c r="AB431" s="200"/>
      <c r="AD431" s="109" t="s">
        <v>928</v>
      </c>
      <c r="AH431" s="200"/>
      <c r="AJ431" s="200"/>
      <c r="AL431" s="200"/>
    </row>
    <row r="432" spans="1:39" s="108" customFormat="1" ht="12" customHeight="1">
      <c r="A432" s="216"/>
      <c r="B432" s="217"/>
      <c r="C432" s="1145" t="s">
        <v>398</v>
      </c>
      <c r="D432" s="1145"/>
      <c r="E432" s="1145"/>
      <c r="F432" s="196"/>
      <c r="G432" s="196"/>
      <c r="H432" s="196"/>
      <c r="I432" s="196"/>
      <c r="J432" s="198"/>
      <c r="K432" s="196"/>
      <c r="L432" s="222">
        <v>15236.09</v>
      </c>
      <c r="M432" s="212"/>
      <c r="N432" s="260">
        <v>75571</v>
      </c>
      <c r="Z432" s="193"/>
      <c r="AA432" s="200"/>
      <c r="AB432" s="200"/>
      <c r="AH432" s="200" t="s">
        <v>398</v>
      </c>
      <c r="AJ432" s="200"/>
      <c r="AL432" s="200"/>
    </row>
    <row r="433" spans="1:39" s="108" customFormat="1" ht="22.5" customHeight="1">
      <c r="A433" s="194" t="s">
        <v>636</v>
      </c>
      <c r="B433" s="195" t="s">
        <v>913</v>
      </c>
      <c r="C433" s="1145" t="s">
        <v>995</v>
      </c>
      <c r="D433" s="1145"/>
      <c r="E433" s="1145"/>
      <c r="F433" s="196" t="s">
        <v>486</v>
      </c>
      <c r="G433" s="196"/>
      <c r="H433" s="196"/>
      <c r="I433" s="251">
        <v>6</v>
      </c>
      <c r="J433" s="198"/>
      <c r="K433" s="196"/>
      <c r="L433" s="198"/>
      <c r="M433" s="196"/>
      <c r="N433" s="199"/>
      <c r="Z433" s="193"/>
      <c r="AA433" s="200"/>
      <c r="AB433" s="200" t="s">
        <v>995</v>
      </c>
      <c r="AH433" s="200"/>
      <c r="AJ433" s="200"/>
      <c r="AL433" s="200"/>
    </row>
    <row r="434" spans="1:39" s="108" customFormat="1" ht="33.75" customHeight="1">
      <c r="A434" s="203"/>
      <c r="B434" s="204" t="s">
        <v>385</v>
      </c>
      <c r="C434" s="1141" t="s">
        <v>386</v>
      </c>
      <c r="D434" s="1141"/>
      <c r="E434" s="1141"/>
      <c r="F434" s="1141"/>
      <c r="G434" s="1141"/>
      <c r="H434" s="1141"/>
      <c r="I434" s="1141"/>
      <c r="J434" s="1141"/>
      <c r="K434" s="1141"/>
      <c r="L434" s="1141"/>
      <c r="M434" s="1141"/>
      <c r="N434" s="1146"/>
      <c r="Z434" s="193"/>
      <c r="AA434" s="200"/>
      <c r="AB434" s="200"/>
      <c r="AD434" s="109" t="s">
        <v>386</v>
      </c>
      <c r="AH434" s="200"/>
      <c r="AJ434" s="200"/>
      <c r="AL434" s="200"/>
    </row>
    <row r="435" spans="1:39" s="108" customFormat="1" ht="12">
      <c r="A435" s="205"/>
      <c r="B435" s="206">
        <v>1</v>
      </c>
      <c r="C435" s="1141" t="s">
        <v>446</v>
      </c>
      <c r="D435" s="1141"/>
      <c r="E435" s="1141"/>
      <c r="F435" s="207"/>
      <c r="G435" s="207"/>
      <c r="H435" s="207"/>
      <c r="I435" s="207"/>
      <c r="J435" s="208">
        <v>165.95</v>
      </c>
      <c r="K435" s="209">
        <v>1.25</v>
      </c>
      <c r="L435" s="220">
        <v>1244.6300000000001</v>
      </c>
      <c r="M435" s="207"/>
      <c r="N435" s="210"/>
      <c r="Z435" s="193"/>
      <c r="AA435" s="200"/>
      <c r="AB435" s="200"/>
      <c r="AE435" s="109" t="s">
        <v>446</v>
      </c>
      <c r="AH435" s="200"/>
      <c r="AJ435" s="200"/>
      <c r="AL435" s="200"/>
    </row>
    <row r="436" spans="1:39" s="108" customFormat="1" ht="12">
      <c r="A436" s="205"/>
      <c r="B436" s="206">
        <v>2</v>
      </c>
      <c r="C436" s="1141" t="s">
        <v>387</v>
      </c>
      <c r="D436" s="1141"/>
      <c r="E436" s="1141"/>
      <c r="F436" s="207"/>
      <c r="G436" s="207"/>
      <c r="H436" s="207"/>
      <c r="I436" s="207"/>
      <c r="J436" s="208">
        <v>77.709999999999994</v>
      </c>
      <c r="K436" s="209">
        <v>1.25</v>
      </c>
      <c r="L436" s="208">
        <v>582.83000000000004</v>
      </c>
      <c r="M436" s="207"/>
      <c r="N436" s="210"/>
      <c r="Z436" s="193"/>
      <c r="AA436" s="200"/>
      <c r="AB436" s="200"/>
      <c r="AE436" s="109" t="s">
        <v>387</v>
      </c>
      <c r="AH436" s="200"/>
      <c r="AJ436" s="200"/>
      <c r="AL436" s="200"/>
    </row>
    <row r="437" spans="1:39" s="108" customFormat="1" ht="12">
      <c r="A437" s="205"/>
      <c r="B437" s="206">
        <v>3</v>
      </c>
      <c r="C437" s="1141" t="s">
        <v>388</v>
      </c>
      <c r="D437" s="1141"/>
      <c r="E437" s="1141"/>
      <c r="F437" s="207"/>
      <c r="G437" s="207"/>
      <c r="H437" s="207"/>
      <c r="I437" s="207"/>
      <c r="J437" s="208">
        <v>10.84</v>
      </c>
      <c r="K437" s="209">
        <v>1.25</v>
      </c>
      <c r="L437" s="208">
        <v>81.3</v>
      </c>
      <c r="M437" s="207"/>
      <c r="N437" s="210"/>
      <c r="Z437" s="193"/>
      <c r="AA437" s="200"/>
      <c r="AB437" s="200"/>
      <c r="AE437" s="109" t="s">
        <v>388</v>
      </c>
      <c r="AH437" s="200"/>
      <c r="AJ437" s="200"/>
      <c r="AL437" s="200"/>
    </row>
    <row r="438" spans="1:39" s="108" customFormat="1" ht="12">
      <c r="A438" s="205"/>
      <c r="B438" s="206">
        <v>4</v>
      </c>
      <c r="C438" s="1141" t="s">
        <v>447</v>
      </c>
      <c r="D438" s="1141"/>
      <c r="E438" s="1141"/>
      <c r="F438" s="207"/>
      <c r="G438" s="207"/>
      <c r="H438" s="207"/>
      <c r="I438" s="207"/>
      <c r="J438" s="208">
        <v>46.7</v>
      </c>
      <c r="K438" s="207"/>
      <c r="L438" s="208">
        <v>280.2</v>
      </c>
      <c r="M438" s="207"/>
      <c r="N438" s="210"/>
      <c r="Z438" s="193"/>
      <c r="AA438" s="200"/>
      <c r="AB438" s="200"/>
      <c r="AE438" s="109" t="s">
        <v>447</v>
      </c>
      <c r="AH438" s="200"/>
      <c r="AJ438" s="200"/>
      <c r="AL438" s="200"/>
    </row>
    <row r="439" spans="1:39" s="108" customFormat="1" ht="12">
      <c r="A439" s="205"/>
      <c r="B439" s="204"/>
      <c r="C439" s="1141" t="s">
        <v>448</v>
      </c>
      <c r="D439" s="1141"/>
      <c r="E439" s="1141"/>
      <c r="F439" s="207" t="s">
        <v>390</v>
      </c>
      <c r="G439" s="248">
        <v>18.5</v>
      </c>
      <c r="H439" s="209">
        <v>1.25</v>
      </c>
      <c r="I439" s="209">
        <v>138.75</v>
      </c>
      <c r="J439" s="204"/>
      <c r="K439" s="207"/>
      <c r="L439" s="204"/>
      <c r="M439" s="207"/>
      <c r="N439" s="210"/>
      <c r="Z439" s="193"/>
      <c r="AA439" s="200"/>
      <c r="AB439" s="200"/>
      <c r="AF439" s="109" t="s">
        <v>448</v>
      </c>
      <c r="AH439" s="200"/>
      <c r="AJ439" s="200"/>
      <c r="AL439" s="200"/>
    </row>
    <row r="440" spans="1:39" s="108" customFormat="1" ht="12">
      <c r="A440" s="205"/>
      <c r="B440" s="204"/>
      <c r="C440" s="1141" t="s">
        <v>389</v>
      </c>
      <c r="D440" s="1141"/>
      <c r="E440" s="1141"/>
      <c r="F440" s="207" t="s">
        <v>390</v>
      </c>
      <c r="G440" s="209">
        <v>0.87</v>
      </c>
      <c r="H440" s="209">
        <v>1.25</v>
      </c>
      <c r="I440" s="254">
        <v>6.5250000000000004</v>
      </c>
      <c r="J440" s="204"/>
      <c r="K440" s="207"/>
      <c r="L440" s="204"/>
      <c r="M440" s="207"/>
      <c r="N440" s="210"/>
      <c r="Z440" s="193"/>
      <c r="AA440" s="200"/>
      <c r="AB440" s="200"/>
      <c r="AF440" s="109" t="s">
        <v>389</v>
      </c>
      <c r="AH440" s="200"/>
      <c r="AJ440" s="200"/>
      <c r="AL440" s="200"/>
    </row>
    <row r="441" spans="1:39" s="108" customFormat="1" ht="12" customHeight="1">
      <c r="A441" s="205"/>
      <c r="B441" s="204"/>
      <c r="C441" s="1150" t="s">
        <v>391</v>
      </c>
      <c r="D441" s="1150"/>
      <c r="E441" s="1150"/>
      <c r="F441" s="212"/>
      <c r="G441" s="212"/>
      <c r="H441" s="212"/>
      <c r="I441" s="212"/>
      <c r="J441" s="213">
        <v>290.36</v>
      </c>
      <c r="K441" s="212"/>
      <c r="L441" s="221">
        <v>2107.66</v>
      </c>
      <c r="M441" s="212"/>
      <c r="N441" s="214"/>
      <c r="Z441" s="193"/>
      <c r="AA441" s="200"/>
      <c r="AB441" s="200"/>
      <c r="AG441" s="109" t="s">
        <v>391</v>
      </c>
      <c r="AH441" s="200"/>
      <c r="AJ441" s="200"/>
      <c r="AL441" s="200"/>
    </row>
    <row r="442" spans="1:39" s="108" customFormat="1" ht="12">
      <c r="A442" s="205"/>
      <c r="B442" s="204"/>
      <c r="C442" s="1141" t="s">
        <v>392</v>
      </c>
      <c r="D442" s="1141"/>
      <c r="E442" s="1141"/>
      <c r="F442" s="207"/>
      <c r="G442" s="207"/>
      <c r="H442" s="207"/>
      <c r="I442" s="207"/>
      <c r="J442" s="204"/>
      <c r="K442" s="207"/>
      <c r="L442" s="220">
        <v>1325.93</v>
      </c>
      <c r="M442" s="207"/>
      <c r="N442" s="210"/>
      <c r="Z442" s="193"/>
      <c r="AA442" s="200"/>
      <c r="AB442" s="200"/>
      <c r="AF442" s="109" t="s">
        <v>392</v>
      </c>
      <c r="AH442" s="200"/>
      <c r="AJ442" s="200"/>
      <c r="AL442" s="200"/>
    </row>
    <row r="443" spans="1:39" s="108" customFormat="1" ht="22.5" customHeight="1">
      <c r="A443" s="205"/>
      <c r="B443" s="204" t="s">
        <v>916</v>
      </c>
      <c r="C443" s="1141" t="s">
        <v>917</v>
      </c>
      <c r="D443" s="1141"/>
      <c r="E443" s="1141"/>
      <c r="F443" s="207" t="s">
        <v>395</v>
      </c>
      <c r="G443" s="215">
        <v>90</v>
      </c>
      <c r="H443" s="207"/>
      <c r="I443" s="215">
        <v>90</v>
      </c>
      <c r="J443" s="204"/>
      <c r="K443" s="207"/>
      <c r="L443" s="220">
        <v>1193.3399999999999</v>
      </c>
      <c r="M443" s="207"/>
      <c r="N443" s="210"/>
      <c r="Z443" s="193"/>
      <c r="AA443" s="200"/>
      <c r="AB443" s="200"/>
      <c r="AF443" s="109" t="s">
        <v>917</v>
      </c>
      <c r="AH443" s="200"/>
      <c r="AJ443" s="200"/>
      <c r="AL443" s="200"/>
    </row>
    <row r="444" spans="1:39" s="108" customFormat="1" ht="22.5" customHeight="1">
      <c r="A444" s="205"/>
      <c r="B444" s="204" t="s">
        <v>918</v>
      </c>
      <c r="C444" s="1141" t="s">
        <v>919</v>
      </c>
      <c r="D444" s="1141"/>
      <c r="E444" s="1141"/>
      <c r="F444" s="207" t="s">
        <v>395</v>
      </c>
      <c r="G444" s="215">
        <v>46</v>
      </c>
      <c r="H444" s="207"/>
      <c r="I444" s="215">
        <v>46</v>
      </c>
      <c r="J444" s="204"/>
      <c r="K444" s="207"/>
      <c r="L444" s="208">
        <v>609.92999999999995</v>
      </c>
      <c r="M444" s="207"/>
      <c r="N444" s="210"/>
      <c r="Z444" s="193"/>
      <c r="AA444" s="200"/>
      <c r="AB444" s="200"/>
      <c r="AF444" s="109" t="s">
        <v>919</v>
      </c>
      <c r="AH444" s="200"/>
      <c r="AJ444" s="200"/>
      <c r="AL444" s="200"/>
    </row>
    <row r="445" spans="1:39" s="108" customFormat="1" ht="12" customHeight="1">
      <c r="A445" s="216"/>
      <c r="B445" s="217"/>
      <c r="C445" s="1145" t="s">
        <v>398</v>
      </c>
      <c r="D445" s="1145"/>
      <c r="E445" s="1145"/>
      <c r="F445" s="196"/>
      <c r="G445" s="196"/>
      <c r="H445" s="196"/>
      <c r="I445" s="196"/>
      <c r="J445" s="198"/>
      <c r="K445" s="196"/>
      <c r="L445" s="222">
        <v>3910.93</v>
      </c>
      <c r="M445" s="212"/>
      <c r="N445" s="199"/>
      <c r="Z445" s="193"/>
      <c r="AA445" s="200"/>
      <c r="AB445" s="200"/>
      <c r="AH445" s="200" t="s">
        <v>398</v>
      </c>
      <c r="AJ445" s="200"/>
      <c r="AL445" s="200"/>
    </row>
    <row r="446" spans="1:39" s="108" customFormat="1" ht="45" customHeight="1">
      <c r="A446" s="194" t="s">
        <v>996</v>
      </c>
      <c r="B446" s="195" t="s">
        <v>997</v>
      </c>
      <c r="C446" s="1145" t="s">
        <v>998</v>
      </c>
      <c r="D446" s="1145"/>
      <c r="E446" s="1145"/>
      <c r="F446" s="196" t="s">
        <v>486</v>
      </c>
      <c r="G446" s="196"/>
      <c r="H446" s="196"/>
      <c r="I446" s="251">
        <v>6</v>
      </c>
      <c r="J446" s="222">
        <v>1654583.33</v>
      </c>
      <c r="K446" s="219">
        <v>1.04236</v>
      </c>
      <c r="L446" s="222">
        <v>2086296.17</v>
      </c>
      <c r="M446" s="247">
        <v>4.96</v>
      </c>
      <c r="N446" s="260">
        <v>10348029</v>
      </c>
      <c r="Z446" s="193"/>
      <c r="AA446" s="200"/>
      <c r="AB446" s="200" t="s">
        <v>998</v>
      </c>
      <c r="AH446" s="200"/>
      <c r="AJ446" s="200"/>
      <c r="AL446" s="200"/>
    </row>
    <row r="447" spans="1:39" s="108" customFormat="1" ht="12" customHeight="1">
      <c r="A447" s="216"/>
      <c r="B447" s="217"/>
      <c r="C447" s="1141" t="s">
        <v>923</v>
      </c>
      <c r="D447" s="1141"/>
      <c r="E447" s="1141"/>
      <c r="F447" s="1141"/>
      <c r="G447" s="1141"/>
      <c r="H447" s="1141"/>
      <c r="I447" s="1141"/>
      <c r="J447" s="1141"/>
      <c r="K447" s="1141"/>
      <c r="L447" s="1141"/>
      <c r="M447" s="1141"/>
      <c r="N447" s="1146"/>
      <c r="Z447" s="193"/>
      <c r="AA447" s="200"/>
      <c r="AB447" s="200"/>
      <c r="AH447" s="200"/>
      <c r="AI447" s="109" t="s">
        <v>923</v>
      </c>
      <c r="AJ447" s="200"/>
      <c r="AL447" s="200"/>
    </row>
    <row r="448" spans="1:39" s="108" customFormat="1" ht="12" customHeight="1">
      <c r="A448" s="201"/>
      <c r="B448" s="202"/>
      <c r="C448" s="1141" t="s">
        <v>999</v>
      </c>
      <c r="D448" s="1141"/>
      <c r="E448" s="1141"/>
      <c r="F448" s="1141"/>
      <c r="G448" s="1141"/>
      <c r="H448" s="1141"/>
      <c r="I448" s="1141"/>
      <c r="J448" s="1141"/>
      <c r="K448" s="1141"/>
      <c r="L448" s="1141"/>
      <c r="M448" s="1141"/>
      <c r="N448" s="1146"/>
      <c r="Z448" s="193"/>
      <c r="AA448" s="200"/>
      <c r="AB448" s="200"/>
      <c r="AH448" s="200"/>
      <c r="AJ448" s="200"/>
      <c r="AL448" s="200"/>
      <c r="AM448" s="109" t="s">
        <v>999</v>
      </c>
    </row>
    <row r="449" spans="1:39" s="108" customFormat="1" ht="22.5" customHeight="1">
      <c r="A449" s="203"/>
      <c r="B449" s="204" t="s">
        <v>925</v>
      </c>
      <c r="C449" s="1141" t="s">
        <v>926</v>
      </c>
      <c r="D449" s="1141"/>
      <c r="E449" s="1141"/>
      <c r="F449" s="1141"/>
      <c r="G449" s="1141"/>
      <c r="H449" s="1141"/>
      <c r="I449" s="1141"/>
      <c r="J449" s="1141"/>
      <c r="K449" s="1141"/>
      <c r="L449" s="1141"/>
      <c r="M449" s="1141"/>
      <c r="N449" s="1146"/>
      <c r="Z449" s="193"/>
      <c r="AA449" s="200"/>
      <c r="AB449" s="200"/>
      <c r="AD449" s="109" t="s">
        <v>926</v>
      </c>
      <c r="AH449" s="200"/>
      <c r="AJ449" s="200"/>
      <c r="AL449" s="200"/>
    </row>
    <row r="450" spans="1:39" s="108" customFormat="1" ht="22.5" customHeight="1">
      <c r="A450" s="203"/>
      <c r="B450" s="204" t="s">
        <v>927</v>
      </c>
      <c r="C450" s="1141" t="s">
        <v>928</v>
      </c>
      <c r="D450" s="1141"/>
      <c r="E450" s="1141"/>
      <c r="F450" s="1141"/>
      <c r="G450" s="1141"/>
      <c r="H450" s="1141"/>
      <c r="I450" s="1141"/>
      <c r="J450" s="1141"/>
      <c r="K450" s="1141"/>
      <c r="L450" s="1141"/>
      <c r="M450" s="1141"/>
      <c r="N450" s="1146"/>
      <c r="Z450" s="193"/>
      <c r="AA450" s="200"/>
      <c r="AB450" s="200"/>
      <c r="AD450" s="109" t="s">
        <v>928</v>
      </c>
      <c r="AH450" s="200"/>
      <c r="AJ450" s="200"/>
      <c r="AL450" s="200"/>
    </row>
    <row r="451" spans="1:39" s="108" customFormat="1" ht="12" customHeight="1">
      <c r="A451" s="216"/>
      <c r="B451" s="217"/>
      <c r="C451" s="1145" t="s">
        <v>398</v>
      </c>
      <c r="D451" s="1145"/>
      <c r="E451" s="1145"/>
      <c r="F451" s="196"/>
      <c r="G451" s="196"/>
      <c r="H451" s="196"/>
      <c r="I451" s="196"/>
      <c r="J451" s="198"/>
      <c r="K451" s="196"/>
      <c r="L451" s="222">
        <v>2086296.17</v>
      </c>
      <c r="M451" s="212"/>
      <c r="N451" s="260">
        <v>10348029</v>
      </c>
      <c r="Z451" s="193"/>
      <c r="AA451" s="200"/>
      <c r="AB451" s="200"/>
      <c r="AH451" s="200" t="s">
        <v>398</v>
      </c>
      <c r="AJ451" s="200"/>
      <c r="AL451" s="200"/>
    </row>
    <row r="452" spans="1:39" s="108" customFormat="1" ht="45" customHeight="1">
      <c r="A452" s="194" t="s">
        <v>1000</v>
      </c>
      <c r="B452" s="195" t="s">
        <v>946</v>
      </c>
      <c r="C452" s="1145" t="s">
        <v>1001</v>
      </c>
      <c r="D452" s="1145"/>
      <c r="E452" s="1145"/>
      <c r="F452" s="196" t="s">
        <v>486</v>
      </c>
      <c r="G452" s="196"/>
      <c r="H452" s="196"/>
      <c r="I452" s="251">
        <v>6</v>
      </c>
      <c r="J452" s="222">
        <v>3833.33</v>
      </c>
      <c r="K452" s="219">
        <v>1.04236</v>
      </c>
      <c r="L452" s="222">
        <v>4833.47</v>
      </c>
      <c r="M452" s="247">
        <v>4.96</v>
      </c>
      <c r="N452" s="260">
        <v>23974</v>
      </c>
      <c r="Z452" s="193"/>
      <c r="AA452" s="200"/>
      <c r="AB452" s="200" t="s">
        <v>1001</v>
      </c>
      <c r="AH452" s="200"/>
      <c r="AJ452" s="200"/>
      <c r="AL452" s="200"/>
    </row>
    <row r="453" spans="1:39" s="108" customFormat="1" ht="12" customHeight="1">
      <c r="A453" s="216"/>
      <c r="B453" s="217"/>
      <c r="C453" s="1141" t="s">
        <v>923</v>
      </c>
      <c r="D453" s="1141"/>
      <c r="E453" s="1141"/>
      <c r="F453" s="1141"/>
      <c r="G453" s="1141"/>
      <c r="H453" s="1141"/>
      <c r="I453" s="1141"/>
      <c r="J453" s="1141"/>
      <c r="K453" s="1141"/>
      <c r="L453" s="1141"/>
      <c r="M453" s="1141"/>
      <c r="N453" s="1146"/>
      <c r="Z453" s="193"/>
      <c r="AA453" s="200"/>
      <c r="AB453" s="200"/>
      <c r="AH453" s="200"/>
      <c r="AI453" s="109" t="s">
        <v>923</v>
      </c>
      <c r="AJ453" s="200"/>
      <c r="AL453" s="200"/>
    </row>
    <row r="454" spans="1:39" s="108" customFormat="1" ht="12" customHeight="1">
      <c r="A454" s="201"/>
      <c r="B454" s="202"/>
      <c r="C454" s="1141" t="s">
        <v>948</v>
      </c>
      <c r="D454" s="1141"/>
      <c r="E454" s="1141"/>
      <c r="F454" s="1141"/>
      <c r="G454" s="1141"/>
      <c r="H454" s="1141"/>
      <c r="I454" s="1141"/>
      <c r="J454" s="1141"/>
      <c r="K454" s="1141"/>
      <c r="L454" s="1141"/>
      <c r="M454" s="1141"/>
      <c r="N454" s="1146"/>
      <c r="Z454" s="193"/>
      <c r="AA454" s="200"/>
      <c r="AB454" s="200"/>
      <c r="AH454" s="200"/>
      <c r="AJ454" s="200"/>
      <c r="AL454" s="200"/>
      <c r="AM454" s="109" t="s">
        <v>948</v>
      </c>
    </row>
    <row r="455" spans="1:39" s="108" customFormat="1" ht="22.5" customHeight="1">
      <c r="A455" s="203"/>
      <c r="B455" s="204" t="s">
        <v>925</v>
      </c>
      <c r="C455" s="1141" t="s">
        <v>926</v>
      </c>
      <c r="D455" s="1141"/>
      <c r="E455" s="1141"/>
      <c r="F455" s="1141"/>
      <c r="G455" s="1141"/>
      <c r="H455" s="1141"/>
      <c r="I455" s="1141"/>
      <c r="J455" s="1141"/>
      <c r="K455" s="1141"/>
      <c r="L455" s="1141"/>
      <c r="M455" s="1141"/>
      <c r="N455" s="1146"/>
      <c r="Z455" s="193"/>
      <c r="AA455" s="200"/>
      <c r="AB455" s="200"/>
      <c r="AD455" s="109" t="s">
        <v>926</v>
      </c>
      <c r="AH455" s="200"/>
      <c r="AJ455" s="200"/>
      <c r="AL455" s="200"/>
    </row>
    <row r="456" spans="1:39" s="108" customFormat="1" ht="22.5" customHeight="1">
      <c r="A456" s="203"/>
      <c r="B456" s="204" t="s">
        <v>927</v>
      </c>
      <c r="C456" s="1141" t="s">
        <v>928</v>
      </c>
      <c r="D456" s="1141"/>
      <c r="E456" s="1141"/>
      <c r="F456" s="1141"/>
      <c r="G456" s="1141"/>
      <c r="H456" s="1141"/>
      <c r="I456" s="1141"/>
      <c r="J456" s="1141"/>
      <c r="K456" s="1141"/>
      <c r="L456" s="1141"/>
      <c r="M456" s="1141"/>
      <c r="N456" s="1146"/>
      <c r="Z456" s="193"/>
      <c r="AA456" s="200"/>
      <c r="AB456" s="200"/>
      <c r="AD456" s="109" t="s">
        <v>928</v>
      </c>
      <c r="AH456" s="200"/>
      <c r="AJ456" s="200"/>
      <c r="AL456" s="200"/>
    </row>
    <row r="457" spans="1:39" s="108" customFormat="1" ht="12" customHeight="1">
      <c r="A457" s="216"/>
      <c r="B457" s="217"/>
      <c r="C457" s="1145" t="s">
        <v>398</v>
      </c>
      <c r="D457" s="1145"/>
      <c r="E457" s="1145"/>
      <c r="F457" s="196"/>
      <c r="G457" s="196"/>
      <c r="H457" s="196"/>
      <c r="I457" s="196"/>
      <c r="J457" s="198"/>
      <c r="K457" s="196"/>
      <c r="L457" s="222">
        <v>4833.47</v>
      </c>
      <c r="M457" s="212"/>
      <c r="N457" s="260">
        <v>23974</v>
      </c>
      <c r="Z457" s="193"/>
      <c r="AA457" s="200"/>
      <c r="AB457" s="200"/>
      <c r="AH457" s="200" t="s">
        <v>398</v>
      </c>
      <c r="AJ457" s="200"/>
      <c r="AL457" s="200"/>
    </row>
    <row r="458" spans="1:39" s="108" customFormat="1" ht="22.5" customHeight="1">
      <c r="A458" s="194" t="s">
        <v>652</v>
      </c>
      <c r="B458" s="195" t="s">
        <v>913</v>
      </c>
      <c r="C458" s="1145" t="s">
        <v>1002</v>
      </c>
      <c r="D458" s="1145"/>
      <c r="E458" s="1145"/>
      <c r="F458" s="196" t="s">
        <v>486</v>
      </c>
      <c r="G458" s="196"/>
      <c r="H458" s="196"/>
      <c r="I458" s="251">
        <v>6</v>
      </c>
      <c r="J458" s="198"/>
      <c r="K458" s="196"/>
      <c r="L458" s="198"/>
      <c r="M458" s="196"/>
      <c r="N458" s="199"/>
      <c r="Z458" s="193"/>
      <c r="AA458" s="200"/>
      <c r="AB458" s="200" t="s">
        <v>1002</v>
      </c>
      <c r="AH458" s="200"/>
      <c r="AJ458" s="200"/>
      <c r="AL458" s="200"/>
    </row>
    <row r="459" spans="1:39" s="108" customFormat="1" ht="33.75" customHeight="1">
      <c r="A459" s="203"/>
      <c r="B459" s="204" t="s">
        <v>385</v>
      </c>
      <c r="C459" s="1141" t="s">
        <v>386</v>
      </c>
      <c r="D459" s="1141"/>
      <c r="E459" s="1141"/>
      <c r="F459" s="1141"/>
      <c r="G459" s="1141"/>
      <c r="H459" s="1141"/>
      <c r="I459" s="1141"/>
      <c r="J459" s="1141"/>
      <c r="K459" s="1141"/>
      <c r="L459" s="1141"/>
      <c r="M459" s="1141"/>
      <c r="N459" s="1146"/>
      <c r="Z459" s="193"/>
      <c r="AA459" s="200"/>
      <c r="AB459" s="200"/>
      <c r="AD459" s="109" t="s">
        <v>386</v>
      </c>
      <c r="AH459" s="200"/>
      <c r="AJ459" s="200"/>
      <c r="AL459" s="200"/>
    </row>
    <row r="460" spans="1:39" s="108" customFormat="1" ht="12">
      <c r="A460" s="205"/>
      <c r="B460" s="206">
        <v>1</v>
      </c>
      <c r="C460" s="1141" t="s">
        <v>446</v>
      </c>
      <c r="D460" s="1141"/>
      <c r="E460" s="1141"/>
      <c r="F460" s="207"/>
      <c r="G460" s="207"/>
      <c r="H460" s="207"/>
      <c r="I460" s="207"/>
      <c r="J460" s="208">
        <v>165.95</v>
      </c>
      <c r="K460" s="209">
        <v>1.25</v>
      </c>
      <c r="L460" s="220">
        <v>1244.6300000000001</v>
      </c>
      <c r="M460" s="207"/>
      <c r="N460" s="210"/>
      <c r="Z460" s="193"/>
      <c r="AA460" s="200"/>
      <c r="AB460" s="200"/>
      <c r="AE460" s="109" t="s">
        <v>446</v>
      </c>
      <c r="AH460" s="200"/>
      <c r="AJ460" s="200"/>
      <c r="AL460" s="200"/>
    </row>
    <row r="461" spans="1:39" s="108" customFormat="1" ht="12">
      <c r="A461" s="205"/>
      <c r="B461" s="206">
        <v>2</v>
      </c>
      <c r="C461" s="1141" t="s">
        <v>387</v>
      </c>
      <c r="D461" s="1141"/>
      <c r="E461" s="1141"/>
      <c r="F461" s="207"/>
      <c r="G461" s="207"/>
      <c r="H461" s="207"/>
      <c r="I461" s="207"/>
      <c r="J461" s="208">
        <v>77.709999999999994</v>
      </c>
      <c r="K461" s="209">
        <v>1.25</v>
      </c>
      <c r="L461" s="208">
        <v>582.83000000000004</v>
      </c>
      <c r="M461" s="207"/>
      <c r="N461" s="210"/>
      <c r="Z461" s="193"/>
      <c r="AA461" s="200"/>
      <c r="AB461" s="200"/>
      <c r="AE461" s="109" t="s">
        <v>387</v>
      </c>
      <c r="AH461" s="200"/>
      <c r="AJ461" s="200"/>
      <c r="AL461" s="200"/>
    </row>
    <row r="462" spans="1:39" s="108" customFormat="1" ht="12">
      <c r="A462" s="205"/>
      <c r="B462" s="206">
        <v>3</v>
      </c>
      <c r="C462" s="1141" t="s">
        <v>388</v>
      </c>
      <c r="D462" s="1141"/>
      <c r="E462" s="1141"/>
      <c r="F462" s="207"/>
      <c r="G462" s="207"/>
      <c r="H462" s="207"/>
      <c r="I462" s="207"/>
      <c r="J462" s="208">
        <v>10.84</v>
      </c>
      <c r="K462" s="209">
        <v>1.25</v>
      </c>
      <c r="L462" s="208">
        <v>81.3</v>
      </c>
      <c r="M462" s="207"/>
      <c r="N462" s="210"/>
      <c r="Z462" s="193"/>
      <c r="AA462" s="200"/>
      <c r="AB462" s="200"/>
      <c r="AE462" s="109" t="s">
        <v>388</v>
      </c>
      <c r="AH462" s="200"/>
      <c r="AJ462" s="200"/>
      <c r="AL462" s="200"/>
    </row>
    <row r="463" spans="1:39" s="108" customFormat="1" ht="12">
      <c r="A463" s="205"/>
      <c r="B463" s="206">
        <v>4</v>
      </c>
      <c r="C463" s="1141" t="s">
        <v>447</v>
      </c>
      <c r="D463" s="1141"/>
      <c r="E463" s="1141"/>
      <c r="F463" s="207"/>
      <c r="G463" s="207"/>
      <c r="H463" s="207"/>
      <c r="I463" s="207"/>
      <c r="J463" s="208">
        <v>46.7</v>
      </c>
      <c r="K463" s="207"/>
      <c r="L463" s="208">
        <v>280.2</v>
      </c>
      <c r="M463" s="207"/>
      <c r="N463" s="210"/>
      <c r="Z463" s="193"/>
      <c r="AA463" s="200"/>
      <c r="AB463" s="200"/>
      <c r="AE463" s="109" t="s">
        <v>447</v>
      </c>
      <c r="AH463" s="200"/>
      <c r="AJ463" s="200"/>
      <c r="AL463" s="200"/>
    </row>
    <row r="464" spans="1:39" s="108" customFormat="1" ht="12">
      <c r="A464" s="205"/>
      <c r="B464" s="204"/>
      <c r="C464" s="1141" t="s">
        <v>448</v>
      </c>
      <c r="D464" s="1141"/>
      <c r="E464" s="1141"/>
      <c r="F464" s="207" t="s">
        <v>390</v>
      </c>
      <c r="G464" s="248">
        <v>18.5</v>
      </c>
      <c r="H464" s="209">
        <v>1.25</v>
      </c>
      <c r="I464" s="209">
        <v>138.75</v>
      </c>
      <c r="J464" s="204"/>
      <c r="K464" s="207"/>
      <c r="L464" s="204"/>
      <c r="M464" s="207"/>
      <c r="N464" s="210"/>
      <c r="Z464" s="193"/>
      <c r="AA464" s="200"/>
      <c r="AB464" s="200"/>
      <c r="AF464" s="109" t="s">
        <v>448</v>
      </c>
      <c r="AH464" s="200"/>
      <c r="AJ464" s="200"/>
      <c r="AL464" s="200"/>
    </row>
    <row r="465" spans="1:39" s="108" customFormat="1" ht="12">
      <c r="A465" s="205"/>
      <c r="B465" s="204"/>
      <c r="C465" s="1141" t="s">
        <v>389</v>
      </c>
      <c r="D465" s="1141"/>
      <c r="E465" s="1141"/>
      <c r="F465" s="207" t="s">
        <v>390</v>
      </c>
      <c r="G465" s="209">
        <v>0.87</v>
      </c>
      <c r="H465" s="209">
        <v>1.25</v>
      </c>
      <c r="I465" s="254">
        <v>6.5250000000000004</v>
      </c>
      <c r="J465" s="204"/>
      <c r="K465" s="207"/>
      <c r="L465" s="204"/>
      <c r="M465" s="207"/>
      <c r="N465" s="210"/>
      <c r="Z465" s="193"/>
      <c r="AA465" s="200"/>
      <c r="AB465" s="200"/>
      <c r="AF465" s="109" t="s">
        <v>389</v>
      </c>
      <c r="AH465" s="200"/>
      <c r="AJ465" s="200"/>
      <c r="AL465" s="200"/>
    </row>
    <row r="466" spans="1:39" s="108" customFormat="1" ht="12" customHeight="1">
      <c r="A466" s="205"/>
      <c r="B466" s="204"/>
      <c r="C466" s="1150" t="s">
        <v>391</v>
      </c>
      <c r="D466" s="1150"/>
      <c r="E466" s="1150"/>
      <c r="F466" s="212"/>
      <c r="G466" s="212"/>
      <c r="H466" s="212"/>
      <c r="I466" s="212"/>
      <c r="J466" s="213">
        <v>290.36</v>
      </c>
      <c r="K466" s="212"/>
      <c r="L466" s="221">
        <v>2107.66</v>
      </c>
      <c r="M466" s="212"/>
      <c r="N466" s="214"/>
      <c r="Z466" s="193"/>
      <c r="AA466" s="200"/>
      <c r="AB466" s="200"/>
      <c r="AG466" s="109" t="s">
        <v>391</v>
      </c>
      <c r="AH466" s="200"/>
      <c r="AJ466" s="200"/>
      <c r="AL466" s="200"/>
    </row>
    <row r="467" spans="1:39" s="108" customFormat="1" ht="12">
      <c r="A467" s="205"/>
      <c r="B467" s="204"/>
      <c r="C467" s="1141" t="s">
        <v>392</v>
      </c>
      <c r="D467" s="1141"/>
      <c r="E467" s="1141"/>
      <c r="F467" s="207"/>
      <c r="G467" s="207"/>
      <c r="H467" s="207"/>
      <c r="I467" s="207"/>
      <c r="J467" s="204"/>
      <c r="K467" s="207"/>
      <c r="L467" s="220">
        <v>1325.93</v>
      </c>
      <c r="M467" s="207"/>
      <c r="N467" s="210"/>
      <c r="Z467" s="193"/>
      <c r="AA467" s="200"/>
      <c r="AB467" s="200"/>
      <c r="AF467" s="109" t="s">
        <v>392</v>
      </c>
      <c r="AH467" s="200"/>
      <c r="AJ467" s="200"/>
      <c r="AL467" s="200"/>
    </row>
    <row r="468" spans="1:39" s="108" customFormat="1" ht="22.5" customHeight="1">
      <c r="A468" s="205"/>
      <c r="B468" s="204" t="s">
        <v>916</v>
      </c>
      <c r="C468" s="1141" t="s">
        <v>917</v>
      </c>
      <c r="D468" s="1141"/>
      <c r="E468" s="1141"/>
      <c r="F468" s="207" t="s">
        <v>395</v>
      </c>
      <c r="G468" s="215">
        <v>90</v>
      </c>
      <c r="H468" s="207"/>
      <c r="I468" s="215">
        <v>90</v>
      </c>
      <c r="J468" s="204"/>
      <c r="K468" s="207"/>
      <c r="L468" s="220">
        <v>1193.3399999999999</v>
      </c>
      <c r="M468" s="207"/>
      <c r="N468" s="210"/>
      <c r="Z468" s="193"/>
      <c r="AA468" s="200"/>
      <c r="AB468" s="200"/>
      <c r="AF468" s="109" t="s">
        <v>917</v>
      </c>
      <c r="AH468" s="200"/>
      <c r="AJ468" s="200"/>
      <c r="AL468" s="200"/>
    </row>
    <row r="469" spans="1:39" s="108" customFormat="1" ht="22.5" customHeight="1">
      <c r="A469" s="205"/>
      <c r="B469" s="204" t="s">
        <v>918</v>
      </c>
      <c r="C469" s="1141" t="s">
        <v>919</v>
      </c>
      <c r="D469" s="1141"/>
      <c r="E469" s="1141"/>
      <c r="F469" s="207" t="s">
        <v>395</v>
      </c>
      <c r="G469" s="215">
        <v>46</v>
      </c>
      <c r="H469" s="207"/>
      <c r="I469" s="215">
        <v>46</v>
      </c>
      <c r="J469" s="204"/>
      <c r="K469" s="207"/>
      <c r="L469" s="208">
        <v>609.92999999999995</v>
      </c>
      <c r="M469" s="207"/>
      <c r="N469" s="210"/>
      <c r="Z469" s="193"/>
      <c r="AA469" s="200"/>
      <c r="AB469" s="200"/>
      <c r="AF469" s="109" t="s">
        <v>919</v>
      </c>
      <c r="AH469" s="200"/>
      <c r="AJ469" s="200"/>
      <c r="AL469" s="200"/>
    </row>
    <row r="470" spans="1:39" s="108" customFormat="1" ht="12" customHeight="1">
      <c r="A470" s="216"/>
      <c r="B470" s="217"/>
      <c r="C470" s="1145" t="s">
        <v>398</v>
      </c>
      <c r="D470" s="1145"/>
      <c r="E470" s="1145"/>
      <c r="F470" s="196"/>
      <c r="G470" s="196"/>
      <c r="H470" s="196"/>
      <c r="I470" s="196"/>
      <c r="J470" s="198"/>
      <c r="K470" s="196"/>
      <c r="L470" s="222">
        <v>3910.93</v>
      </c>
      <c r="M470" s="212"/>
      <c r="N470" s="199"/>
      <c r="Z470" s="193"/>
      <c r="AA470" s="200"/>
      <c r="AB470" s="200"/>
      <c r="AH470" s="200" t="s">
        <v>398</v>
      </c>
      <c r="AJ470" s="200"/>
      <c r="AL470" s="200"/>
    </row>
    <row r="471" spans="1:39" s="108" customFormat="1" ht="45" customHeight="1">
      <c r="A471" s="194" t="s">
        <v>1003</v>
      </c>
      <c r="B471" s="195" t="s">
        <v>1004</v>
      </c>
      <c r="C471" s="1145" t="s">
        <v>1005</v>
      </c>
      <c r="D471" s="1145"/>
      <c r="E471" s="1145"/>
      <c r="F471" s="196" t="s">
        <v>486</v>
      </c>
      <c r="G471" s="196"/>
      <c r="H471" s="196"/>
      <c r="I471" s="251">
        <v>6</v>
      </c>
      <c r="J471" s="222">
        <v>182291.67</v>
      </c>
      <c r="K471" s="219">
        <v>1.04236</v>
      </c>
      <c r="L471" s="222">
        <v>229855.04</v>
      </c>
      <c r="M471" s="247">
        <v>4.96</v>
      </c>
      <c r="N471" s="260">
        <v>1140081</v>
      </c>
      <c r="Z471" s="193"/>
      <c r="AA471" s="200"/>
      <c r="AB471" s="200" t="s">
        <v>1005</v>
      </c>
      <c r="AH471" s="200"/>
      <c r="AJ471" s="200"/>
      <c r="AL471" s="200"/>
    </row>
    <row r="472" spans="1:39" s="108" customFormat="1" ht="12" customHeight="1">
      <c r="A472" s="216"/>
      <c r="B472" s="217"/>
      <c r="C472" s="1141" t="s">
        <v>923</v>
      </c>
      <c r="D472" s="1141"/>
      <c r="E472" s="1141"/>
      <c r="F472" s="1141"/>
      <c r="G472" s="1141"/>
      <c r="H472" s="1141"/>
      <c r="I472" s="1141"/>
      <c r="J472" s="1141"/>
      <c r="K472" s="1141"/>
      <c r="L472" s="1141"/>
      <c r="M472" s="1141"/>
      <c r="N472" s="1146"/>
      <c r="Z472" s="193"/>
      <c r="AA472" s="200"/>
      <c r="AB472" s="200"/>
      <c r="AH472" s="200"/>
      <c r="AI472" s="109" t="s">
        <v>923</v>
      </c>
      <c r="AJ472" s="200"/>
      <c r="AL472" s="200"/>
    </row>
    <row r="473" spans="1:39" s="108" customFormat="1" ht="12" customHeight="1">
      <c r="A473" s="201"/>
      <c r="B473" s="202"/>
      <c r="C473" s="1141" t="s">
        <v>1006</v>
      </c>
      <c r="D473" s="1141"/>
      <c r="E473" s="1141"/>
      <c r="F473" s="1141"/>
      <c r="G473" s="1141"/>
      <c r="H473" s="1141"/>
      <c r="I473" s="1141"/>
      <c r="J473" s="1141"/>
      <c r="K473" s="1141"/>
      <c r="L473" s="1141"/>
      <c r="M473" s="1141"/>
      <c r="N473" s="1146"/>
      <c r="Z473" s="193"/>
      <c r="AA473" s="200"/>
      <c r="AB473" s="200"/>
      <c r="AH473" s="200"/>
      <c r="AJ473" s="200"/>
      <c r="AL473" s="200"/>
      <c r="AM473" s="109" t="s">
        <v>1006</v>
      </c>
    </row>
    <row r="474" spans="1:39" s="108" customFormat="1" ht="22.5" customHeight="1">
      <c r="A474" s="203"/>
      <c r="B474" s="204" t="s">
        <v>925</v>
      </c>
      <c r="C474" s="1141" t="s">
        <v>926</v>
      </c>
      <c r="D474" s="1141"/>
      <c r="E474" s="1141"/>
      <c r="F474" s="1141"/>
      <c r="G474" s="1141"/>
      <c r="H474" s="1141"/>
      <c r="I474" s="1141"/>
      <c r="J474" s="1141"/>
      <c r="K474" s="1141"/>
      <c r="L474" s="1141"/>
      <c r="M474" s="1141"/>
      <c r="N474" s="1146"/>
      <c r="Z474" s="193"/>
      <c r="AA474" s="200"/>
      <c r="AB474" s="200"/>
      <c r="AD474" s="109" t="s">
        <v>926</v>
      </c>
      <c r="AH474" s="200"/>
      <c r="AJ474" s="200"/>
      <c r="AL474" s="200"/>
    </row>
    <row r="475" spans="1:39" s="108" customFormat="1" ht="22.5" customHeight="1">
      <c r="A475" s="203"/>
      <c r="B475" s="204" t="s">
        <v>927</v>
      </c>
      <c r="C475" s="1141" t="s">
        <v>928</v>
      </c>
      <c r="D475" s="1141"/>
      <c r="E475" s="1141"/>
      <c r="F475" s="1141"/>
      <c r="G475" s="1141"/>
      <c r="H475" s="1141"/>
      <c r="I475" s="1141"/>
      <c r="J475" s="1141"/>
      <c r="K475" s="1141"/>
      <c r="L475" s="1141"/>
      <c r="M475" s="1141"/>
      <c r="N475" s="1146"/>
      <c r="Z475" s="193"/>
      <c r="AA475" s="200"/>
      <c r="AB475" s="200"/>
      <c r="AD475" s="109" t="s">
        <v>928</v>
      </c>
      <c r="AH475" s="200"/>
      <c r="AJ475" s="200"/>
      <c r="AL475" s="200"/>
    </row>
    <row r="476" spans="1:39" s="108" customFormat="1" ht="12" customHeight="1">
      <c r="A476" s="216"/>
      <c r="B476" s="217"/>
      <c r="C476" s="1145" t="s">
        <v>398</v>
      </c>
      <c r="D476" s="1145"/>
      <c r="E476" s="1145"/>
      <c r="F476" s="196"/>
      <c r="G476" s="196"/>
      <c r="H476" s="196"/>
      <c r="I476" s="196"/>
      <c r="J476" s="198"/>
      <c r="K476" s="196"/>
      <c r="L476" s="222">
        <v>229855.04</v>
      </c>
      <c r="M476" s="212"/>
      <c r="N476" s="260">
        <v>1140081</v>
      </c>
      <c r="Z476" s="193"/>
      <c r="AA476" s="200"/>
      <c r="AB476" s="200"/>
      <c r="AH476" s="200" t="s">
        <v>398</v>
      </c>
      <c r="AJ476" s="200"/>
      <c r="AL476" s="200"/>
    </row>
    <row r="477" spans="1:39" s="108" customFormat="1" ht="33.75" customHeight="1">
      <c r="A477" s="194" t="s">
        <v>664</v>
      </c>
      <c r="B477" s="195" t="s">
        <v>989</v>
      </c>
      <c r="C477" s="1145" t="s">
        <v>1007</v>
      </c>
      <c r="D477" s="1145"/>
      <c r="E477" s="1145"/>
      <c r="F477" s="196" t="s">
        <v>486</v>
      </c>
      <c r="G477" s="196"/>
      <c r="H477" s="196"/>
      <c r="I477" s="251">
        <v>6</v>
      </c>
      <c r="J477" s="198"/>
      <c r="K477" s="196"/>
      <c r="L477" s="198"/>
      <c r="M477" s="196"/>
      <c r="N477" s="199"/>
      <c r="Z477" s="193"/>
      <c r="AA477" s="200"/>
      <c r="AB477" s="200" t="s">
        <v>1007</v>
      </c>
      <c r="AH477" s="200"/>
      <c r="AJ477" s="200"/>
      <c r="AL477" s="200"/>
    </row>
    <row r="478" spans="1:39" s="108" customFormat="1" ht="33.75" customHeight="1">
      <c r="A478" s="203"/>
      <c r="B478" s="204" t="s">
        <v>385</v>
      </c>
      <c r="C478" s="1141" t="s">
        <v>386</v>
      </c>
      <c r="D478" s="1141"/>
      <c r="E478" s="1141"/>
      <c r="F478" s="1141"/>
      <c r="G478" s="1141"/>
      <c r="H478" s="1141"/>
      <c r="I478" s="1141"/>
      <c r="J478" s="1141"/>
      <c r="K478" s="1141"/>
      <c r="L478" s="1141"/>
      <c r="M478" s="1141"/>
      <c r="N478" s="1146"/>
      <c r="Z478" s="193"/>
      <c r="AA478" s="200"/>
      <c r="AB478" s="200"/>
      <c r="AD478" s="109" t="s">
        <v>386</v>
      </c>
      <c r="AH478" s="200"/>
      <c r="AJ478" s="200"/>
      <c r="AL478" s="200"/>
    </row>
    <row r="479" spans="1:39" s="108" customFormat="1" ht="12">
      <c r="A479" s="205"/>
      <c r="B479" s="206">
        <v>1</v>
      </c>
      <c r="C479" s="1141" t="s">
        <v>446</v>
      </c>
      <c r="D479" s="1141"/>
      <c r="E479" s="1141"/>
      <c r="F479" s="207"/>
      <c r="G479" s="207"/>
      <c r="H479" s="207"/>
      <c r="I479" s="207"/>
      <c r="J479" s="208">
        <v>5.16</v>
      </c>
      <c r="K479" s="209">
        <v>1.25</v>
      </c>
      <c r="L479" s="208">
        <v>38.700000000000003</v>
      </c>
      <c r="M479" s="207"/>
      <c r="N479" s="210"/>
      <c r="Z479" s="193"/>
      <c r="AA479" s="200"/>
      <c r="AB479" s="200"/>
      <c r="AE479" s="109" t="s">
        <v>446</v>
      </c>
      <c r="AH479" s="200"/>
      <c r="AJ479" s="200"/>
      <c r="AL479" s="200"/>
    </row>
    <row r="480" spans="1:39" s="108" customFormat="1" ht="12">
      <c r="A480" s="205"/>
      <c r="B480" s="206">
        <v>4</v>
      </c>
      <c r="C480" s="1141" t="s">
        <v>447</v>
      </c>
      <c r="D480" s="1141"/>
      <c r="E480" s="1141"/>
      <c r="F480" s="207"/>
      <c r="G480" s="207"/>
      <c r="H480" s="207"/>
      <c r="I480" s="207"/>
      <c r="J480" s="208">
        <v>1.0900000000000001</v>
      </c>
      <c r="K480" s="207"/>
      <c r="L480" s="208">
        <v>6.54</v>
      </c>
      <c r="M480" s="207"/>
      <c r="N480" s="210"/>
      <c r="Z480" s="193"/>
      <c r="AA480" s="200"/>
      <c r="AB480" s="200"/>
      <c r="AE480" s="109" t="s">
        <v>447</v>
      </c>
      <c r="AH480" s="200"/>
      <c r="AJ480" s="200"/>
      <c r="AL480" s="200"/>
    </row>
    <row r="481" spans="1:39" s="108" customFormat="1" ht="12">
      <c r="A481" s="205"/>
      <c r="B481" s="204"/>
      <c r="C481" s="1141" t="s">
        <v>448</v>
      </c>
      <c r="D481" s="1141"/>
      <c r="E481" s="1141"/>
      <c r="F481" s="207" t="s">
        <v>390</v>
      </c>
      <c r="G481" s="209">
        <v>0.52</v>
      </c>
      <c r="H481" s="209">
        <v>1.25</v>
      </c>
      <c r="I481" s="248">
        <v>3.9</v>
      </c>
      <c r="J481" s="204"/>
      <c r="K481" s="207"/>
      <c r="L481" s="204"/>
      <c r="M481" s="207"/>
      <c r="N481" s="210"/>
      <c r="Z481" s="193"/>
      <c r="AA481" s="200"/>
      <c r="AB481" s="200"/>
      <c r="AF481" s="109" t="s">
        <v>448</v>
      </c>
      <c r="AH481" s="200"/>
      <c r="AJ481" s="200"/>
      <c r="AL481" s="200"/>
    </row>
    <row r="482" spans="1:39" s="108" customFormat="1" ht="12" customHeight="1">
      <c r="A482" s="205"/>
      <c r="B482" s="204"/>
      <c r="C482" s="1150" t="s">
        <v>391</v>
      </c>
      <c r="D482" s="1150"/>
      <c r="E482" s="1150"/>
      <c r="F482" s="212"/>
      <c r="G482" s="212"/>
      <c r="H482" s="212"/>
      <c r="I482" s="212"/>
      <c r="J482" s="213">
        <v>6.25</v>
      </c>
      <c r="K482" s="212"/>
      <c r="L482" s="213">
        <v>45.24</v>
      </c>
      <c r="M482" s="212"/>
      <c r="N482" s="214"/>
      <c r="Z482" s="193"/>
      <c r="AA482" s="200"/>
      <c r="AB482" s="200"/>
      <c r="AG482" s="109" t="s">
        <v>391</v>
      </c>
      <c r="AH482" s="200"/>
      <c r="AJ482" s="200"/>
      <c r="AL482" s="200"/>
    </row>
    <row r="483" spans="1:39" s="108" customFormat="1" ht="12">
      <c r="A483" s="205"/>
      <c r="B483" s="204"/>
      <c r="C483" s="1141" t="s">
        <v>392</v>
      </c>
      <c r="D483" s="1141"/>
      <c r="E483" s="1141"/>
      <c r="F483" s="207"/>
      <c r="G483" s="207"/>
      <c r="H483" s="207"/>
      <c r="I483" s="207"/>
      <c r="J483" s="204"/>
      <c r="K483" s="207"/>
      <c r="L483" s="208">
        <v>38.700000000000003</v>
      </c>
      <c r="M483" s="207"/>
      <c r="N483" s="210"/>
      <c r="Z483" s="193"/>
      <c r="AA483" s="200"/>
      <c r="AB483" s="200"/>
      <c r="AF483" s="109" t="s">
        <v>392</v>
      </c>
      <c r="AH483" s="200"/>
      <c r="AJ483" s="200"/>
      <c r="AL483" s="200"/>
    </row>
    <row r="484" spans="1:39" s="108" customFormat="1" ht="22.5" customHeight="1">
      <c r="A484" s="205"/>
      <c r="B484" s="204" t="s">
        <v>916</v>
      </c>
      <c r="C484" s="1141" t="s">
        <v>917</v>
      </c>
      <c r="D484" s="1141"/>
      <c r="E484" s="1141"/>
      <c r="F484" s="207" t="s">
        <v>395</v>
      </c>
      <c r="G484" s="215">
        <v>90</v>
      </c>
      <c r="H484" s="207"/>
      <c r="I484" s="215">
        <v>90</v>
      </c>
      <c r="J484" s="204"/>
      <c r="K484" s="207"/>
      <c r="L484" s="208">
        <v>34.83</v>
      </c>
      <c r="M484" s="207"/>
      <c r="N484" s="210"/>
      <c r="Z484" s="193"/>
      <c r="AA484" s="200"/>
      <c r="AB484" s="200"/>
      <c r="AF484" s="109" t="s">
        <v>917</v>
      </c>
      <c r="AH484" s="200"/>
      <c r="AJ484" s="200"/>
      <c r="AL484" s="200"/>
    </row>
    <row r="485" spans="1:39" s="108" customFormat="1" ht="22.5" customHeight="1">
      <c r="A485" s="205"/>
      <c r="B485" s="204" t="s">
        <v>918</v>
      </c>
      <c r="C485" s="1141" t="s">
        <v>919</v>
      </c>
      <c r="D485" s="1141"/>
      <c r="E485" s="1141"/>
      <c r="F485" s="207" t="s">
        <v>395</v>
      </c>
      <c r="G485" s="215">
        <v>46</v>
      </c>
      <c r="H485" s="207"/>
      <c r="I485" s="215">
        <v>46</v>
      </c>
      <c r="J485" s="204"/>
      <c r="K485" s="207"/>
      <c r="L485" s="208">
        <v>17.8</v>
      </c>
      <c r="M485" s="207"/>
      <c r="N485" s="210"/>
      <c r="Z485" s="193"/>
      <c r="AA485" s="200"/>
      <c r="AB485" s="200"/>
      <c r="AF485" s="109" t="s">
        <v>919</v>
      </c>
      <c r="AH485" s="200"/>
      <c r="AJ485" s="200"/>
      <c r="AL485" s="200"/>
    </row>
    <row r="486" spans="1:39" s="108" customFormat="1" ht="12" customHeight="1">
      <c r="A486" s="216"/>
      <c r="B486" s="217"/>
      <c r="C486" s="1145" t="s">
        <v>398</v>
      </c>
      <c r="D486" s="1145"/>
      <c r="E486" s="1145"/>
      <c r="F486" s="196"/>
      <c r="G486" s="196"/>
      <c r="H486" s="196"/>
      <c r="I486" s="196"/>
      <c r="J486" s="198"/>
      <c r="K486" s="196"/>
      <c r="L486" s="218">
        <v>97.87</v>
      </c>
      <c r="M486" s="212"/>
      <c r="N486" s="199"/>
      <c r="Z486" s="193"/>
      <c r="AA486" s="200"/>
      <c r="AB486" s="200"/>
      <c r="AH486" s="200" t="s">
        <v>398</v>
      </c>
      <c r="AJ486" s="200"/>
      <c r="AL486" s="200"/>
    </row>
    <row r="487" spans="1:39" s="108" customFormat="1" ht="45" customHeight="1">
      <c r="A487" s="194" t="s">
        <v>1008</v>
      </c>
      <c r="B487" s="195" t="s">
        <v>1009</v>
      </c>
      <c r="C487" s="1145" t="s">
        <v>1010</v>
      </c>
      <c r="D487" s="1145"/>
      <c r="E487" s="1145"/>
      <c r="F487" s="196" t="s">
        <v>486</v>
      </c>
      <c r="G487" s="196"/>
      <c r="H487" s="196"/>
      <c r="I487" s="251">
        <v>6</v>
      </c>
      <c r="J487" s="222">
        <v>51666.67</v>
      </c>
      <c r="K487" s="219">
        <v>1.04236</v>
      </c>
      <c r="L487" s="222">
        <v>65147.58</v>
      </c>
      <c r="M487" s="247">
        <v>4.96</v>
      </c>
      <c r="N487" s="260">
        <v>323132</v>
      </c>
      <c r="Z487" s="193"/>
      <c r="AA487" s="200"/>
      <c r="AB487" s="200" t="s">
        <v>1010</v>
      </c>
      <c r="AH487" s="200"/>
      <c r="AJ487" s="200"/>
      <c r="AL487" s="200"/>
    </row>
    <row r="488" spans="1:39" s="108" customFormat="1" ht="12" customHeight="1">
      <c r="A488" s="216"/>
      <c r="B488" s="217"/>
      <c r="C488" s="1141" t="s">
        <v>923</v>
      </c>
      <c r="D488" s="1141"/>
      <c r="E488" s="1141"/>
      <c r="F488" s="1141"/>
      <c r="G488" s="1141"/>
      <c r="H488" s="1141"/>
      <c r="I488" s="1141"/>
      <c r="J488" s="1141"/>
      <c r="K488" s="1141"/>
      <c r="L488" s="1141"/>
      <c r="M488" s="1141"/>
      <c r="N488" s="1146"/>
      <c r="Z488" s="193"/>
      <c r="AA488" s="200"/>
      <c r="AB488" s="200"/>
      <c r="AH488" s="200"/>
      <c r="AI488" s="109" t="s">
        <v>923</v>
      </c>
      <c r="AJ488" s="200"/>
      <c r="AL488" s="200"/>
    </row>
    <row r="489" spans="1:39" s="108" customFormat="1" ht="12" customHeight="1">
      <c r="A489" s="201"/>
      <c r="B489" s="202"/>
      <c r="C489" s="1141" t="s">
        <v>1011</v>
      </c>
      <c r="D489" s="1141"/>
      <c r="E489" s="1141"/>
      <c r="F489" s="1141"/>
      <c r="G489" s="1141"/>
      <c r="H489" s="1141"/>
      <c r="I489" s="1141"/>
      <c r="J489" s="1141"/>
      <c r="K489" s="1141"/>
      <c r="L489" s="1141"/>
      <c r="M489" s="1141"/>
      <c r="N489" s="1146"/>
      <c r="Z489" s="193"/>
      <c r="AA489" s="200"/>
      <c r="AB489" s="200"/>
      <c r="AH489" s="200"/>
      <c r="AJ489" s="200"/>
      <c r="AL489" s="200"/>
      <c r="AM489" s="109" t="s">
        <v>1011</v>
      </c>
    </row>
    <row r="490" spans="1:39" s="108" customFormat="1" ht="22.5" customHeight="1">
      <c r="A490" s="203"/>
      <c r="B490" s="204" t="s">
        <v>925</v>
      </c>
      <c r="C490" s="1141" t="s">
        <v>926</v>
      </c>
      <c r="D490" s="1141"/>
      <c r="E490" s="1141"/>
      <c r="F490" s="1141"/>
      <c r="G490" s="1141"/>
      <c r="H490" s="1141"/>
      <c r="I490" s="1141"/>
      <c r="J490" s="1141"/>
      <c r="K490" s="1141"/>
      <c r="L490" s="1141"/>
      <c r="M490" s="1141"/>
      <c r="N490" s="1146"/>
      <c r="Z490" s="193"/>
      <c r="AA490" s="200"/>
      <c r="AB490" s="200"/>
      <c r="AD490" s="109" t="s">
        <v>926</v>
      </c>
      <c r="AH490" s="200"/>
      <c r="AJ490" s="200"/>
      <c r="AL490" s="200"/>
    </row>
    <row r="491" spans="1:39" s="108" customFormat="1" ht="22.5" customHeight="1">
      <c r="A491" s="203"/>
      <c r="B491" s="204" t="s">
        <v>927</v>
      </c>
      <c r="C491" s="1141" t="s">
        <v>928</v>
      </c>
      <c r="D491" s="1141"/>
      <c r="E491" s="1141"/>
      <c r="F491" s="1141"/>
      <c r="G491" s="1141"/>
      <c r="H491" s="1141"/>
      <c r="I491" s="1141"/>
      <c r="J491" s="1141"/>
      <c r="K491" s="1141"/>
      <c r="L491" s="1141"/>
      <c r="M491" s="1141"/>
      <c r="N491" s="1146"/>
      <c r="Z491" s="193"/>
      <c r="AA491" s="200"/>
      <c r="AB491" s="200"/>
      <c r="AD491" s="109" t="s">
        <v>928</v>
      </c>
      <c r="AH491" s="200"/>
      <c r="AJ491" s="200"/>
      <c r="AL491" s="200"/>
    </row>
    <row r="492" spans="1:39" s="108" customFormat="1" ht="12" customHeight="1">
      <c r="A492" s="216"/>
      <c r="B492" s="217"/>
      <c r="C492" s="1145" t="s">
        <v>398</v>
      </c>
      <c r="D492" s="1145"/>
      <c r="E492" s="1145"/>
      <c r="F492" s="196"/>
      <c r="G492" s="196"/>
      <c r="H492" s="196"/>
      <c r="I492" s="196"/>
      <c r="J492" s="198"/>
      <c r="K492" s="196"/>
      <c r="L492" s="222">
        <v>65147.58</v>
      </c>
      <c r="M492" s="212"/>
      <c r="N492" s="260">
        <v>323132</v>
      </c>
      <c r="Z492" s="193"/>
      <c r="AA492" s="200"/>
      <c r="AB492" s="200"/>
      <c r="AH492" s="200" t="s">
        <v>398</v>
      </c>
      <c r="AJ492" s="200"/>
      <c r="AL492" s="200"/>
    </row>
    <row r="493" spans="1:39" s="108" customFormat="1" ht="22.5" customHeight="1">
      <c r="A493" s="194" t="s">
        <v>675</v>
      </c>
      <c r="B493" s="195" t="s">
        <v>1012</v>
      </c>
      <c r="C493" s="1145" t="s">
        <v>1013</v>
      </c>
      <c r="D493" s="1145"/>
      <c r="E493" s="1145"/>
      <c r="F493" s="196" t="s">
        <v>486</v>
      </c>
      <c r="G493" s="196"/>
      <c r="H493" s="196"/>
      <c r="I493" s="251">
        <v>6</v>
      </c>
      <c r="J493" s="198"/>
      <c r="K493" s="196"/>
      <c r="L493" s="198"/>
      <c r="M493" s="196"/>
      <c r="N493" s="199"/>
      <c r="Z493" s="193"/>
      <c r="AA493" s="200"/>
      <c r="AB493" s="200" t="s">
        <v>1013</v>
      </c>
      <c r="AH493" s="200"/>
      <c r="AJ493" s="200"/>
      <c r="AL493" s="200"/>
    </row>
    <row r="494" spans="1:39" s="108" customFormat="1" ht="33.75" customHeight="1">
      <c r="A494" s="203"/>
      <c r="B494" s="204" t="s">
        <v>385</v>
      </c>
      <c r="C494" s="1141" t="s">
        <v>386</v>
      </c>
      <c r="D494" s="1141"/>
      <c r="E494" s="1141"/>
      <c r="F494" s="1141"/>
      <c r="G494" s="1141"/>
      <c r="H494" s="1141"/>
      <c r="I494" s="1141"/>
      <c r="J494" s="1141"/>
      <c r="K494" s="1141"/>
      <c r="L494" s="1141"/>
      <c r="M494" s="1141"/>
      <c r="N494" s="1146"/>
      <c r="Z494" s="193"/>
      <c r="AA494" s="200"/>
      <c r="AB494" s="200"/>
      <c r="AD494" s="109" t="s">
        <v>386</v>
      </c>
      <c r="AH494" s="200"/>
      <c r="AJ494" s="200"/>
      <c r="AL494" s="200"/>
    </row>
    <row r="495" spans="1:39" s="108" customFormat="1" ht="12">
      <c r="A495" s="205"/>
      <c r="B495" s="206">
        <v>1</v>
      </c>
      <c r="C495" s="1141" t="s">
        <v>446</v>
      </c>
      <c r="D495" s="1141"/>
      <c r="E495" s="1141"/>
      <c r="F495" s="207"/>
      <c r="G495" s="207"/>
      <c r="H495" s="207"/>
      <c r="I495" s="207"/>
      <c r="J495" s="208">
        <v>34.020000000000003</v>
      </c>
      <c r="K495" s="209">
        <v>1.25</v>
      </c>
      <c r="L495" s="208">
        <v>255.15</v>
      </c>
      <c r="M495" s="207"/>
      <c r="N495" s="210"/>
      <c r="Z495" s="193"/>
      <c r="AA495" s="200"/>
      <c r="AB495" s="200"/>
      <c r="AE495" s="109" t="s">
        <v>446</v>
      </c>
      <c r="AH495" s="200"/>
      <c r="AJ495" s="200"/>
      <c r="AL495" s="200"/>
    </row>
    <row r="496" spans="1:39" s="108" customFormat="1" ht="12">
      <c r="A496" s="205"/>
      <c r="B496" s="206">
        <v>4</v>
      </c>
      <c r="C496" s="1141" t="s">
        <v>447</v>
      </c>
      <c r="D496" s="1141"/>
      <c r="E496" s="1141"/>
      <c r="F496" s="207"/>
      <c r="G496" s="207"/>
      <c r="H496" s="207"/>
      <c r="I496" s="207"/>
      <c r="J496" s="208">
        <v>0.68</v>
      </c>
      <c r="K496" s="207"/>
      <c r="L496" s="208">
        <v>4.08</v>
      </c>
      <c r="M496" s="207"/>
      <c r="N496" s="210"/>
      <c r="Z496" s="193"/>
      <c r="AA496" s="200"/>
      <c r="AB496" s="200"/>
      <c r="AE496" s="109" t="s">
        <v>447</v>
      </c>
      <c r="AH496" s="200"/>
      <c r="AJ496" s="200"/>
      <c r="AL496" s="200"/>
    </row>
    <row r="497" spans="1:39" s="108" customFormat="1" ht="12">
      <c r="A497" s="205"/>
      <c r="B497" s="204"/>
      <c r="C497" s="1141" t="s">
        <v>448</v>
      </c>
      <c r="D497" s="1141"/>
      <c r="E497" s="1141"/>
      <c r="F497" s="207" t="s">
        <v>390</v>
      </c>
      <c r="G497" s="209">
        <v>3.11</v>
      </c>
      <c r="H497" s="209">
        <v>1.25</v>
      </c>
      <c r="I497" s="254">
        <v>23.324999999999999</v>
      </c>
      <c r="J497" s="204"/>
      <c r="K497" s="207"/>
      <c r="L497" s="204"/>
      <c r="M497" s="207"/>
      <c r="N497" s="210"/>
      <c r="Z497" s="193"/>
      <c r="AA497" s="200"/>
      <c r="AB497" s="200"/>
      <c r="AF497" s="109" t="s">
        <v>448</v>
      </c>
      <c r="AH497" s="200"/>
      <c r="AJ497" s="200"/>
      <c r="AL497" s="200"/>
    </row>
    <row r="498" spans="1:39" s="108" customFormat="1" ht="12" customHeight="1">
      <c r="A498" s="205"/>
      <c r="B498" s="204"/>
      <c r="C498" s="1150" t="s">
        <v>391</v>
      </c>
      <c r="D498" s="1150"/>
      <c r="E498" s="1150"/>
      <c r="F498" s="212"/>
      <c r="G498" s="212"/>
      <c r="H498" s="212"/>
      <c r="I498" s="212"/>
      <c r="J498" s="213">
        <v>34.700000000000003</v>
      </c>
      <c r="K498" s="212"/>
      <c r="L498" s="213">
        <v>259.23</v>
      </c>
      <c r="M498" s="212"/>
      <c r="N498" s="214"/>
      <c r="Z498" s="193"/>
      <c r="AA498" s="200"/>
      <c r="AB498" s="200"/>
      <c r="AG498" s="109" t="s">
        <v>391</v>
      </c>
      <c r="AH498" s="200"/>
      <c r="AJ498" s="200"/>
      <c r="AL498" s="200"/>
    </row>
    <row r="499" spans="1:39" s="108" customFormat="1" ht="12">
      <c r="A499" s="205"/>
      <c r="B499" s="204"/>
      <c r="C499" s="1141" t="s">
        <v>392</v>
      </c>
      <c r="D499" s="1141"/>
      <c r="E499" s="1141"/>
      <c r="F499" s="207"/>
      <c r="G499" s="207"/>
      <c r="H499" s="207"/>
      <c r="I499" s="207"/>
      <c r="J499" s="204"/>
      <c r="K499" s="207"/>
      <c r="L499" s="208">
        <v>255.15</v>
      </c>
      <c r="M499" s="207"/>
      <c r="N499" s="210"/>
      <c r="Z499" s="193"/>
      <c r="AA499" s="200"/>
      <c r="AB499" s="200"/>
      <c r="AF499" s="109" t="s">
        <v>392</v>
      </c>
      <c r="AH499" s="200"/>
      <c r="AJ499" s="200"/>
      <c r="AL499" s="200"/>
    </row>
    <row r="500" spans="1:39" s="108" customFormat="1" ht="22.5" customHeight="1">
      <c r="A500" s="205"/>
      <c r="B500" s="204" t="s">
        <v>1014</v>
      </c>
      <c r="C500" s="1141" t="s">
        <v>1015</v>
      </c>
      <c r="D500" s="1141"/>
      <c r="E500" s="1141"/>
      <c r="F500" s="207" t="s">
        <v>395</v>
      </c>
      <c r="G500" s="215">
        <v>90</v>
      </c>
      <c r="H500" s="207"/>
      <c r="I500" s="215">
        <v>90</v>
      </c>
      <c r="J500" s="204"/>
      <c r="K500" s="207"/>
      <c r="L500" s="208">
        <v>229.64</v>
      </c>
      <c r="M500" s="207"/>
      <c r="N500" s="210"/>
      <c r="Z500" s="193"/>
      <c r="AA500" s="200"/>
      <c r="AB500" s="200"/>
      <c r="AF500" s="109" t="s">
        <v>1015</v>
      </c>
      <c r="AH500" s="200"/>
      <c r="AJ500" s="200"/>
      <c r="AL500" s="200"/>
    </row>
    <row r="501" spans="1:39" s="108" customFormat="1" ht="22.5" customHeight="1">
      <c r="A501" s="205"/>
      <c r="B501" s="204" t="s">
        <v>1016</v>
      </c>
      <c r="C501" s="1141" t="s">
        <v>1017</v>
      </c>
      <c r="D501" s="1141"/>
      <c r="E501" s="1141"/>
      <c r="F501" s="207" t="s">
        <v>395</v>
      </c>
      <c r="G501" s="215">
        <v>46</v>
      </c>
      <c r="H501" s="207"/>
      <c r="I501" s="215">
        <v>46</v>
      </c>
      <c r="J501" s="204"/>
      <c r="K501" s="207"/>
      <c r="L501" s="208">
        <v>117.37</v>
      </c>
      <c r="M501" s="207"/>
      <c r="N501" s="210"/>
      <c r="Z501" s="193"/>
      <c r="AA501" s="200"/>
      <c r="AB501" s="200"/>
      <c r="AF501" s="109" t="s">
        <v>1017</v>
      </c>
      <c r="AH501" s="200"/>
      <c r="AJ501" s="200"/>
      <c r="AL501" s="200"/>
    </row>
    <row r="502" spans="1:39" s="108" customFormat="1" ht="12" customHeight="1">
      <c r="A502" s="216"/>
      <c r="B502" s="217"/>
      <c r="C502" s="1145" t="s">
        <v>398</v>
      </c>
      <c r="D502" s="1145"/>
      <c r="E502" s="1145"/>
      <c r="F502" s="196"/>
      <c r="G502" s="196"/>
      <c r="H502" s="196"/>
      <c r="I502" s="196"/>
      <c r="J502" s="198"/>
      <c r="K502" s="196"/>
      <c r="L502" s="218">
        <v>606.24</v>
      </c>
      <c r="M502" s="212"/>
      <c r="N502" s="199"/>
      <c r="Z502" s="193"/>
      <c r="AA502" s="200"/>
      <c r="AB502" s="200"/>
      <c r="AH502" s="200" t="s">
        <v>398</v>
      </c>
      <c r="AJ502" s="200"/>
      <c r="AL502" s="200"/>
    </row>
    <row r="503" spans="1:39" s="108" customFormat="1" ht="45" customHeight="1">
      <c r="A503" s="194" t="s">
        <v>1018</v>
      </c>
      <c r="B503" s="195" t="s">
        <v>1019</v>
      </c>
      <c r="C503" s="1145" t="s">
        <v>1020</v>
      </c>
      <c r="D503" s="1145"/>
      <c r="E503" s="1145"/>
      <c r="F503" s="196" t="s">
        <v>486</v>
      </c>
      <c r="G503" s="196"/>
      <c r="H503" s="196"/>
      <c r="I503" s="251">
        <v>6</v>
      </c>
      <c r="J503" s="222">
        <v>253166.67</v>
      </c>
      <c r="K503" s="219">
        <v>1.04236</v>
      </c>
      <c r="L503" s="222">
        <v>319222.78000000003</v>
      </c>
      <c r="M503" s="247">
        <v>4.96</v>
      </c>
      <c r="N503" s="260">
        <v>1583345</v>
      </c>
      <c r="Z503" s="193"/>
      <c r="AA503" s="200"/>
      <c r="AB503" s="200" t="s">
        <v>1020</v>
      </c>
      <c r="AH503" s="200"/>
      <c r="AJ503" s="200"/>
      <c r="AL503" s="200"/>
    </row>
    <row r="504" spans="1:39" s="108" customFormat="1" ht="12" customHeight="1">
      <c r="A504" s="216"/>
      <c r="B504" s="217"/>
      <c r="C504" s="1141" t="s">
        <v>923</v>
      </c>
      <c r="D504" s="1141"/>
      <c r="E504" s="1141"/>
      <c r="F504" s="1141"/>
      <c r="G504" s="1141"/>
      <c r="H504" s="1141"/>
      <c r="I504" s="1141"/>
      <c r="J504" s="1141"/>
      <c r="K504" s="1141"/>
      <c r="L504" s="1141"/>
      <c r="M504" s="1141"/>
      <c r="N504" s="1146"/>
      <c r="Z504" s="193"/>
      <c r="AA504" s="200"/>
      <c r="AB504" s="200"/>
      <c r="AH504" s="200"/>
      <c r="AI504" s="109" t="s">
        <v>923</v>
      </c>
      <c r="AJ504" s="200"/>
      <c r="AL504" s="200"/>
    </row>
    <row r="505" spans="1:39" s="108" customFormat="1" ht="12" customHeight="1">
      <c r="A505" s="201"/>
      <c r="B505" s="202"/>
      <c r="C505" s="1141" t="s">
        <v>1021</v>
      </c>
      <c r="D505" s="1141"/>
      <c r="E505" s="1141"/>
      <c r="F505" s="1141"/>
      <c r="G505" s="1141"/>
      <c r="H505" s="1141"/>
      <c r="I505" s="1141"/>
      <c r="J505" s="1141"/>
      <c r="K505" s="1141"/>
      <c r="L505" s="1141"/>
      <c r="M505" s="1141"/>
      <c r="N505" s="1146"/>
      <c r="Z505" s="193"/>
      <c r="AA505" s="200"/>
      <c r="AB505" s="200"/>
      <c r="AH505" s="200"/>
      <c r="AJ505" s="200"/>
      <c r="AL505" s="200"/>
      <c r="AM505" s="109" t="s">
        <v>1021</v>
      </c>
    </row>
    <row r="506" spans="1:39" s="108" customFormat="1" ht="22.5" customHeight="1">
      <c r="A506" s="203"/>
      <c r="B506" s="204" t="s">
        <v>925</v>
      </c>
      <c r="C506" s="1141" t="s">
        <v>926</v>
      </c>
      <c r="D506" s="1141"/>
      <c r="E506" s="1141"/>
      <c r="F506" s="1141"/>
      <c r="G506" s="1141"/>
      <c r="H506" s="1141"/>
      <c r="I506" s="1141"/>
      <c r="J506" s="1141"/>
      <c r="K506" s="1141"/>
      <c r="L506" s="1141"/>
      <c r="M506" s="1141"/>
      <c r="N506" s="1146"/>
      <c r="Z506" s="193"/>
      <c r="AA506" s="200"/>
      <c r="AB506" s="200"/>
      <c r="AD506" s="109" t="s">
        <v>926</v>
      </c>
      <c r="AH506" s="200"/>
      <c r="AJ506" s="200"/>
      <c r="AL506" s="200"/>
    </row>
    <row r="507" spans="1:39" s="108" customFormat="1" ht="22.5" customHeight="1">
      <c r="A507" s="203"/>
      <c r="B507" s="204" t="s">
        <v>927</v>
      </c>
      <c r="C507" s="1141" t="s">
        <v>928</v>
      </c>
      <c r="D507" s="1141"/>
      <c r="E507" s="1141"/>
      <c r="F507" s="1141"/>
      <c r="G507" s="1141"/>
      <c r="H507" s="1141"/>
      <c r="I507" s="1141"/>
      <c r="J507" s="1141"/>
      <c r="K507" s="1141"/>
      <c r="L507" s="1141"/>
      <c r="M507" s="1141"/>
      <c r="N507" s="1146"/>
      <c r="Z507" s="193"/>
      <c r="AA507" s="200"/>
      <c r="AB507" s="200"/>
      <c r="AD507" s="109" t="s">
        <v>928</v>
      </c>
      <c r="AH507" s="200"/>
      <c r="AJ507" s="200"/>
      <c r="AL507" s="200"/>
    </row>
    <row r="508" spans="1:39" s="108" customFormat="1" ht="12" customHeight="1">
      <c r="A508" s="216"/>
      <c r="B508" s="217"/>
      <c r="C508" s="1145" t="s">
        <v>398</v>
      </c>
      <c r="D508" s="1145"/>
      <c r="E508" s="1145"/>
      <c r="F508" s="196"/>
      <c r="G508" s="196"/>
      <c r="H508" s="196"/>
      <c r="I508" s="196"/>
      <c r="J508" s="198"/>
      <c r="K508" s="196"/>
      <c r="L508" s="222">
        <v>319222.78000000003</v>
      </c>
      <c r="M508" s="212"/>
      <c r="N508" s="260">
        <v>1583345</v>
      </c>
      <c r="Z508" s="193"/>
      <c r="AA508" s="200"/>
      <c r="AB508" s="200"/>
      <c r="AH508" s="200" t="s">
        <v>398</v>
      </c>
      <c r="AJ508" s="200"/>
      <c r="AL508" s="200"/>
    </row>
    <row r="509" spans="1:39" s="108" customFormat="1" ht="33.75" customHeight="1">
      <c r="A509" s="194" t="s">
        <v>681</v>
      </c>
      <c r="B509" s="195" t="s">
        <v>989</v>
      </c>
      <c r="C509" s="1145" t="s">
        <v>1007</v>
      </c>
      <c r="D509" s="1145"/>
      <c r="E509" s="1145"/>
      <c r="F509" s="196" t="s">
        <v>486</v>
      </c>
      <c r="G509" s="196"/>
      <c r="H509" s="196"/>
      <c r="I509" s="251">
        <v>4</v>
      </c>
      <c r="J509" s="198"/>
      <c r="K509" s="196"/>
      <c r="L509" s="198"/>
      <c r="M509" s="196"/>
      <c r="N509" s="199"/>
      <c r="Z509" s="193"/>
      <c r="AA509" s="200"/>
      <c r="AB509" s="200" t="s">
        <v>1007</v>
      </c>
      <c r="AH509" s="200"/>
      <c r="AJ509" s="200"/>
      <c r="AL509" s="200"/>
    </row>
    <row r="510" spans="1:39" s="108" customFormat="1" ht="33.75" customHeight="1">
      <c r="A510" s="203"/>
      <c r="B510" s="204" t="s">
        <v>385</v>
      </c>
      <c r="C510" s="1141" t="s">
        <v>386</v>
      </c>
      <c r="D510" s="1141"/>
      <c r="E510" s="1141"/>
      <c r="F510" s="1141"/>
      <c r="G510" s="1141"/>
      <c r="H510" s="1141"/>
      <c r="I510" s="1141"/>
      <c r="J510" s="1141"/>
      <c r="K510" s="1141"/>
      <c r="L510" s="1141"/>
      <c r="M510" s="1141"/>
      <c r="N510" s="1146"/>
      <c r="Z510" s="193"/>
      <c r="AA510" s="200"/>
      <c r="AB510" s="200"/>
      <c r="AD510" s="109" t="s">
        <v>386</v>
      </c>
      <c r="AH510" s="200"/>
      <c r="AJ510" s="200"/>
      <c r="AL510" s="200"/>
    </row>
    <row r="511" spans="1:39" s="108" customFormat="1" ht="12">
      <c r="A511" s="205"/>
      <c r="B511" s="206">
        <v>1</v>
      </c>
      <c r="C511" s="1141" t="s">
        <v>446</v>
      </c>
      <c r="D511" s="1141"/>
      <c r="E511" s="1141"/>
      <c r="F511" s="207"/>
      <c r="G511" s="207"/>
      <c r="H511" s="207"/>
      <c r="I511" s="207"/>
      <c r="J511" s="208">
        <v>5.16</v>
      </c>
      <c r="K511" s="209">
        <v>1.25</v>
      </c>
      <c r="L511" s="208">
        <v>25.8</v>
      </c>
      <c r="M511" s="207"/>
      <c r="N511" s="210"/>
      <c r="Z511" s="193"/>
      <c r="AA511" s="200"/>
      <c r="AB511" s="200"/>
      <c r="AE511" s="109" t="s">
        <v>446</v>
      </c>
      <c r="AH511" s="200"/>
      <c r="AJ511" s="200"/>
      <c r="AL511" s="200"/>
    </row>
    <row r="512" spans="1:39" s="108" customFormat="1" ht="12">
      <c r="A512" s="205"/>
      <c r="B512" s="206">
        <v>4</v>
      </c>
      <c r="C512" s="1141" t="s">
        <v>447</v>
      </c>
      <c r="D512" s="1141"/>
      <c r="E512" s="1141"/>
      <c r="F512" s="207"/>
      <c r="G512" s="207"/>
      <c r="H512" s="207"/>
      <c r="I512" s="207"/>
      <c r="J512" s="208">
        <v>1.0900000000000001</v>
      </c>
      <c r="K512" s="207"/>
      <c r="L512" s="208">
        <v>4.3600000000000003</v>
      </c>
      <c r="M512" s="207"/>
      <c r="N512" s="210"/>
      <c r="Z512" s="193"/>
      <c r="AA512" s="200"/>
      <c r="AB512" s="200"/>
      <c r="AE512" s="109" t="s">
        <v>447</v>
      </c>
      <c r="AH512" s="200"/>
      <c r="AJ512" s="200"/>
      <c r="AL512" s="200"/>
    </row>
    <row r="513" spans="1:39" s="108" customFormat="1" ht="12">
      <c r="A513" s="205"/>
      <c r="B513" s="204"/>
      <c r="C513" s="1141" t="s">
        <v>448</v>
      </c>
      <c r="D513" s="1141"/>
      <c r="E513" s="1141"/>
      <c r="F513" s="207" t="s">
        <v>390</v>
      </c>
      <c r="G513" s="209">
        <v>0.52</v>
      </c>
      <c r="H513" s="209">
        <v>1.25</v>
      </c>
      <c r="I513" s="248">
        <v>2.6</v>
      </c>
      <c r="J513" s="204"/>
      <c r="K513" s="207"/>
      <c r="L513" s="204"/>
      <c r="M513" s="207"/>
      <c r="N513" s="210"/>
      <c r="Z513" s="193"/>
      <c r="AA513" s="200"/>
      <c r="AB513" s="200"/>
      <c r="AF513" s="109" t="s">
        <v>448</v>
      </c>
      <c r="AH513" s="200"/>
      <c r="AJ513" s="200"/>
      <c r="AL513" s="200"/>
    </row>
    <row r="514" spans="1:39" s="108" customFormat="1" ht="12" customHeight="1">
      <c r="A514" s="205"/>
      <c r="B514" s="204"/>
      <c r="C514" s="1150" t="s">
        <v>391</v>
      </c>
      <c r="D514" s="1150"/>
      <c r="E514" s="1150"/>
      <c r="F514" s="212"/>
      <c r="G514" s="212"/>
      <c r="H514" s="212"/>
      <c r="I514" s="212"/>
      <c r="J514" s="213">
        <v>6.25</v>
      </c>
      <c r="K514" s="212"/>
      <c r="L514" s="213">
        <v>30.16</v>
      </c>
      <c r="M514" s="212"/>
      <c r="N514" s="214"/>
      <c r="Z514" s="193"/>
      <c r="AA514" s="200"/>
      <c r="AB514" s="200"/>
      <c r="AG514" s="109" t="s">
        <v>391</v>
      </c>
      <c r="AH514" s="200"/>
      <c r="AJ514" s="200"/>
      <c r="AL514" s="200"/>
    </row>
    <row r="515" spans="1:39" s="108" customFormat="1" ht="12">
      <c r="A515" s="205"/>
      <c r="B515" s="204"/>
      <c r="C515" s="1141" t="s">
        <v>392</v>
      </c>
      <c r="D515" s="1141"/>
      <c r="E515" s="1141"/>
      <c r="F515" s="207"/>
      <c r="G515" s="207"/>
      <c r="H515" s="207"/>
      <c r="I515" s="207"/>
      <c r="J515" s="204"/>
      <c r="K515" s="207"/>
      <c r="L515" s="208">
        <v>25.8</v>
      </c>
      <c r="M515" s="207"/>
      <c r="N515" s="210"/>
      <c r="Z515" s="193"/>
      <c r="AA515" s="200"/>
      <c r="AB515" s="200"/>
      <c r="AF515" s="109" t="s">
        <v>392</v>
      </c>
      <c r="AH515" s="200"/>
      <c r="AJ515" s="200"/>
      <c r="AL515" s="200"/>
    </row>
    <row r="516" spans="1:39" s="108" customFormat="1" ht="22.5" customHeight="1">
      <c r="A516" s="205"/>
      <c r="B516" s="204" t="s">
        <v>916</v>
      </c>
      <c r="C516" s="1141" t="s">
        <v>917</v>
      </c>
      <c r="D516" s="1141"/>
      <c r="E516" s="1141"/>
      <c r="F516" s="207" t="s">
        <v>395</v>
      </c>
      <c r="G516" s="215">
        <v>90</v>
      </c>
      <c r="H516" s="207"/>
      <c r="I516" s="215">
        <v>90</v>
      </c>
      <c r="J516" s="204"/>
      <c r="K516" s="207"/>
      <c r="L516" s="208">
        <v>23.22</v>
      </c>
      <c r="M516" s="207"/>
      <c r="N516" s="210"/>
      <c r="Z516" s="193"/>
      <c r="AA516" s="200"/>
      <c r="AB516" s="200"/>
      <c r="AF516" s="109" t="s">
        <v>917</v>
      </c>
      <c r="AH516" s="200"/>
      <c r="AJ516" s="200"/>
      <c r="AL516" s="200"/>
    </row>
    <row r="517" spans="1:39" s="108" customFormat="1" ht="22.5" customHeight="1">
      <c r="A517" s="205"/>
      <c r="B517" s="204" t="s">
        <v>918</v>
      </c>
      <c r="C517" s="1141" t="s">
        <v>919</v>
      </c>
      <c r="D517" s="1141"/>
      <c r="E517" s="1141"/>
      <c r="F517" s="207" t="s">
        <v>395</v>
      </c>
      <c r="G517" s="215">
        <v>46</v>
      </c>
      <c r="H517" s="207"/>
      <c r="I517" s="215">
        <v>46</v>
      </c>
      <c r="J517" s="204"/>
      <c r="K517" s="207"/>
      <c r="L517" s="208">
        <v>11.87</v>
      </c>
      <c r="M517" s="207"/>
      <c r="N517" s="210"/>
      <c r="Z517" s="193"/>
      <c r="AA517" s="200"/>
      <c r="AB517" s="200"/>
      <c r="AF517" s="109" t="s">
        <v>919</v>
      </c>
      <c r="AH517" s="200"/>
      <c r="AJ517" s="200"/>
      <c r="AL517" s="200"/>
    </row>
    <row r="518" spans="1:39" s="108" customFormat="1" ht="12" customHeight="1">
      <c r="A518" s="216"/>
      <c r="B518" s="217"/>
      <c r="C518" s="1145" t="s">
        <v>398</v>
      </c>
      <c r="D518" s="1145"/>
      <c r="E518" s="1145"/>
      <c r="F518" s="196"/>
      <c r="G518" s="196"/>
      <c r="H518" s="196"/>
      <c r="I518" s="196"/>
      <c r="J518" s="198"/>
      <c r="K518" s="196"/>
      <c r="L518" s="218">
        <v>65.25</v>
      </c>
      <c r="M518" s="212"/>
      <c r="N518" s="199"/>
      <c r="Z518" s="193"/>
      <c r="AA518" s="200"/>
      <c r="AB518" s="200"/>
      <c r="AH518" s="200" t="s">
        <v>398</v>
      </c>
      <c r="AJ518" s="200"/>
      <c r="AL518" s="200"/>
    </row>
    <row r="519" spans="1:39" s="108" customFormat="1" ht="45">
      <c r="A519" s="194" t="s">
        <v>1022</v>
      </c>
      <c r="B519" s="195" t="s">
        <v>1023</v>
      </c>
      <c r="C519" s="1145" t="s">
        <v>1024</v>
      </c>
      <c r="D519" s="1145"/>
      <c r="E519" s="1145"/>
      <c r="F519" s="196" t="s">
        <v>486</v>
      </c>
      <c r="G519" s="196"/>
      <c r="H519" s="196"/>
      <c r="I519" s="251">
        <v>4</v>
      </c>
      <c r="J519" s="222">
        <v>210791.67</v>
      </c>
      <c r="K519" s="219">
        <v>1.04236</v>
      </c>
      <c r="L519" s="222">
        <v>177194.15</v>
      </c>
      <c r="M519" s="247">
        <v>4.96</v>
      </c>
      <c r="N519" s="260">
        <v>878883</v>
      </c>
      <c r="Z519" s="193"/>
      <c r="AA519" s="200"/>
      <c r="AB519" s="200" t="s">
        <v>1024</v>
      </c>
      <c r="AH519" s="200"/>
      <c r="AJ519" s="200"/>
      <c r="AL519" s="200"/>
    </row>
    <row r="520" spans="1:39" s="108" customFormat="1" ht="12" customHeight="1">
      <c r="A520" s="216"/>
      <c r="B520" s="217"/>
      <c r="C520" s="1141" t="s">
        <v>923</v>
      </c>
      <c r="D520" s="1141"/>
      <c r="E520" s="1141"/>
      <c r="F520" s="1141"/>
      <c r="G520" s="1141"/>
      <c r="H520" s="1141"/>
      <c r="I520" s="1141"/>
      <c r="J520" s="1141"/>
      <c r="K520" s="1141"/>
      <c r="L520" s="1141"/>
      <c r="M520" s="1141"/>
      <c r="N520" s="1146"/>
      <c r="Z520" s="193"/>
      <c r="AA520" s="200"/>
      <c r="AB520" s="200"/>
      <c r="AH520" s="200"/>
      <c r="AI520" s="109" t="s">
        <v>923</v>
      </c>
      <c r="AJ520" s="200"/>
      <c r="AL520" s="200"/>
    </row>
    <row r="521" spans="1:39" s="108" customFormat="1" ht="12" customHeight="1">
      <c r="A521" s="201"/>
      <c r="B521" s="202"/>
      <c r="C521" s="1141" t="s">
        <v>1025</v>
      </c>
      <c r="D521" s="1141"/>
      <c r="E521" s="1141"/>
      <c r="F521" s="1141"/>
      <c r="G521" s="1141"/>
      <c r="H521" s="1141"/>
      <c r="I521" s="1141"/>
      <c r="J521" s="1141"/>
      <c r="K521" s="1141"/>
      <c r="L521" s="1141"/>
      <c r="M521" s="1141"/>
      <c r="N521" s="1146"/>
      <c r="Z521" s="193"/>
      <c r="AA521" s="200"/>
      <c r="AB521" s="200"/>
      <c r="AH521" s="200"/>
      <c r="AJ521" s="200"/>
      <c r="AL521" s="200"/>
      <c r="AM521" s="109" t="s">
        <v>1025</v>
      </c>
    </row>
    <row r="522" spans="1:39" s="108" customFormat="1" ht="22.5" customHeight="1">
      <c r="A522" s="203"/>
      <c r="B522" s="204" t="s">
        <v>925</v>
      </c>
      <c r="C522" s="1141" t="s">
        <v>926</v>
      </c>
      <c r="D522" s="1141"/>
      <c r="E522" s="1141"/>
      <c r="F522" s="1141"/>
      <c r="G522" s="1141"/>
      <c r="H522" s="1141"/>
      <c r="I522" s="1141"/>
      <c r="J522" s="1141"/>
      <c r="K522" s="1141"/>
      <c r="L522" s="1141"/>
      <c r="M522" s="1141"/>
      <c r="N522" s="1146"/>
      <c r="Z522" s="193"/>
      <c r="AA522" s="200"/>
      <c r="AB522" s="200"/>
      <c r="AD522" s="109" t="s">
        <v>926</v>
      </c>
      <c r="AH522" s="200"/>
      <c r="AJ522" s="200"/>
      <c r="AL522" s="200"/>
    </row>
    <row r="523" spans="1:39" s="108" customFormat="1" ht="22.5" customHeight="1">
      <c r="A523" s="203"/>
      <c r="B523" s="204" t="s">
        <v>927</v>
      </c>
      <c r="C523" s="1141" t="s">
        <v>928</v>
      </c>
      <c r="D523" s="1141"/>
      <c r="E523" s="1141"/>
      <c r="F523" s="1141"/>
      <c r="G523" s="1141"/>
      <c r="H523" s="1141"/>
      <c r="I523" s="1141"/>
      <c r="J523" s="1141"/>
      <c r="K523" s="1141"/>
      <c r="L523" s="1141"/>
      <c r="M523" s="1141"/>
      <c r="N523" s="1146"/>
      <c r="Z523" s="193"/>
      <c r="AA523" s="200"/>
      <c r="AB523" s="200"/>
      <c r="AD523" s="109" t="s">
        <v>928</v>
      </c>
      <c r="AH523" s="200"/>
      <c r="AJ523" s="200"/>
      <c r="AL523" s="200"/>
    </row>
    <row r="524" spans="1:39" s="108" customFormat="1" ht="12" customHeight="1">
      <c r="A524" s="216"/>
      <c r="B524" s="217"/>
      <c r="C524" s="1145" t="s">
        <v>398</v>
      </c>
      <c r="D524" s="1145"/>
      <c r="E524" s="1145"/>
      <c r="F524" s="196"/>
      <c r="G524" s="196"/>
      <c r="H524" s="196"/>
      <c r="I524" s="196"/>
      <c r="J524" s="198"/>
      <c r="K524" s="196"/>
      <c r="L524" s="222">
        <v>177194.15</v>
      </c>
      <c r="M524" s="212"/>
      <c r="N524" s="260">
        <v>878883</v>
      </c>
      <c r="Z524" s="193"/>
      <c r="AA524" s="200"/>
      <c r="AB524" s="200"/>
      <c r="AH524" s="200" t="s">
        <v>398</v>
      </c>
      <c r="AJ524" s="200"/>
      <c r="AL524" s="200"/>
    </row>
    <row r="525" spans="1:39" s="108" customFormat="1" ht="33.75" customHeight="1">
      <c r="A525" s="194" t="s">
        <v>689</v>
      </c>
      <c r="B525" s="195" t="s">
        <v>989</v>
      </c>
      <c r="C525" s="1145" t="s">
        <v>1007</v>
      </c>
      <c r="D525" s="1145"/>
      <c r="E525" s="1145"/>
      <c r="F525" s="196" t="s">
        <v>486</v>
      </c>
      <c r="G525" s="196"/>
      <c r="H525" s="196"/>
      <c r="I525" s="251">
        <v>1</v>
      </c>
      <c r="J525" s="198"/>
      <c r="K525" s="196"/>
      <c r="L525" s="198"/>
      <c r="M525" s="196"/>
      <c r="N525" s="199"/>
      <c r="Z525" s="193"/>
      <c r="AA525" s="200"/>
      <c r="AB525" s="200" t="s">
        <v>1007</v>
      </c>
      <c r="AH525" s="200"/>
      <c r="AJ525" s="200"/>
      <c r="AL525" s="200"/>
    </row>
    <row r="526" spans="1:39" s="108" customFormat="1" ht="33.75" customHeight="1">
      <c r="A526" s="203"/>
      <c r="B526" s="204" t="s">
        <v>385</v>
      </c>
      <c r="C526" s="1141" t="s">
        <v>386</v>
      </c>
      <c r="D526" s="1141"/>
      <c r="E526" s="1141"/>
      <c r="F526" s="1141"/>
      <c r="G526" s="1141"/>
      <c r="H526" s="1141"/>
      <c r="I526" s="1141"/>
      <c r="J526" s="1141"/>
      <c r="K526" s="1141"/>
      <c r="L526" s="1141"/>
      <c r="M526" s="1141"/>
      <c r="N526" s="1146"/>
      <c r="Z526" s="193"/>
      <c r="AA526" s="200"/>
      <c r="AB526" s="200"/>
      <c r="AD526" s="109" t="s">
        <v>386</v>
      </c>
      <c r="AH526" s="200"/>
      <c r="AJ526" s="200"/>
      <c r="AL526" s="200"/>
    </row>
    <row r="527" spans="1:39" s="108" customFormat="1" ht="12">
      <c r="A527" s="205"/>
      <c r="B527" s="206">
        <v>1</v>
      </c>
      <c r="C527" s="1141" t="s">
        <v>446</v>
      </c>
      <c r="D527" s="1141"/>
      <c r="E527" s="1141"/>
      <c r="F527" s="207"/>
      <c r="G527" s="207"/>
      <c r="H527" s="207"/>
      <c r="I527" s="207"/>
      <c r="J527" s="208">
        <v>5.16</v>
      </c>
      <c r="K527" s="209">
        <v>1.25</v>
      </c>
      <c r="L527" s="208">
        <v>6.45</v>
      </c>
      <c r="M527" s="207"/>
      <c r="N527" s="210"/>
      <c r="Z527" s="193"/>
      <c r="AA527" s="200"/>
      <c r="AB527" s="200"/>
      <c r="AE527" s="109" t="s">
        <v>446</v>
      </c>
      <c r="AH527" s="200"/>
      <c r="AJ527" s="200"/>
      <c r="AL527" s="200"/>
    </row>
    <row r="528" spans="1:39" s="108" customFormat="1" ht="12">
      <c r="A528" s="205"/>
      <c r="B528" s="206">
        <v>4</v>
      </c>
      <c r="C528" s="1141" t="s">
        <v>447</v>
      </c>
      <c r="D528" s="1141"/>
      <c r="E528" s="1141"/>
      <c r="F528" s="207"/>
      <c r="G528" s="207"/>
      <c r="H528" s="207"/>
      <c r="I528" s="207"/>
      <c r="J528" s="208">
        <v>1.0900000000000001</v>
      </c>
      <c r="K528" s="207"/>
      <c r="L528" s="208">
        <v>1.0900000000000001</v>
      </c>
      <c r="M528" s="207"/>
      <c r="N528" s="210"/>
      <c r="Z528" s="193"/>
      <c r="AA528" s="200"/>
      <c r="AB528" s="200"/>
      <c r="AE528" s="109" t="s">
        <v>447</v>
      </c>
      <c r="AH528" s="200"/>
      <c r="AJ528" s="200"/>
      <c r="AL528" s="200"/>
    </row>
    <row r="529" spans="1:39" s="108" customFormat="1" ht="12">
      <c r="A529" s="205"/>
      <c r="B529" s="204"/>
      <c r="C529" s="1141" t="s">
        <v>448</v>
      </c>
      <c r="D529" s="1141"/>
      <c r="E529" s="1141"/>
      <c r="F529" s="207" t="s">
        <v>390</v>
      </c>
      <c r="G529" s="209">
        <v>0.52</v>
      </c>
      <c r="H529" s="209">
        <v>1.25</v>
      </c>
      <c r="I529" s="209">
        <v>0.65</v>
      </c>
      <c r="J529" s="204"/>
      <c r="K529" s="207"/>
      <c r="L529" s="204"/>
      <c r="M529" s="207"/>
      <c r="N529" s="210"/>
      <c r="Z529" s="193"/>
      <c r="AA529" s="200"/>
      <c r="AB529" s="200"/>
      <c r="AF529" s="109" t="s">
        <v>448</v>
      </c>
      <c r="AH529" s="200"/>
      <c r="AJ529" s="200"/>
      <c r="AL529" s="200"/>
    </row>
    <row r="530" spans="1:39" s="108" customFormat="1" ht="12" customHeight="1">
      <c r="A530" s="205"/>
      <c r="B530" s="204"/>
      <c r="C530" s="1150" t="s">
        <v>391</v>
      </c>
      <c r="D530" s="1150"/>
      <c r="E530" s="1150"/>
      <c r="F530" s="212"/>
      <c r="G530" s="212"/>
      <c r="H530" s="212"/>
      <c r="I530" s="212"/>
      <c r="J530" s="213">
        <v>6.25</v>
      </c>
      <c r="K530" s="212"/>
      <c r="L530" s="213">
        <v>7.54</v>
      </c>
      <c r="M530" s="212"/>
      <c r="N530" s="214"/>
      <c r="Z530" s="193"/>
      <c r="AA530" s="200"/>
      <c r="AB530" s="200"/>
      <c r="AG530" s="109" t="s">
        <v>391</v>
      </c>
      <c r="AH530" s="200"/>
      <c r="AJ530" s="200"/>
      <c r="AL530" s="200"/>
    </row>
    <row r="531" spans="1:39" s="108" customFormat="1" ht="12">
      <c r="A531" s="205"/>
      <c r="B531" s="204"/>
      <c r="C531" s="1141" t="s">
        <v>392</v>
      </c>
      <c r="D531" s="1141"/>
      <c r="E531" s="1141"/>
      <c r="F531" s="207"/>
      <c r="G531" s="207"/>
      <c r="H531" s="207"/>
      <c r="I531" s="207"/>
      <c r="J531" s="204"/>
      <c r="K531" s="207"/>
      <c r="L531" s="208">
        <v>6.45</v>
      </c>
      <c r="M531" s="207"/>
      <c r="N531" s="210"/>
      <c r="Z531" s="193"/>
      <c r="AA531" s="200"/>
      <c r="AB531" s="200"/>
      <c r="AF531" s="109" t="s">
        <v>392</v>
      </c>
      <c r="AH531" s="200"/>
      <c r="AJ531" s="200"/>
      <c r="AL531" s="200"/>
    </row>
    <row r="532" spans="1:39" s="108" customFormat="1" ht="22.5" customHeight="1">
      <c r="A532" s="205"/>
      <c r="B532" s="204" t="s">
        <v>916</v>
      </c>
      <c r="C532" s="1141" t="s">
        <v>917</v>
      </c>
      <c r="D532" s="1141"/>
      <c r="E532" s="1141"/>
      <c r="F532" s="207" t="s">
        <v>395</v>
      </c>
      <c r="G532" s="215">
        <v>90</v>
      </c>
      <c r="H532" s="207"/>
      <c r="I532" s="215">
        <v>90</v>
      </c>
      <c r="J532" s="204"/>
      <c r="K532" s="207"/>
      <c r="L532" s="208">
        <v>5.81</v>
      </c>
      <c r="M532" s="207"/>
      <c r="N532" s="210"/>
      <c r="Z532" s="193"/>
      <c r="AA532" s="200"/>
      <c r="AB532" s="200"/>
      <c r="AF532" s="109" t="s">
        <v>917</v>
      </c>
      <c r="AH532" s="200"/>
      <c r="AJ532" s="200"/>
      <c r="AL532" s="200"/>
    </row>
    <row r="533" spans="1:39" s="108" customFormat="1" ht="22.5" customHeight="1">
      <c r="A533" s="205"/>
      <c r="B533" s="204" t="s">
        <v>918</v>
      </c>
      <c r="C533" s="1141" t="s">
        <v>919</v>
      </c>
      <c r="D533" s="1141"/>
      <c r="E533" s="1141"/>
      <c r="F533" s="207" t="s">
        <v>395</v>
      </c>
      <c r="G533" s="215">
        <v>46</v>
      </c>
      <c r="H533" s="207"/>
      <c r="I533" s="215">
        <v>46</v>
      </c>
      <c r="J533" s="204"/>
      <c r="K533" s="207"/>
      <c r="L533" s="208">
        <v>2.97</v>
      </c>
      <c r="M533" s="207"/>
      <c r="N533" s="210"/>
      <c r="Z533" s="193"/>
      <c r="AA533" s="200"/>
      <c r="AB533" s="200"/>
      <c r="AF533" s="109" t="s">
        <v>919</v>
      </c>
      <c r="AH533" s="200"/>
      <c r="AJ533" s="200"/>
      <c r="AL533" s="200"/>
    </row>
    <row r="534" spans="1:39" s="108" customFormat="1" ht="12" customHeight="1">
      <c r="A534" s="216"/>
      <c r="B534" s="217"/>
      <c r="C534" s="1145" t="s">
        <v>398</v>
      </c>
      <c r="D534" s="1145"/>
      <c r="E534" s="1145"/>
      <c r="F534" s="196"/>
      <c r="G534" s="196"/>
      <c r="H534" s="196"/>
      <c r="I534" s="196"/>
      <c r="J534" s="198"/>
      <c r="K534" s="196"/>
      <c r="L534" s="218">
        <v>16.32</v>
      </c>
      <c r="M534" s="212"/>
      <c r="N534" s="199"/>
      <c r="Z534" s="193"/>
      <c r="AA534" s="200"/>
      <c r="AB534" s="200"/>
      <c r="AH534" s="200" t="s">
        <v>398</v>
      </c>
      <c r="AJ534" s="200"/>
      <c r="AL534" s="200"/>
    </row>
    <row r="535" spans="1:39" s="108" customFormat="1" ht="45" customHeight="1">
      <c r="A535" s="194" t="s">
        <v>1026</v>
      </c>
      <c r="B535" s="195" t="s">
        <v>1027</v>
      </c>
      <c r="C535" s="1145" t="s">
        <v>1028</v>
      </c>
      <c r="D535" s="1145"/>
      <c r="E535" s="1145"/>
      <c r="F535" s="196" t="s">
        <v>486</v>
      </c>
      <c r="G535" s="196"/>
      <c r="H535" s="196"/>
      <c r="I535" s="251">
        <v>1</v>
      </c>
      <c r="J535" s="222">
        <v>17481.669999999998</v>
      </c>
      <c r="K535" s="261">
        <v>1.0736308000000001</v>
      </c>
      <c r="L535" s="222">
        <v>3784.07</v>
      </c>
      <c r="M535" s="247">
        <v>4.96</v>
      </c>
      <c r="N535" s="260">
        <v>18769</v>
      </c>
      <c r="Z535" s="193"/>
      <c r="AA535" s="200"/>
      <c r="AB535" s="200" t="s">
        <v>1028</v>
      </c>
      <c r="AH535" s="200"/>
      <c r="AJ535" s="200"/>
      <c r="AL535" s="200"/>
    </row>
    <row r="536" spans="1:39" s="108" customFormat="1" ht="12" customHeight="1">
      <c r="A536" s="216"/>
      <c r="B536" s="217"/>
      <c r="C536" s="1141" t="s">
        <v>923</v>
      </c>
      <c r="D536" s="1141"/>
      <c r="E536" s="1141"/>
      <c r="F536" s="1141"/>
      <c r="G536" s="1141"/>
      <c r="H536" s="1141"/>
      <c r="I536" s="1141"/>
      <c r="J536" s="1141"/>
      <c r="K536" s="1141"/>
      <c r="L536" s="1141"/>
      <c r="M536" s="1141"/>
      <c r="N536" s="1146"/>
      <c r="Z536" s="193"/>
      <c r="AA536" s="200"/>
      <c r="AB536" s="200"/>
      <c r="AH536" s="200"/>
      <c r="AI536" s="109" t="s">
        <v>923</v>
      </c>
      <c r="AJ536" s="200"/>
      <c r="AL536" s="200"/>
    </row>
    <row r="537" spans="1:39" s="108" customFormat="1" ht="12" customHeight="1">
      <c r="A537" s="201"/>
      <c r="B537" s="202"/>
      <c r="C537" s="1141" t="s">
        <v>1029</v>
      </c>
      <c r="D537" s="1141"/>
      <c r="E537" s="1141"/>
      <c r="F537" s="1141"/>
      <c r="G537" s="1141"/>
      <c r="H537" s="1141"/>
      <c r="I537" s="1141"/>
      <c r="J537" s="1141"/>
      <c r="K537" s="1141"/>
      <c r="L537" s="1141"/>
      <c r="M537" s="1141"/>
      <c r="N537" s="1146"/>
      <c r="Z537" s="193"/>
      <c r="AA537" s="200"/>
      <c r="AB537" s="200"/>
      <c r="AH537" s="200"/>
      <c r="AJ537" s="200"/>
      <c r="AL537" s="200"/>
      <c r="AM537" s="109" t="s">
        <v>1029</v>
      </c>
    </row>
    <row r="538" spans="1:39" s="108" customFormat="1" ht="22.5" customHeight="1">
      <c r="A538" s="203"/>
      <c r="B538" s="204" t="s">
        <v>927</v>
      </c>
      <c r="C538" s="1141" t="s">
        <v>928</v>
      </c>
      <c r="D538" s="1141"/>
      <c r="E538" s="1141"/>
      <c r="F538" s="1141"/>
      <c r="G538" s="1141"/>
      <c r="H538" s="1141"/>
      <c r="I538" s="1141"/>
      <c r="J538" s="1141"/>
      <c r="K538" s="1141"/>
      <c r="L538" s="1141"/>
      <c r="M538" s="1141"/>
      <c r="N538" s="1146"/>
      <c r="Z538" s="193"/>
      <c r="AA538" s="200"/>
      <c r="AB538" s="200"/>
      <c r="AD538" s="109" t="s">
        <v>928</v>
      </c>
      <c r="AH538" s="200"/>
      <c r="AJ538" s="200"/>
      <c r="AL538" s="200"/>
    </row>
    <row r="539" spans="1:39" s="108" customFormat="1" ht="22.5" customHeight="1">
      <c r="A539" s="203"/>
      <c r="B539" s="204" t="s">
        <v>925</v>
      </c>
      <c r="C539" s="1141" t="s">
        <v>926</v>
      </c>
      <c r="D539" s="1141"/>
      <c r="E539" s="1141"/>
      <c r="F539" s="1141"/>
      <c r="G539" s="1141"/>
      <c r="H539" s="1141"/>
      <c r="I539" s="1141"/>
      <c r="J539" s="1141"/>
      <c r="K539" s="1141"/>
      <c r="L539" s="1141"/>
      <c r="M539" s="1141"/>
      <c r="N539" s="1146"/>
      <c r="Z539" s="193"/>
      <c r="AA539" s="200"/>
      <c r="AB539" s="200"/>
      <c r="AD539" s="109" t="s">
        <v>926</v>
      </c>
      <c r="AH539" s="200"/>
      <c r="AJ539" s="200"/>
      <c r="AL539" s="200"/>
    </row>
    <row r="540" spans="1:39" s="108" customFormat="1" ht="22.5" customHeight="1">
      <c r="A540" s="203"/>
      <c r="B540" s="204" t="s">
        <v>927</v>
      </c>
      <c r="C540" s="1141" t="s">
        <v>928</v>
      </c>
      <c r="D540" s="1141"/>
      <c r="E540" s="1141"/>
      <c r="F540" s="1141"/>
      <c r="G540" s="1141"/>
      <c r="H540" s="1141"/>
      <c r="I540" s="1141"/>
      <c r="J540" s="1141"/>
      <c r="K540" s="1141"/>
      <c r="L540" s="1141"/>
      <c r="M540" s="1141"/>
      <c r="N540" s="1146"/>
      <c r="Z540" s="193"/>
      <c r="AA540" s="200"/>
      <c r="AB540" s="200"/>
      <c r="AD540" s="109" t="s">
        <v>928</v>
      </c>
      <c r="AH540" s="200"/>
      <c r="AJ540" s="200"/>
      <c r="AL540" s="200"/>
    </row>
    <row r="541" spans="1:39" s="108" customFormat="1" ht="12" customHeight="1">
      <c r="A541" s="216"/>
      <c r="B541" s="217"/>
      <c r="C541" s="1145" t="s">
        <v>398</v>
      </c>
      <c r="D541" s="1145"/>
      <c r="E541" s="1145"/>
      <c r="F541" s="196"/>
      <c r="G541" s="196"/>
      <c r="H541" s="196"/>
      <c r="I541" s="196"/>
      <c r="J541" s="198"/>
      <c r="K541" s="196"/>
      <c r="L541" s="222">
        <v>3784.07</v>
      </c>
      <c r="M541" s="212"/>
      <c r="N541" s="260">
        <v>18769</v>
      </c>
      <c r="Z541" s="193"/>
      <c r="AA541" s="200"/>
      <c r="AB541" s="200"/>
      <c r="AH541" s="200" t="s">
        <v>398</v>
      </c>
      <c r="AJ541" s="200"/>
      <c r="AL541" s="200"/>
    </row>
    <row r="542" spans="1:39" s="108" customFormat="1" ht="22.5" customHeight="1">
      <c r="A542" s="194" t="s">
        <v>694</v>
      </c>
      <c r="B542" s="195" t="s">
        <v>1030</v>
      </c>
      <c r="C542" s="1145" t="s">
        <v>1031</v>
      </c>
      <c r="D542" s="1145"/>
      <c r="E542" s="1145"/>
      <c r="F542" s="196" t="s">
        <v>486</v>
      </c>
      <c r="G542" s="196"/>
      <c r="H542" s="196"/>
      <c r="I542" s="251">
        <v>6</v>
      </c>
      <c r="J542" s="198"/>
      <c r="K542" s="196"/>
      <c r="L542" s="198"/>
      <c r="M542" s="196"/>
      <c r="N542" s="199"/>
      <c r="Z542" s="193"/>
      <c r="AA542" s="200"/>
      <c r="AB542" s="200" t="s">
        <v>1031</v>
      </c>
      <c r="AH542" s="200"/>
      <c r="AJ542" s="200"/>
      <c r="AL542" s="200"/>
    </row>
    <row r="543" spans="1:39" s="108" customFormat="1" ht="33.75" customHeight="1">
      <c r="A543" s="203"/>
      <c r="B543" s="204" t="s">
        <v>385</v>
      </c>
      <c r="C543" s="1141" t="s">
        <v>386</v>
      </c>
      <c r="D543" s="1141"/>
      <c r="E543" s="1141"/>
      <c r="F543" s="1141"/>
      <c r="G543" s="1141"/>
      <c r="H543" s="1141"/>
      <c r="I543" s="1141"/>
      <c r="J543" s="1141"/>
      <c r="K543" s="1141"/>
      <c r="L543" s="1141"/>
      <c r="M543" s="1141"/>
      <c r="N543" s="1146"/>
      <c r="Z543" s="193"/>
      <c r="AA543" s="200"/>
      <c r="AB543" s="200"/>
      <c r="AD543" s="109" t="s">
        <v>386</v>
      </c>
      <c r="AH543" s="200"/>
      <c r="AJ543" s="200"/>
      <c r="AL543" s="200"/>
    </row>
    <row r="544" spans="1:39" s="108" customFormat="1" ht="12">
      <c r="A544" s="205"/>
      <c r="B544" s="206">
        <v>1</v>
      </c>
      <c r="C544" s="1141" t="s">
        <v>446</v>
      </c>
      <c r="D544" s="1141"/>
      <c r="E544" s="1141"/>
      <c r="F544" s="207"/>
      <c r="G544" s="207"/>
      <c r="H544" s="207"/>
      <c r="I544" s="207"/>
      <c r="J544" s="208">
        <v>11.57</v>
      </c>
      <c r="K544" s="209">
        <v>1.25</v>
      </c>
      <c r="L544" s="208">
        <v>86.78</v>
      </c>
      <c r="M544" s="207"/>
      <c r="N544" s="210"/>
      <c r="Z544" s="193"/>
      <c r="AA544" s="200"/>
      <c r="AB544" s="200"/>
      <c r="AE544" s="109" t="s">
        <v>446</v>
      </c>
      <c r="AH544" s="200"/>
      <c r="AJ544" s="200"/>
      <c r="AL544" s="200"/>
    </row>
    <row r="545" spans="1:39" s="108" customFormat="1" ht="12">
      <c r="A545" s="205"/>
      <c r="B545" s="206">
        <v>2</v>
      </c>
      <c r="C545" s="1141" t="s">
        <v>387</v>
      </c>
      <c r="D545" s="1141"/>
      <c r="E545" s="1141"/>
      <c r="F545" s="207"/>
      <c r="G545" s="207"/>
      <c r="H545" s="207"/>
      <c r="I545" s="207"/>
      <c r="J545" s="208">
        <v>21.02</v>
      </c>
      <c r="K545" s="209">
        <v>1.25</v>
      </c>
      <c r="L545" s="208">
        <v>157.65</v>
      </c>
      <c r="M545" s="207"/>
      <c r="N545" s="210"/>
      <c r="Z545" s="193"/>
      <c r="AA545" s="200"/>
      <c r="AB545" s="200"/>
      <c r="AE545" s="109" t="s">
        <v>387</v>
      </c>
      <c r="AH545" s="200"/>
      <c r="AJ545" s="200"/>
      <c r="AL545" s="200"/>
    </row>
    <row r="546" spans="1:39" s="108" customFormat="1" ht="12">
      <c r="A546" s="205"/>
      <c r="B546" s="206">
        <v>3</v>
      </c>
      <c r="C546" s="1141" t="s">
        <v>388</v>
      </c>
      <c r="D546" s="1141"/>
      <c r="E546" s="1141"/>
      <c r="F546" s="207"/>
      <c r="G546" s="207"/>
      <c r="H546" s="207"/>
      <c r="I546" s="207"/>
      <c r="J546" s="208">
        <v>2.41</v>
      </c>
      <c r="K546" s="209">
        <v>1.25</v>
      </c>
      <c r="L546" s="208">
        <v>18.079999999999998</v>
      </c>
      <c r="M546" s="207"/>
      <c r="N546" s="210"/>
      <c r="Z546" s="193"/>
      <c r="AA546" s="200"/>
      <c r="AB546" s="200"/>
      <c r="AE546" s="109" t="s">
        <v>388</v>
      </c>
      <c r="AH546" s="200"/>
      <c r="AJ546" s="200"/>
      <c r="AL546" s="200"/>
    </row>
    <row r="547" spans="1:39" s="108" customFormat="1" ht="12">
      <c r="A547" s="205"/>
      <c r="B547" s="206">
        <v>4</v>
      </c>
      <c r="C547" s="1141" t="s">
        <v>447</v>
      </c>
      <c r="D547" s="1141"/>
      <c r="E547" s="1141"/>
      <c r="F547" s="207"/>
      <c r="G547" s="207"/>
      <c r="H547" s="207"/>
      <c r="I547" s="207"/>
      <c r="J547" s="220">
        <v>1140.04</v>
      </c>
      <c r="K547" s="207"/>
      <c r="L547" s="220">
        <v>6840.24</v>
      </c>
      <c r="M547" s="207"/>
      <c r="N547" s="210"/>
      <c r="Z547" s="193"/>
      <c r="AA547" s="200"/>
      <c r="AB547" s="200"/>
      <c r="AE547" s="109" t="s">
        <v>447</v>
      </c>
      <c r="AH547" s="200"/>
      <c r="AJ547" s="200"/>
      <c r="AL547" s="200"/>
    </row>
    <row r="548" spans="1:39" s="108" customFormat="1" ht="12">
      <c r="A548" s="205"/>
      <c r="B548" s="204"/>
      <c r="C548" s="1141" t="s">
        <v>448</v>
      </c>
      <c r="D548" s="1141"/>
      <c r="E548" s="1141"/>
      <c r="F548" s="207" t="s">
        <v>390</v>
      </c>
      <c r="G548" s="209">
        <v>1.47</v>
      </c>
      <c r="H548" s="209">
        <v>1.25</v>
      </c>
      <c r="I548" s="254">
        <v>11.025</v>
      </c>
      <c r="J548" s="204"/>
      <c r="K548" s="207"/>
      <c r="L548" s="204"/>
      <c r="M548" s="207"/>
      <c r="N548" s="210"/>
      <c r="Z548" s="193"/>
      <c r="AA548" s="200"/>
      <c r="AB548" s="200"/>
      <c r="AF548" s="109" t="s">
        <v>448</v>
      </c>
      <c r="AH548" s="200"/>
      <c r="AJ548" s="200"/>
      <c r="AL548" s="200"/>
    </row>
    <row r="549" spans="1:39" s="108" customFormat="1" ht="12">
      <c r="A549" s="205"/>
      <c r="B549" s="204"/>
      <c r="C549" s="1141" t="s">
        <v>389</v>
      </c>
      <c r="D549" s="1141"/>
      <c r="E549" s="1141"/>
      <c r="F549" s="207" t="s">
        <v>390</v>
      </c>
      <c r="G549" s="209">
        <v>0.24</v>
      </c>
      <c r="H549" s="209">
        <v>1.25</v>
      </c>
      <c r="I549" s="248">
        <v>1.8</v>
      </c>
      <c r="J549" s="204"/>
      <c r="K549" s="207"/>
      <c r="L549" s="204"/>
      <c r="M549" s="207"/>
      <c r="N549" s="210"/>
      <c r="Z549" s="193"/>
      <c r="AA549" s="200"/>
      <c r="AB549" s="200"/>
      <c r="AF549" s="109" t="s">
        <v>389</v>
      </c>
      <c r="AH549" s="200"/>
      <c r="AJ549" s="200"/>
      <c r="AL549" s="200"/>
    </row>
    <row r="550" spans="1:39" s="108" customFormat="1" ht="12" customHeight="1">
      <c r="A550" s="205"/>
      <c r="B550" s="204"/>
      <c r="C550" s="1150" t="s">
        <v>391</v>
      </c>
      <c r="D550" s="1150"/>
      <c r="E550" s="1150"/>
      <c r="F550" s="212"/>
      <c r="G550" s="212"/>
      <c r="H550" s="212"/>
      <c r="I550" s="212"/>
      <c r="J550" s="221">
        <v>1172.6300000000001</v>
      </c>
      <c r="K550" s="212"/>
      <c r="L550" s="221">
        <v>7084.67</v>
      </c>
      <c r="M550" s="212"/>
      <c r="N550" s="214"/>
      <c r="Z550" s="193"/>
      <c r="AA550" s="200"/>
      <c r="AB550" s="200"/>
      <c r="AG550" s="109" t="s">
        <v>391</v>
      </c>
      <c r="AH550" s="200"/>
      <c r="AJ550" s="200"/>
      <c r="AL550" s="200"/>
    </row>
    <row r="551" spans="1:39" s="108" customFormat="1" ht="12">
      <c r="A551" s="205"/>
      <c r="B551" s="204"/>
      <c r="C551" s="1141" t="s">
        <v>392</v>
      </c>
      <c r="D551" s="1141"/>
      <c r="E551" s="1141"/>
      <c r="F551" s="207"/>
      <c r="G551" s="207"/>
      <c r="H551" s="207"/>
      <c r="I551" s="207"/>
      <c r="J551" s="204"/>
      <c r="K551" s="207"/>
      <c r="L551" s="208">
        <v>104.86</v>
      </c>
      <c r="M551" s="207"/>
      <c r="N551" s="210"/>
      <c r="Z551" s="193"/>
      <c r="AA551" s="200"/>
      <c r="AB551" s="200"/>
      <c r="AF551" s="109" t="s">
        <v>392</v>
      </c>
      <c r="AH551" s="200"/>
      <c r="AJ551" s="200"/>
      <c r="AL551" s="200"/>
    </row>
    <row r="552" spans="1:39" s="108" customFormat="1" ht="45">
      <c r="A552" s="205"/>
      <c r="B552" s="204" t="s">
        <v>449</v>
      </c>
      <c r="C552" s="1141" t="s">
        <v>450</v>
      </c>
      <c r="D552" s="1141"/>
      <c r="E552" s="1141"/>
      <c r="F552" s="207" t="s">
        <v>395</v>
      </c>
      <c r="G552" s="215">
        <v>147</v>
      </c>
      <c r="H552" s="207"/>
      <c r="I552" s="215">
        <v>147</v>
      </c>
      <c r="J552" s="204"/>
      <c r="K552" s="207"/>
      <c r="L552" s="208">
        <v>154.13999999999999</v>
      </c>
      <c r="M552" s="207"/>
      <c r="N552" s="210"/>
      <c r="Z552" s="193"/>
      <c r="AA552" s="200"/>
      <c r="AB552" s="200"/>
      <c r="AF552" s="109" t="s">
        <v>450</v>
      </c>
      <c r="AH552" s="200"/>
      <c r="AJ552" s="200"/>
      <c r="AL552" s="200"/>
    </row>
    <row r="553" spans="1:39" s="108" customFormat="1" ht="22.5" customHeight="1">
      <c r="A553" s="205"/>
      <c r="B553" s="204" t="s">
        <v>451</v>
      </c>
      <c r="C553" s="1141" t="s">
        <v>452</v>
      </c>
      <c r="D553" s="1141"/>
      <c r="E553" s="1141"/>
      <c r="F553" s="207" t="s">
        <v>395</v>
      </c>
      <c r="G553" s="215">
        <v>95</v>
      </c>
      <c r="H553" s="207"/>
      <c r="I553" s="215">
        <v>95</v>
      </c>
      <c r="J553" s="204"/>
      <c r="K553" s="207"/>
      <c r="L553" s="208">
        <v>99.62</v>
      </c>
      <c r="M553" s="207"/>
      <c r="N553" s="210"/>
      <c r="Z553" s="193"/>
      <c r="AA553" s="200"/>
      <c r="AB553" s="200"/>
      <c r="AF553" s="109" t="s">
        <v>452</v>
      </c>
      <c r="AH553" s="200"/>
      <c r="AJ553" s="200"/>
      <c r="AL553" s="200"/>
    </row>
    <row r="554" spans="1:39" s="108" customFormat="1" ht="12" customHeight="1">
      <c r="A554" s="216"/>
      <c r="B554" s="217"/>
      <c r="C554" s="1145" t="s">
        <v>398</v>
      </c>
      <c r="D554" s="1145"/>
      <c r="E554" s="1145"/>
      <c r="F554" s="196"/>
      <c r="G554" s="196"/>
      <c r="H554" s="196"/>
      <c r="I554" s="196"/>
      <c r="J554" s="198"/>
      <c r="K554" s="196"/>
      <c r="L554" s="222">
        <v>7338.43</v>
      </c>
      <c r="M554" s="212"/>
      <c r="N554" s="199"/>
      <c r="Z554" s="193"/>
      <c r="AA554" s="200"/>
      <c r="AB554" s="200"/>
      <c r="AH554" s="200" t="s">
        <v>398</v>
      </c>
      <c r="AJ554" s="200"/>
      <c r="AL554" s="200"/>
    </row>
    <row r="555" spans="1:39" s="108" customFormat="1" ht="22.5" customHeight="1">
      <c r="A555" s="194" t="s">
        <v>698</v>
      </c>
      <c r="B555" s="195" t="s">
        <v>1032</v>
      </c>
      <c r="C555" s="1145" t="s">
        <v>1033</v>
      </c>
      <c r="D555" s="1145"/>
      <c r="E555" s="1145"/>
      <c r="F555" s="196" t="s">
        <v>486</v>
      </c>
      <c r="G555" s="196"/>
      <c r="H555" s="196"/>
      <c r="I555" s="251">
        <v>-6</v>
      </c>
      <c r="J555" s="222">
        <v>1129.6400000000001</v>
      </c>
      <c r="K555" s="196"/>
      <c r="L555" s="222">
        <v>-6777.84</v>
      </c>
      <c r="M555" s="196"/>
      <c r="N555" s="199"/>
      <c r="Z555" s="193"/>
      <c r="AA555" s="200"/>
      <c r="AB555" s="200" t="s">
        <v>1033</v>
      </c>
      <c r="AH555" s="200"/>
      <c r="AJ555" s="200"/>
      <c r="AL555" s="200"/>
    </row>
    <row r="556" spans="1:39" s="108" customFormat="1" ht="12" customHeight="1">
      <c r="A556" s="216"/>
      <c r="B556" s="217"/>
      <c r="C556" s="1141" t="s">
        <v>409</v>
      </c>
      <c r="D556" s="1141"/>
      <c r="E556" s="1141"/>
      <c r="F556" s="1141"/>
      <c r="G556" s="1141"/>
      <c r="H556" s="1141"/>
      <c r="I556" s="1141"/>
      <c r="J556" s="1141"/>
      <c r="K556" s="1141"/>
      <c r="L556" s="1141"/>
      <c r="M556" s="1141"/>
      <c r="N556" s="1146"/>
      <c r="Z556" s="193"/>
      <c r="AA556" s="200"/>
      <c r="AB556" s="200"/>
      <c r="AH556" s="200"/>
      <c r="AI556" s="109" t="s">
        <v>409</v>
      </c>
      <c r="AJ556" s="200"/>
      <c r="AL556" s="200"/>
    </row>
    <row r="557" spans="1:39" s="108" customFormat="1" ht="12" customHeight="1">
      <c r="A557" s="216"/>
      <c r="B557" s="217"/>
      <c r="C557" s="1145" t="s">
        <v>398</v>
      </c>
      <c r="D557" s="1145"/>
      <c r="E557" s="1145"/>
      <c r="F557" s="196"/>
      <c r="G557" s="196"/>
      <c r="H557" s="196"/>
      <c r="I557" s="196"/>
      <c r="J557" s="198"/>
      <c r="K557" s="196"/>
      <c r="L557" s="222">
        <v>-6777.84</v>
      </c>
      <c r="M557" s="212"/>
      <c r="N557" s="199"/>
      <c r="Z557" s="193"/>
      <c r="AA557" s="200"/>
      <c r="AB557" s="200"/>
      <c r="AH557" s="200" t="s">
        <v>398</v>
      </c>
      <c r="AJ557" s="200"/>
      <c r="AL557" s="200"/>
    </row>
    <row r="558" spans="1:39" s="108" customFormat="1" ht="45" customHeight="1">
      <c r="A558" s="194" t="s">
        <v>1034</v>
      </c>
      <c r="B558" s="195" t="s">
        <v>1035</v>
      </c>
      <c r="C558" s="1145" t="s">
        <v>1036</v>
      </c>
      <c r="D558" s="1145"/>
      <c r="E558" s="1145"/>
      <c r="F558" s="196" t="s">
        <v>486</v>
      </c>
      <c r="G558" s="196"/>
      <c r="H558" s="196"/>
      <c r="I558" s="251">
        <v>6</v>
      </c>
      <c r="J558" s="222">
        <v>42041.67</v>
      </c>
      <c r="K558" s="219">
        <v>1.04236</v>
      </c>
      <c r="L558" s="222">
        <v>53011.09</v>
      </c>
      <c r="M558" s="247">
        <v>4.96</v>
      </c>
      <c r="N558" s="260">
        <v>262935</v>
      </c>
      <c r="Z558" s="193"/>
      <c r="AA558" s="200"/>
      <c r="AB558" s="200" t="s">
        <v>1036</v>
      </c>
      <c r="AH558" s="200"/>
      <c r="AJ558" s="200"/>
      <c r="AL558" s="200"/>
    </row>
    <row r="559" spans="1:39" s="108" customFormat="1" ht="12" customHeight="1">
      <c r="A559" s="216"/>
      <c r="B559" s="217"/>
      <c r="C559" s="1141" t="s">
        <v>923</v>
      </c>
      <c r="D559" s="1141"/>
      <c r="E559" s="1141"/>
      <c r="F559" s="1141"/>
      <c r="G559" s="1141"/>
      <c r="H559" s="1141"/>
      <c r="I559" s="1141"/>
      <c r="J559" s="1141"/>
      <c r="K559" s="1141"/>
      <c r="L559" s="1141"/>
      <c r="M559" s="1141"/>
      <c r="N559" s="1146"/>
      <c r="Z559" s="193"/>
      <c r="AA559" s="200"/>
      <c r="AB559" s="200"/>
      <c r="AH559" s="200"/>
      <c r="AI559" s="109" t="s">
        <v>923</v>
      </c>
      <c r="AJ559" s="200"/>
      <c r="AL559" s="200"/>
    </row>
    <row r="560" spans="1:39" s="108" customFormat="1" ht="12" customHeight="1">
      <c r="A560" s="201"/>
      <c r="B560" s="202"/>
      <c r="C560" s="1141" t="s">
        <v>1037</v>
      </c>
      <c r="D560" s="1141"/>
      <c r="E560" s="1141"/>
      <c r="F560" s="1141"/>
      <c r="G560" s="1141"/>
      <c r="H560" s="1141"/>
      <c r="I560" s="1141"/>
      <c r="J560" s="1141"/>
      <c r="K560" s="1141"/>
      <c r="L560" s="1141"/>
      <c r="M560" s="1141"/>
      <c r="N560" s="1146"/>
      <c r="Z560" s="193"/>
      <c r="AA560" s="200"/>
      <c r="AB560" s="200"/>
      <c r="AH560" s="200"/>
      <c r="AJ560" s="200"/>
      <c r="AL560" s="200"/>
      <c r="AM560" s="109" t="s">
        <v>1037</v>
      </c>
    </row>
    <row r="561" spans="1:38" s="108" customFormat="1" ht="22.5" customHeight="1">
      <c r="A561" s="203"/>
      <c r="B561" s="204" t="s">
        <v>925</v>
      </c>
      <c r="C561" s="1141" t="s">
        <v>926</v>
      </c>
      <c r="D561" s="1141"/>
      <c r="E561" s="1141"/>
      <c r="F561" s="1141"/>
      <c r="G561" s="1141"/>
      <c r="H561" s="1141"/>
      <c r="I561" s="1141"/>
      <c r="J561" s="1141"/>
      <c r="K561" s="1141"/>
      <c r="L561" s="1141"/>
      <c r="M561" s="1141"/>
      <c r="N561" s="1146"/>
      <c r="Z561" s="193"/>
      <c r="AA561" s="200"/>
      <c r="AB561" s="200"/>
      <c r="AD561" s="109" t="s">
        <v>926</v>
      </c>
      <c r="AH561" s="200"/>
      <c r="AJ561" s="200"/>
      <c r="AL561" s="200"/>
    </row>
    <row r="562" spans="1:38" s="108" customFormat="1" ht="22.5" customHeight="1">
      <c r="A562" s="203"/>
      <c r="B562" s="204" t="s">
        <v>927</v>
      </c>
      <c r="C562" s="1141" t="s">
        <v>928</v>
      </c>
      <c r="D562" s="1141"/>
      <c r="E562" s="1141"/>
      <c r="F562" s="1141"/>
      <c r="G562" s="1141"/>
      <c r="H562" s="1141"/>
      <c r="I562" s="1141"/>
      <c r="J562" s="1141"/>
      <c r="K562" s="1141"/>
      <c r="L562" s="1141"/>
      <c r="M562" s="1141"/>
      <c r="N562" s="1146"/>
      <c r="Z562" s="193"/>
      <c r="AA562" s="200"/>
      <c r="AB562" s="200"/>
      <c r="AD562" s="109" t="s">
        <v>928</v>
      </c>
      <c r="AH562" s="200"/>
      <c r="AJ562" s="200"/>
      <c r="AL562" s="200"/>
    </row>
    <row r="563" spans="1:38" s="108" customFormat="1" ht="12" customHeight="1">
      <c r="A563" s="216"/>
      <c r="B563" s="217"/>
      <c r="C563" s="1145" t="s">
        <v>398</v>
      </c>
      <c r="D563" s="1145"/>
      <c r="E563" s="1145"/>
      <c r="F563" s="196"/>
      <c r="G563" s="196"/>
      <c r="H563" s="196"/>
      <c r="I563" s="196"/>
      <c r="J563" s="198"/>
      <c r="K563" s="196"/>
      <c r="L563" s="222">
        <v>53011.09</v>
      </c>
      <c r="M563" s="212"/>
      <c r="N563" s="260">
        <v>262935</v>
      </c>
      <c r="Z563" s="193"/>
      <c r="AA563" s="200"/>
      <c r="AB563" s="200"/>
      <c r="AH563" s="200" t="s">
        <v>398</v>
      </c>
      <c r="AJ563" s="200"/>
      <c r="AL563" s="200"/>
    </row>
    <row r="564" spans="1:38" s="108" customFormat="1" ht="12" customHeight="1">
      <c r="A564" s="194" t="s">
        <v>705</v>
      </c>
      <c r="B564" s="195" t="s">
        <v>1038</v>
      </c>
      <c r="C564" s="1145" t="s">
        <v>1039</v>
      </c>
      <c r="D564" s="1145"/>
      <c r="E564" s="1145"/>
      <c r="F564" s="196" t="s">
        <v>486</v>
      </c>
      <c r="G564" s="196"/>
      <c r="H564" s="196"/>
      <c r="I564" s="251">
        <v>6</v>
      </c>
      <c r="J564" s="198"/>
      <c r="K564" s="196"/>
      <c r="L564" s="198"/>
      <c r="M564" s="196"/>
      <c r="N564" s="199"/>
      <c r="Z564" s="193"/>
      <c r="AA564" s="200"/>
      <c r="AB564" s="200" t="s">
        <v>1039</v>
      </c>
      <c r="AH564" s="200"/>
      <c r="AJ564" s="200"/>
      <c r="AL564" s="200"/>
    </row>
    <row r="565" spans="1:38" s="108" customFormat="1" ht="12">
      <c r="A565" s="201"/>
      <c r="B565" s="202"/>
      <c r="C565" s="1141" t="s">
        <v>915</v>
      </c>
      <c r="D565" s="1141"/>
      <c r="E565" s="1141"/>
      <c r="F565" s="1141"/>
      <c r="G565" s="1141"/>
      <c r="H565" s="1141"/>
      <c r="I565" s="1141"/>
      <c r="J565" s="1141"/>
      <c r="K565" s="1141"/>
      <c r="L565" s="1141"/>
      <c r="M565" s="1141"/>
      <c r="N565" s="1146"/>
      <c r="Z565" s="193"/>
      <c r="AA565" s="200"/>
      <c r="AB565" s="200"/>
      <c r="AC565" s="109" t="s">
        <v>915</v>
      </c>
      <c r="AH565" s="200"/>
      <c r="AJ565" s="200"/>
      <c r="AL565" s="200"/>
    </row>
    <row r="566" spans="1:38" s="108" customFormat="1" ht="33.75" customHeight="1">
      <c r="A566" s="203"/>
      <c r="B566" s="204" t="s">
        <v>385</v>
      </c>
      <c r="C566" s="1141" t="s">
        <v>386</v>
      </c>
      <c r="D566" s="1141"/>
      <c r="E566" s="1141"/>
      <c r="F566" s="1141"/>
      <c r="G566" s="1141"/>
      <c r="H566" s="1141"/>
      <c r="I566" s="1141"/>
      <c r="J566" s="1141"/>
      <c r="K566" s="1141"/>
      <c r="L566" s="1141"/>
      <c r="M566" s="1141"/>
      <c r="N566" s="1146"/>
      <c r="Z566" s="193"/>
      <c r="AA566" s="200"/>
      <c r="AB566" s="200"/>
      <c r="AD566" s="109" t="s">
        <v>386</v>
      </c>
      <c r="AH566" s="200"/>
      <c r="AJ566" s="200"/>
      <c r="AL566" s="200"/>
    </row>
    <row r="567" spans="1:38" s="108" customFormat="1" ht="12">
      <c r="A567" s="205"/>
      <c r="B567" s="206">
        <v>1</v>
      </c>
      <c r="C567" s="1141" t="s">
        <v>446</v>
      </c>
      <c r="D567" s="1141"/>
      <c r="E567" s="1141"/>
      <c r="F567" s="207"/>
      <c r="G567" s="207"/>
      <c r="H567" s="207"/>
      <c r="I567" s="207"/>
      <c r="J567" s="208">
        <v>10.220000000000001</v>
      </c>
      <c r="K567" s="209">
        <v>1.25</v>
      </c>
      <c r="L567" s="208">
        <v>76.650000000000006</v>
      </c>
      <c r="M567" s="207"/>
      <c r="N567" s="210"/>
      <c r="Z567" s="193"/>
      <c r="AA567" s="200"/>
      <c r="AB567" s="200"/>
      <c r="AE567" s="109" t="s">
        <v>446</v>
      </c>
      <c r="AH567" s="200"/>
      <c r="AJ567" s="200"/>
      <c r="AL567" s="200"/>
    </row>
    <row r="568" spans="1:38" s="108" customFormat="1" ht="12">
      <c r="A568" s="205"/>
      <c r="B568" s="206">
        <v>4</v>
      </c>
      <c r="C568" s="1141" t="s">
        <v>447</v>
      </c>
      <c r="D568" s="1141"/>
      <c r="E568" s="1141"/>
      <c r="F568" s="207"/>
      <c r="G568" s="207"/>
      <c r="H568" s="207"/>
      <c r="I568" s="207"/>
      <c r="J568" s="208">
        <v>0.38</v>
      </c>
      <c r="K568" s="207"/>
      <c r="L568" s="208">
        <v>2.2799999999999998</v>
      </c>
      <c r="M568" s="207"/>
      <c r="N568" s="210"/>
      <c r="Z568" s="193"/>
      <c r="AA568" s="200"/>
      <c r="AB568" s="200"/>
      <c r="AE568" s="109" t="s">
        <v>447</v>
      </c>
      <c r="AH568" s="200"/>
      <c r="AJ568" s="200"/>
      <c r="AL568" s="200"/>
    </row>
    <row r="569" spans="1:38" s="108" customFormat="1" ht="12">
      <c r="A569" s="205"/>
      <c r="B569" s="204"/>
      <c r="C569" s="1141" t="s">
        <v>448</v>
      </c>
      <c r="D569" s="1141"/>
      <c r="E569" s="1141"/>
      <c r="F569" s="207" t="s">
        <v>390</v>
      </c>
      <c r="G569" s="209">
        <v>1.03</v>
      </c>
      <c r="H569" s="209">
        <v>1.25</v>
      </c>
      <c r="I569" s="254">
        <v>7.7249999999999996</v>
      </c>
      <c r="J569" s="204"/>
      <c r="K569" s="207"/>
      <c r="L569" s="204"/>
      <c r="M569" s="207"/>
      <c r="N569" s="210"/>
      <c r="Z569" s="193"/>
      <c r="AA569" s="200"/>
      <c r="AB569" s="200"/>
      <c r="AF569" s="109" t="s">
        <v>448</v>
      </c>
      <c r="AH569" s="200"/>
      <c r="AJ569" s="200"/>
      <c r="AL569" s="200"/>
    </row>
    <row r="570" spans="1:38" s="108" customFormat="1" ht="12" customHeight="1">
      <c r="A570" s="205"/>
      <c r="B570" s="204"/>
      <c r="C570" s="1150" t="s">
        <v>391</v>
      </c>
      <c r="D570" s="1150"/>
      <c r="E570" s="1150"/>
      <c r="F570" s="212"/>
      <c r="G570" s="212"/>
      <c r="H570" s="212"/>
      <c r="I570" s="212"/>
      <c r="J570" s="213">
        <v>10.6</v>
      </c>
      <c r="K570" s="212"/>
      <c r="L570" s="213">
        <v>78.930000000000007</v>
      </c>
      <c r="M570" s="212"/>
      <c r="N570" s="214"/>
      <c r="Z570" s="193"/>
      <c r="AA570" s="200"/>
      <c r="AB570" s="200"/>
      <c r="AG570" s="109" t="s">
        <v>391</v>
      </c>
      <c r="AH570" s="200"/>
      <c r="AJ570" s="200"/>
      <c r="AL570" s="200"/>
    </row>
    <row r="571" spans="1:38" s="108" customFormat="1" ht="12">
      <c r="A571" s="205"/>
      <c r="B571" s="204"/>
      <c r="C571" s="1141" t="s">
        <v>392</v>
      </c>
      <c r="D571" s="1141"/>
      <c r="E571" s="1141"/>
      <c r="F571" s="207"/>
      <c r="G571" s="207"/>
      <c r="H571" s="207"/>
      <c r="I571" s="207"/>
      <c r="J571" s="204"/>
      <c r="K571" s="207"/>
      <c r="L571" s="208">
        <v>76.650000000000006</v>
      </c>
      <c r="M571" s="207"/>
      <c r="N571" s="210"/>
      <c r="Z571" s="193"/>
      <c r="AA571" s="200"/>
      <c r="AB571" s="200"/>
      <c r="AF571" s="109" t="s">
        <v>392</v>
      </c>
      <c r="AH571" s="200"/>
      <c r="AJ571" s="200"/>
      <c r="AL571" s="200"/>
    </row>
    <row r="572" spans="1:38" s="108" customFormat="1" ht="22.5" customHeight="1">
      <c r="A572" s="205"/>
      <c r="B572" s="204" t="s">
        <v>885</v>
      </c>
      <c r="C572" s="1141" t="s">
        <v>886</v>
      </c>
      <c r="D572" s="1141"/>
      <c r="E572" s="1141"/>
      <c r="F572" s="207" t="s">
        <v>395</v>
      </c>
      <c r="G572" s="215">
        <v>97</v>
      </c>
      <c r="H572" s="207"/>
      <c r="I572" s="215">
        <v>97</v>
      </c>
      <c r="J572" s="204"/>
      <c r="K572" s="207"/>
      <c r="L572" s="208">
        <v>74.349999999999994</v>
      </c>
      <c r="M572" s="207"/>
      <c r="N572" s="210"/>
      <c r="Z572" s="193"/>
      <c r="AA572" s="200"/>
      <c r="AB572" s="200"/>
      <c r="AF572" s="109" t="s">
        <v>886</v>
      </c>
      <c r="AH572" s="200"/>
      <c r="AJ572" s="200"/>
      <c r="AL572" s="200"/>
    </row>
    <row r="573" spans="1:38" s="108" customFormat="1" ht="22.5" customHeight="1">
      <c r="A573" s="205"/>
      <c r="B573" s="204" t="s">
        <v>887</v>
      </c>
      <c r="C573" s="1141" t="s">
        <v>888</v>
      </c>
      <c r="D573" s="1141"/>
      <c r="E573" s="1141"/>
      <c r="F573" s="207" t="s">
        <v>395</v>
      </c>
      <c r="G573" s="215">
        <v>51</v>
      </c>
      <c r="H573" s="207"/>
      <c r="I573" s="215">
        <v>51</v>
      </c>
      <c r="J573" s="204"/>
      <c r="K573" s="207"/>
      <c r="L573" s="208">
        <v>39.090000000000003</v>
      </c>
      <c r="M573" s="207"/>
      <c r="N573" s="210"/>
      <c r="Z573" s="193"/>
      <c r="AA573" s="200"/>
      <c r="AB573" s="200"/>
      <c r="AF573" s="109" t="s">
        <v>888</v>
      </c>
      <c r="AH573" s="200"/>
      <c r="AJ573" s="200"/>
      <c r="AL573" s="200"/>
    </row>
    <row r="574" spans="1:38" s="108" customFormat="1" ht="12" customHeight="1">
      <c r="A574" s="216"/>
      <c r="B574" s="217"/>
      <c r="C574" s="1145" t="s">
        <v>398</v>
      </c>
      <c r="D574" s="1145"/>
      <c r="E574" s="1145"/>
      <c r="F574" s="196"/>
      <c r="G574" s="196"/>
      <c r="H574" s="196"/>
      <c r="I574" s="196"/>
      <c r="J574" s="198"/>
      <c r="K574" s="196"/>
      <c r="L574" s="218">
        <v>192.37</v>
      </c>
      <c r="M574" s="212"/>
      <c r="N574" s="199"/>
      <c r="Z574" s="193"/>
      <c r="AA574" s="200"/>
      <c r="AB574" s="200"/>
      <c r="AH574" s="200" t="s">
        <v>398</v>
      </c>
      <c r="AJ574" s="200"/>
      <c r="AL574" s="200"/>
    </row>
    <row r="575" spans="1:38" s="108" customFormat="1" ht="22.5" customHeight="1">
      <c r="A575" s="194" t="s">
        <v>1040</v>
      </c>
      <c r="B575" s="195" t="s">
        <v>1041</v>
      </c>
      <c r="C575" s="1145" t="s">
        <v>1042</v>
      </c>
      <c r="D575" s="1145"/>
      <c r="E575" s="1145"/>
      <c r="F575" s="196" t="s">
        <v>486</v>
      </c>
      <c r="G575" s="196"/>
      <c r="H575" s="196"/>
      <c r="I575" s="251">
        <v>3</v>
      </c>
      <c r="J575" s="222">
        <v>4448.63</v>
      </c>
      <c r="K575" s="196"/>
      <c r="L575" s="222">
        <v>13345.89</v>
      </c>
      <c r="M575" s="196"/>
      <c r="N575" s="199"/>
      <c r="Z575" s="193"/>
      <c r="AA575" s="200"/>
      <c r="AB575" s="200" t="s">
        <v>1042</v>
      </c>
      <c r="AH575" s="200"/>
      <c r="AJ575" s="200"/>
      <c r="AL575" s="200"/>
    </row>
    <row r="576" spans="1:38" s="108" customFormat="1" ht="12" customHeight="1">
      <c r="A576" s="216"/>
      <c r="B576" s="217"/>
      <c r="C576" s="1141" t="s">
        <v>1043</v>
      </c>
      <c r="D576" s="1141"/>
      <c r="E576" s="1141"/>
      <c r="F576" s="1141"/>
      <c r="G576" s="1141"/>
      <c r="H576" s="1141"/>
      <c r="I576" s="1141"/>
      <c r="J576" s="1141"/>
      <c r="K576" s="1141"/>
      <c r="L576" s="1141"/>
      <c r="M576" s="1141"/>
      <c r="N576" s="1146"/>
      <c r="Z576" s="193"/>
      <c r="AA576" s="200"/>
      <c r="AB576" s="200"/>
      <c r="AH576" s="200"/>
      <c r="AI576" s="109" t="s">
        <v>1043</v>
      </c>
      <c r="AJ576" s="200"/>
      <c r="AL576" s="200"/>
    </row>
    <row r="577" spans="1:38" s="108" customFormat="1" ht="12" customHeight="1">
      <c r="A577" s="216"/>
      <c r="B577" s="217"/>
      <c r="C577" s="1145" t="s">
        <v>398</v>
      </c>
      <c r="D577" s="1145"/>
      <c r="E577" s="1145"/>
      <c r="F577" s="196"/>
      <c r="G577" s="196"/>
      <c r="H577" s="196"/>
      <c r="I577" s="196"/>
      <c r="J577" s="198"/>
      <c r="K577" s="196"/>
      <c r="L577" s="222">
        <v>13345.89</v>
      </c>
      <c r="M577" s="212"/>
      <c r="N577" s="199"/>
      <c r="Z577" s="193"/>
      <c r="AA577" s="200"/>
      <c r="AB577" s="200"/>
      <c r="AH577" s="200" t="s">
        <v>398</v>
      </c>
      <c r="AJ577" s="200"/>
      <c r="AL577" s="200"/>
    </row>
    <row r="578" spans="1:38" s="108" customFormat="1" ht="33.75" customHeight="1">
      <c r="A578" s="194" t="s">
        <v>1044</v>
      </c>
      <c r="B578" s="195" t="s">
        <v>1045</v>
      </c>
      <c r="C578" s="1145" t="s">
        <v>1046</v>
      </c>
      <c r="D578" s="1145"/>
      <c r="E578" s="1145"/>
      <c r="F578" s="196" t="s">
        <v>486</v>
      </c>
      <c r="G578" s="196"/>
      <c r="H578" s="196"/>
      <c r="I578" s="251">
        <v>3</v>
      </c>
      <c r="J578" s="222">
        <v>16999.43</v>
      </c>
      <c r="K578" s="196"/>
      <c r="L578" s="222">
        <v>50998.29</v>
      </c>
      <c r="M578" s="196"/>
      <c r="N578" s="199"/>
      <c r="Z578" s="193"/>
      <c r="AA578" s="200"/>
      <c r="AB578" s="200" t="s">
        <v>1046</v>
      </c>
      <c r="AH578" s="200"/>
      <c r="AJ578" s="200"/>
      <c r="AL578" s="200"/>
    </row>
    <row r="579" spans="1:38" s="108" customFormat="1" ht="12" customHeight="1">
      <c r="A579" s="216"/>
      <c r="B579" s="217"/>
      <c r="C579" s="1141" t="s">
        <v>1043</v>
      </c>
      <c r="D579" s="1141"/>
      <c r="E579" s="1141"/>
      <c r="F579" s="1141"/>
      <c r="G579" s="1141"/>
      <c r="H579" s="1141"/>
      <c r="I579" s="1141"/>
      <c r="J579" s="1141"/>
      <c r="K579" s="1141"/>
      <c r="L579" s="1141"/>
      <c r="M579" s="1141"/>
      <c r="N579" s="1146"/>
      <c r="Z579" s="193"/>
      <c r="AA579" s="200"/>
      <c r="AB579" s="200"/>
      <c r="AH579" s="200"/>
      <c r="AI579" s="109" t="s">
        <v>1043</v>
      </c>
      <c r="AJ579" s="200"/>
      <c r="AL579" s="200"/>
    </row>
    <row r="580" spans="1:38" s="108" customFormat="1" ht="12" customHeight="1">
      <c r="A580" s="216"/>
      <c r="B580" s="217"/>
      <c r="C580" s="1145" t="s">
        <v>398</v>
      </c>
      <c r="D580" s="1145"/>
      <c r="E580" s="1145"/>
      <c r="F580" s="196"/>
      <c r="G580" s="196"/>
      <c r="H580" s="196"/>
      <c r="I580" s="196"/>
      <c r="J580" s="198"/>
      <c r="K580" s="196"/>
      <c r="L580" s="222">
        <v>50998.29</v>
      </c>
      <c r="M580" s="212"/>
      <c r="N580" s="199"/>
      <c r="Z580" s="193"/>
      <c r="AA580" s="200"/>
      <c r="AB580" s="200"/>
      <c r="AH580" s="200" t="s">
        <v>398</v>
      </c>
      <c r="AJ580" s="200"/>
      <c r="AL580" s="200"/>
    </row>
    <row r="581" spans="1:38" s="108" customFormat="1" ht="33.75" customHeight="1">
      <c r="A581" s="194" t="s">
        <v>716</v>
      </c>
      <c r="B581" s="195" t="s">
        <v>1047</v>
      </c>
      <c r="C581" s="1145" t="s">
        <v>1048</v>
      </c>
      <c r="D581" s="1145"/>
      <c r="E581" s="1145"/>
      <c r="F581" s="196" t="s">
        <v>486</v>
      </c>
      <c r="G581" s="196"/>
      <c r="H581" s="196"/>
      <c r="I581" s="251">
        <v>4</v>
      </c>
      <c r="J581" s="198"/>
      <c r="K581" s="196"/>
      <c r="L581" s="198"/>
      <c r="M581" s="196"/>
      <c r="N581" s="199"/>
      <c r="Z581" s="193"/>
      <c r="AA581" s="200"/>
      <c r="AB581" s="200" t="s">
        <v>1048</v>
      </c>
      <c r="AH581" s="200"/>
      <c r="AJ581" s="200"/>
      <c r="AL581" s="200"/>
    </row>
    <row r="582" spans="1:38" s="108" customFormat="1" ht="33.75" customHeight="1">
      <c r="A582" s="203"/>
      <c r="B582" s="204" t="s">
        <v>385</v>
      </c>
      <c r="C582" s="1141" t="s">
        <v>386</v>
      </c>
      <c r="D582" s="1141"/>
      <c r="E582" s="1141"/>
      <c r="F582" s="1141"/>
      <c r="G582" s="1141"/>
      <c r="H582" s="1141"/>
      <c r="I582" s="1141"/>
      <c r="J582" s="1141"/>
      <c r="K582" s="1141"/>
      <c r="L582" s="1141"/>
      <c r="M582" s="1141"/>
      <c r="N582" s="1146"/>
      <c r="Z582" s="193"/>
      <c r="AA582" s="200"/>
      <c r="AB582" s="200"/>
      <c r="AD582" s="109" t="s">
        <v>386</v>
      </c>
      <c r="AH582" s="200"/>
      <c r="AJ582" s="200"/>
      <c r="AL582" s="200"/>
    </row>
    <row r="583" spans="1:38" s="108" customFormat="1" ht="12">
      <c r="A583" s="205"/>
      <c r="B583" s="206">
        <v>1</v>
      </c>
      <c r="C583" s="1141" t="s">
        <v>446</v>
      </c>
      <c r="D583" s="1141"/>
      <c r="E583" s="1141"/>
      <c r="F583" s="207"/>
      <c r="G583" s="207"/>
      <c r="H583" s="207"/>
      <c r="I583" s="207"/>
      <c r="J583" s="208">
        <v>20.440000000000001</v>
      </c>
      <c r="K583" s="209">
        <v>1.25</v>
      </c>
      <c r="L583" s="208">
        <v>102.2</v>
      </c>
      <c r="M583" s="207"/>
      <c r="N583" s="210"/>
      <c r="Z583" s="193"/>
      <c r="AA583" s="200"/>
      <c r="AB583" s="200"/>
      <c r="AE583" s="109" t="s">
        <v>446</v>
      </c>
      <c r="AH583" s="200"/>
      <c r="AJ583" s="200"/>
      <c r="AL583" s="200"/>
    </row>
    <row r="584" spans="1:38" s="108" customFormat="1" ht="12">
      <c r="A584" s="205"/>
      <c r="B584" s="206">
        <v>2</v>
      </c>
      <c r="C584" s="1141" t="s">
        <v>387</v>
      </c>
      <c r="D584" s="1141"/>
      <c r="E584" s="1141"/>
      <c r="F584" s="207"/>
      <c r="G584" s="207"/>
      <c r="H584" s="207"/>
      <c r="I584" s="207"/>
      <c r="J584" s="208">
        <v>58.68</v>
      </c>
      <c r="K584" s="209">
        <v>1.25</v>
      </c>
      <c r="L584" s="208">
        <v>293.39999999999998</v>
      </c>
      <c r="M584" s="207"/>
      <c r="N584" s="210"/>
      <c r="Z584" s="193"/>
      <c r="AA584" s="200"/>
      <c r="AB584" s="200"/>
      <c r="AE584" s="109" t="s">
        <v>387</v>
      </c>
      <c r="AH584" s="200"/>
      <c r="AJ584" s="200"/>
      <c r="AL584" s="200"/>
    </row>
    <row r="585" spans="1:38" s="108" customFormat="1" ht="12">
      <c r="A585" s="205"/>
      <c r="B585" s="206">
        <v>3</v>
      </c>
      <c r="C585" s="1141" t="s">
        <v>388</v>
      </c>
      <c r="D585" s="1141"/>
      <c r="E585" s="1141"/>
      <c r="F585" s="207"/>
      <c r="G585" s="207"/>
      <c r="H585" s="207"/>
      <c r="I585" s="207"/>
      <c r="J585" s="208">
        <v>6.49</v>
      </c>
      <c r="K585" s="209">
        <v>1.25</v>
      </c>
      <c r="L585" s="208">
        <v>32.450000000000003</v>
      </c>
      <c r="M585" s="207"/>
      <c r="N585" s="210"/>
      <c r="Z585" s="193"/>
      <c r="AA585" s="200"/>
      <c r="AB585" s="200"/>
      <c r="AE585" s="109" t="s">
        <v>388</v>
      </c>
      <c r="AH585" s="200"/>
      <c r="AJ585" s="200"/>
      <c r="AL585" s="200"/>
    </row>
    <row r="586" spans="1:38" s="108" customFormat="1" ht="12">
      <c r="A586" s="205"/>
      <c r="B586" s="206">
        <v>4</v>
      </c>
      <c r="C586" s="1141" t="s">
        <v>447</v>
      </c>
      <c r="D586" s="1141"/>
      <c r="E586" s="1141"/>
      <c r="F586" s="207"/>
      <c r="G586" s="207"/>
      <c r="H586" s="207"/>
      <c r="I586" s="207"/>
      <c r="J586" s="208">
        <v>4.5599999999999996</v>
      </c>
      <c r="K586" s="207"/>
      <c r="L586" s="208">
        <v>18.239999999999998</v>
      </c>
      <c r="M586" s="207"/>
      <c r="N586" s="210"/>
      <c r="Z586" s="193"/>
      <c r="AA586" s="200"/>
      <c r="AB586" s="200"/>
      <c r="AE586" s="109" t="s">
        <v>447</v>
      </c>
      <c r="AH586" s="200"/>
      <c r="AJ586" s="200"/>
      <c r="AL586" s="200"/>
    </row>
    <row r="587" spans="1:38" s="108" customFormat="1" ht="12">
      <c r="A587" s="205"/>
      <c r="B587" s="204"/>
      <c r="C587" s="1141" t="s">
        <v>448</v>
      </c>
      <c r="D587" s="1141"/>
      <c r="E587" s="1141"/>
      <c r="F587" s="207" t="s">
        <v>390</v>
      </c>
      <c r="G587" s="209">
        <v>2.06</v>
      </c>
      <c r="H587" s="209">
        <v>1.25</v>
      </c>
      <c r="I587" s="248">
        <v>10.3</v>
      </c>
      <c r="J587" s="204"/>
      <c r="K587" s="207"/>
      <c r="L587" s="204"/>
      <c r="M587" s="207"/>
      <c r="N587" s="210"/>
      <c r="Z587" s="193"/>
      <c r="AA587" s="200"/>
      <c r="AB587" s="200"/>
      <c r="AF587" s="109" t="s">
        <v>448</v>
      </c>
      <c r="AH587" s="200"/>
      <c r="AJ587" s="200"/>
      <c r="AL587" s="200"/>
    </row>
    <row r="588" spans="1:38" s="108" customFormat="1" ht="12">
      <c r="A588" s="205"/>
      <c r="B588" s="204"/>
      <c r="C588" s="1141" t="s">
        <v>389</v>
      </c>
      <c r="D588" s="1141"/>
      <c r="E588" s="1141"/>
      <c r="F588" s="207" t="s">
        <v>390</v>
      </c>
      <c r="G588" s="209">
        <v>0.56999999999999995</v>
      </c>
      <c r="H588" s="209">
        <v>1.25</v>
      </c>
      <c r="I588" s="209">
        <v>2.85</v>
      </c>
      <c r="J588" s="204"/>
      <c r="K588" s="207"/>
      <c r="L588" s="204"/>
      <c r="M588" s="207"/>
      <c r="N588" s="210"/>
      <c r="Z588" s="193"/>
      <c r="AA588" s="200"/>
      <c r="AB588" s="200"/>
      <c r="AF588" s="109" t="s">
        <v>389</v>
      </c>
      <c r="AH588" s="200"/>
      <c r="AJ588" s="200"/>
      <c r="AL588" s="200"/>
    </row>
    <row r="589" spans="1:38" s="108" customFormat="1" ht="12" customHeight="1">
      <c r="A589" s="205"/>
      <c r="B589" s="204"/>
      <c r="C589" s="1150" t="s">
        <v>391</v>
      </c>
      <c r="D589" s="1150"/>
      <c r="E589" s="1150"/>
      <c r="F589" s="212"/>
      <c r="G589" s="212"/>
      <c r="H589" s="212"/>
      <c r="I589" s="212"/>
      <c r="J589" s="213">
        <v>83.68</v>
      </c>
      <c r="K589" s="212"/>
      <c r="L589" s="213">
        <v>413.84</v>
      </c>
      <c r="M589" s="212"/>
      <c r="N589" s="214"/>
      <c r="Z589" s="193"/>
      <c r="AA589" s="200"/>
      <c r="AB589" s="200"/>
      <c r="AG589" s="109" t="s">
        <v>391</v>
      </c>
      <c r="AH589" s="200"/>
      <c r="AJ589" s="200"/>
      <c r="AL589" s="200"/>
    </row>
    <row r="590" spans="1:38" s="108" customFormat="1" ht="12">
      <c r="A590" s="205"/>
      <c r="B590" s="204"/>
      <c r="C590" s="1141" t="s">
        <v>392</v>
      </c>
      <c r="D590" s="1141"/>
      <c r="E590" s="1141"/>
      <c r="F590" s="207"/>
      <c r="G590" s="207"/>
      <c r="H590" s="207"/>
      <c r="I590" s="207"/>
      <c r="J590" s="204"/>
      <c r="K590" s="207"/>
      <c r="L590" s="208">
        <v>134.65</v>
      </c>
      <c r="M590" s="207"/>
      <c r="N590" s="210"/>
      <c r="Z590" s="193"/>
      <c r="AA590" s="200"/>
      <c r="AB590" s="200"/>
      <c r="AF590" s="109" t="s">
        <v>392</v>
      </c>
      <c r="AH590" s="200"/>
      <c r="AJ590" s="200"/>
      <c r="AL590" s="200"/>
    </row>
    <row r="591" spans="1:38" s="108" customFormat="1" ht="22.5" customHeight="1">
      <c r="A591" s="205"/>
      <c r="B591" s="204" t="s">
        <v>885</v>
      </c>
      <c r="C591" s="1141" t="s">
        <v>886</v>
      </c>
      <c r="D591" s="1141"/>
      <c r="E591" s="1141"/>
      <c r="F591" s="207" t="s">
        <v>395</v>
      </c>
      <c r="G591" s="215">
        <v>97</v>
      </c>
      <c r="H591" s="207"/>
      <c r="I591" s="215">
        <v>97</v>
      </c>
      <c r="J591" s="204"/>
      <c r="K591" s="207"/>
      <c r="L591" s="208">
        <v>130.61000000000001</v>
      </c>
      <c r="M591" s="207"/>
      <c r="N591" s="210"/>
      <c r="Z591" s="193"/>
      <c r="AA591" s="200"/>
      <c r="AB591" s="200"/>
      <c r="AF591" s="109" t="s">
        <v>886</v>
      </c>
      <c r="AH591" s="200"/>
      <c r="AJ591" s="200"/>
      <c r="AL591" s="200"/>
    </row>
    <row r="592" spans="1:38" s="108" customFormat="1" ht="22.5" customHeight="1">
      <c r="A592" s="205"/>
      <c r="B592" s="204" t="s">
        <v>887</v>
      </c>
      <c r="C592" s="1141" t="s">
        <v>888</v>
      </c>
      <c r="D592" s="1141"/>
      <c r="E592" s="1141"/>
      <c r="F592" s="207" t="s">
        <v>395</v>
      </c>
      <c r="G592" s="215">
        <v>51</v>
      </c>
      <c r="H592" s="207"/>
      <c r="I592" s="215">
        <v>51</v>
      </c>
      <c r="J592" s="204"/>
      <c r="K592" s="207"/>
      <c r="L592" s="208">
        <v>68.67</v>
      </c>
      <c r="M592" s="207"/>
      <c r="N592" s="210"/>
      <c r="Z592" s="193"/>
      <c r="AA592" s="200"/>
      <c r="AB592" s="200"/>
      <c r="AF592" s="109" t="s">
        <v>888</v>
      </c>
      <c r="AH592" s="200"/>
      <c r="AJ592" s="200"/>
      <c r="AL592" s="200"/>
    </row>
    <row r="593" spans="1:38" s="108" customFormat="1" ht="12" customHeight="1">
      <c r="A593" s="216"/>
      <c r="B593" s="217"/>
      <c r="C593" s="1145" t="s">
        <v>398</v>
      </c>
      <c r="D593" s="1145"/>
      <c r="E593" s="1145"/>
      <c r="F593" s="196"/>
      <c r="G593" s="196"/>
      <c r="H593" s="196"/>
      <c r="I593" s="196"/>
      <c r="J593" s="198"/>
      <c r="K593" s="196"/>
      <c r="L593" s="218">
        <v>613.12</v>
      </c>
      <c r="M593" s="212"/>
      <c r="N593" s="199"/>
      <c r="Z593" s="193"/>
      <c r="AA593" s="200"/>
      <c r="AB593" s="200"/>
      <c r="AH593" s="200" t="s">
        <v>398</v>
      </c>
      <c r="AJ593" s="200"/>
      <c r="AL593" s="200"/>
    </row>
    <row r="594" spans="1:38" s="108" customFormat="1" ht="33.75" customHeight="1">
      <c r="A594" s="194" t="s">
        <v>1049</v>
      </c>
      <c r="B594" s="195" t="s">
        <v>1050</v>
      </c>
      <c r="C594" s="1145" t="s">
        <v>1051</v>
      </c>
      <c r="D594" s="1145"/>
      <c r="E594" s="1145"/>
      <c r="F594" s="196" t="s">
        <v>486</v>
      </c>
      <c r="G594" s="196"/>
      <c r="H594" s="196"/>
      <c r="I594" s="251">
        <v>4</v>
      </c>
      <c r="J594" s="222">
        <v>2621.91</v>
      </c>
      <c r="K594" s="196"/>
      <c r="L594" s="222">
        <v>10487.64</v>
      </c>
      <c r="M594" s="196"/>
      <c r="N594" s="199"/>
      <c r="Z594" s="193"/>
      <c r="AA594" s="200"/>
      <c r="AB594" s="200" t="s">
        <v>1051</v>
      </c>
      <c r="AH594" s="200"/>
      <c r="AJ594" s="200"/>
      <c r="AL594" s="200"/>
    </row>
    <row r="595" spans="1:38" s="108" customFormat="1" ht="12" customHeight="1">
      <c r="A595" s="216"/>
      <c r="B595" s="217"/>
      <c r="C595" s="1141" t="s">
        <v>1043</v>
      </c>
      <c r="D595" s="1141"/>
      <c r="E595" s="1141"/>
      <c r="F595" s="1141"/>
      <c r="G595" s="1141"/>
      <c r="H595" s="1141"/>
      <c r="I595" s="1141"/>
      <c r="J595" s="1141"/>
      <c r="K595" s="1141"/>
      <c r="L595" s="1141"/>
      <c r="M595" s="1141"/>
      <c r="N595" s="1146"/>
      <c r="Z595" s="193"/>
      <c r="AA595" s="200"/>
      <c r="AB595" s="200"/>
      <c r="AH595" s="200"/>
      <c r="AI595" s="109" t="s">
        <v>1043</v>
      </c>
      <c r="AJ595" s="200"/>
      <c r="AL595" s="200"/>
    </row>
    <row r="596" spans="1:38" s="108" customFormat="1" ht="12" customHeight="1">
      <c r="A596" s="216"/>
      <c r="B596" s="217"/>
      <c r="C596" s="1145" t="s">
        <v>398</v>
      </c>
      <c r="D596" s="1145"/>
      <c r="E596" s="1145"/>
      <c r="F596" s="196"/>
      <c r="G596" s="196"/>
      <c r="H596" s="196"/>
      <c r="I596" s="196"/>
      <c r="J596" s="198"/>
      <c r="K596" s="196"/>
      <c r="L596" s="222">
        <v>10487.64</v>
      </c>
      <c r="M596" s="212"/>
      <c r="N596" s="199"/>
      <c r="Z596" s="193"/>
      <c r="AA596" s="200"/>
      <c r="AB596" s="200"/>
      <c r="AH596" s="200" t="s">
        <v>398</v>
      </c>
      <c r="AJ596" s="200"/>
      <c r="AL596" s="200"/>
    </row>
    <row r="597" spans="1:38" s="108" customFormat="1" ht="12" customHeight="1">
      <c r="A597" s="194" t="s">
        <v>723</v>
      </c>
      <c r="B597" s="195" t="s">
        <v>1052</v>
      </c>
      <c r="C597" s="1145" t="s">
        <v>1053</v>
      </c>
      <c r="D597" s="1145"/>
      <c r="E597" s="1145"/>
      <c r="F597" s="196" t="s">
        <v>486</v>
      </c>
      <c r="G597" s="196"/>
      <c r="H597" s="196"/>
      <c r="I597" s="251">
        <v>1</v>
      </c>
      <c r="J597" s="198"/>
      <c r="K597" s="196"/>
      <c r="L597" s="198"/>
      <c r="M597" s="196"/>
      <c r="N597" s="199"/>
      <c r="Z597" s="193"/>
      <c r="AA597" s="200"/>
      <c r="AB597" s="200" t="s">
        <v>1053</v>
      </c>
      <c r="AH597" s="200"/>
      <c r="AJ597" s="200"/>
      <c r="AL597" s="200"/>
    </row>
    <row r="598" spans="1:38" s="108" customFormat="1" ht="33.75" customHeight="1">
      <c r="A598" s="203"/>
      <c r="B598" s="204" t="s">
        <v>385</v>
      </c>
      <c r="C598" s="1141" t="s">
        <v>386</v>
      </c>
      <c r="D598" s="1141"/>
      <c r="E598" s="1141"/>
      <c r="F598" s="1141"/>
      <c r="G598" s="1141"/>
      <c r="H598" s="1141"/>
      <c r="I598" s="1141"/>
      <c r="J598" s="1141"/>
      <c r="K598" s="1141"/>
      <c r="L598" s="1141"/>
      <c r="M598" s="1141"/>
      <c r="N598" s="1146"/>
      <c r="Z598" s="193"/>
      <c r="AA598" s="200"/>
      <c r="AB598" s="200"/>
      <c r="AD598" s="109" t="s">
        <v>386</v>
      </c>
      <c r="AH598" s="200"/>
      <c r="AJ598" s="200"/>
      <c r="AL598" s="200"/>
    </row>
    <row r="599" spans="1:38" s="108" customFormat="1" ht="12">
      <c r="A599" s="205"/>
      <c r="B599" s="206">
        <v>1</v>
      </c>
      <c r="C599" s="1141" t="s">
        <v>446</v>
      </c>
      <c r="D599" s="1141"/>
      <c r="E599" s="1141"/>
      <c r="F599" s="207"/>
      <c r="G599" s="207"/>
      <c r="H599" s="207"/>
      <c r="I599" s="207"/>
      <c r="J599" s="208">
        <v>26.36</v>
      </c>
      <c r="K599" s="209">
        <v>1.25</v>
      </c>
      <c r="L599" s="208">
        <v>32.950000000000003</v>
      </c>
      <c r="M599" s="207"/>
      <c r="N599" s="210"/>
      <c r="Z599" s="193"/>
      <c r="AA599" s="200"/>
      <c r="AB599" s="200"/>
      <c r="AE599" s="109" t="s">
        <v>446</v>
      </c>
      <c r="AH599" s="200"/>
      <c r="AJ599" s="200"/>
      <c r="AL599" s="200"/>
    </row>
    <row r="600" spans="1:38" s="108" customFormat="1" ht="12">
      <c r="A600" s="205"/>
      <c r="B600" s="206">
        <v>2</v>
      </c>
      <c r="C600" s="1141" t="s">
        <v>387</v>
      </c>
      <c r="D600" s="1141"/>
      <c r="E600" s="1141"/>
      <c r="F600" s="207"/>
      <c r="G600" s="207"/>
      <c r="H600" s="207"/>
      <c r="I600" s="207"/>
      <c r="J600" s="208">
        <v>21.03</v>
      </c>
      <c r="K600" s="209">
        <v>1.25</v>
      </c>
      <c r="L600" s="208">
        <v>26.29</v>
      </c>
      <c r="M600" s="207"/>
      <c r="N600" s="210"/>
      <c r="Z600" s="193"/>
      <c r="AA600" s="200"/>
      <c r="AB600" s="200"/>
      <c r="AE600" s="109" t="s">
        <v>387</v>
      </c>
      <c r="AH600" s="200"/>
      <c r="AJ600" s="200"/>
      <c r="AL600" s="200"/>
    </row>
    <row r="601" spans="1:38" s="108" customFormat="1" ht="12">
      <c r="A601" s="205"/>
      <c r="B601" s="206">
        <v>3</v>
      </c>
      <c r="C601" s="1141" t="s">
        <v>388</v>
      </c>
      <c r="D601" s="1141"/>
      <c r="E601" s="1141"/>
      <c r="F601" s="207"/>
      <c r="G601" s="207"/>
      <c r="H601" s="207"/>
      <c r="I601" s="207"/>
      <c r="J601" s="208">
        <v>3.71</v>
      </c>
      <c r="K601" s="209">
        <v>1.25</v>
      </c>
      <c r="L601" s="208">
        <v>4.6399999999999997</v>
      </c>
      <c r="M601" s="207"/>
      <c r="N601" s="210"/>
      <c r="Z601" s="193"/>
      <c r="AA601" s="200"/>
      <c r="AB601" s="200"/>
      <c r="AE601" s="109" t="s">
        <v>388</v>
      </c>
      <c r="AH601" s="200"/>
      <c r="AJ601" s="200"/>
      <c r="AL601" s="200"/>
    </row>
    <row r="602" spans="1:38" s="108" customFormat="1" ht="12">
      <c r="A602" s="205"/>
      <c r="B602" s="206">
        <v>4</v>
      </c>
      <c r="C602" s="1141" t="s">
        <v>447</v>
      </c>
      <c r="D602" s="1141"/>
      <c r="E602" s="1141"/>
      <c r="F602" s="207"/>
      <c r="G602" s="207"/>
      <c r="H602" s="207"/>
      <c r="I602" s="207"/>
      <c r="J602" s="208">
        <v>0.53</v>
      </c>
      <c r="K602" s="207"/>
      <c r="L602" s="208">
        <v>0.53</v>
      </c>
      <c r="M602" s="207"/>
      <c r="N602" s="210"/>
      <c r="Z602" s="193"/>
      <c r="AA602" s="200"/>
      <c r="AB602" s="200"/>
      <c r="AE602" s="109" t="s">
        <v>447</v>
      </c>
      <c r="AH602" s="200"/>
      <c r="AJ602" s="200"/>
      <c r="AL602" s="200"/>
    </row>
    <row r="603" spans="1:38" s="108" customFormat="1" ht="12">
      <c r="A603" s="205"/>
      <c r="B603" s="204"/>
      <c r="C603" s="1141" t="s">
        <v>448</v>
      </c>
      <c r="D603" s="1141"/>
      <c r="E603" s="1141"/>
      <c r="F603" s="207" t="s">
        <v>390</v>
      </c>
      <c r="G603" s="209">
        <v>3.09</v>
      </c>
      <c r="H603" s="209">
        <v>1.25</v>
      </c>
      <c r="I603" s="250">
        <v>3.8624999999999998</v>
      </c>
      <c r="J603" s="204"/>
      <c r="K603" s="207"/>
      <c r="L603" s="204"/>
      <c r="M603" s="207"/>
      <c r="N603" s="210"/>
      <c r="Z603" s="193"/>
      <c r="AA603" s="200"/>
      <c r="AB603" s="200"/>
      <c r="AF603" s="109" t="s">
        <v>448</v>
      </c>
      <c r="AH603" s="200"/>
      <c r="AJ603" s="200"/>
      <c r="AL603" s="200"/>
    </row>
    <row r="604" spans="1:38" s="108" customFormat="1" ht="12">
      <c r="A604" s="205"/>
      <c r="B604" s="204"/>
      <c r="C604" s="1141" t="s">
        <v>389</v>
      </c>
      <c r="D604" s="1141"/>
      <c r="E604" s="1141"/>
      <c r="F604" s="207" t="s">
        <v>390</v>
      </c>
      <c r="G604" s="209">
        <v>0.32</v>
      </c>
      <c r="H604" s="209">
        <v>1.25</v>
      </c>
      <c r="I604" s="248">
        <v>0.4</v>
      </c>
      <c r="J604" s="204"/>
      <c r="K604" s="207"/>
      <c r="L604" s="204"/>
      <c r="M604" s="207"/>
      <c r="N604" s="210"/>
      <c r="Z604" s="193"/>
      <c r="AA604" s="200"/>
      <c r="AB604" s="200"/>
      <c r="AF604" s="109" t="s">
        <v>389</v>
      </c>
      <c r="AH604" s="200"/>
      <c r="AJ604" s="200"/>
      <c r="AL604" s="200"/>
    </row>
    <row r="605" spans="1:38" s="108" customFormat="1" ht="12" customHeight="1">
      <c r="A605" s="205"/>
      <c r="B605" s="204"/>
      <c r="C605" s="1150" t="s">
        <v>391</v>
      </c>
      <c r="D605" s="1150"/>
      <c r="E605" s="1150"/>
      <c r="F605" s="212"/>
      <c r="G605" s="212"/>
      <c r="H605" s="212"/>
      <c r="I605" s="212"/>
      <c r="J605" s="213">
        <v>47.92</v>
      </c>
      <c r="K605" s="212"/>
      <c r="L605" s="213">
        <v>59.77</v>
      </c>
      <c r="M605" s="212"/>
      <c r="N605" s="214"/>
      <c r="Z605" s="193"/>
      <c r="AA605" s="200"/>
      <c r="AB605" s="200"/>
      <c r="AG605" s="109" t="s">
        <v>391</v>
      </c>
      <c r="AH605" s="200"/>
      <c r="AJ605" s="200"/>
      <c r="AL605" s="200"/>
    </row>
    <row r="606" spans="1:38" s="108" customFormat="1" ht="12">
      <c r="A606" s="205"/>
      <c r="B606" s="204"/>
      <c r="C606" s="1141" t="s">
        <v>392</v>
      </c>
      <c r="D606" s="1141"/>
      <c r="E606" s="1141"/>
      <c r="F606" s="207"/>
      <c r="G606" s="207"/>
      <c r="H606" s="207"/>
      <c r="I606" s="207"/>
      <c r="J606" s="204"/>
      <c r="K606" s="207"/>
      <c r="L606" s="208">
        <v>37.590000000000003</v>
      </c>
      <c r="M606" s="207"/>
      <c r="N606" s="210"/>
      <c r="Z606" s="193"/>
      <c r="AA606" s="200"/>
      <c r="AB606" s="200"/>
      <c r="AF606" s="109" t="s">
        <v>392</v>
      </c>
      <c r="AH606" s="200"/>
      <c r="AJ606" s="200"/>
      <c r="AL606" s="200"/>
    </row>
    <row r="607" spans="1:38" s="108" customFormat="1" ht="22.5" customHeight="1">
      <c r="A607" s="205"/>
      <c r="B607" s="204" t="s">
        <v>916</v>
      </c>
      <c r="C607" s="1141" t="s">
        <v>917</v>
      </c>
      <c r="D607" s="1141"/>
      <c r="E607" s="1141"/>
      <c r="F607" s="207" t="s">
        <v>395</v>
      </c>
      <c r="G607" s="215">
        <v>90</v>
      </c>
      <c r="H607" s="207"/>
      <c r="I607" s="215">
        <v>90</v>
      </c>
      <c r="J607" s="204"/>
      <c r="K607" s="207"/>
      <c r="L607" s="208">
        <v>33.83</v>
      </c>
      <c r="M607" s="207"/>
      <c r="N607" s="210"/>
      <c r="Z607" s="193"/>
      <c r="AA607" s="200"/>
      <c r="AB607" s="200"/>
      <c r="AF607" s="109" t="s">
        <v>917</v>
      </c>
      <c r="AH607" s="200"/>
      <c r="AJ607" s="200"/>
      <c r="AL607" s="200"/>
    </row>
    <row r="608" spans="1:38" s="108" customFormat="1" ht="22.5" customHeight="1">
      <c r="A608" s="205"/>
      <c r="B608" s="204" t="s">
        <v>918</v>
      </c>
      <c r="C608" s="1141" t="s">
        <v>919</v>
      </c>
      <c r="D608" s="1141"/>
      <c r="E608" s="1141"/>
      <c r="F608" s="207" t="s">
        <v>395</v>
      </c>
      <c r="G608" s="215">
        <v>46</v>
      </c>
      <c r="H608" s="207"/>
      <c r="I608" s="215">
        <v>46</v>
      </c>
      <c r="J608" s="204"/>
      <c r="K608" s="207"/>
      <c r="L608" s="208">
        <v>17.29</v>
      </c>
      <c r="M608" s="207"/>
      <c r="N608" s="210"/>
      <c r="Z608" s="193"/>
      <c r="AA608" s="200"/>
      <c r="AB608" s="200"/>
      <c r="AF608" s="109" t="s">
        <v>919</v>
      </c>
      <c r="AH608" s="200"/>
      <c r="AJ608" s="200"/>
      <c r="AL608" s="200"/>
    </row>
    <row r="609" spans="1:39" s="108" customFormat="1" ht="12" customHeight="1">
      <c r="A609" s="216"/>
      <c r="B609" s="217"/>
      <c r="C609" s="1145" t="s">
        <v>398</v>
      </c>
      <c r="D609" s="1145"/>
      <c r="E609" s="1145"/>
      <c r="F609" s="196"/>
      <c r="G609" s="196"/>
      <c r="H609" s="196"/>
      <c r="I609" s="196"/>
      <c r="J609" s="198"/>
      <c r="K609" s="196"/>
      <c r="L609" s="218">
        <v>110.89</v>
      </c>
      <c r="M609" s="212"/>
      <c r="N609" s="199"/>
      <c r="Z609" s="193"/>
      <c r="AA609" s="200"/>
      <c r="AB609" s="200"/>
      <c r="AH609" s="200" t="s">
        <v>398</v>
      </c>
      <c r="AJ609" s="200"/>
      <c r="AL609" s="200"/>
    </row>
    <row r="610" spans="1:39" s="108" customFormat="1" ht="45" customHeight="1">
      <c r="A610" s="194" t="s">
        <v>1054</v>
      </c>
      <c r="B610" s="195" t="s">
        <v>1055</v>
      </c>
      <c r="C610" s="1145" t="s">
        <v>1056</v>
      </c>
      <c r="D610" s="1145"/>
      <c r="E610" s="1145"/>
      <c r="F610" s="196" t="s">
        <v>486</v>
      </c>
      <c r="G610" s="196"/>
      <c r="H610" s="196"/>
      <c r="I610" s="251">
        <v>1</v>
      </c>
      <c r="J610" s="222">
        <v>99833.33</v>
      </c>
      <c r="K610" s="219">
        <v>1.04236</v>
      </c>
      <c r="L610" s="222">
        <v>20980.240000000002</v>
      </c>
      <c r="M610" s="247">
        <v>4.96</v>
      </c>
      <c r="N610" s="260">
        <v>104062</v>
      </c>
      <c r="Z610" s="193"/>
      <c r="AA610" s="200"/>
      <c r="AB610" s="200" t="s">
        <v>1056</v>
      </c>
      <c r="AH610" s="200"/>
      <c r="AJ610" s="200"/>
      <c r="AL610" s="200"/>
    </row>
    <row r="611" spans="1:39" s="108" customFormat="1" ht="12" customHeight="1">
      <c r="A611" s="216"/>
      <c r="B611" s="217"/>
      <c r="C611" s="1141" t="s">
        <v>923</v>
      </c>
      <c r="D611" s="1141"/>
      <c r="E611" s="1141"/>
      <c r="F611" s="1141"/>
      <c r="G611" s="1141"/>
      <c r="H611" s="1141"/>
      <c r="I611" s="1141"/>
      <c r="J611" s="1141"/>
      <c r="K611" s="1141"/>
      <c r="L611" s="1141"/>
      <c r="M611" s="1141"/>
      <c r="N611" s="1146"/>
      <c r="Z611" s="193"/>
      <c r="AA611" s="200"/>
      <c r="AB611" s="200"/>
      <c r="AH611" s="200"/>
      <c r="AI611" s="109" t="s">
        <v>923</v>
      </c>
      <c r="AJ611" s="200"/>
      <c r="AL611" s="200"/>
    </row>
    <row r="612" spans="1:39" s="108" customFormat="1" ht="12" customHeight="1">
      <c r="A612" s="201"/>
      <c r="B612" s="202"/>
      <c r="C612" s="1141" t="s">
        <v>1057</v>
      </c>
      <c r="D612" s="1141"/>
      <c r="E612" s="1141"/>
      <c r="F612" s="1141"/>
      <c r="G612" s="1141"/>
      <c r="H612" s="1141"/>
      <c r="I612" s="1141"/>
      <c r="J612" s="1141"/>
      <c r="K612" s="1141"/>
      <c r="L612" s="1141"/>
      <c r="M612" s="1141"/>
      <c r="N612" s="1146"/>
      <c r="Z612" s="193"/>
      <c r="AA612" s="200"/>
      <c r="AB612" s="200"/>
      <c r="AH612" s="200"/>
      <c r="AJ612" s="200"/>
      <c r="AL612" s="200"/>
      <c r="AM612" s="109" t="s">
        <v>1057</v>
      </c>
    </row>
    <row r="613" spans="1:39" s="108" customFormat="1" ht="22.5" customHeight="1">
      <c r="A613" s="203"/>
      <c r="B613" s="204" t="s">
        <v>925</v>
      </c>
      <c r="C613" s="1141" t="s">
        <v>926</v>
      </c>
      <c r="D613" s="1141"/>
      <c r="E613" s="1141"/>
      <c r="F613" s="1141"/>
      <c r="G613" s="1141"/>
      <c r="H613" s="1141"/>
      <c r="I613" s="1141"/>
      <c r="J613" s="1141"/>
      <c r="K613" s="1141"/>
      <c r="L613" s="1141"/>
      <c r="M613" s="1141"/>
      <c r="N613" s="1146"/>
      <c r="Z613" s="193"/>
      <c r="AA613" s="200"/>
      <c r="AB613" s="200"/>
      <c r="AD613" s="109" t="s">
        <v>926</v>
      </c>
      <c r="AH613" s="200"/>
      <c r="AJ613" s="200"/>
      <c r="AL613" s="200"/>
    </row>
    <row r="614" spans="1:39" s="108" customFormat="1" ht="22.5" customHeight="1">
      <c r="A614" s="203"/>
      <c r="B614" s="204" t="s">
        <v>927</v>
      </c>
      <c r="C614" s="1141" t="s">
        <v>928</v>
      </c>
      <c r="D614" s="1141"/>
      <c r="E614" s="1141"/>
      <c r="F614" s="1141"/>
      <c r="G614" s="1141"/>
      <c r="H614" s="1141"/>
      <c r="I614" s="1141"/>
      <c r="J614" s="1141"/>
      <c r="K614" s="1141"/>
      <c r="L614" s="1141"/>
      <c r="M614" s="1141"/>
      <c r="N614" s="1146"/>
      <c r="Z614" s="193"/>
      <c r="AA614" s="200"/>
      <c r="AB614" s="200"/>
      <c r="AD614" s="109" t="s">
        <v>928</v>
      </c>
      <c r="AH614" s="200"/>
      <c r="AJ614" s="200"/>
      <c r="AL614" s="200"/>
    </row>
    <row r="615" spans="1:39" s="108" customFormat="1" ht="12" customHeight="1">
      <c r="A615" s="216"/>
      <c r="B615" s="217"/>
      <c r="C615" s="1145" t="s">
        <v>398</v>
      </c>
      <c r="D615" s="1145"/>
      <c r="E615" s="1145"/>
      <c r="F615" s="196"/>
      <c r="G615" s="196"/>
      <c r="H615" s="196"/>
      <c r="I615" s="196"/>
      <c r="J615" s="198"/>
      <c r="K615" s="196"/>
      <c r="L615" s="222">
        <v>20980.240000000002</v>
      </c>
      <c r="M615" s="212"/>
      <c r="N615" s="260">
        <v>104062</v>
      </c>
      <c r="Z615" s="193"/>
      <c r="AA615" s="200"/>
      <c r="AB615" s="200"/>
      <c r="AH615" s="200" t="s">
        <v>398</v>
      </c>
      <c r="AJ615" s="200"/>
      <c r="AL615" s="200"/>
    </row>
    <row r="616" spans="1:39" s="108" customFormat="1" ht="22.5" customHeight="1">
      <c r="A616" s="194" t="s">
        <v>731</v>
      </c>
      <c r="B616" s="195" t="s">
        <v>1058</v>
      </c>
      <c r="C616" s="1145" t="s">
        <v>1059</v>
      </c>
      <c r="D616" s="1145"/>
      <c r="E616" s="1145"/>
      <c r="F616" s="196" t="s">
        <v>486</v>
      </c>
      <c r="G616" s="196"/>
      <c r="H616" s="196"/>
      <c r="I616" s="251">
        <v>1</v>
      </c>
      <c r="J616" s="198"/>
      <c r="K616" s="196"/>
      <c r="L616" s="198"/>
      <c r="M616" s="196"/>
      <c r="N616" s="199"/>
      <c r="Z616" s="193"/>
      <c r="AA616" s="200"/>
      <c r="AB616" s="200" t="s">
        <v>1059</v>
      </c>
      <c r="AH616" s="200"/>
      <c r="AJ616" s="200"/>
      <c r="AL616" s="200"/>
    </row>
    <row r="617" spans="1:39" s="108" customFormat="1" ht="33.75" customHeight="1">
      <c r="A617" s="203"/>
      <c r="B617" s="204" t="s">
        <v>385</v>
      </c>
      <c r="C617" s="1141" t="s">
        <v>386</v>
      </c>
      <c r="D617" s="1141"/>
      <c r="E617" s="1141"/>
      <c r="F617" s="1141"/>
      <c r="G617" s="1141"/>
      <c r="H617" s="1141"/>
      <c r="I617" s="1141"/>
      <c r="J617" s="1141"/>
      <c r="K617" s="1141"/>
      <c r="L617" s="1141"/>
      <c r="M617" s="1141"/>
      <c r="N617" s="1146"/>
      <c r="Z617" s="193"/>
      <c r="AA617" s="200"/>
      <c r="AB617" s="200"/>
      <c r="AD617" s="109" t="s">
        <v>386</v>
      </c>
      <c r="AH617" s="200"/>
      <c r="AJ617" s="200"/>
      <c r="AL617" s="200"/>
    </row>
    <row r="618" spans="1:39" s="108" customFormat="1" ht="12">
      <c r="A618" s="205"/>
      <c r="B618" s="206">
        <v>1</v>
      </c>
      <c r="C618" s="1141" t="s">
        <v>446</v>
      </c>
      <c r="D618" s="1141"/>
      <c r="E618" s="1141"/>
      <c r="F618" s="207"/>
      <c r="G618" s="207"/>
      <c r="H618" s="207"/>
      <c r="I618" s="207"/>
      <c r="J618" s="208">
        <v>45.63</v>
      </c>
      <c r="K618" s="209">
        <v>1.25</v>
      </c>
      <c r="L618" s="208">
        <v>57.04</v>
      </c>
      <c r="M618" s="207"/>
      <c r="N618" s="210"/>
      <c r="Z618" s="193"/>
      <c r="AA618" s="200"/>
      <c r="AB618" s="200"/>
      <c r="AE618" s="109" t="s">
        <v>446</v>
      </c>
      <c r="AH618" s="200"/>
      <c r="AJ618" s="200"/>
      <c r="AL618" s="200"/>
    </row>
    <row r="619" spans="1:39" s="108" customFormat="1" ht="12">
      <c r="A619" s="205"/>
      <c r="B619" s="206">
        <v>2</v>
      </c>
      <c r="C619" s="1141" t="s">
        <v>387</v>
      </c>
      <c r="D619" s="1141"/>
      <c r="E619" s="1141"/>
      <c r="F619" s="207"/>
      <c r="G619" s="207"/>
      <c r="H619" s="207"/>
      <c r="I619" s="207"/>
      <c r="J619" s="208">
        <v>9.3000000000000007</v>
      </c>
      <c r="K619" s="209">
        <v>1.25</v>
      </c>
      <c r="L619" s="208">
        <v>11.63</v>
      </c>
      <c r="M619" s="207"/>
      <c r="N619" s="210"/>
      <c r="Z619" s="193"/>
      <c r="AA619" s="200"/>
      <c r="AB619" s="200"/>
      <c r="AE619" s="109" t="s">
        <v>387</v>
      </c>
      <c r="AH619" s="200"/>
      <c r="AJ619" s="200"/>
      <c r="AL619" s="200"/>
    </row>
    <row r="620" spans="1:39" s="108" customFormat="1" ht="12">
      <c r="A620" s="205"/>
      <c r="B620" s="206">
        <v>3</v>
      </c>
      <c r="C620" s="1141" t="s">
        <v>388</v>
      </c>
      <c r="D620" s="1141"/>
      <c r="E620" s="1141"/>
      <c r="F620" s="207"/>
      <c r="G620" s="207"/>
      <c r="H620" s="207"/>
      <c r="I620" s="207"/>
      <c r="J620" s="208">
        <v>0.89</v>
      </c>
      <c r="K620" s="209">
        <v>1.25</v>
      </c>
      <c r="L620" s="208">
        <v>1.1100000000000001</v>
      </c>
      <c r="M620" s="207"/>
      <c r="N620" s="210"/>
      <c r="Z620" s="193"/>
      <c r="AA620" s="200"/>
      <c r="AB620" s="200"/>
      <c r="AE620" s="109" t="s">
        <v>388</v>
      </c>
      <c r="AH620" s="200"/>
      <c r="AJ620" s="200"/>
      <c r="AL620" s="200"/>
    </row>
    <row r="621" spans="1:39" s="108" customFormat="1" ht="12">
      <c r="A621" s="205"/>
      <c r="B621" s="206">
        <v>4</v>
      </c>
      <c r="C621" s="1141" t="s">
        <v>447</v>
      </c>
      <c r="D621" s="1141"/>
      <c r="E621" s="1141"/>
      <c r="F621" s="207"/>
      <c r="G621" s="207"/>
      <c r="H621" s="207"/>
      <c r="I621" s="207"/>
      <c r="J621" s="208">
        <v>97.51</v>
      </c>
      <c r="K621" s="207"/>
      <c r="L621" s="208">
        <v>97.51</v>
      </c>
      <c r="M621" s="207"/>
      <c r="N621" s="210"/>
      <c r="Z621" s="193"/>
      <c r="AA621" s="200"/>
      <c r="AB621" s="200"/>
      <c r="AE621" s="109" t="s">
        <v>447</v>
      </c>
      <c r="AH621" s="200"/>
      <c r="AJ621" s="200"/>
      <c r="AL621" s="200"/>
    </row>
    <row r="622" spans="1:39" s="108" customFormat="1" ht="12">
      <c r="A622" s="205"/>
      <c r="B622" s="204"/>
      <c r="C622" s="1141" t="s">
        <v>448</v>
      </c>
      <c r="D622" s="1141"/>
      <c r="E622" s="1141"/>
      <c r="F622" s="207" t="s">
        <v>390</v>
      </c>
      <c r="G622" s="209">
        <v>5.15</v>
      </c>
      <c r="H622" s="209">
        <v>1.25</v>
      </c>
      <c r="I622" s="250">
        <v>6.4375</v>
      </c>
      <c r="J622" s="204"/>
      <c r="K622" s="207"/>
      <c r="L622" s="204"/>
      <c r="M622" s="207"/>
      <c r="N622" s="210"/>
      <c r="Z622" s="193"/>
      <c r="AA622" s="200"/>
      <c r="AB622" s="200"/>
      <c r="AF622" s="109" t="s">
        <v>448</v>
      </c>
      <c r="AH622" s="200"/>
      <c r="AJ622" s="200"/>
      <c r="AL622" s="200"/>
    </row>
    <row r="623" spans="1:39" s="108" customFormat="1" ht="12">
      <c r="A623" s="205"/>
      <c r="B623" s="204"/>
      <c r="C623" s="1141" t="s">
        <v>389</v>
      </c>
      <c r="D623" s="1141"/>
      <c r="E623" s="1141"/>
      <c r="F623" s="207" t="s">
        <v>390</v>
      </c>
      <c r="G623" s="209">
        <v>7.0000000000000007E-2</v>
      </c>
      <c r="H623" s="209">
        <v>1.25</v>
      </c>
      <c r="I623" s="250">
        <v>8.7499999999999994E-2</v>
      </c>
      <c r="J623" s="204"/>
      <c r="K623" s="207"/>
      <c r="L623" s="204"/>
      <c r="M623" s="207"/>
      <c r="N623" s="210"/>
      <c r="Z623" s="193"/>
      <c r="AA623" s="200"/>
      <c r="AB623" s="200"/>
      <c r="AF623" s="109" t="s">
        <v>389</v>
      </c>
      <c r="AH623" s="200"/>
      <c r="AJ623" s="200"/>
      <c r="AL623" s="200"/>
    </row>
    <row r="624" spans="1:39" s="108" customFormat="1" ht="12" customHeight="1">
      <c r="A624" s="205"/>
      <c r="B624" s="204"/>
      <c r="C624" s="1150" t="s">
        <v>391</v>
      </c>
      <c r="D624" s="1150"/>
      <c r="E624" s="1150"/>
      <c r="F624" s="212"/>
      <c r="G624" s="212"/>
      <c r="H624" s="212"/>
      <c r="I624" s="212"/>
      <c r="J624" s="213">
        <v>152.44</v>
      </c>
      <c r="K624" s="212"/>
      <c r="L624" s="213">
        <v>166.18</v>
      </c>
      <c r="M624" s="212"/>
      <c r="N624" s="214"/>
      <c r="Z624" s="193"/>
      <c r="AA624" s="200"/>
      <c r="AB624" s="200"/>
      <c r="AG624" s="109" t="s">
        <v>391</v>
      </c>
      <c r="AH624" s="200"/>
      <c r="AJ624" s="200"/>
      <c r="AL624" s="200"/>
    </row>
    <row r="625" spans="1:39" s="108" customFormat="1" ht="12">
      <c r="A625" s="205"/>
      <c r="B625" s="204"/>
      <c r="C625" s="1141" t="s">
        <v>392</v>
      </c>
      <c r="D625" s="1141"/>
      <c r="E625" s="1141"/>
      <c r="F625" s="207"/>
      <c r="G625" s="207"/>
      <c r="H625" s="207"/>
      <c r="I625" s="207"/>
      <c r="J625" s="204"/>
      <c r="K625" s="207"/>
      <c r="L625" s="208">
        <v>58.15</v>
      </c>
      <c r="M625" s="207"/>
      <c r="N625" s="210"/>
      <c r="Z625" s="193"/>
      <c r="AA625" s="200"/>
      <c r="AB625" s="200"/>
      <c r="AF625" s="109" t="s">
        <v>392</v>
      </c>
      <c r="AH625" s="200"/>
      <c r="AJ625" s="200"/>
      <c r="AL625" s="200"/>
    </row>
    <row r="626" spans="1:39" s="108" customFormat="1" ht="22.5" customHeight="1">
      <c r="A626" s="205"/>
      <c r="B626" s="204" t="s">
        <v>916</v>
      </c>
      <c r="C626" s="1141" t="s">
        <v>917</v>
      </c>
      <c r="D626" s="1141"/>
      <c r="E626" s="1141"/>
      <c r="F626" s="207" t="s">
        <v>395</v>
      </c>
      <c r="G626" s="215">
        <v>90</v>
      </c>
      <c r="H626" s="207"/>
      <c r="I626" s="215">
        <v>90</v>
      </c>
      <c r="J626" s="204"/>
      <c r="K626" s="207"/>
      <c r="L626" s="208">
        <v>52.34</v>
      </c>
      <c r="M626" s="207"/>
      <c r="N626" s="210"/>
      <c r="Z626" s="193"/>
      <c r="AA626" s="200"/>
      <c r="AB626" s="200"/>
      <c r="AF626" s="109" t="s">
        <v>917</v>
      </c>
      <c r="AH626" s="200"/>
      <c r="AJ626" s="200"/>
      <c r="AL626" s="200"/>
    </row>
    <row r="627" spans="1:39" s="108" customFormat="1" ht="22.5" customHeight="1">
      <c r="A627" s="205"/>
      <c r="B627" s="204" t="s">
        <v>918</v>
      </c>
      <c r="C627" s="1141" t="s">
        <v>919</v>
      </c>
      <c r="D627" s="1141"/>
      <c r="E627" s="1141"/>
      <c r="F627" s="207" t="s">
        <v>395</v>
      </c>
      <c r="G627" s="215">
        <v>46</v>
      </c>
      <c r="H627" s="207"/>
      <c r="I627" s="215">
        <v>46</v>
      </c>
      <c r="J627" s="204"/>
      <c r="K627" s="207"/>
      <c r="L627" s="208">
        <v>26.75</v>
      </c>
      <c r="M627" s="207"/>
      <c r="N627" s="210"/>
      <c r="Z627" s="193"/>
      <c r="AA627" s="200"/>
      <c r="AB627" s="200"/>
      <c r="AF627" s="109" t="s">
        <v>919</v>
      </c>
      <c r="AH627" s="200"/>
      <c r="AJ627" s="200"/>
      <c r="AL627" s="200"/>
    </row>
    <row r="628" spans="1:39" s="108" customFormat="1" ht="12" customHeight="1">
      <c r="A628" s="216"/>
      <c r="B628" s="217"/>
      <c r="C628" s="1145" t="s">
        <v>398</v>
      </c>
      <c r="D628" s="1145"/>
      <c r="E628" s="1145"/>
      <c r="F628" s="196"/>
      <c r="G628" s="196"/>
      <c r="H628" s="196"/>
      <c r="I628" s="196"/>
      <c r="J628" s="198"/>
      <c r="K628" s="196"/>
      <c r="L628" s="218">
        <v>245.27</v>
      </c>
      <c r="M628" s="212"/>
      <c r="N628" s="199"/>
      <c r="Z628" s="193"/>
      <c r="AA628" s="200"/>
      <c r="AB628" s="200"/>
      <c r="AH628" s="200" t="s">
        <v>398</v>
      </c>
      <c r="AJ628" s="200"/>
      <c r="AL628" s="200"/>
    </row>
    <row r="629" spans="1:39" s="108" customFormat="1" ht="45" customHeight="1">
      <c r="A629" s="194" t="s">
        <v>1060</v>
      </c>
      <c r="B629" s="195" t="s">
        <v>1061</v>
      </c>
      <c r="C629" s="1145" t="s">
        <v>1062</v>
      </c>
      <c r="D629" s="1145"/>
      <c r="E629" s="1145"/>
      <c r="F629" s="196" t="s">
        <v>486</v>
      </c>
      <c r="G629" s="196"/>
      <c r="H629" s="196"/>
      <c r="I629" s="251">
        <v>1</v>
      </c>
      <c r="J629" s="222">
        <v>23916.67</v>
      </c>
      <c r="K629" s="219">
        <v>1.04236</v>
      </c>
      <c r="L629" s="222">
        <v>5026.21</v>
      </c>
      <c r="M629" s="247">
        <v>4.96</v>
      </c>
      <c r="N629" s="260">
        <v>24930</v>
      </c>
      <c r="Z629" s="193"/>
      <c r="AA629" s="200"/>
      <c r="AB629" s="200" t="s">
        <v>1062</v>
      </c>
      <c r="AH629" s="200"/>
      <c r="AJ629" s="200"/>
      <c r="AL629" s="200"/>
    </row>
    <row r="630" spans="1:39" s="108" customFormat="1" ht="12" customHeight="1">
      <c r="A630" s="216"/>
      <c r="B630" s="217"/>
      <c r="C630" s="1141" t="s">
        <v>923</v>
      </c>
      <c r="D630" s="1141"/>
      <c r="E630" s="1141"/>
      <c r="F630" s="1141"/>
      <c r="G630" s="1141"/>
      <c r="H630" s="1141"/>
      <c r="I630" s="1141"/>
      <c r="J630" s="1141"/>
      <c r="K630" s="1141"/>
      <c r="L630" s="1141"/>
      <c r="M630" s="1141"/>
      <c r="N630" s="1146"/>
      <c r="Z630" s="193"/>
      <c r="AA630" s="200"/>
      <c r="AB630" s="200"/>
      <c r="AH630" s="200"/>
      <c r="AI630" s="109" t="s">
        <v>923</v>
      </c>
      <c r="AJ630" s="200"/>
      <c r="AL630" s="200"/>
    </row>
    <row r="631" spans="1:39" s="108" customFormat="1" ht="12" customHeight="1">
      <c r="A631" s="201"/>
      <c r="B631" s="202"/>
      <c r="C631" s="1141" t="s">
        <v>1063</v>
      </c>
      <c r="D631" s="1141"/>
      <c r="E631" s="1141"/>
      <c r="F631" s="1141"/>
      <c r="G631" s="1141"/>
      <c r="H631" s="1141"/>
      <c r="I631" s="1141"/>
      <c r="J631" s="1141"/>
      <c r="K631" s="1141"/>
      <c r="L631" s="1141"/>
      <c r="M631" s="1141"/>
      <c r="N631" s="1146"/>
      <c r="Z631" s="193"/>
      <c r="AA631" s="200"/>
      <c r="AB631" s="200"/>
      <c r="AH631" s="200"/>
      <c r="AJ631" s="200"/>
      <c r="AL631" s="200"/>
      <c r="AM631" s="109" t="s">
        <v>1063</v>
      </c>
    </row>
    <row r="632" spans="1:39" s="108" customFormat="1" ht="22.5" customHeight="1">
      <c r="A632" s="203"/>
      <c r="B632" s="204" t="s">
        <v>925</v>
      </c>
      <c r="C632" s="1141" t="s">
        <v>926</v>
      </c>
      <c r="D632" s="1141"/>
      <c r="E632" s="1141"/>
      <c r="F632" s="1141"/>
      <c r="G632" s="1141"/>
      <c r="H632" s="1141"/>
      <c r="I632" s="1141"/>
      <c r="J632" s="1141"/>
      <c r="K632" s="1141"/>
      <c r="L632" s="1141"/>
      <c r="M632" s="1141"/>
      <c r="N632" s="1146"/>
      <c r="Z632" s="193"/>
      <c r="AA632" s="200"/>
      <c r="AB632" s="200"/>
      <c r="AD632" s="109" t="s">
        <v>926</v>
      </c>
      <c r="AH632" s="200"/>
      <c r="AJ632" s="200"/>
      <c r="AL632" s="200"/>
    </row>
    <row r="633" spans="1:39" s="108" customFormat="1" ht="22.5" customHeight="1">
      <c r="A633" s="203"/>
      <c r="B633" s="204" t="s">
        <v>927</v>
      </c>
      <c r="C633" s="1141" t="s">
        <v>928</v>
      </c>
      <c r="D633" s="1141"/>
      <c r="E633" s="1141"/>
      <c r="F633" s="1141"/>
      <c r="G633" s="1141"/>
      <c r="H633" s="1141"/>
      <c r="I633" s="1141"/>
      <c r="J633" s="1141"/>
      <c r="K633" s="1141"/>
      <c r="L633" s="1141"/>
      <c r="M633" s="1141"/>
      <c r="N633" s="1146"/>
      <c r="Z633" s="193"/>
      <c r="AA633" s="200"/>
      <c r="AB633" s="200"/>
      <c r="AD633" s="109" t="s">
        <v>928</v>
      </c>
      <c r="AH633" s="200"/>
      <c r="AJ633" s="200"/>
      <c r="AL633" s="200"/>
    </row>
    <row r="634" spans="1:39" s="108" customFormat="1" ht="12" customHeight="1">
      <c r="A634" s="216"/>
      <c r="B634" s="217"/>
      <c r="C634" s="1145" t="s">
        <v>398</v>
      </c>
      <c r="D634" s="1145"/>
      <c r="E634" s="1145"/>
      <c r="F634" s="196"/>
      <c r="G634" s="196"/>
      <c r="H634" s="196"/>
      <c r="I634" s="196"/>
      <c r="J634" s="198"/>
      <c r="K634" s="196"/>
      <c r="L634" s="222">
        <v>5026.21</v>
      </c>
      <c r="M634" s="212"/>
      <c r="N634" s="260">
        <v>24930</v>
      </c>
      <c r="Z634" s="193"/>
      <c r="AA634" s="200"/>
      <c r="AB634" s="200"/>
      <c r="AH634" s="200" t="s">
        <v>398</v>
      </c>
      <c r="AJ634" s="200"/>
      <c r="AL634" s="200"/>
    </row>
    <row r="635" spans="1:39" s="108" customFormat="1" ht="12" customHeight="1">
      <c r="A635" s="194" t="s">
        <v>739</v>
      </c>
      <c r="B635" s="195" t="s">
        <v>1052</v>
      </c>
      <c r="C635" s="1145" t="s">
        <v>1053</v>
      </c>
      <c r="D635" s="1145"/>
      <c r="E635" s="1145"/>
      <c r="F635" s="196" t="s">
        <v>486</v>
      </c>
      <c r="G635" s="196"/>
      <c r="H635" s="196"/>
      <c r="I635" s="251">
        <v>1</v>
      </c>
      <c r="J635" s="198"/>
      <c r="K635" s="196"/>
      <c r="L635" s="198"/>
      <c r="M635" s="196"/>
      <c r="N635" s="199"/>
      <c r="Z635" s="193"/>
      <c r="AA635" s="200"/>
      <c r="AB635" s="200" t="s">
        <v>1053</v>
      </c>
      <c r="AH635" s="200"/>
      <c r="AJ635" s="200"/>
      <c r="AL635" s="200"/>
    </row>
    <row r="636" spans="1:39" s="108" customFormat="1" ht="33.75" customHeight="1">
      <c r="A636" s="203"/>
      <c r="B636" s="204" t="s">
        <v>385</v>
      </c>
      <c r="C636" s="1141" t="s">
        <v>386</v>
      </c>
      <c r="D636" s="1141"/>
      <c r="E636" s="1141"/>
      <c r="F636" s="1141"/>
      <c r="G636" s="1141"/>
      <c r="H636" s="1141"/>
      <c r="I636" s="1141"/>
      <c r="J636" s="1141"/>
      <c r="K636" s="1141"/>
      <c r="L636" s="1141"/>
      <c r="M636" s="1141"/>
      <c r="N636" s="1146"/>
      <c r="Z636" s="193"/>
      <c r="AA636" s="200"/>
      <c r="AB636" s="200"/>
      <c r="AD636" s="109" t="s">
        <v>386</v>
      </c>
      <c r="AH636" s="200"/>
      <c r="AJ636" s="200"/>
      <c r="AL636" s="200"/>
    </row>
    <row r="637" spans="1:39" s="108" customFormat="1" ht="12">
      <c r="A637" s="205"/>
      <c r="B637" s="206">
        <v>1</v>
      </c>
      <c r="C637" s="1141" t="s">
        <v>446</v>
      </c>
      <c r="D637" s="1141"/>
      <c r="E637" s="1141"/>
      <c r="F637" s="207"/>
      <c r="G637" s="207"/>
      <c r="H637" s="207"/>
      <c r="I637" s="207"/>
      <c r="J637" s="208">
        <v>26.36</v>
      </c>
      <c r="K637" s="209">
        <v>1.25</v>
      </c>
      <c r="L637" s="208">
        <v>32.950000000000003</v>
      </c>
      <c r="M637" s="207"/>
      <c r="N637" s="210"/>
      <c r="Z637" s="193"/>
      <c r="AA637" s="200"/>
      <c r="AB637" s="200"/>
      <c r="AE637" s="109" t="s">
        <v>446</v>
      </c>
      <c r="AH637" s="200"/>
      <c r="AJ637" s="200"/>
      <c r="AL637" s="200"/>
    </row>
    <row r="638" spans="1:39" s="108" customFormat="1" ht="12">
      <c r="A638" s="205"/>
      <c r="B638" s="206">
        <v>2</v>
      </c>
      <c r="C638" s="1141" t="s">
        <v>387</v>
      </c>
      <c r="D638" s="1141"/>
      <c r="E638" s="1141"/>
      <c r="F638" s="207"/>
      <c r="G638" s="207"/>
      <c r="H638" s="207"/>
      <c r="I638" s="207"/>
      <c r="J638" s="208">
        <v>21.03</v>
      </c>
      <c r="K638" s="209">
        <v>1.25</v>
      </c>
      <c r="L638" s="208">
        <v>26.29</v>
      </c>
      <c r="M638" s="207"/>
      <c r="N638" s="210"/>
      <c r="Z638" s="193"/>
      <c r="AA638" s="200"/>
      <c r="AB638" s="200"/>
      <c r="AE638" s="109" t="s">
        <v>387</v>
      </c>
      <c r="AH638" s="200"/>
      <c r="AJ638" s="200"/>
      <c r="AL638" s="200"/>
    </row>
    <row r="639" spans="1:39" s="108" customFormat="1" ht="12">
      <c r="A639" s="205"/>
      <c r="B639" s="206">
        <v>3</v>
      </c>
      <c r="C639" s="1141" t="s">
        <v>388</v>
      </c>
      <c r="D639" s="1141"/>
      <c r="E639" s="1141"/>
      <c r="F639" s="207"/>
      <c r="G639" s="207"/>
      <c r="H639" s="207"/>
      <c r="I639" s="207"/>
      <c r="J639" s="208">
        <v>3.71</v>
      </c>
      <c r="K639" s="209">
        <v>1.25</v>
      </c>
      <c r="L639" s="208">
        <v>4.6399999999999997</v>
      </c>
      <c r="M639" s="207"/>
      <c r="N639" s="210"/>
      <c r="Z639" s="193"/>
      <c r="AA639" s="200"/>
      <c r="AB639" s="200"/>
      <c r="AE639" s="109" t="s">
        <v>388</v>
      </c>
      <c r="AH639" s="200"/>
      <c r="AJ639" s="200"/>
      <c r="AL639" s="200"/>
    </row>
    <row r="640" spans="1:39" s="108" customFormat="1" ht="12">
      <c r="A640" s="205"/>
      <c r="B640" s="206">
        <v>4</v>
      </c>
      <c r="C640" s="1141" t="s">
        <v>447</v>
      </c>
      <c r="D640" s="1141"/>
      <c r="E640" s="1141"/>
      <c r="F640" s="207"/>
      <c r="G640" s="207"/>
      <c r="H640" s="207"/>
      <c r="I640" s="207"/>
      <c r="J640" s="208">
        <v>0.53</v>
      </c>
      <c r="K640" s="207"/>
      <c r="L640" s="208">
        <v>0.53</v>
      </c>
      <c r="M640" s="207"/>
      <c r="N640" s="210"/>
      <c r="Z640" s="193"/>
      <c r="AA640" s="200"/>
      <c r="AB640" s="200"/>
      <c r="AE640" s="109" t="s">
        <v>447</v>
      </c>
      <c r="AH640" s="200"/>
      <c r="AJ640" s="200"/>
      <c r="AL640" s="200"/>
    </row>
    <row r="641" spans="1:39" s="108" customFormat="1" ht="12">
      <c r="A641" s="205"/>
      <c r="B641" s="204"/>
      <c r="C641" s="1141" t="s">
        <v>448</v>
      </c>
      <c r="D641" s="1141"/>
      <c r="E641" s="1141"/>
      <c r="F641" s="207" t="s">
        <v>390</v>
      </c>
      <c r="G641" s="209">
        <v>3.09</v>
      </c>
      <c r="H641" s="209">
        <v>1.25</v>
      </c>
      <c r="I641" s="250">
        <v>3.8624999999999998</v>
      </c>
      <c r="J641" s="204"/>
      <c r="K641" s="207"/>
      <c r="L641" s="204"/>
      <c r="M641" s="207"/>
      <c r="N641" s="210"/>
      <c r="Z641" s="193"/>
      <c r="AA641" s="200"/>
      <c r="AB641" s="200"/>
      <c r="AF641" s="109" t="s">
        <v>448</v>
      </c>
      <c r="AH641" s="200"/>
      <c r="AJ641" s="200"/>
      <c r="AL641" s="200"/>
    </row>
    <row r="642" spans="1:39" s="108" customFormat="1" ht="12">
      <c r="A642" s="205"/>
      <c r="B642" s="204"/>
      <c r="C642" s="1141" t="s">
        <v>389</v>
      </c>
      <c r="D642" s="1141"/>
      <c r="E642" s="1141"/>
      <c r="F642" s="207" t="s">
        <v>390</v>
      </c>
      <c r="G642" s="209">
        <v>0.32</v>
      </c>
      <c r="H642" s="209">
        <v>1.25</v>
      </c>
      <c r="I642" s="248">
        <v>0.4</v>
      </c>
      <c r="J642" s="204"/>
      <c r="K642" s="207"/>
      <c r="L642" s="204"/>
      <c r="M642" s="207"/>
      <c r="N642" s="210"/>
      <c r="Z642" s="193"/>
      <c r="AA642" s="200"/>
      <c r="AB642" s="200"/>
      <c r="AF642" s="109" t="s">
        <v>389</v>
      </c>
      <c r="AH642" s="200"/>
      <c r="AJ642" s="200"/>
      <c r="AL642" s="200"/>
    </row>
    <row r="643" spans="1:39" s="108" customFormat="1" ht="12" customHeight="1">
      <c r="A643" s="205"/>
      <c r="B643" s="204"/>
      <c r="C643" s="1150" t="s">
        <v>391</v>
      </c>
      <c r="D643" s="1150"/>
      <c r="E643" s="1150"/>
      <c r="F643" s="212"/>
      <c r="G643" s="212"/>
      <c r="H643" s="212"/>
      <c r="I643" s="212"/>
      <c r="J643" s="213">
        <v>47.92</v>
      </c>
      <c r="K643" s="212"/>
      <c r="L643" s="213">
        <v>59.77</v>
      </c>
      <c r="M643" s="212"/>
      <c r="N643" s="214"/>
      <c r="Z643" s="193"/>
      <c r="AA643" s="200"/>
      <c r="AB643" s="200"/>
      <c r="AG643" s="109" t="s">
        <v>391</v>
      </c>
      <c r="AH643" s="200"/>
      <c r="AJ643" s="200"/>
      <c r="AL643" s="200"/>
    </row>
    <row r="644" spans="1:39" s="108" customFormat="1" ht="12">
      <c r="A644" s="205"/>
      <c r="B644" s="204"/>
      <c r="C644" s="1141" t="s">
        <v>392</v>
      </c>
      <c r="D644" s="1141"/>
      <c r="E644" s="1141"/>
      <c r="F644" s="207"/>
      <c r="G644" s="207"/>
      <c r="H644" s="207"/>
      <c r="I644" s="207"/>
      <c r="J644" s="204"/>
      <c r="K644" s="207"/>
      <c r="L644" s="208">
        <v>37.590000000000003</v>
      </c>
      <c r="M644" s="207"/>
      <c r="N644" s="210"/>
      <c r="Z644" s="193"/>
      <c r="AA644" s="200"/>
      <c r="AB644" s="200"/>
      <c r="AF644" s="109" t="s">
        <v>392</v>
      </c>
      <c r="AH644" s="200"/>
      <c r="AJ644" s="200"/>
      <c r="AL644" s="200"/>
    </row>
    <row r="645" spans="1:39" s="108" customFormat="1" ht="22.5" customHeight="1">
      <c r="A645" s="205"/>
      <c r="B645" s="204" t="s">
        <v>916</v>
      </c>
      <c r="C645" s="1141" t="s">
        <v>917</v>
      </c>
      <c r="D645" s="1141"/>
      <c r="E645" s="1141"/>
      <c r="F645" s="207" t="s">
        <v>395</v>
      </c>
      <c r="G645" s="215">
        <v>90</v>
      </c>
      <c r="H645" s="207"/>
      <c r="I645" s="215">
        <v>90</v>
      </c>
      <c r="J645" s="204"/>
      <c r="K645" s="207"/>
      <c r="L645" s="208">
        <v>33.83</v>
      </c>
      <c r="M645" s="207"/>
      <c r="N645" s="210"/>
      <c r="Z645" s="193"/>
      <c r="AA645" s="200"/>
      <c r="AB645" s="200"/>
      <c r="AF645" s="109" t="s">
        <v>917</v>
      </c>
      <c r="AH645" s="200"/>
      <c r="AJ645" s="200"/>
      <c r="AL645" s="200"/>
    </row>
    <row r="646" spans="1:39" s="108" customFormat="1" ht="22.5" customHeight="1">
      <c r="A646" s="205"/>
      <c r="B646" s="204" t="s">
        <v>918</v>
      </c>
      <c r="C646" s="1141" t="s">
        <v>919</v>
      </c>
      <c r="D646" s="1141"/>
      <c r="E646" s="1141"/>
      <c r="F646" s="207" t="s">
        <v>395</v>
      </c>
      <c r="G646" s="215">
        <v>46</v>
      </c>
      <c r="H646" s="207"/>
      <c r="I646" s="215">
        <v>46</v>
      </c>
      <c r="J646" s="204"/>
      <c r="K646" s="207"/>
      <c r="L646" s="208">
        <v>17.29</v>
      </c>
      <c r="M646" s="207"/>
      <c r="N646" s="210"/>
      <c r="Z646" s="193"/>
      <c r="AA646" s="200"/>
      <c r="AB646" s="200"/>
      <c r="AF646" s="109" t="s">
        <v>919</v>
      </c>
      <c r="AH646" s="200"/>
      <c r="AJ646" s="200"/>
      <c r="AL646" s="200"/>
    </row>
    <row r="647" spans="1:39" s="108" customFormat="1" ht="12" customHeight="1">
      <c r="A647" s="216"/>
      <c r="B647" s="217"/>
      <c r="C647" s="1145" t="s">
        <v>398</v>
      </c>
      <c r="D647" s="1145"/>
      <c r="E647" s="1145"/>
      <c r="F647" s="196"/>
      <c r="G647" s="196"/>
      <c r="H647" s="196"/>
      <c r="I647" s="196"/>
      <c r="J647" s="198"/>
      <c r="K647" s="196"/>
      <c r="L647" s="218">
        <v>110.89</v>
      </c>
      <c r="M647" s="212"/>
      <c r="N647" s="199"/>
      <c r="Z647" s="193"/>
      <c r="AA647" s="200"/>
      <c r="AB647" s="200"/>
      <c r="AH647" s="200" t="s">
        <v>398</v>
      </c>
      <c r="AJ647" s="200"/>
      <c r="AL647" s="200"/>
    </row>
    <row r="648" spans="1:39" s="108" customFormat="1" ht="45" customHeight="1">
      <c r="A648" s="194" t="s">
        <v>1064</v>
      </c>
      <c r="B648" s="195" t="s">
        <v>1065</v>
      </c>
      <c r="C648" s="1145" t="s">
        <v>1066</v>
      </c>
      <c r="D648" s="1145"/>
      <c r="E648" s="1145"/>
      <c r="F648" s="196" t="s">
        <v>486</v>
      </c>
      <c r="G648" s="196"/>
      <c r="H648" s="196"/>
      <c r="I648" s="251">
        <v>1</v>
      </c>
      <c r="J648" s="222">
        <v>663166.67000000004</v>
      </c>
      <c r="K648" s="219">
        <v>1.04236</v>
      </c>
      <c r="L648" s="222">
        <v>139366.53</v>
      </c>
      <c r="M648" s="247">
        <v>4.96</v>
      </c>
      <c r="N648" s="260">
        <v>691258</v>
      </c>
      <c r="Z648" s="193"/>
      <c r="AA648" s="200"/>
      <c r="AB648" s="200" t="s">
        <v>1066</v>
      </c>
      <c r="AH648" s="200"/>
      <c r="AJ648" s="200"/>
      <c r="AL648" s="200"/>
    </row>
    <row r="649" spans="1:39" s="108" customFormat="1" ht="12" customHeight="1">
      <c r="A649" s="216"/>
      <c r="B649" s="217"/>
      <c r="C649" s="1141" t="s">
        <v>923</v>
      </c>
      <c r="D649" s="1141"/>
      <c r="E649" s="1141"/>
      <c r="F649" s="1141"/>
      <c r="G649" s="1141"/>
      <c r="H649" s="1141"/>
      <c r="I649" s="1141"/>
      <c r="J649" s="1141"/>
      <c r="K649" s="1141"/>
      <c r="L649" s="1141"/>
      <c r="M649" s="1141"/>
      <c r="N649" s="1146"/>
      <c r="Z649" s="193"/>
      <c r="AA649" s="200"/>
      <c r="AB649" s="200"/>
      <c r="AH649" s="200"/>
      <c r="AI649" s="109" t="s">
        <v>923</v>
      </c>
      <c r="AJ649" s="200"/>
      <c r="AL649" s="200"/>
    </row>
    <row r="650" spans="1:39" s="108" customFormat="1" ht="12" customHeight="1">
      <c r="A650" s="201"/>
      <c r="B650" s="202"/>
      <c r="C650" s="1141" t="s">
        <v>1067</v>
      </c>
      <c r="D650" s="1141"/>
      <c r="E650" s="1141"/>
      <c r="F650" s="1141"/>
      <c r="G650" s="1141"/>
      <c r="H650" s="1141"/>
      <c r="I650" s="1141"/>
      <c r="J650" s="1141"/>
      <c r="K650" s="1141"/>
      <c r="L650" s="1141"/>
      <c r="M650" s="1141"/>
      <c r="N650" s="1146"/>
      <c r="Z650" s="193"/>
      <c r="AA650" s="200"/>
      <c r="AB650" s="200"/>
      <c r="AH650" s="200"/>
      <c r="AJ650" s="200"/>
      <c r="AL650" s="200"/>
      <c r="AM650" s="109" t="s">
        <v>1067</v>
      </c>
    </row>
    <row r="651" spans="1:39" s="108" customFormat="1" ht="22.5" customHeight="1">
      <c r="A651" s="203"/>
      <c r="B651" s="204" t="s">
        <v>925</v>
      </c>
      <c r="C651" s="1141" t="s">
        <v>926</v>
      </c>
      <c r="D651" s="1141"/>
      <c r="E651" s="1141"/>
      <c r="F651" s="1141"/>
      <c r="G651" s="1141"/>
      <c r="H651" s="1141"/>
      <c r="I651" s="1141"/>
      <c r="J651" s="1141"/>
      <c r="K651" s="1141"/>
      <c r="L651" s="1141"/>
      <c r="M651" s="1141"/>
      <c r="N651" s="1146"/>
      <c r="Z651" s="193"/>
      <c r="AA651" s="200"/>
      <c r="AB651" s="200"/>
      <c r="AD651" s="109" t="s">
        <v>926</v>
      </c>
      <c r="AH651" s="200"/>
      <c r="AJ651" s="200"/>
      <c r="AL651" s="200"/>
    </row>
    <row r="652" spans="1:39" s="108" customFormat="1" ht="22.5" customHeight="1">
      <c r="A652" s="203"/>
      <c r="B652" s="204" t="s">
        <v>927</v>
      </c>
      <c r="C652" s="1141" t="s">
        <v>928</v>
      </c>
      <c r="D652" s="1141"/>
      <c r="E652" s="1141"/>
      <c r="F652" s="1141"/>
      <c r="G652" s="1141"/>
      <c r="H652" s="1141"/>
      <c r="I652" s="1141"/>
      <c r="J652" s="1141"/>
      <c r="K652" s="1141"/>
      <c r="L652" s="1141"/>
      <c r="M652" s="1141"/>
      <c r="N652" s="1146"/>
      <c r="Z652" s="193"/>
      <c r="AA652" s="200"/>
      <c r="AB652" s="200"/>
      <c r="AD652" s="109" t="s">
        <v>928</v>
      </c>
      <c r="AH652" s="200"/>
      <c r="AJ652" s="200"/>
      <c r="AL652" s="200"/>
    </row>
    <row r="653" spans="1:39" s="108" customFormat="1" ht="12" customHeight="1">
      <c r="A653" s="216"/>
      <c r="B653" s="217"/>
      <c r="C653" s="1145" t="s">
        <v>398</v>
      </c>
      <c r="D653" s="1145"/>
      <c r="E653" s="1145"/>
      <c r="F653" s="196"/>
      <c r="G653" s="196"/>
      <c r="H653" s="196"/>
      <c r="I653" s="196"/>
      <c r="J653" s="198"/>
      <c r="K653" s="196"/>
      <c r="L653" s="222">
        <v>139366.53</v>
      </c>
      <c r="M653" s="212"/>
      <c r="N653" s="260">
        <v>691258</v>
      </c>
      <c r="Z653" s="193"/>
      <c r="AA653" s="200"/>
      <c r="AB653" s="200"/>
      <c r="AH653" s="200" t="s">
        <v>398</v>
      </c>
      <c r="AJ653" s="200"/>
      <c r="AL653" s="200"/>
    </row>
    <row r="654" spans="1:39" s="108" customFormat="1" ht="22.5" customHeight="1">
      <c r="A654" s="194" t="s">
        <v>749</v>
      </c>
      <c r="B654" s="195" t="s">
        <v>1068</v>
      </c>
      <c r="C654" s="1145" t="s">
        <v>1069</v>
      </c>
      <c r="D654" s="1145"/>
      <c r="E654" s="1145"/>
      <c r="F654" s="196" t="s">
        <v>486</v>
      </c>
      <c r="G654" s="196"/>
      <c r="H654" s="196"/>
      <c r="I654" s="251">
        <v>11</v>
      </c>
      <c r="J654" s="198"/>
      <c r="K654" s="196"/>
      <c r="L654" s="198"/>
      <c r="M654" s="196"/>
      <c r="N654" s="199"/>
      <c r="Z654" s="193"/>
      <c r="AA654" s="200"/>
      <c r="AB654" s="200" t="s">
        <v>1069</v>
      </c>
      <c r="AH654" s="200"/>
      <c r="AJ654" s="200"/>
      <c r="AL654" s="200"/>
    </row>
    <row r="655" spans="1:39" s="108" customFormat="1" ht="12" customHeight="1">
      <c r="A655" s="201"/>
      <c r="B655" s="202"/>
      <c r="C655" s="1141" t="s">
        <v>1070</v>
      </c>
      <c r="D655" s="1141"/>
      <c r="E655" s="1141"/>
      <c r="F655" s="1141"/>
      <c r="G655" s="1141"/>
      <c r="H655" s="1141"/>
      <c r="I655" s="1141"/>
      <c r="J655" s="1141"/>
      <c r="K655" s="1141"/>
      <c r="L655" s="1141"/>
      <c r="M655" s="1141"/>
      <c r="N655" s="1146"/>
      <c r="Z655" s="193"/>
      <c r="AA655" s="200"/>
      <c r="AB655" s="200"/>
      <c r="AC655" s="109" t="s">
        <v>1070</v>
      </c>
      <c r="AH655" s="200"/>
      <c r="AJ655" s="200"/>
      <c r="AL655" s="200"/>
    </row>
    <row r="656" spans="1:39" s="108" customFormat="1" ht="33.75" customHeight="1">
      <c r="A656" s="203"/>
      <c r="B656" s="204" t="s">
        <v>385</v>
      </c>
      <c r="C656" s="1141" t="s">
        <v>386</v>
      </c>
      <c r="D656" s="1141"/>
      <c r="E656" s="1141"/>
      <c r="F656" s="1141"/>
      <c r="G656" s="1141"/>
      <c r="H656" s="1141"/>
      <c r="I656" s="1141"/>
      <c r="J656" s="1141"/>
      <c r="K656" s="1141"/>
      <c r="L656" s="1141"/>
      <c r="M656" s="1141"/>
      <c r="N656" s="1146"/>
      <c r="Z656" s="193"/>
      <c r="AA656" s="200"/>
      <c r="AB656" s="200"/>
      <c r="AD656" s="109" t="s">
        <v>386</v>
      </c>
      <c r="AH656" s="200"/>
      <c r="AJ656" s="200"/>
      <c r="AL656" s="200"/>
    </row>
    <row r="657" spans="1:39" s="108" customFormat="1" ht="12">
      <c r="A657" s="205"/>
      <c r="B657" s="206">
        <v>1</v>
      </c>
      <c r="C657" s="1141" t="s">
        <v>446</v>
      </c>
      <c r="D657" s="1141"/>
      <c r="E657" s="1141"/>
      <c r="F657" s="207"/>
      <c r="G657" s="207"/>
      <c r="H657" s="207"/>
      <c r="I657" s="207"/>
      <c r="J657" s="208">
        <v>8.9</v>
      </c>
      <c r="K657" s="209">
        <v>1.25</v>
      </c>
      <c r="L657" s="208">
        <v>122.38</v>
      </c>
      <c r="M657" s="207"/>
      <c r="N657" s="210"/>
      <c r="Z657" s="193"/>
      <c r="AA657" s="200"/>
      <c r="AB657" s="200"/>
      <c r="AE657" s="109" t="s">
        <v>446</v>
      </c>
      <c r="AH657" s="200"/>
      <c r="AJ657" s="200"/>
      <c r="AL657" s="200"/>
    </row>
    <row r="658" spans="1:39" s="108" customFormat="1" ht="12">
      <c r="A658" s="205"/>
      <c r="B658" s="206">
        <v>2</v>
      </c>
      <c r="C658" s="1141" t="s">
        <v>387</v>
      </c>
      <c r="D658" s="1141"/>
      <c r="E658" s="1141"/>
      <c r="F658" s="207"/>
      <c r="G658" s="207"/>
      <c r="H658" s="207"/>
      <c r="I658" s="207"/>
      <c r="J658" s="208">
        <v>0.66</v>
      </c>
      <c r="K658" s="209">
        <v>1.25</v>
      </c>
      <c r="L658" s="208">
        <v>9.08</v>
      </c>
      <c r="M658" s="207"/>
      <c r="N658" s="210"/>
      <c r="Z658" s="193"/>
      <c r="AA658" s="200"/>
      <c r="AB658" s="200"/>
      <c r="AE658" s="109" t="s">
        <v>387</v>
      </c>
      <c r="AH658" s="200"/>
      <c r="AJ658" s="200"/>
      <c r="AL658" s="200"/>
    </row>
    <row r="659" spans="1:39" s="108" customFormat="1" ht="12">
      <c r="A659" s="205"/>
      <c r="B659" s="206">
        <v>3</v>
      </c>
      <c r="C659" s="1141" t="s">
        <v>388</v>
      </c>
      <c r="D659" s="1141"/>
      <c r="E659" s="1141"/>
      <c r="F659" s="207"/>
      <c r="G659" s="207"/>
      <c r="H659" s="207"/>
      <c r="I659" s="207"/>
      <c r="J659" s="208">
        <v>0.12</v>
      </c>
      <c r="K659" s="209">
        <v>1.25</v>
      </c>
      <c r="L659" s="208">
        <v>1.65</v>
      </c>
      <c r="M659" s="207"/>
      <c r="N659" s="210"/>
      <c r="Z659" s="193"/>
      <c r="AA659" s="200"/>
      <c r="AB659" s="200"/>
      <c r="AE659" s="109" t="s">
        <v>388</v>
      </c>
      <c r="AH659" s="200"/>
      <c r="AJ659" s="200"/>
      <c r="AL659" s="200"/>
    </row>
    <row r="660" spans="1:39" s="108" customFormat="1" ht="12">
      <c r="A660" s="205"/>
      <c r="B660" s="206">
        <v>4</v>
      </c>
      <c r="C660" s="1141" t="s">
        <v>447</v>
      </c>
      <c r="D660" s="1141"/>
      <c r="E660" s="1141"/>
      <c r="F660" s="207"/>
      <c r="G660" s="207"/>
      <c r="H660" s="207"/>
      <c r="I660" s="207"/>
      <c r="J660" s="208">
        <v>0.18</v>
      </c>
      <c r="K660" s="207"/>
      <c r="L660" s="208">
        <v>1.98</v>
      </c>
      <c r="M660" s="207"/>
      <c r="N660" s="210"/>
      <c r="Z660" s="193"/>
      <c r="AA660" s="200"/>
      <c r="AB660" s="200"/>
      <c r="AE660" s="109" t="s">
        <v>447</v>
      </c>
      <c r="AH660" s="200"/>
      <c r="AJ660" s="200"/>
      <c r="AL660" s="200"/>
    </row>
    <row r="661" spans="1:39" s="108" customFormat="1" ht="12">
      <c r="A661" s="205"/>
      <c r="B661" s="204"/>
      <c r="C661" s="1141" t="s">
        <v>448</v>
      </c>
      <c r="D661" s="1141"/>
      <c r="E661" s="1141"/>
      <c r="F661" s="207" t="s">
        <v>390</v>
      </c>
      <c r="G661" s="209">
        <v>1.03</v>
      </c>
      <c r="H661" s="209">
        <v>1.25</v>
      </c>
      <c r="I661" s="250">
        <v>14.1625</v>
      </c>
      <c r="J661" s="204"/>
      <c r="K661" s="207"/>
      <c r="L661" s="204"/>
      <c r="M661" s="207"/>
      <c r="N661" s="210"/>
      <c r="Z661" s="193"/>
      <c r="AA661" s="200"/>
      <c r="AB661" s="200"/>
      <c r="AF661" s="109" t="s">
        <v>448</v>
      </c>
      <c r="AH661" s="200"/>
      <c r="AJ661" s="200"/>
      <c r="AL661" s="200"/>
    </row>
    <row r="662" spans="1:39" s="108" customFormat="1" ht="12">
      <c r="A662" s="205"/>
      <c r="B662" s="204"/>
      <c r="C662" s="1141" t="s">
        <v>389</v>
      </c>
      <c r="D662" s="1141"/>
      <c r="E662" s="1141"/>
      <c r="F662" s="207" t="s">
        <v>390</v>
      </c>
      <c r="G662" s="209">
        <v>0.01</v>
      </c>
      <c r="H662" s="209">
        <v>1.25</v>
      </c>
      <c r="I662" s="250">
        <v>0.13750000000000001</v>
      </c>
      <c r="J662" s="204"/>
      <c r="K662" s="207"/>
      <c r="L662" s="204"/>
      <c r="M662" s="207"/>
      <c r="N662" s="210"/>
      <c r="Z662" s="193"/>
      <c r="AA662" s="200"/>
      <c r="AB662" s="200"/>
      <c r="AF662" s="109" t="s">
        <v>389</v>
      </c>
      <c r="AH662" s="200"/>
      <c r="AJ662" s="200"/>
      <c r="AL662" s="200"/>
    </row>
    <row r="663" spans="1:39" s="108" customFormat="1" ht="12" customHeight="1">
      <c r="A663" s="205"/>
      <c r="B663" s="204"/>
      <c r="C663" s="1150" t="s">
        <v>391</v>
      </c>
      <c r="D663" s="1150"/>
      <c r="E663" s="1150"/>
      <c r="F663" s="212"/>
      <c r="G663" s="212"/>
      <c r="H663" s="212"/>
      <c r="I663" s="212"/>
      <c r="J663" s="213">
        <v>9.74</v>
      </c>
      <c r="K663" s="212"/>
      <c r="L663" s="213">
        <v>133.44</v>
      </c>
      <c r="M663" s="212"/>
      <c r="N663" s="214"/>
      <c r="Z663" s="193"/>
      <c r="AA663" s="200"/>
      <c r="AB663" s="200"/>
      <c r="AG663" s="109" t="s">
        <v>391</v>
      </c>
      <c r="AH663" s="200"/>
      <c r="AJ663" s="200"/>
      <c r="AL663" s="200"/>
    </row>
    <row r="664" spans="1:39" s="108" customFormat="1" ht="12">
      <c r="A664" s="205"/>
      <c r="B664" s="204"/>
      <c r="C664" s="1141" t="s">
        <v>392</v>
      </c>
      <c r="D664" s="1141"/>
      <c r="E664" s="1141"/>
      <c r="F664" s="207"/>
      <c r="G664" s="207"/>
      <c r="H664" s="207"/>
      <c r="I664" s="207"/>
      <c r="J664" s="204"/>
      <c r="K664" s="207"/>
      <c r="L664" s="208">
        <v>124.03</v>
      </c>
      <c r="M664" s="207"/>
      <c r="N664" s="210"/>
      <c r="Z664" s="193"/>
      <c r="AA664" s="200"/>
      <c r="AB664" s="200"/>
      <c r="AF664" s="109" t="s">
        <v>392</v>
      </c>
      <c r="AH664" s="200"/>
      <c r="AJ664" s="200"/>
      <c r="AL664" s="200"/>
    </row>
    <row r="665" spans="1:39" s="108" customFormat="1" ht="22.5" customHeight="1">
      <c r="A665" s="205"/>
      <c r="B665" s="204" t="s">
        <v>916</v>
      </c>
      <c r="C665" s="1141" t="s">
        <v>917</v>
      </c>
      <c r="D665" s="1141"/>
      <c r="E665" s="1141"/>
      <c r="F665" s="207" t="s">
        <v>395</v>
      </c>
      <c r="G665" s="215">
        <v>90</v>
      </c>
      <c r="H665" s="207"/>
      <c r="I665" s="215">
        <v>90</v>
      </c>
      <c r="J665" s="204"/>
      <c r="K665" s="207"/>
      <c r="L665" s="208">
        <v>111.63</v>
      </c>
      <c r="M665" s="207"/>
      <c r="N665" s="210"/>
      <c r="Z665" s="193"/>
      <c r="AA665" s="200"/>
      <c r="AB665" s="200"/>
      <c r="AF665" s="109" t="s">
        <v>917</v>
      </c>
      <c r="AH665" s="200"/>
      <c r="AJ665" s="200"/>
      <c r="AL665" s="200"/>
    </row>
    <row r="666" spans="1:39" s="108" customFormat="1" ht="22.5" customHeight="1">
      <c r="A666" s="205"/>
      <c r="B666" s="204" t="s">
        <v>918</v>
      </c>
      <c r="C666" s="1141" t="s">
        <v>919</v>
      </c>
      <c r="D666" s="1141"/>
      <c r="E666" s="1141"/>
      <c r="F666" s="207" t="s">
        <v>395</v>
      </c>
      <c r="G666" s="215">
        <v>46</v>
      </c>
      <c r="H666" s="207"/>
      <c r="I666" s="215">
        <v>46</v>
      </c>
      <c r="J666" s="204"/>
      <c r="K666" s="207"/>
      <c r="L666" s="208">
        <v>57.05</v>
      </c>
      <c r="M666" s="207"/>
      <c r="N666" s="210"/>
      <c r="Z666" s="193"/>
      <c r="AA666" s="200"/>
      <c r="AB666" s="200"/>
      <c r="AF666" s="109" t="s">
        <v>919</v>
      </c>
      <c r="AH666" s="200"/>
      <c r="AJ666" s="200"/>
      <c r="AL666" s="200"/>
    </row>
    <row r="667" spans="1:39" s="108" customFormat="1" ht="12" customHeight="1">
      <c r="A667" s="216"/>
      <c r="B667" s="217"/>
      <c r="C667" s="1145" t="s">
        <v>398</v>
      </c>
      <c r="D667" s="1145"/>
      <c r="E667" s="1145"/>
      <c r="F667" s="196"/>
      <c r="G667" s="196"/>
      <c r="H667" s="196"/>
      <c r="I667" s="196"/>
      <c r="J667" s="198"/>
      <c r="K667" s="196"/>
      <c r="L667" s="218">
        <v>302.12</v>
      </c>
      <c r="M667" s="212"/>
      <c r="N667" s="199"/>
      <c r="Z667" s="193"/>
      <c r="AA667" s="200"/>
      <c r="AB667" s="200"/>
      <c r="AH667" s="200" t="s">
        <v>398</v>
      </c>
      <c r="AJ667" s="200"/>
      <c r="AL667" s="200"/>
    </row>
    <row r="668" spans="1:39" s="108" customFormat="1" ht="45" customHeight="1">
      <c r="A668" s="194" t="s">
        <v>1071</v>
      </c>
      <c r="B668" s="195" t="s">
        <v>1072</v>
      </c>
      <c r="C668" s="1145" t="s">
        <v>1073</v>
      </c>
      <c r="D668" s="1145"/>
      <c r="E668" s="1145"/>
      <c r="F668" s="196" t="s">
        <v>486</v>
      </c>
      <c r="G668" s="196"/>
      <c r="H668" s="196"/>
      <c r="I668" s="251">
        <v>1</v>
      </c>
      <c r="J668" s="222">
        <v>129163.01</v>
      </c>
      <c r="K668" s="219">
        <v>1.04236</v>
      </c>
      <c r="L668" s="222">
        <v>27143.95</v>
      </c>
      <c r="M668" s="247">
        <v>4.96</v>
      </c>
      <c r="N668" s="260">
        <v>134634</v>
      </c>
      <c r="Z668" s="193"/>
      <c r="AA668" s="200"/>
      <c r="AB668" s="200" t="s">
        <v>1073</v>
      </c>
      <c r="AH668" s="200"/>
      <c r="AJ668" s="200"/>
      <c r="AL668" s="200"/>
    </row>
    <row r="669" spans="1:39" s="108" customFormat="1" ht="12" customHeight="1">
      <c r="A669" s="216"/>
      <c r="B669" s="217"/>
      <c r="C669" s="1141" t="s">
        <v>923</v>
      </c>
      <c r="D669" s="1141"/>
      <c r="E669" s="1141"/>
      <c r="F669" s="1141"/>
      <c r="G669" s="1141"/>
      <c r="H669" s="1141"/>
      <c r="I669" s="1141"/>
      <c r="J669" s="1141"/>
      <c r="K669" s="1141"/>
      <c r="L669" s="1141"/>
      <c r="M669" s="1141"/>
      <c r="N669" s="1146"/>
      <c r="Z669" s="193"/>
      <c r="AA669" s="200"/>
      <c r="AB669" s="200"/>
      <c r="AH669" s="200"/>
      <c r="AI669" s="109" t="s">
        <v>923</v>
      </c>
      <c r="AJ669" s="200"/>
      <c r="AL669" s="200"/>
    </row>
    <row r="670" spans="1:39" s="108" customFormat="1" ht="12" customHeight="1">
      <c r="A670" s="201"/>
      <c r="B670" s="202"/>
      <c r="C670" s="1141" t="s">
        <v>1074</v>
      </c>
      <c r="D670" s="1141"/>
      <c r="E670" s="1141"/>
      <c r="F670" s="1141"/>
      <c r="G670" s="1141"/>
      <c r="H670" s="1141"/>
      <c r="I670" s="1141"/>
      <c r="J670" s="1141"/>
      <c r="K670" s="1141"/>
      <c r="L670" s="1141"/>
      <c r="M670" s="1141"/>
      <c r="N670" s="1146"/>
      <c r="Z670" s="193"/>
      <c r="AA670" s="200"/>
      <c r="AB670" s="200"/>
      <c r="AH670" s="200"/>
      <c r="AJ670" s="200"/>
      <c r="AL670" s="200"/>
      <c r="AM670" s="109" t="s">
        <v>1074</v>
      </c>
    </row>
    <row r="671" spans="1:39" s="108" customFormat="1" ht="22.5" customHeight="1">
      <c r="A671" s="203"/>
      <c r="B671" s="204" t="s">
        <v>925</v>
      </c>
      <c r="C671" s="1141" t="s">
        <v>926</v>
      </c>
      <c r="D671" s="1141"/>
      <c r="E671" s="1141"/>
      <c r="F671" s="1141"/>
      <c r="G671" s="1141"/>
      <c r="H671" s="1141"/>
      <c r="I671" s="1141"/>
      <c r="J671" s="1141"/>
      <c r="K671" s="1141"/>
      <c r="L671" s="1141"/>
      <c r="M671" s="1141"/>
      <c r="N671" s="1146"/>
      <c r="Z671" s="193"/>
      <c r="AA671" s="200"/>
      <c r="AB671" s="200"/>
      <c r="AD671" s="109" t="s">
        <v>926</v>
      </c>
      <c r="AH671" s="200"/>
      <c r="AJ671" s="200"/>
      <c r="AL671" s="200"/>
    </row>
    <row r="672" spans="1:39" s="108" customFormat="1" ht="22.5" customHeight="1">
      <c r="A672" s="203"/>
      <c r="B672" s="204" t="s">
        <v>927</v>
      </c>
      <c r="C672" s="1141" t="s">
        <v>928</v>
      </c>
      <c r="D672" s="1141"/>
      <c r="E672" s="1141"/>
      <c r="F672" s="1141"/>
      <c r="G672" s="1141"/>
      <c r="H672" s="1141"/>
      <c r="I672" s="1141"/>
      <c r="J672" s="1141"/>
      <c r="K672" s="1141"/>
      <c r="L672" s="1141"/>
      <c r="M672" s="1141"/>
      <c r="N672" s="1146"/>
      <c r="Z672" s="193"/>
      <c r="AA672" s="200"/>
      <c r="AB672" s="200"/>
      <c r="AD672" s="109" t="s">
        <v>928</v>
      </c>
      <c r="AH672" s="200"/>
      <c r="AJ672" s="200"/>
      <c r="AL672" s="200"/>
    </row>
    <row r="673" spans="1:39" s="108" customFormat="1" ht="12" customHeight="1">
      <c r="A673" s="216"/>
      <c r="B673" s="217"/>
      <c r="C673" s="1145" t="s">
        <v>398</v>
      </c>
      <c r="D673" s="1145"/>
      <c r="E673" s="1145"/>
      <c r="F673" s="196"/>
      <c r="G673" s="196"/>
      <c r="H673" s="196"/>
      <c r="I673" s="196"/>
      <c r="J673" s="198"/>
      <c r="K673" s="196"/>
      <c r="L673" s="222">
        <v>27143.95</v>
      </c>
      <c r="M673" s="212"/>
      <c r="N673" s="260">
        <v>134634</v>
      </c>
      <c r="Z673" s="193"/>
      <c r="AA673" s="200"/>
      <c r="AB673" s="200"/>
      <c r="AH673" s="200" t="s">
        <v>398</v>
      </c>
      <c r="AJ673" s="200"/>
      <c r="AL673" s="200"/>
    </row>
    <row r="674" spans="1:39" s="108" customFormat="1" ht="33.75" customHeight="1">
      <c r="A674" s="194" t="s">
        <v>1075</v>
      </c>
      <c r="B674" s="195" t="s">
        <v>1045</v>
      </c>
      <c r="C674" s="1145" t="s">
        <v>1076</v>
      </c>
      <c r="D674" s="1145"/>
      <c r="E674" s="1145"/>
      <c r="F674" s="196" t="s">
        <v>486</v>
      </c>
      <c r="G674" s="196"/>
      <c r="H674" s="196"/>
      <c r="I674" s="251">
        <v>2</v>
      </c>
      <c r="J674" s="222">
        <v>16999.43</v>
      </c>
      <c r="K674" s="196"/>
      <c r="L674" s="222">
        <v>33998.86</v>
      </c>
      <c r="M674" s="196"/>
      <c r="N674" s="199"/>
      <c r="Z674" s="193"/>
      <c r="AA674" s="200"/>
      <c r="AB674" s="200" t="s">
        <v>1076</v>
      </c>
      <c r="AH674" s="200"/>
      <c r="AJ674" s="200"/>
      <c r="AL674" s="200"/>
    </row>
    <row r="675" spans="1:39" s="108" customFormat="1" ht="12" customHeight="1">
      <c r="A675" s="216"/>
      <c r="B675" s="217"/>
      <c r="C675" s="1141" t="s">
        <v>1043</v>
      </c>
      <c r="D675" s="1141"/>
      <c r="E675" s="1141"/>
      <c r="F675" s="1141"/>
      <c r="G675" s="1141"/>
      <c r="H675" s="1141"/>
      <c r="I675" s="1141"/>
      <c r="J675" s="1141"/>
      <c r="K675" s="1141"/>
      <c r="L675" s="1141"/>
      <c r="M675" s="1141"/>
      <c r="N675" s="1146"/>
      <c r="Z675" s="193"/>
      <c r="AA675" s="200"/>
      <c r="AB675" s="200"/>
      <c r="AH675" s="200"/>
      <c r="AI675" s="109" t="s">
        <v>1043</v>
      </c>
      <c r="AJ675" s="200"/>
      <c r="AL675" s="200"/>
    </row>
    <row r="676" spans="1:39" s="108" customFormat="1" ht="12" customHeight="1">
      <c r="A676" s="216"/>
      <c r="B676" s="217"/>
      <c r="C676" s="1145" t="s">
        <v>398</v>
      </c>
      <c r="D676" s="1145"/>
      <c r="E676" s="1145"/>
      <c r="F676" s="196"/>
      <c r="G676" s="196"/>
      <c r="H676" s="196"/>
      <c r="I676" s="196"/>
      <c r="J676" s="198"/>
      <c r="K676" s="196"/>
      <c r="L676" s="222">
        <v>33998.86</v>
      </c>
      <c r="M676" s="212"/>
      <c r="N676" s="199"/>
      <c r="Z676" s="193"/>
      <c r="AA676" s="200"/>
      <c r="AB676" s="200"/>
      <c r="AH676" s="200" t="s">
        <v>398</v>
      </c>
      <c r="AJ676" s="200"/>
      <c r="AL676" s="200"/>
    </row>
    <row r="677" spans="1:39" s="108" customFormat="1" ht="33.75" customHeight="1">
      <c r="A677" s="194" t="s">
        <v>1077</v>
      </c>
      <c r="B677" s="195" t="s">
        <v>1078</v>
      </c>
      <c r="C677" s="1145" t="s">
        <v>1079</v>
      </c>
      <c r="D677" s="1145"/>
      <c r="E677" s="1145"/>
      <c r="F677" s="196" t="s">
        <v>486</v>
      </c>
      <c r="G677" s="196"/>
      <c r="H677" s="196"/>
      <c r="I677" s="251">
        <v>8</v>
      </c>
      <c r="J677" s="218">
        <v>230.51</v>
      </c>
      <c r="K677" s="196"/>
      <c r="L677" s="222">
        <v>1844.08</v>
      </c>
      <c r="M677" s="196"/>
      <c r="N677" s="199"/>
      <c r="Z677" s="193"/>
      <c r="AA677" s="200"/>
      <c r="AB677" s="200" t="s">
        <v>1079</v>
      </c>
      <c r="AH677" s="200"/>
      <c r="AJ677" s="200"/>
      <c r="AL677" s="200"/>
    </row>
    <row r="678" spans="1:39" s="108" customFormat="1" ht="12" customHeight="1">
      <c r="A678" s="216"/>
      <c r="B678" s="217"/>
      <c r="C678" s="1141" t="s">
        <v>1043</v>
      </c>
      <c r="D678" s="1141"/>
      <c r="E678" s="1141"/>
      <c r="F678" s="1141"/>
      <c r="G678" s="1141"/>
      <c r="H678" s="1141"/>
      <c r="I678" s="1141"/>
      <c r="J678" s="1141"/>
      <c r="K678" s="1141"/>
      <c r="L678" s="1141"/>
      <c r="M678" s="1141"/>
      <c r="N678" s="1146"/>
      <c r="Z678" s="193"/>
      <c r="AA678" s="200"/>
      <c r="AB678" s="200"/>
      <c r="AH678" s="200"/>
      <c r="AI678" s="109" t="s">
        <v>1043</v>
      </c>
      <c r="AJ678" s="200"/>
      <c r="AL678" s="200"/>
    </row>
    <row r="679" spans="1:39" s="108" customFormat="1" ht="12" customHeight="1">
      <c r="A679" s="216"/>
      <c r="B679" s="217"/>
      <c r="C679" s="1145" t="s">
        <v>398</v>
      </c>
      <c r="D679" s="1145"/>
      <c r="E679" s="1145"/>
      <c r="F679" s="196"/>
      <c r="G679" s="196"/>
      <c r="H679" s="196"/>
      <c r="I679" s="196"/>
      <c r="J679" s="198"/>
      <c r="K679" s="196"/>
      <c r="L679" s="222">
        <v>1844.08</v>
      </c>
      <c r="M679" s="212"/>
      <c r="N679" s="199"/>
      <c r="Z679" s="193"/>
      <c r="AA679" s="200"/>
      <c r="AB679" s="200"/>
      <c r="AH679" s="200" t="s">
        <v>398</v>
      </c>
      <c r="AJ679" s="200"/>
      <c r="AL679" s="200"/>
    </row>
    <row r="680" spans="1:39" s="108" customFormat="1" ht="33.75" customHeight="1">
      <c r="A680" s="194" t="s">
        <v>1080</v>
      </c>
      <c r="B680" s="195" t="s">
        <v>1081</v>
      </c>
      <c r="C680" s="1145" t="s">
        <v>1082</v>
      </c>
      <c r="D680" s="1145"/>
      <c r="E680" s="1145"/>
      <c r="F680" s="196" t="s">
        <v>486</v>
      </c>
      <c r="G680" s="196"/>
      <c r="H680" s="196"/>
      <c r="I680" s="251">
        <v>1</v>
      </c>
      <c r="J680" s="222">
        <v>38548.33</v>
      </c>
      <c r="K680" s="196"/>
      <c r="L680" s="222">
        <v>7771.77</v>
      </c>
      <c r="M680" s="247">
        <v>4.96</v>
      </c>
      <c r="N680" s="260">
        <v>38548</v>
      </c>
      <c r="Z680" s="193"/>
      <c r="AA680" s="200"/>
      <c r="AB680" s="200" t="s">
        <v>1082</v>
      </c>
      <c r="AH680" s="200"/>
      <c r="AJ680" s="200"/>
      <c r="AL680" s="200"/>
    </row>
    <row r="681" spans="1:39" s="108" customFormat="1" ht="12" customHeight="1">
      <c r="A681" s="216"/>
      <c r="B681" s="217"/>
      <c r="C681" s="1141" t="s">
        <v>923</v>
      </c>
      <c r="D681" s="1141"/>
      <c r="E681" s="1141"/>
      <c r="F681" s="1141"/>
      <c r="G681" s="1141"/>
      <c r="H681" s="1141"/>
      <c r="I681" s="1141"/>
      <c r="J681" s="1141"/>
      <c r="K681" s="1141"/>
      <c r="L681" s="1141"/>
      <c r="M681" s="1141"/>
      <c r="N681" s="1146"/>
      <c r="Z681" s="193"/>
      <c r="AA681" s="200"/>
      <c r="AB681" s="200"/>
      <c r="AH681" s="200"/>
      <c r="AI681" s="109" t="s">
        <v>923</v>
      </c>
      <c r="AJ681" s="200"/>
      <c r="AL681" s="200"/>
    </row>
    <row r="682" spans="1:39" s="108" customFormat="1" ht="12" customHeight="1">
      <c r="A682" s="201"/>
      <c r="B682" s="202"/>
      <c r="C682" s="1141" t="s">
        <v>1083</v>
      </c>
      <c r="D682" s="1141"/>
      <c r="E682" s="1141"/>
      <c r="F682" s="1141"/>
      <c r="G682" s="1141"/>
      <c r="H682" s="1141"/>
      <c r="I682" s="1141"/>
      <c r="J682" s="1141"/>
      <c r="K682" s="1141"/>
      <c r="L682" s="1141"/>
      <c r="M682" s="1141"/>
      <c r="N682" s="1146"/>
      <c r="Z682" s="193"/>
      <c r="AA682" s="200"/>
      <c r="AB682" s="200"/>
      <c r="AH682" s="200"/>
      <c r="AJ682" s="200"/>
      <c r="AL682" s="200"/>
      <c r="AM682" s="109" t="s">
        <v>1083</v>
      </c>
    </row>
    <row r="683" spans="1:39" s="108" customFormat="1" ht="12" customHeight="1">
      <c r="A683" s="216"/>
      <c r="B683" s="217"/>
      <c r="C683" s="1145" t="s">
        <v>398</v>
      </c>
      <c r="D683" s="1145"/>
      <c r="E683" s="1145"/>
      <c r="F683" s="196"/>
      <c r="G683" s="196"/>
      <c r="H683" s="196"/>
      <c r="I683" s="196"/>
      <c r="J683" s="198"/>
      <c r="K683" s="196"/>
      <c r="L683" s="222">
        <v>7771.77</v>
      </c>
      <c r="M683" s="212"/>
      <c r="N683" s="260">
        <v>38548</v>
      </c>
      <c r="Z683" s="193"/>
      <c r="AA683" s="200"/>
      <c r="AB683" s="200"/>
      <c r="AH683" s="200" t="s">
        <v>398</v>
      </c>
      <c r="AJ683" s="200"/>
      <c r="AL683" s="200"/>
    </row>
    <row r="684" spans="1:39" s="108" customFormat="1" ht="22.5" customHeight="1">
      <c r="A684" s="194" t="s">
        <v>768</v>
      </c>
      <c r="B684" s="195" t="s">
        <v>1084</v>
      </c>
      <c r="C684" s="1145" t="s">
        <v>1031</v>
      </c>
      <c r="D684" s="1145"/>
      <c r="E684" s="1145"/>
      <c r="F684" s="196" t="s">
        <v>486</v>
      </c>
      <c r="G684" s="196"/>
      <c r="H684" s="196"/>
      <c r="I684" s="251">
        <v>6</v>
      </c>
      <c r="J684" s="198"/>
      <c r="K684" s="196"/>
      <c r="L684" s="198"/>
      <c r="M684" s="196"/>
      <c r="N684" s="199"/>
      <c r="Z684" s="193"/>
      <c r="AA684" s="200"/>
      <c r="AB684" s="200" t="s">
        <v>1031</v>
      </c>
      <c r="AH684" s="200"/>
      <c r="AJ684" s="200"/>
      <c r="AL684" s="200"/>
    </row>
    <row r="685" spans="1:39" s="108" customFormat="1" ht="33.75" customHeight="1">
      <c r="A685" s="203"/>
      <c r="B685" s="204" t="s">
        <v>385</v>
      </c>
      <c r="C685" s="1141" t="s">
        <v>386</v>
      </c>
      <c r="D685" s="1141"/>
      <c r="E685" s="1141"/>
      <c r="F685" s="1141"/>
      <c r="G685" s="1141"/>
      <c r="H685" s="1141"/>
      <c r="I685" s="1141"/>
      <c r="J685" s="1141"/>
      <c r="K685" s="1141"/>
      <c r="L685" s="1141"/>
      <c r="M685" s="1141"/>
      <c r="N685" s="1146"/>
      <c r="Z685" s="193"/>
      <c r="AA685" s="200"/>
      <c r="AB685" s="200"/>
      <c r="AD685" s="109" t="s">
        <v>386</v>
      </c>
      <c r="AH685" s="200"/>
      <c r="AJ685" s="200"/>
      <c r="AL685" s="200"/>
    </row>
    <row r="686" spans="1:39" s="108" customFormat="1" ht="12">
      <c r="A686" s="205"/>
      <c r="B686" s="206">
        <v>1</v>
      </c>
      <c r="C686" s="1141" t="s">
        <v>446</v>
      </c>
      <c r="D686" s="1141"/>
      <c r="E686" s="1141"/>
      <c r="F686" s="207"/>
      <c r="G686" s="207"/>
      <c r="H686" s="207"/>
      <c r="I686" s="207"/>
      <c r="J686" s="208">
        <v>11.57</v>
      </c>
      <c r="K686" s="209">
        <v>1.25</v>
      </c>
      <c r="L686" s="208">
        <v>86.78</v>
      </c>
      <c r="M686" s="207"/>
      <c r="N686" s="210"/>
      <c r="Z686" s="193"/>
      <c r="AA686" s="200"/>
      <c r="AB686" s="200"/>
      <c r="AE686" s="109" t="s">
        <v>446</v>
      </c>
      <c r="AH686" s="200"/>
      <c r="AJ686" s="200"/>
      <c r="AL686" s="200"/>
    </row>
    <row r="687" spans="1:39" s="108" customFormat="1" ht="12">
      <c r="A687" s="205"/>
      <c r="B687" s="206">
        <v>2</v>
      </c>
      <c r="C687" s="1141" t="s">
        <v>387</v>
      </c>
      <c r="D687" s="1141"/>
      <c r="E687" s="1141"/>
      <c r="F687" s="207"/>
      <c r="G687" s="207"/>
      <c r="H687" s="207"/>
      <c r="I687" s="207"/>
      <c r="J687" s="208">
        <v>21.02</v>
      </c>
      <c r="K687" s="209">
        <v>1.25</v>
      </c>
      <c r="L687" s="208">
        <v>157.65</v>
      </c>
      <c r="M687" s="207"/>
      <c r="N687" s="210"/>
      <c r="Z687" s="193"/>
      <c r="AA687" s="200"/>
      <c r="AB687" s="200"/>
      <c r="AE687" s="109" t="s">
        <v>387</v>
      </c>
      <c r="AH687" s="200"/>
      <c r="AJ687" s="200"/>
      <c r="AL687" s="200"/>
    </row>
    <row r="688" spans="1:39" s="108" customFormat="1" ht="12">
      <c r="A688" s="205"/>
      <c r="B688" s="206">
        <v>3</v>
      </c>
      <c r="C688" s="1141" t="s">
        <v>388</v>
      </c>
      <c r="D688" s="1141"/>
      <c r="E688" s="1141"/>
      <c r="F688" s="207"/>
      <c r="G688" s="207"/>
      <c r="H688" s="207"/>
      <c r="I688" s="207"/>
      <c r="J688" s="208">
        <v>2.41</v>
      </c>
      <c r="K688" s="209">
        <v>1.25</v>
      </c>
      <c r="L688" s="208">
        <v>18.079999999999998</v>
      </c>
      <c r="M688" s="207"/>
      <c r="N688" s="210"/>
      <c r="Z688" s="193"/>
      <c r="AA688" s="200"/>
      <c r="AB688" s="200"/>
      <c r="AE688" s="109" t="s">
        <v>388</v>
      </c>
      <c r="AH688" s="200"/>
      <c r="AJ688" s="200"/>
      <c r="AL688" s="200"/>
    </row>
    <row r="689" spans="1:38" s="108" customFormat="1" ht="12">
      <c r="A689" s="205"/>
      <c r="B689" s="206">
        <v>4</v>
      </c>
      <c r="C689" s="1141" t="s">
        <v>447</v>
      </c>
      <c r="D689" s="1141"/>
      <c r="E689" s="1141"/>
      <c r="F689" s="207"/>
      <c r="G689" s="207"/>
      <c r="H689" s="207"/>
      <c r="I689" s="207"/>
      <c r="J689" s="220">
        <v>1140.04</v>
      </c>
      <c r="K689" s="207"/>
      <c r="L689" s="220">
        <v>6840.24</v>
      </c>
      <c r="M689" s="207"/>
      <c r="N689" s="210"/>
      <c r="Z689" s="193"/>
      <c r="AA689" s="200"/>
      <c r="AB689" s="200"/>
      <c r="AE689" s="109" t="s">
        <v>447</v>
      </c>
      <c r="AH689" s="200"/>
      <c r="AJ689" s="200"/>
      <c r="AL689" s="200"/>
    </row>
    <row r="690" spans="1:38" s="108" customFormat="1" ht="12">
      <c r="A690" s="205"/>
      <c r="B690" s="204"/>
      <c r="C690" s="1141" t="s">
        <v>448</v>
      </c>
      <c r="D690" s="1141"/>
      <c r="E690" s="1141"/>
      <c r="F690" s="207" t="s">
        <v>390</v>
      </c>
      <c r="G690" s="209">
        <v>1.47</v>
      </c>
      <c r="H690" s="209">
        <v>1.25</v>
      </c>
      <c r="I690" s="254">
        <v>11.025</v>
      </c>
      <c r="J690" s="204"/>
      <c r="K690" s="207"/>
      <c r="L690" s="204"/>
      <c r="M690" s="207"/>
      <c r="N690" s="210"/>
      <c r="Z690" s="193"/>
      <c r="AA690" s="200"/>
      <c r="AB690" s="200"/>
      <c r="AF690" s="109" t="s">
        <v>448</v>
      </c>
      <c r="AH690" s="200"/>
      <c r="AJ690" s="200"/>
      <c r="AL690" s="200"/>
    </row>
    <row r="691" spans="1:38" s="108" customFormat="1" ht="12">
      <c r="A691" s="205"/>
      <c r="B691" s="204"/>
      <c r="C691" s="1141" t="s">
        <v>389</v>
      </c>
      <c r="D691" s="1141"/>
      <c r="E691" s="1141"/>
      <c r="F691" s="207" t="s">
        <v>390</v>
      </c>
      <c r="G691" s="209">
        <v>0.24</v>
      </c>
      <c r="H691" s="209">
        <v>1.25</v>
      </c>
      <c r="I691" s="248">
        <v>1.8</v>
      </c>
      <c r="J691" s="204"/>
      <c r="K691" s="207"/>
      <c r="L691" s="204"/>
      <c r="M691" s="207"/>
      <c r="N691" s="210"/>
      <c r="Z691" s="193"/>
      <c r="AA691" s="200"/>
      <c r="AB691" s="200"/>
      <c r="AF691" s="109" t="s">
        <v>389</v>
      </c>
      <c r="AH691" s="200"/>
      <c r="AJ691" s="200"/>
      <c r="AL691" s="200"/>
    </row>
    <row r="692" spans="1:38" s="108" customFormat="1" ht="12" customHeight="1">
      <c r="A692" s="205"/>
      <c r="B692" s="204"/>
      <c r="C692" s="1150" t="s">
        <v>391</v>
      </c>
      <c r="D692" s="1150"/>
      <c r="E692" s="1150"/>
      <c r="F692" s="212"/>
      <c r="G692" s="212"/>
      <c r="H692" s="212"/>
      <c r="I692" s="212"/>
      <c r="J692" s="221">
        <v>1172.6300000000001</v>
      </c>
      <c r="K692" s="212"/>
      <c r="L692" s="221">
        <v>7084.67</v>
      </c>
      <c r="M692" s="212"/>
      <c r="N692" s="214"/>
      <c r="Z692" s="193"/>
      <c r="AA692" s="200"/>
      <c r="AB692" s="200"/>
      <c r="AG692" s="109" t="s">
        <v>391</v>
      </c>
      <c r="AH692" s="200"/>
      <c r="AJ692" s="200"/>
      <c r="AL692" s="200"/>
    </row>
    <row r="693" spans="1:38" s="108" customFormat="1" ht="12">
      <c r="A693" s="205"/>
      <c r="B693" s="204"/>
      <c r="C693" s="1141" t="s">
        <v>392</v>
      </c>
      <c r="D693" s="1141"/>
      <c r="E693" s="1141"/>
      <c r="F693" s="207"/>
      <c r="G693" s="207"/>
      <c r="H693" s="207"/>
      <c r="I693" s="207"/>
      <c r="J693" s="204"/>
      <c r="K693" s="207"/>
      <c r="L693" s="208">
        <v>104.86</v>
      </c>
      <c r="M693" s="207"/>
      <c r="N693" s="210"/>
      <c r="Z693" s="193"/>
      <c r="AA693" s="200"/>
      <c r="AB693" s="200"/>
      <c r="AF693" s="109" t="s">
        <v>392</v>
      </c>
      <c r="AH693" s="200"/>
      <c r="AJ693" s="200"/>
      <c r="AL693" s="200"/>
    </row>
    <row r="694" spans="1:38" s="108" customFormat="1" ht="45">
      <c r="A694" s="205"/>
      <c r="B694" s="204" t="s">
        <v>449</v>
      </c>
      <c r="C694" s="1141" t="s">
        <v>450</v>
      </c>
      <c r="D694" s="1141"/>
      <c r="E694" s="1141"/>
      <c r="F694" s="207" t="s">
        <v>395</v>
      </c>
      <c r="G694" s="215">
        <v>147</v>
      </c>
      <c r="H694" s="207"/>
      <c r="I694" s="215">
        <v>147</v>
      </c>
      <c r="J694" s="204"/>
      <c r="K694" s="207"/>
      <c r="L694" s="208">
        <v>154.13999999999999</v>
      </c>
      <c r="M694" s="207"/>
      <c r="N694" s="210"/>
      <c r="Z694" s="193"/>
      <c r="AA694" s="200"/>
      <c r="AB694" s="200"/>
      <c r="AF694" s="109" t="s">
        <v>450</v>
      </c>
      <c r="AH694" s="200"/>
      <c r="AJ694" s="200"/>
      <c r="AL694" s="200"/>
    </row>
    <row r="695" spans="1:38" s="108" customFormat="1" ht="22.5" customHeight="1">
      <c r="A695" s="205"/>
      <c r="B695" s="204" t="s">
        <v>451</v>
      </c>
      <c r="C695" s="1141" t="s">
        <v>452</v>
      </c>
      <c r="D695" s="1141"/>
      <c r="E695" s="1141"/>
      <c r="F695" s="207" t="s">
        <v>395</v>
      </c>
      <c r="G695" s="215">
        <v>95</v>
      </c>
      <c r="H695" s="207"/>
      <c r="I695" s="215">
        <v>95</v>
      </c>
      <c r="J695" s="204"/>
      <c r="K695" s="207"/>
      <c r="L695" s="208">
        <v>99.62</v>
      </c>
      <c r="M695" s="207"/>
      <c r="N695" s="210"/>
      <c r="Z695" s="193"/>
      <c r="AA695" s="200"/>
      <c r="AB695" s="200"/>
      <c r="AF695" s="109" t="s">
        <v>452</v>
      </c>
      <c r="AH695" s="200"/>
      <c r="AJ695" s="200"/>
      <c r="AL695" s="200"/>
    </row>
    <row r="696" spans="1:38" s="108" customFormat="1" ht="12" customHeight="1">
      <c r="A696" s="216"/>
      <c r="B696" s="217"/>
      <c r="C696" s="1145" t="s">
        <v>398</v>
      </c>
      <c r="D696" s="1145"/>
      <c r="E696" s="1145"/>
      <c r="F696" s="196"/>
      <c r="G696" s="196"/>
      <c r="H696" s="196"/>
      <c r="I696" s="196"/>
      <c r="J696" s="198"/>
      <c r="K696" s="196"/>
      <c r="L696" s="222">
        <v>7338.43</v>
      </c>
      <c r="M696" s="212"/>
      <c r="N696" s="199"/>
      <c r="Z696" s="193"/>
      <c r="AA696" s="200"/>
      <c r="AB696" s="200"/>
      <c r="AH696" s="200" t="s">
        <v>398</v>
      </c>
      <c r="AJ696" s="200"/>
      <c r="AL696" s="200"/>
    </row>
    <row r="697" spans="1:38" s="108" customFormat="1" ht="22.5" customHeight="1">
      <c r="A697" s="194" t="s">
        <v>773</v>
      </c>
      <c r="B697" s="195" t="s">
        <v>1085</v>
      </c>
      <c r="C697" s="1145" t="s">
        <v>1086</v>
      </c>
      <c r="D697" s="1145"/>
      <c r="E697" s="1145"/>
      <c r="F697" s="196" t="s">
        <v>486</v>
      </c>
      <c r="G697" s="196"/>
      <c r="H697" s="196"/>
      <c r="I697" s="251">
        <v>6</v>
      </c>
      <c r="J697" s="222">
        <v>1381.97</v>
      </c>
      <c r="K697" s="196"/>
      <c r="L697" s="222">
        <v>8291.82</v>
      </c>
      <c r="M697" s="196"/>
      <c r="N697" s="199"/>
      <c r="Z697" s="193"/>
      <c r="AA697" s="200"/>
      <c r="AB697" s="200" t="s">
        <v>1086</v>
      </c>
      <c r="AH697" s="200"/>
      <c r="AJ697" s="200"/>
      <c r="AL697" s="200"/>
    </row>
    <row r="698" spans="1:38" s="108" customFormat="1" ht="12" customHeight="1">
      <c r="A698" s="216"/>
      <c r="B698" s="217"/>
      <c r="C698" s="1141" t="s">
        <v>522</v>
      </c>
      <c r="D698" s="1141"/>
      <c r="E698" s="1141"/>
      <c r="F698" s="1141"/>
      <c r="G698" s="1141"/>
      <c r="H698" s="1141"/>
      <c r="I698" s="1141"/>
      <c r="J698" s="1141"/>
      <c r="K698" s="1141"/>
      <c r="L698" s="1141"/>
      <c r="M698" s="1141"/>
      <c r="N698" s="1146"/>
      <c r="Z698" s="193"/>
      <c r="AA698" s="200"/>
      <c r="AB698" s="200"/>
      <c r="AH698" s="200"/>
      <c r="AI698" s="109" t="s">
        <v>522</v>
      </c>
      <c r="AJ698" s="200"/>
      <c r="AL698" s="200"/>
    </row>
    <row r="699" spans="1:38" s="108" customFormat="1" ht="12" customHeight="1">
      <c r="A699" s="216"/>
      <c r="B699" s="217"/>
      <c r="C699" s="1145" t="s">
        <v>398</v>
      </c>
      <c r="D699" s="1145"/>
      <c r="E699" s="1145"/>
      <c r="F699" s="196"/>
      <c r="G699" s="196"/>
      <c r="H699" s="196"/>
      <c r="I699" s="196"/>
      <c r="J699" s="198"/>
      <c r="K699" s="196"/>
      <c r="L699" s="222">
        <v>8291.82</v>
      </c>
      <c r="M699" s="212"/>
      <c r="N699" s="199"/>
      <c r="Z699" s="193"/>
      <c r="AA699" s="200"/>
      <c r="AB699" s="200"/>
      <c r="AH699" s="200" t="s">
        <v>398</v>
      </c>
      <c r="AJ699" s="200"/>
      <c r="AL699" s="200"/>
    </row>
    <row r="700" spans="1:38" s="108" customFormat="1" ht="12" customHeight="1">
      <c r="A700" s="194" t="s">
        <v>1087</v>
      </c>
      <c r="B700" s="195" t="s">
        <v>1088</v>
      </c>
      <c r="C700" s="1145" t="s">
        <v>1089</v>
      </c>
      <c r="D700" s="1145"/>
      <c r="E700" s="1145"/>
      <c r="F700" s="196" t="s">
        <v>486</v>
      </c>
      <c r="G700" s="196"/>
      <c r="H700" s="196"/>
      <c r="I700" s="251">
        <v>6</v>
      </c>
      <c r="J700" s="218">
        <v>436.04</v>
      </c>
      <c r="K700" s="196"/>
      <c r="L700" s="222">
        <v>2616.2399999999998</v>
      </c>
      <c r="M700" s="196"/>
      <c r="N700" s="199"/>
      <c r="Z700" s="193"/>
      <c r="AA700" s="200"/>
      <c r="AB700" s="200" t="s">
        <v>1089</v>
      </c>
      <c r="AH700" s="200"/>
      <c r="AJ700" s="200"/>
      <c r="AL700" s="200"/>
    </row>
    <row r="701" spans="1:38" s="108" customFormat="1" ht="12" customHeight="1">
      <c r="A701" s="216"/>
      <c r="B701" s="217"/>
      <c r="C701" s="1141" t="s">
        <v>522</v>
      </c>
      <c r="D701" s="1141"/>
      <c r="E701" s="1141"/>
      <c r="F701" s="1141"/>
      <c r="G701" s="1141"/>
      <c r="H701" s="1141"/>
      <c r="I701" s="1141"/>
      <c r="J701" s="1141"/>
      <c r="K701" s="1141"/>
      <c r="L701" s="1141"/>
      <c r="M701" s="1141"/>
      <c r="N701" s="1146"/>
      <c r="Z701" s="193"/>
      <c r="AA701" s="200"/>
      <c r="AB701" s="200"/>
      <c r="AH701" s="200"/>
      <c r="AI701" s="109" t="s">
        <v>522</v>
      </c>
      <c r="AJ701" s="200"/>
      <c r="AL701" s="200"/>
    </row>
    <row r="702" spans="1:38" s="108" customFormat="1" ht="12" customHeight="1">
      <c r="A702" s="216"/>
      <c r="B702" s="217"/>
      <c r="C702" s="1145" t="s">
        <v>398</v>
      </c>
      <c r="D702" s="1145"/>
      <c r="E702" s="1145"/>
      <c r="F702" s="196"/>
      <c r="G702" s="196"/>
      <c r="H702" s="196"/>
      <c r="I702" s="196"/>
      <c r="J702" s="198"/>
      <c r="K702" s="196"/>
      <c r="L702" s="222">
        <v>2616.2399999999998</v>
      </c>
      <c r="M702" s="212"/>
      <c r="N702" s="199"/>
      <c r="Z702" s="193"/>
      <c r="AA702" s="200"/>
      <c r="AB702" s="200"/>
      <c r="AH702" s="200" t="s">
        <v>398</v>
      </c>
      <c r="AJ702" s="200"/>
      <c r="AL702" s="200"/>
    </row>
    <row r="703" spans="1:38" s="108" customFormat="1" ht="22.5" customHeight="1">
      <c r="A703" s="194" t="s">
        <v>1090</v>
      </c>
      <c r="B703" s="195" t="s">
        <v>1091</v>
      </c>
      <c r="C703" s="1145" t="s">
        <v>1092</v>
      </c>
      <c r="D703" s="1145"/>
      <c r="E703" s="1145"/>
      <c r="F703" s="196" t="s">
        <v>486</v>
      </c>
      <c r="G703" s="196"/>
      <c r="H703" s="196"/>
      <c r="I703" s="251">
        <v>6</v>
      </c>
      <c r="J703" s="222">
        <v>1870.15</v>
      </c>
      <c r="K703" s="196"/>
      <c r="L703" s="222">
        <v>11220.9</v>
      </c>
      <c r="M703" s="196"/>
      <c r="N703" s="199"/>
      <c r="Z703" s="193"/>
      <c r="AA703" s="200"/>
      <c r="AB703" s="200" t="s">
        <v>1092</v>
      </c>
      <c r="AH703" s="200"/>
      <c r="AJ703" s="200"/>
      <c r="AL703" s="200"/>
    </row>
    <row r="704" spans="1:38" s="108" customFormat="1" ht="12" customHeight="1">
      <c r="A704" s="216"/>
      <c r="B704" s="217"/>
      <c r="C704" s="1141" t="s">
        <v>1043</v>
      </c>
      <c r="D704" s="1141"/>
      <c r="E704" s="1141"/>
      <c r="F704" s="1141"/>
      <c r="G704" s="1141"/>
      <c r="H704" s="1141"/>
      <c r="I704" s="1141"/>
      <c r="J704" s="1141"/>
      <c r="K704" s="1141"/>
      <c r="L704" s="1141"/>
      <c r="M704" s="1141"/>
      <c r="N704" s="1146"/>
      <c r="Z704" s="193"/>
      <c r="AA704" s="200"/>
      <c r="AB704" s="200"/>
      <c r="AH704" s="200"/>
      <c r="AI704" s="109" t="s">
        <v>1043</v>
      </c>
      <c r="AJ704" s="200"/>
      <c r="AL704" s="200"/>
    </row>
    <row r="705" spans="1:38" s="108" customFormat="1" ht="12" customHeight="1">
      <c r="A705" s="216"/>
      <c r="B705" s="217"/>
      <c r="C705" s="1145" t="s">
        <v>398</v>
      </c>
      <c r="D705" s="1145"/>
      <c r="E705" s="1145"/>
      <c r="F705" s="196"/>
      <c r="G705" s="196"/>
      <c r="H705" s="196"/>
      <c r="I705" s="196"/>
      <c r="J705" s="198"/>
      <c r="K705" s="196"/>
      <c r="L705" s="222">
        <v>11220.9</v>
      </c>
      <c r="M705" s="212"/>
      <c r="N705" s="199"/>
      <c r="Z705" s="193"/>
      <c r="AA705" s="200"/>
      <c r="AB705" s="200"/>
      <c r="AH705" s="200" t="s">
        <v>398</v>
      </c>
      <c r="AJ705" s="200"/>
      <c r="AL705" s="200"/>
    </row>
    <row r="706" spans="1:38" s="108" customFormat="1" ht="33.75" customHeight="1">
      <c r="A706" s="194" t="s">
        <v>1093</v>
      </c>
      <c r="B706" s="195" t="s">
        <v>1094</v>
      </c>
      <c r="C706" s="1145" t="s">
        <v>1095</v>
      </c>
      <c r="D706" s="1145"/>
      <c r="E706" s="1145"/>
      <c r="F706" s="196" t="s">
        <v>486</v>
      </c>
      <c r="G706" s="196"/>
      <c r="H706" s="196"/>
      <c r="I706" s="251">
        <v>3</v>
      </c>
      <c r="J706" s="198"/>
      <c r="K706" s="196"/>
      <c r="L706" s="198"/>
      <c r="M706" s="196"/>
      <c r="N706" s="199"/>
      <c r="Z706" s="193"/>
      <c r="AA706" s="200"/>
      <c r="AB706" s="200" t="s">
        <v>1095</v>
      </c>
      <c r="AH706" s="200"/>
      <c r="AJ706" s="200"/>
      <c r="AL706" s="200"/>
    </row>
    <row r="707" spans="1:38" s="108" customFormat="1" ht="33.75" customHeight="1">
      <c r="A707" s="203"/>
      <c r="B707" s="204" t="s">
        <v>385</v>
      </c>
      <c r="C707" s="1141" t="s">
        <v>386</v>
      </c>
      <c r="D707" s="1141"/>
      <c r="E707" s="1141"/>
      <c r="F707" s="1141"/>
      <c r="G707" s="1141"/>
      <c r="H707" s="1141"/>
      <c r="I707" s="1141"/>
      <c r="J707" s="1141"/>
      <c r="K707" s="1141"/>
      <c r="L707" s="1141"/>
      <c r="M707" s="1141"/>
      <c r="N707" s="1146"/>
      <c r="Z707" s="193"/>
      <c r="AA707" s="200"/>
      <c r="AB707" s="200"/>
      <c r="AD707" s="109" t="s">
        <v>386</v>
      </c>
      <c r="AH707" s="200"/>
      <c r="AJ707" s="200"/>
      <c r="AL707" s="200"/>
    </row>
    <row r="708" spans="1:38" s="108" customFormat="1" ht="12">
      <c r="A708" s="205"/>
      <c r="B708" s="206">
        <v>1</v>
      </c>
      <c r="C708" s="1141" t="s">
        <v>446</v>
      </c>
      <c r="D708" s="1141"/>
      <c r="E708" s="1141"/>
      <c r="F708" s="207"/>
      <c r="G708" s="207"/>
      <c r="H708" s="207"/>
      <c r="I708" s="207"/>
      <c r="J708" s="220">
        <v>1082.26</v>
      </c>
      <c r="K708" s="209">
        <v>1.25</v>
      </c>
      <c r="L708" s="220">
        <v>4058.48</v>
      </c>
      <c r="M708" s="207"/>
      <c r="N708" s="210"/>
      <c r="Z708" s="193"/>
      <c r="AA708" s="200"/>
      <c r="AB708" s="200"/>
      <c r="AE708" s="109" t="s">
        <v>446</v>
      </c>
      <c r="AH708" s="200"/>
      <c r="AJ708" s="200"/>
      <c r="AL708" s="200"/>
    </row>
    <row r="709" spans="1:38" s="108" customFormat="1" ht="12">
      <c r="A709" s="205"/>
      <c r="B709" s="206">
        <v>2</v>
      </c>
      <c r="C709" s="1141" t="s">
        <v>387</v>
      </c>
      <c r="D709" s="1141"/>
      <c r="E709" s="1141"/>
      <c r="F709" s="207"/>
      <c r="G709" s="207"/>
      <c r="H709" s="207"/>
      <c r="I709" s="207"/>
      <c r="J709" s="208">
        <v>604.85</v>
      </c>
      <c r="K709" s="209">
        <v>1.25</v>
      </c>
      <c r="L709" s="220">
        <v>2268.19</v>
      </c>
      <c r="M709" s="207"/>
      <c r="N709" s="210"/>
      <c r="Z709" s="193"/>
      <c r="AA709" s="200"/>
      <c r="AB709" s="200"/>
      <c r="AE709" s="109" t="s">
        <v>387</v>
      </c>
      <c r="AH709" s="200"/>
      <c r="AJ709" s="200"/>
      <c r="AL709" s="200"/>
    </row>
    <row r="710" spans="1:38" s="108" customFormat="1" ht="12">
      <c r="A710" s="205"/>
      <c r="B710" s="206">
        <v>3</v>
      </c>
      <c r="C710" s="1141" t="s">
        <v>388</v>
      </c>
      <c r="D710" s="1141"/>
      <c r="E710" s="1141"/>
      <c r="F710" s="207"/>
      <c r="G710" s="207"/>
      <c r="H710" s="207"/>
      <c r="I710" s="207"/>
      <c r="J710" s="208">
        <v>83.05</v>
      </c>
      <c r="K710" s="209">
        <v>1.25</v>
      </c>
      <c r="L710" s="208">
        <v>311.44</v>
      </c>
      <c r="M710" s="207"/>
      <c r="N710" s="210"/>
      <c r="Z710" s="193"/>
      <c r="AA710" s="200"/>
      <c r="AB710" s="200"/>
      <c r="AE710" s="109" t="s">
        <v>388</v>
      </c>
      <c r="AH710" s="200"/>
      <c r="AJ710" s="200"/>
      <c r="AL710" s="200"/>
    </row>
    <row r="711" spans="1:38" s="108" customFormat="1" ht="12">
      <c r="A711" s="205"/>
      <c r="B711" s="206">
        <v>4</v>
      </c>
      <c r="C711" s="1141" t="s">
        <v>447</v>
      </c>
      <c r="D711" s="1141"/>
      <c r="E711" s="1141"/>
      <c r="F711" s="207"/>
      <c r="G711" s="207"/>
      <c r="H711" s="207"/>
      <c r="I711" s="207"/>
      <c r="J711" s="208">
        <v>31.13</v>
      </c>
      <c r="K711" s="207"/>
      <c r="L711" s="208">
        <v>93.39</v>
      </c>
      <c r="M711" s="207"/>
      <c r="N711" s="210"/>
      <c r="Z711" s="193"/>
      <c r="AA711" s="200"/>
      <c r="AB711" s="200"/>
      <c r="AE711" s="109" t="s">
        <v>447</v>
      </c>
      <c r="AH711" s="200"/>
      <c r="AJ711" s="200"/>
      <c r="AL711" s="200"/>
    </row>
    <row r="712" spans="1:38" s="108" customFormat="1" ht="12">
      <c r="A712" s="205"/>
      <c r="B712" s="204"/>
      <c r="C712" s="1141" t="s">
        <v>448</v>
      </c>
      <c r="D712" s="1141"/>
      <c r="E712" s="1141"/>
      <c r="F712" s="207" t="s">
        <v>390</v>
      </c>
      <c r="G712" s="215">
        <v>106</v>
      </c>
      <c r="H712" s="209">
        <v>1.25</v>
      </c>
      <c r="I712" s="248">
        <v>397.5</v>
      </c>
      <c r="J712" s="204"/>
      <c r="K712" s="207"/>
      <c r="L712" s="204"/>
      <c r="M712" s="207"/>
      <c r="N712" s="210"/>
      <c r="Z712" s="193"/>
      <c r="AA712" s="200"/>
      <c r="AB712" s="200"/>
      <c r="AF712" s="109" t="s">
        <v>448</v>
      </c>
      <c r="AH712" s="200"/>
      <c r="AJ712" s="200"/>
      <c r="AL712" s="200"/>
    </row>
    <row r="713" spans="1:38" s="108" customFormat="1" ht="12">
      <c r="A713" s="205"/>
      <c r="B713" s="204"/>
      <c r="C713" s="1141" t="s">
        <v>389</v>
      </c>
      <c r="D713" s="1141"/>
      <c r="E713" s="1141"/>
      <c r="F713" s="207" t="s">
        <v>390</v>
      </c>
      <c r="G713" s="209">
        <v>6.64</v>
      </c>
      <c r="H713" s="209">
        <v>1.25</v>
      </c>
      <c r="I713" s="248">
        <v>24.9</v>
      </c>
      <c r="J713" s="204"/>
      <c r="K713" s="207"/>
      <c r="L713" s="204"/>
      <c r="M713" s="207"/>
      <c r="N713" s="210"/>
      <c r="Z713" s="193"/>
      <c r="AA713" s="200"/>
      <c r="AB713" s="200"/>
      <c r="AF713" s="109" t="s">
        <v>389</v>
      </c>
      <c r="AH713" s="200"/>
      <c r="AJ713" s="200"/>
      <c r="AL713" s="200"/>
    </row>
    <row r="714" spans="1:38" s="108" customFormat="1" ht="12" customHeight="1">
      <c r="A714" s="205"/>
      <c r="B714" s="204"/>
      <c r="C714" s="1150" t="s">
        <v>391</v>
      </c>
      <c r="D714" s="1150"/>
      <c r="E714" s="1150"/>
      <c r="F714" s="212"/>
      <c r="G714" s="212"/>
      <c r="H714" s="212"/>
      <c r="I714" s="212"/>
      <c r="J714" s="221">
        <v>1718.24</v>
      </c>
      <c r="K714" s="212"/>
      <c r="L714" s="221">
        <v>6420.06</v>
      </c>
      <c r="M714" s="212"/>
      <c r="N714" s="214"/>
      <c r="Z714" s="193"/>
      <c r="AA714" s="200"/>
      <c r="AB714" s="200"/>
      <c r="AG714" s="109" t="s">
        <v>391</v>
      </c>
      <c r="AH714" s="200"/>
      <c r="AJ714" s="200"/>
      <c r="AL714" s="200"/>
    </row>
    <row r="715" spans="1:38" s="108" customFormat="1" ht="12">
      <c r="A715" s="205"/>
      <c r="B715" s="204"/>
      <c r="C715" s="1141" t="s">
        <v>392</v>
      </c>
      <c r="D715" s="1141"/>
      <c r="E715" s="1141"/>
      <c r="F715" s="207"/>
      <c r="G715" s="207"/>
      <c r="H715" s="207"/>
      <c r="I715" s="207"/>
      <c r="J715" s="204"/>
      <c r="K715" s="207"/>
      <c r="L715" s="220">
        <v>4369.92</v>
      </c>
      <c r="M715" s="207"/>
      <c r="N715" s="210"/>
      <c r="Z715" s="193"/>
      <c r="AA715" s="200"/>
      <c r="AB715" s="200"/>
      <c r="AF715" s="109" t="s">
        <v>392</v>
      </c>
      <c r="AH715" s="200"/>
      <c r="AJ715" s="200"/>
      <c r="AL715" s="200"/>
    </row>
    <row r="716" spans="1:38" s="108" customFormat="1" ht="22.5" customHeight="1">
      <c r="A716" s="205"/>
      <c r="B716" s="204" t="s">
        <v>916</v>
      </c>
      <c r="C716" s="1141" t="s">
        <v>917</v>
      </c>
      <c r="D716" s="1141"/>
      <c r="E716" s="1141"/>
      <c r="F716" s="207" t="s">
        <v>395</v>
      </c>
      <c r="G716" s="215">
        <v>90</v>
      </c>
      <c r="H716" s="207"/>
      <c r="I716" s="215">
        <v>90</v>
      </c>
      <c r="J716" s="204"/>
      <c r="K716" s="207"/>
      <c r="L716" s="220">
        <v>3932.93</v>
      </c>
      <c r="M716" s="207"/>
      <c r="N716" s="210"/>
      <c r="Z716" s="193"/>
      <c r="AA716" s="200"/>
      <c r="AB716" s="200"/>
      <c r="AF716" s="109" t="s">
        <v>917</v>
      </c>
      <c r="AH716" s="200"/>
      <c r="AJ716" s="200"/>
      <c r="AL716" s="200"/>
    </row>
    <row r="717" spans="1:38" s="108" customFormat="1" ht="22.5" customHeight="1">
      <c r="A717" s="205"/>
      <c r="B717" s="204" t="s">
        <v>918</v>
      </c>
      <c r="C717" s="1141" t="s">
        <v>919</v>
      </c>
      <c r="D717" s="1141"/>
      <c r="E717" s="1141"/>
      <c r="F717" s="207" t="s">
        <v>395</v>
      </c>
      <c r="G717" s="215">
        <v>46</v>
      </c>
      <c r="H717" s="207"/>
      <c r="I717" s="215">
        <v>46</v>
      </c>
      <c r="J717" s="204"/>
      <c r="K717" s="207"/>
      <c r="L717" s="220">
        <v>2010.16</v>
      </c>
      <c r="M717" s="207"/>
      <c r="N717" s="210"/>
      <c r="Z717" s="193"/>
      <c r="AA717" s="200"/>
      <c r="AB717" s="200"/>
      <c r="AF717" s="109" t="s">
        <v>919</v>
      </c>
      <c r="AH717" s="200"/>
      <c r="AJ717" s="200"/>
      <c r="AL717" s="200"/>
    </row>
    <row r="718" spans="1:38" s="108" customFormat="1" ht="12" customHeight="1">
      <c r="A718" s="216"/>
      <c r="B718" s="217"/>
      <c r="C718" s="1145" t="s">
        <v>398</v>
      </c>
      <c r="D718" s="1145"/>
      <c r="E718" s="1145"/>
      <c r="F718" s="196"/>
      <c r="G718" s="196"/>
      <c r="H718" s="196"/>
      <c r="I718" s="196"/>
      <c r="J718" s="198"/>
      <c r="K718" s="196"/>
      <c r="L718" s="222">
        <v>12363.15</v>
      </c>
      <c r="M718" s="212"/>
      <c r="N718" s="199"/>
      <c r="Z718" s="193"/>
      <c r="AA718" s="200"/>
      <c r="AB718" s="200"/>
      <c r="AH718" s="200" t="s">
        <v>398</v>
      </c>
      <c r="AJ718" s="200"/>
      <c r="AL718" s="200"/>
    </row>
    <row r="719" spans="1:38" s="108" customFormat="1" ht="22.5" customHeight="1">
      <c r="A719" s="194" t="s">
        <v>1096</v>
      </c>
      <c r="B719" s="195" t="s">
        <v>1097</v>
      </c>
      <c r="C719" s="1145" t="s">
        <v>1098</v>
      </c>
      <c r="D719" s="1145"/>
      <c r="E719" s="1145"/>
      <c r="F719" s="196" t="s">
        <v>486</v>
      </c>
      <c r="G719" s="196"/>
      <c r="H719" s="196"/>
      <c r="I719" s="251">
        <v>3</v>
      </c>
      <c r="J719" s="222">
        <v>18663.919999999998</v>
      </c>
      <c r="K719" s="196"/>
      <c r="L719" s="222">
        <v>55991.76</v>
      </c>
      <c r="M719" s="196"/>
      <c r="N719" s="199"/>
      <c r="Z719" s="193"/>
      <c r="AA719" s="200"/>
      <c r="AB719" s="200" t="s">
        <v>1098</v>
      </c>
      <c r="AH719" s="200"/>
      <c r="AJ719" s="200"/>
      <c r="AL719" s="200"/>
    </row>
    <row r="720" spans="1:38" s="108" customFormat="1" ht="12" customHeight="1">
      <c r="A720" s="216"/>
      <c r="B720" s="217"/>
      <c r="C720" s="1141" t="s">
        <v>1043</v>
      </c>
      <c r="D720" s="1141"/>
      <c r="E720" s="1141"/>
      <c r="F720" s="1141"/>
      <c r="G720" s="1141"/>
      <c r="H720" s="1141"/>
      <c r="I720" s="1141"/>
      <c r="J720" s="1141"/>
      <c r="K720" s="1141"/>
      <c r="L720" s="1141"/>
      <c r="M720" s="1141"/>
      <c r="N720" s="1146"/>
      <c r="Z720" s="193"/>
      <c r="AA720" s="200"/>
      <c r="AB720" s="200"/>
      <c r="AH720" s="200"/>
      <c r="AI720" s="109" t="s">
        <v>1043</v>
      </c>
      <c r="AJ720" s="200"/>
      <c r="AL720" s="200"/>
    </row>
    <row r="721" spans="1:38" s="108" customFormat="1" ht="12" customHeight="1">
      <c r="A721" s="216"/>
      <c r="B721" s="217"/>
      <c r="C721" s="1145" t="s">
        <v>398</v>
      </c>
      <c r="D721" s="1145"/>
      <c r="E721" s="1145"/>
      <c r="F721" s="196"/>
      <c r="G721" s="196"/>
      <c r="H721" s="196"/>
      <c r="I721" s="196"/>
      <c r="J721" s="198"/>
      <c r="K721" s="196"/>
      <c r="L721" s="222">
        <v>55991.76</v>
      </c>
      <c r="M721" s="212"/>
      <c r="N721" s="199"/>
      <c r="Z721" s="193"/>
      <c r="AA721" s="200"/>
      <c r="AB721" s="200"/>
      <c r="AH721" s="200" t="s">
        <v>398</v>
      </c>
      <c r="AJ721" s="200"/>
      <c r="AL721" s="200"/>
    </row>
    <row r="722" spans="1:38" s="108" customFormat="1" ht="1.5" customHeight="1">
      <c r="A722" s="224"/>
      <c r="B722" s="217"/>
      <c r="C722" s="217"/>
      <c r="D722" s="217"/>
      <c r="E722" s="217"/>
      <c r="F722" s="225"/>
      <c r="G722" s="225"/>
      <c r="H722" s="225"/>
      <c r="I722" s="225"/>
      <c r="J722" s="226"/>
      <c r="K722" s="225"/>
      <c r="L722" s="226"/>
      <c r="M722" s="207"/>
      <c r="N722" s="226"/>
      <c r="Z722" s="193"/>
      <c r="AA722" s="200"/>
      <c r="AB722" s="200"/>
      <c r="AH722" s="200"/>
      <c r="AJ722" s="200"/>
      <c r="AL722" s="200"/>
    </row>
    <row r="723" spans="1:38" s="108" customFormat="1" ht="12" customHeight="1">
      <c r="A723" s="227"/>
      <c r="B723" s="198"/>
      <c r="C723" s="1145" t="s">
        <v>1099</v>
      </c>
      <c r="D723" s="1145"/>
      <c r="E723" s="1145"/>
      <c r="F723" s="1145"/>
      <c r="G723" s="1145"/>
      <c r="H723" s="1145"/>
      <c r="I723" s="1145"/>
      <c r="J723" s="1145"/>
      <c r="K723" s="1145"/>
      <c r="L723" s="228"/>
      <c r="M723" s="229"/>
      <c r="N723" s="230"/>
      <c r="Z723" s="193"/>
      <c r="AA723" s="200"/>
      <c r="AB723" s="200"/>
      <c r="AH723" s="200"/>
      <c r="AJ723" s="200" t="s">
        <v>1099</v>
      </c>
      <c r="AL723" s="200"/>
    </row>
    <row r="724" spans="1:38" s="108" customFormat="1" ht="12" customHeight="1">
      <c r="A724" s="231"/>
      <c r="B724" s="204"/>
      <c r="C724" s="1141" t="s">
        <v>416</v>
      </c>
      <c r="D724" s="1141"/>
      <c r="E724" s="1141"/>
      <c r="F724" s="1141"/>
      <c r="G724" s="1141"/>
      <c r="H724" s="1141"/>
      <c r="I724" s="1141"/>
      <c r="J724" s="1141"/>
      <c r="K724" s="1141"/>
      <c r="L724" s="232">
        <v>33916.86</v>
      </c>
      <c r="M724" s="233"/>
      <c r="N724" s="234"/>
      <c r="Z724" s="193"/>
      <c r="AA724" s="200"/>
      <c r="AB724" s="200"/>
      <c r="AH724" s="200"/>
      <c r="AJ724" s="200"/>
      <c r="AK724" s="109" t="s">
        <v>416</v>
      </c>
      <c r="AL724" s="200"/>
    </row>
    <row r="725" spans="1:38" s="108" customFormat="1" ht="12" customHeight="1">
      <c r="A725" s="231"/>
      <c r="B725" s="204"/>
      <c r="C725" s="1141" t="s">
        <v>417</v>
      </c>
      <c r="D725" s="1141"/>
      <c r="E725" s="1141"/>
      <c r="F725" s="1141"/>
      <c r="G725" s="1141"/>
      <c r="H725" s="1141"/>
      <c r="I725" s="1141"/>
      <c r="J725" s="1141"/>
      <c r="K725" s="1141"/>
      <c r="L725" s="236"/>
      <c r="M725" s="233"/>
      <c r="N725" s="234"/>
      <c r="Z725" s="193"/>
      <c r="AA725" s="200"/>
      <c r="AB725" s="200"/>
      <c r="AH725" s="200"/>
      <c r="AJ725" s="200"/>
      <c r="AK725" s="109" t="s">
        <v>417</v>
      </c>
      <c r="AL725" s="200"/>
    </row>
    <row r="726" spans="1:38" s="108" customFormat="1" ht="12" customHeight="1">
      <c r="A726" s="231"/>
      <c r="B726" s="204"/>
      <c r="C726" s="1141" t="s">
        <v>488</v>
      </c>
      <c r="D726" s="1141"/>
      <c r="E726" s="1141"/>
      <c r="F726" s="1141"/>
      <c r="G726" s="1141"/>
      <c r="H726" s="1141"/>
      <c r="I726" s="1141"/>
      <c r="J726" s="1141"/>
      <c r="K726" s="1141"/>
      <c r="L726" s="232">
        <v>9149.93</v>
      </c>
      <c r="M726" s="233"/>
      <c r="N726" s="234"/>
      <c r="Z726" s="193"/>
      <c r="AA726" s="200"/>
      <c r="AB726" s="200"/>
      <c r="AH726" s="200"/>
      <c r="AJ726" s="200"/>
      <c r="AK726" s="109" t="s">
        <v>488</v>
      </c>
      <c r="AL726" s="200"/>
    </row>
    <row r="727" spans="1:38" s="108" customFormat="1" ht="12" customHeight="1">
      <c r="A727" s="231"/>
      <c r="B727" s="204"/>
      <c r="C727" s="1141" t="s">
        <v>418</v>
      </c>
      <c r="D727" s="1141"/>
      <c r="E727" s="1141"/>
      <c r="F727" s="1141"/>
      <c r="G727" s="1141"/>
      <c r="H727" s="1141"/>
      <c r="I727" s="1141"/>
      <c r="J727" s="1141"/>
      <c r="K727" s="1141"/>
      <c r="L727" s="232">
        <v>4716.3</v>
      </c>
      <c r="M727" s="233"/>
      <c r="N727" s="234"/>
      <c r="Z727" s="193"/>
      <c r="AA727" s="200"/>
      <c r="AB727" s="200"/>
      <c r="AH727" s="200"/>
      <c r="AJ727" s="200"/>
      <c r="AK727" s="109" t="s">
        <v>418</v>
      </c>
      <c r="AL727" s="200"/>
    </row>
    <row r="728" spans="1:38" s="108" customFormat="1" ht="12" customHeight="1">
      <c r="A728" s="231"/>
      <c r="B728" s="204"/>
      <c r="C728" s="1141" t="s">
        <v>419</v>
      </c>
      <c r="D728" s="1141"/>
      <c r="E728" s="1141"/>
      <c r="F728" s="1141"/>
      <c r="G728" s="1141"/>
      <c r="H728" s="1141"/>
      <c r="I728" s="1141"/>
      <c r="J728" s="1141"/>
      <c r="K728" s="1141"/>
      <c r="L728" s="257">
        <v>645.07000000000005</v>
      </c>
      <c r="M728" s="233"/>
      <c r="N728" s="234"/>
      <c r="Z728" s="193"/>
      <c r="AA728" s="200"/>
      <c r="AB728" s="200"/>
      <c r="AH728" s="200"/>
      <c r="AJ728" s="200"/>
      <c r="AK728" s="109" t="s">
        <v>419</v>
      </c>
      <c r="AL728" s="200"/>
    </row>
    <row r="729" spans="1:38" s="108" customFormat="1" ht="12" customHeight="1">
      <c r="A729" s="231"/>
      <c r="B729" s="204"/>
      <c r="C729" s="1141" t="s">
        <v>420</v>
      </c>
      <c r="D729" s="1141"/>
      <c r="E729" s="1141"/>
      <c r="F729" s="1141"/>
      <c r="G729" s="1141"/>
      <c r="H729" s="1141"/>
      <c r="I729" s="1141"/>
      <c r="J729" s="1141"/>
      <c r="K729" s="1141"/>
      <c r="L729" s="232">
        <v>20050.63</v>
      </c>
      <c r="M729" s="233"/>
      <c r="N729" s="234"/>
      <c r="Z729" s="193"/>
      <c r="AA729" s="200"/>
      <c r="AB729" s="200"/>
      <c r="AH729" s="200"/>
      <c r="AJ729" s="200"/>
      <c r="AK729" s="109" t="s">
        <v>420</v>
      </c>
      <c r="AL729" s="200"/>
    </row>
    <row r="730" spans="1:38" s="108" customFormat="1" ht="12" customHeight="1">
      <c r="A730" s="231"/>
      <c r="B730" s="204"/>
      <c r="C730" s="1141" t="s">
        <v>421</v>
      </c>
      <c r="D730" s="1141"/>
      <c r="E730" s="1141"/>
      <c r="F730" s="1141"/>
      <c r="G730" s="1141"/>
      <c r="H730" s="1141"/>
      <c r="I730" s="1141"/>
      <c r="J730" s="1141"/>
      <c r="K730" s="1141"/>
      <c r="L730" s="232">
        <v>21008.37</v>
      </c>
      <c r="M730" s="233"/>
      <c r="N730" s="234"/>
      <c r="Z730" s="193"/>
      <c r="AA730" s="200"/>
      <c r="AB730" s="200"/>
      <c r="AH730" s="200"/>
      <c r="AJ730" s="200"/>
      <c r="AK730" s="109" t="s">
        <v>421</v>
      </c>
      <c r="AL730" s="200"/>
    </row>
    <row r="731" spans="1:38" s="108" customFormat="1" ht="12" customHeight="1">
      <c r="A731" s="231"/>
      <c r="B731" s="204"/>
      <c r="C731" s="1141" t="s">
        <v>417</v>
      </c>
      <c r="D731" s="1141"/>
      <c r="E731" s="1141"/>
      <c r="F731" s="1141"/>
      <c r="G731" s="1141"/>
      <c r="H731" s="1141"/>
      <c r="I731" s="1141"/>
      <c r="J731" s="1141"/>
      <c r="K731" s="1141"/>
      <c r="L731" s="236"/>
      <c r="M731" s="233"/>
      <c r="N731" s="234"/>
      <c r="Z731" s="193"/>
      <c r="AA731" s="200"/>
      <c r="AB731" s="200"/>
      <c r="AH731" s="200"/>
      <c r="AJ731" s="200"/>
      <c r="AK731" s="109" t="s">
        <v>417</v>
      </c>
      <c r="AL731" s="200"/>
    </row>
    <row r="732" spans="1:38" s="108" customFormat="1" ht="12" customHeight="1">
      <c r="A732" s="231"/>
      <c r="B732" s="204"/>
      <c r="C732" s="1141" t="s">
        <v>489</v>
      </c>
      <c r="D732" s="1141"/>
      <c r="E732" s="1141"/>
      <c r="F732" s="1141"/>
      <c r="G732" s="1141"/>
      <c r="H732" s="1141"/>
      <c r="I732" s="1141"/>
      <c r="J732" s="1141"/>
      <c r="K732" s="1141"/>
      <c r="L732" s="257">
        <v>568.59</v>
      </c>
      <c r="M732" s="233"/>
      <c r="N732" s="234"/>
      <c r="Z732" s="193"/>
      <c r="AA732" s="200"/>
      <c r="AB732" s="200"/>
      <c r="AH732" s="200"/>
      <c r="AJ732" s="200"/>
      <c r="AK732" s="109" t="s">
        <v>489</v>
      </c>
      <c r="AL732" s="200"/>
    </row>
    <row r="733" spans="1:38" s="108" customFormat="1" ht="12" customHeight="1">
      <c r="A733" s="231"/>
      <c r="B733" s="204"/>
      <c r="C733" s="1141" t="s">
        <v>490</v>
      </c>
      <c r="D733" s="1141"/>
      <c r="E733" s="1141"/>
      <c r="F733" s="1141"/>
      <c r="G733" s="1141"/>
      <c r="H733" s="1141"/>
      <c r="I733" s="1141"/>
      <c r="J733" s="1141"/>
      <c r="K733" s="1141"/>
      <c r="L733" s="257">
        <v>332.93</v>
      </c>
      <c r="M733" s="233"/>
      <c r="N733" s="234"/>
      <c r="Z733" s="193"/>
      <c r="AA733" s="200"/>
      <c r="AB733" s="200"/>
      <c r="AH733" s="200"/>
      <c r="AJ733" s="200"/>
      <c r="AK733" s="109" t="s">
        <v>490</v>
      </c>
      <c r="AL733" s="200"/>
    </row>
    <row r="734" spans="1:38" s="108" customFormat="1" ht="12" customHeight="1">
      <c r="A734" s="231"/>
      <c r="B734" s="204"/>
      <c r="C734" s="1141" t="s">
        <v>491</v>
      </c>
      <c r="D734" s="1141"/>
      <c r="E734" s="1141"/>
      <c r="F734" s="1141"/>
      <c r="G734" s="1141"/>
      <c r="H734" s="1141"/>
      <c r="I734" s="1141"/>
      <c r="J734" s="1141"/>
      <c r="K734" s="1141"/>
      <c r="L734" s="257">
        <v>45.24</v>
      </c>
      <c r="M734" s="233"/>
      <c r="N734" s="234"/>
      <c r="Z734" s="193"/>
      <c r="AA734" s="200"/>
      <c r="AB734" s="200"/>
      <c r="AH734" s="200"/>
      <c r="AJ734" s="200"/>
      <c r="AK734" s="109" t="s">
        <v>491</v>
      </c>
      <c r="AL734" s="200"/>
    </row>
    <row r="735" spans="1:38" s="108" customFormat="1" ht="12" customHeight="1">
      <c r="A735" s="231"/>
      <c r="B735" s="204"/>
      <c r="C735" s="1141" t="s">
        <v>492</v>
      </c>
      <c r="D735" s="1141"/>
      <c r="E735" s="1141"/>
      <c r="F735" s="1141"/>
      <c r="G735" s="1141"/>
      <c r="H735" s="1141"/>
      <c r="I735" s="1141"/>
      <c r="J735" s="1141"/>
      <c r="K735" s="1141"/>
      <c r="L735" s="232">
        <v>18972.96</v>
      </c>
      <c r="M735" s="233"/>
      <c r="N735" s="234"/>
      <c r="Z735" s="193"/>
      <c r="AA735" s="200"/>
      <c r="AB735" s="200"/>
      <c r="AH735" s="200"/>
      <c r="AJ735" s="200"/>
      <c r="AK735" s="109" t="s">
        <v>492</v>
      </c>
      <c r="AL735" s="200"/>
    </row>
    <row r="736" spans="1:38" s="108" customFormat="1" ht="12" customHeight="1">
      <c r="A736" s="231"/>
      <c r="B736" s="204"/>
      <c r="C736" s="1141" t="s">
        <v>493</v>
      </c>
      <c r="D736" s="1141"/>
      <c r="E736" s="1141"/>
      <c r="F736" s="1141"/>
      <c r="G736" s="1141"/>
      <c r="H736" s="1141"/>
      <c r="I736" s="1141"/>
      <c r="J736" s="1141"/>
      <c r="K736" s="1141"/>
      <c r="L736" s="257">
        <v>684.1</v>
      </c>
      <c r="M736" s="233"/>
      <c r="N736" s="234"/>
      <c r="Z736" s="193"/>
      <c r="AA736" s="200"/>
      <c r="AB736" s="200"/>
      <c r="AH736" s="200"/>
      <c r="AJ736" s="200"/>
      <c r="AK736" s="109" t="s">
        <v>493</v>
      </c>
      <c r="AL736" s="200"/>
    </row>
    <row r="737" spans="1:38" s="108" customFormat="1" ht="12" customHeight="1">
      <c r="A737" s="231"/>
      <c r="B737" s="204"/>
      <c r="C737" s="1141" t="s">
        <v>494</v>
      </c>
      <c r="D737" s="1141"/>
      <c r="E737" s="1141"/>
      <c r="F737" s="1141"/>
      <c r="G737" s="1141"/>
      <c r="H737" s="1141"/>
      <c r="I737" s="1141"/>
      <c r="J737" s="1141"/>
      <c r="K737" s="1141"/>
      <c r="L737" s="257">
        <v>449.79</v>
      </c>
      <c r="M737" s="233"/>
      <c r="N737" s="234"/>
      <c r="Z737" s="193"/>
      <c r="AA737" s="200"/>
      <c r="AB737" s="200"/>
      <c r="AH737" s="200"/>
      <c r="AJ737" s="200"/>
      <c r="AK737" s="109" t="s">
        <v>494</v>
      </c>
      <c r="AL737" s="200"/>
    </row>
    <row r="738" spans="1:38" s="108" customFormat="1" ht="12" customHeight="1">
      <c r="A738" s="231"/>
      <c r="B738" s="204"/>
      <c r="C738" s="1141" t="s">
        <v>910</v>
      </c>
      <c r="D738" s="1141"/>
      <c r="E738" s="1141"/>
      <c r="F738" s="1141"/>
      <c r="G738" s="1141"/>
      <c r="H738" s="1141"/>
      <c r="I738" s="1141"/>
      <c r="J738" s="1141"/>
      <c r="K738" s="1141"/>
      <c r="L738" s="232">
        <v>26554.15</v>
      </c>
      <c r="M738" s="233"/>
      <c r="N738" s="234"/>
      <c r="Z738" s="193"/>
      <c r="AA738" s="200"/>
      <c r="AB738" s="200"/>
      <c r="AH738" s="200"/>
      <c r="AJ738" s="200"/>
      <c r="AK738" s="109" t="s">
        <v>910</v>
      </c>
      <c r="AL738" s="200"/>
    </row>
    <row r="739" spans="1:38" s="108" customFormat="1" ht="12" customHeight="1">
      <c r="A739" s="231"/>
      <c r="B739" s="204"/>
      <c r="C739" s="1141" t="s">
        <v>417</v>
      </c>
      <c r="D739" s="1141"/>
      <c r="E739" s="1141"/>
      <c r="F739" s="1141"/>
      <c r="G739" s="1141"/>
      <c r="H739" s="1141"/>
      <c r="I739" s="1141"/>
      <c r="J739" s="1141"/>
      <c r="K739" s="1141"/>
      <c r="L739" s="236"/>
      <c r="M739" s="233"/>
      <c r="N739" s="234"/>
      <c r="Z739" s="193"/>
      <c r="AA739" s="200"/>
      <c r="AB739" s="200"/>
      <c r="AH739" s="200"/>
      <c r="AJ739" s="200"/>
      <c r="AK739" s="109" t="s">
        <v>417</v>
      </c>
      <c r="AL739" s="200"/>
    </row>
    <row r="740" spans="1:38" s="108" customFormat="1" ht="12" customHeight="1">
      <c r="A740" s="231"/>
      <c r="B740" s="204"/>
      <c r="C740" s="1141" t="s">
        <v>489</v>
      </c>
      <c r="D740" s="1141"/>
      <c r="E740" s="1141"/>
      <c r="F740" s="1141"/>
      <c r="G740" s="1141"/>
      <c r="H740" s="1141"/>
      <c r="I740" s="1141"/>
      <c r="J740" s="1141"/>
      <c r="K740" s="1141"/>
      <c r="L740" s="232">
        <v>8581.34</v>
      </c>
      <c r="M740" s="233"/>
      <c r="N740" s="234"/>
      <c r="Z740" s="193"/>
      <c r="AA740" s="200"/>
      <c r="AB740" s="200"/>
      <c r="AH740" s="200"/>
      <c r="AJ740" s="200"/>
      <c r="AK740" s="109" t="s">
        <v>489</v>
      </c>
      <c r="AL740" s="200"/>
    </row>
    <row r="741" spans="1:38" s="108" customFormat="1" ht="12" customHeight="1">
      <c r="A741" s="231"/>
      <c r="B741" s="204"/>
      <c r="C741" s="1141" t="s">
        <v>490</v>
      </c>
      <c r="D741" s="1141"/>
      <c r="E741" s="1141"/>
      <c r="F741" s="1141"/>
      <c r="G741" s="1141"/>
      <c r="H741" s="1141"/>
      <c r="I741" s="1141"/>
      <c r="J741" s="1141"/>
      <c r="K741" s="1141"/>
      <c r="L741" s="232">
        <v>4383.37</v>
      </c>
      <c r="M741" s="233"/>
      <c r="N741" s="234"/>
      <c r="Z741" s="193"/>
      <c r="AA741" s="200"/>
      <c r="AB741" s="200"/>
      <c r="AH741" s="200"/>
      <c r="AJ741" s="200"/>
      <c r="AK741" s="109" t="s">
        <v>490</v>
      </c>
      <c r="AL741" s="200"/>
    </row>
    <row r="742" spans="1:38" s="108" customFormat="1" ht="12" customHeight="1">
      <c r="A742" s="231"/>
      <c r="B742" s="204"/>
      <c r="C742" s="1141" t="s">
        <v>491</v>
      </c>
      <c r="D742" s="1141"/>
      <c r="E742" s="1141"/>
      <c r="F742" s="1141"/>
      <c r="G742" s="1141"/>
      <c r="H742" s="1141"/>
      <c r="I742" s="1141"/>
      <c r="J742" s="1141"/>
      <c r="K742" s="1141"/>
      <c r="L742" s="257">
        <v>599.83000000000004</v>
      </c>
      <c r="M742" s="233"/>
      <c r="N742" s="234"/>
      <c r="Z742" s="193"/>
      <c r="AA742" s="200"/>
      <c r="AB742" s="200"/>
      <c r="AH742" s="200"/>
      <c r="AJ742" s="200"/>
      <c r="AK742" s="109" t="s">
        <v>491</v>
      </c>
      <c r="AL742" s="200"/>
    </row>
    <row r="743" spans="1:38" s="108" customFormat="1" ht="12" customHeight="1">
      <c r="A743" s="231"/>
      <c r="B743" s="204"/>
      <c r="C743" s="1141" t="s">
        <v>492</v>
      </c>
      <c r="D743" s="1141"/>
      <c r="E743" s="1141"/>
      <c r="F743" s="1141"/>
      <c r="G743" s="1141"/>
      <c r="H743" s="1141"/>
      <c r="I743" s="1141"/>
      <c r="J743" s="1141"/>
      <c r="K743" s="1141"/>
      <c r="L743" s="232">
        <v>1077.67</v>
      </c>
      <c r="M743" s="233"/>
      <c r="N743" s="234"/>
      <c r="Z743" s="193"/>
      <c r="AA743" s="200"/>
      <c r="AB743" s="200"/>
      <c r="AH743" s="200"/>
      <c r="AJ743" s="200"/>
      <c r="AK743" s="109" t="s">
        <v>492</v>
      </c>
      <c r="AL743" s="200"/>
    </row>
    <row r="744" spans="1:38" s="108" customFormat="1" ht="12" customHeight="1">
      <c r="A744" s="231"/>
      <c r="B744" s="204"/>
      <c r="C744" s="1141" t="s">
        <v>493</v>
      </c>
      <c r="D744" s="1141"/>
      <c r="E744" s="1141"/>
      <c r="F744" s="1141"/>
      <c r="G744" s="1141"/>
      <c r="H744" s="1141"/>
      <c r="I744" s="1141"/>
      <c r="J744" s="1141"/>
      <c r="K744" s="1141"/>
      <c r="L744" s="232">
        <v>8277.8700000000008</v>
      </c>
      <c r="M744" s="233"/>
      <c r="N744" s="234"/>
      <c r="Z744" s="193"/>
      <c r="AA744" s="200"/>
      <c r="AB744" s="200"/>
      <c r="AH744" s="200"/>
      <c r="AJ744" s="200"/>
      <c r="AK744" s="109" t="s">
        <v>493</v>
      </c>
      <c r="AL744" s="200"/>
    </row>
    <row r="745" spans="1:38" s="108" customFormat="1" ht="12" customHeight="1">
      <c r="A745" s="231"/>
      <c r="B745" s="204"/>
      <c r="C745" s="1141" t="s">
        <v>494</v>
      </c>
      <c r="D745" s="1141"/>
      <c r="E745" s="1141"/>
      <c r="F745" s="1141"/>
      <c r="G745" s="1141"/>
      <c r="H745" s="1141"/>
      <c r="I745" s="1141"/>
      <c r="J745" s="1141"/>
      <c r="K745" s="1141"/>
      <c r="L745" s="232">
        <v>4233.8999999999996</v>
      </c>
      <c r="M745" s="233"/>
      <c r="N745" s="234"/>
      <c r="Z745" s="193"/>
      <c r="AA745" s="200"/>
      <c r="AB745" s="200"/>
      <c r="AH745" s="200"/>
      <c r="AJ745" s="200"/>
      <c r="AK745" s="109" t="s">
        <v>494</v>
      </c>
      <c r="AL745" s="200"/>
    </row>
    <row r="746" spans="1:38" s="108" customFormat="1" ht="12" customHeight="1">
      <c r="A746" s="231"/>
      <c r="B746" s="204"/>
      <c r="C746" s="1141" t="s">
        <v>1100</v>
      </c>
      <c r="D746" s="1141"/>
      <c r="E746" s="1141"/>
      <c r="F746" s="1141"/>
      <c r="G746" s="1141"/>
      <c r="H746" s="1141"/>
      <c r="I746" s="1141"/>
      <c r="J746" s="1141"/>
      <c r="K746" s="1141"/>
      <c r="L746" s="232">
        <v>4504465.82</v>
      </c>
      <c r="M746" s="233"/>
      <c r="N746" s="234"/>
      <c r="Z746" s="193"/>
      <c r="AA746" s="200"/>
      <c r="AB746" s="200"/>
      <c r="AH746" s="200"/>
      <c r="AJ746" s="200"/>
      <c r="AK746" s="109" t="s">
        <v>1100</v>
      </c>
      <c r="AL746" s="200"/>
    </row>
    <row r="747" spans="1:38" s="108" customFormat="1" ht="12" customHeight="1">
      <c r="A747" s="231"/>
      <c r="B747" s="204"/>
      <c r="C747" s="1141" t="s">
        <v>1101</v>
      </c>
      <c r="D747" s="1141"/>
      <c r="E747" s="1141"/>
      <c r="F747" s="1141"/>
      <c r="G747" s="1141"/>
      <c r="H747" s="1141"/>
      <c r="I747" s="1141"/>
      <c r="J747" s="1141"/>
      <c r="K747" s="1141"/>
      <c r="L747" s="232">
        <v>4326578.4000000004</v>
      </c>
      <c r="M747" s="233"/>
      <c r="N747" s="234"/>
      <c r="Z747" s="193"/>
      <c r="AA747" s="200"/>
      <c r="AB747" s="200"/>
      <c r="AH747" s="200"/>
      <c r="AJ747" s="200"/>
      <c r="AK747" s="109" t="s">
        <v>1101</v>
      </c>
      <c r="AL747" s="200"/>
    </row>
    <row r="748" spans="1:38" s="108" customFormat="1" ht="12" customHeight="1">
      <c r="A748" s="231"/>
      <c r="B748" s="204"/>
      <c r="C748" s="1141" t="s">
        <v>1102</v>
      </c>
      <c r="D748" s="1141"/>
      <c r="E748" s="1141"/>
      <c r="F748" s="1141"/>
      <c r="G748" s="1141"/>
      <c r="H748" s="1141"/>
      <c r="I748" s="1141"/>
      <c r="J748" s="1141"/>
      <c r="K748" s="1141"/>
      <c r="L748" s="232">
        <v>177887.42</v>
      </c>
      <c r="M748" s="233"/>
      <c r="N748" s="234"/>
      <c r="Z748" s="193"/>
      <c r="AA748" s="200"/>
      <c r="AB748" s="200"/>
      <c r="AH748" s="200"/>
      <c r="AJ748" s="200"/>
      <c r="AK748" s="109" t="s">
        <v>1102</v>
      </c>
      <c r="AL748" s="200"/>
    </row>
    <row r="749" spans="1:38" s="108" customFormat="1" ht="12" customHeight="1">
      <c r="A749" s="231"/>
      <c r="B749" s="204"/>
      <c r="C749" s="1141" t="s">
        <v>431</v>
      </c>
      <c r="D749" s="1141"/>
      <c r="E749" s="1141"/>
      <c r="F749" s="1141"/>
      <c r="G749" s="1141"/>
      <c r="H749" s="1141"/>
      <c r="I749" s="1141"/>
      <c r="J749" s="1141"/>
      <c r="K749" s="1141"/>
      <c r="L749" s="232">
        <v>9795</v>
      </c>
      <c r="M749" s="233"/>
      <c r="N749" s="234"/>
      <c r="Z749" s="193"/>
      <c r="AA749" s="200"/>
      <c r="AB749" s="200"/>
      <c r="AH749" s="200"/>
      <c r="AJ749" s="200"/>
      <c r="AK749" s="109" t="s">
        <v>431</v>
      </c>
      <c r="AL749" s="200"/>
    </row>
    <row r="750" spans="1:38" s="108" customFormat="1" ht="12" customHeight="1">
      <c r="A750" s="231"/>
      <c r="B750" s="204"/>
      <c r="C750" s="1141" t="s">
        <v>432</v>
      </c>
      <c r="D750" s="1141"/>
      <c r="E750" s="1141"/>
      <c r="F750" s="1141"/>
      <c r="G750" s="1141"/>
      <c r="H750" s="1141"/>
      <c r="I750" s="1141"/>
      <c r="J750" s="1141"/>
      <c r="K750" s="1141"/>
      <c r="L750" s="232">
        <v>8961.9699999999993</v>
      </c>
      <c r="M750" s="233"/>
      <c r="N750" s="234"/>
      <c r="Z750" s="193"/>
      <c r="AA750" s="200"/>
      <c r="AB750" s="200"/>
      <c r="AH750" s="200"/>
      <c r="AJ750" s="200"/>
      <c r="AK750" s="109" t="s">
        <v>432</v>
      </c>
      <c r="AL750" s="200"/>
    </row>
    <row r="751" spans="1:38" s="108" customFormat="1" ht="12" customHeight="1">
      <c r="A751" s="231"/>
      <c r="B751" s="204"/>
      <c r="C751" s="1141" t="s">
        <v>433</v>
      </c>
      <c r="D751" s="1141"/>
      <c r="E751" s="1141"/>
      <c r="F751" s="1141"/>
      <c r="G751" s="1141"/>
      <c r="H751" s="1141"/>
      <c r="I751" s="1141"/>
      <c r="J751" s="1141"/>
      <c r="K751" s="1141"/>
      <c r="L751" s="232">
        <v>4683.6899999999996</v>
      </c>
      <c r="M751" s="233"/>
      <c r="N751" s="234"/>
      <c r="Z751" s="193"/>
      <c r="AA751" s="200"/>
      <c r="AB751" s="200"/>
      <c r="AH751" s="200"/>
      <c r="AJ751" s="200"/>
      <c r="AK751" s="109" t="s">
        <v>433</v>
      </c>
      <c r="AL751" s="200"/>
    </row>
    <row r="752" spans="1:38" s="108" customFormat="1" ht="12" customHeight="1">
      <c r="A752" s="231"/>
      <c r="B752" s="226"/>
      <c r="C752" s="1142" t="s">
        <v>1103</v>
      </c>
      <c r="D752" s="1142"/>
      <c r="E752" s="1142"/>
      <c r="F752" s="1142"/>
      <c r="G752" s="1142"/>
      <c r="H752" s="1142"/>
      <c r="I752" s="1142"/>
      <c r="J752" s="1142"/>
      <c r="K752" s="1142"/>
      <c r="L752" s="239">
        <v>4552028.34</v>
      </c>
      <c r="M752" s="240"/>
      <c r="N752" s="253"/>
      <c r="Z752" s="193"/>
      <c r="AA752" s="200"/>
      <c r="AB752" s="200"/>
      <c r="AH752" s="200"/>
      <c r="AJ752" s="200"/>
      <c r="AL752" s="200" t="s">
        <v>1103</v>
      </c>
    </row>
    <row r="753" spans="1:38" s="108" customFormat="1" ht="12" customHeight="1">
      <c r="A753" s="231"/>
      <c r="B753" s="204"/>
      <c r="C753" s="1141" t="s">
        <v>417</v>
      </c>
      <c r="D753" s="1141"/>
      <c r="E753" s="1141"/>
      <c r="F753" s="1141"/>
      <c r="G753" s="1141"/>
      <c r="H753" s="1141"/>
      <c r="I753" s="1141"/>
      <c r="J753" s="1141"/>
      <c r="K753" s="1141"/>
      <c r="L753" s="236"/>
      <c r="M753" s="233"/>
      <c r="N753" s="234"/>
      <c r="Z753" s="193"/>
      <c r="AA753" s="200"/>
      <c r="AB753" s="200"/>
      <c r="AH753" s="200"/>
      <c r="AJ753" s="200"/>
      <c r="AK753" s="109" t="s">
        <v>417</v>
      </c>
      <c r="AL753" s="200"/>
    </row>
    <row r="754" spans="1:38" s="108" customFormat="1" ht="12" customHeight="1">
      <c r="A754" s="231"/>
      <c r="B754" s="204"/>
      <c r="C754" s="1141" t="s">
        <v>1104</v>
      </c>
      <c r="D754" s="1141"/>
      <c r="E754" s="1141"/>
      <c r="F754" s="1141"/>
      <c r="G754" s="1141"/>
      <c r="H754" s="1141"/>
      <c r="I754" s="1141"/>
      <c r="J754" s="1141"/>
      <c r="K754" s="1141"/>
      <c r="L754" s="232">
        <v>4326578.4000000004</v>
      </c>
      <c r="M754" s="233"/>
      <c r="N754" s="234"/>
      <c r="Z754" s="193"/>
      <c r="AA754" s="200"/>
      <c r="AB754" s="200"/>
      <c r="AH754" s="200"/>
      <c r="AJ754" s="200"/>
      <c r="AK754" s="109" t="s">
        <v>1104</v>
      </c>
      <c r="AL754" s="200"/>
    </row>
    <row r="755" spans="1:38" s="108" customFormat="1" ht="12" customHeight="1">
      <c r="A755" s="1089" t="s">
        <v>1105</v>
      </c>
      <c r="B755" s="1090"/>
      <c r="C755" s="1090"/>
      <c r="D755" s="1090"/>
      <c r="E755" s="1090"/>
      <c r="F755" s="1090"/>
      <c r="G755" s="1090"/>
      <c r="H755" s="1090"/>
      <c r="I755" s="1090"/>
      <c r="J755" s="1090"/>
      <c r="K755" s="1090"/>
      <c r="L755" s="1090"/>
      <c r="M755" s="1090"/>
      <c r="N755" s="1095"/>
      <c r="Z755" s="193" t="s">
        <v>1105</v>
      </c>
      <c r="AA755" s="200"/>
      <c r="AB755" s="200"/>
      <c r="AH755" s="200"/>
      <c r="AJ755" s="200"/>
      <c r="AL755" s="200"/>
    </row>
    <row r="756" spans="1:38" s="108" customFormat="1" ht="22.5" customHeight="1">
      <c r="A756" s="194" t="s">
        <v>1106</v>
      </c>
      <c r="B756" s="195" t="s">
        <v>1107</v>
      </c>
      <c r="C756" s="1145" t="s">
        <v>1108</v>
      </c>
      <c r="D756" s="1145"/>
      <c r="E756" s="1145"/>
      <c r="F756" s="196" t="s">
        <v>1109</v>
      </c>
      <c r="G756" s="196"/>
      <c r="H756" s="196"/>
      <c r="I756" s="223">
        <v>0.90900000000000003</v>
      </c>
      <c r="J756" s="198"/>
      <c r="K756" s="196"/>
      <c r="L756" s="198"/>
      <c r="M756" s="196"/>
      <c r="N756" s="199"/>
      <c r="Z756" s="193"/>
      <c r="AA756" s="200"/>
      <c r="AB756" s="200" t="s">
        <v>1108</v>
      </c>
      <c r="AH756" s="200"/>
      <c r="AJ756" s="200"/>
      <c r="AL756" s="200"/>
    </row>
    <row r="757" spans="1:38" s="108" customFormat="1" ht="12" customHeight="1">
      <c r="A757" s="201"/>
      <c r="B757" s="202"/>
      <c r="C757" s="1141" t="s">
        <v>1110</v>
      </c>
      <c r="D757" s="1141"/>
      <c r="E757" s="1141"/>
      <c r="F757" s="1141"/>
      <c r="G757" s="1141"/>
      <c r="H757" s="1141"/>
      <c r="I757" s="1141"/>
      <c r="J757" s="1141"/>
      <c r="K757" s="1141"/>
      <c r="L757" s="1141"/>
      <c r="M757" s="1141"/>
      <c r="N757" s="1146"/>
      <c r="Z757" s="193"/>
      <c r="AA757" s="200"/>
      <c r="AB757" s="200"/>
      <c r="AC757" s="109" t="s">
        <v>1110</v>
      </c>
      <c r="AH757" s="200"/>
      <c r="AJ757" s="200"/>
      <c r="AL757" s="200"/>
    </row>
    <row r="758" spans="1:38" s="108" customFormat="1" ht="12">
      <c r="A758" s="205"/>
      <c r="B758" s="206">
        <v>1</v>
      </c>
      <c r="C758" s="1141" t="s">
        <v>446</v>
      </c>
      <c r="D758" s="1141"/>
      <c r="E758" s="1141"/>
      <c r="F758" s="207"/>
      <c r="G758" s="207"/>
      <c r="H758" s="207"/>
      <c r="I758" s="207"/>
      <c r="J758" s="220">
        <v>1125.18</v>
      </c>
      <c r="K758" s="207"/>
      <c r="L758" s="220">
        <v>1022.79</v>
      </c>
      <c r="M758" s="207"/>
      <c r="N758" s="210"/>
      <c r="Z758" s="193"/>
      <c r="AA758" s="200"/>
      <c r="AB758" s="200"/>
      <c r="AE758" s="109" t="s">
        <v>446</v>
      </c>
      <c r="AH758" s="200"/>
      <c r="AJ758" s="200"/>
      <c r="AL758" s="200"/>
    </row>
    <row r="759" spans="1:38" s="108" customFormat="1" ht="12">
      <c r="A759" s="205"/>
      <c r="B759" s="206">
        <v>4</v>
      </c>
      <c r="C759" s="1141" t="s">
        <v>447</v>
      </c>
      <c r="D759" s="1141"/>
      <c r="E759" s="1141"/>
      <c r="F759" s="207"/>
      <c r="G759" s="207"/>
      <c r="H759" s="207"/>
      <c r="I759" s="207"/>
      <c r="J759" s="220">
        <v>63068.02</v>
      </c>
      <c r="K759" s="207"/>
      <c r="L759" s="220">
        <v>57328.83</v>
      </c>
      <c r="M759" s="207"/>
      <c r="N759" s="210"/>
      <c r="Z759" s="193"/>
      <c r="AA759" s="200"/>
      <c r="AB759" s="200"/>
      <c r="AE759" s="109" t="s">
        <v>447</v>
      </c>
      <c r="AH759" s="200"/>
      <c r="AJ759" s="200"/>
      <c r="AL759" s="200"/>
    </row>
    <row r="760" spans="1:38" s="108" customFormat="1" ht="12">
      <c r="A760" s="205"/>
      <c r="B760" s="204"/>
      <c r="C760" s="1141" t="s">
        <v>448</v>
      </c>
      <c r="D760" s="1141"/>
      <c r="E760" s="1141"/>
      <c r="F760" s="207" t="s">
        <v>390</v>
      </c>
      <c r="G760" s="215">
        <v>133</v>
      </c>
      <c r="H760" s="207"/>
      <c r="I760" s="254">
        <v>120.89700000000001</v>
      </c>
      <c r="J760" s="204"/>
      <c r="K760" s="207"/>
      <c r="L760" s="204"/>
      <c r="M760" s="207"/>
      <c r="N760" s="210"/>
      <c r="Z760" s="193"/>
      <c r="AA760" s="200"/>
      <c r="AB760" s="200"/>
      <c r="AF760" s="109" t="s">
        <v>448</v>
      </c>
      <c r="AH760" s="200"/>
      <c r="AJ760" s="200"/>
      <c r="AL760" s="200"/>
    </row>
    <row r="761" spans="1:38" s="108" customFormat="1" ht="12" customHeight="1">
      <c r="A761" s="205"/>
      <c r="B761" s="204"/>
      <c r="C761" s="1150" t="s">
        <v>391</v>
      </c>
      <c r="D761" s="1150"/>
      <c r="E761" s="1150"/>
      <c r="F761" s="212"/>
      <c r="G761" s="212"/>
      <c r="H761" s="212"/>
      <c r="I761" s="212"/>
      <c r="J761" s="221">
        <v>64193.2</v>
      </c>
      <c r="K761" s="212"/>
      <c r="L761" s="221">
        <v>58351.62</v>
      </c>
      <c r="M761" s="212"/>
      <c r="N761" s="214"/>
      <c r="Z761" s="193"/>
      <c r="AA761" s="200"/>
      <c r="AB761" s="200"/>
      <c r="AG761" s="109" t="s">
        <v>391</v>
      </c>
      <c r="AH761" s="200"/>
      <c r="AJ761" s="200"/>
      <c r="AL761" s="200"/>
    </row>
    <row r="762" spans="1:38" s="108" customFormat="1" ht="12">
      <c r="A762" s="205"/>
      <c r="B762" s="204"/>
      <c r="C762" s="1141" t="s">
        <v>392</v>
      </c>
      <c r="D762" s="1141"/>
      <c r="E762" s="1141"/>
      <c r="F762" s="207"/>
      <c r="G762" s="207"/>
      <c r="H762" s="207"/>
      <c r="I762" s="207"/>
      <c r="J762" s="204"/>
      <c r="K762" s="207"/>
      <c r="L762" s="220">
        <v>1022.79</v>
      </c>
      <c r="M762" s="207"/>
      <c r="N762" s="210"/>
      <c r="Z762" s="193"/>
      <c r="AA762" s="200"/>
      <c r="AB762" s="200"/>
      <c r="AF762" s="109" t="s">
        <v>392</v>
      </c>
      <c r="AH762" s="200"/>
      <c r="AJ762" s="200"/>
      <c r="AL762" s="200"/>
    </row>
    <row r="763" spans="1:38" s="108" customFormat="1" ht="22.5" customHeight="1">
      <c r="A763" s="205"/>
      <c r="B763" s="204" t="s">
        <v>1111</v>
      </c>
      <c r="C763" s="1141" t="s">
        <v>1112</v>
      </c>
      <c r="D763" s="1141"/>
      <c r="E763" s="1141"/>
      <c r="F763" s="207" t="s">
        <v>395</v>
      </c>
      <c r="G763" s="215">
        <v>98</v>
      </c>
      <c r="H763" s="207"/>
      <c r="I763" s="215">
        <v>98</v>
      </c>
      <c r="J763" s="204"/>
      <c r="K763" s="207"/>
      <c r="L763" s="220">
        <v>1002.33</v>
      </c>
      <c r="M763" s="207"/>
      <c r="N763" s="210"/>
      <c r="Z763" s="193"/>
      <c r="AA763" s="200"/>
      <c r="AB763" s="200"/>
      <c r="AF763" s="109" t="s">
        <v>1112</v>
      </c>
      <c r="AH763" s="200"/>
      <c r="AJ763" s="200"/>
      <c r="AL763" s="200"/>
    </row>
    <row r="764" spans="1:38" s="108" customFormat="1" ht="22.5" customHeight="1">
      <c r="A764" s="205"/>
      <c r="B764" s="204" t="s">
        <v>1113</v>
      </c>
      <c r="C764" s="1141" t="s">
        <v>1114</v>
      </c>
      <c r="D764" s="1141"/>
      <c r="E764" s="1141"/>
      <c r="F764" s="207" t="s">
        <v>395</v>
      </c>
      <c r="G764" s="215">
        <v>58</v>
      </c>
      <c r="H764" s="207"/>
      <c r="I764" s="215">
        <v>58</v>
      </c>
      <c r="J764" s="204"/>
      <c r="K764" s="207"/>
      <c r="L764" s="208">
        <v>593.22</v>
      </c>
      <c r="M764" s="207"/>
      <c r="N764" s="210"/>
      <c r="Z764" s="193"/>
      <c r="AA764" s="200"/>
      <c r="AB764" s="200"/>
      <c r="AF764" s="109" t="s">
        <v>1114</v>
      </c>
      <c r="AH764" s="200"/>
      <c r="AJ764" s="200"/>
      <c r="AL764" s="200"/>
    </row>
    <row r="765" spans="1:38" s="108" customFormat="1" ht="12" customHeight="1">
      <c r="A765" s="216"/>
      <c r="B765" s="217"/>
      <c r="C765" s="1145" t="s">
        <v>398</v>
      </c>
      <c r="D765" s="1145"/>
      <c r="E765" s="1145"/>
      <c r="F765" s="196"/>
      <c r="G765" s="196"/>
      <c r="H765" s="196"/>
      <c r="I765" s="196"/>
      <c r="J765" s="198"/>
      <c r="K765" s="196"/>
      <c r="L765" s="222">
        <v>59947.17</v>
      </c>
      <c r="M765" s="212"/>
      <c r="N765" s="199"/>
      <c r="Z765" s="193"/>
      <c r="AA765" s="200"/>
      <c r="AB765" s="200"/>
      <c r="AH765" s="200" t="s">
        <v>398</v>
      </c>
      <c r="AJ765" s="200"/>
      <c r="AL765" s="200"/>
    </row>
    <row r="766" spans="1:38" s="108" customFormat="1" ht="22.5" customHeight="1">
      <c r="A766" s="194" t="s">
        <v>1115</v>
      </c>
      <c r="B766" s="195" t="s">
        <v>1116</v>
      </c>
      <c r="C766" s="1145" t="s">
        <v>1117</v>
      </c>
      <c r="D766" s="1145"/>
      <c r="E766" s="1145"/>
      <c r="F766" s="196" t="s">
        <v>891</v>
      </c>
      <c r="G766" s="196"/>
      <c r="H766" s="196"/>
      <c r="I766" s="251">
        <v>-909</v>
      </c>
      <c r="J766" s="218">
        <v>63</v>
      </c>
      <c r="K766" s="196"/>
      <c r="L766" s="222">
        <v>-57267</v>
      </c>
      <c r="M766" s="196"/>
      <c r="N766" s="199"/>
      <c r="Z766" s="193"/>
      <c r="AA766" s="200"/>
      <c r="AB766" s="200" t="s">
        <v>1117</v>
      </c>
      <c r="AH766" s="200"/>
      <c r="AJ766" s="200"/>
      <c r="AL766" s="200"/>
    </row>
    <row r="767" spans="1:38" s="108" customFormat="1" ht="12" customHeight="1">
      <c r="A767" s="216"/>
      <c r="B767" s="217"/>
      <c r="C767" s="1141" t="s">
        <v>409</v>
      </c>
      <c r="D767" s="1141"/>
      <c r="E767" s="1141"/>
      <c r="F767" s="1141"/>
      <c r="G767" s="1141"/>
      <c r="H767" s="1141"/>
      <c r="I767" s="1141"/>
      <c r="J767" s="1141"/>
      <c r="K767" s="1141"/>
      <c r="L767" s="1141"/>
      <c r="M767" s="1141"/>
      <c r="N767" s="1146"/>
      <c r="Z767" s="193"/>
      <c r="AA767" s="200"/>
      <c r="AB767" s="200"/>
      <c r="AH767" s="200"/>
      <c r="AI767" s="109" t="s">
        <v>409</v>
      </c>
      <c r="AJ767" s="200"/>
      <c r="AL767" s="200"/>
    </row>
    <row r="768" spans="1:38" s="108" customFormat="1" ht="12" customHeight="1">
      <c r="A768" s="216"/>
      <c r="B768" s="217"/>
      <c r="C768" s="1145" t="s">
        <v>398</v>
      </c>
      <c r="D768" s="1145"/>
      <c r="E768" s="1145"/>
      <c r="F768" s="196"/>
      <c r="G768" s="196"/>
      <c r="H768" s="196"/>
      <c r="I768" s="196"/>
      <c r="J768" s="198"/>
      <c r="K768" s="196"/>
      <c r="L768" s="222">
        <v>-57267</v>
      </c>
      <c r="M768" s="212"/>
      <c r="N768" s="199"/>
      <c r="Z768" s="193"/>
      <c r="AA768" s="200"/>
      <c r="AB768" s="200"/>
      <c r="AH768" s="200" t="s">
        <v>398</v>
      </c>
      <c r="AJ768" s="200"/>
      <c r="AL768" s="200"/>
    </row>
    <row r="769" spans="1:38" s="108" customFormat="1" ht="33.75" customHeight="1">
      <c r="A769" s="194" t="s">
        <v>1118</v>
      </c>
      <c r="B769" s="195" t="s">
        <v>1119</v>
      </c>
      <c r="C769" s="1145" t="s">
        <v>1120</v>
      </c>
      <c r="D769" s="1145"/>
      <c r="E769" s="1145"/>
      <c r="F769" s="196" t="s">
        <v>891</v>
      </c>
      <c r="G769" s="196"/>
      <c r="H769" s="196"/>
      <c r="I769" s="247">
        <v>463.08</v>
      </c>
      <c r="J769" s="218">
        <v>17.28</v>
      </c>
      <c r="K769" s="196"/>
      <c r="L769" s="222">
        <v>8002.02</v>
      </c>
      <c r="M769" s="196"/>
      <c r="N769" s="199"/>
      <c r="Z769" s="193"/>
      <c r="AA769" s="200"/>
      <c r="AB769" s="200" t="s">
        <v>1120</v>
      </c>
      <c r="AH769" s="200"/>
      <c r="AJ769" s="200"/>
      <c r="AL769" s="200"/>
    </row>
    <row r="770" spans="1:38" s="108" customFormat="1" ht="12" customHeight="1">
      <c r="A770" s="216"/>
      <c r="B770" s="217"/>
      <c r="C770" s="1141" t="s">
        <v>409</v>
      </c>
      <c r="D770" s="1141"/>
      <c r="E770" s="1141"/>
      <c r="F770" s="1141"/>
      <c r="G770" s="1141"/>
      <c r="H770" s="1141"/>
      <c r="I770" s="1141"/>
      <c r="J770" s="1141"/>
      <c r="K770" s="1141"/>
      <c r="L770" s="1141"/>
      <c r="M770" s="1141"/>
      <c r="N770" s="1146"/>
      <c r="Z770" s="193"/>
      <c r="AA770" s="200"/>
      <c r="AB770" s="200"/>
      <c r="AH770" s="200"/>
      <c r="AI770" s="109" t="s">
        <v>409</v>
      </c>
      <c r="AJ770" s="200"/>
      <c r="AL770" s="200"/>
    </row>
    <row r="771" spans="1:38" s="108" customFormat="1" ht="12" customHeight="1">
      <c r="A771" s="201"/>
      <c r="B771" s="202"/>
      <c r="C771" s="1141" t="s">
        <v>1121</v>
      </c>
      <c r="D771" s="1141"/>
      <c r="E771" s="1141"/>
      <c r="F771" s="1141"/>
      <c r="G771" s="1141"/>
      <c r="H771" s="1141"/>
      <c r="I771" s="1141"/>
      <c r="J771" s="1141"/>
      <c r="K771" s="1141"/>
      <c r="L771" s="1141"/>
      <c r="M771" s="1141"/>
      <c r="N771" s="1146"/>
      <c r="Z771" s="193"/>
      <c r="AA771" s="200"/>
      <c r="AB771" s="200"/>
      <c r="AC771" s="109" t="s">
        <v>1121</v>
      </c>
      <c r="AH771" s="200"/>
      <c r="AJ771" s="200"/>
      <c r="AL771" s="200"/>
    </row>
    <row r="772" spans="1:38" s="108" customFormat="1" ht="12" customHeight="1">
      <c r="A772" s="216"/>
      <c r="B772" s="217"/>
      <c r="C772" s="1145" t="s">
        <v>398</v>
      </c>
      <c r="D772" s="1145"/>
      <c r="E772" s="1145"/>
      <c r="F772" s="196"/>
      <c r="G772" s="196"/>
      <c r="H772" s="196"/>
      <c r="I772" s="196"/>
      <c r="J772" s="198"/>
      <c r="K772" s="196"/>
      <c r="L772" s="222">
        <v>8002.02</v>
      </c>
      <c r="M772" s="212"/>
      <c r="N772" s="199"/>
      <c r="Z772" s="193"/>
      <c r="AA772" s="200"/>
      <c r="AB772" s="200"/>
      <c r="AH772" s="200" t="s">
        <v>398</v>
      </c>
      <c r="AJ772" s="200"/>
      <c r="AL772" s="200"/>
    </row>
    <row r="773" spans="1:38" s="108" customFormat="1" ht="45" customHeight="1">
      <c r="A773" s="194" t="s">
        <v>1122</v>
      </c>
      <c r="B773" s="195" t="s">
        <v>1123</v>
      </c>
      <c r="C773" s="1145" t="s">
        <v>1124</v>
      </c>
      <c r="D773" s="1145"/>
      <c r="E773" s="1145"/>
      <c r="F773" s="196" t="s">
        <v>891</v>
      </c>
      <c r="G773" s="196"/>
      <c r="H773" s="196"/>
      <c r="I773" s="256">
        <v>362.1</v>
      </c>
      <c r="J773" s="218">
        <v>11.44</v>
      </c>
      <c r="K773" s="196"/>
      <c r="L773" s="222">
        <v>4142.42</v>
      </c>
      <c r="M773" s="196"/>
      <c r="N773" s="199"/>
      <c r="Z773" s="193"/>
      <c r="AA773" s="200"/>
      <c r="AB773" s="200" t="s">
        <v>1124</v>
      </c>
      <c r="AH773" s="200"/>
      <c r="AJ773" s="200"/>
      <c r="AL773" s="200"/>
    </row>
    <row r="774" spans="1:38" s="108" customFormat="1" ht="12" customHeight="1">
      <c r="A774" s="216"/>
      <c r="B774" s="217"/>
      <c r="C774" s="1141" t="s">
        <v>409</v>
      </c>
      <c r="D774" s="1141"/>
      <c r="E774" s="1141"/>
      <c r="F774" s="1141"/>
      <c r="G774" s="1141"/>
      <c r="H774" s="1141"/>
      <c r="I774" s="1141"/>
      <c r="J774" s="1141"/>
      <c r="K774" s="1141"/>
      <c r="L774" s="1141"/>
      <c r="M774" s="1141"/>
      <c r="N774" s="1146"/>
      <c r="Z774" s="193"/>
      <c r="AA774" s="200"/>
      <c r="AB774" s="200"/>
      <c r="AH774" s="200"/>
      <c r="AI774" s="109" t="s">
        <v>409</v>
      </c>
      <c r="AJ774" s="200"/>
      <c r="AL774" s="200"/>
    </row>
    <row r="775" spans="1:38" s="108" customFormat="1" ht="12" customHeight="1">
      <c r="A775" s="201"/>
      <c r="B775" s="202"/>
      <c r="C775" s="1141" t="s">
        <v>1125</v>
      </c>
      <c r="D775" s="1141"/>
      <c r="E775" s="1141"/>
      <c r="F775" s="1141"/>
      <c r="G775" s="1141"/>
      <c r="H775" s="1141"/>
      <c r="I775" s="1141"/>
      <c r="J775" s="1141"/>
      <c r="K775" s="1141"/>
      <c r="L775" s="1141"/>
      <c r="M775" s="1141"/>
      <c r="N775" s="1146"/>
      <c r="Z775" s="193"/>
      <c r="AA775" s="200"/>
      <c r="AB775" s="200"/>
      <c r="AC775" s="109" t="s">
        <v>1125</v>
      </c>
      <c r="AH775" s="200"/>
      <c r="AJ775" s="200"/>
      <c r="AL775" s="200"/>
    </row>
    <row r="776" spans="1:38" s="108" customFormat="1" ht="12" customHeight="1">
      <c r="A776" s="216"/>
      <c r="B776" s="217"/>
      <c r="C776" s="1145" t="s">
        <v>398</v>
      </c>
      <c r="D776" s="1145"/>
      <c r="E776" s="1145"/>
      <c r="F776" s="196"/>
      <c r="G776" s="196"/>
      <c r="H776" s="196"/>
      <c r="I776" s="196"/>
      <c r="J776" s="198"/>
      <c r="K776" s="196"/>
      <c r="L776" s="222">
        <v>4142.42</v>
      </c>
      <c r="M776" s="212"/>
      <c r="N776" s="199"/>
      <c r="Z776" s="193"/>
      <c r="AA776" s="200"/>
      <c r="AB776" s="200"/>
      <c r="AH776" s="200" t="s">
        <v>398</v>
      </c>
      <c r="AJ776" s="200"/>
      <c r="AL776" s="200"/>
    </row>
    <row r="777" spans="1:38" s="108" customFormat="1" ht="45" customHeight="1">
      <c r="A777" s="194" t="s">
        <v>1126</v>
      </c>
      <c r="B777" s="195" t="s">
        <v>1127</v>
      </c>
      <c r="C777" s="1145" t="s">
        <v>1128</v>
      </c>
      <c r="D777" s="1145"/>
      <c r="E777" s="1145"/>
      <c r="F777" s="196" t="s">
        <v>891</v>
      </c>
      <c r="G777" s="196"/>
      <c r="H777" s="196"/>
      <c r="I777" s="251">
        <v>102</v>
      </c>
      <c r="J777" s="218">
        <v>3.38</v>
      </c>
      <c r="K777" s="196"/>
      <c r="L777" s="218">
        <v>344.76</v>
      </c>
      <c r="M777" s="196"/>
      <c r="N777" s="199"/>
      <c r="Z777" s="193"/>
      <c r="AA777" s="200"/>
      <c r="AB777" s="200" t="s">
        <v>1128</v>
      </c>
      <c r="AH777" s="200"/>
      <c r="AJ777" s="200"/>
      <c r="AL777" s="200"/>
    </row>
    <row r="778" spans="1:38" s="108" customFormat="1" ht="12" customHeight="1">
      <c r="A778" s="216"/>
      <c r="B778" s="217"/>
      <c r="C778" s="1141" t="s">
        <v>409</v>
      </c>
      <c r="D778" s="1141"/>
      <c r="E778" s="1141"/>
      <c r="F778" s="1141"/>
      <c r="G778" s="1141"/>
      <c r="H778" s="1141"/>
      <c r="I778" s="1141"/>
      <c r="J778" s="1141"/>
      <c r="K778" s="1141"/>
      <c r="L778" s="1141"/>
      <c r="M778" s="1141"/>
      <c r="N778" s="1146"/>
      <c r="Z778" s="193"/>
      <c r="AA778" s="200"/>
      <c r="AB778" s="200"/>
      <c r="AH778" s="200"/>
      <c r="AI778" s="109" t="s">
        <v>409</v>
      </c>
      <c r="AJ778" s="200"/>
      <c r="AL778" s="200"/>
    </row>
    <row r="779" spans="1:38" s="108" customFormat="1" ht="12" customHeight="1">
      <c r="A779" s="201"/>
      <c r="B779" s="202"/>
      <c r="C779" s="1141" t="s">
        <v>1129</v>
      </c>
      <c r="D779" s="1141"/>
      <c r="E779" s="1141"/>
      <c r="F779" s="1141"/>
      <c r="G779" s="1141"/>
      <c r="H779" s="1141"/>
      <c r="I779" s="1141"/>
      <c r="J779" s="1141"/>
      <c r="K779" s="1141"/>
      <c r="L779" s="1141"/>
      <c r="M779" s="1141"/>
      <c r="N779" s="1146"/>
      <c r="Z779" s="193"/>
      <c r="AA779" s="200"/>
      <c r="AB779" s="200"/>
      <c r="AC779" s="109" t="s">
        <v>1129</v>
      </c>
      <c r="AH779" s="200"/>
      <c r="AJ779" s="200"/>
      <c r="AL779" s="200"/>
    </row>
    <row r="780" spans="1:38" s="108" customFormat="1" ht="12" customHeight="1">
      <c r="A780" s="216"/>
      <c r="B780" s="217"/>
      <c r="C780" s="1145" t="s">
        <v>398</v>
      </c>
      <c r="D780" s="1145"/>
      <c r="E780" s="1145"/>
      <c r="F780" s="196"/>
      <c r="G780" s="196"/>
      <c r="H780" s="196"/>
      <c r="I780" s="196"/>
      <c r="J780" s="198"/>
      <c r="K780" s="196"/>
      <c r="L780" s="218">
        <v>344.76</v>
      </c>
      <c r="M780" s="212"/>
      <c r="N780" s="199"/>
      <c r="Z780" s="193"/>
      <c r="AA780" s="200"/>
      <c r="AB780" s="200"/>
      <c r="AH780" s="200" t="s">
        <v>398</v>
      </c>
      <c r="AJ780" s="200"/>
      <c r="AL780" s="200"/>
    </row>
    <row r="781" spans="1:38" s="108" customFormat="1" ht="33.75" customHeight="1">
      <c r="A781" s="194" t="s">
        <v>1130</v>
      </c>
      <c r="B781" s="195" t="s">
        <v>1131</v>
      </c>
      <c r="C781" s="1145" t="s">
        <v>1132</v>
      </c>
      <c r="D781" s="1145"/>
      <c r="E781" s="1145"/>
      <c r="F781" s="196" t="s">
        <v>481</v>
      </c>
      <c r="G781" s="196"/>
      <c r="H781" s="196"/>
      <c r="I781" s="247">
        <v>10.43</v>
      </c>
      <c r="J781" s="198"/>
      <c r="K781" s="196"/>
      <c r="L781" s="198"/>
      <c r="M781" s="196"/>
      <c r="N781" s="199"/>
      <c r="Z781" s="193"/>
      <c r="AA781" s="200"/>
      <c r="AB781" s="200" t="s">
        <v>1132</v>
      </c>
      <c r="AH781" s="200"/>
      <c r="AJ781" s="200"/>
      <c r="AL781" s="200"/>
    </row>
    <row r="782" spans="1:38" s="108" customFormat="1" ht="12" customHeight="1">
      <c r="A782" s="201"/>
      <c r="B782" s="202"/>
      <c r="C782" s="1141" t="s">
        <v>1133</v>
      </c>
      <c r="D782" s="1141"/>
      <c r="E782" s="1141"/>
      <c r="F782" s="1141"/>
      <c r="G782" s="1141"/>
      <c r="H782" s="1141"/>
      <c r="I782" s="1141"/>
      <c r="J782" s="1141"/>
      <c r="K782" s="1141"/>
      <c r="L782" s="1141"/>
      <c r="M782" s="1141"/>
      <c r="N782" s="1146"/>
      <c r="Z782" s="193"/>
      <c r="AA782" s="200"/>
      <c r="AB782" s="200"/>
      <c r="AC782" s="109" t="s">
        <v>1133</v>
      </c>
      <c r="AH782" s="200"/>
      <c r="AJ782" s="200"/>
      <c r="AL782" s="200"/>
    </row>
    <row r="783" spans="1:38" s="108" customFormat="1" ht="33.75" customHeight="1">
      <c r="A783" s="203"/>
      <c r="B783" s="204" t="s">
        <v>385</v>
      </c>
      <c r="C783" s="1141" t="s">
        <v>386</v>
      </c>
      <c r="D783" s="1141"/>
      <c r="E783" s="1141"/>
      <c r="F783" s="1141"/>
      <c r="G783" s="1141"/>
      <c r="H783" s="1141"/>
      <c r="I783" s="1141"/>
      <c r="J783" s="1141"/>
      <c r="K783" s="1141"/>
      <c r="L783" s="1141"/>
      <c r="M783" s="1141"/>
      <c r="N783" s="1146"/>
      <c r="Z783" s="193"/>
      <c r="AA783" s="200"/>
      <c r="AB783" s="200"/>
      <c r="AD783" s="109" t="s">
        <v>386</v>
      </c>
      <c r="AH783" s="200"/>
      <c r="AJ783" s="200"/>
      <c r="AL783" s="200"/>
    </row>
    <row r="784" spans="1:38" s="108" customFormat="1" ht="12">
      <c r="A784" s="205"/>
      <c r="B784" s="206">
        <v>1</v>
      </c>
      <c r="C784" s="1141" t="s">
        <v>446</v>
      </c>
      <c r="D784" s="1141"/>
      <c r="E784" s="1141"/>
      <c r="F784" s="207"/>
      <c r="G784" s="207"/>
      <c r="H784" s="207"/>
      <c r="I784" s="207"/>
      <c r="J784" s="208">
        <v>93.25</v>
      </c>
      <c r="K784" s="209">
        <v>1.25</v>
      </c>
      <c r="L784" s="220">
        <v>1215.75</v>
      </c>
      <c r="M784" s="207"/>
      <c r="N784" s="210"/>
      <c r="Z784" s="193"/>
      <c r="AA784" s="200"/>
      <c r="AB784" s="200"/>
      <c r="AE784" s="109" t="s">
        <v>446</v>
      </c>
      <c r="AH784" s="200"/>
      <c r="AJ784" s="200"/>
      <c r="AL784" s="200"/>
    </row>
    <row r="785" spans="1:38" s="108" customFormat="1" ht="12">
      <c r="A785" s="205"/>
      <c r="B785" s="206">
        <v>2</v>
      </c>
      <c r="C785" s="1141" t="s">
        <v>387</v>
      </c>
      <c r="D785" s="1141"/>
      <c r="E785" s="1141"/>
      <c r="F785" s="207"/>
      <c r="G785" s="207"/>
      <c r="H785" s="207"/>
      <c r="I785" s="207"/>
      <c r="J785" s="208">
        <v>46.25</v>
      </c>
      <c r="K785" s="209">
        <v>1.25</v>
      </c>
      <c r="L785" s="208">
        <v>602.98</v>
      </c>
      <c r="M785" s="207"/>
      <c r="N785" s="210"/>
      <c r="Z785" s="193"/>
      <c r="AA785" s="200"/>
      <c r="AB785" s="200"/>
      <c r="AE785" s="109" t="s">
        <v>387</v>
      </c>
      <c r="AH785" s="200"/>
      <c r="AJ785" s="200"/>
      <c r="AL785" s="200"/>
    </row>
    <row r="786" spans="1:38" s="108" customFormat="1" ht="12">
      <c r="A786" s="205"/>
      <c r="B786" s="206">
        <v>3</v>
      </c>
      <c r="C786" s="1141" t="s">
        <v>388</v>
      </c>
      <c r="D786" s="1141"/>
      <c r="E786" s="1141"/>
      <c r="F786" s="207"/>
      <c r="G786" s="207"/>
      <c r="H786" s="207"/>
      <c r="I786" s="207"/>
      <c r="J786" s="208">
        <v>5.0199999999999996</v>
      </c>
      <c r="K786" s="209">
        <v>1.25</v>
      </c>
      <c r="L786" s="208">
        <v>65.45</v>
      </c>
      <c r="M786" s="207"/>
      <c r="N786" s="210"/>
      <c r="Z786" s="193"/>
      <c r="AA786" s="200"/>
      <c r="AB786" s="200"/>
      <c r="AE786" s="109" t="s">
        <v>388</v>
      </c>
      <c r="AH786" s="200"/>
      <c r="AJ786" s="200"/>
      <c r="AL786" s="200"/>
    </row>
    <row r="787" spans="1:38" s="108" customFormat="1" ht="12">
      <c r="A787" s="205"/>
      <c r="B787" s="206">
        <v>4</v>
      </c>
      <c r="C787" s="1141" t="s">
        <v>447</v>
      </c>
      <c r="D787" s="1141"/>
      <c r="E787" s="1141"/>
      <c r="F787" s="207"/>
      <c r="G787" s="207"/>
      <c r="H787" s="207"/>
      <c r="I787" s="207"/>
      <c r="J787" s="208">
        <v>37.03</v>
      </c>
      <c r="K787" s="207"/>
      <c r="L787" s="208">
        <v>386.22</v>
      </c>
      <c r="M787" s="207"/>
      <c r="N787" s="210"/>
      <c r="Z787" s="193"/>
      <c r="AA787" s="200"/>
      <c r="AB787" s="200"/>
      <c r="AE787" s="109" t="s">
        <v>447</v>
      </c>
      <c r="AH787" s="200"/>
      <c r="AJ787" s="200"/>
      <c r="AL787" s="200"/>
    </row>
    <row r="788" spans="1:38" s="108" customFormat="1" ht="12">
      <c r="A788" s="205"/>
      <c r="B788" s="204"/>
      <c r="C788" s="1141" t="s">
        <v>448</v>
      </c>
      <c r="D788" s="1141"/>
      <c r="E788" s="1141"/>
      <c r="F788" s="207" t="s">
        <v>390</v>
      </c>
      <c r="G788" s="209">
        <v>9.92</v>
      </c>
      <c r="H788" s="209">
        <v>1.25</v>
      </c>
      <c r="I788" s="254">
        <v>129.33199999999999</v>
      </c>
      <c r="J788" s="204"/>
      <c r="K788" s="207"/>
      <c r="L788" s="204"/>
      <c r="M788" s="207"/>
      <c r="N788" s="210"/>
      <c r="Z788" s="193"/>
      <c r="AA788" s="200"/>
      <c r="AB788" s="200"/>
      <c r="AF788" s="109" t="s">
        <v>448</v>
      </c>
      <c r="AH788" s="200"/>
      <c r="AJ788" s="200"/>
      <c r="AL788" s="200"/>
    </row>
    <row r="789" spans="1:38" s="108" customFormat="1" ht="12">
      <c r="A789" s="205"/>
      <c r="B789" s="204"/>
      <c r="C789" s="1141" t="s">
        <v>389</v>
      </c>
      <c r="D789" s="1141"/>
      <c r="E789" s="1141"/>
      <c r="F789" s="207" t="s">
        <v>390</v>
      </c>
      <c r="G789" s="248">
        <v>0.4</v>
      </c>
      <c r="H789" s="209">
        <v>1.25</v>
      </c>
      <c r="I789" s="254">
        <v>5.2149999999999999</v>
      </c>
      <c r="J789" s="204"/>
      <c r="K789" s="207"/>
      <c r="L789" s="204"/>
      <c r="M789" s="207"/>
      <c r="N789" s="210"/>
      <c r="Z789" s="193"/>
      <c r="AA789" s="200"/>
      <c r="AB789" s="200"/>
      <c r="AF789" s="109" t="s">
        <v>389</v>
      </c>
      <c r="AH789" s="200"/>
      <c r="AJ789" s="200"/>
      <c r="AL789" s="200"/>
    </row>
    <row r="790" spans="1:38" s="108" customFormat="1" ht="12" customHeight="1">
      <c r="A790" s="205"/>
      <c r="B790" s="204"/>
      <c r="C790" s="1150" t="s">
        <v>391</v>
      </c>
      <c r="D790" s="1150"/>
      <c r="E790" s="1150"/>
      <c r="F790" s="212"/>
      <c r="G790" s="212"/>
      <c r="H790" s="212"/>
      <c r="I790" s="212"/>
      <c r="J790" s="213">
        <v>176.53</v>
      </c>
      <c r="K790" s="212"/>
      <c r="L790" s="221">
        <v>2204.9499999999998</v>
      </c>
      <c r="M790" s="212"/>
      <c r="N790" s="214"/>
      <c r="Z790" s="193"/>
      <c r="AA790" s="200"/>
      <c r="AB790" s="200"/>
      <c r="AG790" s="109" t="s">
        <v>391</v>
      </c>
      <c r="AH790" s="200"/>
      <c r="AJ790" s="200"/>
      <c r="AL790" s="200"/>
    </row>
    <row r="791" spans="1:38" s="108" customFormat="1" ht="12">
      <c r="A791" s="205"/>
      <c r="B791" s="204"/>
      <c r="C791" s="1141" t="s">
        <v>392</v>
      </c>
      <c r="D791" s="1141"/>
      <c r="E791" s="1141"/>
      <c r="F791" s="207"/>
      <c r="G791" s="207"/>
      <c r="H791" s="207"/>
      <c r="I791" s="207"/>
      <c r="J791" s="204"/>
      <c r="K791" s="207"/>
      <c r="L791" s="220">
        <v>1281.2</v>
      </c>
      <c r="M791" s="207"/>
      <c r="N791" s="210"/>
      <c r="Z791" s="193"/>
      <c r="AA791" s="200"/>
      <c r="AB791" s="200"/>
      <c r="AF791" s="109" t="s">
        <v>392</v>
      </c>
      <c r="AH791" s="200"/>
      <c r="AJ791" s="200"/>
      <c r="AL791" s="200"/>
    </row>
    <row r="792" spans="1:38" s="108" customFormat="1" ht="22.5" customHeight="1">
      <c r="A792" s="205"/>
      <c r="B792" s="204" t="s">
        <v>885</v>
      </c>
      <c r="C792" s="1141" t="s">
        <v>886</v>
      </c>
      <c r="D792" s="1141"/>
      <c r="E792" s="1141"/>
      <c r="F792" s="207" t="s">
        <v>395</v>
      </c>
      <c r="G792" s="215">
        <v>97</v>
      </c>
      <c r="H792" s="207"/>
      <c r="I792" s="215">
        <v>97</v>
      </c>
      <c r="J792" s="204"/>
      <c r="K792" s="207"/>
      <c r="L792" s="220">
        <v>1242.76</v>
      </c>
      <c r="M792" s="207"/>
      <c r="N792" s="210"/>
      <c r="Z792" s="193"/>
      <c r="AA792" s="200"/>
      <c r="AB792" s="200"/>
      <c r="AF792" s="109" t="s">
        <v>886</v>
      </c>
      <c r="AH792" s="200"/>
      <c r="AJ792" s="200"/>
      <c r="AL792" s="200"/>
    </row>
    <row r="793" spans="1:38" s="108" customFormat="1" ht="22.5" customHeight="1">
      <c r="A793" s="205"/>
      <c r="B793" s="204" t="s">
        <v>887</v>
      </c>
      <c r="C793" s="1141" t="s">
        <v>888</v>
      </c>
      <c r="D793" s="1141"/>
      <c r="E793" s="1141"/>
      <c r="F793" s="207" t="s">
        <v>395</v>
      </c>
      <c r="G793" s="215">
        <v>51</v>
      </c>
      <c r="H793" s="207"/>
      <c r="I793" s="215">
        <v>51</v>
      </c>
      <c r="J793" s="204"/>
      <c r="K793" s="207"/>
      <c r="L793" s="208">
        <v>653.41</v>
      </c>
      <c r="M793" s="207"/>
      <c r="N793" s="210"/>
      <c r="Z793" s="193"/>
      <c r="AA793" s="200"/>
      <c r="AB793" s="200"/>
      <c r="AF793" s="109" t="s">
        <v>888</v>
      </c>
      <c r="AH793" s="200"/>
      <c r="AJ793" s="200"/>
      <c r="AL793" s="200"/>
    </row>
    <row r="794" spans="1:38" s="108" customFormat="1" ht="12" customHeight="1">
      <c r="A794" s="216"/>
      <c r="B794" s="217"/>
      <c r="C794" s="1145" t="s">
        <v>398</v>
      </c>
      <c r="D794" s="1145"/>
      <c r="E794" s="1145"/>
      <c r="F794" s="196"/>
      <c r="G794" s="196"/>
      <c r="H794" s="196"/>
      <c r="I794" s="196"/>
      <c r="J794" s="198"/>
      <c r="K794" s="196"/>
      <c r="L794" s="222">
        <v>4101.12</v>
      </c>
      <c r="M794" s="212"/>
      <c r="N794" s="199"/>
      <c r="Z794" s="193"/>
      <c r="AA794" s="200"/>
      <c r="AB794" s="200"/>
      <c r="AH794" s="200" t="s">
        <v>398</v>
      </c>
      <c r="AJ794" s="200"/>
      <c r="AL794" s="200"/>
    </row>
    <row r="795" spans="1:38" s="108" customFormat="1" ht="22.5" customHeight="1">
      <c r="A795" s="194" t="s">
        <v>1134</v>
      </c>
      <c r="B795" s="195" t="s">
        <v>1135</v>
      </c>
      <c r="C795" s="1145" t="s">
        <v>1136</v>
      </c>
      <c r="D795" s="1145"/>
      <c r="E795" s="1145"/>
      <c r="F795" s="196" t="s">
        <v>659</v>
      </c>
      <c r="G795" s="196"/>
      <c r="H795" s="196"/>
      <c r="I795" s="197">
        <v>0.44879999999999998</v>
      </c>
      <c r="J795" s="222">
        <v>1180</v>
      </c>
      <c r="K795" s="196"/>
      <c r="L795" s="218">
        <v>529.58000000000004</v>
      </c>
      <c r="M795" s="196"/>
      <c r="N795" s="199"/>
      <c r="Z795" s="193"/>
      <c r="AA795" s="200"/>
      <c r="AB795" s="200" t="s">
        <v>1136</v>
      </c>
      <c r="AH795" s="200"/>
      <c r="AJ795" s="200"/>
      <c r="AL795" s="200"/>
    </row>
    <row r="796" spans="1:38" s="108" customFormat="1" ht="12" customHeight="1">
      <c r="A796" s="216"/>
      <c r="B796" s="217"/>
      <c r="C796" s="1141" t="s">
        <v>409</v>
      </c>
      <c r="D796" s="1141"/>
      <c r="E796" s="1141"/>
      <c r="F796" s="1141"/>
      <c r="G796" s="1141"/>
      <c r="H796" s="1141"/>
      <c r="I796" s="1141"/>
      <c r="J796" s="1141"/>
      <c r="K796" s="1141"/>
      <c r="L796" s="1141"/>
      <c r="M796" s="1141"/>
      <c r="N796" s="1146"/>
      <c r="Z796" s="193"/>
      <c r="AA796" s="200"/>
      <c r="AB796" s="200"/>
      <c r="AH796" s="200"/>
      <c r="AI796" s="109" t="s">
        <v>409</v>
      </c>
      <c r="AJ796" s="200"/>
      <c r="AL796" s="200"/>
    </row>
    <row r="797" spans="1:38" s="108" customFormat="1" ht="12" customHeight="1">
      <c r="A797" s="201"/>
      <c r="B797" s="202"/>
      <c r="C797" s="1141" t="s">
        <v>1137</v>
      </c>
      <c r="D797" s="1141"/>
      <c r="E797" s="1141"/>
      <c r="F797" s="1141"/>
      <c r="G797" s="1141"/>
      <c r="H797" s="1141"/>
      <c r="I797" s="1141"/>
      <c r="J797" s="1141"/>
      <c r="K797" s="1141"/>
      <c r="L797" s="1141"/>
      <c r="M797" s="1141"/>
      <c r="N797" s="1146"/>
      <c r="Z797" s="193"/>
      <c r="AA797" s="200"/>
      <c r="AB797" s="200"/>
      <c r="AC797" s="109" t="s">
        <v>1137</v>
      </c>
      <c r="AH797" s="200"/>
      <c r="AJ797" s="200"/>
      <c r="AL797" s="200"/>
    </row>
    <row r="798" spans="1:38" s="108" customFormat="1" ht="12" customHeight="1">
      <c r="A798" s="216"/>
      <c r="B798" s="217"/>
      <c r="C798" s="1145" t="s">
        <v>398</v>
      </c>
      <c r="D798" s="1145"/>
      <c r="E798" s="1145"/>
      <c r="F798" s="196"/>
      <c r="G798" s="196"/>
      <c r="H798" s="196"/>
      <c r="I798" s="196"/>
      <c r="J798" s="198"/>
      <c r="K798" s="196"/>
      <c r="L798" s="218">
        <v>529.58000000000004</v>
      </c>
      <c r="M798" s="212"/>
      <c r="N798" s="199"/>
      <c r="Z798" s="193"/>
      <c r="AA798" s="200"/>
      <c r="AB798" s="200"/>
      <c r="AH798" s="200" t="s">
        <v>398</v>
      </c>
      <c r="AJ798" s="200"/>
      <c r="AL798" s="200"/>
    </row>
    <row r="799" spans="1:38" s="108" customFormat="1" ht="45">
      <c r="A799" s="194" t="s">
        <v>1138</v>
      </c>
      <c r="B799" s="195" t="s">
        <v>1139</v>
      </c>
      <c r="C799" s="1145" t="s">
        <v>1140</v>
      </c>
      <c r="D799" s="1145"/>
      <c r="E799" s="1145"/>
      <c r="F799" s="196" t="s">
        <v>891</v>
      </c>
      <c r="G799" s="196"/>
      <c r="H799" s="196"/>
      <c r="I799" s="256">
        <v>173.4</v>
      </c>
      <c r="J799" s="218">
        <v>69.17</v>
      </c>
      <c r="K799" s="247">
        <v>1.02</v>
      </c>
      <c r="L799" s="222">
        <v>1304.26</v>
      </c>
      <c r="M799" s="247">
        <v>9.3800000000000008</v>
      </c>
      <c r="N799" s="260">
        <v>12234</v>
      </c>
      <c r="Z799" s="193"/>
      <c r="AA799" s="200"/>
      <c r="AB799" s="200" t="s">
        <v>1140</v>
      </c>
      <c r="AH799" s="200"/>
      <c r="AJ799" s="200"/>
      <c r="AL799" s="200"/>
    </row>
    <row r="800" spans="1:38" s="108" customFormat="1" ht="12" customHeight="1">
      <c r="A800" s="216"/>
      <c r="B800" s="217"/>
      <c r="C800" s="1141" t="s">
        <v>409</v>
      </c>
      <c r="D800" s="1141"/>
      <c r="E800" s="1141"/>
      <c r="F800" s="1141"/>
      <c r="G800" s="1141"/>
      <c r="H800" s="1141"/>
      <c r="I800" s="1141"/>
      <c r="J800" s="1141"/>
      <c r="K800" s="1141"/>
      <c r="L800" s="1141"/>
      <c r="M800" s="1141"/>
      <c r="N800" s="1146"/>
      <c r="Z800" s="193"/>
      <c r="AA800" s="200"/>
      <c r="AB800" s="200"/>
      <c r="AH800" s="200"/>
      <c r="AI800" s="109" t="s">
        <v>409</v>
      </c>
      <c r="AJ800" s="200"/>
      <c r="AL800" s="200"/>
    </row>
    <row r="801" spans="1:38" s="108" customFormat="1" ht="12" customHeight="1">
      <c r="A801" s="201"/>
      <c r="B801" s="202"/>
      <c r="C801" s="1141" t="s">
        <v>1141</v>
      </c>
      <c r="D801" s="1141"/>
      <c r="E801" s="1141"/>
      <c r="F801" s="1141"/>
      <c r="G801" s="1141"/>
      <c r="H801" s="1141"/>
      <c r="I801" s="1141"/>
      <c r="J801" s="1141"/>
      <c r="K801" s="1141"/>
      <c r="L801" s="1141"/>
      <c r="M801" s="1141"/>
      <c r="N801" s="1146"/>
      <c r="Z801" s="193"/>
      <c r="AA801" s="200"/>
      <c r="AB801" s="200"/>
      <c r="AC801" s="109" t="s">
        <v>1141</v>
      </c>
      <c r="AH801" s="200"/>
      <c r="AJ801" s="200"/>
      <c r="AL801" s="200"/>
    </row>
    <row r="802" spans="1:38" s="108" customFormat="1" ht="22.5" customHeight="1">
      <c r="A802" s="203"/>
      <c r="B802" s="204" t="s">
        <v>1142</v>
      </c>
      <c r="C802" s="1141" t="s">
        <v>1143</v>
      </c>
      <c r="D802" s="1141"/>
      <c r="E802" s="1141"/>
      <c r="F802" s="1141"/>
      <c r="G802" s="1141"/>
      <c r="H802" s="1141"/>
      <c r="I802" s="1141"/>
      <c r="J802" s="1141"/>
      <c r="K802" s="1141"/>
      <c r="L802" s="1141"/>
      <c r="M802" s="1141"/>
      <c r="N802" s="1146"/>
      <c r="Z802" s="193"/>
      <c r="AA802" s="200"/>
      <c r="AB802" s="200"/>
      <c r="AD802" s="109" t="s">
        <v>1143</v>
      </c>
      <c r="AH802" s="200"/>
      <c r="AJ802" s="200"/>
      <c r="AL802" s="200"/>
    </row>
    <row r="803" spans="1:38" s="108" customFormat="1" ht="12" customHeight="1">
      <c r="A803" s="216"/>
      <c r="B803" s="217"/>
      <c r="C803" s="1145" t="s">
        <v>398</v>
      </c>
      <c r="D803" s="1145"/>
      <c r="E803" s="1145"/>
      <c r="F803" s="196"/>
      <c r="G803" s="196"/>
      <c r="H803" s="196"/>
      <c r="I803" s="196"/>
      <c r="J803" s="198"/>
      <c r="K803" s="196"/>
      <c r="L803" s="222">
        <v>1304.26</v>
      </c>
      <c r="M803" s="212"/>
      <c r="N803" s="260">
        <v>12234</v>
      </c>
      <c r="Z803" s="193"/>
      <c r="AA803" s="200"/>
      <c r="AB803" s="200"/>
      <c r="AH803" s="200" t="s">
        <v>398</v>
      </c>
      <c r="AJ803" s="200"/>
      <c r="AL803" s="200"/>
    </row>
    <row r="804" spans="1:38" s="108" customFormat="1" ht="33.75" customHeight="1">
      <c r="A804" s="194" t="s">
        <v>1144</v>
      </c>
      <c r="B804" s="195" t="s">
        <v>1145</v>
      </c>
      <c r="C804" s="1145" t="s">
        <v>1146</v>
      </c>
      <c r="D804" s="1145"/>
      <c r="E804" s="1145"/>
      <c r="F804" s="196" t="s">
        <v>960</v>
      </c>
      <c r="G804" s="196"/>
      <c r="H804" s="196"/>
      <c r="I804" s="251">
        <v>1</v>
      </c>
      <c r="J804" s="222">
        <v>1343.51</v>
      </c>
      <c r="K804" s="196"/>
      <c r="L804" s="222">
        <v>1343.51</v>
      </c>
      <c r="M804" s="196"/>
      <c r="N804" s="199"/>
      <c r="Z804" s="193"/>
      <c r="AA804" s="200"/>
      <c r="AB804" s="200" t="s">
        <v>1146</v>
      </c>
      <c r="AH804" s="200"/>
      <c r="AJ804" s="200"/>
      <c r="AL804" s="200"/>
    </row>
    <row r="805" spans="1:38" s="108" customFormat="1" ht="12" customHeight="1">
      <c r="A805" s="216"/>
      <c r="B805" s="217"/>
      <c r="C805" s="1141" t="s">
        <v>409</v>
      </c>
      <c r="D805" s="1141"/>
      <c r="E805" s="1141"/>
      <c r="F805" s="1141"/>
      <c r="G805" s="1141"/>
      <c r="H805" s="1141"/>
      <c r="I805" s="1141"/>
      <c r="J805" s="1141"/>
      <c r="K805" s="1141"/>
      <c r="L805" s="1141"/>
      <c r="M805" s="1141"/>
      <c r="N805" s="1146"/>
      <c r="Z805" s="193"/>
      <c r="AA805" s="200"/>
      <c r="AB805" s="200"/>
      <c r="AH805" s="200"/>
      <c r="AI805" s="109" t="s">
        <v>409</v>
      </c>
      <c r="AJ805" s="200"/>
      <c r="AL805" s="200"/>
    </row>
    <row r="806" spans="1:38" s="108" customFormat="1" ht="12" customHeight="1">
      <c r="A806" s="216"/>
      <c r="B806" s="217"/>
      <c r="C806" s="1145" t="s">
        <v>398</v>
      </c>
      <c r="D806" s="1145"/>
      <c r="E806" s="1145"/>
      <c r="F806" s="196"/>
      <c r="G806" s="196"/>
      <c r="H806" s="196"/>
      <c r="I806" s="196"/>
      <c r="J806" s="198"/>
      <c r="K806" s="196"/>
      <c r="L806" s="222">
        <v>1343.51</v>
      </c>
      <c r="M806" s="212"/>
      <c r="N806" s="199"/>
      <c r="Z806" s="193"/>
      <c r="AA806" s="200"/>
      <c r="AB806" s="200"/>
      <c r="AH806" s="200" t="s">
        <v>398</v>
      </c>
      <c r="AJ806" s="200"/>
      <c r="AL806" s="200"/>
    </row>
    <row r="807" spans="1:38" s="108" customFormat="1" ht="22.5" customHeight="1">
      <c r="A807" s="194" t="s">
        <v>1147</v>
      </c>
      <c r="B807" s="195" t="s">
        <v>1148</v>
      </c>
      <c r="C807" s="1145" t="s">
        <v>1149</v>
      </c>
      <c r="D807" s="1145"/>
      <c r="E807" s="1145"/>
      <c r="F807" s="196" t="s">
        <v>659</v>
      </c>
      <c r="G807" s="196"/>
      <c r="H807" s="196"/>
      <c r="I807" s="219">
        <v>0.14585999999999999</v>
      </c>
      <c r="J807" s="222">
        <v>4832.12</v>
      </c>
      <c r="K807" s="196"/>
      <c r="L807" s="218">
        <v>704.81</v>
      </c>
      <c r="M807" s="196"/>
      <c r="N807" s="199"/>
      <c r="Z807" s="193"/>
      <c r="AA807" s="200"/>
      <c r="AB807" s="200" t="s">
        <v>1149</v>
      </c>
      <c r="AH807" s="200"/>
      <c r="AJ807" s="200"/>
      <c r="AL807" s="200"/>
    </row>
    <row r="808" spans="1:38" s="108" customFormat="1" ht="12" customHeight="1">
      <c r="A808" s="216"/>
      <c r="B808" s="217"/>
      <c r="C808" s="1141" t="s">
        <v>409</v>
      </c>
      <c r="D808" s="1141"/>
      <c r="E808" s="1141"/>
      <c r="F808" s="1141"/>
      <c r="G808" s="1141"/>
      <c r="H808" s="1141"/>
      <c r="I808" s="1141"/>
      <c r="J808" s="1141"/>
      <c r="K808" s="1141"/>
      <c r="L808" s="1141"/>
      <c r="M808" s="1141"/>
      <c r="N808" s="1146"/>
      <c r="Z808" s="193"/>
      <c r="AA808" s="200"/>
      <c r="AB808" s="200"/>
      <c r="AH808" s="200"/>
      <c r="AI808" s="109" t="s">
        <v>409</v>
      </c>
      <c r="AJ808" s="200"/>
      <c r="AL808" s="200"/>
    </row>
    <row r="809" spans="1:38" s="108" customFormat="1" ht="12" customHeight="1">
      <c r="A809" s="201"/>
      <c r="B809" s="202"/>
      <c r="C809" s="1141" t="s">
        <v>1150</v>
      </c>
      <c r="D809" s="1141"/>
      <c r="E809" s="1141"/>
      <c r="F809" s="1141"/>
      <c r="G809" s="1141"/>
      <c r="H809" s="1141"/>
      <c r="I809" s="1141"/>
      <c r="J809" s="1141"/>
      <c r="K809" s="1141"/>
      <c r="L809" s="1141"/>
      <c r="M809" s="1141"/>
      <c r="N809" s="1146"/>
      <c r="Z809" s="193"/>
      <c r="AA809" s="200"/>
      <c r="AB809" s="200"/>
      <c r="AC809" s="109" t="s">
        <v>1150</v>
      </c>
      <c r="AH809" s="200"/>
      <c r="AJ809" s="200"/>
      <c r="AL809" s="200"/>
    </row>
    <row r="810" spans="1:38" s="108" customFormat="1" ht="12" customHeight="1">
      <c r="A810" s="216"/>
      <c r="B810" s="217"/>
      <c r="C810" s="1145" t="s">
        <v>398</v>
      </c>
      <c r="D810" s="1145"/>
      <c r="E810" s="1145"/>
      <c r="F810" s="196"/>
      <c r="G810" s="196"/>
      <c r="H810" s="196"/>
      <c r="I810" s="196"/>
      <c r="J810" s="198"/>
      <c r="K810" s="196"/>
      <c r="L810" s="218">
        <v>704.81</v>
      </c>
      <c r="M810" s="212"/>
      <c r="N810" s="199"/>
      <c r="Z810" s="193"/>
      <c r="AA810" s="200"/>
      <c r="AB810" s="200"/>
      <c r="AH810" s="200" t="s">
        <v>398</v>
      </c>
      <c r="AJ810" s="200"/>
      <c r="AL810" s="200"/>
    </row>
    <row r="811" spans="1:38" s="108" customFormat="1" ht="22.5" customHeight="1">
      <c r="A811" s="194" t="s">
        <v>1151</v>
      </c>
      <c r="B811" s="195" t="s">
        <v>1152</v>
      </c>
      <c r="C811" s="1145" t="s">
        <v>1153</v>
      </c>
      <c r="D811" s="1145"/>
      <c r="E811" s="1145"/>
      <c r="F811" s="196" t="s">
        <v>659</v>
      </c>
      <c r="G811" s="196"/>
      <c r="H811" s="196"/>
      <c r="I811" s="197">
        <v>0.24990000000000001</v>
      </c>
      <c r="J811" s="222">
        <v>6920.41</v>
      </c>
      <c r="K811" s="196"/>
      <c r="L811" s="222">
        <v>1729.41</v>
      </c>
      <c r="M811" s="196"/>
      <c r="N811" s="199"/>
      <c r="Z811" s="193"/>
      <c r="AA811" s="200"/>
      <c r="AB811" s="200" t="s">
        <v>1153</v>
      </c>
      <c r="AH811" s="200"/>
      <c r="AJ811" s="200"/>
      <c r="AL811" s="200"/>
    </row>
    <row r="812" spans="1:38" s="108" customFormat="1" ht="12" customHeight="1">
      <c r="A812" s="216"/>
      <c r="B812" s="217"/>
      <c r="C812" s="1141" t="s">
        <v>409</v>
      </c>
      <c r="D812" s="1141"/>
      <c r="E812" s="1141"/>
      <c r="F812" s="1141"/>
      <c r="G812" s="1141"/>
      <c r="H812" s="1141"/>
      <c r="I812" s="1141"/>
      <c r="J812" s="1141"/>
      <c r="K812" s="1141"/>
      <c r="L812" s="1141"/>
      <c r="M812" s="1141"/>
      <c r="N812" s="1146"/>
      <c r="Z812" s="193"/>
      <c r="AA812" s="200"/>
      <c r="AB812" s="200"/>
      <c r="AH812" s="200"/>
      <c r="AI812" s="109" t="s">
        <v>409</v>
      </c>
      <c r="AJ812" s="200"/>
      <c r="AL812" s="200"/>
    </row>
    <row r="813" spans="1:38" s="108" customFormat="1" ht="12" customHeight="1">
      <c r="A813" s="201"/>
      <c r="B813" s="202"/>
      <c r="C813" s="1141" t="s">
        <v>1154</v>
      </c>
      <c r="D813" s="1141"/>
      <c r="E813" s="1141"/>
      <c r="F813" s="1141"/>
      <c r="G813" s="1141"/>
      <c r="H813" s="1141"/>
      <c r="I813" s="1141"/>
      <c r="J813" s="1141"/>
      <c r="K813" s="1141"/>
      <c r="L813" s="1141"/>
      <c r="M813" s="1141"/>
      <c r="N813" s="1146"/>
      <c r="Z813" s="193"/>
      <c r="AA813" s="200"/>
      <c r="AB813" s="200"/>
      <c r="AC813" s="109" t="s">
        <v>1154</v>
      </c>
      <c r="AH813" s="200"/>
      <c r="AJ813" s="200"/>
      <c r="AL813" s="200"/>
    </row>
    <row r="814" spans="1:38" s="108" customFormat="1" ht="12" customHeight="1">
      <c r="A814" s="216"/>
      <c r="B814" s="217"/>
      <c r="C814" s="1145" t="s">
        <v>398</v>
      </c>
      <c r="D814" s="1145"/>
      <c r="E814" s="1145"/>
      <c r="F814" s="196"/>
      <c r="G814" s="196"/>
      <c r="H814" s="196"/>
      <c r="I814" s="196"/>
      <c r="J814" s="198"/>
      <c r="K814" s="196"/>
      <c r="L814" s="222">
        <v>1729.41</v>
      </c>
      <c r="M814" s="212"/>
      <c r="N814" s="199"/>
      <c r="Z814" s="193"/>
      <c r="AA814" s="200"/>
      <c r="AB814" s="200"/>
      <c r="AH814" s="200" t="s">
        <v>398</v>
      </c>
      <c r="AJ814" s="200"/>
      <c r="AL814" s="200"/>
    </row>
    <row r="815" spans="1:38" s="108" customFormat="1" ht="56.25" customHeight="1">
      <c r="A815" s="194" t="s">
        <v>1155</v>
      </c>
      <c r="B815" s="195" t="s">
        <v>1156</v>
      </c>
      <c r="C815" s="1145" t="s">
        <v>1157</v>
      </c>
      <c r="D815" s="1145"/>
      <c r="E815" s="1145"/>
      <c r="F815" s="196" t="s">
        <v>481</v>
      </c>
      <c r="G815" s="196"/>
      <c r="H815" s="196"/>
      <c r="I815" s="256">
        <v>6.6</v>
      </c>
      <c r="J815" s="198"/>
      <c r="K815" s="196"/>
      <c r="L815" s="198"/>
      <c r="M815" s="196"/>
      <c r="N815" s="199"/>
      <c r="Z815" s="193"/>
      <c r="AA815" s="200"/>
      <c r="AB815" s="200" t="s">
        <v>1157</v>
      </c>
      <c r="AH815" s="200"/>
      <c r="AJ815" s="200"/>
      <c r="AL815" s="200"/>
    </row>
    <row r="816" spans="1:38" s="108" customFormat="1" ht="12" customHeight="1">
      <c r="A816" s="201"/>
      <c r="B816" s="202"/>
      <c r="C816" s="1141" t="s">
        <v>1158</v>
      </c>
      <c r="D816" s="1141"/>
      <c r="E816" s="1141"/>
      <c r="F816" s="1141"/>
      <c r="G816" s="1141"/>
      <c r="H816" s="1141"/>
      <c r="I816" s="1141"/>
      <c r="J816" s="1141"/>
      <c r="K816" s="1141"/>
      <c r="L816" s="1141"/>
      <c r="M816" s="1141"/>
      <c r="N816" s="1146"/>
      <c r="Z816" s="193"/>
      <c r="AA816" s="200"/>
      <c r="AB816" s="200"/>
      <c r="AC816" s="109" t="s">
        <v>1158</v>
      </c>
      <c r="AH816" s="200"/>
      <c r="AJ816" s="200"/>
      <c r="AL816" s="200"/>
    </row>
    <row r="817" spans="1:38" s="108" customFormat="1" ht="33.75" customHeight="1">
      <c r="A817" s="203"/>
      <c r="B817" s="204" t="s">
        <v>385</v>
      </c>
      <c r="C817" s="1141" t="s">
        <v>386</v>
      </c>
      <c r="D817" s="1141"/>
      <c r="E817" s="1141"/>
      <c r="F817" s="1141"/>
      <c r="G817" s="1141"/>
      <c r="H817" s="1141"/>
      <c r="I817" s="1141"/>
      <c r="J817" s="1141"/>
      <c r="K817" s="1141"/>
      <c r="L817" s="1141"/>
      <c r="M817" s="1141"/>
      <c r="N817" s="1146"/>
      <c r="Z817" s="193"/>
      <c r="AA817" s="200"/>
      <c r="AB817" s="200"/>
      <c r="AD817" s="109" t="s">
        <v>386</v>
      </c>
      <c r="AH817" s="200"/>
      <c r="AJ817" s="200"/>
      <c r="AL817" s="200"/>
    </row>
    <row r="818" spans="1:38" s="108" customFormat="1" ht="12">
      <c r="A818" s="205"/>
      <c r="B818" s="206">
        <v>1</v>
      </c>
      <c r="C818" s="1141" t="s">
        <v>446</v>
      </c>
      <c r="D818" s="1141"/>
      <c r="E818" s="1141"/>
      <c r="F818" s="207"/>
      <c r="G818" s="207"/>
      <c r="H818" s="207"/>
      <c r="I818" s="207"/>
      <c r="J818" s="208">
        <v>50.67</v>
      </c>
      <c r="K818" s="209">
        <v>1.25</v>
      </c>
      <c r="L818" s="208">
        <v>418.03</v>
      </c>
      <c r="M818" s="207"/>
      <c r="N818" s="210"/>
      <c r="Z818" s="193"/>
      <c r="AA818" s="200"/>
      <c r="AB818" s="200"/>
      <c r="AE818" s="109" t="s">
        <v>446</v>
      </c>
      <c r="AH818" s="200"/>
      <c r="AJ818" s="200"/>
      <c r="AL818" s="200"/>
    </row>
    <row r="819" spans="1:38" s="108" customFormat="1" ht="12">
      <c r="A819" s="205"/>
      <c r="B819" s="206">
        <v>2</v>
      </c>
      <c r="C819" s="1141" t="s">
        <v>387</v>
      </c>
      <c r="D819" s="1141"/>
      <c r="E819" s="1141"/>
      <c r="F819" s="207"/>
      <c r="G819" s="207"/>
      <c r="H819" s="207"/>
      <c r="I819" s="207"/>
      <c r="J819" s="208">
        <v>3.62</v>
      </c>
      <c r="K819" s="209">
        <v>1.25</v>
      </c>
      <c r="L819" s="208">
        <v>29.87</v>
      </c>
      <c r="M819" s="207"/>
      <c r="N819" s="210"/>
      <c r="Z819" s="193"/>
      <c r="AA819" s="200"/>
      <c r="AB819" s="200"/>
      <c r="AE819" s="109" t="s">
        <v>387</v>
      </c>
      <c r="AH819" s="200"/>
      <c r="AJ819" s="200"/>
      <c r="AL819" s="200"/>
    </row>
    <row r="820" spans="1:38" s="108" customFormat="1" ht="12">
      <c r="A820" s="205"/>
      <c r="B820" s="206">
        <v>3</v>
      </c>
      <c r="C820" s="1141" t="s">
        <v>388</v>
      </c>
      <c r="D820" s="1141"/>
      <c r="E820" s="1141"/>
      <c r="F820" s="207"/>
      <c r="G820" s="207"/>
      <c r="H820" s="207"/>
      <c r="I820" s="207"/>
      <c r="J820" s="208">
        <v>0.5</v>
      </c>
      <c r="K820" s="209">
        <v>1.25</v>
      </c>
      <c r="L820" s="208">
        <v>4.13</v>
      </c>
      <c r="M820" s="207"/>
      <c r="N820" s="210"/>
      <c r="Z820" s="193"/>
      <c r="AA820" s="200"/>
      <c r="AB820" s="200"/>
      <c r="AE820" s="109" t="s">
        <v>388</v>
      </c>
      <c r="AH820" s="200"/>
      <c r="AJ820" s="200"/>
      <c r="AL820" s="200"/>
    </row>
    <row r="821" spans="1:38" s="108" customFormat="1" ht="12">
      <c r="A821" s="205"/>
      <c r="B821" s="206">
        <v>4</v>
      </c>
      <c r="C821" s="1141" t="s">
        <v>447</v>
      </c>
      <c r="D821" s="1141"/>
      <c r="E821" s="1141"/>
      <c r="F821" s="207"/>
      <c r="G821" s="207"/>
      <c r="H821" s="207"/>
      <c r="I821" s="207"/>
      <c r="J821" s="208">
        <v>14.48</v>
      </c>
      <c r="K821" s="207"/>
      <c r="L821" s="208">
        <v>95.57</v>
      </c>
      <c r="M821" s="207"/>
      <c r="N821" s="210"/>
      <c r="Z821" s="193"/>
      <c r="AA821" s="200"/>
      <c r="AB821" s="200"/>
      <c r="AE821" s="109" t="s">
        <v>447</v>
      </c>
      <c r="AH821" s="200"/>
      <c r="AJ821" s="200"/>
      <c r="AL821" s="200"/>
    </row>
    <row r="822" spans="1:38" s="108" customFormat="1" ht="12">
      <c r="A822" s="205"/>
      <c r="B822" s="204"/>
      <c r="C822" s="1141" t="s">
        <v>448</v>
      </c>
      <c r="D822" s="1141"/>
      <c r="E822" s="1141"/>
      <c r="F822" s="207" t="s">
        <v>390</v>
      </c>
      <c r="G822" s="209">
        <v>5.39</v>
      </c>
      <c r="H822" s="209">
        <v>1.25</v>
      </c>
      <c r="I822" s="250">
        <v>44.467500000000001</v>
      </c>
      <c r="J822" s="204"/>
      <c r="K822" s="207"/>
      <c r="L822" s="204"/>
      <c r="M822" s="207"/>
      <c r="N822" s="210"/>
      <c r="Z822" s="193"/>
      <c r="AA822" s="200"/>
      <c r="AB822" s="200"/>
      <c r="AF822" s="109" t="s">
        <v>448</v>
      </c>
      <c r="AH822" s="200"/>
      <c r="AJ822" s="200"/>
      <c r="AL822" s="200"/>
    </row>
    <row r="823" spans="1:38" s="108" customFormat="1" ht="12">
      <c r="A823" s="205"/>
      <c r="B823" s="204"/>
      <c r="C823" s="1141" t="s">
        <v>389</v>
      </c>
      <c r="D823" s="1141"/>
      <c r="E823" s="1141"/>
      <c r="F823" s="207" t="s">
        <v>390</v>
      </c>
      <c r="G823" s="209">
        <v>0.04</v>
      </c>
      <c r="H823" s="209">
        <v>1.25</v>
      </c>
      <c r="I823" s="209">
        <v>0.33</v>
      </c>
      <c r="J823" s="204"/>
      <c r="K823" s="207"/>
      <c r="L823" s="204"/>
      <c r="M823" s="207"/>
      <c r="N823" s="210"/>
      <c r="Z823" s="193"/>
      <c r="AA823" s="200"/>
      <c r="AB823" s="200"/>
      <c r="AF823" s="109" t="s">
        <v>389</v>
      </c>
      <c r="AH823" s="200"/>
      <c r="AJ823" s="200"/>
      <c r="AL823" s="200"/>
    </row>
    <row r="824" spans="1:38" s="108" customFormat="1" ht="12" customHeight="1">
      <c r="A824" s="205"/>
      <c r="B824" s="204"/>
      <c r="C824" s="1150" t="s">
        <v>391</v>
      </c>
      <c r="D824" s="1150"/>
      <c r="E824" s="1150"/>
      <c r="F824" s="212"/>
      <c r="G824" s="212"/>
      <c r="H824" s="212"/>
      <c r="I824" s="212"/>
      <c r="J824" s="213">
        <v>68.77</v>
      </c>
      <c r="K824" s="212"/>
      <c r="L824" s="213">
        <v>543.47</v>
      </c>
      <c r="M824" s="212"/>
      <c r="N824" s="214"/>
      <c r="Z824" s="193"/>
      <c r="AA824" s="200"/>
      <c r="AB824" s="200"/>
      <c r="AG824" s="109" t="s">
        <v>391</v>
      </c>
      <c r="AH824" s="200"/>
      <c r="AJ824" s="200"/>
      <c r="AL824" s="200"/>
    </row>
    <row r="825" spans="1:38" s="108" customFormat="1" ht="12">
      <c r="A825" s="205"/>
      <c r="B825" s="204"/>
      <c r="C825" s="1141" t="s">
        <v>392</v>
      </c>
      <c r="D825" s="1141"/>
      <c r="E825" s="1141"/>
      <c r="F825" s="207"/>
      <c r="G825" s="207"/>
      <c r="H825" s="207"/>
      <c r="I825" s="207"/>
      <c r="J825" s="204"/>
      <c r="K825" s="207"/>
      <c r="L825" s="208">
        <v>422.16</v>
      </c>
      <c r="M825" s="207"/>
      <c r="N825" s="210"/>
      <c r="Z825" s="193"/>
      <c r="AA825" s="200"/>
      <c r="AB825" s="200"/>
      <c r="AF825" s="109" t="s">
        <v>392</v>
      </c>
      <c r="AH825" s="200"/>
      <c r="AJ825" s="200"/>
      <c r="AL825" s="200"/>
    </row>
    <row r="826" spans="1:38" s="108" customFormat="1" ht="22.5" customHeight="1">
      <c r="A826" s="205"/>
      <c r="B826" s="204" t="s">
        <v>885</v>
      </c>
      <c r="C826" s="1141" t="s">
        <v>886</v>
      </c>
      <c r="D826" s="1141"/>
      <c r="E826" s="1141"/>
      <c r="F826" s="207" t="s">
        <v>395</v>
      </c>
      <c r="G826" s="215">
        <v>97</v>
      </c>
      <c r="H826" s="207"/>
      <c r="I826" s="215">
        <v>97</v>
      </c>
      <c r="J826" s="204"/>
      <c r="K826" s="207"/>
      <c r="L826" s="208">
        <v>409.5</v>
      </c>
      <c r="M826" s="207"/>
      <c r="N826" s="210"/>
      <c r="Z826" s="193"/>
      <c r="AA826" s="200"/>
      <c r="AB826" s="200"/>
      <c r="AF826" s="109" t="s">
        <v>886</v>
      </c>
      <c r="AH826" s="200"/>
      <c r="AJ826" s="200"/>
      <c r="AL826" s="200"/>
    </row>
    <row r="827" spans="1:38" s="108" customFormat="1" ht="22.5" customHeight="1">
      <c r="A827" s="205"/>
      <c r="B827" s="204" t="s">
        <v>887</v>
      </c>
      <c r="C827" s="1141" t="s">
        <v>888</v>
      </c>
      <c r="D827" s="1141"/>
      <c r="E827" s="1141"/>
      <c r="F827" s="207" t="s">
        <v>395</v>
      </c>
      <c r="G827" s="215">
        <v>51</v>
      </c>
      <c r="H827" s="207"/>
      <c r="I827" s="215">
        <v>51</v>
      </c>
      <c r="J827" s="204"/>
      <c r="K827" s="207"/>
      <c r="L827" s="208">
        <v>215.3</v>
      </c>
      <c r="M827" s="207"/>
      <c r="N827" s="210"/>
      <c r="Z827" s="193"/>
      <c r="AA827" s="200"/>
      <c r="AB827" s="200"/>
      <c r="AF827" s="109" t="s">
        <v>888</v>
      </c>
      <c r="AH827" s="200"/>
      <c r="AJ827" s="200"/>
      <c r="AL827" s="200"/>
    </row>
    <row r="828" spans="1:38" s="108" customFormat="1" ht="12" customHeight="1">
      <c r="A828" s="216"/>
      <c r="B828" s="217"/>
      <c r="C828" s="1145" t="s">
        <v>398</v>
      </c>
      <c r="D828" s="1145"/>
      <c r="E828" s="1145"/>
      <c r="F828" s="196"/>
      <c r="G828" s="196"/>
      <c r="H828" s="196"/>
      <c r="I828" s="196"/>
      <c r="J828" s="198"/>
      <c r="K828" s="196"/>
      <c r="L828" s="222">
        <v>1168.27</v>
      </c>
      <c r="M828" s="212"/>
      <c r="N828" s="199"/>
      <c r="Z828" s="193"/>
      <c r="AA828" s="200"/>
      <c r="AB828" s="200"/>
      <c r="AH828" s="200" t="s">
        <v>398</v>
      </c>
      <c r="AJ828" s="200"/>
      <c r="AL828" s="200"/>
    </row>
    <row r="829" spans="1:38" s="108" customFormat="1" ht="22.5" customHeight="1">
      <c r="A829" s="194" t="s">
        <v>1159</v>
      </c>
      <c r="B829" s="195" t="s">
        <v>1160</v>
      </c>
      <c r="C829" s="1145" t="s">
        <v>1161</v>
      </c>
      <c r="D829" s="1145"/>
      <c r="E829" s="1145"/>
      <c r="F829" s="196" t="s">
        <v>659</v>
      </c>
      <c r="G829" s="196"/>
      <c r="H829" s="196"/>
      <c r="I829" s="197">
        <v>0.67320000000000002</v>
      </c>
      <c r="J829" s="222">
        <v>1335.52</v>
      </c>
      <c r="K829" s="196"/>
      <c r="L829" s="218">
        <v>899.07</v>
      </c>
      <c r="M829" s="196"/>
      <c r="N829" s="199"/>
      <c r="Z829" s="193"/>
      <c r="AA829" s="200"/>
      <c r="AB829" s="200" t="s">
        <v>1161</v>
      </c>
      <c r="AH829" s="200"/>
      <c r="AJ829" s="200"/>
      <c r="AL829" s="200"/>
    </row>
    <row r="830" spans="1:38" s="108" customFormat="1" ht="12" customHeight="1">
      <c r="A830" s="216"/>
      <c r="B830" s="217"/>
      <c r="C830" s="1141" t="s">
        <v>409</v>
      </c>
      <c r="D830" s="1141"/>
      <c r="E830" s="1141"/>
      <c r="F830" s="1141"/>
      <c r="G830" s="1141"/>
      <c r="H830" s="1141"/>
      <c r="I830" s="1141"/>
      <c r="J830" s="1141"/>
      <c r="K830" s="1141"/>
      <c r="L830" s="1141"/>
      <c r="M830" s="1141"/>
      <c r="N830" s="1146"/>
      <c r="Z830" s="193"/>
      <c r="AA830" s="200"/>
      <c r="AB830" s="200"/>
      <c r="AH830" s="200"/>
      <c r="AI830" s="109" t="s">
        <v>409</v>
      </c>
      <c r="AJ830" s="200"/>
      <c r="AL830" s="200"/>
    </row>
    <row r="831" spans="1:38" s="108" customFormat="1" ht="12" customHeight="1">
      <c r="A831" s="201"/>
      <c r="B831" s="202"/>
      <c r="C831" s="1141" t="s">
        <v>1162</v>
      </c>
      <c r="D831" s="1141"/>
      <c r="E831" s="1141"/>
      <c r="F831" s="1141"/>
      <c r="G831" s="1141"/>
      <c r="H831" s="1141"/>
      <c r="I831" s="1141"/>
      <c r="J831" s="1141"/>
      <c r="K831" s="1141"/>
      <c r="L831" s="1141"/>
      <c r="M831" s="1141"/>
      <c r="N831" s="1146"/>
      <c r="Z831" s="193"/>
      <c r="AA831" s="200"/>
      <c r="AB831" s="200"/>
      <c r="AC831" s="109" t="s">
        <v>1162</v>
      </c>
      <c r="AH831" s="200"/>
      <c r="AJ831" s="200"/>
      <c r="AL831" s="200"/>
    </row>
    <row r="832" spans="1:38" s="108" customFormat="1" ht="12" customHeight="1">
      <c r="A832" s="216"/>
      <c r="B832" s="217"/>
      <c r="C832" s="1145" t="s">
        <v>398</v>
      </c>
      <c r="D832" s="1145"/>
      <c r="E832" s="1145"/>
      <c r="F832" s="196"/>
      <c r="G832" s="196"/>
      <c r="H832" s="196"/>
      <c r="I832" s="196"/>
      <c r="J832" s="198"/>
      <c r="K832" s="196"/>
      <c r="L832" s="218">
        <v>899.07</v>
      </c>
      <c r="M832" s="212"/>
      <c r="N832" s="199"/>
      <c r="Z832" s="193"/>
      <c r="AA832" s="200"/>
      <c r="AB832" s="200"/>
      <c r="AH832" s="200" t="s">
        <v>398</v>
      </c>
      <c r="AJ832" s="200"/>
      <c r="AL832" s="200"/>
    </row>
    <row r="833" spans="1:38" s="108" customFormat="1" ht="12" customHeight="1">
      <c r="A833" s="194" t="s">
        <v>1163</v>
      </c>
      <c r="B833" s="195" t="s">
        <v>1038</v>
      </c>
      <c r="C833" s="1145" t="s">
        <v>1039</v>
      </c>
      <c r="D833" s="1145"/>
      <c r="E833" s="1145"/>
      <c r="F833" s="196" t="s">
        <v>486</v>
      </c>
      <c r="G833" s="196"/>
      <c r="H833" s="196"/>
      <c r="I833" s="251">
        <v>23</v>
      </c>
      <c r="J833" s="198"/>
      <c r="K833" s="196"/>
      <c r="L833" s="198"/>
      <c r="M833" s="196"/>
      <c r="N833" s="199"/>
      <c r="Z833" s="193"/>
      <c r="AA833" s="200"/>
      <c r="AB833" s="200" t="s">
        <v>1039</v>
      </c>
      <c r="AH833" s="200"/>
      <c r="AJ833" s="200"/>
      <c r="AL833" s="200"/>
    </row>
    <row r="834" spans="1:38" s="108" customFormat="1" ht="12" customHeight="1">
      <c r="A834" s="201"/>
      <c r="B834" s="202"/>
      <c r="C834" s="1141" t="s">
        <v>1164</v>
      </c>
      <c r="D834" s="1141"/>
      <c r="E834" s="1141"/>
      <c r="F834" s="1141"/>
      <c r="G834" s="1141"/>
      <c r="H834" s="1141"/>
      <c r="I834" s="1141"/>
      <c r="J834" s="1141"/>
      <c r="K834" s="1141"/>
      <c r="L834" s="1141"/>
      <c r="M834" s="1141"/>
      <c r="N834" s="1146"/>
      <c r="Z834" s="193"/>
      <c r="AA834" s="200"/>
      <c r="AB834" s="200"/>
      <c r="AC834" s="109" t="s">
        <v>1164</v>
      </c>
      <c r="AH834" s="200"/>
      <c r="AJ834" s="200"/>
      <c r="AL834" s="200"/>
    </row>
    <row r="835" spans="1:38" s="108" customFormat="1" ht="33.75" customHeight="1">
      <c r="A835" s="203"/>
      <c r="B835" s="204" t="s">
        <v>385</v>
      </c>
      <c r="C835" s="1141" t="s">
        <v>386</v>
      </c>
      <c r="D835" s="1141"/>
      <c r="E835" s="1141"/>
      <c r="F835" s="1141"/>
      <c r="G835" s="1141"/>
      <c r="H835" s="1141"/>
      <c r="I835" s="1141"/>
      <c r="J835" s="1141"/>
      <c r="K835" s="1141"/>
      <c r="L835" s="1141"/>
      <c r="M835" s="1141"/>
      <c r="N835" s="1146"/>
      <c r="Z835" s="193"/>
      <c r="AA835" s="200"/>
      <c r="AB835" s="200"/>
      <c r="AD835" s="109" t="s">
        <v>386</v>
      </c>
      <c r="AH835" s="200"/>
      <c r="AJ835" s="200"/>
      <c r="AL835" s="200"/>
    </row>
    <row r="836" spans="1:38" s="108" customFormat="1" ht="12">
      <c r="A836" s="205"/>
      <c r="B836" s="206">
        <v>1</v>
      </c>
      <c r="C836" s="1141" t="s">
        <v>446</v>
      </c>
      <c r="D836" s="1141"/>
      <c r="E836" s="1141"/>
      <c r="F836" s="207"/>
      <c r="G836" s="207"/>
      <c r="H836" s="207"/>
      <c r="I836" s="207"/>
      <c r="J836" s="208">
        <v>10.220000000000001</v>
      </c>
      <c r="K836" s="209">
        <v>1.25</v>
      </c>
      <c r="L836" s="208">
        <v>293.83</v>
      </c>
      <c r="M836" s="207"/>
      <c r="N836" s="210"/>
      <c r="Z836" s="193"/>
      <c r="AA836" s="200"/>
      <c r="AB836" s="200"/>
      <c r="AE836" s="109" t="s">
        <v>446</v>
      </c>
      <c r="AH836" s="200"/>
      <c r="AJ836" s="200"/>
      <c r="AL836" s="200"/>
    </row>
    <row r="837" spans="1:38" s="108" customFormat="1" ht="12">
      <c r="A837" s="205"/>
      <c r="B837" s="206">
        <v>4</v>
      </c>
      <c r="C837" s="1141" t="s">
        <v>447</v>
      </c>
      <c r="D837" s="1141"/>
      <c r="E837" s="1141"/>
      <c r="F837" s="207"/>
      <c r="G837" s="207"/>
      <c r="H837" s="207"/>
      <c r="I837" s="207"/>
      <c r="J837" s="208">
        <v>0.38</v>
      </c>
      <c r="K837" s="207"/>
      <c r="L837" s="208">
        <v>8.74</v>
      </c>
      <c r="M837" s="207"/>
      <c r="N837" s="210"/>
      <c r="Z837" s="193"/>
      <c r="AA837" s="200"/>
      <c r="AB837" s="200"/>
      <c r="AE837" s="109" t="s">
        <v>447</v>
      </c>
      <c r="AH837" s="200"/>
      <c r="AJ837" s="200"/>
      <c r="AL837" s="200"/>
    </row>
    <row r="838" spans="1:38" s="108" customFormat="1" ht="12">
      <c r="A838" s="205"/>
      <c r="B838" s="204"/>
      <c r="C838" s="1141" t="s">
        <v>448</v>
      </c>
      <c r="D838" s="1141"/>
      <c r="E838" s="1141"/>
      <c r="F838" s="207" t="s">
        <v>390</v>
      </c>
      <c r="G838" s="209">
        <v>1.03</v>
      </c>
      <c r="H838" s="209">
        <v>1.25</v>
      </c>
      <c r="I838" s="250">
        <v>29.612500000000001</v>
      </c>
      <c r="J838" s="204"/>
      <c r="K838" s="207"/>
      <c r="L838" s="204"/>
      <c r="M838" s="207"/>
      <c r="N838" s="210"/>
      <c r="Z838" s="193"/>
      <c r="AA838" s="200"/>
      <c r="AB838" s="200"/>
      <c r="AF838" s="109" t="s">
        <v>448</v>
      </c>
      <c r="AH838" s="200"/>
      <c r="AJ838" s="200"/>
      <c r="AL838" s="200"/>
    </row>
    <row r="839" spans="1:38" s="108" customFormat="1" ht="12" customHeight="1">
      <c r="A839" s="205"/>
      <c r="B839" s="204"/>
      <c r="C839" s="1150" t="s">
        <v>391</v>
      </c>
      <c r="D839" s="1150"/>
      <c r="E839" s="1150"/>
      <c r="F839" s="212"/>
      <c r="G839" s="212"/>
      <c r="H839" s="212"/>
      <c r="I839" s="212"/>
      <c r="J839" s="213">
        <v>10.6</v>
      </c>
      <c r="K839" s="212"/>
      <c r="L839" s="213">
        <v>302.57</v>
      </c>
      <c r="M839" s="212"/>
      <c r="N839" s="214"/>
      <c r="Z839" s="193"/>
      <c r="AA839" s="200"/>
      <c r="AB839" s="200"/>
      <c r="AG839" s="109" t="s">
        <v>391</v>
      </c>
      <c r="AH839" s="200"/>
      <c r="AJ839" s="200"/>
      <c r="AL839" s="200"/>
    </row>
    <row r="840" spans="1:38" s="108" customFormat="1" ht="12">
      <c r="A840" s="205"/>
      <c r="B840" s="204"/>
      <c r="C840" s="1141" t="s">
        <v>392</v>
      </c>
      <c r="D840" s="1141"/>
      <c r="E840" s="1141"/>
      <c r="F840" s="207"/>
      <c r="G840" s="207"/>
      <c r="H840" s="207"/>
      <c r="I840" s="207"/>
      <c r="J840" s="204"/>
      <c r="K840" s="207"/>
      <c r="L840" s="208">
        <v>293.83</v>
      </c>
      <c r="M840" s="207"/>
      <c r="N840" s="210"/>
      <c r="Z840" s="193"/>
      <c r="AA840" s="200"/>
      <c r="AB840" s="200"/>
      <c r="AF840" s="109" t="s">
        <v>392</v>
      </c>
      <c r="AH840" s="200"/>
      <c r="AJ840" s="200"/>
      <c r="AL840" s="200"/>
    </row>
    <row r="841" spans="1:38" s="108" customFormat="1" ht="22.5" customHeight="1">
      <c r="A841" s="205"/>
      <c r="B841" s="204" t="s">
        <v>885</v>
      </c>
      <c r="C841" s="1141" t="s">
        <v>886</v>
      </c>
      <c r="D841" s="1141"/>
      <c r="E841" s="1141"/>
      <c r="F841" s="207" t="s">
        <v>395</v>
      </c>
      <c r="G841" s="215">
        <v>97</v>
      </c>
      <c r="H841" s="207"/>
      <c r="I841" s="215">
        <v>97</v>
      </c>
      <c r="J841" s="204"/>
      <c r="K841" s="207"/>
      <c r="L841" s="208">
        <v>285.02</v>
      </c>
      <c r="M841" s="207"/>
      <c r="N841" s="210"/>
      <c r="Z841" s="193"/>
      <c r="AA841" s="200"/>
      <c r="AB841" s="200"/>
      <c r="AF841" s="109" t="s">
        <v>886</v>
      </c>
      <c r="AH841" s="200"/>
      <c r="AJ841" s="200"/>
      <c r="AL841" s="200"/>
    </row>
    <row r="842" spans="1:38" s="108" customFormat="1" ht="22.5" customHeight="1">
      <c r="A842" s="205"/>
      <c r="B842" s="204" t="s">
        <v>887</v>
      </c>
      <c r="C842" s="1141" t="s">
        <v>888</v>
      </c>
      <c r="D842" s="1141"/>
      <c r="E842" s="1141"/>
      <c r="F842" s="207" t="s">
        <v>395</v>
      </c>
      <c r="G842" s="215">
        <v>51</v>
      </c>
      <c r="H842" s="207"/>
      <c r="I842" s="215">
        <v>51</v>
      </c>
      <c r="J842" s="204"/>
      <c r="K842" s="207"/>
      <c r="L842" s="208">
        <v>149.85</v>
      </c>
      <c r="M842" s="207"/>
      <c r="N842" s="210"/>
      <c r="Z842" s="193"/>
      <c r="AA842" s="200"/>
      <c r="AB842" s="200"/>
      <c r="AF842" s="109" t="s">
        <v>888</v>
      </c>
      <c r="AH842" s="200"/>
      <c r="AJ842" s="200"/>
      <c r="AL842" s="200"/>
    </row>
    <row r="843" spans="1:38" s="108" customFormat="1" ht="12" customHeight="1">
      <c r="A843" s="216"/>
      <c r="B843" s="217"/>
      <c r="C843" s="1145" t="s">
        <v>398</v>
      </c>
      <c r="D843" s="1145"/>
      <c r="E843" s="1145"/>
      <c r="F843" s="196"/>
      <c r="G843" s="196"/>
      <c r="H843" s="196"/>
      <c r="I843" s="196"/>
      <c r="J843" s="198"/>
      <c r="K843" s="196"/>
      <c r="L843" s="218">
        <v>737.44</v>
      </c>
      <c r="M843" s="212"/>
      <c r="N843" s="199"/>
      <c r="Z843" s="193"/>
      <c r="AA843" s="200"/>
      <c r="AB843" s="200"/>
      <c r="AH843" s="200" t="s">
        <v>398</v>
      </c>
      <c r="AJ843" s="200"/>
      <c r="AL843" s="200"/>
    </row>
    <row r="844" spans="1:38" s="108" customFormat="1" ht="22.5" customHeight="1">
      <c r="A844" s="194" t="s">
        <v>1165</v>
      </c>
      <c r="B844" s="195" t="s">
        <v>1166</v>
      </c>
      <c r="C844" s="1145" t="s">
        <v>1167</v>
      </c>
      <c r="D844" s="1145"/>
      <c r="E844" s="1145"/>
      <c r="F844" s="196" t="s">
        <v>486</v>
      </c>
      <c r="G844" s="196"/>
      <c r="H844" s="196"/>
      <c r="I844" s="251">
        <v>23</v>
      </c>
      <c r="J844" s="218">
        <v>129.16999999999999</v>
      </c>
      <c r="K844" s="196"/>
      <c r="L844" s="222">
        <v>2970.91</v>
      </c>
      <c r="M844" s="196"/>
      <c r="N844" s="199"/>
      <c r="Z844" s="193"/>
      <c r="AA844" s="200"/>
      <c r="AB844" s="200" t="s">
        <v>1167</v>
      </c>
      <c r="AH844" s="200"/>
      <c r="AJ844" s="200"/>
      <c r="AL844" s="200"/>
    </row>
    <row r="845" spans="1:38" s="108" customFormat="1" ht="12" customHeight="1">
      <c r="A845" s="216"/>
      <c r="B845" s="217"/>
      <c r="C845" s="1141" t="s">
        <v>1043</v>
      </c>
      <c r="D845" s="1141"/>
      <c r="E845" s="1141"/>
      <c r="F845" s="1141"/>
      <c r="G845" s="1141"/>
      <c r="H845" s="1141"/>
      <c r="I845" s="1141"/>
      <c r="J845" s="1141"/>
      <c r="K845" s="1141"/>
      <c r="L845" s="1141"/>
      <c r="M845" s="1141"/>
      <c r="N845" s="1146"/>
      <c r="Z845" s="193"/>
      <c r="AA845" s="200"/>
      <c r="AB845" s="200"/>
      <c r="AH845" s="200"/>
      <c r="AI845" s="109" t="s">
        <v>1043</v>
      </c>
      <c r="AJ845" s="200"/>
      <c r="AL845" s="200"/>
    </row>
    <row r="846" spans="1:38" s="108" customFormat="1" ht="12" customHeight="1">
      <c r="A846" s="216"/>
      <c r="B846" s="217"/>
      <c r="C846" s="1145" t="s">
        <v>398</v>
      </c>
      <c r="D846" s="1145"/>
      <c r="E846" s="1145"/>
      <c r="F846" s="196"/>
      <c r="G846" s="196"/>
      <c r="H846" s="196"/>
      <c r="I846" s="196"/>
      <c r="J846" s="198"/>
      <c r="K846" s="196"/>
      <c r="L846" s="222">
        <v>2970.91</v>
      </c>
      <c r="M846" s="212"/>
      <c r="N846" s="199"/>
      <c r="Z846" s="193"/>
      <c r="AA846" s="200"/>
      <c r="AB846" s="200"/>
      <c r="AH846" s="200" t="s">
        <v>398</v>
      </c>
      <c r="AJ846" s="200"/>
      <c r="AL846" s="200"/>
    </row>
    <row r="847" spans="1:38" s="108" customFormat="1" ht="22.5" customHeight="1">
      <c r="A847" s="194" t="s">
        <v>1168</v>
      </c>
      <c r="B847" s="195" t="s">
        <v>1169</v>
      </c>
      <c r="C847" s="1145" t="s">
        <v>1170</v>
      </c>
      <c r="D847" s="1145"/>
      <c r="E847" s="1145"/>
      <c r="F847" s="196" t="s">
        <v>673</v>
      </c>
      <c r="G847" s="196"/>
      <c r="H847" s="196"/>
      <c r="I847" s="247">
        <v>0.04</v>
      </c>
      <c r="J847" s="198"/>
      <c r="K847" s="196"/>
      <c r="L847" s="198"/>
      <c r="M847" s="196"/>
      <c r="N847" s="199"/>
      <c r="Z847" s="193"/>
      <c r="AA847" s="200"/>
      <c r="AB847" s="200" t="s">
        <v>1170</v>
      </c>
      <c r="AH847" s="200"/>
      <c r="AJ847" s="200"/>
      <c r="AL847" s="200"/>
    </row>
    <row r="848" spans="1:38" s="108" customFormat="1" ht="12" customHeight="1">
      <c r="A848" s="201"/>
      <c r="B848" s="202"/>
      <c r="C848" s="1141" t="s">
        <v>1171</v>
      </c>
      <c r="D848" s="1141"/>
      <c r="E848" s="1141"/>
      <c r="F848" s="1141"/>
      <c r="G848" s="1141"/>
      <c r="H848" s="1141"/>
      <c r="I848" s="1141"/>
      <c r="J848" s="1141"/>
      <c r="K848" s="1141"/>
      <c r="L848" s="1141"/>
      <c r="M848" s="1141"/>
      <c r="N848" s="1146"/>
      <c r="Z848" s="193"/>
      <c r="AA848" s="200"/>
      <c r="AB848" s="200"/>
      <c r="AC848" s="109" t="s">
        <v>1171</v>
      </c>
      <c r="AH848" s="200"/>
      <c r="AJ848" s="200"/>
      <c r="AL848" s="200"/>
    </row>
    <row r="849" spans="1:38" s="108" customFormat="1" ht="33.75" customHeight="1">
      <c r="A849" s="203"/>
      <c r="B849" s="204" t="s">
        <v>385</v>
      </c>
      <c r="C849" s="1141" t="s">
        <v>386</v>
      </c>
      <c r="D849" s="1141"/>
      <c r="E849" s="1141"/>
      <c r="F849" s="1141"/>
      <c r="G849" s="1141"/>
      <c r="H849" s="1141"/>
      <c r="I849" s="1141"/>
      <c r="J849" s="1141"/>
      <c r="K849" s="1141"/>
      <c r="L849" s="1141"/>
      <c r="M849" s="1141"/>
      <c r="N849" s="1146"/>
      <c r="Z849" s="193"/>
      <c r="AA849" s="200"/>
      <c r="AB849" s="200"/>
      <c r="AD849" s="109" t="s">
        <v>386</v>
      </c>
      <c r="AH849" s="200"/>
      <c r="AJ849" s="200"/>
      <c r="AL849" s="200"/>
    </row>
    <row r="850" spans="1:38" s="108" customFormat="1" ht="12">
      <c r="A850" s="205"/>
      <c r="B850" s="206">
        <v>1</v>
      </c>
      <c r="C850" s="1141" t="s">
        <v>446</v>
      </c>
      <c r="D850" s="1141"/>
      <c r="E850" s="1141"/>
      <c r="F850" s="207"/>
      <c r="G850" s="207"/>
      <c r="H850" s="207"/>
      <c r="I850" s="207"/>
      <c r="J850" s="208">
        <v>342.84</v>
      </c>
      <c r="K850" s="209">
        <v>1.25</v>
      </c>
      <c r="L850" s="208">
        <v>17.14</v>
      </c>
      <c r="M850" s="207"/>
      <c r="N850" s="210"/>
      <c r="Z850" s="193"/>
      <c r="AA850" s="200"/>
      <c r="AB850" s="200"/>
      <c r="AE850" s="109" t="s">
        <v>446</v>
      </c>
      <c r="AH850" s="200"/>
      <c r="AJ850" s="200"/>
      <c r="AL850" s="200"/>
    </row>
    <row r="851" spans="1:38" s="108" customFormat="1" ht="12">
      <c r="A851" s="205"/>
      <c r="B851" s="206">
        <v>2</v>
      </c>
      <c r="C851" s="1141" t="s">
        <v>387</v>
      </c>
      <c r="D851" s="1141"/>
      <c r="E851" s="1141"/>
      <c r="F851" s="207"/>
      <c r="G851" s="207"/>
      <c r="H851" s="207"/>
      <c r="I851" s="207"/>
      <c r="J851" s="208">
        <v>4.7699999999999996</v>
      </c>
      <c r="K851" s="209">
        <v>1.25</v>
      </c>
      <c r="L851" s="208">
        <v>0.24</v>
      </c>
      <c r="M851" s="207"/>
      <c r="N851" s="210"/>
      <c r="Z851" s="193"/>
      <c r="AA851" s="200"/>
      <c r="AB851" s="200"/>
      <c r="AE851" s="109" t="s">
        <v>387</v>
      </c>
      <c r="AH851" s="200"/>
      <c r="AJ851" s="200"/>
      <c r="AL851" s="200"/>
    </row>
    <row r="852" spans="1:38" s="108" customFormat="1" ht="12">
      <c r="A852" s="205"/>
      <c r="B852" s="206">
        <v>3</v>
      </c>
      <c r="C852" s="1141" t="s">
        <v>388</v>
      </c>
      <c r="D852" s="1141"/>
      <c r="E852" s="1141"/>
      <c r="F852" s="207"/>
      <c r="G852" s="207"/>
      <c r="H852" s="207"/>
      <c r="I852" s="207"/>
      <c r="J852" s="208">
        <v>0.64</v>
      </c>
      <c r="K852" s="209">
        <v>1.25</v>
      </c>
      <c r="L852" s="208">
        <v>0.03</v>
      </c>
      <c r="M852" s="207"/>
      <c r="N852" s="210"/>
      <c r="Z852" s="193"/>
      <c r="AA852" s="200"/>
      <c r="AB852" s="200"/>
      <c r="AE852" s="109" t="s">
        <v>388</v>
      </c>
      <c r="AH852" s="200"/>
      <c r="AJ852" s="200"/>
      <c r="AL852" s="200"/>
    </row>
    <row r="853" spans="1:38" s="108" customFormat="1" ht="12">
      <c r="A853" s="205"/>
      <c r="B853" s="206">
        <v>4</v>
      </c>
      <c r="C853" s="1141" t="s">
        <v>447</v>
      </c>
      <c r="D853" s="1141"/>
      <c r="E853" s="1141"/>
      <c r="F853" s="207"/>
      <c r="G853" s="207"/>
      <c r="H853" s="207"/>
      <c r="I853" s="207"/>
      <c r="J853" s="208">
        <v>106.42</v>
      </c>
      <c r="K853" s="207"/>
      <c r="L853" s="208">
        <v>4.26</v>
      </c>
      <c r="M853" s="207"/>
      <c r="N853" s="210"/>
      <c r="Z853" s="193"/>
      <c r="AA853" s="200"/>
      <c r="AB853" s="200"/>
      <c r="AE853" s="109" t="s">
        <v>447</v>
      </c>
      <c r="AH853" s="200"/>
      <c r="AJ853" s="200"/>
      <c r="AL853" s="200"/>
    </row>
    <row r="854" spans="1:38" s="108" customFormat="1" ht="12">
      <c r="A854" s="205"/>
      <c r="B854" s="204"/>
      <c r="C854" s="1141" t="s">
        <v>448</v>
      </c>
      <c r="D854" s="1141"/>
      <c r="E854" s="1141"/>
      <c r="F854" s="207" t="s">
        <v>390</v>
      </c>
      <c r="G854" s="209">
        <v>34.56</v>
      </c>
      <c r="H854" s="209">
        <v>1.25</v>
      </c>
      <c r="I854" s="254">
        <v>1.728</v>
      </c>
      <c r="J854" s="204"/>
      <c r="K854" s="207"/>
      <c r="L854" s="204"/>
      <c r="M854" s="207"/>
      <c r="N854" s="210"/>
      <c r="Z854" s="193"/>
      <c r="AA854" s="200"/>
      <c r="AB854" s="200"/>
      <c r="AF854" s="109" t="s">
        <v>448</v>
      </c>
      <c r="AH854" s="200"/>
      <c r="AJ854" s="200"/>
      <c r="AL854" s="200"/>
    </row>
    <row r="855" spans="1:38" s="108" customFormat="1" ht="12">
      <c r="A855" s="205"/>
      <c r="B855" s="204"/>
      <c r="C855" s="1141" t="s">
        <v>389</v>
      </c>
      <c r="D855" s="1141"/>
      <c r="E855" s="1141"/>
      <c r="F855" s="207" t="s">
        <v>390</v>
      </c>
      <c r="G855" s="209">
        <v>0.05</v>
      </c>
      <c r="H855" s="209">
        <v>1.25</v>
      </c>
      <c r="I855" s="250">
        <v>2.5000000000000001E-3</v>
      </c>
      <c r="J855" s="204"/>
      <c r="K855" s="207"/>
      <c r="L855" s="204"/>
      <c r="M855" s="207"/>
      <c r="N855" s="210"/>
      <c r="Z855" s="193"/>
      <c r="AA855" s="200"/>
      <c r="AB855" s="200"/>
      <c r="AF855" s="109" t="s">
        <v>389</v>
      </c>
      <c r="AH855" s="200"/>
      <c r="AJ855" s="200"/>
      <c r="AL855" s="200"/>
    </row>
    <row r="856" spans="1:38" s="108" customFormat="1" ht="12" customHeight="1">
      <c r="A856" s="205"/>
      <c r="B856" s="204"/>
      <c r="C856" s="1150" t="s">
        <v>391</v>
      </c>
      <c r="D856" s="1150"/>
      <c r="E856" s="1150"/>
      <c r="F856" s="212"/>
      <c r="G856" s="212"/>
      <c r="H856" s="212"/>
      <c r="I856" s="212"/>
      <c r="J856" s="213">
        <v>454.03</v>
      </c>
      <c r="K856" s="212"/>
      <c r="L856" s="213">
        <v>21.64</v>
      </c>
      <c r="M856" s="212"/>
      <c r="N856" s="214"/>
      <c r="Z856" s="193"/>
      <c r="AA856" s="200"/>
      <c r="AB856" s="200"/>
      <c r="AG856" s="109" t="s">
        <v>391</v>
      </c>
      <c r="AH856" s="200"/>
      <c r="AJ856" s="200"/>
      <c r="AL856" s="200"/>
    </row>
    <row r="857" spans="1:38" s="108" customFormat="1" ht="12">
      <c r="A857" s="205"/>
      <c r="B857" s="204"/>
      <c r="C857" s="1141" t="s">
        <v>392</v>
      </c>
      <c r="D857" s="1141"/>
      <c r="E857" s="1141"/>
      <c r="F857" s="207"/>
      <c r="G857" s="207"/>
      <c r="H857" s="207"/>
      <c r="I857" s="207"/>
      <c r="J857" s="204"/>
      <c r="K857" s="207"/>
      <c r="L857" s="208">
        <v>17.170000000000002</v>
      </c>
      <c r="M857" s="207"/>
      <c r="N857" s="210"/>
      <c r="Z857" s="193"/>
      <c r="AA857" s="200"/>
      <c r="AB857" s="200"/>
      <c r="AF857" s="109" t="s">
        <v>392</v>
      </c>
      <c r="AH857" s="200"/>
      <c r="AJ857" s="200"/>
      <c r="AL857" s="200"/>
    </row>
    <row r="858" spans="1:38" s="108" customFormat="1" ht="22.5" customHeight="1">
      <c r="A858" s="205"/>
      <c r="B858" s="204" t="s">
        <v>885</v>
      </c>
      <c r="C858" s="1141" t="s">
        <v>886</v>
      </c>
      <c r="D858" s="1141"/>
      <c r="E858" s="1141"/>
      <c r="F858" s="207" t="s">
        <v>395</v>
      </c>
      <c r="G858" s="215">
        <v>97</v>
      </c>
      <c r="H858" s="207"/>
      <c r="I858" s="215">
        <v>97</v>
      </c>
      <c r="J858" s="204"/>
      <c r="K858" s="207"/>
      <c r="L858" s="208">
        <v>16.649999999999999</v>
      </c>
      <c r="M858" s="207"/>
      <c r="N858" s="210"/>
      <c r="Z858" s="193"/>
      <c r="AA858" s="200"/>
      <c r="AB858" s="200"/>
      <c r="AF858" s="109" t="s">
        <v>886</v>
      </c>
      <c r="AH858" s="200"/>
      <c r="AJ858" s="200"/>
      <c r="AL858" s="200"/>
    </row>
    <row r="859" spans="1:38" s="108" customFormat="1" ht="22.5" customHeight="1">
      <c r="A859" s="205"/>
      <c r="B859" s="204" t="s">
        <v>887</v>
      </c>
      <c r="C859" s="1141" t="s">
        <v>888</v>
      </c>
      <c r="D859" s="1141"/>
      <c r="E859" s="1141"/>
      <c r="F859" s="207" t="s">
        <v>395</v>
      </c>
      <c r="G859" s="215">
        <v>51</v>
      </c>
      <c r="H859" s="207"/>
      <c r="I859" s="215">
        <v>51</v>
      </c>
      <c r="J859" s="204"/>
      <c r="K859" s="207"/>
      <c r="L859" s="208">
        <v>8.76</v>
      </c>
      <c r="M859" s="207"/>
      <c r="N859" s="210"/>
      <c r="Z859" s="193"/>
      <c r="AA859" s="200"/>
      <c r="AB859" s="200"/>
      <c r="AF859" s="109" t="s">
        <v>888</v>
      </c>
      <c r="AH859" s="200"/>
      <c r="AJ859" s="200"/>
      <c r="AL859" s="200"/>
    </row>
    <row r="860" spans="1:38" s="108" customFormat="1" ht="12" customHeight="1">
      <c r="A860" s="216"/>
      <c r="B860" s="217"/>
      <c r="C860" s="1145" t="s">
        <v>398</v>
      </c>
      <c r="D860" s="1145"/>
      <c r="E860" s="1145"/>
      <c r="F860" s="196"/>
      <c r="G860" s="196"/>
      <c r="H860" s="196"/>
      <c r="I860" s="196"/>
      <c r="J860" s="198"/>
      <c r="K860" s="196"/>
      <c r="L860" s="218">
        <v>47.05</v>
      </c>
      <c r="M860" s="212"/>
      <c r="N860" s="199"/>
      <c r="Z860" s="193"/>
      <c r="AA860" s="200"/>
      <c r="AB860" s="200"/>
      <c r="AH860" s="200" t="s">
        <v>398</v>
      </c>
      <c r="AJ860" s="200"/>
      <c r="AL860" s="200"/>
    </row>
    <row r="861" spans="1:38" s="108" customFormat="1" ht="22.5" customHeight="1">
      <c r="A861" s="194" t="s">
        <v>1172</v>
      </c>
      <c r="B861" s="195" t="s">
        <v>1173</v>
      </c>
      <c r="C861" s="1145" t="s">
        <v>1174</v>
      </c>
      <c r="D861" s="1145"/>
      <c r="E861" s="1145"/>
      <c r="F861" s="196" t="s">
        <v>673</v>
      </c>
      <c r="G861" s="196"/>
      <c r="H861" s="196"/>
      <c r="I861" s="247">
        <v>0.04</v>
      </c>
      <c r="J861" s="222">
        <v>7851.9</v>
      </c>
      <c r="K861" s="196"/>
      <c r="L861" s="218">
        <v>314.08</v>
      </c>
      <c r="M861" s="196"/>
      <c r="N861" s="199"/>
      <c r="Z861" s="193"/>
      <c r="AA861" s="200"/>
      <c r="AB861" s="200" t="s">
        <v>1174</v>
      </c>
      <c r="AH861" s="200"/>
      <c r="AJ861" s="200"/>
      <c r="AL861" s="200"/>
    </row>
    <row r="862" spans="1:38" s="108" customFormat="1" ht="12" customHeight="1">
      <c r="A862" s="216"/>
      <c r="B862" s="217"/>
      <c r="C862" s="1141" t="s">
        <v>409</v>
      </c>
      <c r="D862" s="1141"/>
      <c r="E862" s="1141"/>
      <c r="F862" s="1141"/>
      <c r="G862" s="1141"/>
      <c r="H862" s="1141"/>
      <c r="I862" s="1141"/>
      <c r="J862" s="1141"/>
      <c r="K862" s="1141"/>
      <c r="L862" s="1141"/>
      <c r="M862" s="1141"/>
      <c r="N862" s="1146"/>
      <c r="Z862" s="193"/>
      <c r="AA862" s="200"/>
      <c r="AB862" s="200"/>
      <c r="AH862" s="200"/>
      <c r="AI862" s="109" t="s">
        <v>409</v>
      </c>
      <c r="AJ862" s="200"/>
      <c r="AL862" s="200"/>
    </row>
    <row r="863" spans="1:38" s="108" customFormat="1" ht="12" customHeight="1">
      <c r="A863" s="201"/>
      <c r="B863" s="202"/>
      <c r="C863" s="1141" t="s">
        <v>1171</v>
      </c>
      <c r="D863" s="1141"/>
      <c r="E863" s="1141"/>
      <c r="F863" s="1141"/>
      <c r="G863" s="1141"/>
      <c r="H863" s="1141"/>
      <c r="I863" s="1141"/>
      <c r="J863" s="1141"/>
      <c r="K863" s="1141"/>
      <c r="L863" s="1141"/>
      <c r="M863" s="1141"/>
      <c r="N863" s="1146"/>
      <c r="Z863" s="193"/>
      <c r="AA863" s="200"/>
      <c r="AB863" s="200"/>
      <c r="AC863" s="109" t="s">
        <v>1171</v>
      </c>
      <c r="AH863" s="200"/>
      <c r="AJ863" s="200"/>
      <c r="AL863" s="200"/>
    </row>
    <row r="864" spans="1:38" s="108" customFormat="1" ht="12" customHeight="1">
      <c r="A864" s="216"/>
      <c r="B864" s="217"/>
      <c r="C864" s="1145" t="s">
        <v>398</v>
      </c>
      <c r="D864" s="1145"/>
      <c r="E864" s="1145"/>
      <c r="F864" s="196"/>
      <c r="G864" s="196"/>
      <c r="H864" s="196"/>
      <c r="I864" s="196"/>
      <c r="J864" s="198"/>
      <c r="K864" s="196"/>
      <c r="L864" s="218">
        <v>314.08</v>
      </c>
      <c r="M864" s="212"/>
      <c r="N864" s="199"/>
      <c r="Z864" s="193"/>
      <c r="AA864" s="200"/>
      <c r="AB864" s="200"/>
      <c r="AH864" s="200" t="s">
        <v>398</v>
      </c>
      <c r="AJ864" s="200"/>
      <c r="AL864" s="200"/>
    </row>
    <row r="865" spans="1:38" s="108" customFormat="1" ht="22.5" customHeight="1">
      <c r="A865" s="194" t="s">
        <v>1175</v>
      </c>
      <c r="B865" s="195" t="s">
        <v>1176</v>
      </c>
      <c r="C865" s="1145" t="s">
        <v>1177</v>
      </c>
      <c r="D865" s="1145"/>
      <c r="E865" s="1145"/>
      <c r="F865" s="196" t="s">
        <v>673</v>
      </c>
      <c r="G865" s="196"/>
      <c r="H865" s="196"/>
      <c r="I865" s="256">
        <v>0.1</v>
      </c>
      <c r="J865" s="218">
        <v>403</v>
      </c>
      <c r="K865" s="196"/>
      <c r="L865" s="218">
        <v>40.299999999999997</v>
      </c>
      <c r="M865" s="196"/>
      <c r="N865" s="199"/>
      <c r="Z865" s="193"/>
      <c r="AA865" s="200"/>
      <c r="AB865" s="200" t="s">
        <v>1177</v>
      </c>
      <c r="AH865" s="200"/>
      <c r="AJ865" s="200"/>
      <c r="AL865" s="200"/>
    </row>
    <row r="866" spans="1:38" s="108" customFormat="1" ht="12" customHeight="1">
      <c r="A866" s="216"/>
      <c r="B866" s="217"/>
      <c r="C866" s="1141" t="s">
        <v>409</v>
      </c>
      <c r="D866" s="1141"/>
      <c r="E866" s="1141"/>
      <c r="F866" s="1141"/>
      <c r="G866" s="1141"/>
      <c r="H866" s="1141"/>
      <c r="I866" s="1141"/>
      <c r="J866" s="1141"/>
      <c r="K866" s="1141"/>
      <c r="L866" s="1141"/>
      <c r="M866" s="1141"/>
      <c r="N866" s="1146"/>
      <c r="Z866" s="193"/>
      <c r="AA866" s="200"/>
      <c r="AB866" s="200"/>
      <c r="AH866" s="200"/>
      <c r="AI866" s="109" t="s">
        <v>409</v>
      </c>
      <c r="AJ866" s="200"/>
      <c r="AL866" s="200"/>
    </row>
    <row r="867" spans="1:38" s="108" customFormat="1" ht="12" customHeight="1">
      <c r="A867" s="201"/>
      <c r="B867" s="202"/>
      <c r="C867" s="1141" t="s">
        <v>1178</v>
      </c>
      <c r="D867" s="1141"/>
      <c r="E867" s="1141"/>
      <c r="F867" s="1141"/>
      <c r="G867" s="1141"/>
      <c r="H867" s="1141"/>
      <c r="I867" s="1141"/>
      <c r="J867" s="1141"/>
      <c r="K867" s="1141"/>
      <c r="L867" s="1141"/>
      <c r="M867" s="1141"/>
      <c r="N867" s="1146"/>
      <c r="Z867" s="193"/>
      <c r="AA867" s="200"/>
      <c r="AB867" s="200"/>
      <c r="AC867" s="109" t="s">
        <v>1178</v>
      </c>
      <c r="AH867" s="200"/>
      <c r="AJ867" s="200"/>
      <c r="AL867" s="200"/>
    </row>
    <row r="868" spans="1:38" s="108" customFormat="1" ht="12" customHeight="1">
      <c r="A868" s="216"/>
      <c r="B868" s="217"/>
      <c r="C868" s="1145" t="s">
        <v>398</v>
      </c>
      <c r="D868" s="1145"/>
      <c r="E868" s="1145"/>
      <c r="F868" s="196"/>
      <c r="G868" s="196"/>
      <c r="H868" s="196"/>
      <c r="I868" s="196"/>
      <c r="J868" s="198"/>
      <c r="K868" s="196"/>
      <c r="L868" s="218">
        <v>40.299999999999997</v>
      </c>
      <c r="M868" s="212"/>
      <c r="N868" s="199"/>
      <c r="Z868" s="193"/>
      <c r="AA868" s="200"/>
      <c r="AB868" s="200"/>
      <c r="AH868" s="200" t="s">
        <v>398</v>
      </c>
      <c r="AJ868" s="200"/>
      <c r="AL868" s="200"/>
    </row>
    <row r="869" spans="1:38" s="108" customFormat="1" ht="33.75" customHeight="1">
      <c r="A869" s="194" t="s">
        <v>1179</v>
      </c>
      <c r="B869" s="195" t="s">
        <v>1180</v>
      </c>
      <c r="C869" s="1145" t="s">
        <v>1181</v>
      </c>
      <c r="D869" s="1145"/>
      <c r="E869" s="1145"/>
      <c r="F869" s="196" t="s">
        <v>673</v>
      </c>
      <c r="G869" s="196"/>
      <c r="H869" s="196"/>
      <c r="I869" s="247">
        <v>0.04</v>
      </c>
      <c r="J869" s="222">
        <v>6087.92</v>
      </c>
      <c r="K869" s="196"/>
      <c r="L869" s="218">
        <v>243.52</v>
      </c>
      <c r="M869" s="196"/>
      <c r="N869" s="199"/>
      <c r="Z869" s="193"/>
      <c r="AA869" s="200"/>
      <c r="AB869" s="200" t="s">
        <v>1181</v>
      </c>
      <c r="AH869" s="200"/>
      <c r="AJ869" s="200"/>
      <c r="AL869" s="200"/>
    </row>
    <row r="870" spans="1:38" s="108" customFormat="1" ht="12" customHeight="1">
      <c r="A870" s="216"/>
      <c r="B870" s="217"/>
      <c r="C870" s="1141" t="s">
        <v>409</v>
      </c>
      <c r="D870" s="1141"/>
      <c r="E870" s="1141"/>
      <c r="F870" s="1141"/>
      <c r="G870" s="1141"/>
      <c r="H870" s="1141"/>
      <c r="I870" s="1141"/>
      <c r="J870" s="1141"/>
      <c r="K870" s="1141"/>
      <c r="L870" s="1141"/>
      <c r="M870" s="1141"/>
      <c r="N870" s="1146"/>
      <c r="Z870" s="193"/>
      <c r="AA870" s="200"/>
      <c r="AB870" s="200"/>
      <c r="AH870" s="200"/>
      <c r="AI870" s="109" t="s">
        <v>409</v>
      </c>
      <c r="AJ870" s="200"/>
      <c r="AL870" s="200"/>
    </row>
    <row r="871" spans="1:38" s="108" customFormat="1" ht="12" customHeight="1">
      <c r="A871" s="201"/>
      <c r="B871" s="202"/>
      <c r="C871" s="1141" t="s">
        <v>1171</v>
      </c>
      <c r="D871" s="1141"/>
      <c r="E871" s="1141"/>
      <c r="F871" s="1141"/>
      <c r="G871" s="1141"/>
      <c r="H871" s="1141"/>
      <c r="I871" s="1141"/>
      <c r="J871" s="1141"/>
      <c r="K871" s="1141"/>
      <c r="L871" s="1141"/>
      <c r="M871" s="1141"/>
      <c r="N871" s="1146"/>
      <c r="Z871" s="193"/>
      <c r="AA871" s="200"/>
      <c r="AB871" s="200"/>
      <c r="AC871" s="109" t="s">
        <v>1171</v>
      </c>
      <c r="AH871" s="200"/>
      <c r="AJ871" s="200"/>
      <c r="AL871" s="200"/>
    </row>
    <row r="872" spans="1:38" s="108" customFormat="1" ht="12" customHeight="1">
      <c r="A872" s="216"/>
      <c r="B872" s="217"/>
      <c r="C872" s="1145" t="s">
        <v>398</v>
      </c>
      <c r="D872" s="1145"/>
      <c r="E872" s="1145"/>
      <c r="F872" s="196"/>
      <c r="G872" s="196"/>
      <c r="H872" s="196"/>
      <c r="I872" s="196"/>
      <c r="J872" s="198"/>
      <c r="K872" s="196"/>
      <c r="L872" s="218">
        <v>243.52</v>
      </c>
      <c r="M872" s="212"/>
      <c r="N872" s="199"/>
      <c r="Z872" s="193"/>
      <c r="AA872" s="200"/>
      <c r="AB872" s="200"/>
      <c r="AH872" s="200" t="s">
        <v>398</v>
      </c>
      <c r="AJ872" s="200"/>
      <c r="AL872" s="200"/>
    </row>
    <row r="873" spans="1:38" s="108" customFormat="1" ht="33.75" customHeight="1">
      <c r="A873" s="194" t="s">
        <v>1182</v>
      </c>
      <c r="B873" s="195" t="s">
        <v>1183</v>
      </c>
      <c r="C873" s="1145" t="s">
        <v>1184</v>
      </c>
      <c r="D873" s="1145"/>
      <c r="E873" s="1145"/>
      <c r="F873" s="196" t="s">
        <v>1185</v>
      </c>
      <c r="G873" s="196"/>
      <c r="H873" s="196"/>
      <c r="I873" s="256">
        <v>6.4</v>
      </c>
      <c r="J873" s="198"/>
      <c r="K873" s="196"/>
      <c r="L873" s="198"/>
      <c r="M873" s="196"/>
      <c r="N873" s="199"/>
      <c r="Z873" s="193"/>
      <c r="AA873" s="200"/>
      <c r="AB873" s="200" t="s">
        <v>1184</v>
      </c>
      <c r="AH873" s="200"/>
      <c r="AJ873" s="200"/>
      <c r="AL873" s="200"/>
    </row>
    <row r="874" spans="1:38" s="108" customFormat="1" ht="12" customHeight="1">
      <c r="A874" s="201"/>
      <c r="B874" s="202"/>
      <c r="C874" s="1141" t="s">
        <v>1186</v>
      </c>
      <c r="D874" s="1141"/>
      <c r="E874" s="1141"/>
      <c r="F874" s="1141"/>
      <c r="G874" s="1141"/>
      <c r="H874" s="1141"/>
      <c r="I874" s="1141"/>
      <c r="J874" s="1141"/>
      <c r="K874" s="1141"/>
      <c r="L874" s="1141"/>
      <c r="M874" s="1141"/>
      <c r="N874" s="1146"/>
      <c r="Z874" s="193"/>
      <c r="AA874" s="200"/>
      <c r="AB874" s="200"/>
      <c r="AC874" s="109" t="s">
        <v>1186</v>
      </c>
      <c r="AH874" s="200"/>
      <c r="AJ874" s="200"/>
      <c r="AL874" s="200"/>
    </row>
    <row r="875" spans="1:38" s="108" customFormat="1" ht="33.75" customHeight="1">
      <c r="A875" s="203"/>
      <c r="B875" s="204" t="s">
        <v>385</v>
      </c>
      <c r="C875" s="1141" t="s">
        <v>386</v>
      </c>
      <c r="D875" s="1141"/>
      <c r="E875" s="1141"/>
      <c r="F875" s="1141"/>
      <c r="G875" s="1141"/>
      <c r="H875" s="1141"/>
      <c r="I875" s="1141"/>
      <c r="J875" s="1141"/>
      <c r="K875" s="1141"/>
      <c r="L875" s="1141"/>
      <c r="M875" s="1141"/>
      <c r="N875" s="1146"/>
      <c r="Z875" s="193"/>
      <c r="AA875" s="200"/>
      <c r="AB875" s="200"/>
      <c r="AD875" s="109" t="s">
        <v>386</v>
      </c>
      <c r="AH875" s="200"/>
      <c r="AJ875" s="200"/>
      <c r="AL875" s="200"/>
    </row>
    <row r="876" spans="1:38" s="108" customFormat="1" ht="12">
      <c r="A876" s="205"/>
      <c r="B876" s="206">
        <v>1</v>
      </c>
      <c r="C876" s="1141" t="s">
        <v>446</v>
      </c>
      <c r="D876" s="1141"/>
      <c r="E876" s="1141"/>
      <c r="F876" s="207"/>
      <c r="G876" s="207"/>
      <c r="H876" s="207"/>
      <c r="I876" s="207"/>
      <c r="J876" s="208">
        <v>99.09</v>
      </c>
      <c r="K876" s="209">
        <v>1.25</v>
      </c>
      <c r="L876" s="208">
        <v>792.72</v>
      </c>
      <c r="M876" s="207"/>
      <c r="N876" s="210"/>
      <c r="Z876" s="193"/>
      <c r="AA876" s="200"/>
      <c r="AB876" s="200"/>
      <c r="AE876" s="109" t="s">
        <v>446</v>
      </c>
      <c r="AH876" s="200"/>
      <c r="AJ876" s="200"/>
      <c r="AL876" s="200"/>
    </row>
    <row r="877" spans="1:38" s="108" customFormat="1" ht="12">
      <c r="A877" s="205"/>
      <c r="B877" s="206">
        <v>4</v>
      </c>
      <c r="C877" s="1141" t="s">
        <v>447</v>
      </c>
      <c r="D877" s="1141"/>
      <c r="E877" s="1141"/>
      <c r="F877" s="207"/>
      <c r="G877" s="207"/>
      <c r="H877" s="207"/>
      <c r="I877" s="207"/>
      <c r="J877" s="208">
        <v>10.72</v>
      </c>
      <c r="K877" s="207"/>
      <c r="L877" s="208">
        <v>68.61</v>
      </c>
      <c r="M877" s="207"/>
      <c r="N877" s="210"/>
      <c r="Z877" s="193"/>
      <c r="AA877" s="200"/>
      <c r="AB877" s="200"/>
      <c r="AE877" s="109" t="s">
        <v>447</v>
      </c>
      <c r="AH877" s="200"/>
      <c r="AJ877" s="200"/>
      <c r="AL877" s="200"/>
    </row>
    <row r="878" spans="1:38" s="108" customFormat="1" ht="12">
      <c r="A878" s="205"/>
      <c r="B878" s="204"/>
      <c r="C878" s="1141" t="s">
        <v>448</v>
      </c>
      <c r="D878" s="1141"/>
      <c r="E878" s="1141"/>
      <c r="F878" s="207" t="s">
        <v>390</v>
      </c>
      <c r="G878" s="248">
        <v>10.3</v>
      </c>
      <c r="H878" s="209">
        <v>1.25</v>
      </c>
      <c r="I878" s="248">
        <v>82.4</v>
      </c>
      <c r="J878" s="204"/>
      <c r="K878" s="207"/>
      <c r="L878" s="204"/>
      <c r="M878" s="207"/>
      <c r="N878" s="210"/>
      <c r="Z878" s="193"/>
      <c r="AA878" s="200"/>
      <c r="AB878" s="200"/>
      <c r="AF878" s="109" t="s">
        <v>448</v>
      </c>
      <c r="AH878" s="200"/>
      <c r="AJ878" s="200"/>
      <c r="AL878" s="200"/>
    </row>
    <row r="879" spans="1:38" s="108" customFormat="1" ht="12" customHeight="1">
      <c r="A879" s="205"/>
      <c r="B879" s="204"/>
      <c r="C879" s="1150" t="s">
        <v>391</v>
      </c>
      <c r="D879" s="1150"/>
      <c r="E879" s="1150"/>
      <c r="F879" s="212"/>
      <c r="G879" s="212"/>
      <c r="H879" s="212"/>
      <c r="I879" s="212"/>
      <c r="J879" s="213">
        <v>109.81</v>
      </c>
      <c r="K879" s="212"/>
      <c r="L879" s="213">
        <v>861.33</v>
      </c>
      <c r="M879" s="212"/>
      <c r="N879" s="214"/>
      <c r="Z879" s="193"/>
      <c r="AA879" s="200"/>
      <c r="AB879" s="200"/>
      <c r="AG879" s="109" t="s">
        <v>391</v>
      </c>
      <c r="AH879" s="200"/>
      <c r="AJ879" s="200"/>
      <c r="AL879" s="200"/>
    </row>
    <row r="880" spans="1:38" s="108" customFormat="1" ht="12">
      <c r="A880" s="205"/>
      <c r="B880" s="204"/>
      <c r="C880" s="1141" t="s">
        <v>392</v>
      </c>
      <c r="D880" s="1141"/>
      <c r="E880" s="1141"/>
      <c r="F880" s="207"/>
      <c r="G880" s="207"/>
      <c r="H880" s="207"/>
      <c r="I880" s="207"/>
      <c r="J880" s="204"/>
      <c r="K880" s="207"/>
      <c r="L880" s="208">
        <v>792.72</v>
      </c>
      <c r="M880" s="207"/>
      <c r="N880" s="210"/>
      <c r="Z880" s="193"/>
      <c r="AA880" s="200"/>
      <c r="AB880" s="200"/>
      <c r="AF880" s="109" t="s">
        <v>392</v>
      </c>
      <c r="AH880" s="200"/>
      <c r="AJ880" s="200"/>
      <c r="AL880" s="200"/>
    </row>
    <row r="881" spans="1:38" s="108" customFormat="1" ht="22.5" customHeight="1">
      <c r="A881" s="205"/>
      <c r="B881" s="204" t="s">
        <v>1014</v>
      </c>
      <c r="C881" s="1141" t="s">
        <v>1015</v>
      </c>
      <c r="D881" s="1141"/>
      <c r="E881" s="1141"/>
      <c r="F881" s="207" t="s">
        <v>395</v>
      </c>
      <c r="G881" s="215">
        <v>90</v>
      </c>
      <c r="H881" s="207"/>
      <c r="I881" s="215">
        <v>90</v>
      </c>
      <c r="J881" s="204"/>
      <c r="K881" s="207"/>
      <c r="L881" s="208">
        <v>713.45</v>
      </c>
      <c r="M881" s="207"/>
      <c r="N881" s="210"/>
      <c r="Z881" s="193"/>
      <c r="AA881" s="200"/>
      <c r="AB881" s="200"/>
      <c r="AF881" s="109" t="s">
        <v>1015</v>
      </c>
      <c r="AH881" s="200"/>
      <c r="AJ881" s="200"/>
      <c r="AL881" s="200"/>
    </row>
    <row r="882" spans="1:38" s="108" customFormat="1" ht="22.5" customHeight="1">
      <c r="A882" s="205"/>
      <c r="B882" s="204" t="s">
        <v>1016</v>
      </c>
      <c r="C882" s="1141" t="s">
        <v>1017</v>
      </c>
      <c r="D882" s="1141"/>
      <c r="E882" s="1141"/>
      <c r="F882" s="207" t="s">
        <v>395</v>
      </c>
      <c r="G882" s="215">
        <v>46</v>
      </c>
      <c r="H882" s="207"/>
      <c r="I882" s="215">
        <v>46</v>
      </c>
      <c r="J882" s="204"/>
      <c r="K882" s="207"/>
      <c r="L882" s="208">
        <v>364.65</v>
      </c>
      <c r="M882" s="207"/>
      <c r="N882" s="210"/>
      <c r="Z882" s="193"/>
      <c r="AA882" s="200"/>
      <c r="AB882" s="200"/>
      <c r="AF882" s="109" t="s">
        <v>1017</v>
      </c>
      <c r="AH882" s="200"/>
      <c r="AJ882" s="200"/>
      <c r="AL882" s="200"/>
    </row>
    <row r="883" spans="1:38" s="108" customFormat="1" ht="12" customHeight="1">
      <c r="A883" s="216"/>
      <c r="B883" s="217"/>
      <c r="C883" s="1145" t="s">
        <v>398</v>
      </c>
      <c r="D883" s="1145"/>
      <c r="E883" s="1145"/>
      <c r="F883" s="196"/>
      <c r="G883" s="196"/>
      <c r="H883" s="196"/>
      <c r="I883" s="196"/>
      <c r="J883" s="198"/>
      <c r="K883" s="196"/>
      <c r="L883" s="222">
        <v>1939.43</v>
      </c>
      <c r="M883" s="212"/>
      <c r="N883" s="199"/>
      <c r="Z883" s="193"/>
      <c r="AA883" s="200"/>
      <c r="AB883" s="200"/>
      <c r="AH883" s="200" t="s">
        <v>398</v>
      </c>
      <c r="AJ883" s="200"/>
      <c r="AL883" s="200"/>
    </row>
    <row r="884" spans="1:38" s="108" customFormat="1" ht="33.75" customHeight="1">
      <c r="A884" s="194" t="s">
        <v>1187</v>
      </c>
      <c r="B884" s="195" t="s">
        <v>1188</v>
      </c>
      <c r="C884" s="1145" t="s">
        <v>1189</v>
      </c>
      <c r="D884" s="1145"/>
      <c r="E884" s="1145"/>
      <c r="F884" s="196" t="s">
        <v>673</v>
      </c>
      <c r="G884" s="196"/>
      <c r="H884" s="196"/>
      <c r="I884" s="247">
        <v>0.64</v>
      </c>
      <c r="J884" s="222">
        <v>1175.44</v>
      </c>
      <c r="K884" s="196"/>
      <c r="L884" s="218">
        <v>752.28</v>
      </c>
      <c r="M884" s="196"/>
      <c r="N884" s="199"/>
      <c r="Z884" s="193"/>
      <c r="AA884" s="200"/>
      <c r="AB884" s="200" t="s">
        <v>1189</v>
      </c>
      <c r="AH884" s="200"/>
      <c r="AJ884" s="200"/>
      <c r="AL884" s="200"/>
    </row>
    <row r="885" spans="1:38" s="108" customFormat="1" ht="12" customHeight="1">
      <c r="A885" s="216"/>
      <c r="B885" s="217"/>
      <c r="C885" s="1141" t="s">
        <v>1043</v>
      </c>
      <c r="D885" s="1141"/>
      <c r="E885" s="1141"/>
      <c r="F885" s="1141"/>
      <c r="G885" s="1141"/>
      <c r="H885" s="1141"/>
      <c r="I885" s="1141"/>
      <c r="J885" s="1141"/>
      <c r="K885" s="1141"/>
      <c r="L885" s="1141"/>
      <c r="M885" s="1141"/>
      <c r="N885" s="1146"/>
      <c r="Z885" s="193"/>
      <c r="AA885" s="200"/>
      <c r="AB885" s="200"/>
      <c r="AH885" s="200"/>
      <c r="AI885" s="109" t="s">
        <v>1043</v>
      </c>
      <c r="AJ885" s="200"/>
      <c r="AL885" s="200"/>
    </row>
    <row r="886" spans="1:38" s="108" customFormat="1" ht="12" customHeight="1">
      <c r="A886" s="201"/>
      <c r="B886" s="202"/>
      <c r="C886" s="1141" t="s">
        <v>1190</v>
      </c>
      <c r="D886" s="1141"/>
      <c r="E886" s="1141"/>
      <c r="F886" s="1141"/>
      <c r="G886" s="1141"/>
      <c r="H886" s="1141"/>
      <c r="I886" s="1141"/>
      <c r="J886" s="1141"/>
      <c r="K886" s="1141"/>
      <c r="L886" s="1141"/>
      <c r="M886" s="1141"/>
      <c r="N886" s="1146"/>
      <c r="Z886" s="193"/>
      <c r="AA886" s="200"/>
      <c r="AB886" s="200"/>
      <c r="AC886" s="109" t="s">
        <v>1190</v>
      </c>
      <c r="AH886" s="200"/>
      <c r="AJ886" s="200"/>
      <c r="AL886" s="200"/>
    </row>
    <row r="887" spans="1:38" s="108" customFormat="1" ht="12" customHeight="1">
      <c r="A887" s="216"/>
      <c r="B887" s="217"/>
      <c r="C887" s="1145" t="s">
        <v>398</v>
      </c>
      <c r="D887" s="1145"/>
      <c r="E887" s="1145"/>
      <c r="F887" s="196"/>
      <c r="G887" s="196"/>
      <c r="H887" s="196"/>
      <c r="I887" s="196"/>
      <c r="J887" s="198"/>
      <c r="K887" s="196"/>
      <c r="L887" s="218">
        <v>752.28</v>
      </c>
      <c r="M887" s="212"/>
      <c r="N887" s="199"/>
      <c r="Z887" s="193"/>
      <c r="AA887" s="200"/>
      <c r="AB887" s="200"/>
      <c r="AH887" s="200" t="s">
        <v>398</v>
      </c>
      <c r="AJ887" s="200"/>
      <c r="AL887" s="200"/>
    </row>
    <row r="888" spans="1:38" s="108" customFormat="1" ht="22.5" customHeight="1">
      <c r="A888" s="194" t="s">
        <v>1191</v>
      </c>
      <c r="B888" s="195" t="s">
        <v>1192</v>
      </c>
      <c r="C888" s="1145" t="s">
        <v>1193</v>
      </c>
      <c r="D888" s="1145"/>
      <c r="E888" s="1145"/>
      <c r="F888" s="196" t="s">
        <v>673</v>
      </c>
      <c r="G888" s="196"/>
      <c r="H888" s="196"/>
      <c r="I888" s="251">
        <v>5</v>
      </c>
      <c r="J888" s="218">
        <v>5.73</v>
      </c>
      <c r="K888" s="196"/>
      <c r="L888" s="218">
        <v>28.65</v>
      </c>
      <c r="M888" s="196"/>
      <c r="N888" s="199"/>
      <c r="Z888" s="193"/>
      <c r="AA888" s="200"/>
      <c r="AB888" s="200" t="s">
        <v>1193</v>
      </c>
      <c r="AH888" s="200"/>
      <c r="AJ888" s="200"/>
      <c r="AL888" s="200"/>
    </row>
    <row r="889" spans="1:38" s="108" customFormat="1" ht="12" customHeight="1">
      <c r="A889" s="216"/>
      <c r="B889" s="217"/>
      <c r="C889" s="1141" t="s">
        <v>409</v>
      </c>
      <c r="D889" s="1141"/>
      <c r="E889" s="1141"/>
      <c r="F889" s="1141"/>
      <c r="G889" s="1141"/>
      <c r="H889" s="1141"/>
      <c r="I889" s="1141"/>
      <c r="J889" s="1141"/>
      <c r="K889" s="1141"/>
      <c r="L889" s="1141"/>
      <c r="M889" s="1141"/>
      <c r="N889" s="1146"/>
      <c r="Z889" s="193"/>
      <c r="AA889" s="200"/>
      <c r="AB889" s="200"/>
      <c r="AH889" s="200"/>
      <c r="AI889" s="109" t="s">
        <v>409</v>
      </c>
      <c r="AJ889" s="200"/>
      <c r="AL889" s="200"/>
    </row>
    <row r="890" spans="1:38" s="108" customFormat="1" ht="12" customHeight="1">
      <c r="A890" s="216"/>
      <c r="B890" s="217"/>
      <c r="C890" s="1145" t="s">
        <v>398</v>
      </c>
      <c r="D890" s="1145"/>
      <c r="E890" s="1145"/>
      <c r="F890" s="196"/>
      <c r="G890" s="196"/>
      <c r="H890" s="196"/>
      <c r="I890" s="196"/>
      <c r="J890" s="198"/>
      <c r="K890" s="196"/>
      <c r="L890" s="218">
        <v>28.65</v>
      </c>
      <c r="M890" s="212"/>
      <c r="N890" s="199"/>
      <c r="Z890" s="193"/>
      <c r="AA890" s="200"/>
      <c r="AB890" s="200"/>
      <c r="AH890" s="200" t="s">
        <v>398</v>
      </c>
      <c r="AJ890" s="200"/>
      <c r="AL890" s="200"/>
    </row>
    <row r="891" spans="1:38" s="108" customFormat="1" ht="56.25" customHeight="1">
      <c r="A891" s="194" t="s">
        <v>1194</v>
      </c>
      <c r="B891" s="195" t="s">
        <v>1195</v>
      </c>
      <c r="C891" s="1145" t="s">
        <v>1196</v>
      </c>
      <c r="D891" s="1145"/>
      <c r="E891" s="1145"/>
      <c r="F891" s="196" t="s">
        <v>481</v>
      </c>
      <c r="G891" s="196"/>
      <c r="H891" s="196"/>
      <c r="I891" s="197">
        <v>0.72719999999999996</v>
      </c>
      <c r="J891" s="198"/>
      <c r="K891" s="196"/>
      <c r="L891" s="198"/>
      <c r="M891" s="196"/>
      <c r="N891" s="199"/>
      <c r="Z891" s="193"/>
      <c r="AA891" s="200"/>
      <c r="AB891" s="200" t="s">
        <v>1196</v>
      </c>
      <c r="AH891" s="200"/>
      <c r="AJ891" s="200"/>
      <c r="AL891" s="200"/>
    </row>
    <row r="892" spans="1:38" s="108" customFormat="1" ht="12" customHeight="1">
      <c r="A892" s="201"/>
      <c r="B892" s="202"/>
      <c r="C892" s="1141" t="s">
        <v>1197</v>
      </c>
      <c r="D892" s="1141"/>
      <c r="E892" s="1141"/>
      <c r="F892" s="1141"/>
      <c r="G892" s="1141"/>
      <c r="H892" s="1141"/>
      <c r="I892" s="1141"/>
      <c r="J892" s="1141"/>
      <c r="K892" s="1141"/>
      <c r="L892" s="1141"/>
      <c r="M892" s="1141"/>
      <c r="N892" s="1146"/>
      <c r="Z892" s="193"/>
      <c r="AA892" s="200"/>
      <c r="AB892" s="200"/>
      <c r="AC892" s="109" t="s">
        <v>1197</v>
      </c>
      <c r="AH892" s="200"/>
      <c r="AJ892" s="200"/>
      <c r="AL892" s="200"/>
    </row>
    <row r="893" spans="1:38" s="108" customFormat="1" ht="12">
      <c r="A893" s="205"/>
      <c r="B893" s="206">
        <v>1</v>
      </c>
      <c r="C893" s="1141" t="s">
        <v>446</v>
      </c>
      <c r="D893" s="1141"/>
      <c r="E893" s="1141"/>
      <c r="F893" s="207"/>
      <c r="G893" s="207"/>
      <c r="H893" s="207"/>
      <c r="I893" s="207"/>
      <c r="J893" s="208">
        <v>146.93</v>
      </c>
      <c r="K893" s="207"/>
      <c r="L893" s="208">
        <v>106.85</v>
      </c>
      <c r="M893" s="207"/>
      <c r="N893" s="210"/>
      <c r="Z893" s="193"/>
      <c r="AA893" s="200"/>
      <c r="AB893" s="200"/>
      <c r="AE893" s="109" t="s">
        <v>446</v>
      </c>
      <c r="AH893" s="200"/>
      <c r="AJ893" s="200"/>
      <c r="AL893" s="200"/>
    </row>
    <row r="894" spans="1:38" s="108" customFormat="1" ht="12">
      <c r="A894" s="205"/>
      <c r="B894" s="206">
        <v>2</v>
      </c>
      <c r="C894" s="1141" t="s">
        <v>387</v>
      </c>
      <c r="D894" s="1141"/>
      <c r="E894" s="1141"/>
      <c r="F894" s="207"/>
      <c r="G894" s="207"/>
      <c r="H894" s="207"/>
      <c r="I894" s="207"/>
      <c r="J894" s="208">
        <v>791.95</v>
      </c>
      <c r="K894" s="207"/>
      <c r="L894" s="208">
        <v>575.91</v>
      </c>
      <c r="M894" s="207"/>
      <c r="N894" s="210"/>
      <c r="Z894" s="193"/>
      <c r="AA894" s="200"/>
      <c r="AB894" s="200"/>
      <c r="AE894" s="109" t="s">
        <v>387</v>
      </c>
      <c r="AH894" s="200"/>
      <c r="AJ894" s="200"/>
      <c r="AL894" s="200"/>
    </row>
    <row r="895" spans="1:38" s="108" customFormat="1" ht="12">
      <c r="A895" s="205"/>
      <c r="B895" s="206">
        <v>3</v>
      </c>
      <c r="C895" s="1141" t="s">
        <v>388</v>
      </c>
      <c r="D895" s="1141"/>
      <c r="E895" s="1141"/>
      <c r="F895" s="207"/>
      <c r="G895" s="207"/>
      <c r="H895" s="207"/>
      <c r="I895" s="207"/>
      <c r="J895" s="208">
        <v>37.96</v>
      </c>
      <c r="K895" s="207"/>
      <c r="L895" s="208">
        <v>27.6</v>
      </c>
      <c r="M895" s="207"/>
      <c r="N895" s="210"/>
      <c r="Z895" s="193"/>
      <c r="AA895" s="200"/>
      <c r="AB895" s="200"/>
      <c r="AE895" s="109" t="s">
        <v>388</v>
      </c>
      <c r="AH895" s="200"/>
      <c r="AJ895" s="200"/>
      <c r="AL895" s="200"/>
    </row>
    <row r="896" spans="1:38" s="108" customFormat="1" ht="12">
      <c r="A896" s="205"/>
      <c r="B896" s="206">
        <v>4</v>
      </c>
      <c r="C896" s="1141" t="s">
        <v>447</v>
      </c>
      <c r="D896" s="1141"/>
      <c r="E896" s="1141"/>
      <c r="F896" s="207"/>
      <c r="G896" s="207"/>
      <c r="H896" s="207"/>
      <c r="I896" s="207"/>
      <c r="J896" s="220">
        <v>1558.72</v>
      </c>
      <c r="K896" s="207"/>
      <c r="L896" s="220">
        <v>1133.5</v>
      </c>
      <c r="M896" s="207"/>
      <c r="N896" s="210"/>
      <c r="Z896" s="193"/>
      <c r="AA896" s="200"/>
      <c r="AB896" s="200"/>
      <c r="AE896" s="109" t="s">
        <v>447</v>
      </c>
      <c r="AH896" s="200"/>
      <c r="AJ896" s="200"/>
      <c r="AL896" s="200"/>
    </row>
    <row r="897" spans="1:38" s="108" customFormat="1" ht="12">
      <c r="A897" s="205"/>
      <c r="B897" s="204"/>
      <c r="C897" s="1141" t="s">
        <v>448</v>
      </c>
      <c r="D897" s="1141"/>
      <c r="E897" s="1141"/>
      <c r="F897" s="207" t="s">
        <v>390</v>
      </c>
      <c r="G897" s="248">
        <v>16.2</v>
      </c>
      <c r="H897" s="207"/>
      <c r="I897" s="252">
        <v>11.78064</v>
      </c>
      <c r="J897" s="204"/>
      <c r="K897" s="207"/>
      <c r="L897" s="204"/>
      <c r="M897" s="207"/>
      <c r="N897" s="210"/>
      <c r="Z897" s="193"/>
      <c r="AA897" s="200"/>
      <c r="AB897" s="200"/>
      <c r="AF897" s="109" t="s">
        <v>448</v>
      </c>
      <c r="AH897" s="200"/>
      <c r="AJ897" s="200"/>
      <c r="AL897" s="200"/>
    </row>
    <row r="898" spans="1:38" s="108" customFormat="1" ht="12">
      <c r="A898" s="205"/>
      <c r="B898" s="204"/>
      <c r="C898" s="1141" t="s">
        <v>389</v>
      </c>
      <c r="D898" s="1141"/>
      <c r="E898" s="1141"/>
      <c r="F898" s="207" t="s">
        <v>390</v>
      </c>
      <c r="G898" s="209">
        <v>3.76</v>
      </c>
      <c r="H898" s="207"/>
      <c r="I898" s="249">
        <v>2.7342719999999998</v>
      </c>
      <c r="J898" s="204"/>
      <c r="K898" s="207"/>
      <c r="L898" s="204"/>
      <c r="M898" s="207"/>
      <c r="N898" s="210"/>
      <c r="Z898" s="193"/>
      <c r="AA898" s="200"/>
      <c r="AB898" s="200"/>
      <c r="AF898" s="109" t="s">
        <v>389</v>
      </c>
      <c r="AH898" s="200"/>
      <c r="AJ898" s="200"/>
      <c r="AL898" s="200"/>
    </row>
    <row r="899" spans="1:38" s="108" customFormat="1" ht="12" customHeight="1">
      <c r="A899" s="205"/>
      <c r="B899" s="204"/>
      <c r="C899" s="1150" t="s">
        <v>391</v>
      </c>
      <c r="D899" s="1150"/>
      <c r="E899" s="1150"/>
      <c r="F899" s="212"/>
      <c r="G899" s="212"/>
      <c r="H899" s="212"/>
      <c r="I899" s="212"/>
      <c r="J899" s="221">
        <v>2497.6</v>
      </c>
      <c r="K899" s="212"/>
      <c r="L899" s="221">
        <v>1816.26</v>
      </c>
      <c r="M899" s="212"/>
      <c r="N899" s="214"/>
      <c r="Z899" s="193"/>
      <c r="AA899" s="200"/>
      <c r="AB899" s="200"/>
      <c r="AG899" s="109" t="s">
        <v>391</v>
      </c>
      <c r="AH899" s="200"/>
      <c r="AJ899" s="200"/>
      <c r="AL899" s="200"/>
    </row>
    <row r="900" spans="1:38" s="108" customFormat="1" ht="12">
      <c r="A900" s="205"/>
      <c r="B900" s="204"/>
      <c r="C900" s="1141" t="s">
        <v>392</v>
      </c>
      <c r="D900" s="1141"/>
      <c r="E900" s="1141"/>
      <c r="F900" s="207"/>
      <c r="G900" s="207"/>
      <c r="H900" s="207"/>
      <c r="I900" s="207"/>
      <c r="J900" s="204"/>
      <c r="K900" s="207"/>
      <c r="L900" s="208">
        <v>134.44999999999999</v>
      </c>
      <c r="M900" s="207"/>
      <c r="N900" s="210"/>
      <c r="Z900" s="193"/>
      <c r="AA900" s="200"/>
      <c r="AB900" s="200"/>
      <c r="AF900" s="109" t="s">
        <v>392</v>
      </c>
      <c r="AH900" s="200"/>
      <c r="AJ900" s="200"/>
      <c r="AL900" s="200"/>
    </row>
    <row r="901" spans="1:38" s="108" customFormat="1" ht="45" customHeight="1">
      <c r="A901" s="205"/>
      <c r="B901" s="204" t="s">
        <v>1198</v>
      </c>
      <c r="C901" s="1141" t="s">
        <v>1199</v>
      </c>
      <c r="D901" s="1141"/>
      <c r="E901" s="1141"/>
      <c r="F901" s="207" t="s">
        <v>395</v>
      </c>
      <c r="G901" s="215">
        <v>116</v>
      </c>
      <c r="H901" s="207"/>
      <c r="I901" s="215">
        <v>116</v>
      </c>
      <c r="J901" s="204"/>
      <c r="K901" s="207"/>
      <c r="L901" s="208">
        <v>155.96</v>
      </c>
      <c r="M901" s="207"/>
      <c r="N901" s="210"/>
      <c r="Z901" s="193"/>
      <c r="AA901" s="200"/>
      <c r="AB901" s="200"/>
      <c r="AF901" s="109" t="s">
        <v>1199</v>
      </c>
      <c r="AH901" s="200"/>
      <c r="AJ901" s="200"/>
      <c r="AL901" s="200"/>
    </row>
    <row r="902" spans="1:38" s="108" customFormat="1" ht="45" customHeight="1">
      <c r="A902" s="205"/>
      <c r="B902" s="204" t="s">
        <v>1200</v>
      </c>
      <c r="C902" s="1141" t="s">
        <v>1201</v>
      </c>
      <c r="D902" s="1141"/>
      <c r="E902" s="1141"/>
      <c r="F902" s="207" t="s">
        <v>395</v>
      </c>
      <c r="G902" s="215">
        <v>80</v>
      </c>
      <c r="H902" s="207"/>
      <c r="I902" s="215">
        <v>80</v>
      </c>
      <c r="J902" s="204"/>
      <c r="K902" s="207"/>
      <c r="L902" s="208">
        <v>107.56</v>
      </c>
      <c r="M902" s="207"/>
      <c r="N902" s="210"/>
      <c r="Z902" s="193"/>
      <c r="AA902" s="200"/>
      <c r="AB902" s="200"/>
      <c r="AF902" s="109" t="s">
        <v>1201</v>
      </c>
      <c r="AH902" s="200"/>
      <c r="AJ902" s="200"/>
      <c r="AL902" s="200"/>
    </row>
    <row r="903" spans="1:38" s="108" customFormat="1" ht="12" customHeight="1">
      <c r="A903" s="216"/>
      <c r="B903" s="217"/>
      <c r="C903" s="1145" t="s">
        <v>398</v>
      </c>
      <c r="D903" s="1145"/>
      <c r="E903" s="1145"/>
      <c r="F903" s="196"/>
      <c r="G903" s="196"/>
      <c r="H903" s="196"/>
      <c r="I903" s="196"/>
      <c r="J903" s="198"/>
      <c r="K903" s="196"/>
      <c r="L903" s="222">
        <v>2079.7800000000002</v>
      </c>
      <c r="M903" s="212"/>
      <c r="N903" s="199"/>
      <c r="Z903" s="193"/>
      <c r="AA903" s="200"/>
      <c r="AB903" s="200"/>
      <c r="AH903" s="200" t="s">
        <v>398</v>
      </c>
      <c r="AJ903" s="200"/>
      <c r="AL903" s="200"/>
    </row>
    <row r="904" spans="1:38" s="108" customFormat="1" ht="1.5" customHeight="1">
      <c r="A904" s="224"/>
      <c r="B904" s="217"/>
      <c r="C904" s="217"/>
      <c r="D904" s="217"/>
      <c r="E904" s="217"/>
      <c r="F904" s="225"/>
      <c r="G904" s="225"/>
      <c r="H904" s="225"/>
      <c r="I904" s="225"/>
      <c r="J904" s="226"/>
      <c r="K904" s="225"/>
      <c r="L904" s="226"/>
      <c r="M904" s="207"/>
      <c r="N904" s="226"/>
      <c r="Z904" s="193"/>
      <c r="AA904" s="200"/>
      <c r="AB904" s="200"/>
      <c r="AH904" s="200"/>
      <c r="AJ904" s="200"/>
      <c r="AL904" s="200"/>
    </row>
    <row r="905" spans="1:38" s="108" customFormat="1" ht="12" customHeight="1">
      <c r="A905" s="227"/>
      <c r="B905" s="198"/>
      <c r="C905" s="1145" t="s">
        <v>1202</v>
      </c>
      <c r="D905" s="1145"/>
      <c r="E905" s="1145"/>
      <c r="F905" s="1145"/>
      <c r="G905" s="1145"/>
      <c r="H905" s="1145"/>
      <c r="I905" s="1145"/>
      <c r="J905" s="1145"/>
      <c r="K905" s="1145"/>
      <c r="L905" s="228"/>
      <c r="M905" s="229"/>
      <c r="N905" s="230"/>
      <c r="Z905" s="193"/>
      <c r="AA905" s="200"/>
      <c r="AB905" s="200"/>
      <c r="AH905" s="200"/>
      <c r="AJ905" s="200" t="s">
        <v>1202</v>
      </c>
      <c r="AL905" s="200"/>
    </row>
    <row r="906" spans="1:38" s="108" customFormat="1" ht="12" customHeight="1">
      <c r="A906" s="231"/>
      <c r="B906" s="204"/>
      <c r="C906" s="1141" t="s">
        <v>416</v>
      </c>
      <c r="D906" s="1141"/>
      <c r="E906" s="1141"/>
      <c r="F906" s="1141"/>
      <c r="G906" s="1141"/>
      <c r="H906" s="1141"/>
      <c r="I906" s="1141"/>
      <c r="J906" s="1141"/>
      <c r="K906" s="1141"/>
      <c r="L906" s="232">
        <v>26461.23</v>
      </c>
      <c r="M906" s="233"/>
      <c r="N906" s="234"/>
      <c r="Z906" s="193"/>
      <c r="AA906" s="200"/>
      <c r="AB906" s="200"/>
      <c r="AH906" s="200"/>
      <c r="AJ906" s="200"/>
      <c r="AK906" s="109" t="s">
        <v>416</v>
      </c>
      <c r="AL906" s="200"/>
    </row>
    <row r="907" spans="1:38" s="108" customFormat="1" ht="12" customHeight="1">
      <c r="A907" s="231"/>
      <c r="B907" s="204"/>
      <c r="C907" s="1141" t="s">
        <v>417</v>
      </c>
      <c r="D907" s="1141"/>
      <c r="E907" s="1141"/>
      <c r="F907" s="1141"/>
      <c r="G907" s="1141"/>
      <c r="H907" s="1141"/>
      <c r="I907" s="1141"/>
      <c r="J907" s="1141"/>
      <c r="K907" s="1141"/>
      <c r="L907" s="236"/>
      <c r="M907" s="233"/>
      <c r="N907" s="234"/>
      <c r="Z907" s="193"/>
      <c r="AA907" s="200"/>
      <c r="AB907" s="200"/>
      <c r="AH907" s="200"/>
      <c r="AJ907" s="200"/>
      <c r="AK907" s="109" t="s">
        <v>417</v>
      </c>
      <c r="AL907" s="200"/>
    </row>
    <row r="908" spans="1:38" s="108" customFormat="1" ht="12" customHeight="1">
      <c r="A908" s="231"/>
      <c r="B908" s="204"/>
      <c r="C908" s="1141" t="s">
        <v>488</v>
      </c>
      <c r="D908" s="1141"/>
      <c r="E908" s="1141"/>
      <c r="F908" s="1141"/>
      <c r="G908" s="1141"/>
      <c r="H908" s="1141"/>
      <c r="I908" s="1141"/>
      <c r="J908" s="1141"/>
      <c r="K908" s="1141"/>
      <c r="L908" s="232">
        <v>3867.11</v>
      </c>
      <c r="M908" s="233"/>
      <c r="N908" s="234"/>
      <c r="Z908" s="193"/>
      <c r="AA908" s="200"/>
      <c r="AB908" s="200"/>
      <c r="AH908" s="200"/>
      <c r="AJ908" s="200"/>
      <c r="AK908" s="109" t="s">
        <v>488</v>
      </c>
      <c r="AL908" s="200"/>
    </row>
    <row r="909" spans="1:38" s="108" customFormat="1" ht="12" customHeight="1">
      <c r="A909" s="231"/>
      <c r="B909" s="204"/>
      <c r="C909" s="1141" t="s">
        <v>418</v>
      </c>
      <c r="D909" s="1141"/>
      <c r="E909" s="1141"/>
      <c r="F909" s="1141"/>
      <c r="G909" s="1141"/>
      <c r="H909" s="1141"/>
      <c r="I909" s="1141"/>
      <c r="J909" s="1141"/>
      <c r="K909" s="1141"/>
      <c r="L909" s="232">
        <v>1209</v>
      </c>
      <c r="M909" s="233"/>
      <c r="N909" s="234"/>
      <c r="Z909" s="193"/>
      <c r="AA909" s="200"/>
      <c r="AB909" s="200"/>
      <c r="AH909" s="200"/>
      <c r="AJ909" s="200"/>
      <c r="AK909" s="109" t="s">
        <v>418</v>
      </c>
      <c r="AL909" s="200"/>
    </row>
    <row r="910" spans="1:38" s="108" customFormat="1" ht="12" customHeight="1">
      <c r="A910" s="231"/>
      <c r="B910" s="204"/>
      <c r="C910" s="1141" t="s">
        <v>419</v>
      </c>
      <c r="D910" s="1141"/>
      <c r="E910" s="1141"/>
      <c r="F910" s="1141"/>
      <c r="G910" s="1141"/>
      <c r="H910" s="1141"/>
      <c r="I910" s="1141"/>
      <c r="J910" s="1141"/>
      <c r="K910" s="1141"/>
      <c r="L910" s="257">
        <v>97.21</v>
      </c>
      <c r="M910" s="233"/>
      <c r="N910" s="234"/>
      <c r="Z910" s="193"/>
      <c r="AA910" s="200"/>
      <c r="AB910" s="200"/>
      <c r="AH910" s="200"/>
      <c r="AJ910" s="200"/>
      <c r="AK910" s="109" t="s">
        <v>419</v>
      </c>
      <c r="AL910" s="200"/>
    </row>
    <row r="911" spans="1:38" s="108" customFormat="1" ht="12" customHeight="1">
      <c r="A911" s="231"/>
      <c r="B911" s="204"/>
      <c r="C911" s="1141" t="s">
        <v>420</v>
      </c>
      <c r="D911" s="1141"/>
      <c r="E911" s="1141"/>
      <c r="F911" s="1141"/>
      <c r="G911" s="1141"/>
      <c r="H911" s="1141"/>
      <c r="I911" s="1141"/>
      <c r="J911" s="1141"/>
      <c r="K911" s="1141"/>
      <c r="L911" s="232">
        <v>21385.119999999999</v>
      </c>
      <c r="M911" s="233"/>
      <c r="N911" s="234"/>
      <c r="Z911" s="193"/>
      <c r="AA911" s="200"/>
      <c r="AB911" s="200"/>
      <c r="AH911" s="200"/>
      <c r="AJ911" s="200"/>
      <c r="AK911" s="109" t="s">
        <v>420</v>
      </c>
      <c r="AL911" s="200"/>
    </row>
    <row r="912" spans="1:38" s="108" customFormat="1" ht="12" customHeight="1">
      <c r="A912" s="231"/>
      <c r="B912" s="204"/>
      <c r="C912" s="1141" t="s">
        <v>421</v>
      </c>
      <c r="D912" s="1141"/>
      <c r="E912" s="1141"/>
      <c r="F912" s="1141"/>
      <c r="G912" s="1141"/>
      <c r="H912" s="1141"/>
      <c r="I912" s="1141"/>
      <c r="J912" s="1141"/>
      <c r="K912" s="1141"/>
      <c r="L912" s="232">
        <v>24386.34</v>
      </c>
      <c r="M912" s="233"/>
      <c r="N912" s="234"/>
      <c r="Z912" s="193"/>
      <c r="AA912" s="200"/>
      <c r="AB912" s="200"/>
      <c r="AH912" s="200"/>
      <c r="AJ912" s="200"/>
      <c r="AK912" s="109" t="s">
        <v>421</v>
      </c>
      <c r="AL912" s="200"/>
    </row>
    <row r="913" spans="1:38" s="108" customFormat="1" ht="12" customHeight="1">
      <c r="A913" s="231"/>
      <c r="B913" s="204"/>
      <c r="C913" s="1141" t="s">
        <v>417</v>
      </c>
      <c r="D913" s="1141"/>
      <c r="E913" s="1141"/>
      <c r="F913" s="1141"/>
      <c r="G913" s="1141"/>
      <c r="H913" s="1141"/>
      <c r="I913" s="1141"/>
      <c r="J913" s="1141"/>
      <c r="K913" s="1141"/>
      <c r="L913" s="236"/>
      <c r="M913" s="233"/>
      <c r="N913" s="234"/>
      <c r="Z913" s="193"/>
      <c r="AA913" s="200"/>
      <c r="AB913" s="200"/>
      <c r="AH913" s="200"/>
      <c r="AJ913" s="200"/>
      <c r="AK913" s="109" t="s">
        <v>417</v>
      </c>
      <c r="AL913" s="200"/>
    </row>
    <row r="914" spans="1:38" s="108" customFormat="1" ht="12" customHeight="1">
      <c r="A914" s="231"/>
      <c r="B914" s="204"/>
      <c r="C914" s="1141" t="s">
        <v>489</v>
      </c>
      <c r="D914" s="1141"/>
      <c r="E914" s="1141"/>
      <c r="F914" s="1141"/>
      <c r="G914" s="1141"/>
      <c r="H914" s="1141"/>
      <c r="I914" s="1141"/>
      <c r="J914" s="1141"/>
      <c r="K914" s="1141"/>
      <c r="L914" s="232">
        <v>1129.6400000000001</v>
      </c>
      <c r="M914" s="233"/>
      <c r="N914" s="234"/>
      <c r="Z914" s="193"/>
      <c r="AA914" s="200"/>
      <c r="AB914" s="200"/>
      <c r="AH914" s="200"/>
      <c r="AJ914" s="200"/>
      <c r="AK914" s="109" t="s">
        <v>489</v>
      </c>
      <c r="AL914" s="200"/>
    </row>
    <row r="915" spans="1:38" s="108" customFormat="1" ht="12" customHeight="1">
      <c r="A915" s="231"/>
      <c r="B915" s="204"/>
      <c r="C915" s="1141" t="s">
        <v>490</v>
      </c>
      <c r="D915" s="1141"/>
      <c r="E915" s="1141"/>
      <c r="F915" s="1141"/>
      <c r="G915" s="1141"/>
      <c r="H915" s="1141"/>
      <c r="I915" s="1141"/>
      <c r="J915" s="1141"/>
      <c r="K915" s="1141"/>
      <c r="L915" s="257">
        <v>575.91</v>
      </c>
      <c r="M915" s="233"/>
      <c r="N915" s="234"/>
      <c r="Z915" s="193"/>
      <c r="AA915" s="200"/>
      <c r="AB915" s="200"/>
      <c r="AH915" s="200"/>
      <c r="AJ915" s="200"/>
      <c r="AK915" s="109" t="s">
        <v>490</v>
      </c>
      <c r="AL915" s="200"/>
    </row>
    <row r="916" spans="1:38" s="108" customFormat="1" ht="12" customHeight="1">
      <c r="A916" s="231"/>
      <c r="B916" s="204"/>
      <c r="C916" s="1141" t="s">
        <v>491</v>
      </c>
      <c r="D916" s="1141"/>
      <c r="E916" s="1141"/>
      <c r="F916" s="1141"/>
      <c r="G916" s="1141"/>
      <c r="H916" s="1141"/>
      <c r="I916" s="1141"/>
      <c r="J916" s="1141"/>
      <c r="K916" s="1141"/>
      <c r="L916" s="257">
        <v>27.6</v>
      </c>
      <c r="M916" s="233"/>
      <c r="N916" s="234"/>
      <c r="Z916" s="193"/>
      <c r="AA916" s="200"/>
      <c r="AB916" s="200"/>
      <c r="AH916" s="200"/>
      <c r="AJ916" s="200"/>
      <c r="AK916" s="109" t="s">
        <v>491</v>
      </c>
      <c r="AL916" s="200"/>
    </row>
    <row r="917" spans="1:38" s="108" customFormat="1" ht="12" customHeight="1">
      <c r="A917" s="231"/>
      <c r="B917" s="204"/>
      <c r="C917" s="1141" t="s">
        <v>492</v>
      </c>
      <c r="D917" s="1141"/>
      <c r="E917" s="1141"/>
      <c r="F917" s="1141"/>
      <c r="G917" s="1141"/>
      <c r="H917" s="1141"/>
      <c r="I917" s="1141"/>
      <c r="J917" s="1141"/>
      <c r="K917" s="1141"/>
      <c r="L917" s="232">
        <v>20821.72</v>
      </c>
      <c r="M917" s="233"/>
      <c r="N917" s="234"/>
      <c r="Z917" s="193"/>
      <c r="AA917" s="200"/>
      <c r="AB917" s="200"/>
      <c r="AH917" s="200"/>
      <c r="AJ917" s="200"/>
      <c r="AK917" s="109" t="s">
        <v>492</v>
      </c>
      <c r="AL917" s="200"/>
    </row>
    <row r="918" spans="1:38" s="108" customFormat="1" ht="12" customHeight="1">
      <c r="A918" s="231"/>
      <c r="B918" s="204"/>
      <c r="C918" s="1141" t="s">
        <v>493</v>
      </c>
      <c r="D918" s="1141"/>
      <c r="E918" s="1141"/>
      <c r="F918" s="1141"/>
      <c r="G918" s="1141"/>
      <c r="H918" s="1141"/>
      <c r="I918" s="1141"/>
      <c r="J918" s="1141"/>
      <c r="K918" s="1141"/>
      <c r="L918" s="232">
        <v>1158.29</v>
      </c>
      <c r="M918" s="233"/>
      <c r="N918" s="234"/>
      <c r="Z918" s="193"/>
      <c r="AA918" s="200"/>
      <c r="AB918" s="200"/>
      <c r="AH918" s="200"/>
      <c r="AJ918" s="200"/>
      <c r="AK918" s="109" t="s">
        <v>493</v>
      </c>
      <c r="AL918" s="200"/>
    </row>
    <row r="919" spans="1:38" s="108" customFormat="1" ht="12" customHeight="1">
      <c r="A919" s="231"/>
      <c r="B919" s="204"/>
      <c r="C919" s="1141" t="s">
        <v>494</v>
      </c>
      <c r="D919" s="1141"/>
      <c r="E919" s="1141"/>
      <c r="F919" s="1141"/>
      <c r="G919" s="1141"/>
      <c r="H919" s="1141"/>
      <c r="I919" s="1141"/>
      <c r="J919" s="1141"/>
      <c r="K919" s="1141"/>
      <c r="L919" s="257">
        <v>700.78</v>
      </c>
      <c r="M919" s="233"/>
      <c r="N919" s="234"/>
      <c r="Z919" s="193"/>
      <c r="AA919" s="200"/>
      <c r="AB919" s="200"/>
      <c r="AH919" s="200"/>
      <c r="AJ919" s="200"/>
      <c r="AK919" s="109" t="s">
        <v>494</v>
      </c>
      <c r="AL919" s="200"/>
    </row>
    <row r="920" spans="1:38" s="108" customFormat="1" ht="12" customHeight="1">
      <c r="A920" s="231"/>
      <c r="B920" s="204"/>
      <c r="C920" s="1141" t="s">
        <v>910</v>
      </c>
      <c r="D920" s="1141"/>
      <c r="E920" s="1141"/>
      <c r="F920" s="1141"/>
      <c r="G920" s="1141"/>
      <c r="H920" s="1141"/>
      <c r="I920" s="1141"/>
      <c r="J920" s="1141"/>
      <c r="K920" s="1141"/>
      <c r="L920" s="232">
        <v>7993.31</v>
      </c>
      <c r="M920" s="233"/>
      <c r="N920" s="234"/>
      <c r="Z920" s="193"/>
      <c r="AA920" s="200"/>
      <c r="AB920" s="200"/>
      <c r="AH920" s="200"/>
      <c r="AJ920" s="200"/>
      <c r="AK920" s="109" t="s">
        <v>910</v>
      </c>
      <c r="AL920" s="200"/>
    </row>
    <row r="921" spans="1:38" s="108" customFormat="1" ht="12" customHeight="1">
      <c r="A921" s="231"/>
      <c r="B921" s="204"/>
      <c r="C921" s="1141" t="s">
        <v>417</v>
      </c>
      <c r="D921" s="1141"/>
      <c r="E921" s="1141"/>
      <c r="F921" s="1141"/>
      <c r="G921" s="1141"/>
      <c r="H921" s="1141"/>
      <c r="I921" s="1141"/>
      <c r="J921" s="1141"/>
      <c r="K921" s="1141"/>
      <c r="L921" s="236"/>
      <c r="M921" s="233"/>
      <c r="N921" s="234"/>
      <c r="Z921" s="193"/>
      <c r="AA921" s="200"/>
      <c r="AB921" s="200"/>
      <c r="AH921" s="200"/>
      <c r="AJ921" s="200"/>
      <c r="AK921" s="109" t="s">
        <v>417</v>
      </c>
      <c r="AL921" s="200"/>
    </row>
    <row r="922" spans="1:38" s="108" customFormat="1" ht="12" customHeight="1">
      <c r="A922" s="231"/>
      <c r="B922" s="204"/>
      <c r="C922" s="1141" t="s">
        <v>489</v>
      </c>
      <c r="D922" s="1141"/>
      <c r="E922" s="1141"/>
      <c r="F922" s="1141"/>
      <c r="G922" s="1141"/>
      <c r="H922" s="1141"/>
      <c r="I922" s="1141"/>
      <c r="J922" s="1141"/>
      <c r="K922" s="1141"/>
      <c r="L922" s="232">
        <v>2737.47</v>
      </c>
      <c r="M922" s="233"/>
      <c r="N922" s="234"/>
      <c r="Z922" s="193"/>
      <c r="AA922" s="200"/>
      <c r="AB922" s="200"/>
      <c r="AH922" s="200"/>
      <c r="AJ922" s="200"/>
      <c r="AK922" s="109" t="s">
        <v>489</v>
      </c>
      <c r="AL922" s="200"/>
    </row>
    <row r="923" spans="1:38" s="108" customFormat="1" ht="12" customHeight="1">
      <c r="A923" s="231"/>
      <c r="B923" s="204"/>
      <c r="C923" s="1141" t="s">
        <v>490</v>
      </c>
      <c r="D923" s="1141"/>
      <c r="E923" s="1141"/>
      <c r="F923" s="1141"/>
      <c r="G923" s="1141"/>
      <c r="H923" s="1141"/>
      <c r="I923" s="1141"/>
      <c r="J923" s="1141"/>
      <c r="K923" s="1141"/>
      <c r="L923" s="257">
        <v>633.09</v>
      </c>
      <c r="M923" s="233"/>
      <c r="N923" s="234"/>
      <c r="Z923" s="193"/>
      <c r="AA923" s="200"/>
      <c r="AB923" s="200"/>
      <c r="AH923" s="200"/>
      <c r="AJ923" s="200"/>
      <c r="AK923" s="109" t="s">
        <v>490</v>
      </c>
      <c r="AL923" s="200"/>
    </row>
    <row r="924" spans="1:38" s="108" customFormat="1" ht="12" customHeight="1">
      <c r="A924" s="231"/>
      <c r="B924" s="204"/>
      <c r="C924" s="1141" t="s">
        <v>491</v>
      </c>
      <c r="D924" s="1141"/>
      <c r="E924" s="1141"/>
      <c r="F924" s="1141"/>
      <c r="G924" s="1141"/>
      <c r="H924" s="1141"/>
      <c r="I924" s="1141"/>
      <c r="J924" s="1141"/>
      <c r="K924" s="1141"/>
      <c r="L924" s="257">
        <v>69.61</v>
      </c>
      <c r="M924" s="233"/>
      <c r="N924" s="234"/>
      <c r="Z924" s="193"/>
      <c r="AA924" s="200"/>
      <c r="AB924" s="200"/>
      <c r="AH924" s="200"/>
      <c r="AJ924" s="200"/>
      <c r="AK924" s="109" t="s">
        <v>491</v>
      </c>
      <c r="AL924" s="200"/>
    </row>
    <row r="925" spans="1:38" s="108" customFormat="1" ht="12" customHeight="1">
      <c r="A925" s="231"/>
      <c r="B925" s="204"/>
      <c r="C925" s="1141" t="s">
        <v>492</v>
      </c>
      <c r="D925" s="1141"/>
      <c r="E925" s="1141"/>
      <c r="F925" s="1141"/>
      <c r="G925" s="1141"/>
      <c r="H925" s="1141"/>
      <c r="I925" s="1141"/>
      <c r="J925" s="1141"/>
      <c r="K925" s="1141"/>
      <c r="L925" s="257">
        <v>563.4</v>
      </c>
      <c r="M925" s="233"/>
      <c r="N925" s="234"/>
      <c r="Z925" s="193"/>
      <c r="AA925" s="200"/>
      <c r="AB925" s="200"/>
      <c r="AH925" s="200"/>
      <c r="AJ925" s="200"/>
      <c r="AK925" s="109" t="s">
        <v>492</v>
      </c>
      <c r="AL925" s="200"/>
    </row>
    <row r="926" spans="1:38" s="108" customFormat="1" ht="12" customHeight="1">
      <c r="A926" s="231"/>
      <c r="B926" s="204"/>
      <c r="C926" s="1141" t="s">
        <v>493</v>
      </c>
      <c r="D926" s="1141"/>
      <c r="E926" s="1141"/>
      <c r="F926" s="1141"/>
      <c r="G926" s="1141"/>
      <c r="H926" s="1141"/>
      <c r="I926" s="1141"/>
      <c r="J926" s="1141"/>
      <c r="K926" s="1141"/>
      <c r="L926" s="232">
        <v>2667.38</v>
      </c>
      <c r="M926" s="233"/>
      <c r="N926" s="234"/>
      <c r="Z926" s="193"/>
      <c r="AA926" s="200"/>
      <c r="AB926" s="200"/>
      <c r="AH926" s="200"/>
      <c r="AJ926" s="200"/>
      <c r="AK926" s="109" t="s">
        <v>493</v>
      </c>
      <c r="AL926" s="200"/>
    </row>
    <row r="927" spans="1:38" s="108" customFormat="1" ht="12" customHeight="1">
      <c r="A927" s="231"/>
      <c r="B927" s="204"/>
      <c r="C927" s="1141" t="s">
        <v>494</v>
      </c>
      <c r="D927" s="1141"/>
      <c r="E927" s="1141"/>
      <c r="F927" s="1141"/>
      <c r="G927" s="1141"/>
      <c r="H927" s="1141"/>
      <c r="I927" s="1141"/>
      <c r="J927" s="1141"/>
      <c r="K927" s="1141"/>
      <c r="L927" s="232">
        <v>1391.97</v>
      </c>
      <c r="M927" s="233"/>
      <c r="N927" s="234"/>
      <c r="Z927" s="193"/>
      <c r="AA927" s="200"/>
      <c r="AB927" s="200"/>
      <c r="AH927" s="200"/>
      <c r="AJ927" s="200"/>
      <c r="AK927" s="109" t="s">
        <v>494</v>
      </c>
      <c r="AL927" s="200"/>
    </row>
    <row r="928" spans="1:38" s="108" customFormat="1" ht="12" customHeight="1">
      <c r="A928" s="231"/>
      <c r="B928" s="204"/>
      <c r="C928" s="1141" t="s">
        <v>1100</v>
      </c>
      <c r="D928" s="1141"/>
      <c r="E928" s="1141"/>
      <c r="F928" s="1141"/>
      <c r="G928" s="1141"/>
      <c r="H928" s="1141"/>
      <c r="I928" s="1141"/>
      <c r="J928" s="1141"/>
      <c r="K928" s="1141"/>
      <c r="L928" s="232">
        <v>3723.19</v>
      </c>
      <c r="M928" s="233"/>
      <c r="N928" s="234"/>
      <c r="Z928" s="193"/>
      <c r="AA928" s="200"/>
      <c r="AB928" s="200"/>
      <c r="AH928" s="200"/>
      <c r="AJ928" s="200"/>
      <c r="AK928" s="109" t="s">
        <v>1100</v>
      </c>
      <c r="AL928" s="200"/>
    </row>
    <row r="929" spans="1:38" s="108" customFormat="1" ht="12" customHeight="1">
      <c r="A929" s="231"/>
      <c r="B929" s="204"/>
      <c r="C929" s="1141" t="s">
        <v>1102</v>
      </c>
      <c r="D929" s="1141"/>
      <c r="E929" s="1141"/>
      <c r="F929" s="1141"/>
      <c r="G929" s="1141"/>
      <c r="H929" s="1141"/>
      <c r="I929" s="1141"/>
      <c r="J929" s="1141"/>
      <c r="K929" s="1141"/>
      <c r="L929" s="232">
        <v>3723.19</v>
      </c>
      <c r="M929" s="233"/>
      <c r="N929" s="234"/>
      <c r="Z929" s="193"/>
      <c r="AA929" s="200"/>
      <c r="AB929" s="200"/>
      <c r="AH929" s="200"/>
      <c r="AJ929" s="200"/>
      <c r="AK929" s="109" t="s">
        <v>1102</v>
      </c>
      <c r="AL929" s="200"/>
    </row>
    <row r="930" spans="1:38" s="108" customFormat="1" ht="12" customHeight="1">
      <c r="A930" s="231"/>
      <c r="B930" s="204"/>
      <c r="C930" s="1141" t="s">
        <v>431</v>
      </c>
      <c r="D930" s="1141"/>
      <c r="E930" s="1141"/>
      <c r="F930" s="1141"/>
      <c r="G930" s="1141"/>
      <c r="H930" s="1141"/>
      <c r="I930" s="1141"/>
      <c r="J930" s="1141"/>
      <c r="K930" s="1141"/>
      <c r="L930" s="232">
        <v>3964.32</v>
      </c>
      <c r="M930" s="233"/>
      <c r="N930" s="234"/>
      <c r="Z930" s="193"/>
      <c r="AA930" s="200"/>
      <c r="AB930" s="200"/>
      <c r="AH930" s="200"/>
      <c r="AJ930" s="200"/>
      <c r="AK930" s="109" t="s">
        <v>431</v>
      </c>
      <c r="AL930" s="200"/>
    </row>
    <row r="931" spans="1:38" s="108" customFormat="1" ht="12" customHeight="1">
      <c r="A931" s="231"/>
      <c r="B931" s="204"/>
      <c r="C931" s="1141" t="s">
        <v>432</v>
      </c>
      <c r="D931" s="1141"/>
      <c r="E931" s="1141"/>
      <c r="F931" s="1141"/>
      <c r="G931" s="1141"/>
      <c r="H931" s="1141"/>
      <c r="I931" s="1141"/>
      <c r="J931" s="1141"/>
      <c r="K931" s="1141"/>
      <c r="L931" s="232">
        <v>3825.67</v>
      </c>
      <c r="M931" s="233"/>
      <c r="N931" s="234"/>
      <c r="Z931" s="193"/>
      <c r="AA931" s="200"/>
      <c r="AB931" s="200"/>
      <c r="AH931" s="200"/>
      <c r="AJ931" s="200"/>
      <c r="AK931" s="109" t="s">
        <v>432</v>
      </c>
      <c r="AL931" s="200"/>
    </row>
    <row r="932" spans="1:38" s="108" customFormat="1" ht="12" customHeight="1">
      <c r="A932" s="231"/>
      <c r="B932" s="204"/>
      <c r="C932" s="1141" t="s">
        <v>433</v>
      </c>
      <c r="D932" s="1141"/>
      <c r="E932" s="1141"/>
      <c r="F932" s="1141"/>
      <c r="G932" s="1141"/>
      <c r="H932" s="1141"/>
      <c r="I932" s="1141"/>
      <c r="J932" s="1141"/>
      <c r="K932" s="1141"/>
      <c r="L932" s="232">
        <v>2092.75</v>
      </c>
      <c r="M932" s="233"/>
      <c r="N932" s="234"/>
      <c r="Z932" s="193"/>
      <c r="AA932" s="200"/>
      <c r="AB932" s="200"/>
      <c r="AH932" s="200"/>
      <c r="AJ932" s="200"/>
      <c r="AK932" s="109" t="s">
        <v>433</v>
      </c>
      <c r="AL932" s="200"/>
    </row>
    <row r="933" spans="1:38" s="108" customFormat="1" ht="12" customHeight="1">
      <c r="A933" s="231"/>
      <c r="B933" s="226"/>
      <c r="C933" s="1142" t="s">
        <v>1203</v>
      </c>
      <c r="D933" s="1142"/>
      <c r="E933" s="1142"/>
      <c r="F933" s="1142"/>
      <c r="G933" s="1142"/>
      <c r="H933" s="1142"/>
      <c r="I933" s="1142"/>
      <c r="J933" s="1142"/>
      <c r="K933" s="1142"/>
      <c r="L933" s="239">
        <v>36102.839999999997</v>
      </c>
      <c r="M933" s="240"/>
      <c r="N933" s="253"/>
      <c r="Z933" s="193"/>
      <c r="AA933" s="200"/>
      <c r="AB933" s="200"/>
      <c r="AH933" s="200"/>
      <c r="AJ933" s="200"/>
      <c r="AL933" s="200" t="s">
        <v>1203</v>
      </c>
    </row>
    <row r="934" spans="1:38" s="108" customFormat="1" ht="12" customHeight="1">
      <c r="A934" s="231"/>
      <c r="B934" s="204"/>
      <c r="C934" s="1141" t="s">
        <v>417</v>
      </c>
      <c r="D934" s="1141"/>
      <c r="E934" s="1141"/>
      <c r="F934" s="1141"/>
      <c r="G934" s="1141"/>
      <c r="H934" s="1141"/>
      <c r="I934" s="1141"/>
      <c r="J934" s="1141"/>
      <c r="K934" s="1141"/>
      <c r="L934" s="236"/>
      <c r="M934" s="233"/>
      <c r="N934" s="234"/>
      <c r="Z934" s="193"/>
      <c r="AA934" s="200"/>
      <c r="AB934" s="200"/>
      <c r="AH934" s="200"/>
      <c r="AJ934" s="200"/>
      <c r="AK934" s="109" t="s">
        <v>417</v>
      </c>
      <c r="AL934" s="200"/>
    </row>
    <row r="935" spans="1:38" s="108" customFormat="1" ht="12" customHeight="1">
      <c r="A935" s="231"/>
      <c r="B935" s="204"/>
      <c r="C935" s="1141" t="s">
        <v>1204</v>
      </c>
      <c r="D935" s="1141"/>
      <c r="E935" s="1141"/>
      <c r="F935" s="1141"/>
      <c r="G935" s="1141"/>
      <c r="H935" s="1141"/>
      <c r="I935" s="1141"/>
      <c r="J935" s="1141"/>
      <c r="K935" s="1141"/>
      <c r="L935" s="232">
        <v>1304.26</v>
      </c>
      <c r="M935" s="233"/>
      <c r="N935" s="234"/>
      <c r="Z935" s="193"/>
      <c r="AA935" s="200"/>
      <c r="AB935" s="200"/>
      <c r="AH935" s="200"/>
      <c r="AJ935" s="200"/>
      <c r="AK935" s="109" t="s">
        <v>1204</v>
      </c>
      <c r="AL935" s="200"/>
    </row>
    <row r="936" spans="1:38" s="108" customFormat="1" ht="24" customHeight="1">
      <c r="A936" s="1089" t="s">
        <v>1205</v>
      </c>
      <c r="B936" s="1090"/>
      <c r="C936" s="1090"/>
      <c r="D936" s="1090"/>
      <c r="E936" s="1090"/>
      <c r="F936" s="1090"/>
      <c r="G936" s="1090"/>
      <c r="H936" s="1090"/>
      <c r="I936" s="1090"/>
      <c r="J936" s="1090"/>
      <c r="K936" s="1090"/>
      <c r="L936" s="1090"/>
      <c r="M936" s="1090"/>
      <c r="N936" s="1095"/>
      <c r="Z936" s="193" t="s">
        <v>1205</v>
      </c>
      <c r="AA936" s="200"/>
      <c r="AB936" s="200"/>
      <c r="AH936" s="200"/>
      <c r="AJ936" s="200"/>
      <c r="AL936" s="200"/>
    </row>
    <row r="937" spans="1:38" s="108" customFormat="1" ht="12" customHeight="1">
      <c r="A937" s="1147" t="s">
        <v>743</v>
      </c>
      <c r="B937" s="1148"/>
      <c r="C937" s="1148"/>
      <c r="D937" s="1148"/>
      <c r="E937" s="1148"/>
      <c r="F937" s="1148"/>
      <c r="G937" s="1148"/>
      <c r="H937" s="1148"/>
      <c r="I937" s="1148"/>
      <c r="J937" s="1148"/>
      <c r="K937" s="1148"/>
      <c r="L937" s="1148"/>
      <c r="M937" s="1148"/>
      <c r="N937" s="1149"/>
      <c r="Z937" s="193"/>
      <c r="AA937" s="200" t="s">
        <v>743</v>
      </c>
      <c r="AB937" s="200"/>
      <c r="AH937" s="200"/>
      <c r="AJ937" s="200"/>
      <c r="AL937" s="200"/>
    </row>
    <row r="938" spans="1:38" s="108" customFormat="1" ht="33.75" customHeight="1">
      <c r="A938" s="194" t="s">
        <v>1206</v>
      </c>
      <c r="B938" s="195" t="s">
        <v>745</v>
      </c>
      <c r="C938" s="1145" t="s">
        <v>746</v>
      </c>
      <c r="D938" s="1145"/>
      <c r="E938" s="1145"/>
      <c r="F938" s="196" t="s">
        <v>414</v>
      </c>
      <c r="G938" s="196"/>
      <c r="H938" s="196"/>
      <c r="I938" s="223">
        <v>23.425000000000001</v>
      </c>
      <c r="J938" s="218">
        <v>64.680000000000007</v>
      </c>
      <c r="K938" s="196"/>
      <c r="L938" s="222">
        <v>1515.13</v>
      </c>
      <c r="M938" s="196"/>
      <c r="N938" s="199"/>
      <c r="Z938" s="193"/>
      <c r="AA938" s="200"/>
      <c r="AB938" s="200" t="s">
        <v>746</v>
      </c>
      <c r="AH938" s="200"/>
      <c r="AJ938" s="200"/>
      <c r="AL938" s="200"/>
    </row>
    <row r="939" spans="1:38" s="108" customFormat="1" ht="12" customHeight="1">
      <c r="A939" s="216"/>
      <c r="B939" s="217"/>
      <c r="C939" s="1141" t="s">
        <v>747</v>
      </c>
      <c r="D939" s="1141"/>
      <c r="E939" s="1141"/>
      <c r="F939" s="1141"/>
      <c r="G939" s="1141"/>
      <c r="H939" s="1141"/>
      <c r="I939" s="1141"/>
      <c r="J939" s="1141"/>
      <c r="K939" s="1141"/>
      <c r="L939" s="1141"/>
      <c r="M939" s="1141"/>
      <c r="N939" s="1146"/>
      <c r="Z939" s="193"/>
      <c r="AA939" s="200"/>
      <c r="AB939" s="200"/>
      <c r="AH939" s="200"/>
      <c r="AI939" s="109" t="s">
        <v>747</v>
      </c>
      <c r="AJ939" s="200"/>
      <c r="AL939" s="200"/>
    </row>
    <row r="940" spans="1:38" s="108" customFormat="1" ht="12" customHeight="1">
      <c r="A940" s="201"/>
      <c r="B940" s="202"/>
      <c r="C940" s="1141" t="s">
        <v>1207</v>
      </c>
      <c r="D940" s="1141"/>
      <c r="E940" s="1141"/>
      <c r="F940" s="1141"/>
      <c r="G940" s="1141"/>
      <c r="H940" s="1141"/>
      <c r="I940" s="1141"/>
      <c r="J940" s="1141"/>
      <c r="K940" s="1141"/>
      <c r="L940" s="1141"/>
      <c r="M940" s="1141"/>
      <c r="N940" s="1146"/>
      <c r="Z940" s="193"/>
      <c r="AA940" s="200"/>
      <c r="AB940" s="200"/>
      <c r="AC940" s="109" t="s">
        <v>1207</v>
      </c>
      <c r="AH940" s="200"/>
      <c r="AJ940" s="200"/>
      <c r="AL940" s="200"/>
    </row>
    <row r="941" spans="1:38" s="108" customFormat="1" ht="12" customHeight="1">
      <c r="A941" s="216"/>
      <c r="B941" s="217"/>
      <c r="C941" s="1145" t="s">
        <v>398</v>
      </c>
      <c r="D941" s="1145"/>
      <c r="E941" s="1145"/>
      <c r="F941" s="196"/>
      <c r="G941" s="196"/>
      <c r="H941" s="196"/>
      <c r="I941" s="196"/>
      <c r="J941" s="198"/>
      <c r="K941" s="196"/>
      <c r="L941" s="222">
        <v>1515.13</v>
      </c>
      <c r="M941" s="212"/>
      <c r="N941" s="199"/>
      <c r="Z941" s="193"/>
      <c r="AA941" s="200"/>
      <c r="AB941" s="200"/>
      <c r="AH941" s="200" t="s">
        <v>398</v>
      </c>
      <c r="AJ941" s="200"/>
      <c r="AL941" s="200"/>
    </row>
    <row r="942" spans="1:38" s="108" customFormat="1" ht="33.75" customHeight="1">
      <c r="A942" s="194" t="s">
        <v>1208</v>
      </c>
      <c r="B942" s="195" t="s">
        <v>750</v>
      </c>
      <c r="C942" s="1145" t="s">
        <v>751</v>
      </c>
      <c r="D942" s="1145"/>
      <c r="E942" s="1145"/>
      <c r="F942" s="196" t="s">
        <v>414</v>
      </c>
      <c r="G942" s="196"/>
      <c r="H942" s="196"/>
      <c r="I942" s="223">
        <v>2.5649999999999999</v>
      </c>
      <c r="J942" s="218">
        <v>76.09</v>
      </c>
      <c r="K942" s="196"/>
      <c r="L942" s="218">
        <v>195.17</v>
      </c>
      <c r="M942" s="196"/>
      <c r="N942" s="199"/>
      <c r="Z942" s="193"/>
      <c r="AA942" s="200"/>
      <c r="AB942" s="200" t="s">
        <v>751</v>
      </c>
      <c r="AH942" s="200"/>
      <c r="AJ942" s="200"/>
      <c r="AL942" s="200"/>
    </row>
    <row r="943" spans="1:38" s="108" customFormat="1" ht="12" customHeight="1">
      <c r="A943" s="216"/>
      <c r="B943" s="217"/>
      <c r="C943" s="1141" t="s">
        <v>747</v>
      </c>
      <c r="D943" s="1141"/>
      <c r="E943" s="1141"/>
      <c r="F943" s="1141"/>
      <c r="G943" s="1141"/>
      <c r="H943" s="1141"/>
      <c r="I943" s="1141"/>
      <c r="J943" s="1141"/>
      <c r="K943" s="1141"/>
      <c r="L943" s="1141"/>
      <c r="M943" s="1141"/>
      <c r="N943" s="1146"/>
      <c r="Z943" s="193"/>
      <c r="AA943" s="200"/>
      <c r="AB943" s="200"/>
      <c r="AH943" s="200"/>
      <c r="AI943" s="109" t="s">
        <v>747</v>
      </c>
      <c r="AJ943" s="200"/>
      <c r="AL943" s="200"/>
    </row>
    <row r="944" spans="1:38" s="108" customFormat="1" ht="12" customHeight="1">
      <c r="A944" s="216"/>
      <c r="B944" s="217"/>
      <c r="C944" s="1145" t="s">
        <v>398</v>
      </c>
      <c r="D944" s="1145"/>
      <c r="E944" s="1145"/>
      <c r="F944" s="196"/>
      <c r="G944" s="196"/>
      <c r="H944" s="196"/>
      <c r="I944" s="196"/>
      <c r="J944" s="198"/>
      <c r="K944" s="196"/>
      <c r="L944" s="218">
        <v>195.17</v>
      </c>
      <c r="M944" s="212"/>
      <c r="N944" s="199"/>
      <c r="Z944" s="193"/>
      <c r="AA944" s="200"/>
      <c r="AB944" s="200"/>
      <c r="AH944" s="200" t="s">
        <v>398</v>
      </c>
      <c r="AJ944" s="200"/>
      <c r="AL944" s="200"/>
    </row>
    <row r="945" spans="1:38" s="108" customFormat="1" ht="33.75" customHeight="1">
      <c r="A945" s="194" t="s">
        <v>1209</v>
      </c>
      <c r="B945" s="195" t="s">
        <v>753</v>
      </c>
      <c r="C945" s="1145" t="s">
        <v>754</v>
      </c>
      <c r="D945" s="1145"/>
      <c r="E945" s="1145"/>
      <c r="F945" s="196" t="s">
        <v>414</v>
      </c>
      <c r="G945" s="196"/>
      <c r="H945" s="196"/>
      <c r="I945" s="223">
        <v>0.45900000000000002</v>
      </c>
      <c r="J945" s="218">
        <v>106.91</v>
      </c>
      <c r="K945" s="196"/>
      <c r="L945" s="218">
        <v>49.07</v>
      </c>
      <c r="M945" s="196"/>
      <c r="N945" s="199"/>
      <c r="Z945" s="193"/>
      <c r="AA945" s="200"/>
      <c r="AB945" s="200" t="s">
        <v>754</v>
      </c>
      <c r="AH945" s="200"/>
      <c r="AJ945" s="200"/>
      <c r="AL945" s="200"/>
    </row>
    <row r="946" spans="1:38" s="108" customFormat="1" ht="12" customHeight="1">
      <c r="A946" s="216"/>
      <c r="B946" s="217"/>
      <c r="C946" s="1141" t="s">
        <v>747</v>
      </c>
      <c r="D946" s="1141"/>
      <c r="E946" s="1141"/>
      <c r="F946" s="1141"/>
      <c r="G946" s="1141"/>
      <c r="H946" s="1141"/>
      <c r="I946" s="1141"/>
      <c r="J946" s="1141"/>
      <c r="K946" s="1141"/>
      <c r="L946" s="1141"/>
      <c r="M946" s="1141"/>
      <c r="N946" s="1146"/>
      <c r="Z946" s="193"/>
      <c r="AA946" s="200"/>
      <c r="AB946" s="200"/>
      <c r="AH946" s="200"/>
      <c r="AI946" s="109" t="s">
        <v>747</v>
      </c>
      <c r="AJ946" s="200"/>
      <c r="AL946" s="200"/>
    </row>
    <row r="947" spans="1:38" s="108" customFormat="1" ht="12" customHeight="1">
      <c r="A947" s="201"/>
      <c r="B947" s="202"/>
      <c r="C947" s="1141" t="s">
        <v>1210</v>
      </c>
      <c r="D947" s="1141"/>
      <c r="E947" s="1141"/>
      <c r="F947" s="1141"/>
      <c r="G947" s="1141"/>
      <c r="H947" s="1141"/>
      <c r="I947" s="1141"/>
      <c r="J947" s="1141"/>
      <c r="K947" s="1141"/>
      <c r="L947" s="1141"/>
      <c r="M947" s="1141"/>
      <c r="N947" s="1146"/>
      <c r="Z947" s="193"/>
      <c r="AA947" s="200"/>
      <c r="AB947" s="200"/>
      <c r="AC947" s="109" t="s">
        <v>1210</v>
      </c>
      <c r="AH947" s="200"/>
      <c r="AJ947" s="200"/>
      <c r="AL947" s="200"/>
    </row>
    <row r="948" spans="1:38" s="108" customFormat="1" ht="12" customHeight="1">
      <c r="A948" s="216"/>
      <c r="B948" s="217"/>
      <c r="C948" s="1145" t="s">
        <v>398</v>
      </c>
      <c r="D948" s="1145"/>
      <c r="E948" s="1145"/>
      <c r="F948" s="196"/>
      <c r="G948" s="196"/>
      <c r="H948" s="196"/>
      <c r="I948" s="196"/>
      <c r="J948" s="198"/>
      <c r="K948" s="196"/>
      <c r="L948" s="218">
        <v>49.07</v>
      </c>
      <c r="M948" s="212"/>
      <c r="N948" s="199"/>
      <c r="Z948" s="193"/>
      <c r="AA948" s="200"/>
      <c r="AB948" s="200"/>
      <c r="AH948" s="200" t="s">
        <v>398</v>
      </c>
      <c r="AJ948" s="200"/>
      <c r="AL948" s="200"/>
    </row>
    <row r="949" spans="1:38" s="108" customFormat="1" ht="12" customHeight="1">
      <c r="A949" s="1147" t="s">
        <v>1211</v>
      </c>
      <c r="B949" s="1148"/>
      <c r="C949" s="1148"/>
      <c r="D949" s="1148"/>
      <c r="E949" s="1148"/>
      <c r="F949" s="1148"/>
      <c r="G949" s="1148"/>
      <c r="H949" s="1148"/>
      <c r="I949" s="1148"/>
      <c r="J949" s="1148"/>
      <c r="K949" s="1148"/>
      <c r="L949" s="1148"/>
      <c r="M949" s="1148"/>
      <c r="N949" s="1149"/>
      <c r="Z949" s="193"/>
      <c r="AA949" s="200" t="s">
        <v>1211</v>
      </c>
      <c r="AB949" s="200"/>
      <c r="AH949" s="200"/>
      <c r="AJ949" s="200"/>
      <c r="AL949" s="200"/>
    </row>
    <row r="950" spans="1:38" s="108" customFormat="1" ht="45" customHeight="1">
      <c r="A950" s="194" t="s">
        <v>1212</v>
      </c>
      <c r="B950" s="195" t="s">
        <v>760</v>
      </c>
      <c r="C950" s="1145" t="s">
        <v>761</v>
      </c>
      <c r="D950" s="1145"/>
      <c r="E950" s="1145"/>
      <c r="F950" s="196" t="s">
        <v>414</v>
      </c>
      <c r="G950" s="196"/>
      <c r="H950" s="196"/>
      <c r="I950" s="247">
        <v>37.04</v>
      </c>
      <c r="J950" s="218">
        <v>38.729999999999997</v>
      </c>
      <c r="K950" s="196"/>
      <c r="L950" s="222">
        <v>1434.56</v>
      </c>
      <c r="M950" s="196"/>
      <c r="N950" s="199"/>
      <c r="Z950" s="193"/>
      <c r="AA950" s="200"/>
      <c r="AB950" s="200" t="s">
        <v>761</v>
      </c>
      <c r="AH950" s="200"/>
      <c r="AJ950" s="200"/>
      <c r="AL950" s="200"/>
    </row>
    <row r="951" spans="1:38" s="108" customFormat="1" ht="12" customHeight="1">
      <c r="A951" s="216"/>
      <c r="B951" s="217"/>
      <c r="C951" s="1141" t="s">
        <v>747</v>
      </c>
      <c r="D951" s="1141"/>
      <c r="E951" s="1141"/>
      <c r="F951" s="1141"/>
      <c r="G951" s="1141"/>
      <c r="H951" s="1141"/>
      <c r="I951" s="1141"/>
      <c r="J951" s="1141"/>
      <c r="K951" s="1141"/>
      <c r="L951" s="1141"/>
      <c r="M951" s="1141"/>
      <c r="N951" s="1146"/>
      <c r="Z951" s="193"/>
      <c r="AA951" s="200"/>
      <c r="AB951" s="200"/>
      <c r="AH951" s="200"/>
      <c r="AI951" s="109" t="s">
        <v>747</v>
      </c>
      <c r="AJ951" s="200"/>
      <c r="AL951" s="200"/>
    </row>
    <row r="952" spans="1:38" s="108" customFormat="1" ht="12" customHeight="1">
      <c r="A952" s="201"/>
      <c r="B952" s="202"/>
      <c r="C952" s="1141" t="s">
        <v>1213</v>
      </c>
      <c r="D952" s="1141"/>
      <c r="E952" s="1141"/>
      <c r="F952" s="1141"/>
      <c r="G952" s="1141"/>
      <c r="H952" s="1141"/>
      <c r="I952" s="1141"/>
      <c r="J952" s="1141"/>
      <c r="K952" s="1141"/>
      <c r="L952" s="1141"/>
      <c r="M952" s="1141"/>
      <c r="N952" s="1146"/>
      <c r="Z952" s="193"/>
      <c r="AA952" s="200"/>
      <c r="AB952" s="200"/>
      <c r="AC952" s="109" t="s">
        <v>1213</v>
      </c>
      <c r="AH952" s="200"/>
      <c r="AJ952" s="200"/>
      <c r="AL952" s="200"/>
    </row>
    <row r="953" spans="1:38" s="108" customFormat="1" ht="12" customHeight="1">
      <c r="A953" s="216"/>
      <c r="B953" s="217"/>
      <c r="C953" s="1145" t="s">
        <v>398</v>
      </c>
      <c r="D953" s="1145"/>
      <c r="E953" s="1145"/>
      <c r="F953" s="196"/>
      <c r="G953" s="196"/>
      <c r="H953" s="196"/>
      <c r="I953" s="196"/>
      <c r="J953" s="198"/>
      <c r="K953" s="196"/>
      <c r="L953" s="222">
        <v>1434.56</v>
      </c>
      <c r="M953" s="212"/>
      <c r="N953" s="199"/>
      <c r="Z953" s="193"/>
      <c r="AA953" s="200"/>
      <c r="AB953" s="200"/>
      <c r="AH953" s="200" t="s">
        <v>398</v>
      </c>
      <c r="AJ953" s="200"/>
      <c r="AL953" s="200"/>
    </row>
    <row r="954" spans="1:38" s="108" customFormat="1" ht="22.5" customHeight="1">
      <c r="A954" s="194" t="s">
        <v>1214</v>
      </c>
      <c r="B954" s="195" t="s">
        <v>764</v>
      </c>
      <c r="C954" s="1145" t="s">
        <v>765</v>
      </c>
      <c r="D954" s="1145"/>
      <c r="E954" s="1145"/>
      <c r="F954" s="196" t="s">
        <v>414</v>
      </c>
      <c r="G954" s="196"/>
      <c r="H954" s="196"/>
      <c r="I954" s="247">
        <v>37.04</v>
      </c>
      <c r="J954" s="218">
        <v>0.59</v>
      </c>
      <c r="K954" s="251">
        <v>36</v>
      </c>
      <c r="L954" s="218">
        <v>786.73</v>
      </c>
      <c r="M954" s="196"/>
      <c r="N954" s="199"/>
      <c r="Z954" s="193"/>
      <c r="AA954" s="200"/>
      <c r="AB954" s="200" t="s">
        <v>765</v>
      </c>
      <c r="AH954" s="200"/>
      <c r="AJ954" s="200"/>
      <c r="AL954" s="200"/>
    </row>
    <row r="955" spans="1:38" s="108" customFormat="1" ht="12" customHeight="1">
      <c r="A955" s="216"/>
      <c r="B955" s="217"/>
      <c r="C955" s="1141" t="s">
        <v>747</v>
      </c>
      <c r="D955" s="1141"/>
      <c r="E955" s="1141"/>
      <c r="F955" s="1141"/>
      <c r="G955" s="1141"/>
      <c r="H955" s="1141"/>
      <c r="I955" s="1141"/>
      <c r="J955" s="1141"/>
      <c r="K955" s="1141"/>
      <c r="L955" s="1141"/>
      <c r="M955" s="1141"/>
      <c r="N955" s="1146"/>
      <c r="Z955" s="193"/>
      <c r="AA955" s="200"/>
      <c r="AB955" s="200"/>
      <c r="AH955" s="200"/>
      <c r="AI955" s="109" t="s">
        <v>747</v>
      </c>
      <c r="AJ955" s="200"/>
      <c r="AL955" s="200"/>
    </row>
    <row r="956" spans="1:38" s="108" customFormat="1" ht="12" customHeight="1">
      <c r="A956" s="201"/>
      <c r="B956" s="202"/>
      <c r="C956" s="1141" t="s">
        <v>1213</v>
      </c>
      <c r="D956" s="1141"/>
      <c r="E956" s="1141"/>
      <c r="F956" s="1141"/>
      <c r="G956" s="1141"/>
      <c r="H956" s="1141"/>
      <c r="I956" s="1141"/>
      <c r="J956" s="1141"/>
      <c r="K956" s="1141"/>
      <c r="L956" s="1141"/>
      <c r="M956" s="1141"/>
      <c r="N956" s="1146"/>
      <c r="Z956" s="193"/>
      <c r="AA956" s="200"/>
      <c r="AB956" s="200"/>
      <c r="AC956" s="109" t="s">
        <v>1213</v>
      </c>
      <c r="AH956" s="200"/>
      <c r="AJ956" s="200"/>
      <c r="AL956" s="200"/>
    </row>
    <row r="957" spans="1:38" s="108" customFormat="1" ht="12" customHeight="1">
      <c r="A957" s="203"/>
      <c r="B957" s="204"/>
      <c r="C957" s="1141" t="s">
        <v>1215</v>
      </c>
      <c r="D957" s="1141"/>
      <c r="E957" s="1141"/>
      <c r="F957" s="1141"/>
      <c r="G957" s="1141"/>
      <c r="H957" s="1141"/>
      <c r="I957" s="1141"/>
      <c r="J957" s="1141"/>
      <c r="K957" s="1141"/>
      <c r="L957" s="1141"/>
      <c r="M957" s="1141"/>
      <c r="N957" s="1146"/>
      <c r="Z957" s="193"/>
      <c r="AA957" s="200"/>
      <c r="AB957" s="200"/>
      <c r="AD957" s="109" t="s">
        <v>1215</v>
      </c>
      <c r="AH957" s="200"/>
      <c r="AJ957" s="200"/>
      <c r="AL957" s="200"/>
    </row>
    <row r="958" spans="1:38" s="108" customFormat="1" ht="12" customHeight="1">
      <c r="A958" s="216"/>
      <c r="B958" s="217"/>
      <c r="C958" s="1145" t="s">
        <v>398</v>
      </c>
      <c r="D958" s="1145"/>
      <c r="E958" s="1145"/>
      <c r="F958" s="196"/>
      <c r="G958" s="196"/>
      <c r="H958" s="196"/>
      <c r="I958" s="196"/>
      <c r="J958" s="198"/>
      <c r="K958" s="196"/>
      <c r="L958" s="218">
        <v>786.73</v>
      </c>
      <c r="M958" s="212"/>
      <c r="N958" s="199"/>
      <c r="Z958" s="193"/>
      <c r="AA958" s="200"/>
      <c r="AB958" s="200"/>
      <c r="AH958" s="200" t="s">
        <v>398</v>
      </c>
      <c r="AJ958" s="200"/>
      <c r="AL958" s="200"/>
    </row>
    <row r="959" spans="1:38" s="108" customFormat="1" ht="12" customHeight="1">
      <c r="A959" s="1147" t="s">
        <v>1216</v>
      </c>
      <c r="B959" s="1148"/>
      <c r="C959" s="1148"/>
      <c r="D959" s="1148"/>
      <c r="E959" s="1148"/>
      <c r="F959" s="1148"/>
      <c r="G959" s="1148"/>
      <c r="H959" s="1148"/>
      <c r="I959" s="1148"/>
      <c r="J959" s="1148"/>
      <c r="K959" s="1148"/>
      <c r="L959" s="1148"/>
      <c r="M959" s="1148"/>
      <c r="N959" s="1149"/>
      <c r="Z959" s="193"/>
      <c r="AA959" s="200" t="s">
        <v>1216</v>
      </c>
      <c r="AB959" s="200"/>
      <c r="AH959" s="200"/>
      <c r="AJ959" s="200"/>
      <c r="AL959" s="200"/>
    </row>
    <row r="960" spans="1:38" s="108" customFormat="1" ht="45" customHeight="1">
      <c r="A960" s="194" t="s">
        <v>1217</v>
      </c>
      <c r="B960" s="195" t="s">
        <v>1218</v>
      </c>
      <c r="C960" s="1145" t="s">
        <v>1219</v>
      </c>
      <c r="D960" s="1145"/>
      <c r="E960" s="1145"/>
      <c r="F960" s="196" t="s">
        <v>414</v>
      </c>
      <c r="G960" s="196"/>
      <c r="H960" s="196"/>
      <c r="I960" s="223">
        <v>21.713999999999999</v>
      </c>
      <c r="J960" s="218">
        <v>38.97</v>
      </c>
      <c r="K960" s="196"/>
      <c r="L960" s="218">
        <v>846.19</v>
      </c>
      <c r="M960" s="196"/>
      <c r="N960" s="199"/>
      <c r="Z960" s="193"/>
      <c r="AA960" s="200"/>
      <c r="AB960" s="200" t="s">
        <v>1219</v>
      </c>
      <c r="AH960" s="200"/>
      <c r="AJ960" s="200"/>
      <c r="AL960" s="200"/>
    </row>
    <row r="961" spans="1:38" s="108" customFormat="1" ht="12" customHeight="1">
      <c r="A961" s="201"/>
      <c r="B961" s="202"/>
      <c r="C961" s="1141" t="s">
        <v>1220</v>
      </c>
      <c r="D961" s="1141"/>
      <c r="E961" s="1141"/>
      <c r="F961" s="1141"/>
      <c r="G961" s="1141"/>
      <c r="H961" s="1141"/>
      <c r="I961" s="1141"/>
      <c r="J961" s="1141"/>
      <c r="K961" s="1141"/>
      <c r="L961" s="1141"/>
      <c r="M961" s="1141"/>
      <c r="N961" s="1146"/>
      <c r="Z961" s="193"/>
      <c r="AA961" s="200"/>
      <c r="AB961" s="200"/>
      <c r="AC961" s="109" t="s">
        <v>1220</v>
      </c>
      <c r="AH961" s="200"/>
      <c r="AJ961" s="200"/>
      <c r="AL961" s="200"/>
    </row>
    <row r="962" spans="1:38" s="108" customFormat="1" ht="12" customHeight="1">
      <c r="A962" s="216"/>
      <c r="B962" s="217"/>
      <c r="C962" s="1145" t="s">
        <v>398</v>
      </c>
      <c r="D962" s="1145"/>
      <c r="E962" s="1145"/>
      <c r="F962" s="196"/>
      <c r="G962" s="196"/>
      <c r="H962" s="196"/>
      <c r="I962" s="196"/>
      <c r="J962" s="198"/>
      <c r="K962" s="196"/>
      <c r="L962" s="218">
        <v>846.19</v>
      </c>
      <c r="M962" s="212"/>
      <c r="N962" s="199"/>
      <c r="Z962" s="193"/>
      <c r="AA962" s="200"/>
      <c r="AB962" s="200"/>
      <c r="AH962" s="200" t="s">
        <v>398</v>
      </c>
      <c r="AJ962" s="200"/>
      <c r="AL962" s="200"/>
    </row>
    <row r="963" spans="1:38" s="108" customFormat="1" ht="12" customHeight="1">
      <c r="A963" s="1147" t="s">
        <v>1221</v>
      </c>
      <c r="B963" s="1148"/>
      <c r="C963" s="1148"/>
      <c r="D963" s="1148"/>
      <c r="E963" s="1148"/>
      <c r="F963" s="1148"/>
      <c r="G963" s="1148"/>
      <c r="H963" s="1148"/>
      <c r="I963" s="1148"/>
      <c r="J963" s="1148"/>
      <c r="K963" s="1148"/>
      <c r="L963" s="1148"/>
      <c r="M963" s="1148"/>
      <c r="N963" s="1149"/>
      <c r="Z963" s="193"/>
      <c r="AA963" s="200" t="s">
        <v>1221</v>
      </c>
      <c r="AB963" s="200"/>
      <c r="AH963" s="200"/>
      <c r="AJ963" s="200"/>
      <c r="AL963" s="200"/>
    </row>
    <row r="964" spans="1:38" s="108" customFormat="1" ht="33.75" customHeight="1">
      <c r="A964" s="194" t="s">
        <v>1222</v>
      </c>
      <c r="B964" s="195" t="s">
        <v>1223</v>
      </c>
      <c r="C964" s="1145" t="s">
        <v>1224</v>
      </c>
      <c r="D964" s="1145"/>
      <c r="E964" s="1145"/>
      <c r="F964" s="196" t="s">
        <v>414</v>
      </c>
      <c r="G964" s="196"/>
      <c r="H964" s="196"/>
      <c r="I964" s="223">
        <v>2.4E-2</v>
      </c>
      <c r="J964" s="218">
        <v>62.85</v>
      </c>
      <c r="K964" s="196"/>
      <c r="L964" s="218">
        <v>1.51</v>
      </c>
      <c r="M964" s="196"/>
      <c r="N964" s="199"/>
      <c r="Z964" s="193"/>
      <c r="AA964" s="200"/>
      <c r="AB964" s="200" t="s">
        <v>1224</v>
      </c>
      <c r="AH964" s="200"/>
      <c r="AJ964" s="200"/>
      <c r="AL964" s="200"/>
    </row>
    <row r="965" spans="1:38" s="108" customFormat="1" ht="12" customHeight="1">
      <c r="A965" s="216"/>
      <c r="B965" s="217"/>
      <c r="C965" s="1141" t="s">
        <v>747</v>
      </c>
      <c r="D965" s="1141"/>
      <c r="E965" s="1141"/>
      <c r="F965" s="1141"/>
      <c r="G965" s="1141"/>
      <c r="H965" s="1141"/>
      <c r="I965" s="1141"/>
      <c r="J965" s="1141"/>
      <c r="K965" s="1141"/>
      <c r="L965" s="1141"/>
      <c r="M965" s="1141"/>
      <c r="N965" s="1146"/>
      <c r="Z965" s="193"/>
      <c r="AA965" s="200"/>
      <c r="AB965" s="200"/>
      <c r="AH965" s="200"/>
      <c r="AI965" s="109" t="s">
        <v>747</v>
      </c>
      <c r="AJ965" s="200"/>
      <c r="AL965" s="200"/>
    </row>
    <row r="966" spans="1:38" s="108" customFormat="1" ht="12" customHeight="1">
      <c r="A966" s="216"/>
      <c r="B966" s="217"/>
      <c r="C966" s="1145" t="s">
        <v>398</v>
      </c>
      <c r="D966" s="1145"/>
      <c r="E966" s="1145"/>
      <c r="F966" s="196"/>
      <c r="G966" s="196"/>
      <c r="H966" s="196"/>
      <c r="I966" s="196"/>
      <c r="J966" s="198"/>
      <c r="K966" s="196"/>
      <c r="L966" s="218">
        <v>1.51</v>
      </c>
      <c r="M966" s="212"/>
      <c r="N966" s="199"/>
      <c r="Z966" s="193"/>
      <c r="AA966" s="200"/>
      <c r="AB966" s="200"/>
      <c r="AH966" s="200" t="s">
        <v>398</v>
      </c>
      <c r="AJ966" s="200"/>
      <c r="AL966" s="200"/>
    </row>
    <row r="967" spans="1:38" s="108" customFormat="1" ht="33.75" customHeight="1">
      <c r="A967" s="194" t="s">
        <v>1225</v>
      </c>
      <c r="B967" s="195" t="s">
        <v>1226</v>
      </c>
      <c r="C967" s="1145" t="s">
        <v>1227</v>
      </c>
      <c r="D967" s="1145"/>
      <c r="E967" s="1145"/>
      <c r="F967" s="196" t="s">
        <v>414</v>
      </c>
      <c r="G967" s="196"/>
      <c r="H967" s="196"/>
      <c r="I967" s="223">
        <v>0.13400000000000001</v>
      </c>
      <c r="J967" s="218">
        <v>103.88</v>
      </c>
      <c r="K967" s="196"/>
      <c r="L967" s="218">
        <v>13.92</v>
      </c>
      <c r="M967" s="196"/>
      <c r="N967" s="199"/>
      <c r="Z967" s="193"/>
      <c r="AA967" s="200"/>
      <c r="AB967" s="200" t="s">
        <v>1227</v>
      </c>
      <c r="AH967" s="200"/>
      <c r="AJ967" s="200"/>
      <c r="AL967" s="200"/>
    </row>
    <row r="968" spans="1:38" s="108" customFormat="1" ht="12" customHeight="1">
      <c r="A968" s="216"/>
      <c r="B968" s="217"/>
      <c r="C968" s="1141" t="s">
        <v>747</v>
      </c>
      <c r="D968" s="1141"/>
      <c r="E968" s="1141"/>
      <c r="F968" s="1141"/>
      <c r="G968" s="1141"/>
      <c r="H968" s="1141"/>
      <c r="I968" s="1141"/>
      <c r="J968" s="1141"/>
      <c r="K968" s="1141"/>
      <c r="L968" s="1141"/>
      <c r="M968" s="1141"/>
      <c r="N968" s="1146"/>
      <c r="Z968" s="193"/>
      <c r="AA968" s="200"/>
      <c r="AB968" s="200"/>
      <c r="AH968" s="200"/>
      <c r="AI968" s="109" t="s">
        <v>747</v>
      </c>
      <c r="AJ968" s="200"/>
      <c r="AL968" s="200"/>
    </row>
    <row r="969" spans="1:38" s="108" customFormat="1" ht="12" customHeight="1">
      <c r="A969" s="216"/>
      <c r="B969" s="217"/>
      <c r="C969" s="1145" t="s">
        <v>398</v>
      </c>
      <c r="D969" s="1145"/>
      <c r="E969" s="1145"/>
      <c r="F969" s="196"/>
      <c r="G969" s="196"/>
      <c r="H969" s="196"/>
      <c r="I969" s="196"/>
      <c r="J969" s="198"/>
      <c r="K969" s="196"/>
      <c r="L969" s="218">
        <v>13.92</v>
      </c>
      <c r="M969" s="212"/>
      <c r="N969" s="199"/>
      <c r="Z969" s="193"/>
      <c r="AA969" s="200"/>
      <c r="AB969" s="200"/>
      <c r="AH969" s="200" t="s">
        <v>398</v>
      </c>
      <c r="AJ969" s="200"/>
      <c r="AL969" s="200"/>
    </row>
    <row r="970" spans="1:38" s="108" customFormat="1" ht="1.5" customHeight="1">
      <c r="A970" s="224"/>
      <c r="B970" s="217"/>
      <c r="C970" s="217"/>
      <c r="D970" s="217"/>
      <c r="E970" s="217"/>
      <c r="F970" s="225"/>
      <c r="G970" s="225"/>
      <c r="H970" s="225"/>
      <c r="I970" s="225"/>
      <c r="J970" s="226"/>
      <c r="K970" s="225"/>
      <c r="L970" s="226"/>
      <c r="M970" s="207"/>
      <c r="N970" s="226"/>
      <c r="Z970" s="193"/>
      <c r="AA970" s="200"/>
      <c r="AB970" s="200"/>
      <c r="AH970" s="200"/>
      <c r="AJ970" s="200"/>
      <c r="AL970" s="200"/>
    </row>
    <row r="971" spans="1:38" s="108" customFormat="1" ht="22.5" customHeight="1">
      <c r="A971" s="227"/>
      <c r="B971" s="198"/>
      <c r="C971" s="1145" t="s">
        <v>1228</v>
      </c>
      <c r="D971" s="1145"/>
      <c r="E971" s="1145"/>
      <c r="F971" s="1145"/>
      <c r="G971" s="1145"/>
      <c r="H971" s="1145"/>
      <c r="I971" s="1145"/>
      <c r="J971" s="1145"/>
      <c r="K971" s="1145"/>
      <c r="L971" s="228"/>
      <c r="M971" s="229"/>
      <c r="N971" s="230"/>
      <c r="Z971" s="193"/>
      <c r="AA971" s="200"/>
      <c r="AB971" s="200"/>
      <c r="AH971" s="200"/>
      <c r="AJ971" s="200" t="s">
        <v>1228</v>
      </c>
      <c r="AL971" s="200"/>
    </row>
    <row r="972" spans="1:38" s="108" customFormat="1" ht="12" customHeight="1">
      <c r="A972" s="231"/>
      <c r="B972" s="204"/>
      <c r="C972" s="1141" t="s">
        <v>416</v>
      </c>
      <c r="D972" s="1141"/>
      <c r="E972" s="1141"/>
      <c r="F972" s="1141"/>
      <c r="G972" s="1141"/>
      <c r="H972" s="1141"/>
      <c r="I972" s="1141"/>
      <c r="J972" s="1141"/>
      <c r="K972" s="1141"/>
      <c r="L972" s="232">
        <v>4842.28</v>
      </c>
      <c r="M972" s="233"/>
      <c r="N972" s="234"/>
      <c r="Z972" s="193"/>
      <c r="AA972" s="200"/>
      <c r="AB972" s="200"/>
      <c r="AH972" s="200"/>
      <c r="AJ972" s="200"/>
      <c r="AK972" s="109" t="s">
        <v>416</v>
      </c>
      <c r="AL972" s="200"/>
    </row>
    <row r="973" spans="1:38" s="108" customFormat="1" ht="12" customHeight="1">
      <c r="A973" s="231"/>
      <c r="B973" s="204"/>
      <c r="C973" s="1141" t="s">
        <v>417</v>
      </c>
      <c r="D973" s="1141"/>
      <c r="E973" s="1141"/>
      <c r="F973" s="1141"/>
      <c r="G973" s="1141"/>
      <c r="H973" s="1141"/>
      <c r="I973" s="1141"/>
      <c r="J973" s="1141"/>
      <c r="K973" s="1141"/>
      <c r="L973" s="236"/>
      <c r="M973" s="233"/>
      <c r="N973" s="234"/>
      <c r="Z973" s="193"/>
      <c r="AA973" s="200"/>
      <c r="AB973" s="200"/>
      <c r="AH973" s="200"/>
      <c r="AJ973" s="200"/>
      <c r="AK973" s="109" t="s">
        <v>417</v>
      </c>
      <c r="AL973" s="200"/>
    </row>
    <row r="974" spans="1:38" s="108" customFormat="1" ht="12" customHeight="1">
      <c r="A974" s="231"/>
      <c r="B974" s="204"/>
      <c r="C974" s="1141" t="s">
        <v>418</v>
      </c>
      <c r="D974" s="1141"/>
      <c r="E974" s="1141"/>
      <c r="F974" s="1141"/>
      <c r="G974" s="1141"/>
      <c r="H974" s="1141"/>
      <c r="I974" s="1141"/>
      <c r="J974" s="1141"/>
      <c r="K974" s="1141"/>
      <c r="L974" s="257">
        <v>846.19</v>
      </c>
      <c r="M974" s="233"/>
      <c r="N974" s="234"/>
      <c r="Z974" s="193"/>
      <c r="AA974" s="200"/>
      <c r="AB974" s="200"/>
      <c r="AH974" s="200"/>
      <c r="AJ974" s="200"/>
      <c r="AK974" s="109" t="s">
        <v>418</v>
      </c>
      <c r="AL974" s="200"/>
    </row>
    <row r="975" spans="1:38" s="108" customFormat="1" ht="12" customHeight="1">
      <c r="A975" s="231"/>
      <c r="B975" s="204"/>
      <c r="C975" s="1141" t="s">
        <v>420</v>
      </c>
      <c r="D975" s="1141"/>
      <c r="E975" s="1141"/>
      <c r="F975" s="1141"/>
      <c r="G975" s="1141"/>
      <c r="H975" s="1141"/>
      <c r="I975" s="1141"/>
      <c r="J975" s="1141"/>
      <c r="K975" s="1141"/>
      <c r="L975" s="232">
        <v>3996.09</v>
      </c>
      <c r="M975" s="233"/>
      <c r="N975" s="234"/>
      <c r="Z975" s="193"/>
      <c r="AA975" s="200"/>
      <c r="AB975" s="200"/>
      <c r="AH975" s="200"/>
      <c r="AJ975" s="200"/>
      <c r="AK975" s="109" t="s">
        <v>420</v>
      </c>
      <c r="AL975" s="200"/>
    </row>
    <row r="976" spans="1:38" s="108" customFormat="1" ht="12" customHeight="1">
      <c r="A976" s="231"/>
      <c r="B976" s="204"/>
      <c r="C976" s="1141" t="s">
        <v>421</v>
      </c>
      <c r="D976" s="1141"/>
      <c r="E976" s="1141"/>
      <c r="F976" s="1141"/>
      <c r="G976" s="1141"/>
      <c r="H976" s="1141"/>
      <c r="I976" s="1141"/>
      <c r="J976" s="1141"/>
      <c r="K976" s="1141"/>
      <c r="L976" s="232">
        <v>4842.28</v>
      </c>
      <c r="M976" s="233"/>
      <c r="N976" s="234"/>
      <c r="Z976" s="193"/>
      <c r="AA976" s="200"/>
      <c r="AB976" s="200"/>
      <c r="AH976" s="200"/>
      <c r="AJ976" s="200"/>
      <c r="AK976" s="109" t="s">
        <v>421</v>
      </c>
      <c r="AL976" s="200"/>
    </row>
    <row r="977" spans="1:41" s="108" customFormat="1" ht="12" customHeight="1">
      <c r="A977" s="231"/>
      <c r="B977" s="204"/>
      <c r="C977" s="1141" t="s">
        <v>423</v>
      </c>
      <c r="D977" s="1141"/>
      <c r="E977" s="1141"/>
      <c r="F977" s="1141"/>
      <c r="G977" s="1141"/>
      <c r="H977" s="1141"/>
      <c r="I977" s="1141"/>
      <c r="J977" s="1141"/>
      <c r="K977" s="1141"/>
      <c r="L977" s="232">
        <v>3996.09</v>
      </c>
      <c r="M977" s="233"/>
      <c r="N977" s="234"/>
      <c r="Z977" s="193"/>
      <c r="AA977" s="200"/>
      <c r="AB977" s="200"/>
      <c r="AH977" s="200"/>
      <c r="AJ977" s="200"/>
      <c r="AK977" s="109" t="s">
        <v>423</v>
      </c>
      <c r="AL977" s="200"/>
    </row>
    <row r="978" spans="1:41" s="108" customFormat="1" ht="12" customHeight="1">
      <c r="A978" s="231"/>
      <c r="B978" s="204"/>
      <c r="C978" s="1141" t="s">
        <v>424</v>
      </c>
      <c r="D978" s="1141"/>
      <c r="E978" s="1141"/>
      <c r="F978" s="1141"/>
      <c r="G978" s="1141"/>
      <c r="H978" s="1141"/>
      <c r="I978" s="1141"/>
      <c r="J978" s="1141"/>
      <c r="K978" s="1141"/>
      <c r="L978" s="236"/>
      <c r="M978" s="233"/>
      <c r="N978" s="234"/>
      <c r="Z978" s="193"/>
      <c r="AA978" s="200"/>
      <c r="AB978" s="200"/>
      <c r="AH978" s="200"/>
      <c r="AJ978" s="200"/>
      <c r="AK978" s="109" t="s">
        <v>424</v>
      </c>
      <c r="AL978" s="200"/>
    </row>
    <row r="979" spans="1:41" s="108" customFormat="1" ht="12" customHeight="1">
      <c r="A979" s="231"/>
      <c r="B979" s="204"/>
      <c r="C979" s="1141" t="s">
        <v>427</v>
      </c>
      <c r="D979" s="1141"/>
      <c r="E979" s="1141"/>
      <c r="F979" s="1141"/>
      <c r="G979" s="1141"/>
      <c r="H979" s="1141"/>
      <c r="I979" s="1141"/>
      <c r="J979" s="1141"/>
      <c r="K979" s="1141"/>
      <c r="L979" s="232">
        <v>3996.09</v>
      </c>
      <c r="M979" s="233"/>
      <c r="N979" s="234"/>
      <c r="Z979" s="193"/>
      <c r="AA979" s="200"/>
      <c r="AB979" s="200"/>
      <c r="AH979" s="200"/>
      <c r="AJ979" s="200"/>
      <c r="AK979" s="109" t="s">
        <v>427</v>
      </c>
      <c r="AL979" s="200"/>
    </row>
    <row r="980" spans="1:41" s="108" customFormat="1" ht="12" customHeight="1">
      <c r="A980" s="231"/>
      <c r="B980" s="204"/>
      <c r="C980" s="1141" t="s">
        <v>430</v>
      </c>
      <c r="D980" s="1141"/>
      <c r="E980" s="1141"/>
      <c r="F980" s="1141"/>
      <c r="G980" s="1141"/>
      <c r="H980" s="1141"/>
      <c r="I980" s="1141"/>
      <c r="J980" s="1141"/>
      <c r="K980" s="1141"/>
      <c r="L980" s="257">
        <v>846.19</v>
      </c>
      <c r="M980" s="233"/>
      <c r="N980" s="234"/>
      <c r="Z980" s="193"/>
      <c r="AA980" s="200"/>
      <c r="AB980" s="200"/>
      <c r="AH980" s="200"/>
      <c r="AJ980" s="200"/>
      <c r="AK980" s="109" t="s">
        <v>430</v>
      </c>
      <c r="AL980" s="200"/>
    </row>
    <row r="981" spans="1:41" s="108" customFormat="1" ht="22.5" customHeight="1">
      <c r="A981" s="231"/>
      <c r="B981" s="226"/>
      <c r="C981" s="1142" t="s">
        <v>1229</v>
      </c>
      <c r="D981" s="1142"/>
      <c r="E981" s="1142"/>
      <c r="F981" s="1142"/>
      <c r="G981" s="1142"/>
      <c r="H981" s="1142"/>
      <c r="I981" s="1142"/>
      <c r="J981" s="1142"/>
      <c r="K981" s="1142"/>
      <c r="L981" s="239">
        <v>4842.28</v>
      </c>
      <c r="M981" s="240"/>
      <c r="N981" s="253"/>
      <c r="Z981" s="193"/>
      <c r="AA981" s="200"/>
      <c r="AB981" s="200"/>
      <c r="AH981" s="200"/>
      <c r="AJ981" s="200"/>
      <c r="AL981" s="200" t="s">
        <v>1229</v>
      </c>
    </row>
    <row r="982" spans="1:41" s="108" customFormat="1" ht="2.25" customHeight="1">
      <c r="B982" s="171"/>
      <c r="C982" s="171"/>
      <c r="D982" s="171"/>
      <c r="E982" s="171"/>
      <c r="F982" s="171"/>
      <c r="G982" s="171"/>
      <c r="H982" s="171"/>
      <c r="I982" s="171"/>
      <c r="J982" s="171"/>
      <c r="K982" s="171"/>
      <c r="L982" s="171"/>
      <c r="M982" s="171"/>
      <c r="N982" s="171"/>
    </row>
    <row r="983" spans="1:41" s="108" customFormat="1" ht="11.25" customHeight="1">
      <c r="A983" s="227"/>
      <c r="B983" s="198"/>
      <c r="C983" s="1145" t="s">
        <v>415</v>
      </c>
      <c r="D983" s="1145"/>
      <c r="E983" s="1145"/>
      <c r="F983" s="1145"/>
      <c r="G983" s="1145"/>
      <c r="H983" s="1145"/>
      <c r="I983" s="1145"/>
      <c r="J983" s="1145"/>
      <c r="K983" s="1145"/>
      <c r="L983" s="228"/>
      <c r="M983" s="229"/>
      <c r="N983" s="230"/>
      <c r="AN983" s="200" t="s">
        <v>415</v>
      </c>
    </row>
    <row r="984" spans="1:41" s="108" customFormat="1" ht="16.5" customHeight="1">
      <c r="A984" s="231"/>
      <c r="B984" s="204"/>
      <c r="C984" s="1141" t="s">
        <v>416</v>
      </c>
      <c r="D984" s="1141"/>
      <c r="E984" s="1141"/>
      <c r="F984" s="1141"/>
      <c r="G984" s="1141"/>
      <c r="H984" s="1141"/>
      <c r="I984" s="1141"/>
      <c r="J984" s="1141"/>
      <c r="K984" s="1141"/>
      <c r="L984" s="232">
        <v>82160.66</v>
      </c>
      <c r="M984" s="233"/>
      <c r="N984" s="234"/>
      <c r="O984" s="235"/>
      <c r="P984" s="235"/>
      <c r="Q984" s="235"/>
      <c r="AN984" s="200"/>
      <c r="AO984" s="109" t="s">
        <v>416</v>
      </c>
    </row>
    <row r="985" spans="1:41" s="108" customFormat="1" ht="16.5" customHeight="1">
      <c r="A985" s="231"/>
      <c r="B985" s="204"/>
      <c r="C985" s="1141" t="s">
        <v>417</v>
      </c>
      <c r="D985" s="1141"/>
      <c r="E985" s="1141"/>
      <c r="F985" s="1141"/>
      <c r="G985" s="1141"/>
      <c r="H985" s="1141"/>
      <c r="I985" s="1141"/>
      <c r="J985" s="1141"/>
      <c r="K985" s="1141"/>
      <c r="L985" s="236"/>
      <c r="M985" s="233"/>
      <c r="N985" s="234"/>
      <c r="O985" s="235"/>
      <c r="P985" s="235"/>
      <c r="Q985" s="235"/>
      <c r="AN985" s="200"/>
      <c r="AO985" s="109" t="s">
        <v>417</v>
      </c>
    </row>
    <row r="986" spans="1:41" s="108" customFormat="1" ht="16.5" customHeight="1">
      <c r="A986" s="231"/>
      <c r="B986" s="204"/>
      <c r="C986" s="1141" t="s">
        <v>488</v>
      </c>
      <c r="D986" s="1141"/>
      <c r="E986" s="1141"/>
      <c r="F986" s="1141"/>
      <c r="G986" s="1141"/>
      <c r="H986" s="1141"/>
      <c r="I986" s="1141"/>
      <c r="J986" s="1141"/>
      <c r="K986" s="1141"/>
      <c r="L986" s="232">
        <v>13928.42</v>
      </c>
      <c r="M986" s="233"/>
      <c r="N986" s="234"/>
      <c r="O986" s="235"/>
      <c r="P986" s="235"/>
      <c r="Q986" s="235"/>
      <c r="AN986" s="200"/>
      <c r="AO986" s="109" t="s">
        <v>488</v>
      </c>
    </row>
    <row r="987" spans="1:41" s="108" customFormat="1" ht="16.5" customHeight="1">
      <c r="A987" s="231"/>
      <c r="B987" s="204"/>
      <c r="C987" s="1141" t="s">
        <v>418</v>
      </c>
      <c r="D987" s="1141"/>
      <c r="E987" s="1141"/>
      <c r="F987" s="1141"/>
      <c r="G987" s="1141"/>
      <c r="H987" s="1141"/>
      <c r="I987" s="1141"/>
      <c r="J987" s="1141"/>
      <c r="K987" s="1141"/>
      <c r="L987" s="232">
        <v>7363.58</v>
      </c>
      <c r="M987" s="233"/>
      <c r="N987" s="234"/>
      <c r="O987" s="235"/>
      <c r="P987" s="235"/>
      <c r="Q987" s="235"/>
      <c r="AN987" s="200"/>
      <c r="AO987" s="109" t="s">
        <v>418</v>
      </c>
    </row>
    <row r="988" spans="1:41" s="108" customFormat="1" ht="16.5" customHeight="1">
      <c r="A988" s="231"/>
      <c r="B988" s="204"/>
      <c r="C988" s="1141" t="s">
        <v>419</v>
      </c>
      <c r="D988" s="1141"/>
      <c r="E988" s="1141"/>
      <c r="F988" s="1141"/>
      <c r="G988" s="1141"/>
      <c r="H988" s="1141"/>
      <c r="I988" s="1141"/>
      <c r="J988" s="1141"/>
      <c r="K988" s="1141"/>
      <c r="L988" s="257">
        <v>817.47</v>
      </c>
      <c r="M988" s="233"/>
      <c r="N988" s="234"/>
      <c r="O988" s="235"/>
      <c r="P988" s="235"/>
      <c r="Q988" s="235"/>
      <c r="AN988" s="200"/>
      <c r="AO988" s="109" t="s">
        <v>419</v>
      </c>
    </row>
    <row r="989" spans="1:41" s="108" customFormat="1" ht="16.5" customHeight="1">
      <c r="A989" s="231"/>
      <c r="B989" s="204"/>
      <c r="C989" s="1141" t="s">
        <v>420</v>
      </c>
      <c r="D989" s="1141"/>
      <c r="E989" s="1141"/>
      <c r="F989" s="1141"/>
      <c r="G989" s="1141"/>
      <c r="H989" s="1141"/>
      <c r="I989" s="1141"/>
      <c r="J989" s="1141"/>
      <c r="K989" s="1141"/>
      <c r="L989" s="232">
        <v>60868.66</v>
      </c>
      <c r="M989" s="233"/>
      <c r="N989" s="234"/>
      <c r="O989" s="235"/>
      <c r="P989" s="235"/>
      <c r="Q989" s="235"/>
      <c r="AN989" s="200"/>
      <c r="AO989" s="109" t="s">
        <v>420</v>
      </c>
    </row>
    <row r="990" spans="1:41" s="108" customFormat="1" ht="16.5" customHeight="1">
      <c r="A990" s="231"/>
      <c r="B990" s="204"/>
      <c r="C990" s="1141" t="s">
        <v>421</v>
      </c>
      <c r="D990" s="1141"/>
      <c r="E990" s="1141"/>
      <c r="F990" s="1141"/>
      <c r="G990" s="1141"/>
      <c r="H990" s="1141"/>
      <c r="I990" s="1141"/>
      <c r="J990" s="1141"/>
      <c r="K990" s="1141"/>
      <c r="L990" s="232">
        <v>68817.11</v>
      </c>
      <c r="M990" s="233"/>
      <c r="N990" s="237">
        <v>645504</v>
      </c>
      <c r="O990" s="235"/>
      <c r="P990" s="235"/>
      <c r="Q990" s="235"/>
      <c r="AN990" s="200"/>
      <c r="AO990" s="109" t="s">
        <v>421</v>
      </c>
    </row>
    <row r="991" spans="1:41" s="108" customFormat="1" ht="45">
      <c r="A991" s="231"/>
      <c r="B991" s="204" t="s">
        <v>422</v>
      </c>
      <c r="C991" s="1141" t="s">
        <v>423</v>
      </c>
      <c r="D991" s="1141"/>
      <c r="E991" s="1141"/>
      <c r="F991" s="1141"/>
      <c r="G991" s="1141"/>
      <c r="H991" s="1141"/>
      <c r="I991" s="1141"/>
      <c r="J991" s="1141"/>
      <c r="K991" s="1141"/>
      <c r="L991" s="232">
        <v>67970.92</v>
      </c>
      <c r="M991" s="238">
        <v>9.3800000000000008</v>
      </c>
      <c r="N991" s="237">
        <v>637567</v>
      </c>
      <c r="O991" s="235"/>
      <c r="P991" s="235"/>
      <c r="Q991" s="235"/>
      <c r="AN991" s="200"/>
      <c r="AO991" s="109" t="s">
        <v>423</v>
      </c>
    </row>
    <row r="992" spans="1:41" s="108" customFormat="1" ht="16.5" customHeight="1">
      <c r="A992" s="231"/>
      <c r="B992" s="204"/>
      <c r="C992" s="1141" t="s">
        <v>424</v>
      </c>
      <c r="D992" s="1141"/>
      <c r="E992" s="1141"/>
      <c r="F992" s="1141"/>
      <c r="G992" s="1141"/>
      <c r="H992" s="1141"/>
      <c r="I992" s="1141"/>
      <c r="J992" s="1141"/>
      <c r="K992" s="1141"/>
      <c r="L992" s="236"/>
      <c r="M992" s="233"/>
      <c r="N992" s="234"/>
      <c r="O992" s="235"/>
      <c r="P992" s="235"/>
      <c r="Q992" s="235"/>
      <c r="AN992" s="200"/>
      <c r="AO992" s="109" t="s">
        <v>424</v>
      </c>
    </row>
    <row r="993" spans="1:41" s="108" customFormat="1" ht="16.5" customHeight="1">
      <c r="A993" s="231"/>
      <c r="B993" s="204"/>
      <c r="C993" s="1141" t="s">
        <v>777</v>
      </c>
      <c r="D993" s="1141"/>
      <c r="E993" s="1141"/>
      <c r="F993" s="1141"/>
      <c r="G993" s="1141"/>
      <c r="H993" s="1141"/>
      <c r="I993" s="1141"/>
      <c r="J993" s="1141"/>
      <c r="K993" s="1141"/>
      <c r="L993" s="232">
        <v>2545</v>
      </c>
      <c r="M993" s="233"/>
      <c r="N993" s="234"/>
      <c r="O993" s="235"/>
      <c r="P993" s="235"/>
      <c r="Q993" s="235"/>
      <c r="AN993" s="200"/>
      <c r="AO993" s="109" t="s">
        <v>777</v>
      </c>
    </row>
    <row r="994" spans="1:41" s="108" customFormat="1" ht="16.5" customHeight="1">
      <c r="A994" s="231"/>
      <c r="B994" s="204"/>
      <c r="C994" s="1141" t="s">
        <v>425</v>
      </c>
      <c r="D994" s="1141"/>
      <c r="E994" s="1141"/>
      <c r="F994" s="1141"/>
      <c r="G994" s="1141"/>
      <c r="H994" s="1141"/>
      <c r="I994" s="1141"/>
      <c r="J994" s="1141"/>
      <c r="K994" s="1141"/>
      <c r="L994" s="232">
        <v>1469.42</v>
      </c>
      <c r="M994" s="233"/>
      <c r="N994" s="234"/>
      <c r="O994" s="235"/>
      <c r="P994" s="235"/>
      <c r="Q994" s="235"/>
      <c r="AN994" s="200"/>
      <c r="AO994" s="109" t="s">
        <v>425</v>
      </c>
    </row>
    <row r="995" spans="1:41" s="108" customFormat="1" ht="16.5" customHeight="1">
      <c r="A995" s="231"/>
      <c r="B995" s="204"/>
      <c r="C995" s="1141" t="s">
        <v>426</v>
      </c>
      <c r="D995" s="1141"/>
      <c r="E995" s="1141"/>
      <c r="F995" s="1141"/>
      <c r="G995" s="1141"/>
      <c r="H995" s="1141"/>
      <c r="I995" s="1141"/>
      <c r="J995" s="1141"/>
      <c r="K995" s="1141"/>
      <c r="L995" s="257">
        <v>144.71</v>
      </c>
      <c r="M995" s="233"/>
      <c r="N995" s="234"/>
      <c r="O995" s="235"/>
      <c r="P995" s="235"/>
      <c r="Q995" s="235"/>
      <c r="AN995" s="200"/>
      <c r="AO995" s="109" t="s">
        <v>426</v>
      </c>
    </row>
    <row r="996" spans="1:41" s="108" customFormat="1" ht="16.5" customHeight="1">
      <c r="A996" s="231"/>
      <c r="B996" s="204"/>
      <c r="C996" s="1141" t="s">
        <v>427</v>
      </c>
      <c r="D996" s="1141"/>
      <c r="E996" s="1141"/>
      <c r="F996" s="1141"/>
      <c r="G996" s="1141"/>
      <c r="H996" s="1141"/>
      <c r="I996" s="1141"/>
      <c r="J996" s="1141"/>
      <c r="K996" s="1141"/>
      <c r="L996" s="232">
        <v>59183.49</v>
      </c>
      <c r="M996" s="233"/>
      <c r="N996" s="234"/>
      <c r="O996" s="235"/>
      <c r="P996" s="235"/>
      <c r="Q996" s="235"/>
      <c r="AN996" s="200"/>
      <c r="AO996" s="109" t="s">
        <v>427</v>
      </c>
    </row>
    <row r="997" spans="1:41" s="108" customFormat="1" ht="16.5" customHeight="1">
      <c r="A997" s="231"/>
      <c r="B997" s="204"/>
      <c r="C997" s="1141" t="s">
        <v>428</v>
      </c>
      <c r="D997" s="1141"/>
      <c r="E997" s="1141"/>
      <c r="F997" s="1141"/>
      <c r="G997" s="1141"/>
      <c r="H997" s="1141"/>
      <c r="I997" s="1141"/>
      <c r="J997" s="1141"/>
      <c r="K997" s="1141"/>
      <c r="L997" s="232">
        <v>2947.23</v>
      </c>
      <c r="M997" s="233"/>
      <c r="N997" s="234"/>
      <c r="O997" s="235"/>
      <c r="P997" s="235"/>
      <c r="Q997" s="235"/>
      <c r="AN997" s="200"/>
      <c r="AO997" s="109" t="s">
        <v>428</v>
      </c>
    </row>
    <row r="998" spans="1:41" s="108" customFormat="1" ht="16.5" customHeight="1">
      <c r="A998" s="231"/>
      <c r="B998" s="204"/>
      <c r="C998" s="1141" t="s">
        <v>429</v>
      </c>
      <c r="D998" s="1141"/>
      <c r="E998" s="1141"/>
      <c r="F998" s="1141"/>
      <c r="G998" s="1141"/>
      <c r="H998" s="1141"/>
      <c r="I998" s="1141"/>
      <c r="J998" s="1141"/>
      <c r="K998" s="1141"/>
      <c r="L998" s="232">
        <v>1825.78</v>
      </c>
      <c r="M998" s="233"/>
      <c r="N998" s="234"/>
      <c r="O998" s="235"/>
      <c r="P998" s="235"/>
      <c r="Q998" s="235"/>
      <c r="AN998" s="200"/>
      <c r="AO998" s="109" t="s">
        <v>429</v>
      </c>
    </row>
    <row r="999" spans="1:41" s="108" customFormat="1" ht="45" customHeight="1">
      <c r="A999" s="231"/>
      <c r="B999" s="204" t="s">
        <v>422</v>
      </c>
      <c r="C999" s="1141" t="s">
        <v>430</v>
      </c>
      <c r="D999" s="1141"/>
      <c r="E999" s="1141"/>
      <c r="F999" s="1141"/>
      <c r="G999" s="1141"/>
      <c r="H999" s="1141"/>
      <c r="I999" s="1141"/>
      <c r="J999" s="1141"/>
      <c r="K999" s="1141"/>
      <c r="L999" s="257">
        <v>846.19</v>
      </c>
      <c r="M999" s="238">
        <v>9.3800000000000008</v>
      </c>
      <c r="N999" s="237">
        <v>7937</v>
      </c>
      <c r="O999" s="235"/>
      <c r="P999" s="235"/>
      <c r="Q999" s="235"/>
      <c r="AN999" s="200"/>
      <c r="AO999" s="109" t="s">
        <v>430</v>
      </c>
    </row>
    <row r="1000" spans="1:41" s="108" customFormat="1" ht="45">
      <c r="A1000" s="231"/>
      <c r="B1000" s="204" t="s">
        <v>422</v>
      </c>
      <c r="C1000" s="1141" t="s">
        <v>910</v>
      </c>
      <c r="D1000" s="1141"/>
      <c r="E1000" s="1141"/>
      <c r="F1000" s="1141"/>
      <c r="G1000" s="1141"/>
      <c r="H1000" s="1141"/>
      <c r="I1000" s="1141"/>
      <c r="J1000" s="1141"/>
      <c r="K1000" s="1141"/>
      <c r="L1000" s="232">
        <v>34788.21</v>
      </c>
      <c r="M1000" s="238">
        <v>9.3800000000000008</v>
      </c>
      <c r="N1000" s="237">
        <v>326313</v>
      </c>
      <c r="O1000" s="235"/>
      <c r="P1000" s="235"/>
      <c r="Q1000" s="235"/>
      <c r="AN1000" s="200"/>
      <c r="AO1000" s="109" t="s">
        <v>910</v>
      </c>
    </row>
    <row r="1001" spans="1:41" s="108" customFormat="1" ht="16.5" customHeight="1">
      <c r="A1001" s="231"/>
      <c r="B1001" s="204"/>
      <c r="C1001" s="1141" t="s">
        <v>417</v>
      </c>
      <c r="D1001" s="1141"/>
      <c r="E1001" s="1141"/>
      <c r="F1001" s="1141"/>
      <c r="G1001" s="1141"/>
      <c r="H1001" s="1141"/>
      <c r="I1001" s="1141"/>
      <c r="J1001" s="1141"/>
      <c r="K1001" s="1141"/>
      <c r="L1001" s="236"/>
      <c r="M1001" s="233"/>
      <c r="N1001" s="234"/>
      <c r="O1001" s="235"/>
      <c r="P1001" s="235"/>
      <c r="Q1001" s="235"/>
      <c r="AN1001" s="200"/>
      <c r="AO1001" s="109" t="s">
        <v>417</v>
      </c>
    </row>
    <row r="1002" spans="1:41" s="108" customFormat="1" ht="16.5" customHeight="1">
      <c r="A1002" s="231"/>
      <c r="B1002" s="204"/>
      <c r="C1002" s="1141" t="s">
        <v>489</v>
      </c>
      <c r="D1002" s="1141"/>
      <c r="E1002" s="1141"/>
      <c r="F1002" s="1141"/>
      <c r="G1002" s="1141"/>
      <c r="H1002" s="1141"/>
      <c r="I1002" s="1141"/>
      <c r="J1002" s="1141"/>
      <c r="K1002" s="1141"/>
      <c r="L1002" s="232">
        <v>11383.42</v>
      </c>
      <c r="M1002" s="233"/>
      <c r="N1002" s="234"/>
      <c r="O1002" s="235"/>
      <c r="P1002" s="235"/>
      <c r="Q1002" s="235"/>
      <c r="AN1002" s="200"/>
      <c r="AO1002" s="109" t="s">
        <v>489</v>
      </c>
    </row>
    <row r="1003" spans="1:41" s="108" customFormat="1" ht="16.5" customHeight="1">
      <c r="A1003" s="231"/>
      <c r="B1003" s="204"/>
      <c r="C1003" s="1141" t="s">
        <v>490</v>
      </c>
      <c r="D1003" s="1141"/>
      <c r="E1003" s="1141"/>
      <c r="F1003" s="1141"/>
      <c r="G1003" s="1141"/>
      <c r="H1003" s="1141"/>
      <c r="I1003" s="1141"/>
      <c r="J1003" s="1141"/>
      <c r="K1003" s="1141"/>
      <c r="L1003" s="232">
        <v>5047.97</v>
      </c>
      <c r="M1003" s="233"/>
      <c r="N1003" s="234"/>
      <c r="O1003" s="235"/>
      <c r="P1003" s="235"/>
      <c r="Q1003" s="235"/>
      <c r="AN1003" s="200"/>
      <c r="AO1003" s="109" t="s">
        <v>490</v>
      </c>
    </row>
    <row r="1004" spans="1:41" s="108" customFormat="1" ht="16.5" customHeight="1">
      <c r="A1004" s="231"/>
      <c r="B1004" s="204"/>
      <c r="C1004" s="1141" t="s">
        <v>491</v>
      </c>
      <c r="D1004" s="1141"/>
      <c r="E1004" s="1141"/>
      <c r="F1004" s="1141"/>
      <c r="G1004" s="1141"/>
      <c r="H1004" s="1141"/>
      <c r="I1004" s="1141"/>
      <c r="J1004" s="1141"/>
      <c r="K1004" s="1141"/>
      <c r="L1004" s="257">
        <v>672.76</v>
      </c>
      <c r="M1004" s="233"/>
      <c r="N1004" s="234"/>
      <c r="O1004" s="235"/>
      <c r="P1004" s="235"/>
      <c r="Q1004" s="235"/>
      <c r="AN1004" s="200"/>
      <c r="AO1004" s="109" t="s">
        <v>491</v>
      </c>
    </row>
    <row r="1005" spans="1:41" s="108" customFormat="1" ht="16.5" customHeight="1">
      <c r="A1005" s="231"/>
      <c r="B1005" s="204"/>
      <c r="C1005" s="1141" t="s">
        <v>492</v>
      </c>
      <c r="D1005" s="1141"/>
      <c r="E1005" s="1141"/>
      <c r="F1005" s="1141"/>
      <c r="G1005" s="1141"/>
      <c r="H1005" s="1141"/>
      <c r="I1005" s="1141"/>
      <c r="J1005" s="1141"/>
      <c r="K1005" s="1141"/>
      <c r="L1005" s="232">
        <v>1685.17</v>
      </c>
      <c r="M1005" s="233"/>
      <c r="N1005" s="234"/>
      <c r="O1005" s="235"/>
      <c r="P1005" s="235"/>
      <c r="Q1005" s="235"/>
      <c r="AN1005" s="200"/>
      <c r="AO1005" s="109" t="s">
        <v>492</v>
      </c>
    </row>
    <row r="1006" spans="1:41" s="108" customFormat="1" ht="16.5" customHeight="1">
      <c r="A1006" s="231"/>
      <c r="B1006" s="204"/>
      <c r="C1006" s="1141" t="s">
        <v>493</v>
      </c>
      <c r="D1006" s="1141"/>
      <c r="E1006" s="1141"/>
      <c r="F1006" s="1141"/>
      <c r="G1006" s="1141"/>
      <c r="H1006" s="1141"/>
      <c r="I1006" s="1141"/>
      <c r="J1006" s="1141"/>
      <c r="K1006" s="1141"/>
      <c r="L1006" s="232">
        <v>11011.14</v>
      </c>
      <c r="M1006" s="233"/>
      <c r="N1006" s="234"/>
      <c r="O1006" s="235"/>
      <c r="P1006" s="235"/>
      <c r="Q1006" s="235"/>
      <c r="AN1006" s="200"/>
      <c r="AO1006" s="109" t="s">
        <v>493</v>
      </c>
    </row>
    <row r="1007" spans="1:41" s="108" customFormat="1" ht="16.5" customHeight="1">
      <c r="A1007" s="231"/>
      <c r="B1007" s="204"/>
      <c r="C1007" s="1141" t="s">
        <v>494</v>
      </c>
      <c r="D1007" s="1141"/>
      <c r="E1007" s="1141"/>
      <c r="F1007" s="1141"/>
      <c r="G1007" s="1141"/>
      <c r="H1007" s="1141"/>
      <c r="I1007" s="1141"/>
      <c r="J1007" s="1141"/>
      <c r="K1007" s="1141"/>
      <c r="L1007" s="232">
        <v>5660.51</v>
      </c>
      <c r="M1007" s="233"/>
      <c r="N1007" s="234"/>
      <c r="O1007" s="235"/>
      <c r="P1007" s="235"/>
      <c r="Q1007" s="235"/>
      <c r="AN1007" s="200"/>
      <c r="AO1007" s="109" t="s">
        <v>494</v>
      </c>
    </row>
    <row r="1008" spans="1:41" s="108" customFormat="1" ht="16.5" customHeight="1">
      <c r="A1008" s="231"/>
      <c r="B1008" s="204"/>
      <c r="C1008" s="1141" t="s">
        <v>1100</v>
      </c>
      <c r="D1008" s="1141"/>
      <c r="E1008" s="1141"/>
      <c r="F1008" s="1141"/>
      <c r="G1008" s="1141"/>
      <c r="H1008" s="1141"/>
      <c r="I1008" s="1141"/>
      <c r="J1008" s="1141"/>
      <c r="K1008" s="1141"/>
      <c r="L1008" s="232">
        <v>4508189.01</v>
      </c>
      <c r="M1008" s="233"/>
      <c r="N1008" s="237">
        <v>22360618</v>
      </c>
      <c r="O1008" s="235"/>
      <c r="P1008" s="235"/>
      <c r="Q1008" s="235"/>
      <c r="AN1008" s="200"/>
      <c r="AO1008" s="109" t="s">
        <v>1100</v>
      </c>
    </row>
    <row r="1009" spans="1:42" s="108" customFormat="1" ht="78.75">
      <c r="A1009" s="231"/>
      <c r="B1009" s="204" t="s">
        <v>1230</v>
      </c>
      <c r="C1009" s="1141" t="s">
        <v>1101</v>
      </c>
      <c r="D1009" s="1141"/>
      <c r="E1009" s="1141"/>
      <c r="F1009" s="1141"/>
      <c r="G1009" s="1141"/>
      <c r="H1009" s="1141"/>
      <c r="I1009" s="1141"/>
      <c r="J1009" s="1141"/>
      <c r="K1009" s="1141"/>
      <c r="L1009" s="232">
        <v>4326578.4000000004</v>
      </c>
      <c r="M1009" s="238">
        <v>4.96</v>
      </c>
      <c r="N1009" s="237">
        <v>21459829</v>
      </c>
      <c r="O1009" s="235"/>
      <c r="P1009" s="235"/>
      <c r="Q1009" s="235"/>
      <c r="AN1009" s="200"/>
      <c r="AO1009" s="109" t="s">
        <v>1101</v>
      </c>
    </row>
    <row r="1010" spans="1:42" s="108" customFormat="1" ht="78.75">
      <c r="A1010" s="231"/>
      <c r="B1010" s="204" t="s">
        <v>1230</v>
      </c>
      <c r="C1010" s="1141" t="s">
        <v>1102</v>
      </c>
      <c r="D1010" s="1141"/>
      <c r="E1010" s="1141"/>
      <c r="F1010" s="1141"/>
      <c r="G1010" s="1141"/>
      <c r="H1010" s="1141"/>
      <c r="I1010" s="1141"/>
      <c r="J1010" s="1141"/>
      <c r="K1010" s="1141"/>
      <c r="L1010" s="232">
        <v>181610.61</v>
      </c>
      <c r="M1010" s="238">
        <v>4.96</v>
      </c>
      <c r="N1010" s="237">
        <v>900789</v>
      </c>
      <c r="O1010" s="235"/>
      <c r="P1010" s="235"/>
      <c r="Q1010" s="235"/>
      <c r="AN1010" s="200"/>
      <c r="AO1010" s="109" t="s">
        <v>1102</v>
      </c>
    </row>
    <row r="1011" spans="1:42" s="108" customFormat="1" ht="16.5" customHeight="1">
      <c r="A1011" s="231"/>
      <c r="B1011" s="204"/>
      <c r="C1011" s="1141" t="s">
        <v>431</v>
      </c>
      <c r="D1011" s="1141"/>
      <c r="E1011" s="1141"/>
      <c r="F1011" s="1141"/>
      <c r="G1011" s="1141"/>
      <c r="H1011" s="1141"/>
      <c r="I1011" s="1141"/>
      <c r="J1011" s="1141"/>
      <c r="K1011" s="1141"/>
      <c r="L1011" s="232">
        <v>14745.89</v>
      </c>
      <c r="M1011" s="233"/>
      <c r="N1011" s="234"/>
      <c r="O1011" s="235"/>
      <c r="P1011" s="235"/>
      <c r="Q1011" s="235"/>
      <c r="AN1011" s="200"/>
      <c r="AO1011" s="109" t="s">
        <v>431</v>
      </c>
    </row>
    <row r="1012" spans="1:42" s="108" customFormat="1" ht="16.5" customHeight="1">
      <c r="A1012" s="231"/>
      <c r="B1012" s="204"/>
      <c r="C1012" s="1141" t="s">
        <v>432</v>
      </c>
      <c r="D1012" s="1141"/>
      <c r="E1012" s="1141"/>
      <c r="F1012" s="1141"/>
      <c r="G1012" s="1141"/>
      <c r="H1012" s="1141"/>
      <c r="I1012" s="1141"/>
      <c r="J1012" s="1141"/>
      <c r="K1012" s="1141"/>
      <c r="L1012" s="232">
        <v>13958.37</v>
      </c>
      <c r="M1012" s="233"/>
      <c r="N1012" s="234"/>
      <c r="O1012" s="235"/>
      <c r="P1012" s="235"/>
      <c r="Q1012" s="235"/>
      <c r="AN1012" s="200"/>
      <c r="AO1012" s="109" t="s">
        <v>432</v>
      </c>
    </row>
    <row r="1013" spans="1:42" s="108" customFormat="1" ht="16.5" customHeight="1">
      <c r="A1013" s="231"/>
      <c r="B1013" s="204"/>
      <c r="C1013" s="1141" t="s">
        <v>433</v>
      </c>
      <c r="D1013" s="1141"/>
      <c r="E1013" s="1141"/>
      <c r="F1013" s="1141"/>
      <c r="G1013" s="1141"/>
      <c r="H1013" s="1141"/>
      <c r="I1013" s="1141"/>
      <c r="J1013" s="1141"/>
      <c r="K1013" s="1141"/>
      <c r="L1013" s="232">
        <v>7486.29</v>
      </c>
      <c r="M1013" s="233"/>
      <c r="N1013" s="234"/>
      <c r="O1013" s="235"/>
      <c r="P1013" s="235"/>
      <c r="Q1013" s="235"/>
      <c r="AN1013" s="200"/>
      <c r="AO1013" s="109" t="s">
        <v>433</v>
      </c>
    </row>
    <row r="1014" spans="1:42" s="108" customFormat="1" ht="16.5" customHeight="1">
      <c r="A1014" s="231"/>
      <c r="B1014" s="226"/>
      <c r="C1014" s="1142" t="s">
        <v>434</v>
      </c>
      <c r="D1014" s="1142"/>
      <c r="E1014" s="1142"/>
      <c r="F1014" s="1142"/>
      <c r="G1014" s="1142"/>
      <c r="H1014" s="1142"/>
      <c r="I1014" s="1142"/>
      <c r="J1014" s="1142"/>
      <c r="K1014" s="1142"/>
      <c r="L1014" s="239">
        <v>4611794.33</v>
      </c>
      <c r="M1014" s="240"/>
      <c r="N1014" s="241">
        <v>23332435</v>
      </c>
      <c r="O1014" s="235"/>
      <c r="P1014" s="235"/>
      <c r="Q1014" s="235"/>
      <c r="AN1014" s="200"/>
      <c r="AP1014" s="200" t="s">
        <v>434</v>
      </c>
    </row>
    <row r="1015" spans="1:42" s="108" customFormat="1" ht="16.5" customHeight="1">
      <c r="A1015" s="231"/>
      <c r="B1015" s="204"/>
      <c r="C1015" s="1141" t="s">
        <v>417</v>
      </c>
      <c r="D1015" s="1141"/>
      <c r="E1015" s="1141"/>
      <c r="F1015" s="1141"/>
      <c r="G1015" s="1141"/>
      <c r="H1015" s="1141"/>
      <c r="I1015" s="1141"/>
      <c r="J1015" s="1141"/>
      <c r="K1015" s="1141"/>
      <c r="L1015" s="236"/>
      <c r="M1015" s="233"/>
      <c r="N1015" s="234"/>
      <c r="O1015" s="235"/>
      <c r="P1015" s="235"/>
      <c r="Q1015" s="235"/>
      <c r="AN1015" s="200"/>
      <c r="AO1015" s="109" t="s">
        <v>417</v>
      </c>
      <c r="AP1015" s="200"/>
    </row>
    <row r="1016" spans="1:42" s="108" customFormat="1" ht="16.5" customHeight="1">
      <c r="A1016" s="231"/>
      <c r="B1016" s="204"/>
      <c r="C1016" s="1141" t="s">
        <v>1204</v>
      </c>
      <c r="D1016" s="1141"/>
      <c r="E1016" s="1141"/>
      <c r="F1016" s="1141"/>
      <c r="G1016" s="1141"/>
      <c r="H1016" s="1141"/>
      <c r="I1016" s="1141"/>
      <c r="J1016" s="1141"/>
      <c r="K1016" s="1141"/>
      <c r="L1016" s="236"/>
      <c r="M1016" s="233"/>
      <c r="N1016" s="237">
        <v>12234</v>
      </c>
      <c r="O1016" s="235"/>
      <c r="P1016" s="235"/>
      <c r="Q1016" s="235"/>
      <c r="AN1016" s="200"/>
      <c r="AO1016" s="109" t="s">
        <v>1204</v>
      </c>
      <c r="AP1016" s="200"/>
    </row>
    <row r="1017" spans="1:42" s="108" customFormat="1" ht="16.5" customHeight="1">
      <c r="A1017" s="231"/>
      <c r="B1017" s="204"/>
      <c r="C1017" s="1141" t="s">
        <v>1104</v>
      </c>
      <c r="D1017" s="1141"/>
      <c r="E1017" s="1141"/>
      <c r="F1017" s="1141"/>
      <c r="G1017" s="1141"/>
      <c r="H1017" s="1141"/>
      <c r="I1017" s="1141"/>
      <c r="J1017" s="1141"/>
      <c r="K1017" s="1141"/>
      <c r="L1017" s="236"/>
      <c r="M1017" s="233"/>
      <c r="N1017" s="237">
        <v>21459829</v>
      </c>
      <c r="O1017" s="235"/>
      <c r="P1017" s="235"/>
      <c r="Q1017" s="235"/>
      <c r="AN1017" s="200"/>
      <c r="AO1017" s="109" t="s">
        <v>1104</v>
      </c>
      <c r="AP1017" s="200"/>
    </row>
    <row r="1018" spans="1:42" s="108" customFormat="1" ht="1.5" customHeight="1">
      <c r="B1018" s="226"/>
      <c r="C1018" s="217"/>
      <c r="D1018" s="217"/>
      <c r="E1018" s="217"/>
      <c r="F1018" s="217"/>
      <c r="G1018" s="217"/>
      <c r="H1018" s="217"/>
      <c r="I1018" s="217"/>
      <c r="J1018" s="217"/>
      <c r="K1018" s="217"/>
      <c r="L1018" s="239"/>
      <c r="M1018" s="242"/>
      <c r="N1018" s="243"/>
    </row>
    <row r="1019" spans="1:42" s="108" customFormat="1" ht="53.25" customHeight="1">
      <c r="A1019" s="244"/>
      <c r="B1019" s="245"/>
      <c r="C1019" s="245"/>
      <c r="D1019" s="245"/>
      <c r="E1019" s="245"/>
      <c r="F1019" s="245"/>
      <c r="G1019" s="245"/>
      <c r="H1019" s="245"/>
      <c r="I1019" s="245"/>
      <c r="J1019" s="245"/>
      <c r="K1019" s="245"/>
      <c r="L1019" s="245"/>
      <c r="M1019" s="245"/>
      <c r="N1019" s="245"/>
    </row>
    <row r="1020" spans="1:42" s="108" customFormat="1" ht="12.75" customHeight="1">
      <c r="A1020" s="177"/>
      <c r="B1020" s="236" t="s">
        <v>329</v>
      </c>
      <c r="C1020" s="1143" t="s">
        <v>435</v>
      </c>
      <c r="D1020" s="1143"/>
      <c r="E1020" s="1143"/>
      <c r="F1020" s="1143"/>
      <c r="G1020" s="1143"/>
      <c r="H1020" s="1143"/>
      <c r="I1020" s="1143"/>
      <c r="J1020" s="1143"/>
      <c r="K1020" s="1143"/>
      <c r="L1020" s="1143"/>
    </row>
    <row r="1021" spans="1:42" s="108" customFormat="1" ht="13.5" customHeight="1">
      <c r="A1021" s="177"/>
      <c r="B1021" s="169"/>
      <c r="C1021" s="1144" t="s">
        <v>157</v>
      </c>
      <c r="D1021" s="1144"/>
      <c r="E1021" s="1144"/>
      <c r="F1021" s="1144"/>
      <c r="G1021" s="1144"/>
      <c r="H1021" s="1144"/>
      <c r="I1021" s="1144"/>
      <c r="J1021" s="1144"/>
      <c r="K1021" s="1144"/>
      <c r="L1021" s="1144"/>
    </row>
    <row r="1022" spans="1:42" s="108" customFormat="1" ht="13.5" customHeight="1">
      <c r="A1022" s="177"/>
      <c r="B1022" s="236" t="s">
        <v>331</v>
      </c>
      <c r="C1022" s="1143" t="s">
        <v>436</v>
      </c>
      <c r="D1022" s="1143"/>
      <c r="E1022" s="1143"/>
      <c r="F1022" s="1143"/>
      <c r="G1022" s="1143"/>
      <c r="H1022" s="1143"/>
      <c r="I1022" s="1143"/>
      <c r="J1022" s="1143"/>
      <c r="K1022" s="1143"/>
      <c r="L1022" s="1143"/>
    </row>
    <row r="1023" spans="1:42" s="108" customFormat="1" ht="13.5" customHeight="1">
      <c r="A1023" s="177"/>
      <c r="C1023" s="1144" t="s">
        <v>157</v>
      </c>
      <c r="D1023" s="1144"/>
      <c r="E1023" s="1144"/>
      <c r="F1023" s="1144"/>
      <c r="G1023" s="1144"/>
      <c r="H1023" s="1144"/>
      <c r="I1023" s="1144"/>
      <c r="J1023" s="1144"/>
      <c r="K1023" s="1144"/>
      <c r="L1023" s="1144"/>
    </row>
    <row r="1025" spans="1:43" ht="11.25">
      <c r="A1025" s="1140"/>
      <c r="B1025" s="1140"/>
      <c r="C1025" s="1140"/>
      <c r="D1025" s="1140"/>
      <c r="E1025" s="1140"/>
      <c r="F1025" s="1140"/>
      <c r="G1025" s="1140"/>
      <c r="H1025" s="1140"/>
      <c r="I1025" s="1140"/>
      <c r="J1025" s="1140"/>
      <c r="K1025" s="1140"/>
      <c r="L1025" s="1140"/>
      <c r="M1025" s="1140"/>
      <c r="N1025" s="1140"/>
      <c r="R1025" s="108"/>
      <c r="S1025" s="108"/>
      <c r="T1025" s="108"/>
      <c r="V1025" s="108"/>
      <c r="W1025" s="108"/>
      <c r="X1025" s="108"/>
      <c r="Y1025" s="108"/>
      <c r="Z1025" s="108"/>
      <c r="AA1025" s="108"/>
      <c r="AB1025" s="108"/>
      <c r="AC1025" s="108"/>
      <c r="AD1025" s="108"/>
      <c r="AE1025" s="108"/>
      <c r="AF1025" s="108"/>
      <c r="AG1025" s="108"/>
      <c r="AH1025" s="108"/>
      <c r="AI1025" s="108"/>
      <c r="AJ1025" s="108"/>
      <c r="AK1025" s="108"/>
      <c r="AL1025" s="108"/>
      <c r="AM1025" s="108"/>
      <c r="AN1025" s="108"/>
      <c r="AO1025" s="108"/>
      <c r="AP1025" s="108"/>
      <c r="AQ1025" s="109" t="s">
        <v>149</v>
      </c>
    </row>
    <row r="1026" spans="1:43" ht="11.25">
      <c r="B1026" s="246"/>
      <c r="D1026" s="246"/>
      <c r="F1026" s="246"/>
      <c r="R1026" s="108"/>
      <c r="S1026" s="108"/>
      <c r="T1026" s="108"/>
      <c r="V1026" s="108"/>
      <c r="W1026" s="108"/>
      <c r="X1026" s="108"/>
      <c r="Y1026" s="108"/>
      <c r="Z1026" s="108"/>
      <c r="AA1026" s="108"/>
      <c r="AB1026" s="108"/>
      <c r="AC1026" s="108"/>
      <c r="AD1026" s="108"/>
      <c r="AE1026" s="108"/>
      <c r="AF1026" s="108"/>
      <c r="AG1026" s="108"/>
      <c r="AH1026" s="108"/>
      <c r="AI1026" s="108"/>
      <c r="AJ1026" s="108"/>
      <c r="AK1026" s="108"/>
      <c r="AL1026" s="108"/>
      <c r="AM1026" s="108"/>
      <c r="AN1026" s="108"/>
      <c r="AO1026" s="108"/>
      <c r="AP1026" s="108"/>
      <c r="AQ1026" s="108"/>
    </row>
    <row r="1030" spans="1:43" ht="11.25">
      <c r="R1030" s="108"/>
      <c r="S1030" s="108"/>
      <c r="T1030" s="108"/>
      <c r="V1030" s="108"/>
      <c r="W1030" s="108"/>
      <c r="X1030" s="108"/>
      <c r="Y1030" s="108"/>
      <c r="Z1030" s="108"/>
      <c r="AA1030" s="108"/>
      <c r="AB1030" s="108"/>
      <c r="AC1030" s="108"/>
      <c r="AD1030" s="108"/>
      <c r="AE1030" s="108"/>
      <c r="AF1030" s="108"/>
      <c r="AG1030" s="108"/>
      <c r="AH1030" s="108"/>
      <c r="AI1030" s="108"/>
      <c r="AJ1030" s="108"/>
      <c r="AK1030" s="108"/>
      <c r="AL1030" s="108"/>
      <c r="AM1030" s="108"/>
      <c r="AN1030" s="108"/>
      <c r="AO1030" s="108"/>
      <c r="AP1030" s="108"/>
      <c r="AQ1030" s="108"/>
    </row>
    <row r="1047" s="108" customFormat="1" ht="11.25"/>
    <row r="1050" s="108" customFormat="1" ht="11.25"/>
    <row r="1103" s="108" customFormat="1" ht="11.25"/>
    <row r="1104" s="108" customFormat="1" ht="11.25"/>
    <row r="1107" s="108" customFormat="1" ht="11.25"/>
    <row r="1124" s="108" customFormat="1" ht="11.25"/>
    <row r="1125" s="108" customFormat="1" ht="11.25"/>
    <row r="1137" s="108" customFormat="1" ht="11.25"/>
    <row r="1151" s="108" customFormat="1" ht="11.25"/>
  </sheetData>
  <mergeCells count="1006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C38:N38"/>
    <mergeCell ref="C39:E39"/>
    <mergeCell ref="C40:E40"/>
    <mergeCell ref="C41:E41"/>
    <mergeCell ref="C42:E42"/>
    <mergeCell ref="C43:E43"/>
    <mergeCell ref="N30:N32"/>
    <mergeCell ref="C33:E33"/>
    <mergeCell ref="A34:N34"/>
    <mergeCell ref="A35:N35"/>
    <mergeCell ref="C36:E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56:E56"/>
    <mergeCell ref="C57:E57"/>
    <mergeCell ref="C58:E58"/>
    <mergeCell ref="C59:E59"/>
    <mergeCell ref="C60:E60"/>
    <mergeCell ref="C61:N61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C48:N48"/>
    <mergeCell ref="C49:E49"/>
    <mergeCell ref="C74:E74"/>
    <mergeCell ref="C75:E75"/>
    <mergeCell ref="C76:E76"/>
    <mergeCell ref="C77:E77"/>
    <mergeCell ref="C78:N78"/>
    <mergeCell ref="C79:E79"/>
    <mergeCell ref="C68:E68"/>
    <mergeCell ref="C69:E69"/>
    <mergeCell ref="C70:E70"/>
    <mergeCell ref="C71:E71"/>
    <mergeCell ref="C72:E72"/>
    <mergeCell ref="C73:E73"/>
    <mergeCell ref="C62:E62"/>
    <mergeCell ref="C63:E63"/>
    <mergeCell ref="C64:N64"/>
    <mergeCell ref="C65:N65"/>
    <mergeCell ref="C66:E66"/>
    <mergeCell ref="C67:E67"/>
    <mergeCell ref="C92:E92"/>
    <mergeCell ref="C93:E93"/>
    <mergeCell ref="C94:E94"/>
    <mergeCell ref="C95:N95"/>
    <mergeCell ref="C96:N96"/>
    <mergeCell ref="C97:E97"/>
    <mergeCell ref="C86:E86"/>
    <mergeCell ref="C87:E87"/>
    <mergeCell ref="C88:E88"/>
    <mergeCell ref="C89:E89"/>
    <mergeCell ref="C90:E90"/>
    <mergeCell ref="C91:E91"/>
    <mergeCell ref="C80:E80"/>
    <mergeCell ref="C81:N81"/>
    <mergeCell ref="C82:N82"/>
    <mergeCell ref="C83:E83"/>
    <mergeCell ref="C84:E84"/>
    <mergeCell ref="C85:E85"/>
    <mergeCell ref="C110:E110"/>
    <mergeCell ref="C111:E111"/>
    <mergeCell ref="C112:E112"/>
    <mergeCell ref="C113:N113"/>
    <mergeCell ref="C114:E114"/>
    <mergeCell ref="C115:E115"/>
    <mergeCell ref="C104:E104"/>
    <mergeCell ref="C105:E105"/>
    <mergeCell ref="C106:E106"/>
    <mergeCell ref="C107:E107"/>
    <mergeCell ref="C108:E108"/>
    <mergeCell ref="C109:E109"/>
    <mergeCell ref="C98:E98"/>
    <mergeCell ref="C99:N99"/>
    <mergeCell ref="C100:N100"/>
    <mergeCell ref="C101:E101"/>
    <mergeCell ref="C102:E102"/>
    <mergeCell ref="C103:E103"/>
    <mergeCell ref="C128:E128"/>
    <mergeCell ref="C129:E129"/>
    <mergeCell ref="C130:E130"/>
    <mergeCell ref="C131:E131"/>
    <mergeCell ref="C132:E132"/>
    <mergeCell ref="C133:N133"/>
    <mergeCell ref="C122:E122"/>
    <mergeCell ref="C123:E123"/>
    <mergeCell ref="C124:E124"/>
    <mergeCell ref="C125:E125"/>
    <mergeCell ref="C126:E126"/>
    <mergeCell ref="C127:E127"/>
    <mergeCell ref="C116:N116"/>
    <mergeCell ref="C117:E117"/>
    <mergeCell ref="C118:E118"/>
    <mergeCell ref="C119:N119"/>
    <mergeCell ref="C120:N120"/>
    <mergeCell ref="C121:E121"/>
    <mergeCell ref="C146:E146"/>
    <mergeCell ref="C147:E147"/>
    <mergeCell ref="C148:N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A135:N135"/>
    <mergeCell ref="C136:E136"/>
    <mergeCell ref="C137:N137"/>
    <mergeCell ref="C138:N138"/>
    <mergeCell ref="C139:E139"/>
    <mergeCell ref="C164:N164"/>
    <mergeCell ref="C165:N165"/>
    <mergeCell ref="C166:E166"/>
    <mergeCell ref="C167:E167"/>
    <mergeCell ref="C168:E168"/>
    <mergeCell ref="C169:E169"/>
    <mergeCell ref="C158:E158"/>
    <mergeCell ref="C159:E159"/>
    <mergeCell ref="C160:E160"/>
    <mergeCell ref="C161:N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82:N182"/>
    <mergeCell ref="C183:E183"/>
    <mergeCell ref="C184:E184"/>
    <mergeCell ref="C185:E185"/>
    <mergeCell ref="C186:E186"/>
    <mergeCell ref="C187:E187"/>
    <mergeCell ref="C176:E176"/>
    <mergeCell ref="C177:E177"/>
    <mergeCell ref="C178:N178"/>
    <mergeCell ref="C179:E179"/>
    <mergeCell ref="C180:E180"/>
    <mergeCell ref="C181:N181"/>
    <mergeCell ref="C170:E170"/>
    <mergeCell ref="C171:E171"/>
    <mergeCell ref="C172:E172"/>
    <mergeCell ref="C173:E173"/>
    <mergeCell ref="C174:E174"/>
    <mergeCell ref="C175:E175"/>
    <mergeCell ref="A200:N200"/>
    <mergeCell ref="C201:E201"/>
    <mergeCell ref="C202:N202"/>
    <mergeCell ref="C203:N203"/>
    <mergeCell ref="C204:E204"/>
    <mergeCell ref="C205:E205"/>
    <mergeCell ref="C194:E194"/>
    <mergeCell ref="C195:N195"/>
    <mergeCell ref="C196:E196"/>
    <mergeCell ref="C197:E197"/>
    <mergeCell ref="C198:N198"/>
    <mergeCell ref="C199:E199"/>
    <mergeCell ref="C188:E188"/>
    <mergeCell ref="C189:E189"/>
    <mergeCell ref="C190:E190"/>
    <mergeCell ref="C191:E191"/>
    <mergeCell ref="C192:E192"/>
    <mergeCell ref="C193:E193"/>
    <mergeCell ref="C218:E218"/>
    <mergeCell ref="C219:E219"/>
    <mergeCell ref="C220:E220"/>
    <mergeCell ref="C221:E221"/>
    <mergeCell ref="C222:E222"/>
    <mergeCell ref="C223:E223"/>
    <mergeCell ref="C212:E212"/>
    <mergeCell ref="C213:N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36:E236"/>
    <mergeCell ref="C237:E237"/>
    <mergeCell ref="C238:E238"/>
    <mergeCell ref="C239:E239"/>
    <mergeCell ref="C240:E240"/>
    <mergeCell ref="C241:E241"/>
    <mergeCell ref="C230:N230"/>
    <mergeCell ref="C231:E231"/>
    <mergeCell ref="C232:E232"/>
    <mergeCell ref="C233:E233"/>
    <mergeCell ref="C234:E234"/>
    <mergeCell ref="C235:E235"/>
    <mergeCell ref="C224:E224"/>
    <mergeCell ref="C225:E225"/>
    <mergeCell ref="C226:N226"/>
    <mergeCell ref="C227:E227"/>
    <mergeCell ref="C228:E228"/>
    <mergeCell ref="C229:N229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N243"/>
    <mergeCell ref="C244:E244"/>
    <mergeCell ref="C245:E245"/>
    <mergeCell ref="C246:N246"/>
    <mergeCell ref="C247:N247"/>
    <mergeCell ref="C273:K273"/>
    <mergeCell ref="C274:K274"/>
    <mergeCell ref="C275:K275"/>
    <mergeCell ref="C276:K276"/>
    <mergeCell ref="C277:K277"/>
    <mergeCell ref="C278:K278"/>
    <mergeCell ref="C267:K267"/>
    <mergeCell ref="C268:K268"/>
    <mergeCell ref="C269:K269"/>
    <mergeCell ref="C270:K270"/>
    <mergeCell ref="C271:K271"/>
    <mergeCell ref="C272:K272"/>
    <mergeCell ref="C260:N260"/>
    <mergeCell ref="C261:E261"/>
    <mergeCell ref="C262:E262"/>
    <mergeCell ref="C263:N263"/>
    <mergeCell ref="C264:E264"/>
    <mergeCell ref="C266:K266"/>
    <mergeCell ref="C291:K291"/>
    <mergeCell ref="C292:K292"/>
    <mergeCell ref="A293:N293"/>
    <mergeCell ref="C294:E294"/>
    <mergeCell ref="C295:N295"/>
    <mergeCell ref="C296:N296"/>
    <mergeCell ref="C285:K285"/>
    <mergeCell ref="C286:K286"/>
    <mergeCell ref="C287:K287"/>
    <mergeCell ref="C288:K288"/>
    <mergeCell ref="C289:K289"/>
    <mergeCell ref="C290:K290"/>
    <mergeCell ref="C279:K279"/>
    <mergeCell ref="C280:K280"/>
    <mergeCell ref="C281:K281"/>
    <mergeCell ref="C282:K282"/>
    <mergeCell ref="C283:K283"/>
    <mergeCell ref="C284:K284"/>
    <mergeCell ref="C309:N309"/>
    <mergeCell ref="C310:N310"/>
    <mergeCell ref="C311:N311"/>
    <mergeCell ref="C312:N312"/>
    <mergeCell ref="C313:E313"/>
    <mergeCell ref="C314:E314"/>
    <mergeCell ref="C303:E303"/>
    <mergeCell ref="C304:E304"/>
    <mergeCell ref="C305:E305"/>
    <mergeCell ref="C306:E306"/>
    <mergeCell ref="C307:E307"/>
    <mergeCell ref="C308:E308"/>
    <mergeCell ref="C297:E297"/>
    <mergeCell ref="C298:E298"/>
    <mergeCell ref="C299:E299"/>
    <mergeCell ref="C300:E300"/>
    <mergeCell ref="C301:E301"/>
    <mergeCell ref="C302:E302"/>
    <mergeCell ref="C327:N327"/>
    <mergeCell ref="C328:N328"/>
    <mergeCell ref="C329:N329"/>
    <mergeCell ref="C330:N330"/>
    <mergeCell ref="C331:E331"/>
    <mergeCell ref="C332:E332"/>
    <mergeCell ref="C321:N321"/>
    <mergeCell ref="C322:N322"/>
    <mergeCell ref="C323:N323"/>
    <mergeCell ref="C324:N324"/>
    <mergeCell ref="C325:E325"/>
    <mergeCell ref="C326:E326"/>
    <mergeCell ref="C315:N315"/>
    <mergeCell ref="C316:N316"/>
    <mergeCell ref="C317:N317"/>
    <mergeCell ref="C318:N318"/>
    <mergeCell ref="C319:E319"/>
    <mergeCell ref="C320:E320"/>
    <mergeCell ref="C345:N345"/>
    <mergeCell ref="C346:N346"/>
    <mergeCell ref="C347:N347"/>
    <mergeCell ref="C348:N348"/>
    <mergeCell ref="C349:E349"/>
    <mergeCell ref="C350:E350"/>
    <mergeCell ref="C339:N339"/>
    <mergeCell ref="C340:N340"/>
    <mergeCell ref="C341:N341"/>
    <mergeCell ref="C342:N342"/>
    <mergeCell ref="C343:E343"/>
    <mergeCell ref="C344:E344"/>
    <mergeCell ref="C333:N333"/>
    <mergeCell ref="C334:N334"/>
    <mergeCell ref="C335:N335"/>
    <mergeCell ref="C336:N336"/>
    <mergeCell ref="C337:E337"/>
    <mergeCell ref="C338:E338"/>
    <mergeCell ref="C363:N363"/>
    <mergeCell ref="C364:N364"/>
    <mergeCell ref="C365:N365"/>
    <mergeCell ref="C366:N366"/>
    <mergeCell ref="C367:E367"/>
    <mergeCell ref="C368:E368"/>
    <mergeCell ref="C357:N357"/>
    <mergeCell ref="C358:N358"/>
    <mergeCell ref="C359:N359"/>
    <mergeCell ref="C360:N360"/>
    <mergeCell ref="C361:E361"/>
    <mergeCell ref="C362:E362"/>
    <mergeCell ref="C351:N351"/>
    <mergeCell ref="C352:N352"/>
    <mergeCell ref="C353:N353"/>
    <mergeCell ref="C354:N354"/>
    <mergeCell ref="C355:E355"/>
    <mergeCell ref="C356:E356"/>
    <mergeCell ref="C381:E381"/>
    <mergeCell ref="C382:N382"/>
    <mergeCell ref="C383:N383"/>
    <mergeCell ref="C384:N384"/>
    <mergeCell ref="C385:N385"/>
    <mergeCell ref="C386:E386"/>
    <mergeCell ref="C375:E375"/>
    <mergeCell ref="C376:E376"/>
    <mergeCell ref="C377:E377"/>
    <mergeCell ref="C378:E378"/>
    <mergeCell ref="C379:E379"/>
    <mergeCell ref="C380:E380"/>
    <mergeCell ref="C369:N369"/>
    <mergeCell ref="C370:E370"/>
    <mergeCell ref="C371:E371"/>
    <mergeCell ref="C372:E372"/>
    <mergeCell ref="C373:E373"/>
    <mergeCell ref="C374:E374"/>
    <mergeCell ref="C399:E399"/>
    <mergeCell ref="C400:N400"/>
    <mergeCell ref="C401:N401"/>
    <mergeCell ref="C402:N402"/>
    <mergeCell ref="C403:N403"/>
    <mergeCell ref="C404:E404"/>
    <mergeCell ref="C393:E393"/>
    <mergeCell ref="C394:N394"/>
    <mergeCell ref="C395:N395"/>
    <mergeCell ref="C396:N396"/>
    <mergeCell ref="C397:N397"/>
    <mergeCell ref="C398:E398"/>
    <mergeCell ref="C387:E387"/>
    <mergeCell ref="C388:N388"/>
    <mergeCell ref="C389:N389"/>
    <mergeCell ref="C390:N390"/>
    <mergeCell ref="C391:N391"/>
    <mergeCell ref="C392:E392"/>
    <mergeCell ref="C417:E417"/>
    <mergeCell ref="C418:N418"/>
    <mergeCell ref="C419:E419"/>
    <mergeCell ref="C420:E420"/>
    <mergeCell ref="C421:E421"/>
    <mergeCell ref="C422:E422"/>
    <mergeCell ref="C411:E411"/>
    <mergeCell ref="C412:N412"/>
    <mergeCell ref="C413:N413"/>
    <mergeCell ref="C414:N414"/>
    <mergeCell ref="C415:N415"/>
    <mergeCell ref="C416:E416"/>
    <mergeCell ref="C405:E405"/>
    <mergeCell ref="C406:N406"/>
    <mergeCell ref="C407:N407"/>
    <mergeCell ref="C408:N408"/>
    <mergeCell ref="C409:N409"/>
    <mergeCell ref="C410:E410"/>
    <mergeCell ref="C435:E435"/>
    <mergeCell ref="C436:E436"/>
    <mergeCell ref="C437:E437"/>
    <mergeCell ref="C438:E438"/>
    <mergeCell ref="C439:E439"/>
    <mergeCell ref="C440:E440"/>
    <mergeCell ref="C429:N429"/>
    <mergeCell ref="C430:N430"/>
    <mergeCell ref="C431:N431"/>
    <mergeCell ref="C432:E432"/>
    <mergeCell ref="C433:E433"/>
    <mergeCell ref="C434:N434"/>
    <mergeCell ref="C423:E423"/>
    <mergeCell ref="C424:E424"/>
    <mergeCell ref="C425:E425"/>
    <mergeCell ref="C426:E426"/>
    <mergeCell ref="C427:E427"/>
    <mergeCell ref="C428:N428"/>
    <mergeCell ref="C453:N453"/>
    <mergeCell ref="C454:N454"/>
    <mergeCell ref="C455:N455"/>
    <mergeCell ref="C456:N456"/>
    <mergeCell ref="C457:E457"/>
    <mergeCell ref="C458:E458"/>
    <mergeCell ref="C447:N447"/>
    <mergeCell ref="C448:N448"/>
    <mergeCell ref="C449:N449"/>
    <mergeCell ref="C450:N450"/>
    <mergeCell ref="C451:E451"/>
    <mergeCell ref="C452:E452"/>
    <mergeCell ref="C441:E441"/>
    <mergeCell ref="C442:E442"/>
    <mergeCell ref="C443:E443"/>
    <mergeCell ref="C444:E444"/>
    <mergeCell ref="C445:E445"/>
    <mergeCell ref="C446:E446"/>
    <mergeCell ref="C471:E471"/>
    <mergeCell ref="C472:N472"/>
    <mergeCell ref="C473:N473"/>
    <mergeCell ref="C474:N474"/>
    <mergeCell ref="C475:N475"/>
    <mergeCell ref="C476:E476"/>
    <mergeCell ref="C465:E465"/>
    <mergeCell ref="C466:E466"/>
    <mergeCell ref="C467:E467"/>
    <mergeCell ref="C468:E468"/>
    <mergeCell ref="C469:E469"/>
    <mergeCell ref="C470:E470"/>
    <mergeCell ref="C459:N459"/>
    <mergeCell ref="C460:E460"/>
    <mergeCell ref="C461:E461"/>
    <mergeCell ref="C462:E462"/>
    <mergeCell ref="C463:E463"/>
    <mergeCell ref="C464:E464"/>
    <mergeCell ref="C489:N489"/>
    <mergeCell ref="C490:N490"/>
    <mergeCell ref="C491:N491"/>
    <mergeCell ref="C492:E492"/>
    <mergeCell ref="C493:E493"/>
    <mergeCell ref="C494:N494"/>
    <mergeCell ref="C483:E483"/>
    <mergeCell ref="C484:E484"/>
    <mergeCell ref="C485:E485"/>
    <mergeCell ref="C486:E486"/>
    <mergeCell ref="C487:E487"/>
    <mergeCell ref="C488:N488"/>
    <mergeCell ref="C477:E477"/>
    <mergeCell ref="C478:N478"/>
    <mergeCell ref="C479:E479"/>
    <mergeCell ref="C480:E480"/>
    <mergeCell ref="C481:E481"/>
    <mergeCell ref="C482:E482"/>
    <mergeCell ref="C507:N507"/>
    <mergeCell ref="C508:E508"/>
    <mergeCell ref="C509:E509"/>
    <mergeCell ref="C510:N510"/>
    <mergeCell ref="C511:E511"/>
    <mergeCell ref="C512:E512"/>
    <mergeCell ref="C501:E501"/>
    <mergeCell ref="C502:E502"/>
    <mergeCell ref="C503:E503"/>
    <mergeCell ref="C504:N504"/>
    <mergeCell ref="C505:N505"/>
    <mergeCell ref="C506:N506"/>
    <mergeCell ref="C495:E495"/>
    <mergeCell ref="C496:E496"/>
    <mergeCell ref="C497:E497"/>
    <mergeCell ref="C498:E498"/>
    <mergeCell ref="C499:E499"/>
    <mergeCell ref="C500:E500"/>
    <mergeCell ref="C525:E525"/>
    <mergeCell ref="C526:N526"/>
    <mergeCell ref="C527:E527"/>
    <mergeCell ref="C528:E528"/>
    <mergeCell ref="C529:E529"/>
    <mergeCell ref="C530:E530"/>
    <mergeCell ref="C519:E519"/>
    <mergeCell ref="C520:N520"/>
    <mergeCell ref="C521:N521"/>
    <mergeCell ref="C522:N522"/>
    <mergeCell ref="C523:N523"/>
    <mergeCell ref="C524:E524"/>
    <mergeCell ref="C513:E513"/>
    <mergeCell ref="C514:E514"/>
    <mergeCell ref="C515:E515"/>
    <mergeCell ref="C516:E516"/>
    <mergeCell ref="C517:E517"/>
    <mergeCell ref="C518:E518"/>
    <mergeCell ref="C543:N543"/>
    <mergeCell ref="C544:E544"/>
    <mergeCell ref="C545:E545"/>
    <mergeCell ref="C546:E546"/>
    <mergeCell ref="C547:E547"/>
    <mergeCell ref="C548:E548"/>
    <mergeCell ref="C537:N537"/>
    <mergeCell ref="C538:N538"/>
    <mergeCell ref="C539:N539"/>
    <mergeCell ref="C540:N540"/>
    <mergeCell ref="C541:E541"/>
    <mergeCell ref="C542:E542"/>
    <mergeCell ref="C531:E531"/>
    <mergeCell ref="C532:E532"/>
    <mergeCell ref="C533:E533"/>
    <mergeCell ref="C534:E534"/>
    <mergeCell ref="C535:E535"/>
    <mergeCell ref="C536:N536"/>
    <mergeCell ref="C561:N561"/>
    <mergeCell ref="C562:N562"/>
    <mergeCell ref="C563:E563"/>
    <mergeCell ref="C564:E564"/>
    <mergeCell ref="C565:N565"/>
    <mergeCell ref="C566:N566"/>
    <mergeCell ref="C555:E555"/>
    <mergeCell ref="C556:N556"/>
    <mergeCell ref="C557:E557"/>
    <mergeCell ref="C558:E558"/>
    <mergeCell ref="C559:N559"/>
    <mergeCell ref="C560:N560"/>
    <mergeCell ref="C549:E549"/>
    <mergeCell ref="C550:E550"/>
    <mergeCell ref="C551:E551"/>
    <mergeCell ref="C552:E552"/>
    <mergeCell ref="C553:E553"/>
    <mergeCell ref="C554:E554"/>
    <mergeCell ref="C579:N579"/>
    <mergeCell ref="C580:E580"/>
    <mergeCell ref="C581:E581"/>
    <mergeCell ref="C582:N582"/>
    <mergeCell ref="C583:E583"/>
    <mergeCell ref="C584:E584"/>
    <mergeCell ref="C573:E573"/>
    <mergeCell ref="C574:E574"/>
    <mergeCell ref="C575:E575"/>
    <mergeCell ref="C576:N576"/>
    <mergeCell ref="C577:E577"/>
    <mergeCell ref="C578:E578"/>
    <mergeCell ref="C567:E567"/>
    <mergeCell ref="C568:E568"/>
    <mergeCell ref="C569:E569"/>
    <mergeCell ref="C570:E570"/>
    <mergeCell ref="C571:E571"/>
    <mergeCell ref="C572:E572"/>
    <mergeCell ref="C597:E597"/>
    <mergeCell ref="C598:N598"/>
    <mergeCell ref="C599:E599"/>
    <mergeCell ref="C600:E600"/>
    <mergeCell ref="C601:E601"/>
    <mergeCell ref="C602:E602"/>
    <mergeCell ref="C591:E591"/>
    <mergeCell ref="C592:E592"/>
    <mergeCell ref="C593:E593"/>
    <mergeCell ref="C594:E594"/>
    <mergeCell ref="C595:N595"/>
    <mergeCell ref="C596:E596"/>
    <mergeCell ref="C585:E585"/>
    <mergeCell ref="C586:E586"/>
    <mergeCell ref="C587:E587"/>
    <mergeCell ref="C588:E588"/>
    <mergeCell ref="C589:E589"/>
    <mergeCell ref="C590:E590"/>
    <mergeCell ref="C615:E615"/>
    <mergeCell ref="C616:E616"/>
    <mergeCell ref="C617:N617"/>
    <mergeCell ref="C618:E618"/>
    <mergeCell ref="C619:E619"/>
    <mergeCell ref="C620:E620"/>
    <mergeCell ref="C609:E609"/>
    <mergeCell ref="C610:E610"/>
    <mergeCell ref="C611:N611"/>
    <mergeCell ref="C612:N612"/>
    <mergeCell ref="C613:N613"/>
    <mergeCell ref="C614:N614"/>
    <mergeCell ref="C603:E603"/>
    <mergeCell ref="C604:E604"/>
    <mergeCell ref="C605:E605"/>
    <mergeCell ref="C606:E606"/>
    <mergeCell ref="C607:E607"/>
    <mergeCell ref="C608:E608"/>
    <mergeCell ref="C633:N633"/>
    <mergeCell ref="C634:E634"/>
    <mergeCell ref="C635:E635"/>
    <mergeCell ref="C636:N636"/>
    <mergeCell ref="C637:E637"/>
    <mergeCell ref="C638:E638"/>
    <mergeCell ref="C627:E627"/>
    <mergeCell ref="C628:E628"/>
    <mergeCell ref="C629:E629"/>
    <mergeCell ref="C630:N630"/>
    <mergeCell ref="C631:N631"/>
    <mergeCell ref="C632:N632"/>
    <mergeCell ref="C621:E621"/>
    <mergeCell ref="C622:E622"/>
    <mergeCell ref="C623:E623"/>
    <mergeCell ref="C624:E624"/>
    <mergeCell ref="C625:E625"/>
    <mergeCell ref="C626:E626"/>
    <mergeCell ref="C651:N651"/>
    <mergeCell ref="C652:N652"/>
    <mergeCell ref="C653:E653"/>
    <mergeCell ref="C654:E654"/>
    <mergeCell ref="C655:N655"/>
    <mergeCell ref="C656:N656"/>
    <mergeCell ref="C645:E645"/>
    <mergeCell ref="C646:E646"/>
    <mergeCell ref="C647:E647"/>
    <mergeCell ref="C648:E648"/>
    <mergeCell ref="C649:N649"/>
    <mergeCell ref="C650:N650"/>
    <mergeCell ref="C639:E639"/>
    <mergeCell ref="C640:E640"/>
    <mergeCell ref="C641:E641"/>
    <mergeCell ref="C642:E642"/>
    <mergeCell ref="C643:E643"/>
    <mergeCell ref="C644:E644"/>
    <mergeCell ref="C669:N669"/>
    <mergeCell ref="C670:N670"/>
    <mergeCell ref="C671:N671"/>
    <mergeCell ref="C672:N672"/>
    <mergeCell ref="C673:E673"/>
    <mergeCell ref="C674:E674"/>
    <mergeCell ref="C663:E663"/>
    <mergeCell ref="C664:E664"/>
    <mergeCell ref="C665:E665"/>
    <mergeCell ref="C666:E666"/>
    <mergeCell ref="C667:E667"/>
    <mergeCell ref="C668:E668"/>
    <mergeCell ref="C657:E657"/>
    <mergeCell ref="C658:E658"/>
    <mergeCell ref="C659:E659"/>
    <mergeCell ref="C660:E660"/>
    <mergeCell ref="C661:E661"/>
    <mergeCell ref="C662:E662"/>
    <mergeCell ref="C687:E687"/>
    <mergeCell ref="C688:E688"/>
    <mergeCell ref="C689:E689"/>
    <mergeCell ref="C690:E690"/>
    <mergeCell ref="C691:E691"/>
    <mergeCell ref="C692:E692"/>
    <mergeCell ref="C681:N681"/>
    <mergeCell ref="C682:N682"/>
    <mergeCell ref="C683:E683"/>
    <mergeCell ref="C684:E684"/>
    <mergeCell ref="C685:N685"/>
    <mergeCell ref="C686:E686"/>
    <mergeCell ref="C675:N675"/>
    <mergeCell ref="C676:E676"/>
    <mergeCell ref="C677:E677"/>
    <mergeCell ref="C678:N678"/>
    <mergeCell ref="C679:E679"/>
    <mergeCell ref="C680:E680"/>
    <mergeCell ref="C705:E705"/>
    <mergeCell ref="C706:E706"/>
    <mergeCell ref="C707:N707"/>
    <mergeCell ref="C708:E708"/>
    <mergeCell ref="C709:E709"/>
    <mergeCell ref="C710:E710"/>
    <mergeCell ref="C699:E699"/>
    <mergeCell ref="C700:E700"/>
    <mergeCell ref="C701:N701"/>
    <mergeCell ref="C702:E702"/>
    <mergeCell ref="C703:E703"/>
    <mergeCell ref="C704:N704"/>
    <mergeCell ref="C693:E693"/>
    <mergeCell ref="C694:E694"/>
    <mergeCell ref="C695:E695"/>
    <mergeCell ref="C696:E696"/>
    <mergeCell ref="C697:E697"/>
    <mergeCell ref="C698:N698"/>
    <mergeCell ref="C724:K724"/>
    <mergeCell ref="C725:K725"/>
    <mergeCell ref="C726:K726"/>
    <mergeCell ref="C727:K727"/>
    <mergeCell ref="C728:K728"/>
    <mergeCell ref="C729:K729"/>
    <mergeCell ref="C717:E717"/>
    <mergeCell ref="C718:E718"/>
    <mergeCell ref="C719:E719"/>
    <mergeCell ref="C720:N720"/>
    <mergeCell ref="C721:E721"/>
    <mergeCell ref="C723:K723"/>
    <mergeCell ref="C711:E711"/>
    <mergeCell ref="C712:E712"/>
    <mergeCell ref="C713:E713"/>
    <mergeCell ref="C714:E714"/>
    <mergeCell ref="C715:E715"/>
    <mergeCell ref="C716:E716"/>
    <mergeCell ref="C742:K742"/>
    <mergeCell ref="C743:K743"/>
    <mergeCell ref="C744:K744"/>
    <mergeCell ref="C745:K745"/>
    <mergeCell ref="C746:K746"/>
    <mergeCell ref="C747:K747"/>
    <mergeCell ref="C736:K736"/>
    <mergeCell ref="C737:K737"/>
    <mergeCell ref="C738:K738"/>
    <mergeCell ref="C739:K739"/>
    <mergeCell ref="C740:K740"/>
    <mergeCell ref="C741:K741"/>
    <mergeCell ref="C730:K730"/>
    <mergeCell ref="C731:K731"/>
    <mergeCell ref="C732:K732"/>
    <mergeCell ref="C733:K733"/>
    <mergeCell ref="C734:K734"/>
    <mergeCell ref="C735:K735"/>
    <mergeCell ref="C760:E760"/>
    <mergeCell ref="C761:E761"/>
    <mergeCell ref="C762:E762"/>
    <mergeCell ref="C763:E763"/>
    <mergeCell ref="C764:E764"/>
    <mergeCell ref="C765:E765"/>
    <mergeCell ref="C754:K754"/>
    <mergeCell ref="A755:N755"/>
    <mergeCell ref="C756:E756"/>
    <mergeCell ref="C757:N757"/>
    <mergeCell ref="C758:E758"/>
    <mergeCell ref="C759:E759"/>
    <mergeCell ref="C748:K748"/>
    <mergeCell ref="C749:K749"/>
    <mergeCell ref="C750:K750"/>
    <mergeCell ref="C751:K751"/>
    <mergeCell ref="C752:K752"/>
    <mergeCell ref="C753:K753"/>
    <mergeCell ref="C778:N778"/>
    <mergeCell ref="C779:N779"/>
    <mergeCell ref="C780:E780"/>
    <mergeCell ref="C781:E781"/>
    <mergeCell ref="C782:N782"/>
    <mergeCell ref="C783:N783"/>
    <mergeCell ref="C772:E772"/>
    <mergeCell ref="C773:E773"/>
    <mergeCell ref="C774:N774"/>
    <mergeCell ref="C775:N775"/>
    <mergeCell ref="C776:E776"/>
    <mergeCell ref="C777:E777"/>
    <mergeCell ref="C766:E766"/>
    <mergeCell ref="C767:N767"/>
    <mergeCell ref="C768:E768"/>
    <mergeCell ref="C769:E769"/>
    <mergeCell ref="C770:N770"/>
    <mergeCell ref="C771:N771"/>
    <mergeCell ref="C796:N796"/>
    <mergeCell ref="C797:N797"/>
    <mergeCell ref="C798:E798"/>
    <mergeCell ref="C799:E799"/>
    <mergeCell ref="C800:N800"/>
    <mergeCell ref="C801:N801"/>
    <mergeCell ref="C790:E790"/>
    <mergeCell ref="C791:E791"/>
    <mergeCell ref="C792:E792"/>
    <mergeCell ref="C793:E793"/>
    <mergeCell ref="C794:E794"/>
    <mergeCell ref="C795:E795"/>
    <mergeCell ref="C784:E784"/>
    <mergeCell ref="C785:E785"/>
    <mergeCell ref="C786:E786"/>
    <mergeCell ref="C787:E787"/>
    <mergeCell ref="C788:E788"/>
    <mergeCell ref="C789:E789"/>
    <mergeCell ref="C814:E814"/>
    <mergeCell ref="C815:E815"/>
    <mergeCell ref="C816:N816"/>
    <mergeCell ref="C817:N817"/>
    <mergeCell ref="C818:E818"/>
    <mergeCell ref="C819:E819"/>
    <mergeCell ref="C808:N808"/>
    <mergeCell ref="C809:N809"/>
    <mergeCell ref="C810:E810"/>
    <mergeCell ref="C811:E811"/>
    <mergeCell ref="C812:N812"/>
    <mergeCell ref="C813:N813"/>
    <mergeCell ref="C802:N802"/>
    <mergeCell ref="C803:E803"/>
    <mergeCell ref="C804:E804"/>
    <mergeCell ref="C805:N805"/>
    <mergeCell ref="C806:E806"/>
    <mergeCell ref="C807:E807"/>
    <mergeCell ref="C832:E832"/>
    <mergeCell ref="C833:E833"/>
    <mergeCell ref="C834:N834"/>
    <mergeCell ref="C835:N835"/>
    <mergeCell ref="C836:E836"/>
    <mergeCell ref="C837:E837"/>
    <mergeCell ref="C826:E826"/>
    <mergeCell ref="C827:E827"/>
    <mergeCell ref="C828:E828"/>
    <mergeCell ref="C829:E829"/>
    <mergeCell ref="C830:N830"/>
    <mergeCell ref="C831:N831"/>
    <mergeCell ref="C820:E820"/>
    <mergeCell ref="C821:E821"/>
    <mergeCell ref="C822:E822"/>
    <mergeCell ref="C823:E823"/>
    <mergeCell ref="C824:E824"/>
    <mergeCell ref="C825:E825"/>
    <mergeCell ref="C850:E850"/>
    <mergeCell ref="C851:E851"/>
    <mergeCell ref="C852:E852"/>
    <mergeCell ref="C853:E853"/>
    <mergeCell ref="C854:E854"/>
    <mergeCell ref="C855:E855"/>
    <mergeCell ref="C844:E844"/>
    <mergeCell ref="C845:N845"/>
    <mergeCell ref="C846:E846"/>
    <mergeCell ref="C847:E847"/>
    <mergeCell ref="C848:N848"/>
    <mergeCell ref="C849:N849"/>
    <mergeCell ref="C838:E838"/>
    <mergeCell ref="C839:E839"/>
    <mergeCell ref="C840:E840"/>
    <mergeCell ref="C841:E841"/>
    <mergeCell ref="C842:E842"/>
    <mergeCell ref="C843:E843"/>
    <mergeCell ref="C868:E868"/>
    <mergeCell ref="C869:E869"/>
    <mergeCell ref="C870:N870"/>
    <mergeCell ref="C871:N871"/>
    <mergeCell ref="C872:E872"/>
    <mergeCell ref="C873:E873"/>
    <mergeCell ref="C862:N862"/>
    <mergeCell ref="C863:N863"/>
    <mergeCell ref="C864:E864"/>
    <mergeCell ref="C865:E865"/>
    <mergeCell ref="C866:N866"/>
    <mergeCell ref="C867:N867"/>
    <mergeCell ref="C856:E856"/>
    <mergeCell ref="C857:E857"/>
    <mergeCell ref="C858:E858"/>
    <mergeCell ref="C859:E859"/>
    <mergeCell ref="C860:E860"/>
    <mergeCell ref="C861:E861"/>
    <mergeCell ref="C886:N886"/>
    <mergeCell ref="C887:E887"/>
    <mergeCell ref="C888:E888"/>
    <mergeCell ref="C889:N889"/>
    <mergeCell ref="C890:E890"/>
    <mergeCell ref="C891:E891"/>
    <mergeCell ref="C880:E880"/>
    <mergeCell ref="C881:E881"/>
    <mergeCell ref="C882:E882"/>
    <mergeCell ref="C883:E883"/>
    <mergeCell ref="C884:E884"/>
    <mergeCell ref="C885:N885"/>
    <mergeCell ref="C874:N874"/>
    <mergeCell ref="C875:N875"/>
    <mergeCell ref="C876:E876"/>
    <mergeCell ref="C877:E877"/>
    <mergeCell ref="C878:E878"/>
    <mergeCell ref="C879:E879"/>
    <mergeCell ref="C905:K905"/>
    <mergeCell ref="C906:K906"/>
    <mergeCell ref="C907:K907"/>
    <mergeCell ref="C908:K908"/>
    <mergeCell ref="C909:K909"/>
    <mergeCell ref="C910:K910"/>
    <mergeCell ref="C898:E898"/>
    <mergeCell ref="C899:E899"/>
    <mergeCell ref="C900:E900"/>
    <mergeCell ref="C901:E901"/>
    <mergeCell ref="C902:E902"/>
    <mergeCell ref="C903:E903"/>
    <mergeCell ref="C892:N892"/>
    <mergeCell ref="C893:E893"/>
    <mergeCell ref="C894:E894"/>
    <mergeCell ref="C895:E895"/>
    <mergeCell ref="C896:E896"/>
    <mergeCell ref="C897:E897"/>
    <mergeCell ref="C923:K923"/>
    <mergeCell ref="C924:K924"/>
    <mergeCell ref="C925:K925"/>
    <mergeCell ref="C926:K926"/>
    <mergeCell ref="C927:K927"/>
    <mergeCell ref="C928:K928"/>
    <mergeCell ref="C917:K917"/>
    <mergeCell ref="C918:K918"/>
    <mergeCell ref="C919:K919"/>
    <mergeCell ref="C920:K920"/>
    <mergeCell ref="C921:K921"/>
    <mergeCell ref="C922:K922"/>
    <mergeCell ref="C911:K911"/>
    <mergeCell ref="C912:K912"/>
    <mergeCell ref="C913:K913"/>
    <mergeCell ref="C914:K914"/>
    <mergeCell ref="C915:K915"/>
    <mergeCell ref="C916:K916"/>
    <mergeCell ref="C941:E941"/>
    <mergeCell ref="C942:E942"/>
    <mergeCell ref="C943:N943"/>
    <mergeCell ref="C944:E944"/>
    <mergeCell ref="C945:E945"/>
    <mergeCell ref="C946:N946"/>
    <mergeCell ref="C935:K935"/>
    <mergeCell ref="A936:N936"/>
    <mergeCell ref="A937:N937"/>
    <mergeCell ref="C938:E938"/>
    <mergeCell ref="C939:N939"/>
    <mergeCell ref="C940:N940"/>
    <mergeCell ref="C929:K929"/>
    <mergeCell ref="C930:K930"/>
    <mergeCell ref="C931:K931"/>
    <mergeCell ref="C932:K932"/>
    <mergeCell ref="C933:K933"/>
    <mergeCell ref="C934:K934"/>
    <mergeCell ref="A959:N959"/>
    <mergeCell ref="C960:E960"/>
    <mergeCell ref="C961:N961"/>
    <mergeCell ref="C962:E962"/>
    <mergeCell ref="A963:N963"/>
    <mergeCell ref="C964:E964"/>
    <mergeCell ref="C953:E953"/>
    <mergeCell ref="C954:E954"/>
    <mergeCell ref="C955:N955"/>
    <mergeCell ref="C956:N956"/>
    <mergeCell ref="C957:N957"/>
    <mergeCell ref="C958:E958"/>
    <mergeCell ref="C947:N947"/>
    <mergeCell ref="C948:E948"/>
    <mergeCell ref="A949:N949"/>
    <mergeCell ref="C950:E950"/>
    <mergeCell ref="C951:N951"/>
    <mergeCell ref="C952:N952"/>
    <mergeCell ref="C978:K978"/>
    <mergeCell ref="C979:K979"/>
    <mergeCell ref="C980:K980"/>
    <mergeCell ref="C981:K981"/>
    <mergeCell ref="C983:K983"/>
    <mergeCell ref="C984:K984"/>
    <mergeCell ref="C972:K972"/>
    <mergeCell ref="C973:K973"/>
    <mergeCell ref="C974:K974"/>
    <mergeCell ref="C975:K975"/>
    <mergeCell ref="C976:K976"/>
    <mergeCell ref="C977:K977"/>
    <mergeCell ref="C965:N965"/>
    <mergeCell ref="C966:E966"/>
    <mergeCell ref="C967:E967"/>
    <mergeCell ref="C968:N968"/>
    <mergeCell ref="C969:E969"/>
    <mergeCell ref="C971:K971"/>
    <mergeCell ref="C997:K997"/>
    <mergeCell ref="C998:K998"/>
    <mergeCell ref="C999:K999"/>
    <mergeCell ref="C1000:K1000"/>
    <mergeCell ref="C1001:K1001"/>
    <mergeCell ref="C1002:K1002"/>
    <mergeCell ref="C991:K991"/>
    <mergeCell ref="C992:K992"/>
    <mergeCell ref="C993:K993"/>
    <mergeCell ref="C994:K994"/>
    <mergeCell ref="C995:K995"/>
    <mergeCell ref="C996:K996"/>
    <mergeCell ref="C985:K985"/>
    <mergeCell ref="C986:K986"/>
    <mergeCell ref="C987:K987"/>
    <mergeCell ref="C988:K988"/>
    <mergeCell ref="C989:K989"/>
    <mergeCell ref="C990:K990"/>
    <mergeCell ref="C1023:L1023"/>
    <mergeCell ref="A1025:N1025"/>
    <mergeCell ref="C1015:K1015"/>
    <mergeCell ref="C1016:K1016"/>
    <mergeCell ref="C1017:K1017"/>
    <mergeCell ref="C1020:L1020"/>
    <mergeCell ref="C1021:L1021"/>
    <mergeCell ref="C1022:L1022"/>
    <mergeCell ref="C1009:K1009"/>
    <mergeCell ref="C1010:K1010"/>
    <mergeCell ref="C1011:K1011"/>
    <mergeCell ref="C1012:K1012"/>
    <mergeCell ref="C1013:K1013"/>
    <mergeCell ref="C1014:K1014"/>
    <mergeCell ref="C1003:K1003"/>
    <mergeCell ref="C1004:K1004"/>
    <mergeCell ref="C1005:K1005"/>
    <mergeCell ref="C1006:K1006"/>
    <mergeCell ref="C1007:K1007"/>
    <mergeCell ref="C1008:K1008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84"/>
  <sheetViews>
    <sheetView topLeftCell="A220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5" width="112" style="109" hidden="1" customWidth="1"/>
    <col min="36" max="38" width="84.42578125" style="109" hidden="1" customWidth="1"/>
    <col min="39" max="39" width="141" style="109" hidden="1" customWidth="1"/>
    <col min="40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217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217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1231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>
      <c r="A14" s="1157" t="s">
        <v>223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223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1232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259.76</v>
      </c>
      <c r="D22" s="182" t="s">
        <v>1233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43.63</v>
      </c>
      <c r="D24" s="182" t="s">
        <v>1234</v>
      </c>
      <c r="E24" s="137" t="s">
        <v>362</v>
      </c>
      <c r="G24" s="108" t="s">
        <v>365</v>
      </c>
      <c r="L24" s="181"/>
      <c r="M24" s="182" t="s">
        <v>1235</v>
      </c>
      <c r="N24" s="137" t="s">
        <v>362</v>
      </c>
    </row>
    <row r="25" spans="1:14" s="108" customFormat="1" ht="12.75" customHeight="1">
      <c r="B25" s="108" t="s">
        <v>3</v>
      </c>
      <c r="C25" s="181">
        <v>16.350000000000001</v>
      </c>
      <c r="D25" s="186" t="s">
        <v>1236</v>
      </c>
      <c r="E25" s="137" t="s">
        <v>362</v>
      </c>
      <c r="G25" s="108" t="s">
        <v>367</v>
      </c>
      <c r="L25" s="1155">
        <v>51.77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199.79</v>
      </c>
      <c r="D26" s="186" t="s">
        <v>1237</v>
      </c>
      <c r="E26" s="137" t="s">
        <v>362</v>
      </c>
      <c r="G26" s="108" t="s">
        <v>369</v>
      </c>
      <c r="L26" s="1155">
        <v>1.59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 customHeight="1">
      <c r="A34" s="1089" t="s">
        <v>1238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1238</v>
      </c>
    </row>
    <row r="35" spans="1:34" s="108" customFormat="1" ht="22.5" customHeight="1">
      <c r="A35" s="194" t="s">
        <v>122</v>
      </c>
      <c r="B35" s="195" t="s">
        <v>1239</v>
      </c>
      <c r="C35" s="1145" t="s">
        <v>1240</v>
      </c>
      <c r="D35" s="1145"/>
      <c r="E35" s="1145"/>
      <c r="F35" s="196" t="s">
        <v>486</v>
      </c>
      <c r="G35" s="196"/>
      <c r="H35" s="196"/>
      <c r="I35" s="251">
        <v>1</v>
      </c>
      <c r="J35" s="198"/>
      <c r="K35" s="196"/>
      <c r="L35" s="198"/>
      <c r="M35" s="196"/>
      <c r="N35" s="199"/>
      <c r="Z35" s="193"/>
      <c r="AA35" s="200" t="s">
        <v>1240</v>
      </c>
    </row>
    <row r="36" spans="1:34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4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8.3000000000000007</v>
      </c>
      <c r="K37" s="209">
        <v>1.25</v>
      </c>
      <c r="L37" s="208">
        <v>10.38</v>
      </c>
      <c r="M37" s="207"/>
      <c r="N37" s="210"/>
      <c r="Z37" s="193"/>
      <c r="AA37" s="200"/>
      <c r="AC37" s="109" t="s">
        <v>446</v>
      </c>
    </row>
    <row r="38" spans="1:34" s="108" customFormat="1" ht="12">
      <c r="A38" s="205"/>
      <c r="B38" s="206">
        <v>4</v>
      </c>
      <c r="C38" s="1141" t="s">
        <v>447</v>
      </c>
      <c r="D38" s="1141"/>
      <c r="E38" s="1141"/>
      <c r="F38" s="207"/>
      <c r="G38" s="207"/>
      <c r="H38" s="207"/>
      <c r="I38" s="207"/>
      <c r="J38" s="208">
        <v>0.21</v>
      </c>
      <c r="K38" s="207"/>
      <c r="L38" s="208">
        <v>0.21</v>
      </c>
      <c r="M38" s="207"/>
      <c r="N38" s="210"/>
      <c r="Z38" s="193"/>
      <c r="AA38" s="200"/>
      <c r="AC38" s="109" t="s">
        <v>447</v>
      </c>
    </row>
    <row r="39" spans="1:34" s="108" customFormat="1" ht="12">
      <c r="A39" s="205"/>
      <c r="B39" s="204"/>
      <c r="C39" s="1141" t="s">
        <v>448</v>
      </c>
      <c r="D39" s="1141"/>
      <c r="E39" s="1141"/>
      <c r="F39" s="207" t="s">
        <v>390</v>
      </c>
      <c r="G39" s="209">
        <v>0.95</v>
      </c>
      <c r="H39" s="209">
        <v>1.25</v>
      </c>
      <c r="I39" s="250">
        <v>1.1875</v>
      </c>
      <c r="J39" s="204"/>
      <c r="K39" s="207"/>
      <c r="L39" s="204"/>
      <c r="M39" s="207"/>
      <c r="N39" s="210"/>
      <c r="Z39" s="193"/>
      <c r="AA39" s="200"/>
      <c r="AD39" s="109" t="s">
        <v>448</v>
      </c>
    </row>
    <row r="40" spans="1:34" s="108" customFormat="1" ht="12" customHeight="1">
      <c r="A40" s="205"/>
      <c r="B40" s="204"/>
      <c r="C40" s="1150" t="s">
        <v>391</v>
      </c>
      <c r="D40" s="1150"/>
      <c r="E40" s="1150"/>
      <c r="F40" s="212"/>
      <c r="G40" s="212"/>
      <c r="H40" s="212"/>
      <c r="I40" s="212"/>
      <c r="J40" s="213">
        <v>8.51</v>
      </c>
      <c r="K40" s="212"/>
      <c r="L40" s="213">
        <v>10.59</v>
      </c>
      <c r="M40" s="212"/>
      <c r="N40" s="214"/>
      <c r="Z40" s="193"/>
      <c r="AA40" s="200"/>
      <c r="AE40" s="109" t="s">
        <v>391</v>
      </c>
    </row>
    <row r="41" spans="1:34" s="108" customFormat="1" ht="12">
      <c r="A41" s="205"/>
      <c r="B41" s="204"/>
      <c r="C41" s="1141" t="s">
        <v>392</v>
      </c>
      <c r="D41" s="1141"/>
      <c r="E41" s="1141"/>
      <c r="F41" s="207"/>
      <c r="G41" s="207"/>
      <c r="H41" s="207"/>
      <c r="I41" s="207"/>
      <c r="J41" s="204"/>
      <c r="K41" s="207"/>
      <c r="L41" s="208">
        <v>10.38</v>
      </c>
      <c r="M41" s="207"/>
      <c r="N41" s="210"/>
      <c r="Z41" s="193"/>
      <c r="AA41" s="200"/>
      <c r="AD41" s="109" t="s">
        <v>392</v>
      </c>
    </row>
    <row r="42" spans="1:34" s="108" customFormat="1" ht="22.5" customHeight="1">
      <c r="A42" s="205"/>
      <c r="B42" s="204" t="s">
        <v>961</v>
      </c>
      <c r="C42" s="1141" t="s">
        <v>962</v>
      </c>
      <c r="D42" s="1141"/>
      <c r="E42" s="1141"/>
      <c r="F42" s="207" t="s">
        <v>395</v>
      </c>
      <c r="G42" s="215">
        <v>93</v>
      </c>
      <c r="H42" s="207"/>
      <c r="I42" s="215">
        <v>93</v>
      </c>
      <c r="J42" s="204"/>
      <c r="K42" s="207"/>
      <c r="L42" s="208">
        <v>9.65</v>
      </c>
      <c r="M42" s="207"/>
      <c r="N42" s="210"/>
      <c r="Z42" s="193"/>
      <c r="AA42" s="200"/>
      <c r="AD42" s="109" t="s">
        <v>962</v>
      </c>
    </row>
    <row r="43" spans="1:34" s="108" customFormat="1" ht="22.5" customHeight="1">
      <c r="A43" s="205"/>
      <c r="B43" s="204" t="s">
        <v>963</v>
      </c>
      <c r="C43" s="1141" t="s">
        <v>964</v>
      </c>
      <c r="D43" s="1141"/>
      <c r="E43" s="1141"/>
      <c r="F43" s="207" t="s">
        <v>395</v>
      </c>
      <c r="G43" s="215">
        <v>62</v>
      </c>
      <c r="H43" s="207"/>
      <c r="I43" s="215">
        <v>62</v>
      </c>
      <c r="J43" s="204"/>
      <c r="K43" s="207"/>
      <c r="L43" s="208">
        <v>6.44</v>
      </c>
      <c r="M43" s="207"/>
      <c r="N43" s="210"/>
      <c r="Z43" s="193"/>
      <c r="AA43" s="200"/>
      <c r="AD43" s="109" t="s">
        <v>964</v>
      </c>
    </row>
    <row r="44" spans="1:34" s="108" customFormat="1" ht="12" customHeight="1">
      <c r="A44" s="216"/>
      <c r="B44" s="217"/>
      <c r="C44" s="1145" t="s">
        <v>398</v>
      </c>
      <c r="D44" s="1145"/>
      <c r="E44" s="1145"/>
      <c r="F44" s="196"/>
      <c r="G44" s="196"/>
      <c r="H44" s="196"/>
      <c r="I44" s="196"/>
      <c r="J44" s="198"/>
      <c r="K44" s="196"/>
      <c r="L44" s="218">
        <v>26.68</v>
      </c>
      <c r="M44" s="212"/>
      <c r="N44" s="199"/>
      <c r="Z44" s="193"/>
      <c r="AA44" s="200"/>
      <c r="AF44" s="200" t="s">
        <v>398</v>
      </c>
    </row>
    <row r="45" spans="1:34" s="108" customFormat="1" ht="45" customHeight="1">
      <c r="A45" s="194" t="s">
        <v>125</v>
      </c>
      <c r="B45" s="195" t="s">
        <v>1241</v>
      </c>
      <c r="C45" s="1145" t="s">
        <v>1242</v>
      </c>
      <c r="D45" s="1145"/>
      <c r="E45" s="1145"/>
      <c r="F45" s="196" t="s">
        <v>486</v>
      </c>
      <c r="G45" s="196"/>
      <c r="H45" s="196"/>
      <c r="I45" s="251">
        <v>1</v>
      </c>
      <c r="J45" s="222">
        <v>7841.67</v>
      </c>
      <c r="K45" s="196"/>
      <c r="L45" s="218">
        <v>836.03</v>
      </c>
      <c r="M45" s="247">
        <v>9.3800000000000008</v>
      </c>
      <c r="N45" s="260">
        <v>7842</v>
      </c>
      <c r="Z45" s="193"/>
      <c r="AA45" s="200" t="s">
        <v>1242</v>
      </c>
      <c r="AF45" s="200"/>
    </row>
    <row r="46" spans="1:34" s="108" customFormat="1" ht="12" customHeight="1">
      <c r="A46" s="216"/>
      <c r="B46" s="217"/>
      <c r="C46" s="1141" t="s">
        <v>409</v>
      </c>
      <c r="D46" s="1141"/>
      <c r="E46" s="1141"/>
      <c r="F46" s="1141"/>
      <c r="G46" s="1141"/>
      <c r="H46" s="1141"/>
      <c r="I46" s="1141"/>
      <c r="J46" s="1141"/>
      <c r="K46" s="1141"/>
      <c r="L46" s="1141"/>
      <c r="M46" s="1141"/>
      <c r="N46" s="1146"/>
      <c r="Z46" s="193"/>
      <c r="AA46" s="200"/>
      <c r="AF46" s="200"/>
      <c r="AG46" s="109" t="s">
        <v>409</v>
      </c>
    </row>
    <row r="47" spans="1:34" s="108" customFormat="1" ht="12" customHeight="1">
      <c r="A47" s="201"/>
      <c r="B47" s="202"/>
      <c r="C47" s="1141" t="s">
        <v>1243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F47" s="200"/>
      <c r="AH47" s="109" t="s">
        <v>1243</v>
      </c>
    </row>
    <row r="48" spans="1:34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18">
        <v>836.03</v>
      </c>
      <c r="M48" s="212"/>
      <c r="N48" s="260">
        <v>7842</v>
      </c>
      <c r="Z48" s="193"/>
      <c r="AA48" s="200"/>
      <c r="AF48" s="200" t="s">
        <v>398</v>
      </c>
    </row>
    <row r="49" spans="1:35" s="108" customFormat="1" ht="22.5" customHeight="1">
      <c r="A49" s="194" t="s">
        <v>128</v>
      </c>
      <c r="B49" s="195" t="s">
        <v>1244</v>
      </c>
      <c r="C49" s="1145" t="s">
        <v>1245</v>
      </c>
      <c r="D49" s="1145"/>
      <c r="E49" s="1145"/>
      <c r="F49" s="196" t="s">
        <v>486</v>
      </c>
      <c r="G49" s="196"/>
      <c r="H49" s="196"/>
      <c r="I49" s="251">
        <v>10</v>
      </c>
      <c r="J49" s="198"/>
      <c r="K49" s="196"/>
      <c r="L49" s="198"/>
      <c r="M49" s="196"/>
      <c r="N49" s="199"/>
      <c r="Z49" s="193"/>
      <c r="AA49" s="200" t="s">
        <v>1245</v>
      </c>
      <c r="AF49" s="200"/>
    </row>
    <row r="50" spans="1:35" s="108" customFormat="1" ht="12" customHeight="1">
      <c r="A50" s="201"/>
      <c r="B50" s="202"/>
      <c r="C50" s="1141" t="s">
        <v>1246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F50" s="200"/>
      <c r="AI50" s="109" t="s">
        <v>1246</v>
      </c>
    </row>
    <row r="51" spans="1:35" s="108" customFormat="1" ht="12">
      <c r="A51" s="205"/>
      <c r="B51" s="206">
        <v>1</v>
      </c>
      <c r="C51" s="1141" t="s">
        <v>446</v>
      </c>
      <c r="D51" s="1141"/>
      <c r="E51" s="1141"/>
      <c r="F51" s="207"/>
      <c r="G51" s="207"/>
      <c r="H51" s="207"/>
      <c r="I51" s="207"/>
      <c r="J51" s="208">
        <v>5.1100000000000003</v>
      </c>
      <c r="K51" s="207"/>
      <c r="L51" s="208">
        <v>51.1</v>
      </c>
      <c r="M51" s="207"/>
      <c r="N51" s="210"/>
      <c r="Z51" s="193"/>
      <c r="AA51" s="200"/>
      <c r="AC51" s="109" t="s">
        <v>446</v>
      </c>
      <c r="AF51" s="200"/>
    </row>
    <row r="52" spans="1:35" s="108" customFormat="1" ht="12">
      <c r="A52" s="205"/>
      <c r="B52" s="206">
        <v>4</v>
      </c>
      <c r="C52" s="1141" t="s">
        <v>447</v>
      </c>
      <c r="D52" s="1141"/>
      <c r="E52" s="1141"/>
      <c r="F52" s="207"/>
      <c r="G52" s="207"/>
      <c r="H52" s="207"/>
      <c r="I52" s="207"/>
      <c r="J52" s="208">
        <v>4.4000000000000004</v>
      </c>
      <c r="K52" s="207"/>
      <c r="L52" s="208">
        <v>44</v>
      </c>
      <c r="M52" s="207"/>
      <c r="N52" s="210"/>
      <c r="Z52" s="193"/>
      <c r="AA52" s="200"/>
      <c r="AC52" s="109" t="s">
        <v>447</v>
      </c>
      <c r="AF52" s="200"/>
    </row>
    <row r="53" spans="1:35" s="108" customFormat="1" ht="12">
      <c r="A53" s="205"/>
      <c r="B53" s="204"/>
      <c r="C53" s="1141" t="s">
        <v>448</v>
      </c>
      <c r="D53" s="1141"/>
      <c r="E53" s="1141"/>
      <c r="F53" s="207" t="s">
        <v>390</v>
      </c>
      <c r="G53" s="209">
        <v>0.61</v>
      </c>
      <c r="H53" s="207"/>
      <c r="I53" s="248">
        <v>6.1</v>
      </c>
      <c r="J53" s="204"/>
      <c r="K53" s="207"/>
      <c r="L53" s="204"/>
      <c r="M53" s="207"/>
      <c r="N53" s="210"/>
      <c r="Z53" s="193"/>
      <c r="AA53" s="200"/>
      <c r="AD53" s="109" t="s">
        <v>448</v>
      </c>
      <c r="AF53" s="200"/>
    </row>
    <row r="54" spans="1:35" s="108" customFormat="1" ht="12" customHeight="1">
      <c r="A54" s="205"/>
      <c r="B54" s="204"/>
      <c r="C54" s="1150" t="s">
        <v>391</v>
      </c>
      <c r="D54" s="1150"/>
      <c r="E54" s="1150"/>
      <c r="F54" s="212"/>
      <c r="G54" s="212"/>
      <c r="H54" s="212"/>
      <c r="I54" s="212"/>
      <c r="J54" s="213">
        <v>9.51</v>
      </c>
      <c r="K54" s="212"/>
      <c r="L54" s="213">
        <v>95.1</v>
      </c>
      <c r="M54" s="212"/>
      <c r="N54" s="214"/>
      <c r="Z54" s="193"/>
      <c r="AA54" s="200"/>
      <c r="AE54" s="109" t="s">
        <v>391</v>
      </c>
      <c r="AF54" s="200"/>
    </row>
    <row r="55" spans="1:35" s="108" customFormat="1" ht="12">
      <c r="A55" s="205"/>
      <c r="B55" s="204"/>
      <c r="C55" s="1141" t="s">
        <v>392</v>
      </c>
      <c r="D55" s="1141"/>
      <c r="E55" s="1141"/>
      <c r="F55" s="207"/>
      <c r="G55" s="207"/>
      <c r="H55" s="207"/>
      <c r="I55" s="207"/>
      <c r="J55" s="204"/>
      <c r="K55" s="207"/>
      <c r="L55" s="208">
        <v>51.1</v>
      </c>
      <c r="M55" s="207"/>
      <c r="N55" s="210"/>
      <c r="Z55" s="193"/>
      <c r="AA55" s="200"/>
      <c r="AD55" s="109" t="s">
        <v>392</v>
      </c>
      <c r="AF55" s="200"/>
    </row>
    <row r="56" spans="1:35" s="108" customFormat="1" ht="22.5" customHeight="1">
      <c r="A56" s="205"/>
      <c r="B56" s="204" t="s">
        <v>1111</v>
      </c>
      <c r="C56" s="1141" t="s">
        <v>1112</v>
      </c>
      <c r="D56" s="1141"/>
      <c r="E56" s="1141"/>
      <c r="F56" s="207" t="s">
        <v>395</v>
      </c>
      <c r="G56" s="215">
        <v>98</v>
      </c>
      <c r="H56" s="207"/>
      <c r="I56" s="215">
        <v>98</v>
      </c>
      <c r="J56" s="204"/>
      <c r="K56" s="207"/>
      <c r="L56" s="208">
        <v>50.08</v>
      </c>
      <c r="M56" s="207"/>
      <c r="N56" s="210"/>
      <c r="Z56" s="193"/>
      <c r="AA56" s="200"/>
      <c r="AD56" s="109" t="s">
        <v>1112</v>
      </c>
      <c r="AF56" s="200"/>
    </row>
    <row r="57" spans="1:35" s="108" customFormat="1" ht="22.5" customHeight="1">
      <c r="A57" s="205"/>
      <c r="B57" s="204" t="s">
        <v>1113</v>
      </c>
      <c r="C57" s="1141" t="s">
        <v>1114</v>
      </c>
      <c r="D57" s="1141"/>
      <c r="E57" s="1141"/>
      <c r="F57" s="207" t="s">
        <v>395</v>
      </c>
      <c r="G57" s="215">
        <v>58</v>
      </c>
      <c r="H57" s="207"/>
      <c r="I57" s="215">
        <v>58</v>
      </c>
      <c r="J57" s="204"/>
      <c r="K57" s="207"/>
      <c r="L57" s="208">
        <v>29.64</v>
      </c>
      <c r="M57" s="207"/>
      <c r="N57" s="210"/>
      <c r="Z57" s="193"/>
      <c r="AA57" s="200"/>
      <c r="AD57" s="109" t="s">
        <v>1114</v>
      </c>
      <c r="AF57" s="200"/>
    </row>
    <row r="58" spans="1:35" s="108" customFormat="1" ht="12" customHeight="1">
      <c r="A58" s="216"/>
      <c r="B58" s="217"/>
      <c r="C58" s="1145" t="s">
        <v>398</v>
      </c>
      <c r="D58" s="1145"/>
      <c r="E58" s="1145"/>
      <c r="F58" s="196"/>
      <c r="G58" s="196"/>
      <c r="H58" s="196"/>
      <c r="I58" s="196"/>
      <c r="J58" s="198"/>
      <c r="K58" s="196"/>
      <c r="L58" s="218">
        <v>174.82</v>
      </c>
      <c r="M58" s="212"/>
      <c r="N58" s="199"/>
      <c r="Z58" s="193"/>
      <c r="AA58" s="200"/>
      <c r="AF58" s="200" t="s">
        <v>398</v>
      </c>
    </row>
    <row r="59" spans="1:35" s="108" customFormat="1" ht="12">
      <c r="A59" s="194" t="s">
        <v>131</v>
      </c>
      <c r="B59" s="195" t="s">
        <v>1247</v>
      </c>
      <c r="C59" s="1145" t="s">
        <v>1248</v>
      </c>
      <c r="D59" s="1145"/>
      <c r="E59" s="1145"/>
      <c r="F59" s="196" t="s">
        <v>486</v>
      </c>
      <c r="G59" s="196"/>
      <c r="H59" s="196"/>
      <c r="I59" s="251">
        <v>-10</v>
      </c>
      <c r="J59" s="218">
        <v>4.4000000000000004</v>
      </c>
      <c r="K59" s="196"/>
      <c r="L59" s="218">
        <v>-44</v>
      </c>
      <c r="M59" s="196"/>
      <c r="N59" s="199"/>
      <c r="Z59" s="193"/>
      <c r="AA59" s="200" t="s">
        <v>1248</v>
      </c>
      <c r="AF59" s="200"/>
    </row>
    <row r="60" spans="1:35" s="108" customFormat="1" ht="12" customHeight="1">
      <c r="A60" s="216"/>
      <c r="B60" s="217"/>
      <c r="C60" s="1141" t="s">
        <v>1249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F60" s="200"/>
      <c r="AG60" s="109" t="s">
        <v>1249</v>
      </c>
    </row>
    <row r="61" spans="1:35" s="108" customFormat="1" ht="12" customHeight="1">
      <c r="A61" s="216"/>
      <c r="B61" s="217"/>
      <c r="C61" s="1145" t="s">
        <v>398</v>
      </c>
      <c r="D61" s="1145"/>
      <c r="E61" s="1145"/>
      <c r="F61" s="196"/>
      <c r="G61" s="196"/>
      <c r="H61" s="196"/>
      <c r="I61" s="196"/>
      <c r="J61" s="198"/>
      <c r="K61" s="196"/>
      <c r="L61" s="218">
        <v>-44</v>
      </c>
      <c r="M61" s="212"/>
      <c r="N61" s="199"/>
      <c r="Z61" s="193"/>
      <c r="AA61" s="200"/>
      <c r="AF61" s="200" t="s">
        <v>398</v>
      </c>
    </row>
    <row r="62" spans="1:35" s="108" customFormat="1" ht="45" customHeight="1">
      <c r="A62" s="194" t="s">
        <v>134</v>
      </c>
      <c r="B62" s="195" t="s">
        <v>1250</v>
      </c>
      <c r="C62" s="1145" t="s">
        <v>1251</v>
      </c>
      <c r="D62" s="1145"/>
      <c r="E62" s="1145"/>
      <c r="F62" s="196" t="s">
        <v>486</v>
      </c>
      <c r="G62" s="196"/>
      <c r="H62" s="196"/>
      <c r="I62" s="251">
        <v>1</v>
      </c>
      <c r="J62" s="218">
        <v>270</v>
      </c>
      <c r="K62" s="196"/>
      <c r="L62" s="218">
        <v>28.78</v>
      </c>
      <c r="M62" s="247">
        <v>9.3800000000000008</v>
      </c>
      <c r="N62" s="262">
        <v>270</v>
      </c>
      <c r="Z62" s="193"/>
      <c r="AA62" s="200" t="s">
        <v>1251</v>
      </c>
      <c r="AF62" s="200"/>
    </row>
    <row r="63" spans="1:35" s="108" customFormat="1" ht="12" customHeight="1">
      <c r="A63" s="216"/>
      <c r="B63" s="217"/>
      <c r="C63" s="1141" t="s">
        <v>409</v>
      </c>
      <c r="D63" s="1141"/>
      <c r="E63" s="1141"/>
      <c r="F63" s="1141"/>
      <c r="G63" s="1141"/>
      <c r="H63" s="1141"/>
      <c r="I63" s="1141"/>
      <c r="J63" s="1141"/>
      <c r="K63" s="1141"/>
      <c r="L63" s="1141"/>
      <c r="M63" s="1141"/>
      <c r="N63" s="1146"/>
      <c r="Z63" s="193"/>
      <c r="AA63" s="200"/>
      <c r="AF63" s="200"/>
      <c r="AG63" s="109" t="s">
        <v>409</v>
      </c>
    </row>
    <row r="64" spans="1:35" s="108" customFormat="1" ht="12" customHeight="1">
      <c r="A64" s="201"/>
      <c r="B64" s="202"/>
      <c r="C64" s="1141" t="s">
        <v>1252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F64" s="200"/>
      <c r="AH64" s="109" t="s">
        <v>1252</v>
      </c>
    </row>
    <row r="65" spans="1:34" s="108" customFormat="1" ht="12" customHeight="1">
      <c r="A65" s="216"/>
      <c r="B65" s="217"/>
      <c r="C65" s="1145" t="s">
        <v>398</v>
      </c>
      <c r="D65" s="1145"/>
      <c r="E65" s="1145"/>
      <c r="F65" s="196"/>
      <c r="G65" s="196"/>
      <c r="H65" s="196"/>
      <c r="I65" s="196"/>
      <c r="J65" s="198"/>
      <c r="K65" s="196"/>
      <c r="L65" s="218">
        <v>28.78</v>
      </c>
      <c r="M65" s="212"/>
      <c r="N65" s="262">
        <v>270</v>
      </c>
      <c r="Z65" s="193"/>
      <c r="AA65" s="200"/>
      <c r="AF65" s="200" t="s">
        <v>398</v>
      </c>
    </row>
    <row r="66" spans="1:34" s="108" customFormat="1" ht="45" customHeight="1">
      <c r="A66" s="194" t="s">
        <v>137</v>
      </c>
      <c r="B66" s="195" t="s">
        <v>1253</v>
      </c>
      <c r="C66" s="1145" t="s">
        <v>1254</v>
      </c>
      <c r="D66" s="1145"/>
      <c r="E66" s="1145"/>
      <c r="F66" s="196" t="s">
        <v>486</v>
      </c>
      <c r="G66" s="196"/>
      <c r="H66" s="196"/>
      <c r="I66" s="251">
        <v>2</v>
      </c>
      <c r="J66" s="218">
        <v>286.67</v>
      </c>
      <c r="K66" s="196"/>
      <c r="L66" s="218">
        <v>61.09</v>
      </c>
      <c r="M66" s="247">
        <v>9.3800000000000008</v>
      </c>
      <c r="N66" s="262">
        <v>573</v>
      </c>
      <c r="Z66" s="193"/>
      <c r="AA66" s="200" t="s">
        <v>1254</v>
      </c>
      <c r="AF66" s="200"/>
    </row>
    <row r="67" spans="1:34" s="108" customFormat="1" ht="12" customHeight="1">
      <c r="A67" s="216"/>
      <c r="B67" s="217"/>
      <c r="C67" s="1141" t="s">
        <v>409</v>
      </c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1146"/>
      <c r="Z67" s="193"/>
      <c r="AA67" s="200"/>
      <c r="AF67" s="200"/>
      <c r="AG67" s="109" t="s">
        <v>409</v>
      </c>
    </row>
    <row r="68" spans="1:34" s="108" customFormat="1" ht="12" customHeight="1">
      <c r="A68" s="201"/>
      <c r="B68" s="202"/>
      <c r="C68" s="1141" t="s">
        <v>1255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F68" s="200"/>
      <c r="AH68" s="109" t="s">
        <v>1255</v>
      </c>
    </row>
    <row r="69" spans="1:34" s="108" customFormat="1" ht="12" customHeight="1">
      <c r="A69" s="216"/>
      <c r="B69" s="217"/>
      <c r="C69" s="1145" t="s">
        <v>398</v>
      </c>
      <c r="D69" s="1145"/>
      <c r="E69" s="1145"/>
      <c r="F69" s="196"/>
      <c r="G69" s="196"/>
      <c r="H69" s="196"/>
      <c r="I69" s="196"/>
      <c r="J69" s="198"/>
      <c r="K69" s="196"/>
      <c r="L69" s="218">
        <v>61.09</v>
      </c>
      <c r="M69" s="212"/>
      <c r="N69" s="262">
        <v>573</v>
      </c>
      <c r="Z69" s="193"/>
      <c r="AA69" s="200"/>
      <c r="AF69" s="200" t="s">
        <v>398</v>
      </c>
    </row>
    <row r="70" spans="1:34" s="108" customFormat="1" ht="45" customHeight="1">
      <c r="A70" s="194" t="s">
        <v>140</v>
      </c>
      <c r="B70" s="195" t="s">
        <v>1256</v>
      </c>
      <c r="C70" s="1145" t="s">
        <v>1257</v>
      </c>
      <c r="D70" s="1145"/>
      <c r="E70" s="1145"/>
      <c r="F70" s="196" t="s">
        <v>486</v>
      </c>
      <c r="G70" s="196"/>
      <c r="H70" s="196"/>
      <c r="I70" s="251">
        <v>2</v>
      </c>
      <c r="J70" s="218">
        <v>286.67</v>
      </c>
      <c r="K70" s="196"/>
      <c r="L70" s="218">
        <v>61.09</v>
      </c>
      <c r="M70" s="247">
        <v>9.3800000000000008</v>
      </c>
      <c r="N70" s="262">
        <v>573</v>
      </c>
      <c r="Z70" s="193"/>
      <c r="AA70" s="200" t="s">
        <v>1257</v>
      </c>
      <c r="AF70" s="200"/>
    </row>
    <row r="71" spans="1:34" s="108" customFormat="1" ht="12" customHeight="1">
      <c r="A71" s="216"/>
      <c r="B71" s="217"/>
      <c r="C71" s="1141" t="s">
        <v>409</v>
      </c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6"/>
      <c r="Z71" s="193"/>
      <c r="AA71" s="200"/>
      <c r="AF71" s="200"/>
      <c r="AG71" s="109" t="s">
        <v>409</v>
      </c>
    </row>
    <row r="72" spans="1:34" s="108" customFormat="1" ht="12" customHeight="1">
      <c r="A72" s="201"/>
      <c r="B72" s="202"/>
      <c r="C72" s="1141" t="s">
        <v>1255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F72" s="200"/>
      <c r="AH72" s="109" t="s">
        <v>1255</v>
      </c>
    </row>
    <row r="73" spans="1:34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61.09</v>
      </c>
      <c r="M73" s="212"/>
      <c r="N73" s="262">
        <v>573</v>
      </c>
      <c r="Z73" s="193"/>
      <c r="AA73" s="200"/>
      <c r="AF73" s="200" t="s">
        <v>398</v>
      </c>
    </row>
    <row r="74" spans="1:34" s="108" customFormat="1" ht="45" customHeight="1">
      <c r="A74" s="194" t="s">
        <v>143</v>
      </c>
      <c r="B74" s="195" t="s">
        <v>1258</v>
      </c>
      <c r="C74" s="1145" t="s">
        <v>1259</v>
      </c>
      <c r="D74" s="1145"/>
      <c r="E74" s="1145"/>
      <c r="F74" s="196" t="s">
        <v>486</v>
      </c>
      <c r="G74" s="196"/>
      <c r="H74" s="196"/>
      <c r="I74" s="251">
        <v>1</v>
      </c>
      <c r="J74" s="218">
        <v>286.67</v>
      </c>
      <c r="K74" s="196"/>
      <c r="L74" s="218">
        <v>30.6</v>
      </c>
      <c r="M74" s="247">
        <v>9.3800000000000008</v>
      </c>
      <c r="N74" s="262">
        <v>287</v>
      </c>
      <c r="Z74" s="193"/>
      <c r="AA74" s="200" t="s">
        <v>1259</v>
      </c>
      <c r="AF74" s="200"/>
    </row>
    <row r="75" spans="1:34" s="108" customFormat="1" ht="12" customHeight="1">
      <c r="A75" s="216"/>
      <c r="B75" s="217"/>
      <c r="C75" s="1141" t="s">
        <v>409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F75" s="200"/>
      <c r="AG75" s="109" t="s">
        <v>409</v>
      </c>
    </row>
    <row r="76" spans="1:34" s="108" customFormat="1" ht="12" customHeight="1">
      <c r="A76" s="201"/>
      <c r="B76" s="202"/>
      <c r="C76" s="1141" t="s">
        <v>1255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F76" s="200"/>
      <c r="AH76" s="109" t="s">
        <v>1255</v>
      </c>
    </row>
    <row r="77" spans="1:34" s="108" customFormat="1" ht="12" customHeight="1">
      <c r="A77" s="216"/>
      <c r="B77" s="217"/>
      <c r="C77" s="1145" t="s">
        <v>398</v>
      </c>
      <c r="D77" s="1145"/>
      <c r="E77" s="1145"/>
      <c r="F77" s="196"/>
      <c r="G77" s="196"/>
      <c r="H77" s="196"/>
      <c r="I77" s="196"/>
      <c r="J77" s="198"/>
      <c r="K77" s="196"/>
      <c r="L77" s="218">
        <v>30.6</v>
      </c>
      <c r="M77" s="212"/>
      <c r="N77" s="262">
        <v>287</v>
      </c>
      <c r="Z77" s="193"/>
      <c r="AA77" s="200"/>
      <c r="AF77" s="200" t="s">
        <v>398</v>
      </c>
    </row>
    <row r="78" spans="1:34" s="108" customFormat="1" ht="45" customHeight="1">
      <c r="A78" s="194" t="s">
        <v>146</v>
      </c>
      <c r="B78" s="195" t="s">
        <v>1260</v>
      </c>
      <c r="C78" s="1145" t="s">
        <v>1261</v>
      </c>
      <c r="D78" s="1145"/>
      <c r="E78" s="1145"/>
      <c r="F78" s="196" t="s">
        <v>486</v>
      </c>
      <c r="G78" s="196"/>
      <c r="H78" s="196"/>
      <c r="I78" s="251">
        <v>1</v>
      </c>
      <c r="J78" s="218">
        <v>550.83000000000004</v>
      </c>
      <c r="K78" s="196"/>
      <c r="L78" s="218">
        <v>58.74</v>
      </c>
      <c r="M78" s="247">
        <v>9.3800000000000008</v>
      </c>
      <c r="N78" s="262">
        <v>551</v>
      </c>
      <c r="Z78" s="193"/>
      <c r="AA78" s="200" t="s">
        <v>1261</v>
      </c>
      <c r="AF78" s="200"/>
    </row>
    <row r="79" spans="1:34" s="108" customFormat="1" ht="12" customHeight="1">
      <c r="A79" s="216"/>
      <c r="B79" s="217"/>
      <c r="C79" s="1141" t="s">
        <v>409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F79" s="200"/>
      <c r="AG79" s="109" t="s">
        <v>409</v>
      </c>
    </row>
    <row r="80" spans="1:34" s="108" customFormat="1" ht="12" customHeight="1">
      <c r="A80" s="201"/>
      <c r="B80" s="202"/>
      <c r="C80" s="1141" t="s">
        <v>1262</v>
      </c>
      <c r="D80" s="1141"/>
      <c r="E80" s="1141"/>
      <c r="F80" s="1141"/>
      <c r="G80" s="1141"/>
      <c r="H80" s="1141"/>
      <c r="I80" s="1141"/>
      <c r="J80" s="1141"/>
      <c r="K80" s="1141"/>
      <c r="L80" s="1141"/>
      <c r="M80" s="1141"/>
      <c r="N80" s="1146"/>
      <c r="Z80" s="193"/>
      <c r="AA80" s="200"/>
      <c r="AF80" s="200"/>
      <c r="AH80" s="109" t="s">
        <v>1262</v>
      </c>
    </row>
    <row r="81" spans="1:35" s="108" customFormat="1" ht="12" customHeight="1">
      <c r="A81" s="216"/>
      <c r="B81" s="217"/>
      <c r="C81" s="1145" t="s">
        <v>398</v>
      </c>
      <c r="D81" s="1145"/>
      <c r="E81" s="1145"/>
      <c r="F81" s="196"/>
      <c r="G81" s="196"/>
      <c r="H81" s="196"/>
      <c r="I81" s="196"/>
      <c r="J81" s="198"/>
      <c r="K81" s="196"/>
      <c r="L81" s="218">
        <v>58.74</v>
      </c>
      <c r="M81" s="212"/>
      <c r="N81" s="262">
        <v>551</v>
      </c>
      <c r="Z81" s="193"/>
      <c r="AA81" s="200"/>
      <c r="AF81" s="200" t="s">
        <v>398</v>
      </c>
    </row>
    <row r="82" spans="1:35" s="108" customFormat="1" ht="45" customHeight="1">
      <c r="A82" s="194" t="s">
        <v>159</v>
      </c>
      <c r="B82" s="195" t="s">
        <v>1263</v>
      </c>
      <c r="C82" s="1145" t="s">
        <v>1264</v>
      </c>
      <c r="D82" s="1145"/>
      <c r="E82" s="1145"/>
      <c r="F82" s="196" t="s">
        <v>486</v>
      </c>
      <c r="G82" s="196"/>
      <c r="H82" s="196"/>
      <c r="I82" s="251">
        <v>1</v>
      </c>
      <c r="J82" s="222">
        <v>1008.33</v>
      </c>
      <c r="K82" s="196"/>
      <c r="L82" s="218">
        <v>107.46</v>
      </c>
      <c r="M82" s="247">
        <v>9.3800000000000008</v>
      </c>
      <c r="N82" s="260">
        <v>1008</v>
      </c>
      <c r="Z82" s="193"/>
      <c r="AA82" s="200" t="s">
        <v>1264</v>
      </c>
      <c r="AF82" s="200"/>
    </row>
    <row r="83" spans="1:35" s="108" customFormat="1" ht="12" customHeight="1">
      <c r="A83" s="216"/>
      <c r="B83" s="217"/>
      <c r="C83" s="1141" t="s">
        <v>409</v>
      </c>
      <c r="D83" s="1141"/>
      <c r="E83" s="1141"/>
      <c r="F83" s="1141"/>
      <c r="G83" s="1141"/>
      <c r="H83" s="1141"/>
      <c r="I83" s="1141"/>
      <c r="J83" s="1141"/>
      <c r="K83" s="1141"/>
      <c r="L83" s="1141"/>
      <c r="M83" s="1141"/>
      <c r="N83" s="1146"/>
      <c r="Z83" s="193"/>
      <c r="AA83" s="200"/>
      <c r="AF83" s="200"/>
      <c r="AG83" s="109" t="s">
        <v>409</v>
      </c>
    </row>
    <row r="84" spans="1:35" s="108" customFormat="1" ht="12" customHeight="1">
      <c r="A84" s="201"/>
      <c r="B84" s="202"/>
      <c r="C84" s="1141" t="s">
        <v>1265</v>
      </c>
      <c r="D84" s="1141"/>
      <c r="E84" s="1141"/>
      <c r="F84" s="1141"/>
      <c r="G84" s="1141"/>
      <c r="H84" s="1141"/>
      <c r="I84" s="1141"/>
      <c r="J84" s="1141"/>
      <c r="K84" s="1141"/>
      <c r="L84" s="1141"/>
      <c r="M84" s="1141"/>
      <c r="N84" s="1146"/>
      <c r="Z84" s="193"/>
      <c r="AA84" s="200"/>
      <c r="AF84" s="200"/>
      <c r="AH84" s="109" t="s">
        <v>1265</v>
      </c>
    </row>
    <row r="85" spans="1:35" s="108" customFormat="1" ht="12" customHeight="1">
      <c r="A85" s="216"/>
      <c r="B85" s="217"/>
      <c r="C85" s="1145" t="s">
        <v>398</v>
      </c>
      <c r="D85" s="1145"/>
      <c r="E85" s="1145"/>
      <c r="F85" s="196"/>
      <c r="G85" s="196"/>
      <c r="H85" s="196"/>
      <c r="I85" s="196"/>
      <c r="J85" s="198"/>
      <c r="K85" s="196"/>
      <c r="L85" s="218">
        <v>107.46</v>
      </c>
      <c r="M85" s="212"/>
      <c r="N85" s="260">
        <v>1008</v>
      </c>
      <c r="Z85" s="193"/>
      <c r="AA85" s="200"/>
      <c r="AF85" s="200" t="s">
        <v>398</v>
      </c>
    </row>
    <row r="86" spans="1:35" s="108" customFormat="1" ht="45" customHeight="1">
      <c r="A86" s="194" t="s">
        <v>473</v>
      </c>
      <c r="B86" s="195" t="s">
        <v>1266</v>
      </c>
      <c r="C86" s="1145" t="s">
        <v>1267</v>
      </c>
      <c r="D86" s="1145"/>
      <c r="E86" s="1145"/>
      <c r="F86" s="196" t="s">
        <v>486</v>
      </c>
      <c r="G86" s="196"/>
      <c r="H86" s="196"/>
      <c r="I86" s="251">
        <v>1</v>
      </c>
      <c r="J86" s="218">
        <v>51.67</v>
      </c>
      <c r="K86" s="196"/>
      <c r="L86" s="218">
        <v>5.54</v>
      </c>
      <c r="M86" s="247">
        <v>9.3800000000000008</v>
      </c>
      <c r="N86" s="262">
        <v>52</v>
      </c>
      <c r="Z86" s="193"/>
      <c r="AA86" s="200" t="s">
        <v>1267</v>
      </c>
      <c r="AF86" s="200"/>
    </row>
    <row r="87" spans="1:35" s="108" customFormat="1" ht="12" customHeight="1">
      <c r="A87" s="216"/>
      <c r="B87" s="217"/>
      <c r="C87" s="1141" t="s">
        <v>409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F87" s="200"/>
      <c r="AG87" s="109" t="s">
        <v>409</v>
      </c>
    </row>
    <row r="88" spans="1:35" s="108" customFormat="1" ht="12" customHeight="1">
      <c r="A88" s="201"/>
      <c r="B88" s="202"/>
      <c r="C88" s="1141" t="s">
        <v>1268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F88" s="200"/>
      <c r="AH88" s="109" t="s">
        <v>1268</v>
      </c>
    </row>
    <row r="89" spans="1:35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18">
        <v>5.54</v>
      </c>
      <c r="M89" s="212"/>
      <c r="N89" s="262">
        <v>52</v>
      </c>
      <c r="Z89" s="193"/>
      <c r="AA89" s="200"/>
      <c r="AF89" s="200" t="s">
        <v>398</v>
      </c>
    </row>
    <row r="90" spans="1:35" s="108" customFormat="1" ht="45" customHeight="1">
      <c r="A90" s="194" t="s">
        <v>475</v>
      </c>
      <c r="B90" s="195" t="s">
        <v>1269</v>
      </c>
      <c r="C90" s="1145" t="s">
        <v>1270</v>
      </c>
      <c r="D90" s="1145"/>
      <c r="E90" s="1145"/>
      <c r="F90" s="196" t="s">
        <v>486</v>
      </c>
      <c r="G90" s="196"/>
      <c r="H90" s="196"/>
      <c r="I90" s="251">
        <v>1</v>
      </c>
      <c r="J90" s="218">
        <v>186.67</v>
      </c>
      <c r="K90" s="196"/>
      <c r="L90" s="218">
        <v>19.940000000000001</v>
      </c>
      <c r="M90" s="247">
        <v>9.3800000000000008</v>
      </c>
      <c r="N90" s="262">
        <v>187</v>
      </c>
      <c r="Z90" s="193"/>
      <c r="AA90" s="200" t="s">
        <v>1270</v>
      </c>
      <c r="AF90" s="200"/>
    </row>
    <row r="91" spans="1:35" s="108" customFormat="1" ht="12" customHeight="1">
      <c r="A91" s="216"/>
      <c r="B91" s="217"/>
      <c r="C91" s="1141" t="s">
        <v>409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F91" s="200"/>
      <c r="AG91" s="109" t="s">
        <v>409</v>
      </c>
    </row>
    <row r="92" spans="1:35" s="108" customFormat="1" ht="12" customHeight="1">
      <c r="A92" s="201"/>
      <c r="B92" s="202"/>
      <c r="C92" s="1141" t="s">
        <v>1271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F92" s="200"/>
      <c r="AH92" s="109" t="s">
        <v>1271</v>
      </c>
    </row>
    <row r="93" spans="1:35" s="108" customFormat="1" ht="12" customHeight="1">
      <c r="A93" s="216"/>
      <c r="B93" s="217"/>
      <c r="C93" s="1145" t="s">
        <v>398</v>
      </c>
      <c r="D93" s="1145"/>
      <c r="E93" s="1145"/>
      <c r="F93" s="196"/>
      <c r="G93" s="196"/>
      <c r="H93" s="196"/>
      <c r="I93" s="196"/>
      <c r="J93" s="198"/>
      <c r="K93" s="196"/>
      <c r="L93" s="218">
        <v>19.940000000000001</v>
      </c>
      <c r="M93" s="212"/>
      <c r="N93" s="262">
        <v>187</v>
      </c>
      <c r="Z93" s="193"/>
      <c r="AA93" s="200"/>
      <c r="AF93" s="200" t="s">
        <v>398</v>
      </c>
    </row>
    <row r="94" spans="1:35" s="108" customFormat="1" ht="45" customHeight="1">
      <c r="A94" s="194" t="s">
        <v>478</v>
      </c>
      <c r="B94" s="195" t="s">
        <v>1272</v>
      </c>
      <c r="C94" s="1145" t="s">
        <v>1273</v>
      </c>
      <c r="D94" s="1145"/>
      <c r="E94" s="1145"/>
      <c r="F94" s="196" t="s">
        <v>711</v>
      </c>
      <c r="G94" s="196"/>
      <c r="H94" s="196"/>
      <c r="I94" s="256">
        <v>4.4000000000000004</v>
      </c>
      <c r="J94" s="198"/>
      <c r="K94" s="196"/>
      <c r="L94" s="198"/>
      <c r="M94" s="196"/>
      <c r="N94" s="199"/>
      <c r="Z94" s="193"/>
      <c r="AA94" s="200" t="s">
        <v>1273</v>
      </c>
      <c r="AF94" s="200"/>
    </row>
    <row r="95" spans="1:35" s="108" customFormat="1" ht="12" customHeight="1">
      <c r="A95" s="201"/>
      <c r="B95" s="202"/>
      <c r="C95" s="1141" t="s">
        <v>1274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F95" s="200"/>
      <c r="AI95" s="109" t="s">
        <v>1274</v>
      </c>
    </row>
    <row r="96" spans="1:35" s="108" customFormat="1" ht="33.75" customHeight="1">
      <c r="A96" s="203"/>
      <c r="B96" s="204" t="s">
        <v>385</v>
      </c>
      <c r="C96" s="1141" t="s">
        <v>386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  <c r="Z96" s="193"/>
      <c r="AA96" s="200"/>
      <c r="AB96" s="109" t="s">
        <v>386</v>
      </c>
      <c r="AF96" s="200"/>
    </row>
    <row r="97" spans="1:33" s="108" customFormat="1" ht="12">
      <c r="A97" s="205"/>
      <c r="B97" s="206">
        <v>1</v>
      </c>
      <c r="C97" s="1141" t="s">
        <v>446</v>
      </c>
      <c r="D97" s="1141"/>
      <c r="E97" s="1141"/>
      <c r="F97" s="207"/>
      <c r="G97" s="207"/>
      <c r="H97" s="207"/>
      <c r="I97" s="207"/>
      <c r="J97" s="208">
        <v>10.029999999999999</v>
      </c>
      <c r="K97" s="209">
        <v>1.25</v>
      </c>
      <c r="L97" s="208">
        <v>55.17</v>
      </c>
      <c r="M97" s="207"/>
      <c r="N97" s="210"/>
      <c r="Z97" s="193"/>
      <c r="AA97" s="200"/>
      <c r="AC97" s="109" t="s">
        <v>446</v>
      </c>
      <c r="AF97" s="200"/>
    </row>
    <row r="98" spans="1:33" s="108" customFormat="1" ht="12">
      <c r="A98" s="205"/>
      <c r="B98" s="206">
        <v>2</v>
      </c>
      <c r="C98" s="1141" t="s">
        <v>387</v>
      </c>
      <c r="D98" s="1141"/>
      <c r="E98" s="1141"/>
      <c r="F98" s="207"/>
      <c r="G98" s="207"/>
      <c r="H98" s="207"/>
      <c r="I98" s="207"/>
      <c r="J98" s="208">
        <v>7.81</v>
      </c>
      <c r="K98" s="209">
        <v>1.25</v>
      </c>
      <c r="L98" s="208">
        <v>42.96</v>
      </c>
      <c r="M98" s="207"/>
      <c r="N98" s="210"/>
      <c r="Z98" s="193"/>
      <c r="AA98" s="200"/>
      <c r="AC98" s="109" t="s">
        <v>387</v>
      </c>
      <c r="AF98" s="200"/>
    </row>
    <row r="99" spans="1:33" s="108" customFormat="1" ht="12">
      <c r="A99" s="205"/>
      <c r="B99" s="206">
        <v>3</v>
      </c>
      <c r="C99" s="1141" t="s">
        <v>388</v>
      </c>
      <c r="D99" s="1141"/>
      <c r="E99" s="1141"/>
      <c r="F99" s="207"/>
      <c r="G99" s="207"/>
      <c r="H99" s="207"/>
      <c r="I99" s="207"/>
      <c r="J99" s="208">
        <v>0.91</v>
      </c>
      <c r="K99" s="209">
        <v>1.25</v>
      </c>
      <c r="L99" s="208">
        <v>5.01</v>
      </c>
      <c r="M99" s="207"/>
      <c r="N99" s="210"/>
      <c r="Z99" s="193"/>
      <c r="AA99" s="200"/>
      <c r="AC99" s="109" t="s">
        <v>388</v>
      </c>
      <c r="AF99" s="200"/>
    </row>
    <row r="100" spans="1:33" s="108" customFormat="1" ht="12">
      <c r="A100" s="205"/>
      <c r="B100" s="206">
        <v>4</v>
      </c>
      <c r="C100" s="1141" t="s">
        <v>447</v>
      </c>
      <c r="D100" s="1141"/>
      <c r="E100" s="1141"/>
      <c r="F100" s="207"/>
      <c r="G100" s="207"/>
      <c r="H100" s="207"/>
      <c r="I100" s="207"/>
      <c r="J100" s="208">
        <v>0.02</v>
      </c>
      <c r="K100" s="207"/>
      <c r="L100" s="208">
        <v>0.09</v>
      </c>
      <c r="M100" s="207"/>
      <c r="N100" s="210"/>
      <c r="Z100" s="193"/>
      <c r="AA100" s="200"/>
      <c r="AC100" s="109" t="s">
        <v>447</v>
      </c>
      <c r="AF100" s="200"/>
    </row>
    <row r="101" spans="1:33" s="108" customFormat="1" ht="12">
      <c r="A101" s="205"/>
      <c r="B101" s="204"/>
      <c r="C101" s="1141" t="s">
        <v>448</v>
      </c>
      <c r="D101" s="1141"/>
      <c r="E101" s="1141"/>
      <c r="F101" s="207" t="s">
        <v>390</v>
      </c>
      <c r="G101" s="209">
        <v>1.25</v>
      </c>
      <c r="H101" s="209">
        <v>1.25</v>
      </c>
      <c r="I101" s="254">
        <v>6.875</v>
      </c>
      <c r="J101" s="204"/>
      <c r="K101" s="207"/>
      <c r="L101" s="204"/>
      <c r="M101" s="207"/>
      <c r="N101" s="210"/>
      <c r="Z101" s="193"/>
      <c r="AA101" s="200"/>
      <c r="AD101" s="109" t="s">
        <v>448</v>
      </c>
      <c r="AF101" s="200"/>
    </row>
    <row r="102" spans="1:33" s="108" customFormat="1" ht="12">
      <c r="A102" s="205"/>
      <c r="B102" s="204"/>
      <c r="C102" s="1141" t="s">
        <v>389</v>
      </c>
      <c r="D102" s="1141"/>
      <c r="E102" s="1141"/>
      <c r="F102" s="207" t="s">
        <v>390</v>
      </c>
      <c r="G102" s="209">
        <v>0.08</v>
      </c>
      <c r="H102" s="209">
        <v>1.25</v>
      </c>
      <c r="I102" s="209">
        <v>0.44</v>
      </c>
      <c r="J102" s="204"/>
      <c r="K102" s="207"/>
      <c r="L102" s="204"/>
      <c r="M102" s="207"/>
      <c r="N102" s="210"/>
      <c r="Z102" s="193"/>
      <c r="AA102" s="200"/>
      <c r="AD102" s="109" t="s">
        <v>389</v>
      </c>
      <c r="AF102" s="200"/>
    </row>
    <row r="103" spans="1:33" s="108" customFormat="1" ht="12" customHeight="1">
      <c r="A103" s="205"/>
      <c r="B103" s="204"/>
      <c r="C103" s="1150" t="s">
        <v>391</v>
      </c>
      <c r="D103" s="1150"/>
      <c r="E103" s="1150"/>
      <c r="F103" s="212"/>
      <c r="G103" s="212"/>
      <c r="H103" s="212"/>
      <c r="I103" s="212"/>
      <c r="J103" s="213">
        <v>17.86</v>
      </c>
      <c r="K103" s="212"/>
      <c r="L103" s="213">
        <v>98.22</v>
      </c>
      <c r="M103" s="212"/>
      <c r="N103" s="214"/>
      <c r="Z103" s="193"/>
      <c r="AA103" s="200"/>
      <c r="AE103" s="109" t="s">
        <v>391</v>
      </c>
      <c r="AF103" s="200"/>
    </row>
    <row r="104" spans="1:33" s="108" customFormat="1" ht="12">
      <c r="A104" s="205"/>
      <c r="B104" s="204"/>
      <c r="C104" s="1141" t="s">
        <v>392</v>
      </c>
      <c r="D104" s="1141"/>
      <c r="E104" s="1141"/>
      <c r="F104" s="207"/>
      <c r="G104" s="207"/>
      <c r="H104" s="207"/>
      <c r="I104" s="207"/>
      <c r="J104" s="204"/>
      <c r="K104" s="207"/>
      <c r="L104" s="208">
        <v>60.18</v>
      </c>
      <c r="M104" s="207"/>
      <c r="N104" s="210"/>
      <c r="Z104" s="193"/>
      <c r="AA104" s="200"/>
      <c r="AD104" s="109" t="s">
        <v>392</v>
      </c>
      <c r="AF104" s="200"/>
    </row>
    <row r="105" spans="1:33" s="108" customFormat="1" ht="22.5" customHeight="1">
      <c r="A105" s="205"/>
      <c r="B105" s="204" t="s">
        <v>510</v>
      </c>
      <c r="C105" s="1141" t="s">
        <v>511</v>
      </c>
      <c r="D105" s="1141"/>
      <c r="E105" s="1141"/>
      <c r="F105" s="207" t="s">
        <v>395</v>
      </c>
      <c r="G105" s="215">
        <v>113</v>
      </c>
      <c r="H105" s="207"/>
      <c r="I105" s="215">
        <v>113</v>
      </c>
      <c r="J105" s="204"/>
      <c r="K105" s="207"/>
      <c r="L105" s="208">
        <v>68</v>
      </c>
      <c r="M105" s="207"/>
      <c r="N105" s="210"/>
      <c r="Z105" s="193"/>
      <c r="AA105" s="200"/>
      <c r="AD105" s="109" t="s">
        <v>511</v>
      </c>
      <c r="AF105" s="200"/>
    </row>
    <row r="106" spans="1:33" s="108" customFormat="1" ht="22.5" customHeight="1">
      <c r="A106" s="205"/>
      <c r="B106" s="204" t="s">
        <v>512</v>
      </c>
      <c r="C106" s="1141" t="s">
        <v>513</v>
      </c>
      <c r="D106" s="1141"/>
      <c r="E106" s="1141"/>
      <c r="F106" s="207" t="s">
        <v>395</v>
      </c>
      <c r="G106" s="215">
        <v>77</v>
      </c>
      <c r="H106" s="207"/>
      <c r="I106" s="215">
        <v>77</v>
      </c>
      <c r="J106" s="204"/>
      <c r="K106" s="207"/>
      <c r="L106" s="208">
        <v>46.34</v>
      </c>
      <c r="M106" s="207"/>
      <c r="N106" s="210"/>
      <c r="Z106" s="193"/>
      <c r="AA106" s="200"/>
      <c r="AD106" s="109" t="s">
        <v>513</v>
      </c>
      <c r="AF106" s="200"/>
    </row>
    <row r="107" spans="1:33" s="108" customFormat="1" ht="12" customHeight="1">
      <c r="A107" s="216"/>
      <c r="B107" s="217"/>
      <c r="C107" s="1145" t="s">
        <v>398</v>
      </c>
      <c r="D107" s="1145"/>
      <c r="E107" s="1145"/>
      <c r="F107" s="196"/>
      <c r="G107" s="196"/>
      <c r="H107" s="196"/>
      <c r="I107" s="196"/>
      <c r="J107" s="198"/>
      <c r="K107" s="196"/>
      <c r="L107" s="218">
        <v>212.56</v>
      </c>
      <c r="M107" s="212"/>
      <c r="N107" s="199"/>
      <c r="Z107" s="193"/>
      <c r="AA107" s="200"/>
      <c r="AF107" s="200" t="s">
        <v>398</v>
      </c>
    </row>
    <row r="108" spans="1:33" s="108" customFormat="1" ht="33.75" customHeight="1">
      <c r="A108" s="194" t="s">
        <v>483</v>
      </c>
      <c r="B108" s="195" t="s">
        <v>1275</v>
      </c>
      <c r="C108" s="1145" t="s">
        <v>1276</v>
      </c>
      <c r="D108" s="1145"/>
      <c r="E108" s="1145"/>
      <c r="F108" s="196" t="s">
        <v>472</v>
      </c>
      <c r="G108" s="196"/>
      <c r="H108" s="196"/>
      <c r="I108" s="197">
        <v>0.25080000000000002</v>
      </c>
      <c r="J108" s="222">
        <v>1267.18</v>
      </c>
      <c r="K108" s="196"/>
      <c r="L108" s="218">
        <v>317.81</v>
      </c>
      <c r="M108" s="196"/>
      <c r="N108" s="199"/>
      <c r="Z108" s="193"/>
      <c r="AA108" s="200" t="s">
        <v>1276</v>
      </c>
      <c r="AF108" s="200"/>
    </row>
    <row r="109" spans="1:33" s="108" customFormat="1" ht="12" customHeight="1">
      <c r="A109" s="216"/>
      <c r="B109" s="217"/>
      <c r="C109" s="1141" t="s">
        <v>1277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F109" s="200"/>
      <c r="AG109" s="109" t="s">
        <v>1277</v>
      </c>
    </row>
    <row r="110" spans="1:33" s="108" customFormat="1" ht="12" customHeight="1">
      <c r="A110" s="216"/>
      <c r="B110" s="217"/>
      <c r="C110" s="1145" t="s">
        <v>398</v>
      </c>
      <c r="D110" s="1145"/>
      <c r="E110" s="1145"/>
      <c r="F110" s="196"/>
      <c r="G110" s="196"/>
      <c r="H110" s="196"/>
      <c r="I110" s="196"/>
      <c r="J110" s="198"/>
      <c r="K110" s="196"/>
      <c r="L110" s="218">
        <v>317.81</v>
      </c>
      <c r="M110" s="212"/>
      <c r="N110" s="199"/>
      <c r="Z110" s="193"/>
      <c r="AA110" s="200"/>
      <c r="AF110" s="200" t="s">
        <v>398</v>
      </c>
    </row>
    <row r="111" spans="1:33" s="108" customFormat="1" ht="45" customHeight="1">
      <c r="A111" s="194" t="s">
        <v>497</v>
      </c>
      <c r="B111" s="195" t="s">
        <v>1278</v>
      </c>
      <c r="C111" s="1145" t="s">
        <v>1279</v>
      </c>
      <c r="D111" s="1145"/>
      <c r="E111" s="1145"/>
      <c r="F111" s="196" t="s">
        <v>486</v>
      </c>
      <c r="G111" s="196"/>
      <c r="H111" s="196"/>
      <c r="I111" s="251">
        <v>44</v>
      </c>
      <c r="J111" s="218">
        <v>86.67</v>
      </c>
      <c r="K111" s="196"/>
      <c r="L111" s="218">
        <v>406.5</v>
      </c>
      <c r="M111" s="247">
        <v>9.3800000000000008</v>
      </c>
      <c r="N111" s="260">
        <v>3813</v>
      </c>
      <c r="Z111" s="193"/>
      <c r="AA111" s="200" t="s">
        <v>1279</v>
      </c>
      <c r="AF111" s="200"/>
    </row>
    <row r="112" spans="1:33" s="108" customFormat="1" ht="12" customHeight="1">
      <c r="A112" s="216"/>
      <c r="B112" s="217"/>
      <c r="C112" s="1141" t="s">
        <v>409</v>
      </c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6"/>
      <c r="Z112" s="193"/>
      <c r="AA112" s="200"/>
      <c r="AF112" s="200"/>
      <c r="AG112" s="109" t="s">
        <v>409</v>
      </c>
    </row>
    <row r="113" spans="1:35" s="108" customFormat="1" ht="12" customHeight="1">
      <c r="A113" s="201"/>
      <c r="B113" s="202"/>
      <c r="C113" s="1141" t="s">
        <v>1280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F113" s="200"/>
      <c r="AH113" s="109" t="s">
        <v>1280</v>
      </c>
    </row>
    <row r="114" spans="1:35" s="108" customFormat="1" ht="12" customHeight="1">
      <c r="A114" s="216"/>
      <c r="B114" s="217"/>
      <c r="C114" s="1145" t="s">
        <v>398</v>
      </c>
      <c r="D114" s="1145"/>
      <c r="E114" s="1145"/>
      <c r="F114" s="196"/>
      <c r="G114" s="196"/>
      <c r="H114" s="196"/>
      <c r="I114" s="196"/>
      <c r="J114" s="198"/>
      <c r="K114" s="196"/>
      <c r="L114" s="218">
        <v>406.5</v>
      </c>
      <c r="M114" s="212"/>
      <c r="N114" s="260">
        <v>3813</v>
      </c>
      <c r="Z114" s="193"/>
      <c r="AA114" s="200"/>
      <c r="AF114" s="200" t="s">
        <v>398</v>
      </c>
    </row>
    <row r="115" spans="1:35" s="108" customFormat="1" ht="67.5" customHeight="1">
      <c r="A115" s="194" t="s">
        <v>499</v>
      </c>
      <c r="B115" s="195" t="s">
        <v>1281</v>
      </c>
      <c r="C115" s="1145" t="s">
        <v>1282</v>
      </c>
      <c r="D115" s="1145"/>
      <c r="E115" s="1145"/>
      <c r="F115" s="196" t="s">
        <v>486</v>
      </c>
      <c r="G115" s="196"/>
      <c r="H115" s="196"/>
      <c r="I115" s="251">
        <v>104</v>
      </c>
      <c r="J115" s="218">
        <v>103.33</v>
      </c>
      <c r="K115" s="196"/>
      <c r="L115" s="222">
        <v>1145.6300000000001</v>
      </c>
      <c r="M115" s="247">
        <v>9.3800000000000008</v>
      </c>
      <c r="N115" s="260">
        <v>10746</v>
      </c>
      <c r="Z115" s="193"/>
      <c r="AA115" s="200" t="s">
        <v>1282</v>
      </c>
      <c r="AF115" s="200"/>
    </row>
    <row r="116" spans="1:35" s="108" customFormat="1" ht="12" customHeight="1">
      <c r="A116" s="216"/>
      <c r="B116" s="217"/>
      <c r="C116" s="1141" t="s">
        <v>409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F116" s="200"/>
      <c r="AG116" s="109" t="s">
        <v>409</v>
      </c>
    </row>
    <row r="117" spans="1:35" s="108" customFormat="1" ht="12" customHeight="1">
      <c r="A117" s="201"/>
      <c r="B117" s="202"/>
      <c r="C117" s="1141" t="s">
        <v>1283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F117" s="200"/>
      <c r="AH117" s="109" t="s">
        <v>1283</v>
      </c>
    </row>
    <row r="118" spans="1:35" s="108" customFormat="1" ht="12" customHeight="1">
      <c r="A118" s="216"/>
      <c r="B118" s="217"/>
      <c r="C118" s="1145" t="s">
        <v>398</v>
      </c>
      <c r="D118" s="1145"/>
      <c r="E118" s="1145"/>
      <c r="F118" s="196"/>
      <c r="G118" s="196"/>
      <c r="H118" s="196"/>
      <c r="I118" s="196"/>
      <c r="J118" s="198"/>
      <c r="K118" s="196"/>
      <c r="L118" s="222">
        <v>1145.6300000000001</v>
      </c>
      <c r="M118" s="212"/>
      <c r="N118" s="260">
        <v>10746</v>
      </c>
      <c r="Z118" s="193"/>
      <c r="AA118" s="200"/>
      <c r="AF118" s="200" t="s">
        <v>398</v>
      </c>
    </row>
    <row r="119" spans="1:35" s="108" customFormat="1" ht="22.5" customHeight="1">
      <c r="A119" s="194" t="s">
        <v>501</v>
      </c>
      <c r="B119" s="195" t="s">
        <v>1284</v>
      </c>
      <c r="C119" s="1145" t="s">
        <v>1285</v>
      </c>
      <c r="D119" s="1145"/>
      <c r="E119" s="1145"/>
      <c r="F119" s="196" t="s">
        <v>481</v>
      </c>
      <c r="G119" s="196"/>
      <c r="H119" s="196"/>
      <c r="I119" s="247">
        <v>0.08</v>
      </c>
      <c r="J119" s="198"/>
      <c r="K119" s="196"/>
      <c r="L119" s="198"/>
      <c r="M119" s="196"/>
      <c r="N119" s="199"/>
      <c r="Z119" s="193"/>
      <c r="AA119" s="200" t="s">
        <v>1285</v>
      </c>
      <c r="AF119" s="200"/>
    </row>
    <row r="120" spans="1:35" s="108" customFormat="1" ht="12" customHeight="1">
      <c r="A120" s="201"/>
      <c r="B120" s="202"/>
      <c r="C120" s="1141" t="s">
        <v>1286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F120" s="200"/>
      <c r="AI120" s="109" t="s">
        <v>1286</v>
      </c>
    </row>
    <row r="121" spans="1:35" s="108" customFormat="1" ht="12">
      <c r="A121" s="205"/>
      <c r="B121" s="206">
        <v>1</v>
      </c>
      <c r="C121" s="1141" t="s">
        <v>446</v>
      </c>
      <c r="D121" s="1141"/>
      <c r="E121" s="1141"/>
      <c r="F121" s="207"/>
      <c r="G121" s="207"/>
      <c r="H121" s="207"/>
      <c r="I121" s="207"/>
      <c r="J121" s="208">
        <v>141.94</v>
      </c>
      <c r="K121" s="207"/>
      <c r="L121" s="208">
        <v>11.36</v>
      </c>
      <c r="M121" s="207"/>
      <c r="N121" s="210"/>
      <c r="Z121" s="193"/>
      <c r="AA121" s="200"/>
      <c r="AC121" s="109" t="s">
        <v>446</v>
      </c>
      <c r="AF121" s="200"/>
    </row>
    <row r="122" spans="1:35" s="108" customFormat="1" ht="12">
      <c r="A122" s="205"/>
      <c r="B122" s="206">
        <v>4</v>
      </c>
      <c r="C122" s="1141" t="s">
        <v>447</v>
      </c>
      <c r="D122" s="1141"/>
      <c r="E122" s="1141"/>
      <c r="F122" s="207"/>
      <c r="G122" s="207"/>
      <c r="H122" s="207"/>
      <c r="I122" s="207"/>
      <c r="J122" s="208">
        <v>80.400000000000006</v>
      </c>
      <c r="K122" s="207"/>
      <c r="L122" s="208">
        <v>6.43</v>
      </c>
      <c r="M122" s="207"/>
      <c r="N122" s="210"/>
      <c r="Z122" s="193"/>
      <c r="AA122" s="200"/>
      <c r="AC122" s="109" t="s">
        <v>447</v>
      </c>
      <c r="AF122" s="200"/>
    </row>
    <row r="123" spans="1:35" s="108" customFormat="1" ht="12">
      <c r="A123" s="205"/>
      <c r="B123" s="204"/>
      <c r="C123" s="1141" t="s">
        <v>448</v>
      </c>
      <c r="D123" s="1141"/>
      <c r="E123" s="1141"/>
      <c r="F123" s="207" t="s">
        <v>390</v>
      </c>
      <c r="G123" s="209">
        <v>16.64</v>
      </c>
      <c r="H123" s="207"/>
      <c r="I123" s="250">
        <v>1.3311999999999999</v>
      </c>
      <c r="J123" s="204"/>
      <c r="K123" s="207"/>
      <c r="L123" s="204"/>
      <c r="M123" s="207"/>
      <c r="N123" s="210"/>
      <c r="Z123" s="193"/>
      <c r="AA123" s="200"/>
      <c r="AD123" s="109" t="s">
        <v>448</v>
      </c>
      <c r="AF123" s="200"/>
    </row>
    <row r="124" spans="1:35" s="108" customFormat="1" ht="12" customHeight="1">
      <c r="A124" s="205"/>
      <c r="B124" s="204"/>
      <c r="C124" s="1150" t="s">
        <v>391</v>
      </c>
      <c r="D124" s="1150"/>
      <c r="E124" s="1150"/>
      <c r="F124" s="212"/>
      <c r="G124" s="212"/>
      <c r="H124" s="212"/>
      <c r="I124" s="212"/>
      <c r="J124" s="213">
        <v>222.34</v>
      </c>
      <c r="K124" s="212"/>
      <c r="L124" s="213">
        <v>17.79</v>
      </c>
      <c r="M124" s="212"/>
      <c r="N124" s="214"/>
      <c r="Z124" s="193"/>
      <c r="AA124" s="200"/>
      <c r="AE124" s="109" t="s">
        <v>391</v>
      </c>
      <c r="AF124" s="200"/>
    </row>
    <row r="125" spans="1:35" s="108" customFormat="1" ht="12">
      <c r="A125" s="205"/>
      <c r="B125" s="204"/>
      <c r="C125" s="1141" t="s">
        <v>392</v>
      </c>
      <c r="D125" s="1141"/>
      <c r="E125" s="1141"/>
      <c r="F125" s="207"/>
      <c r="G125" s="207"/>
      <c r="H125" s="207"/>
      <c r="I125" s="207"/>
      <c r="J125" s="204"/>
      <c r="K125" s="207"/>
      <c r="L125" s="208">
        <v>11.36</v>
      </c>
      <c r="M125" s="207"/>
      <c r="N125" s="210"/>
      <c r="Z125" s="193"/>
      <c r="AA125" s="200"/>
      <c r="AD125" s="109" t="s">
        <v>392</v>
      </c>
      <c r="AF125" s="200"/>
    </row>
    <row r="126" spans="1:35" s="108" customFormat="1" ht="22.5">
      <c r="A126" s="205"/>
      <c r="B126" s="204" t="s">
        <v>541</v>
      </c>
      <c r="C126" s="1141" t="s">
        <v>542</v>
      </c>
      <c r="D126" s="1141"/>
      <c r="E126" s="1141"/>
      <c r="F126" s="207" t="s">
        <v>395</v>
      </c>
      <c r="G126" s="215">
        <v>112</v>
      </c>
      <c r="H126" s="207"/>
      <c r="I126" s="215">
        <v>112</v>
      </c>
      <c r="J126" s="204"/>
      <c r="K126" s="207"/>
      <c r="L126" s="208">
        <v>12.72</v>
      </c>
      <c r="M126" s="207"/>
      <c r="N126" s="210"/>
      <c r="Z126" s="193"/>
      <c r="AA126" s="200"/>
      <c r="AD126" s="109" t="s">
        <v>542</v>
      </c>
      <c r="AF126" s="200"/>
    </row>
    <row r="127" spans="1:35" s="108" customFormat="1" ht="22.5">
      <c r="A127" s="205"/>
      <c r="B127" s="204" t="s">
        <v>543</v>
      </c>
      <c r="C127" s="1141" t="s">
        <v>544</v>
      </c>
      <c r="D127" s="1141"/>
      <c r="E127" s="1141"/>
      <c r="F127" s="207" t="s">
        <v>395</v>
      </c>
      <c r="G127" s="215">
        <v>65</v>
      </c>
      <c r="H127" s="207"/>
      <c r="I127" s="215">
        <v>65</v>
      </c>
      <c r="J127" s="204"/>
      <c r="K127" s="207"/>
      <c r="L127" s="208">
        <v>7.38</v>
      </c>
      <c r="M127" s="207"/>
      <c r="N127" s="210"/>
      <c r="Z127" s="193"/>
      <c r="AA127" s="200"/>
      <c r="AD127" s="109" t="s">
        <v>544</v>
      </c>
      <c r="AF127" s="200"/>
    </row>
    <row r="128" spans="1:35" s="108" customFormat="1" ht="12" customHeight="1">
      <c r="A128" s="216"/>
      <c r="B128" s="217"/>
      <c r="C128" s="1145" t="s">
        <v>398</v>
      </c>
      <c r="D128" s="1145"/>
      <c r="E128" s="1145"/>
      <c r="F128" s="196"/>
      <c r="G128" s="196"/>
      <c r="H128" s="196"/>
      <c r="I128" s="196"/>
      <c r="J128" s="198"/>
      <c r="K128" s="196"/>
      <c r="L128" s="218">
        <v>37.89</v>
      </c>
      <c r="M128" s="212"/>
      <c r="N128" s="199"/>
      <c r="Z128" s="193"/>
      <c r="AA128" s="200"/>
      <c r="AF128" s="200" t="s">
        <v>398</v>
      </c>
    </row>
    <row r="129" spans="1:34" s="108" customFormat="1" ht="56.25" customHeight="1">
      <c r="A129" s="194" t="s">
        <v>503</v>
      </c>
      <c r="B129" s="195" t="s">
        <v>1287</v>
      </c>
      <c r="C129" s="1145" t="s">
        <v>1288</v>
      </c>
      <c r="D129" s="1145"/>
      <c r="E129" s="1145"/>
      <c r="F129" s="196" t="s">
        <v>1289</v>
      </c>
      <c r="G129" s="196"/>
      <c r="H129" s="196"/>
      <c r="I129" s="251">
        <v>8</v>
      </c>
      <c r="J129" s="218">
        <v>390</v>
      </c>
      <c r="K129" s="196"/>
      <c r="L129" s="218">
        <v>332.62</v>
      </c>
      <c r="M129" s="247">
        <v>9.3800000000000008</v>
      </c>
      <c r="N129" s="260">
        <v>3120</v>
      </c>
      <c r="Z129" s="193"/>
      <c r="AA129" s="200" t="s">
        <v>1288</v>
      </c>
      <c r="AF129" s="200"/>
    </row>
    <row r="130" spans="1:34" s="108" customFormat="1" ht="12" customHeight="1">
      <c r="A130" s="216"/>
      <c r="B130" s="217"/>
      <c r="C130" s="1141" t="s">
        <v>409</v>
      </c>
      <c r="D130" s="1141"/>
      <c r="E130" s="1141"/>
      <c r="F130" s="1141"/>
      <c r="G130" s="1141"/>
      <c r="H130" s="1141"/>
      <c r="I130" s="1141"/>
      <c r="J130" s="1141"/>
      <c r="K130" s="1141"/>
      <c r="L130" s="1141"/>
      <c r="M130" s="1141"/>
      <c r="N130" s="1146"/>
      <c r="Z130" s="193"/>
      <c r="AA130" s="200"/>
      <c r="AF130" s="200"/>
      <c r="AG130" s="109" t="s">
        <v>409</v>
      </c>
    </row>
    <row r="131" spans="1:34" s="108" customFormat="1" ht="12" customHeight="1">
      <c r="A131" s="201"/>
      <c r="B131" s="202"/>
      <c r="C131" s="1141" t="s">
        <v>1290</v>
      </c>
      <c r="D131" s="1141"/>
      <c r="E131" s="1141"/>
      <c r="F131" s="1141"/>
      <c r="G131" s="1141"/>
      <c r="H131" s="1141"/>
      <c r="I131" s="1141"/>
      <c r="J131" s="1141"/>
      <c r="K131" s="1141"/>
      <c r="L131" s="1141"/>
      <c r="M131" s="1141"/>
      <c r="N131" s="1146"/>
      <c r="Z131" s="193"/>
      <c r="AA131" s="200"/>
      <c r="AF131" s="200"/>
      <c r="AH131" s="109" t="s">
        <v>1290</v>
      </c>
    </row>
    <row r="132" spans="1:34" s="108" customFormat="1" ht="12" customHeight="1">
      <c r="A132" s="216"/>
      <c r="B132" s="217"/>
      <c r="C132" s="1145" t="s">
        <v>398</v>
      </c>
      <c r="D132" s="1145"/>
      <c r="E132" s="1145"/>
      <c r="F132" s="196"/>
      <c r="G132" s="196"/>
      <c r="H132" s="196"/>
      <c r="I132" s="196"/>
      <c r="J132" s="198"/>
      <c r="K132" s="196"/>
      <c r="L132" s="218">
        <v>332.62</v>
      </c>
      <c r="M132" s="212"/>
      <c r="N132" s="260">
        <v>3120</v>
      </c>
      <c r="Z132" s="193"/>
      <c r="AA132" s="200"/>
      <c r="AF132" s="200" t="s">
        <v>398</v>
      </c>
    </row>
    <row r="133" spans="1:34" s="108" customFormat="1" ht="22.5" customHeight="1">
      <c r="A133" s="194" t="s">
        <v>505</v>
      </c>
      <c r="B133" s="195" t="s">
        <v>1291</v>
      </c>
      <c r="C133" s="1145" t="s">
        <v>1292</v>
      </c>
      <c r="D133" s="1145"/>
      <c r="E133" s="1145"/>
      <c r="F133" s="196" t="s">
        <v>486</v>
      </c>
      <c r="G133" s="196"/>
      <c r="H133" s="196"/>
      <c r="I133" s="251">
        <v>2</v>
      </c>
      <c r="J133" s="198"/>
      <c r="K133" s="196"/>
      <c r="L133" s="198"/>
      <c r="M133" s="196"/>
      <c r="N133" s="199"/>
      <c r="Z133" s="193"/>
      <c r="AA133" s="200" t="s">
        <v>1292</v>
      </c>
      <c r="AF133" s="200"/>
    </row>
    <row r="134" spans="1:34" s="108" customFormat="1" ht="33.75" customHeight="1">
      <c r="A134" s="203"/>
      <c r="B134" s="204" t="s">
        <v>385</v>
      </c>
      <c r="C134" s="1141" t="s">
        <v>386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B134" s="109" t="s">
        <v>386</v>
      </c>
      <c r="AF134" s="200"/>
    </row>
    <row r="135" spans="1:34" s="108" customFormat="1" ht="12">
      <c r="A135" s="205"/>
      <c r="B135" s="206">
        <v>1</v>
      </c>
      <c r="C135" s="1141" t="s">
        <v>446</v>
      </c>
      <c r="D135" s="1141"/>
      <c r="E135" s="1141"/>
      <c r="F135" s="207"/>
      <c r="G135" s="207"/>
      <c r="H135" s="207"/>
      <c r="I135" s="207"/>
      <c r="J135" s="208">
        <v>11.01</v>
      </c>
      <c r="K135" s="209">
        <v>1.25</v>
      </c>
      <c r="L135" s="208">
        <v>27.53</v>
      </c>
      <c r="M135" s="207"/>
      <c r="N135" s="210"/>
      <c r="Z135" s="193"/>
      <c r="AA135" s="200"/>
      <c r="AC135" s="109" t="s">
        <v>446</v>
      </c>
      <c r="AF135" s="200"/>
    </row>
    <row r="136" spans="1:34" s="108" customFormat="1" ht="12">
      <c r="A136" s="205"/>
      <c r="B136" s="206">
        <v>2</v>
      </c>
      <c r="C136" s="1141" t="s">
        <v>387</v>
      </c>
      <c r="D136" s="1141"/>
      <c r="E136" s="1141"/>
      <c r="F136" s="207"/>
      <c r="G136" s="207"/>
      <c r="H136" s="207"/>
      <c r="I136" s="207"/>
      <c r="J136" s="208">
        <v>2.11</v>
      </c>
      <c r="K136" s="209">
        <v>1.25</v>
      </c>
      <c r="L136" s="208">
        <v>5.28</v>
      </c>
      <c r="M136" s="207"/>
      <c r="N136" s="210"/>
      <c r="Z136" s="193"/>
      <c r="AA136" s="200"/>
      <c r="AC136" s="109" t="s">
        <v>387</v>
      </c>
      <c r="AF136" s="200"/>
    </row>
    <row r="137" spans="1:34" s="108" customFormat="1" ht="12">
      <c r="A137" s="205"/>
      <c r="B137" s="206">
        <v>4</v>
      </c>
      <c r="C137" s="1141" t="s">
        <v>447</v>
      </c>
      <c r="D137" s="1141"/>
      <c r="E137" s="1141"/>
      <c r="F137" s="207"/>
      <c r="G137" s="207"/>
      <c r="H137" s="207"/>
      <c r="I137" s="207"/>
      <c r="J137" s="208">
        <v>2.3199999999999998</v>
      </c>
      <c r="K137" s="207"/>
      <c r="L137" s="208">
        <v>4.6399999999999997</v>
      </c>
      <c r="M137" s="207"/>
      <c r="N137" s="210"/>
      <c r="Z137" s="193"/>
      <c r="AA137" s="200"/>
      <c r="AC137" s="109" t="s">
        <v>447</v>
      </c>
      <c r="AF137" s="200"/>
    </row>
    <row r="138" spans="1:34" s="108" customFormat="1" ht="12">
      <c r="A138" s="205"/>
      <c r="B138" s="204"/>
      <c r="C138" s="1141" t="s">
        <v>448</v>
      </c>
      <c r="D138" s="1141"/>
      <c r="E138" s="1141"/>
      <c r="F138" s="207" t="s">
        <v>390</v>
      </c>
      <c r="G138" s="209">
        <v>1.1100000000000001</v>
      </c>
      <c r="H138" s="209">
        <v>1.25</v>
      </c>
      <c r="I138" s="254">
        <v>2.7749999999999999</v>
      </c>
      <c r="J138" s="204"/>
      <c r="K138" s="207"/>
      <c r="L138" s="204"/>
      <c r="M138" s="207"/>
      <c r="N138" s="210"/>
      <c r="Z138" s="193"/>
      <c r="AA138" s="200"/>
      <c r="AD138" s="109" t="s">
        <v>448</v>
      </c>
      <c r="AF138" s="200"/>
    </row>
    <row r="139" spans="1:34" s="108" customFormat="1" ht="12" customHeight="1">
      <c r="A139" s="205"/>
      <c r="B139" s="204"/>
      <c r="C139" s="1150" t="s">
        <v>391</v>
      </c>
      <c r="D139" s="1150"/>
      <c r="E139" s="1150"/>
      <c r="F139" s="212"/>
      <c r="G139" s="212"/>
      <c r="H139" s="212"/>
      <c r="I139" s="212"/>
      <c r="J139" s="213">
        <v>15.44</v>
      </c>
      <c r="K139" s="212"/>
      <c r="L139" s="213">
        <v>37.450000000000003</v>
      </c>
      <c r="M139" s="212"/>
      <c r="N139" s="214"/>
      <c r="Z139" s="193"/>
      <c r="AA139" s="200"/>
      <c r="AE139" s="109" t="s">
        <v>391</v>
      </c>
      <c r="AF139" s="200"/>
    </row>
    <row r="140" spans="1:34" s="108" customFormat="1" ht="12">
      <c r="A140" s="205"/>
      <c r="B140" s="204"/>
      <c r="C140" s="1141" t="s">
        <v>392</v>
      </c>
      <c r="D140" s="1141"/>
      <c r="E140" s="1141"/>
      <c r="F140" s="207"/>
      <c r="G140" s="207"/>
      <c r="H140" s="207"/>
      <c r="I140" s="207"/>
      <c r="J140" s="204"/>
      <c r="K140" s="207"/>
      <c r="L140" s="208">
        <v>27.53</v>
      </c>
      <c r="M140" s="207"/>
      <c r="N140" s="210"/>
      <c r="Z140" s="193"/>
      <c r="AA140" s="200"/>
      <c r="AD140" s="109" t="s">
        <v>392</v>
      </c>
      <c r="AF140" s="200"/>
    </row>
    <row r="141" spans="1:34" s="108" customFormat="1" ht="22.5" customHeight="1">
      <c r="A141" s="205"/>
      <c r="B141" s="204" t="s">
        <v>961</v>
      </c>
      <c r="C141" s="1141" t="s">
        <v>962</v>
      </c>
      <c r="D141" s="1141"/>
      <c r="E141" s="1141"/>
      <c r="F141" s="207" t="s">
        <v>395</v>
      </c>
      <c r="G141" s="215">
        <v>93</v>
      </c>
      <c r="H141" s="207"/>
      <c r="I141" s="215">
        <v>93</v>
      </c>
      <c r="J141" s="204"/>
      <c r="K141" s="207"/>
      <c r="L141" s="208">
        <v>25.6</v>
      </c>
      <c r="M141" s="207"/>
      <c r="N141" s="210"/>
      <c r="Z141" s="193"/>
      <c r="AA141" s="200"/>
      <c r="AD141" s="109" t="s">
        <v>962</v>
      </c>
      <c r="AF141" s="200"/>
    </row>
    <row r="142" spans="1:34" s="108" customFormat="1" ht="22.5" customHeight="1">
      <c r="A142" s="205"/>
      <c r="B142" s="204" t="s">
        <v>963</v>
      </c>
      <c r="C142" s="1141" t="s">
        <v>964</v>
      </c>
      <c r="D142" s="1141"/>
      <c r="E142" s="1141"/>
      <c r="F142" s="207" t="s">
        <v>395</v>
      </c>
      <c r="G142" s="215">
        <v>62</v>
      </c>
      <c r="H142" s="207"/>
      <c r="I142" s="215">
        <v>62</v>
      </c>
      <c r="J142" s="204"/>
      <c r="K142" s="207"/>
      <c r="L142" s="208">
        <v>17.07</v>
      </c>
      <c r="M142" s="207"/>
      <c r="N142" s="210"/>
      <c r="Z142" s="193"/>
      <c r="AA142" s="200"/>
      <c r="AD142" s="109" t="s">
        <v>964</v>
      </c>
      <c r="AF142" s="200"/>
    </row>
    <row r="143" spans="1:34" s="108" customFormat="1" ht="12" customHeight="1">
      <c r="A143" s="216"/>
      <c r="B143" s="217"/>
      <c r="C143" s="1145" t="s">
        <v>398</v>
      </c>
      <c r="D143" s="1145"/>
      <c r="E143" s="1145"/>
      <c r="F143" s="196"/>
      <c r="G143" s="196"/>
      <c r="H143" s="196"/>
      <c r="I143" s="196"/>
      <c r="J143" s="198"/>
      <c r="K143" s="196"/>
      <c r="L143" s="218">
        <v>80.12</v>
      </c>
      <c r="M143" s="212"/>
      <c r="N143" s="199"/>
      <c r="Z143" s="193"/>
      <c r="AA143" s="200"/>
      <c r="AF143" s="200" t="s">
        <v>398</v>
      </c>
    </row>
    <row r="144" spans="1:34" s="108" customFormat="1" ht="33.75" customHeight="1">
      <c r="A144" s="194" t="s">
        <v>514</v>
      </c>
      <c r="B144" s="195" t="s">
        <v>1293</v>
      </c>
      <c r="C144" s="1145" t="s">
        <v>1294</v>
      </c>
      <c r="D144" s="1145"/>
      <c r="E144" s="1145"/>
      <c r="F144" s="196" t="s">
        <v>486</v>
      </c>
      <c r="G144" s="196"/>
      <c r="H144" s="196"/>
      <c r="I144" s="251">
        <v>2</v>
      </c>
      <c r="J144" s="218">
        <v>272.22000000000003</v>
      </c>
      <c r="K144" s="196"/>
      <c r="L144" s="218">
        <v>544.44000000000005</v>
      </c>
      <c r="M144" s="196"/>
      <c r="N144" s="199"/>
      <c r="Z144" s="193"/>
      <c r="AA144" s="200" t="s">
        <v>1294</v>
      </c>
      <c r="AF144" s="200"/>
    </row>
    <row r="145" spans="1:33" s="108" customFormat="1" ht="12" customHeight="1">
      <c r="A145" s="216"/>
      <c r="B145" s="217"/>
      <c r="C145" s="1141" t="s">
        <v>409</v>
      </c>
      <c r="D145" s="1141"/>
      <c r="E145" s="1141"/>
      <c r="F145" s="1141"/>
      <c r="G145" s="1141"/>
      <c r="H145" s="1141"/>
      <c r="I145" s="1141"/>
      <c r="J145" s="1141"/>
      <c r="K145" s="1141"/>
      <c r="L145" s="1141"/>
      <c r="M145" s="1141"/>
      <c r="N145" s="1146"/>
      <c r="Z145" s="193"/>
      <c r="AA145" s="200"/>
      <c r="AF145" s="200"/>
      <c r="AG145" s="109" t="s">
        <v>409</v>
      </c>
    </row>
    <row r="146" spans="1:33" s="108" customFormat="1" ht="12" customHeight="1">
      <c r="A146" s="216"/>
      <c r="B146" s="217"/>
      <c r="C146" s="1145" t="s">
        <v>398</v>
      </c>
      <c r="D146" s="1145"/>
      <c r="E146" s="1145"/>
      <c r="F146" s="196"/>
      <c r="G146" s="196"/>
      <c r="H146" s="196"/>
      <c r="I146" s="196"/>
      <c r="J146" s="198"/>
      <c r="K146" s="196"/>
      <c r="L146" s="218">
        <v>544.44000000000005</v>
      </c>
      <c r="M146" s="212"/>
      <c r="N146" s="199"/>
      <c r="Z146" s="193"/>
      <c r="AA146" s="200"/>
      <c r="AF146" s="200" t="s">
        <v>398</v>
      </c>
    </row>
    <row r="147" spans="1:33" s="108" customFormat="1" ht="33.75" customHeight="1">
      <c r="A147" s="194" t="s">
        <v>517</v>
      </c>
      <c r="B147" s="195" t="s">
        <v>1295</v>
      </c>
      <c r="C147" s="1145" t="s">
        <v>1296</v>
      </c>
      <c r="D147" s="1145"/>
      <c r="E147" s="1145"/>
      <c r="F147" s="196" t="s">
        <v>486</v>
      </c>
      <c r="G147" s="196"/>
      <c r="H147" s="196"/>
      <c r="I147" s="251">
        <v>1</v>
      </c>
      <c r="J147" s="198"/>
      <c r="K147" s="196"/>
      <c r="L147" s="198"/>
      <c r="M147" s="196"/>
      <c r="N147" s="199"/>
      <c r="Z147" s="193"/>
      <c r="AA147" s="200" t="s">
        <v>1296</v>
      </c>
      <c r="AF147" s="200"/>
    </row>
    <row r="148" spans="1:33" s="108" customFormat="1" ht="33.75" customHeight="1">
      <c r="A148" s="203"/>
      <c r="B148" s="204" t="s">
        <v>385</v>
      </c>
      <c r="C148" s="1141" t="s">
        <v>386</v>
      </c>
      <c r="D148" s="1141"/>
      <c r="E148" s="1141"/>
      <c r="F148" s="1141"/>
      <c r="G148" s="1141"/>
      <c r="H148" s="1141"/>
      <c r="I148" s="1141"/>
      <c r="J148" s="1141"/>
      <c r="K148" s="1141"/>
      <c r="L148" s="1141"/>
      <c r="M148" s="1141"/>
      <c r="N148" s="1146"/>
      <c r="Z148" s="193"/>
      <c r="AA148" s="200"/>
      <c r="AB148" s="109" t="s">
        <v>386</v>
      </c>
      <c r="AF148" s="200"/>
    </row>
    <row r="149" spans="1:33" s="108" customFormat="1" ht="12">
      <c r="A149" s="205"/>
      <c r="B149" s="206">
        <v>1</v>
      </c>
      <c r="C149" s="1141" t="s">
        <v>446</v>
      </c>
      <c r="D149" s="1141"/>
      <c r="E149" s="1141"/>
      <c r="F149" s="207"/>
      <c r="G149" s="207"/>
      <c r="H149" s="207"/>
      <c r="I149" s="207"/>
      <c r="J149" s="208">
        <v>251.92</v>
      </c>
      <c r="K149" s="209">
        <v>1.25</v>
      </c>
      <c r="L149" s="208">
        <v>314.89999999999998</v>
      </c>
      <c r="M149" s="207"/>
      <c r="N149" s="210"/>
      <c r="Z149" s="193"/>
      <c r="AA149" s="200"/>
      <c r="AC149" s="109" t="s">
        <v>446</v>
      </c>
      <c r="AF149" s="200"/>
    </row>
    <row r="150" spans="1:33" s="108" customFormat="1" ht="12">
      <c r="A150" s="205"/>
      <c r="B150" s="206">
        <v>2</v>
      </c>
      <c r="C150" s="1141" t="s">
        <v>387</v>
      </c>
      <c r="D150" s="1141"/>
      <c r="E150" s="1141"/>
      <c r="F150" s="207"/>
      <c r="G150" s="207"/>
      <c r="H150" s="207"/>
      <c r="I150" s="207"/>
      <c r="J150" s="208">
        <v>120.78</v>
      </c>
      <c r="K150" s="209">
        <v>1.25</v>
      </c>
      <c r="L150" s="208">
        <v>150.97999999999999</v>
      </c>
      <c r="M150" s="207"/>
      <c r="N150" s="210"/>
      <c r="Z150" s="193"/>
      <c r="AA150" s="200"/>
      <c r="AC150" s="109" t="s">
        <v>387</v>
      </c>
      <c r="AF150" s="200"/>
    </row>
    <row r="151" spans="1:33" s="108" customFormat="1" ht="12">
      <c r="A151" s="205"/>
      <c r="B151" s="206">
        <v>3</v>
      </c>
      <c r="C151" s="1141" t="s">
        <v>388</v>
      </c>
      <c r="D151" s="1141"/>
      <c r="E151" s="1141"/>
      <c r="F151" s="207"/>
      <c r="G151" s="207"/>
      <c r="H151" s="207"/>
      <c r="I151" s="207"/>
      <c r="J151" s="208">
        <v>11.98</v>
      </c>
      <c r="K151" s="209">
        <v>1.25</v>
      </c>
      <c r="L151" s="208">
        <v>14.98</v>
      </c>
      <c r="M151" s="207"/>
      <c r="N151" s="210"/>
      <c r="Z151" s="193"/>
      <c r="AA151" s="200"/>
      <c r="AC151" s="109" t="s">
        <v>388</v>
      </c>
      <c r="AF151" s="200"/>
    </row>
    <row r="152" spans="1:33" s="108" customFormat="1" ht="12">
      <c r="A152" s="205"/>
      <c r="B152" s="206">
        <v>4</v>
      </c>
      <c r="C152" s="1141" t="s">
        <v>447</v>
      </c>
      <c r="D152" s="1141"/>
      <c r="E152" s="1141"/>
      <c r="F152" s="207"/>
      <c r="G152" s="207"/>
      <c r="H152" s="207"/>
      <c r="I152" s="207"/>
      <c r="J152" s="208">
        <v>812.09</v>
      </c>
      <c r="K152" s="207"/>
      <c r="L152" s="208">
        <v>812.09</v>
      </c>
      <c r="M152" s="207"/>
      <c r="N152" s="210"/>
      <c r="Z152" s="193"/>
      <c r="AA152" s="200"/>
      <c r="AC152" s="109" t="s">
        <v>447</v>
      </c>
      <c r="AF152" s="200"/>
    </row>
    <row r="153" spans="1:33" s="108" customFormat="1" ht="12">
      <c r="A153" s="205"/>
      <c r="B153" s="204"/>
      <c r="C153" s="1141" t="s">
        <v>448</v>
      </c>
      <c r="D153" s="1141"/>
      <c r="E153" s="1141"/>
      <c r="F153" s="207" t="s">
        <v>390</v>
      </c>
      <c r="G153" s="248">
        <v>26.8</v>
      </c>
      <c r="H153" s="209">
        <v>1.25</v>
      </c>
      <c r="I153" s="248">
        <v>33.5</v>
      </c>
      <c r="J153" s="204"/>
      <c r="K153" s="207"/>
      <c r="L153" s="204"/>
      <c r="M153" s="207"/>
      <c r="N153" s="210"/>
      <c r="Z153" s="193"/>
      <c r="AA153" s="200"/>
      <c r="AD153" s="109" t="s">
        <v>448</v>
      </c>
      <c r="AF153" s="200"/>
    </row>
    <row r="154" spans="1:33" s="108" customFormat="1" ht="12">
      <c r="A154" s="205"/>
      <c r="B154" s="204"/>
      <c r="C154" s="1141" t="s">
        <v>389</v>
      </c>
      <c r="D154" s="1141"/>
      <c r="E154" s="1141"/>
      <c r="F154" s="207" t="s">
        <v>390</v>
      </c>
      <c r="G154" s="209">
        <v>0.92</v>
      </c>
      <c r="H154" s="209">
        <v>1.25</v>
      </c>
      <c r="I154" s="209">
        <v>1.1499999999999999</v>
      </c>
      <c r="J154" s="204"/>
      <c r="K154" s="207"/>
      <c r="L154" s="204"/>
      <c r="M154" s="207"/>
      <c r="N154" s="210"/>
      <c r="Z154" s="193"/>
      <c r="AA154" s="200"/>
      <c r="AD154" s="109" t="s">
        <v>389</v>
      </c>
      <c r="AF154" s="200"/>
    </row>
    <row r="155" spans="1:33" s="108" customFormat="1" ht="12" customHeight="1">
      <c r="A155" s="205"/>
      <c r="B155" s="204"/>
      <c r="C155" s="1150" t="s">
        <v>391</v>
      </c>
      <c r="D155" s="1150"/>
      <c r="E155" s="1150"/>
      <c r="F155" s="212"/>
      <c r="G155" s="212"/>
      <c r="H155" s="212"/>
      <c r="I155" s="212"/>
      <c r="J155" s="221">
        <v>1184.79</v>
      </c>
      <c r="K155" s="212"/>
      <c r="L155" s="221">
        <v>1277.97</v>
      </c>
      <c r="M155" s="212"/>
      <c r="N155" s="214"/>
      <c r="Z155" s="193"/>
      <c r="AA155" s="200"/>
      <c r="AE155" s="109" t="s">
        <v>391</v>
      </c>
      <c r="AF155" s="200"/>
    </row>
    <row r="156" spans="1:33" s="108" customFormat="1" ht="12">
      <c r="A156" s="205"/>
      <c r="B156" s="204"/>
      <c r="C156" s="1141" t="s">
        <v>392</v>
      </c>
      <c r="D156" s="1141"/>
      <c r="E156" s="1141"/>
      <c r="F156" s="207"/>
      <c r="G156" s="207"/>
      <c r="H156" s="207"/>
      <c r="I156" s="207"/>
      <c r="J156" s="204"/>
      <c r="K156" s="207"/>
      <c r="L156" s="208">
        <v>329.88</v>
      </c>
      <c r="M156" s="207"/>
      <c r="N156" s="210"/>
      <c r="Z156" s="193"/>
      <c r="AA156" s="200"/>
      <c r="AD156" s="109" t="s">
        <v>392</v>
      </c>
      <c r="AF156" s="200"/>
    </row>
    <row r="157" spans="1:33" s="108" customFormat="1" ht="22.5" customHeight="1">
      <c r="A157" s="205"/>
      <c r="B157" s="204" t="s">
        <v>1297</v>
      </c>
      <c r="C157" s="1141" t="s">
        <v>1298</v>
      </c>
      <c r="D157" s="1141"/>
      <c r="E157" s="1141"/>
      <c r="F157" s="207" t="s">
        <v>395</v>
      </c>
      <c r="G157" s="215">
        <v>92</v>
      </c>
      <c r="H157" s="207"/>
      <c r="I157" s="215">
        <v>92</v>
      </c>
      <c r="J157" s="204"/>
      <c r="K157" s="207"/>
      <c r="L157" s="208">
        <v>303.49</v>
      </c>
      <c r="M157" s="207"/>
      <c r="N157" s="210"/>
      <c r="Z157" s="193"/>
      <c r="AA157" s="200"/>
      <c r="AD157" s="109" t="s">
        <v>1298</v>
      </c>
      <c r="AF157" s="200"/>
    </row>
    <row r="158" spans="1:33" s="108" customFormat="1" ht="22.5" customHeight="1">
      <c r="A158" s="205"/>
      <c r="B158" s="204" t="s">
        <v>1299</v>
      </c>
      <c r="C158" s="1141" t="s">
        <v>1300</v>
      </c>
      <c r="D158" s="1141"/>
      <c r="E158" s="1141"/>
      <c r="F158" s="207" t="s">
        <v>395</v>
      </c>
      <c r="G158" s="215">
        <v>49</v>
      </c>
      <c r="H158" s="207"/>
      <c r="I158" s="215">
        <v>49</v>
      </c>
      <c r="J158" s="204"/>
      <c r="K158" s="207"/>
      <c r="L158" s="208">
        <v>161.63999999999999</v>
      </c>
      <c r="M158" s="207"/>
      <c r="N158" s="210"/>
      <c r="Z158" s="193"/>
      <c r="AA158" s="200"/>
      <c r="AD158" s="109" t="s">
        <v>1300</v>
      </c>
      <c r="AF158" s="200"/>
    </row>
    <row r="159" spans="1:33" s="108" customFormat="1" ht="12" customHeight="1">
      <c r="A159" s="216"/>
      <c r="B159" s="217"/>
      <c r="C159" s="1145" t="s">
        <v>398</v>
      </c>
      <c r="D159" s="1145"/>
      <c r="E159" s="1145"/>
      <c r="F159" s="196"/>
      <c r="G159" s="196"/>
      <c r="H159" s="196"/>
      <c r="I159" s="196"/>
      <c r="J159" s="198"/>
      <c r="K159" s="196"/>
      <c r="L159" s="222">
        <v>1743.1</v>
      </c>
      <c r="M159" s="212"/>
      <c r="N159" s="199"/>
      <c r="Z159" s="193"/>
      <c r="AA159" s="200"/>
      <c r="AF159" s="200" t="s">
        <v>398</v>
      </c>
    </row>
    <row r="160" spans="1:33" s="108" customFormat="1" ht="45" customHeight="1">
      <c r="A160" s="194" t="s">
        <v>1301</v>
      </c>
      <c r="B160" s="195" t="s">
        <v>1302</v>
      </c>
      <c r="C160" s="1145" t="s">
        <v>1303</v>
      </c>
      <c r="D160" s="1145"/>
      <c r="E160" s="1145"/>
      <c r="F160" s="196" t="s">
        <v>486</v>
      </c>
      <c r="G160" s="196"/>
      <c r="H160" s="196"/>
      <c r="I160" s="251">
        <v>1</v>
      </c>
      <c r="J160" s="222">
        <v>191666.67</v>
      </c>
      <c r="K160" s="219">
        <v>1.04236</v>
      </c>
      <c r="L160" s="222">
        <v>40279.440000000002</v>
      </c>
      <c r="M160" s="247">
        <v>4.96</v>
      </c>
      <c r="N160" s="260">
        <v>199786</v>
      </c>
      <c r="Z160" s="193"/>
      <c r="AA160" s="200" t="s">
        <v>1303</v>
      </c>
      <c r="AF160" s="200"/>
    </row>
    <row r="161" spans="1:37" s="108" customFormat="1" ht="12" customHeight="1">
      <c r="A161" s="216"/>
      <c r="B161" s="217"/>
      <c r="C161" s="1141" t="s">
        <v>923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F161" s="200"/>
      <c r="AG161" s="109" t="s">
        <v>923</v>
      </c>
    </row>
    <row r="162" spans="1:37" s="108" customFormat="1" ht="12" customHeight="1">
      <c r="A162" s="201"/>
      <c r="B162" s="202"/>
      <c r="C162" s="1141" t="s">
        <v>1304</v>
      </c>
      <c r="D162" s="1141"/>
      <c r="E162" s="1141"/>
      <c r="F162" s="1141"/>
      <c r="G162" s="1141"/>
      <c r="H162" s="1141"/>
      <c r="I162" s="1141"/>
      <c r="J162" s="1141"/>
      <c r="K162" s="1141"/>
      <c r="L162" s="1141"/>
      <c r="M162" s="1141"/>
      <c r="N162" s="1146"/>
      <c r="Z162" s="193"/>
      <c r="AA162" s="200"/>
      <c r="AF162" s="200"/>
      <c r="AH162" s="109" t="s">
        <v>1304</v>
      </c>
    </row>
    <row r="163" spans="1:37" s="108" customFormat="1" ht="22.5" customHeight="1">
      <c r="A163" s="203"/>
      <c r="B163" s="204" t="s">
        <v>927</v>
      </c>
      <c r="C163" s="1141" t="s">
        <v>928</v>
      </c>
      <c r="D163" s="1141"/>
      <c r="E163" s="1141"/>
      <c r="F163" s="1141"/>
      <c r="G163" s="1141"/>
      <c r="H163" s="1141"/>
      <c r="I163" s="1141"/>
      <c r="J163" s="1141"/>
      <c r="K163" s="1141"/>
      <c r="L163" s="1141"/>
      <c r="M163" s="1141"/>
      <c r="N163" s="1146"/>
      <c r="Z163" s="193"/>
      <c r="AA163" s="200"/>
      <c r="AB163" s="109" t="s">
        <v>928</v>
      </c>
      <c r="AF163" s="200"/>
    </row>
    <row r="164" spans="1:37" s="108" customFormat="1" ht="22.5" customHeight="1">
      <c r="A164" s="203"/>
      <c r="B164" s="204" t="s">
        <v>925</v>
      </c>
      <c r="C164" s="1141" t="s">
        <v>926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B164" s="109" t="s">
        <v>926</v>
      </c>
      <c r="AF164" s="200"/>
    </row>
    <row r="165" spans="1:37" s="108" customFormat="1" ht="12" customHeight="1">
      <c r="A165" s="216"/>
      <c r="B165" s="217"/>
      <c r="C165" s="1145" t="s">
        <v>398</v>
      </c>
      <c r="D165" s="1145"/>
      <c r="E165" s="1145"/>
      <c r="F165" s="196"/>
      <c r="G165" s="196"/>
      <c r="H165" s="196"/>
      <c r="I165" s="196"/>
      <c r="J165" s="198"/>
      <c r="K165" s="196"/>
      <c r="L165" s="222">
        <v>40279.440000000002</v>
      </c>
      <c r="M165" s="212"/>
      <c r="N165" s="260">
        <v>199786</v>
      </c>
      <c r="Z165" s="193"/>
      <c r="AA165" s="200"/>
      <c r="AF165" s="200" t="s">
        <v>398</v>
      </c>
    </row>
    <row r="166" spans="1:37" s="108" customFormat="1" ht="45" customHeight="1">
      <c r="A166" s="194" t="s">
        <v>523</v>
      </c>
      <c r="B166" s="195" t="s">
        <v>1305</v>
      </c>
      <c r="C166" s="1145" t="s">
        <v>1306</v>
      </c>
      <c r="D166" s="1145"/>
      <c r="E166" s="1145"/>
      <c r="F166" s="196" t="s">
        <v>486</v>
      </c>
      <c r="G166" s="196"/>
      <c r="H166" s="196"/>
      <c r="I166" s="251">
        <v>1</v>
      </c>
      <c r="J166" s="222">
        <v>1608.33</v>
      </c>
      <c r="K166" s="196"/>
      <c r="L166" s="218">
        <v>171.43</v>
      </c>
      <c r="M166" s="247">
        <v>9.3800000000000008</v>
      </c>
      <c r="N166" s="260">
        <v>1608</v>
      </c>
      <c r="Z166" s="193"/>
      <c r="AA166" s="200" t="s">
        <v>1306</v>
      </c>
      <c r="AF166" s="200"/>
    </row>
    <row r="167" spans="1:37" s="108" customFormat="1" ht="12" customHeight="1">
      <c r="A167" s="216"/>
      <c r="B167" s="217"/>
      <c r="C167" s="1141" t="s">
        <v>409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F167" s="200"/>
      <c r="AG167" s="109" t="s">
        <v>409</v>
      </c>
    </row>
    <row r="168" spans="1:37" s="108" customFormat="1" ht="12" customHeight="1">
      <c r="A168" s="201"/>
      <c r="B168" s="202"/>
      <c r="C168" s="1141" t="s">
        <v>1307</v>
      </c>
      <c r="D168" s="1141"/>
      <c r="E168" s="1141"/>
      <c r="F168" s="1141"/>
      <c r="G168" s="1141"/>
      <c r="H168" s="1141"/>
      <c r="I168" s="1141"/>
      <c r="J168" s="1141"/>
      <c r="K168" s="1141"/>
      <c r="L168" s="1141"/>
      <c r="M168" s="1141"/>
      <c r="N168" s="1146"/>
      <c r="Z168" s="193"/>
      <c r="AA168" s="200"/>
      <c r="AF168" s="200"/>
      <c r="AH168" s="109" t="s">
        <v>1307</v>
      </c>
    </row>
    <row r="169" spans="1:37" s="108" customFormat="1" ht="12" customHeight="1">
      <c r="A169" s="216"/>
      <c r="B169" s="217"/>
      <c r="C169" s="1145" t="s">
        <v>398</v>
      </c>
      <c r="D169" s="1145"/>
      <c r="E169" s="1145"/>
      <c r="F169" s="196"/>
      <c r="G169" s="196"/>
      <c r="H169" s="196"/>
      <c r="I169" s="196"/>
      <c r="J169" s="198"/>
      <c r="K169" s="196"/>
      <c r="L169" s="218">
        <v>171.43</v>
      </c>
      <c r="M169" s="212"/>
      <c r="N169" s="260">
        <v>1608</v>
      </c>
      <c r="Z169" s="193"/>
      <c r="AA169" s="200"/>
      <c r="AF169" s="200" t="s">
        <v>398</v>
      </c>
    </row>
    <row r="170" spans="1:37" s="108" customFormat="1" ht="1.5" customHeight="1">
      <c r="A170" s="224"/>
      <c r="B170" s="217"/>
      <c r="C170" s="217"/>
      <c r="D170" s="217"/>
      <c r="E170" s="217"/>
      <c r="F170" s="225"/>
      <c r="G170" s="225"/>
      <c r="H170" s="225"/>
      <c r="I170" s="225"/>
      <c r="J170" s="226"/>
      <c r="K170" s="225"/>
      <c r="L170" s="226"/>
      <c r="M170" s="207"/>
      <c r="N170" s="226"/>
      <c r="Z170" s="193"/>
      <c r="AA170" s="200"/>
      <c r="AF170" s="200"/>
    </row>
    <row r="171" spans="1:37" s="108" customFormat="1" ht="12" customHeight="1">
      <c r="A171" s="227"/>
      <c r="B171" s="198"/>
      <c r="C171" s="1145" t="s">
        <v>1308</v>
      </c>
      <c r="D171" s="1145"/>
      <c r="E171" s="1145"/>
      <c r="F171" s="1145"/>
      <c r="G171" s="1145"/>
      <c r="H171" s="1145"/>
      <c r="I171" s="1145"/>
      <c r="J171" s="1145"/>
      <c r="K171" s="1145"/>
      <c r="L171" s="228"/>
      <c r="M171" s="229"/>
      <c r="N171" s="230"/>
      <c r="Z171" s="193"/>
      <c r="AA171" s="200"/>
      <c r="AF171" s="200"/>
      <c r="AJ171" s="200" t="s">
        <v>1308</v>
      </c>
    </row>
    <row r="172" spans="1:37" s="108" customFormat="1" ht="12" customHeight="1">
      <c r="A172" s="231"/>
      <c r="B172" s="204"/>
      <c r="C172" s="1141" t="s">
        <v>416</v>
      </c>
      <c r="D172" s="1141"/>
      <c r="E172" s="1141"/>
      <c r="F172" s="1141"/>
      <c r="G172" s="1141"/>
      <c r="H172" s="1141"/>
      <c r="I172" s="1141"/>
      <c r="J172" s="1141"/>
      <c r="K172" s="1141"/>
      <c r="L172" s="232">
        <v>5620.82</v>
      </c>
      <c r="M172" s="233"/>
      <c r="N172" s="234"/>
      <c r="Z172" s="193"/>
      <c r="AA172" s="200"/>
      <c r="AF172" s="200"/>
      <c r="AJ172" s="200"/>
      <c r="AK172" s="109" t="s">
        <v>416</v>
      </c>
    </row>
    <row r="173" spans="1:37" s="108" customFormat="1" ht="12" customHeight="1">
      <c r="A173" s="231"/>
      <c r="B173" s="204"/>
      <c r="C173" s="1141" t="s">
        <v>417</v>
      </c>
      <c r="D173" s="1141"/>
      <c r="E173" s="1141"/>
      <c r="F173" s="1141"/>
      <c r="G173" s="1141"/>
      <c r="H173" s="1141"/>
      <c r="I173" s="1141"/>
      <c r="J173" s="1141"/>
      <c r="K173" s="1141"/>
      <c r="L173" s="236"/>
      <c r="M173" s="233"/>
      <c r="N173" s="234"/>
      <c r="Z173" s="193"/>
      <c r="AA173" s="200"/>
      <c r="AF173" s="200"/>
      <c r="AJ173" s="200"/>
      <c r="AK173" s="109" t="s">
        <v>417</v>
      </c>
    </row>
    <row r="174" spans="1:37" s="108" customFormat="1" ht="12" customHeight="1">
      <c r="A174" s="231"/>
      <c r="B174" s="204"/>
      <c r="C174" s="1141" t="s">
        <v>488</v>
      </c>
      <c r="D174" s="1141"/>
      <c r="E174" s="1141"/>
      <c r="F174" s="1141"/>
      <c r="G174" s="1141"/>
      <c r="H174" s="1141"/>
      <c r="I174" s="1141"/>
      <c r="J174" s="1141"/>
      <c r="K174" s="1141"/>
      <c r="L174" s="257">
        <v>470.44</v>
      </c>
      <c r="M174" s="233"/>
      <c r="N174" s="234"/>
      <c r="Z174" s="193"/>
      <c r="AA174" s="200"/>
      <c r="AF174" s="200"/>
      <c r="AJ174" s="200"/>
      <c r="AK174" s="109" t="s">
        <v>488</v>
      </c>
    </row>
    <row r="175" spans="1:37" s="108" customFormat="1" ht="12" customHeight="1">
      <c r="A175" s="231"/>
      <c r="B175" s="204"/>
      <c r="C175" s="1141" t="s">
        <v>418</v>
      </c>
      <c r="D175" s="1141"/>
      <c r="E175" s="1141"/>
      <c r="F175" s="1141"/>
      <c r="G175" s="1141"/>
      <c r="H175" s="1141"/>
      <c r="I175" s="1141"/>
      <c r="J175" s="1141"/>
      <c r="K175" s="1141"/>
      <c r="L175" s="257">
        <v>199.22</v>
      </c>
      <c r="M175" s="233"/>
      <c r="N175" s="234"/>
      <c r="Z175" s="193"/>
      <c r="AA175" s="200"/>
      <c r="AF175" s="200"/>
      <c r="AJ175" s="200"/>
      <c r="AK175" s="109" t="s">
        <v>418</v>
      </c>
    </row>
    <row r="176" spans="1:37" s="108" customFormat="1" ht="12" customHeight="1">
      <c r="A176" s="231"/>
      <c r="B176" s="204"/>
      <c r="C176" s="1141" t="s">
        <v>419</v>
      </c>
      <c r="D176" s="1141"/>
      <c r="E176" s="1141"/>
      <c r="F176" s="1141"/>
      <c r="G176" s="1141"/>
      <c r="H176" s="1141"/>
      <c r="I176" s="1141"/>
      <c r="J176" s="1141"/>
      <c r="K176" s="1141"/>
      <c r="L176" s="257">
        <v>19.989999999999998</v>
      </c>
      <c r="M176" s="233"/>
      <c r="N176" s="234"/>
      <c r="Z176" s="193"/>
      <c r="AA176" s="200"/>
      <c r="AF176" s="200"/>
      <c r="AJ176" s="200"/>
      <c r="AK176" s="109" t="s">
        <v>419</v>
      </c>
    </row>
    <row r="177" spans="1:37" s="108" customFormat="1" ht="12" customHeight="1">
      <c r="A177" s="231"/>
      <c r="B177" s="204"/>
      <c r="C177" s="1141" t="s">
        <v>420</v>
      </c>
      <c r="D177" s="1141"/>
      <c r="E177" s="1141"/>
      <c r="F177" s="1141"/>
      <c r="G177" s="1141"/>
      <c r="H177" s="1141"/>
      <c r="I177" s="1141"/>
      <c r="J177" s="1141"/>
      <c r="K177" s="1141"/>
      <c r="L177" s="232">
        <v>4951.16</v>
      </c>
      <c r="M177" s="233"/>
      <c r="N177" s="234"/>
      <c r="Z177" s="193"/>
      <c r="AA177" s="200"/>
      <c r="AF177" s="200"/>
      <c r="AJ177" s="200"/>
      <c r="AK177" s="109" t="s">
        <v>420</v>
      </c>
    </row>
    <row r="178" spans="1:37" s="108" customFormat="1" ht="12" customHeight="1">
      <c r="A178" s="231"/>
      <c r="B178" s="204"/>
      <c r="C178" s="1141" t="s">
        <v>421</v>
      </c>
      <c r="D178" s="1141"/>
      <c r="E178" s="1141"/>
      <c r="F178" s="1141"/>
      <c r="G178" s="1141"/>
      <c r="H178" s="1141"/>
      <c r="I178" s="1141"/>
      <c r="J178" s="1141"/>
      <c r="K178" s="1141"/>
      <c r="L178" s="232">
        <v>4615.7700000000004</v>
      </c>
      <c r="M178" s="233"/>
      <c r="N178" s="234"/>
      <c r="Z178" s="193"/>
      <c r="AA178" s="200"/>
      <c r="AF178" s="200"/>
      <c r="AJ178" s="200"/>
      <c r="AK178" s="109" t="s">
        <v>421</v>
      </c>
    </row>
    <row r="179" spans="1:37" s="108" customFormat="1" ht="12" customHeight="1">
      <c r="A179" s="231"/>
      <c r="B179" s="204"/>
      <c r="C179" s="1141" t="s">
        <v>417</v>
      </c>
      <c r="D179" s="1141"/>
      <c r="E179" s="1141"/>
      <c r="F179" s="1141"/>
      <c r="G179" s="1141"/>
      <c r="H179" s="1141"/>
      <c r="I179" s="1141"/>
      <c r="J179" s="1141"/>
      <c r="K179" s="1141"/>
      <c r="L179" s="236"/>
      <c r="M179" s="233"/>
      <c r="N179" s="234"/>
      <c r="Z179" s="193"/>
      <c r="AA179" s="200"/>
      <c r="AF179" s="200"/>
      <c r="AJ179" s="200"/>
      <c r="AK179" s="109" t="s">
        <v>417</v>
      </c>
    </row>
    <row r="180" spans="1:37" s="108" customFormat="1" ht="12" customHeight="1">
      <c r="A180" s="231"/>
      <c r="B180" s="204"/>
      <c r="C180" s="1141" t="s">
        <v>489</v>
      </c>
      <c r="D180" s="1141"/>
      <c r="E180" s="1141"/>
      <c r="F180" s="1141"/>
      <c r="G180" s="1141"/>
      <c r="H180" s="1141"/>
      <c r="I180" s="1141"/>
      <c r="J180" s="1141"/>
      <c r="K180" s="1141"/>
      <c r="L180" s="257">
        <v>155.54</v>
      </c>
      <c r="M180" s="233"/>
      <c r="N180" s="234"/>
      <c r="Z180" s="193"/>
      <c r="AA180" s="200"/>
      <c r="AF180" s="200"/>
      <c r="AJ180" s="200"/>
      <c r="AK180" s="109" t="s">
        <v>489</v>
      </c>
    </row>
    <row r="181" spans="1:37" s="108" customFormat="1" ht="12" customHeight="1">
      <c r="A181" s="231"/>
      <c r="B181" s="204"/>
      <c r="C181" s="1141" t="s">
        <v>490</v>
      </c>
      <c r="D181" s="1141"/>
      <c r="E181" s="1141"/>
      <c r="F181" s="1141"/>
      <c r="G181" s="1141"/>
      <c r="H181" s="1141"/>
      <c r="I181" s="1141"/>
      <c r="J181" s="1141"/>
      <c r="K181" s="1141"/>
      <c r="L181" s="257">
        <v>48.24</v>
      </c>
      <c r="M181" s="233"/>
      <c r="N181" s="234"/>
      <c r="Z181" s="193"/>
      <c r="AA181" s="200"/>
      <c r="AF181" s="200"/>
      <c r="AJ181" s="200"/>
      <c r="AK181" s="109" t="s">
        <v>490</v>
      </c>
    </row>
    <row r="182" spans="1:37" s="108" customFormat="1" ht="12" customHeight="1">
      <c r="A182" s="231"/>
      <c r="B182" s="204"/>
      <c r="C182" s="1141" t="s">
        <v>491</v>
      </c>
      <c r="D182" s="1141"/>
      <c r="E182" s="1141"/>
      <c r="F182" s="1141"/>
      <c r="G182" s="1141"/>
      <c r="H182" s="1141"/>
      <c r="I182" s="1141"/>
      <c r="J182" s="1141"/>
      <c r="K182" s="1141"/>
      <c r="L182" s="257">
        <v>5.01</v>
      </c>
      <c r="M182" s="233"/>
      <c r="N182" s="234"/>
      <c r="Z182" s="193"/>
      <c r="AA182" s="200"/>
      <c r="AF182" s="200"/>
      <c r="AJ182" s="200"/>
      <c r="AK182" s="109" t="s">
        <v>491</v>
      </c>
    </row>
    <row r="183" spans="1:37" s="108" customFormat="1" ht="12" customHeight="1">
      <c r="A183" s="231"/>
      <c r="B183" s="204"/>
      <c r="C183" s="1141" t="s">
        <v>492</v>
      </c>
      <c r="D183" s="1141"/>
      <c r="E183" s="1141"/>
      <c r="F183" s="1141"/>
      <c r="G183" s="1141"/>
      <c r="H183" s="1141"/>
      <c r="I183" s="1141"/>
      <c r="J183" s="1141"/>
      <c r="K183" s="1141"/>
      <c r="L183" s="232">
        <v>4139.07</v>
      </c>
      <c r="M183" s="233"/>
      <c r="N183" s="234"/>
      <c r="Z183" s="193"/>
      <c r="AA183" s="200"/>
      <c r="AF183" s="200"/>
      <c r="AJ183" s="200"/>
      <c r="AK183" s="109" t="s">
        <v>492</v>
      </c>
    </row>
    <row r="184" spans="1:37" s="108" customFormat="1" ht="12" customHeight="1">
      <c r="A184" s="231"/>
      <c r="B184" s="204"/>
      <c r="C184" s="1141" t="s">
        <v>493</v>
      </c>
      <c r="D184" s="1141"/>
      <c r="E184" s="1141"/>
      <c r="F184" s="1141"/>
      <c r="G184" s="1141"/>
      <c r="H184" s="1141"/>
      <c r="I184" s="1141"/>
      <c r="J184" s="1141"/>
      <c r="K184" s="1141"/>
      <c r="L184" s="257">
        <v>166.05</v>
      </c>
      <c r="M184" s="233"/>
      <c r="N184" s="234"/>
      <c r="Z184" s="193"/>
      <c r="AA184" s="200"/>
      <c r="AF184" s="200"/>
      <c r="AJ184" s="200"/>
      <c r="AK184" s="109" t="s">
        <v>493</v>
      </c>
    </row>
    <row r="185" spans="1:37" s="108" customFormat="1" ht="12" customHeight="1">
      <c r="A185" s="231"/>
      <c r="B185" s="204"/>
      <c r="C185" s="1141" t="s">
        <v>494</v>
      </c>
      <c r="D185" s="1141"/>
      <c r="E185" s="1141"/>
      <c r="F185" s="1141"/>
      <c r="G185" s="1141"/>
      <c r="H185" s="1141"/>
      <c r="I185" s="1141"/>
      <c r="J185" s="1141"/>
      <c r="K185" s="1141"/>
      <c r="L185" s="257">
        <v>106.87</v>
      </c>
      <c r="M185" s="233"/>
      <c r="N185" s="234"/>
      <c r="Z185" s="193"/>
      <c r="AA185" s="200"/>
      <c r="AF185" s="200"/>
      <c r="AJ185" s="200"/>
      <c r="AK185" s="109" t="s">
        <v>494</v>
      </c>
    </row>
    <row r="186" spans="1:37" s="108" customFormat="1" ht="12" customHeight="1">
      <c r="A186" s="231"/>
      <c r="B186" s="204"/>
      <c r="C186" s="1141" t="s">
        <v>910</v>
      </c>
      <c r="D186" s="1141"/>
      <c r="E186" s="1141"/>
      <c r="F186" s="1141"/>
      <c r="G186" s="1141"/>
      <c r="H186" s="1141"/>
      <c r="I186" s="1141"/>
      <c r="J186" s="1141"/>
      <c r="K186" s="1141"/>
      <c r="L186" s="232">
        <v>1743.1</v>
      </c>
      <c r="M186" s="233"/>
      <c r="N186" s="234"/>
      <c r="Z186" s="193"/>
      <c r="AA186" s="200"/>
      <c r="AF186" s="200"/>
      <c r="AJ186" s="200"/>
      <c r="AK186" s="109" t="s">
        <v>910</v>
      </c>
    </row>
    <row r="187" spans="1:37" s="108" customFormat="1" ht="12" customHeight="1">
      <c r="A187" s="231"/>
      <c r="B187" s="204"/>
      <c r="C187" s="1141" t="s">
        <v>417</v>
      </c>
      <c r="D187" s="1141"/>
      <c r="E187" s="1141"/>
      <c r="F187" s="1141"/>
      <c r="G187" s="1141"/>
      <c r="H187" s="1141"/>
      <c r="I187" s="1141"/>
      <c r="J187" s="1141"/>
      <c r="K187" s="1141"/>
      <c r="L187" s="236"/>
      <c r="M187" s="233"/>
      <c r="N187" s="234"/>
      <c r="Z187" s="193"/>
      <c r="AA187" s="200"/>
      <c r="AF187" s="200"/>
      <c r="AJ187" s="200"/>
      <c r="AK187" s="109" t="s">
        <v>417</v>
      </c>
    </row>
    <row r="188" spans="1:37" s="108" customFormat="1" ht="12" customHeight="1">
      <c r="A188" s="231"/>
      <c r="B188" s="204"/>
      <c r="C188" s="1141" t="s">
        <v>489</v>
      </c>
      <c r="D188" s="1141"/>
      <c r="E188" s="1141"/>
      <c r="F188" s="1141"/>
      <c r="G188" s="1141"/>
      <c r="H188" s="1141"/>
      <c r="I188" s="1141"/>
      <c r="J188" s="1141"/>
      <c r="K188" s="1141"/>
      <c r="L188" s="257">
        <v>314.89999999999998</v>
      </c>
      <c r="M188" s="233"/>
      <c r="N188" s="234"/>
      <c r="Z188" s="193"/>
      <c r="AA188" s="200"/>
      <c r="AF188" s="200"/>
      <c r="AJ188" s="200"/>
      <c r="AK188" s="109" t="s">
        <v>489</v>
      </c>
    </row>
    <row r="189" spans="1:37" s="108" customFormat="1" ht="12" customHeight="1">
      <c r="A189" s="231"/>
      <c r="B189" s="204"/>
      <c r="C189" s="1141" t="s">
        <v>490</v>
      </c>
      <c r="D189" s="1141"/>
      <c r="E189" s="1141"/>
      <c r="F189" s="1141"/>
      <c r="G189" s="1141"/>
      <c r="H189" s="1141"/>
      <c r="I189" s="1141"/>
      <c r="J189" s="1141"/>
      <c r="K189" s="1141"/>
      <c r="L189" s="257">
        <v>150.97999999999999</v>
      </c>
      <c r="M189" s="233"/>
      <c r="N189" s="234"/>
      <c r="Z189" s="193"/>
      <c r="AA189" s="200"/>
      <c r="AF189" s="200"/>
      <c r="AJ189" s="200"/>
      <c r="AK189" s="109" t="s">
        <v>490</v>
      </c>
    </row>
    <row r="190" spans="1:37" s="108" customFormat="1" ht="12" customHeight="1">
      <c r="A190" s="231"/>
      <c r="B190" s="204"/>
      <c r="C190" s="1141" t="s">
        <v>491</v>
      </c>
      <c r="D190" s="1141"/>
      <c r="E190" s="1141"/>
      <c r="F190" s="1141"/>
      <c r="G190" s="1141"/>
      <c r="H190" s="1141"/>
      <c r="I190" s="1141"/>
      <c r="J190" s="1141"/>
      <c r="K190" s="1141"/>
      <c r="L190" s="257">
        <v>14.98</v>
      </c>
      <c r="M190" s="233"/>
      <c r="N190" s="234"/>
      <c r="Z190" s="193"/>
      <c r="AA190" s="200"/>
      <c r="AF190" s="200"/>
      <c r="AJ190" s="200"/>
      <c r="AK190" s="109" t="s">
        <v>491</v>
      </c>
    </row>
    <row r="191" spans="1:37" s="108" customFormat="1" ht="12" customHeight="1">
      <c r="A191" s="231"/>
      <c r="B191" s="204"/>
      <c r="C191" s="1141" t="s">
        <v>492</v>
      </c>
      <c r="D191" s="1141"/>
      <c r="E191" s="1141"/>
      <c r="F191" s="1141"/>
      <c r="G191" s="1141"/>
      <c r="H191" s="1141"/>
      <c r="I191" s="1141"/>
      <c r="J191" s="1141"/>
      <c r="K191" s="1141"/>
      <c r="L191" s="257">
        <v>812.09</v>
      </c>
      <c r="M191" s="233"/>
      <c r="N191" s="234"/>
      <c r="Z191" s="193"/>
      <c r="AA191" s="200"/>
      <c r="AF191" s="200"/>
      <c r="AJ191" s="200"/>
      <c r="AK191" s="109" t="s">
        <v>492</v>
      </c>
    </row>
    <row r="192" spans="1:37" s="108" customFormat="1" ht="12" customHeight="1">
      <c r="A192" s="231"/>
      <c r="B192" s="204"/>
      <c r="C192" s="1141" t="s">
        <v>493</v>
      </c>
      <c r="D192" s="1141"/>
      <c r="E192" s="1141"/>
      <c r="F192" s="1141"/>
      <c r="G192" s="1141"/>
      <c r="H192" s="1141"/>
      <c r="I192" s="1141"/>
      <c r="J192" s="1141"/>
      <c r="K192" s="1141"/>
      <c r="L192" s="257">
        <v>303.49</v>
      </c>
      <c r="M192" s="233"/>
      <c r="N192" s="234"/>
      <c r="Z192" s="193"/>
      <c r="AA192" s="200"/>
      <c r="AF192" s="200"/>
      <c r="AJ192" s="200"/>
      <c r="AK192" s="109" t="s">
        <v>493</v>
      </c>
    </row>
    <row r="193" spans="1:39" s="108" customFormat="1" ht="12" customHeight="1">
      <c r="A193" s="231"/>
      <c r="B193" s="204"/>
      <c r="C193" s="1141" t="s">
        <v>494</v>
      </c>
      <c r="D193" s="1141"/>
      <c r="E193" s="1141"/>
      <c r="F193" s="1141"/>
      <c r="G193" s="1141"/>
      <c r="H193" s="1141"/>
      <c r="I193" s="1141"/>
      <c r="J193" s="1141"/>
      <c r="K193" s="1141"/>
      <c r="L193" s="257">
        <v>161.63999999999999</v>
      </c>
      <c r="M193" s="233"/>
      <c r="N193" s="234"/>
      <c r="Z193" s="193"/>
      <c r="AA193" s="200"/>
      <c r="AF193" s="200"/>
      <c r="AJ193" s="200"/>
      <c r="AK193" s="109" t="s">
        <v>494</v>
      </c>
    </row>
    <row r="194" spans="1:39" s="108" customFormat="1" ht="12" customHeight="1">
      <c r="A194" s="231"/>
      <c r="B194" s="204"/>
      <c r="C194" s="1141" t="s">
        <v>1100</v>
      </c>
      <c r="D194" s="1141"/>
      <c r="E194" s="1141"/>
      <c r="F194" s="1141"/>
      <c r="G194" s="1141"/>
      <c r="H194" s="1141"/>
      <c r="I194" s="1141"/>
      <c r="J194" s="1141"/>
      <c r="K194" s="1141"/>
      <c r="L194" s="232">
        <v>40279.440000000002</v>
      </c>
      <c r="M194" s="233"/>
      <c r="N194" s="234"/>
      <c r="Z194" s="193"/>
      <c r="AA194" s="200"/>
      <c r="AF194" s="200"/>
      <c r="AJ194" s="200"/>
      <c r="AK194" s="109" t="s">
        <v>1100</v>
      </c>
    </row>
    <row r="195" spans="1:39" s="108" customFormat="1" ht="12" customHeight="1">
      <c r="A195" s="231"/>
      <c r="B195" s="204"/>
      <c r="C195" s="1141" t="s">
        <v>431</v>
      </c>
      <c r="D195" s="1141"/>
      <c r="E195" s="1141"/>
      <c r="F195" s="1141"/>
      <c r="G195" s="1141"/>
      <c r="H195" s="1141"/>
      <c r="I195" s="1141"/>
      <c r="J195" s="1141"/>
      <c r="K195" s="1141"/>
      <c r="L195" s="257">
        <v>490.43</v>
      </c>
      <c r="M195" s="233"/>
      <c r="N195" s="234"/>
      <c r="Z195" s="193"/>
      <c r="AA195" s="200"/>
      <c r="AF195" s="200"/>
      <c r="AJ195" s="200"/>
      <c r="AK195" s="109" t="s">
        <v>431</v>
      </c>
    </row>
    <row r="196" spans="1:39" s="108" customFormat="1" ht="12" customHeight="1">
      <c r="A196" s="231"/>
      <c r="B196" s="204"/>
      <c r="C196" s="1141" t="s">
        <v>432</v>
      </c>
      <c r="D196" s="1141"/>
      <c r="E196" s="1141"/>
      <c r="F196" s="1141"/>
      <c r="G196" s="1141"/>
      <c r="H196" s="1141"/>
      <c r="I196" s="1141"/>
      <c r="J196" s="1141"/>
      <c r="K196" s="1141"/>
      <c r="L196" s="257">
        <v>469.54</v>
      </c>
      <c r="M196" s="233"/>
      <c r="N196" s="234"/>
      <c r="Z196" s="193"/>
      <c r="AA196" s="200"/>
      <c r="AF196" s="200"/>
      <c r="AJ196" s="200"/>
      <c r="AK196" s="109" t="s">
        <v>432</v>
      </c>
    </row>
    <row r="197" spans="1:39" s="108" customFormat="1" ht="12" customHeight="1">
      <c r="A197" s="231"/>
      <c r="B197" s="204"/>
      <c r="C197" s="1141" t="s">
        <v>433</v>
      </c>
      <c r="D197" s="1141"/>
      <c r="E197" s="1141"/>
      <c r="F197" s="1141"/>
      <c r="G197" s="1141"/>
      <c r="H197" s="1141"/>
      <c r="I197" s="1141"/>
      <c r="J197" s="1141"/>
      <c r="K197" s="1141"/>
      <c r="L197" s="257">
        <v>268.51</v>
      </c>
      <c r="M197" s="233"/>
      <c r="N197" s="234"/>
      <c r="Z197" s="193"/>
      <c r="AA197" s="200"/>
      <c r="AF197" s="200"/>
      <c r="AJ197" s="200"/>
      <c r="AK197" s="109" t="s">
        <v>433</v>
      </c>
    </row>
    <row r="198" spans="1:39" s="108" customFormat="1" ht="12" customHeight="1">
      <c r="A198" s="231"/>
      <c r="B198" s="226"/>
      <c r="C198" s="1142" t="s">
        <v>1309</v>
      </c>
      <c r="D198" s="1142"/>
      <c r="E198" s="1142"/>
      <c r="F198" s="1142"/>
      <c r="G198" s="1142"/>
      <c r="H198" s="1142"/>
      <c r="I198" s="1142"/>
      <c r="J198" s="1142"/>
      <c r="K198" s="1142"/>
      <c r="L198" s="239">
        <v>46638.31</v>
      </c>
      <c r="M198" s="240"/>
      <c r="N198" s="253"/>
      <c r="Z198" s="193"/>
      <c r="AA198" s="200"/>
      <c r="AF198" s="200"/>
      <c r="AJ198" s="200"/>
      <c r="AL198" s="200" t="s">
        <v>1309</v>
      </c>
    </row>
    <row r="199" spans="1:39" s="108" customFormat="1" ht="12" customHeight="1">
      <c r="A199" s="231"/>
      <c r="B199" s="204"/>
      <c r="C199" s="1141" t="s">
        <v>417</v>
      </c>
      <c r="D199" s="1141"/>
      <c r="E199" s="1141"/>
      <c r="F199" s="1141"/>
      <c r="G199" s="1141"/>
      <c r="H199" s="1141"/>
      <c r="I199" s="1141"/>
      <c r="J199" s="1141"/>
      <c r="K199" s="1141"/>
      <c r="L199" s="236"/>
      <c r="M199" s="233"/>
      <c r="N199" s="234"/>
      <c r="Z199" s="193"/>
      <c r="AA199" s="200"/>
      <c r="AF199" s="200"/>
      <c r="AJ199" s="200"/>
      <c r="AK199" s="109" t="s">
        <v>417</v>
      </c>
      <c r="AL199" s="200"/>
    </row>
    <row r="200" spans="1:39" s="108" customFormat="1" ht="12" customHeight="1">
      <c r="A200" s="231"/>
      <c r="B200" s="204"/>
      <c r="C200" s="1141" t="s">
        <v>1204</v>
      </c>
      <c r="D200" s="1141"/>
      <c r="E200" s="1141"/>
      <c r="F200" s="1141"/>
      <c r="G200" s="1141"/>
      <c r="H200" s="1141"/>
      <c r="I200" s="1141"/>
      <c r="J200" s="1141"/>
      <c r="K200" s="1141"/>
      <c r="L200" s="232">
        <v>3265.45</v>
      </c>
      <c r="M200" s="233"/>
      <c r="N200" s="234"/>
      <c r="Z200" s="193"/>
      <c r="AA200" s="200"/>
      <c r="AF200" s="200"/>
      <c r="AJ200" s="200"/>
      <c r="AK200" s="109" t="s">
        <v>1204</v>
      </c>
      <c r="AL200" s="200"/>
    </row>
    <row r="201" spans="1:39" s="108" customFormat="1" ht="12" customHeight="1">
      <c r="A201" s="231"/>
      <c r="B201" s="204"/>
      <c r="C201" s="1141" t="s">
        <v>1104</v>
      </c>
      <c r="D201" s="1141"/>
      <c r="E201" s="1141"/>
      <c r="F201" s="1141"/>
      <c r="G201" s="1141"/>
      <c r="H201" s="1141"/>
      <c r="I201" s="1141"/>
      <c r="J201" s="1141"/>
      <c r="K201" s="1141"/>
      <c r="L201" s="232">
        <v>40279.440000000002</v>
      </c>
      <c r="M201" s="233"/>
      <c r="N201" s="234"/>
      <c r="Z201" s="193"/>
      <c r="AA201" s="200"/>
      <c r="AF201" s="200"/>
      <c r="AJ201" s="200"/>
      <c r="AK201" s="109" t="s">
        <v>1104</v>
      </c>
      <c r="AL201" s="200"/>
    </row>
    <row r="202" spans="1:39" s="108" customFormat="1" ht="24" customHeight="1">
      <c r="A202" s="1089" t="s">
        <v>1310</v>
      </c>
      <c r="B202" s="1090"/>
      <c r="C202" s="1090"/>
      <c r="D202" s="1090"/>
      <c r="E202" s="1090"/>
      <c r="F202" s="1090"/>
      <c r="G202" s="1090"/>
      <c r="H202" s="1090"/>
      <c r="I202" s="1090"/>
      <c r="J202" s="1090"/>
      <c r="K202" s="1090"/>
      <c r="L202" s="1090"/>
      <c r="M202" s="1090"/>
      <c r="N202" s="1095"/>
      <c r="Z202" s="193" t="s">
        <v>1310</v>
      </c>
      <c r="AA202" s="200"/>
      <c r="AF202" s="200"/>
      <c r="AJ202" s="200"/>
      <c r="AL202" s="200"/>
    </row>
    <row r="203" spans="1:39" s="108" customFormat="1" ht="12" customHeight="1">
      <c r="A203" s="1147" t="s">
        <v>743</v>
      </c>
      <c r="B203" s="1148"/>
      <c r="C203" s="1148"/>
      <c r="D203" s="1148"/>
      <c r="E203" s="1148"/>
      <c r="F203" s="1148"/>
      <c r="G203" s="1148"/>
      <c r="H203" s="1148"/>
      <c r="I203" s="1148"/>
      <c r="J203" s="1148"/>
      <c r="K203" s="1148"/>
      <c r="L203" s="1148"/>
      <c r="M203" s="1148"/>
      <c r="N203" s="1149"/>
      <c r="Z203" s="193"/>
      <c r="AA203" s="200"/>
      <c r="AF203" s="200"/>
      <c r="AJ203" s="200"/>
      <c r="AL203" s="200"/>
      <c r="AM203" s="200" t="s">
        <v>743</v>
      </c>
    </row>
    <row r="204" spans="1:39" s="108" customFormat="1" ht="33.75" customHeight="1">
      <c r="A204" s="194" t="s">
        <v>526</v>
      </c>
      <c r="B204" s="195" t="s">
        <v>745</v>
      </c>
      <c r="C204" s="1145" t="s">
        <v>746</v>
      </c>
      <c r="D204" s="1145"/>
      <c r="E204" s="1145"/>
      <c r="F204" s="196" t="s">
        <v>414</v>
      </c>
      <c r="G204" s="196"/>
      <c r="H204" s="196"/>
      <c r="I204" s="223">
        <v>0.51500000000000001</v>
      </c>
      <c r="J204" s="218">
        <v>64.680000000000007</v>
      </c>
      <c r="K204" s="196"/>
      <c r="L204" s="218">
        <v>33.31</v>
      </c>
      <c r="M204" s="196"/>
      <c r="N204" s="199"/>
      <c r="Z204" s="193"/>
      <c r="AA204" s="200" t="s">
        <v>746</v>
      </c>
      <c r="AF204" s="200"/>
      <c r="AJ204" s="200"/>
      <c r="AL204" s="200"/>
      <c r="AM204" s="200"/>
    </row>
    <row r="205" spans="1:39" s="108" customFormat="1" ht="12" customHeight="1">
      <c r="A205" s="216"/>
      <c r="B205" s="217"/>
      <c r="C205" s="1141" t="s">
        <v>747</v>
      </c>
      <c r="D205" s="1141"/>
      <c r="E205" s="1141"/>
      <c r="F205" s="1141"/>
      <c r="G205" s="1141"/>
      <c r="H205" s="1141"/>
      <c r="I205" s="1141"/>
      <c r="J205" s="1141"/>
      <c r="K205" s="1141"/>
      <c r="L205" s="1141"/>
      <c r="M205" s="1141"/>
      <c r="N205" s="1146"/>
      <c r="Z205" s="193"/>
      <c r="AA205" s="200"/>
      <c r="AF205" s="200"/>
      <c r="AG205" s="109" t="s">
        <v>747</v>
      </c>
      <c r="AJ205" s="200"/>
      <c r="AL205" s="200"/>
      <c r="AM205" s="200"/>
    </row>
    <row r="206" spans="1:39" s="108" customFormat="1" ht="12" customHeight="1">
      <c r="A206" s="216"/>
      <c r="B206" s="217"/>
      <c r="C206" s="1145" t="s">
        <v>398</v>
      </c>
      <c r="D206" s="1145"/>
      <c r="E206" s="1145"/>
      <c r="F206" s="196"/>
      <c r="G206" s="196"/>
      <c r="H206" s="196"/>
      <c r="I206" s="196"/>
      <c r="J206" s="198"/>
      <c r="K206" s="196"/>
      <c r="L206" s="218">
        <v>33.31</v>
      </c>
      <c r="M206" s="212"/>
      <c r="N206" s="199"/>
      <c r="Z206" s="193"/>
      <c r="AA206" s="200"/>
      <c r="AF206" s="200" t="s">
        <v>398</v>
      </c>
      <c r="AJ206" s="200"/>
      <c r="AL206" s="200"/>
      <c r="AM206" s="200"/>
    </row>
    <row r="207" spans="1:39" s="108" customFormat="1" ht="33.75" customHeight="1">
      <c r="A207" s="194" t="s">
        <v>528</v>
      </c>
      <c r="B207" s="195" t="s">
        <v>753</v>
      </c>
      <c r="C207" s="1145" t="s">
        <v>754</v>
      </c>
      <c r="D207" s="1145"/>
      <c r="E207" s="1145"/>
      <c r="F207" s="196" t="s">
        <v>414</v>
      </c>
      <c r="G207" s="196"/>
      <c r="H207" s="196"/>
      <c r="I207" s="223">
        <v>1.7999999999999999E-2</v>
      </c>
      <c r="J207" s="218">
        <v>106.91</v>
      </c>
      <c r="K207" s="196"/>
      <c r="L207" s="218">
        <v>1.92</v>
      </c>
      <c r="M207" s="196"/>
      <c r="N207" s="199"/>
      <c r="Z207" s="193"/>
      <c r="AA207" s="200" t="s">
        <v>754</v>
      </c>
      <c r="AF207" s="200"/>
      <c r="AJ207" s="200"/>
      <c r="AL207" s="200"/>
      <c r="AM207" s="200"/>
    </row>
    <row r="208" spans="1:39" s="108" customFormat="1" ht="12" customHeight="1">
      <c r="A208" s="216"/>
      <c r="B208" s="217"/>
      <c r="C208" s="1141" t="s">
        <v>747</v>
      </c>
      <c r="D208" s="1141"/>
      <c r="E208" s="1141"/>
      <c r="F208" s="1141"/>
      <c r="G208" s="1141"/>
      <c r="H208" s="1141"/>
      <c r="I208" s="1141"/>
      <c r="J208" s="1141"/>
      <c r="K208" s="1141"/>
      <c r="L208" s="1141"/>
      <c r="M208" s="1141"/>
      <c r="N208" s="1146"/>
      <c r="Z208" s="193"/>
      <c r="AA208" s="200"/>
      <c r="AF208" s="200"/>
      <c r="AG208" s="109" t="s">
        <v>747</v>
      </c>
      <c r="AJ208" s="200"/>
      <c r="AL208" s="200"/>
      <c r="AM208" s="200"/>
    </row>
    <row r="209" spans="1:41" s="108" customFormat="1" ht="12" customHeight="1">
      <c r="A209" s="216"/>
      <c r="B209" s="217"/>
      <c r="C209" s="1145" t="s">
        <v>398</v>
      </c>
      <c r="D209" s="1145"/>
      <c r="E209" s="1145"/>
      <c r="F209" s="196"/>
      <c r="G209" s="196"/>
      <c r="H209" s="196"/>
      <c r="I209" s="196"/>
      <c r="J209" s="198"/>
      <c r="K209" s="196"/>
      <c r="L209" s="218">
        <v>1.92</v>
      </c>
      <c r="M209" s="212"/>
      <c r="N209" s="199"/>
      <c r="Z209" s="193"/>
      <c r="AA209" s="200"/>
      <c r="AF209" s="200" t="s">
        <v>398</v>
      </c>
      <c r="AJ209" s="200"/>
      <c r="AL209" s="200"/>
      <c r="AM209" s="200"/>
    </row>
    <row r="210" spans="1:41" s="108" customFormat="1" ht="1.5" customHeight="1">
      <c r="A210" s="224"/>
      <c r="B210" s="217"/>
      <c r="C210" s="217"/>
      <c r="D210" s="217"/>
      <c r="E210" s="217"/>
      <c r="F210" s="225"/>
      <c r="G210" s="225"/>
      <c r="H210" s="225"/>
      <c r="I210" s="225"/>
      <c r="J210" s="226"/>
      <c r="K210" s="225"/>
      <c r="L210" s="226"/>
      <c r="M210" s="207"/>
      <c r="N210" s="226"/>
      <c r="Z210" s="193"/>
      <c r="AA210" s="200"/>
      <c r="AF210" s="200"/>
      <c r="AJ210" s="200"/>
      <c r="AL210" s="200"/>
      <c r="AM210" s="200"/>
    </row>
    <row r="211" spans="1:41" s="108" customFormat="1" ht="22.5" customHeight="1">
      <c r="A211" s="227"/>
      <c r="B211" s="198"/>
      <c r="C211" s="1145" t="s">
        <v>1311</v>
      </c>
      <c r="D211" s="1145"/>
      <c r="E211" s="1145"/>
      <c r="F211" s="1145"/>
      <c r="G211" s="1145"/>
      <c r="H211" s="1145"/>
      <c r="I211" s="1145"/>
      <c r="J211" s="1145"/>
      <c r="K211" s="1145"/>
      <c r="L211" s="228"/>
      <c r="M211" s="229"/>
      <c r="N211" s="230"/>
      <c r="Z211" s="193"/>
      <c r="AA211" s="200"/>
      <c r="AF211" s="200"/>
      <c r="AJ211" s="200" t="s">
        <v>1311</v>
      </c>
      <c r="AL211" s="200"/>
      <c r="AM211" s="200"/>
    </row>
    <row r="212" spans="1:41" s="108" customFormat="1" ht="12" customHeight="1">
      <c r="A212" s="231"/>
      <c r="B212" s="204"/>
      <c r="C212" s="1141" t="s">
        <v>416</v>
      </c>
      <c r="D212" s="1141"/>
      <c r="E212" s="1141"/>
      <c r="F212" s="1141"/>
      <c r="G212" s="1141"/>
      <c r="H212" s="1141"/>
      <c r="I212" s="1141"/>
      <c r="J212" s="1141"/>
      <c r="K212" s="1141"/>
      <c r="L212" s="257">
        <v>35.229999999999997</v>
      </c>
      <c r="M212" s="233"/>
      <c r="N212" s="234"/>
      <c r="Z212" s="193"/>
      <c r="AA212" s="200"/>
      <c r="AF212" s="200"/>
      <c r="AJ212" s="200"/>
      <c r="AK212" s="109" t="s">
        <v>416</v>
      </c>
      <c r="AL212" s="200"/>
      <c r="AM212" s="200"/>
    </row>
    <row r="213" spans="1:41" s="108" customFormat="1" ht="12" customHeight="1">
      <c r="A213" s="231"/>
      <c r="B213" s="204"/>
      <c r="C213" s="1141" t="s">
        <v>417</v>
      </c>
      <c r="D213" s="1141"/>
      <c r="E213" s="1141"/>
      <c r="F213" s="1141"/>
      <c r="G213" s="1141"/>
      <c r="H213" s="1141"/>
      <c r="I213" s="1141"/>
      <c r="J213" s="1141"/>
      <c r="K213" s="1141"/>
      <c r="L213" s="236"/>
      <c r="M213" s="233"/>
      <c r="N213" s="234"/>
      <c r="Z213" s="193"/>
      <c r="AA213" s="200"/>
      <c r="AF213" s="200"/>
      <c r="AJ213" s="200"/>
      <c r="AK213" s="109" t="s">
        <v>417</v>
      </c>
      <c r="AL213" s="200"/>
      <c r="AM213" s="200"/>
    </row>
    <row r="214" spans="1:41" s="108" customFormat="1" ht="12" customHeight="1">
      <c r="A214" s="231"/>
      <c r="B214" s="204"/>
      <c r="C214" s="1141" t="s">
        <v>420</v>
      </c>
      <c r="D214" s="1141"/>
      <c r="E214" s="1141"/>
      <c r="F214" s="1141"/>
      <c r="G214" s="1141"/>
      <c r="H214" s="1141"/>
      <c r="I214" s="1141"/>
      <c r="J214" s="1141"/>
      <c r="K214" s="1141"/>
      <c r="L214" s="257">
        <v>35.229999999999997</v>
      </c>
      <c r="M214" s="233"/>
      <c r="N214" s="234"/>
      <c r="Z214" s="193"/>
      <c r="AA214" s="200"/>
      <c r="AF214" s="200"/>
      <c r="AJ214" s="200"/>
      <c r="AK214" s="109" t="s">
        <v>420</v>
      </c>
      <c r="AL214" s="200"/>
      <c r="AM214" s="200"/>
    </row>
    <row r="215" spans="1:41" s="108" customFormat="1" ht="12" customHeight="1">
      <c r="A215" s="231"/>
      <c r="B215" s="204"/>
      <c r="C215" s="1141" t="s">
        <v>421</v>
      </c>
      <c r="D215" s="1141"/>
      <c r="E215" s="1141"/>
      <c r="F215" s="1141"/>
      <c r="G215" s="1141"/>
      <c r="H215" s="1141"/>
      <c r="I215" s="1141"/>
      <c r="J215" s="1141"/>
      <c r="K215" s="1141"/>
      <c r="L215" s="257">
        <v>35.229999999999997</v>
      </c>
      <c r="M215" s="233"/>
      <c r="N215" s="234"/>
      <c r="Z215" s="193"/>
      <c r="AA215" s="200"/>
      <c r="AF215" s="200"/>
      <c r="AJ215" s="200"/>
      <c r="AK215" s="109" t="s">
        <v>421</v>
      </c>
      <c r="AL215" s="200"/>
      <c r="AM215" s="200"/>
    </row>
    <row r="216" spans="1:41" s="108" customFormat="1" ht="12" customHeight="1">
      <c r="A216" s="231"/>
      <c r="B216" s="204"/>
      <c r="C216" s="1141" t="s">
        <v>417</v>
      </c>
      <c r="D216" s="1141"/>
      <c r="E216" s="1141"/>
      <c r="F216" s="1141"/>
      <c r="G216" s="1141"/>
      <c r="H216" s="1141"/>
      <c r="I216" s="1141"/>
      <c r="J216" s="1141"/>
      <c r="K216" s="1141"/>
      <c r="L216" s="236"/>
      <c r="M216" s="233"/>
      <c r="N216" s="234"/>
      <c r="Z216" s="193"/>
      <c r="AA216" s="200"/>
      <c r="AF216" s="200"/>
      <c r="AJ216" s="200"/>
      <c r="AK216" s="109" t="s">
        <v>417</v>
      </c>
      <c r="AL216" s="200"/>
      <c r="AM216" s="200"/>
    </row>
    <row r="217" spans="1:41" s="108" customFormat="1" ht="12" customHeight="1">
      <c r="A217" s="231"/>
      <c r="B217" s="204"/>
      <c r="C217" s="1141" t="s">
        <v>492</v>
      </c>
      <c r="D217" s="1141"/>
      <c r="E217" s="1141"/>
      <c r="F217" s="1141"/>
      <c r="G217" s="1141"/>
      <c r="H217" s="1141"/>
      <c r="I217" s="1141"/>
      <c r="J217" s="1141"/>
      <c r="K217" s="1141"/>
      <c r="L217" s="257">
        <v>35.229999999999997</v>
      </c>
      <c r="M217" s="233"/>
      <c r="N217" s="234"/>
      <c r="Z217" s="193"/>
      <c r="AA217" s="200"/>
      <c r="AF217" s="200"/>
      <c r="AJ217" s="200"/>
      <c r="AK217" s="109" t="s">
        <v>492</v>
      </c>
      <c r="AL217" s="200"/>
      <c r="AM217" s="200"/>
    </row>
    <row r="218" spans="1:41" s="108" customFormat="1" ht="22.5" customHeight="1">
      <c r="A218" s="231"/>
      <c r="B218" s="226"/>
      <c r="C218" s="1142" t="s">
        <v>1312</v>
      </c>
      <c r="D218" s="1142"/>
      <c r="E218" s="1142"/>
      <c r="F218" s="1142"/>
      <c r="G218" s="1142"/>
      <c r="H218" s="1142"/>
      <c r="I218" s="1142"/>
      <c r="J218" s="1142"/>
      <c r="K218" s="1142"/>
      <c r="L218" s="258">
        <v>35.229999999999997</v>
      </c>
      <c r="M218" s="240"/>
      <c r="N218" s="253"/>
      <c r="Z218" s="193"/>
      <c r="AA218" s="200"/>
      <c r="AF218" s="200"/>
      <c r="AJ218" s="200"/>
      <c r="AL218" s="200" t="s">
        <v>1312</v>
      </c>
      <c r="AM218" s="200"/>
    </row>
    <row r="219" spans="1:41" s="108" customFormat="1" ht="2.25" customHeight="1">
      <c r="B219" s="171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</row>
    <row r="220" spans="1:41" s="108" customFormat="1" ht="11.25" customHeight="1">
      <c r="A220" s="227"/>
      <c r="B220" s="198"/>
      <c r="C220" s="1145" t="s">
        <v>415</v>
      </c>
      <c r="D220" s="1145"/>
      <c r="E220" s="1145"/>
      <c r="F220" s="1145"/>
      <c r="G220" s="1145"/>
      <c r="H220" s="1145"/>
      <c r="I220" s="1145"/>
      <c r="J220" s="1145"/>
      <c r="K220" s="1145"/>
      <c r="L220" s="228"/>
      <c r="M220" s="229"/>
      <c r="N220" s="230"/>
      <c r="AN220" s="200" t="s">
        <v>415</v>
      </c>
    </row>
    <row r="221" spans="1:41" s="108" customFormat="1" ht="16.5" customHeight="1">
      <c r="A221" s="231"/>
      <c r="B221" s="204"/>
      <c r="C221" s="1141" t="s">
        <v>416</v>
      </c>
      <c r="D221" s="1141"/>
      <c r="E221" s="1141"/>
      <c r="F221" s="1141"/>
      <c r="G221" s="1141"/>
      <c r="H221" s="1141"/>
      <c r="I221" s="1141"/>
      <c r="J221" s="1141"/>
      <c r="K221" s="1141"/>
      <c r="L221" s="232">
        <v>5656.05</v>
      </c>
      <c r="M221" s="233"/>
      <c r="N221" s="234"/>
      <c r="O221" s="235"/>
      <c r="P221" s="235"/>
      <c r="Q221" s="235"/>
      <c r="AN221" s="200"/>
      <c r="AO221" s="109" t="s">
        <v>416</v>
      </c>
    </row>
    <row r="222" spans="1:41" s="108" customFormat="1" ht="16.5" customHeight="1">
      <c r="A222" s="231"/>
      <c r="B222" s="204"/>
      <c r="C222" s="1141" t="s">
        <v>417</v>
      </c>
      <c r="D222" s="1141"/>
      <c r="E222" s="1141"/>
      <c r="F222" s="1141"/>
      <c r="G222" s="1141"/>
      <c r="H222" s="1141"/>
      <c r="I222" s="1141"/>
      <c r="J222" s="1141"/>
      <c r="K222" s="1141"/>
      <c r="L222" s="236"/>
      <c r="M222" s="233"/>
      <c r="N222" s="234"/>
      <c r="O222" s="235"/>
      <c r="P222" s="235"/>
      <c r="Q222" s="235"/>
      <c r="AN222" s="200"/>
      <c r="AO222" s="109" t="s">
        <v>417</v>
      </c>
    </row>
    <row r="223" spans="1:41" s="108" customFormat="1" ht="16.5" customHeight="1">
      <c r="A223" s="231"/>
      <c r="B223" s="204"/>
      <c r="C223" s="1141" t="s">
        <v>488</v>
      </c>
      <c r="D223" s="1141"/>
      <c r="E223" s="1141"/>
      <c r="F223" s="1141"/>
      <c r="G223" s="1141"/>
      <c r="H223" s="1141"/>
      <c r="I223" s="1141"/>
      <c r="J223" s="1141"/>
      <c r="K223" s="1141"/>
      <c r="L223" s="257">
        <v>470.44</v>
      </c>
      <c r="M223" s="233"/>
      <c r="N223" s="234"/>
      <c r="O223" s="235"/>
      <c r="P223" s="235"/>
      <c r="Q223" s="235"/>
      <c r="AN223" s="200"/>
      <c r="AO223" s="109" t="s">
        <v>488</v>
      </c>
    </row>
    <row r="224" spans="1:41" s="108" customFormat="1" ht="16.5" customHeight="1">
      <c r="A224" s="231"/>
      <c r="B224" s="204"/>
      <c r="C224" s="1141" t="s">
        <v>418</v>
      </c>
      <c r="D224" s="1141"/>
      <c r="E224" s="1141"/>
      <c r="F224" s="1141"/>
      <c r="G224" s="1141"/>
      <c r="H224" s="1141"/>
      <c r="I224" s="1141"/>
      <c r="J224" s="1141"/>
      <c r="K224" s="1141"/>
      <c r="L224" s="257">
        <v>199.22</v>
      </c>
      <c r="M224" s="233"/>
      <c r="N224" s="234"/>
      <c r="O224" s="235"/>
      <c r="P224" s="235"/>
      <c r="Q224" s="235"/>
      <c r="AN224" s="200"/>
      <c r="AO224" s="109" t="s">
        <v>418</v>
      </c>
    </row>
    <row r="225" spans="1:41" s="108" customFormat="1" ht="16.5" customHeight="1">
      <c r="A225" s="231"/>
      <c r="B225" s="204"/>
      <c r="C225" s="1141" t="s">
        <v>419</v>
      </c>
      <c r="D225" s="1141"/>
      <c r="E225" s="1141"/>
      <c r="F225" s="1141"/>
      <c r="G225" s="1141"/>
      <c r="H225" s="1141"/>
      <c r="I225" s="1141"/>
      <c r="J225" s="1141"/>
      <c r="K225" s="1141"/>
      <c r="L225" s="257">
        <v>19.989999999999998</v>
      </c>
      <c r="M225" s="233"/>
      <c r="N225" s="234"/>
      <c r="O225" s="235"/>
      <c r="P225" s="235"/>
      <c r="Q225" s="235"/>
      <c r="AN225" s="200"/>
      <c r="AO225" s="109" t="s">
        <v>419</v>
      </c>
    </row>
    <row r="226" spans="1:41" s="108" customFormat="1" ht="16.5" customHeight="1">
      <c r="A226" s="231"/>
      <c r="B226" s="204"/>
      <c r="C226" s="1141" t="s">
        <v>420</v>
      </c>
      <c r="D226" s="1141"/>
      <c r="E226" s="1141"/>
      <c r="F226" s="1141"/>
      <c r="G226" s="1141"/>
      <c r="H226" s="1141"/>
      <c r="I226" s="1141"/>
      <c r="J226" s="1141"/>
      <c r="K226" s="1141"/>
      <c r="L226" s="232">
        <v>4986.3900000000003</v>
      </c>
      <c r="M226" s="233"/>
      <c r="N226" s="234"/>
      <c r="O226" s="235"/>
      <c r="P226" s="235"/>
      <c r="Q226" s="235"/>
      <c r="AN226" s="200"/>
      <c r="AO226" s="109" t="s">
        <v>420</v>
      </c>
    </row>
    <row r="227" spans="1:41" s="108" customFormat="1" ht="45">
      <c r="A227" s="231"/>
      <c r="B227" s="204" t="s">
        <v>422</v>
      </c>
      <c r="C227" s="1141" t="s">
        <v>421</v>
      </c>
      <c r="D227" s="1141"/>
      <c r="E227" s="1141"/>
      <c r="F227" s="1141"/>
      <c r="G227" s="1141"/>
      <c r="H227" s="1141"/>
      <c r="I227" s="1141"/>
      <c r="J227" s="1141"/>
      <c r="K227" s="1141"/>
      <c r="L227" s="232">
        <v>4651</v>
      </c>
      <c r="M227" s="238">
        <v>9.3800000000000008</v>
      </c>
      <c r="N227" s="237">
        <v>43626</v>
      </c>
      <c r="O227" s="235"/>
      <c r="P227" s="235"/>
      <c r="Q227" s="235"/>
      <c r="AN227" s="200"/>
      <c r="AO227" s="109" t="s">
        <v>421</v>
      </c>
    </row>
    <row r="228" spans="1:41" s="108" customFormat="1" ht="16.5" customHeight="1">
      <c r="A228" s="231"/>
      <c r="B228" s="204"/>
      <c r="C228" s="1141" t="s">
        <v>417</v>
      </c>
      <c r="D228" s="1141"/>
      <c r="E228" s="1141"/>
      <c r="F228" s="1141"/>
      <c r="G228" s="1141"/>
      <c r="H228" s="1141"/>
      <c r="I228" s="1141"/>
      <c r="J228" s="1141"/>
      <c r="K228" s="1141"/>
      <c r="L228" s="236"/>
      <c r="M228" s="233"/>
      <c r="N228" s="234"/>
      <c r="O228" s="235"/>
      <c r="P228" s="235"/>
      <c r="Q228" s="235"/>
      <c r="AN228" s="200"/>
      <c r="AO228" s="109" t="s">
        <v>417</v>
      </c>
    </row>
    <row r="229" spans="1:41" s="108" customFormat="1" ht="16.5" customHeight="1">
      <c r="A229" s="231"/>
      <c r="B229" s="204"/>
      <c r="C229" s="1141" t="s">
        <v>489</v>
      </c>
      <c r="D229" s="1141"/>
      <c r="E229" s="1141"/>
      <c r="F229" s="1141"/>
      <c r="G229" s="1141"/>
      <c r="H229" s="1141"/>
      <c r="I229" s="1141"/>
      <c r="J229" s="1141"/>
      <c r="K229" s="1141"/>
      <c r="L229" s="257">
        <v>155.54</v>
      </c>
      <c r="M229" s="233"/>
      <c r="N229" s="234"/>
      <c r="O229" s="235"/>
      <c r="P229" s="235"/>
      <c r="Q229" s="235"/>
      <c r="AN229" s="200"/>
      <c r="AO229" s="109" t="s">
        <v>489</v>
      </c>
    </row>
    <row r="230" spans="1:41" s="108" customFormat="1" ht="16.5" customHeight="1">
      <c r="A230" s="231"/>
      <c r="B230" s="204"/>
      <c r="C230" s="1141" t="s">
        <v>490</v>
      </c>
      <c r="D230" s="1141"/>
      <c r="E230" s="1141"/>
      <c r="F230" s="1141"/>
      <c r="G230" s="1141"/>
      <c r="H230" s="1141"/>
      <c r="I230" s="1141"/>
      <c r="J230" s="1141"/>
      <c r="K230" s="1141"/>
      <c r="L230" s="257">
        <v>48.24</v>
      </c>
      <c r="M230" s="233"/>
      <c r="N230" s="234"/>
      <c r="O230" s="235"/>
      <c r="P230" s="235"/>
      <c r="Q230" s="235"/>
      <c r="AN230" s="200"/>
      <c r="AO230" s="109" t="s">
        <v>490</v>
      </c>
    </row>
    <row r="231" spans="1:41" s="108" customFormat="1" ht="16.5" customHeight="1">
      <c r="A231" s="231"/>
      <c r="B231" s="204"/>
      <c r="C231" s="1141" t="s">
        <v>491</v>
      </c>
      <c r="D231" s="1141"/>
      <c r="E231" s="1141"/>
      <c r="F231" s="1141"/>
      <c r="G231" s="1141"/>
      <c r="H231" s="1141"/>
      <c r="I231" s="1141"/>
      <c r="J231" s="1141"/>
      <c r="K231" s="1141"/>
      <c r="L231" s="257">
        <v>5.01</v>
      </c>
      <c r="M231" s="233"/>
      <c r="N231" s="234"/>
      <c r="O231" s="235"/>
      <c r="P231" s="235"/>
      <c r="Q231" s="235"/>
      <c r="AN231" s="200"/>
      <c r="AO231" s="109" t="s">
        <v>491</v>
      </c>
    </row>
    <row r="232" spans="1:41" s="108" customFormat="1" ht="16.5" customHeight="1">
      <c r="A232" s="231"/>
      <c r="B232" s="204"/>
      <c r="C232" s="1141" t="s">
        <v>492</v>
      </c>
      <c r="D232" s="1141"/>
      <c r="E232" s="1141"/>
      <c r="F232" s="1141"/>
      <c r="G232" s="1141"/>
      <c r="H232" s="1141"/>
      <c r="I232" s="1141"/>
      <c r="J232" s="1141"/>
      <c r="K232" s="1141"/>
      <c r="L232" s="232">
        <v>4174.3</v>
      </c>
      <c r="M232" s="233"/>
      <c r="N232" s="234"/>
      <c r="O232" s="235"/>
      <c r="P232" s="235"/>
      <c r="Q232" s="235"/>
      <c r="AN232" s="200"/>
      <c r="AO232" s="109" t="s">
        <v>492</v>
      </c>
    </row>
    <row r="233" spans="1:41" s="108" customFormat="1" ht="16.5" customHeight="1">
      <c r="A233" s="231"/>
      <c r="B233" s="204"/>
      <c r="C233" s="1141" t="s">
        <v>493</v>
      </c>
      <c r="D233" s="1141"/>
      <c r="E233" s="1141"/>
      <c r="F233" s="1141"/>
      <c r="G233" s="1141"/>
      <c r="H233" s="1141"/>
      <c r="I233" s="1141"/>
      <c r="J233" s="1141"/>
      <c r="K233" s="1141"/>
      <c r="L233" s="257">
        <v>166.05</v>
      </c>
      <c r="M233" s="233"/>
      <c r="N233" s="234"/>
      <c r="O233" s="235"/>
      <c r="P233" s="235"/>
      <c r="Q233" s="235"/>
      <c r="AN233" s="200"/>
      <c r="AO233" s="109" t="s">
        <v>493</v>
      </c>
    </row>
    <row r="234" spans="1:41" s="108" customFormat="1" ht="16.5" customHeight="1">
      <c r="A234" s="231"/>
      <c r="B234" s="204"/>
      <c r="C234" s="1141" t="s">
        <v>494</v>
      </c>
      <c r="D234" s="1141"/>
      <c r="E234" s="1141"/>
      <c r="F234" s="1141"/>
      <c r="G234" s="1141"/>
      <c r="H234" s="1141"/>
      <c r="I234" s="1141"/>
      <c r="J234" s="1141"/>
      <c r="K234" s="1141"/>
      <c r="L234" s="257">
        <v>106.87</v>
      </c>
      <c r="M234" s="233"/>
      <c r="N234" s="234"/>
      <c r="O234" s="235"/>
      <c r="P234" s="235"/>
      <c r="Q234" s="235"/>
      <c r="AN234" s="200"/>
      <c r="AO234" s="109" t="s">
        <v>494</v>
      </c>
    </row>
    <row r="235" spans="1:41" s="108" customFormat="1" ht="45">
      <c r="A235" s="231"/>
      <c r="B235" s="204" t="s">
        <v>422</v>
      </c>
      <c r="C235" s="1141" t="s">
        <v>910</v>
      </c>
      <c r="D235" s="1141"/>
      <c r="E235" s="1141"/>
      <c r="F235" s="1141"/>
      <c r="G235" s="1141"/>
      <c r="H235" s="1141"/>
      <c r="I235" s="1141"/>
      <c r="J235" s="1141"/>
      <c r="K235" s="1141"/>
      <c r="L235" s="232">
        <v>1743.1</v>
      </c>
      <c r="M235" s="238">
        <v>9.3800000000000008</v>
      </c>
      <c r="N235" s="237">
        <v>16350</v>
      </c>
      <c r="O235" s="235"/>
      <c r="P235" s="235"/>
      <c r="Q235" s="235"/>
      <c r="AN235" s="200"/>
      <c r="AO235" s="109" t="s">
        <v>910</v>
      </c>
    </row>
    <row r="236" spans="1:41" s="108" customFormat="1" ht="16.5" customHeight="1">
      <c r="A236" s="231"/>
      <c r="B236" s="204"/>
      <c r="C236" s="1141" t="s">
        <v>417</v>
      </c>
      <c r="D236" s="1141"/>
      <c r="E236" s="1141"/>
      <c r="F236" s="1141"/>
      <c r="G236" s="1141"/>
      <c r="H236" s="1141"/>
      <c r="I236" s="1141"/>
      <c r="J236" s="1141"/>
      <c r="K236" s="1141"/>
      <c r="L236" s="236"/>
      <c r="M236" s="233"/>
      <c r="N236" s="234"/>
      <c r="O236" s="235"/>
      <c r="P236" s="235"/>
      <c r="Q236" s="235"/>
      <c r="AN236" s="200"/>
      <c r="AO236" s="109" t="s">
        <v>417</v>
      </c>
    </row>
    <row r="237" spans="1:41" s="108" customFormat="1" ht="16.5" customHeight="1">
      <c r="A237" s="231"/>
      <c r="B237" s="204"/>
      <c r="C237" s="1141" t="s">
        <v>489</v>
      </c>
      <c r="D237" s="1141"/>
      <c r="E237" s="1141"/>
      <c r="F237" s="1141"/>
      <c r="G237" s="1141"/>
      <c r="H237" s="1141"/>
      <c r="I237" s="1141"/>
      <c r="J237" s="1141"/>
      <c r="K237" s="1141"/>
      <c r="L237" s="257">
        <v>314.89999999999998</v>
      </c>
      <c r="M237" s="233"/>
      <c r="N237" s="234"/>
      <c r="O237" s="235"/>
      <c r="P237" s="235"/>
      <c r="Q237" s="235"/>
      <c r="AN237" s="200"/>
      <c r="AO237" s="109" t="s">
        <v>489</v>
      </c>
    </row>
    <row r="238" spans="1:41" s="108" customFormat="1" ht="16.5" customHeight="1">
      <c r="A238" s="231"/>
      <c r="B238" s="204"/>
      <c r="C238" s="1141" t="s">
        <v>490</v>
      </c>
      <c r="D238" s="1141"/>
      <c r="E238" s="1141"/>
      <c r="F238" s="1141"/>
      <c r="G238" s="1141"/>
      <c r="H238" s="1141"/>
      <c r="I238" s="1141"/>
      <c r="J238" s="1141"/>
      <c r="K238" s="1141"/>
      <c r="L238" s="257">
        <v>150.97999999999999</v>
      </c>
      <c r="M238" s="233"/>
      <c r="N238" s="234"/>
      <c r="O238" s="235"/>
      <c r="P238" s="235"/>
      <c r="Q238" s="235"/>
      <c r="AN238" s="200"/>
      <c r="AO238" s="109" t="s">
        <v>490</v>
      </c>
    </row>
    <row r="239" spans="1:41" s="108" customFormat="1" ht="16.5" customHeight="1">
      <c r="A239" s="231"/>
      <c r="B239" s="204"/>
      <c r="C239" s="1141" t="s">
        <v>491</v>
      </c>
      <c r="D239" s="1141"/>
      <c r="E239" s="1141"/>
      <c r="F239" s="1141"/>
      <c r="G239" s="1141"/>
      <c r="H239" s="1141"/>
      <c r="I239" s="1141"/>
      <c r="J239" s="1141"/>
      <c r="K239" s="1141"/>
      <c r="L239" s="257">
        <v>14.98</v>
      </c>
      <c r="M239" s="233"/>
      <c r="N239" s="234"/>
      <c r="O239" s="235"/>
      <c r="P239" s="235"/>
      <c r="Q239" s="235"/>
      <c r="AN239" s="200"/>
      <c r="AO239" s="109" t="s">
        <v>491</v>
      </c>
    </row>
    <row r="240" spans="1:41" s="108" customFormat="1" ht="16.5" customHeight="1">
      <c r="A240" s="231"/>
      <c r="B240" s="204"/>
      <c r="C240" s="1141" t="s">
        <v>492</v>
      </c>
      <c r="D240" s="1141"/>
      <c r="E240" s="1141"/>
      <c r="F240" s="1141"/>
      <c r="G240" s="1141"/>
      <c r="H240" s="1141"/>
      <c r="I240" s="1141"/>
      <c r="J240" s="1141"/>
      <c r="K240" s="1141"/>
      <c r="L240" s="257">
        <v>812.09</v>
      </c>
      <c r="M240" s="233"/>
      <c r="N240" s="234"/>
      <c r="O240" s="235"/>
      <c r="P240" s="235"/>
      <c r="Q240" s="235"/>
      <c r="AN240" s="200"/>
      <c r="AO240" s="109" t="s">
        <v>492</v>
      </c>
    </row>
    <row r="241" spans="1:42" s="108" customFormat="1" ht="16.5" customHeight="1">
      <c r="A241" s="231"/>
      <c r="B241" s="204"/>
      <c r="C241" s="1141" t="s">
        <v>493</v>
      </c>
      <c r="D241" s="1141"/>
      <c r="E241" s="1141"/>
      <c r="F241" s="1141"/>
      <c r="G241" s="1141"/>
      <c r="H241" s="1141"/>
      <c r="I241" s="1141"/>
      <c r="J241" s="1141"/>
      <c r="K241" s="1141"/>
      <c r="L241" s="257">
        <v>303.49</v>
      </c>
      <c r="M241" s="233"/>
      <c r="N241" s="234"/>
      <c r="O241" s="235"/>
      <c r="P241" s="235"/>
      <c r="Q241" s="235"/>
      <c r="AN241" s="200"/>
      <c r="AO241" s="109" t="s">
        <v>493</v>
      </c>
    </row>
    <row r="242" spans="1:42" s="108" customFormat="1" ht="16.5" customHeight="1">
      <c r="A242" s="231"/>
      <c r="B242" s="204"/>
      <c r="C242" s="1141" t="s">
        <v>494</v>
      </c>
      <c r="D242" s="1141"/>
      <c r="E242" s="1141"/>
      <c r="F242" s="1141"/>
      <c r="G242" s="1141"/>
      <c r="H242" s="1141"/>
      <c r="I242" s="1141"/>
      <c r="J242" s="1141"/>
      <c r="K242" s="1141"/>
      <c r="L242" s="257">
        <v>161.63999999999999</v>
      </c>
      <c r="M242" s="233"/>
      <c r="N242" s="234"/>
      <c r="O242" s="235"/>
      <c r="P242" s="235"/>
      <c r="Q242" s="235"/>
      <c r="AN242" s="200"/>
      <c r="AO242" s="109" t="s">
        <v>494</v>
      </c>
    </row>
    <row r="243" spans="1:42" s="108" customFormat="1" ht="78.75">
      <c r="A243" s="231"/>
      <c r="B243" s="204" t="s">
        <v>1230</v>
      </c>
      <c r="C243" s="1141" t="s">
        <v>1100</v>
      </c>
      <c r="D243" s="1141"/>
      <c r="E243" s="1141"/>
      <c r="F243" s="1141"/>
      <c r="G243" s="1141"/>
      <c r="H243" s="1141"/>
      <c r="I243" s="1141"/>
      <c r="J243" s="1141"/>
      <c r="K243" s="1141"/>
      <c r="L243" s="232">
        <v>40279.440000000002</v>
      </c>
      <c r="M243" s="238">
        <v>4.96</v>
      </c>
      <c r="N243" s="237">
        <v>199786</v>
      </c>
      <c r="O243" s="235"/>
      <c r="P243" s="235"/>
      <c r="Q243" s="235"/>
      <c r="AN243" s="200"/>
      <c r="AO243" s="109" t="s">
        <v>1100</v>
      </c>
    </row>
    <row r="244" spans="1:42" s="108" customFormat="1" ht="16.5" customHeight="1">
      <c r="A244" s="231"/>
      <c r="B244" s="204"/>
      <c r="C244" s="1141" t="s">
        <v>431</v>
      </c>
      <c r="D244" s="1141"/>
      <c r="E244" s="1141"/>
      <c r="F244" s="1141"/>
      <c r="G244" s="1141"/>
      <c r="H244" s="1141"/>
      <c r="I244" s="1141"/>
      <c r="J244" s="1141"/>
      <c r="K244" s="1141"/>
      <c r="L244" s="257">
        <v>490.43</v>
      </c>
      <c r="M244" s="233"/>
      <c r="N244" s="234"/>
      <c r="O244" s="235"/>
      <c r="P244" s="235"/>
      <c r="Q244" s="235"/>
      <c r="AN244" s="200"/>
      <c r="AO244" s="109" t="s">
        <v>431</v>
      </c>
    </row>
    <row r="245" spans="1:42" s="108" customFormat="1" ht="16.5" customHeight="1">
      <c r="A245" s="231"/>
      <c r="B245" s="204"/>
      <c r="C245" s="1141" t="s">
        <v>432</v>
      </c>
      <c r="D245" s="1141"/>
      <c r="E245" s="1141"/>
      <c r="F245" s="1141"/>
      <c r="G245" s="1141"/>
      <c r="H245" s="1141"/>
      <c r="I245" s="1141"/>
      <c r="J245" s="1141"/>
      <c r="K245" s="1141"/>
      <c r="L245" s="257">
        <v>469.54</v>
      </c>
      <c r="M245" s="233"/>
      <c r="N245" s="234"/>
      <c r="O245" s="235"/>
      <c r="P245" s="235"/>
      <c r="Q245" s="235"/>
      <c r="AN245" s="200"/>
      <c r="AO245" s="109" t="s">
        <v>432</v>
      </c>
    </row>
    <row r="246" spans="1:42" s="108" customFormat="1" ht="16.5" customHeight="1">
      <c r="A246" s="231"/>
      <c r="B246" s="204"/>
      <c r="C246" s="1141" t="s">
        <v>433</v>
      </c>
      <c r="D246" s="1141"/>
      <c r="E246" s="1141"/>
      <c r="F246" s="1141"/>
      <c r="G246" s="1141"/>
      <c r="H246" s="1141"/>
      <c r="I246" s="1141"/>
      <c r="J246" s="1141"/>
      <c r="K246" s="1141"/>
      <c r="L246" s="257">
        <v>268.51</v>
      </c>
      <c r="M246" s="233"/>
      <c r="N246" s="234"/>
      <c r="O246" s="235"/>
      <c r="P246" s="235"/>
      <c r="Q246" s="235"/>
      <c r="AN246" s="200"/>
      <c r="AO246" s="109" t="s">
        <v>433</v>
      </c>
    </row>
    <row r="247" spans="1:42" s="108" customFormat="1" ht="16.5" customHeight="1">
      <c r="A247" s="231"/>
      <c r="B247" s="226"/>
      <c r="C247" s="1142" t="s">
        <v>434</v>
      </c>
      <c r="D247" s="1142"/>
      <c r="E247" s="1142"/>
      <c r="F247" s="1142"/>
      <c r="G247" s="1142"/>
      <c r="H247" s="1142"/>
      <c r="I247" s="1142"/>
      <c r="J247" s="1142"/>
      <c r="K247" s="1142"/>
      <c r="L247" s="239">
        <v>46673.54</v>
      </c>
      <c r="M247" s="240"/>
      <c r="N247" s="241">
        <v>259762</v>
      </c>
      <c r="O247" s="235"/>
      <c r="P247" s="235"/>
      <c r="Q247" s="235"/>
      <c r="AN247" s="200"/>
      <c r="AP247" s="200" t="s">
        <v>434</v>
      </c>
    </row>
    <row r="248" spans="1:42" s="108" customFormat="1" ht="16.5" customHeight="1">
      <c r="A248" s="231"/>
      <c r="B248" s="204"/>
      <c r="C248" s="1141" t="s">
        <v>417</v>
      </c>
      <c r="D248" s="1141"/>
      <c r="E248" s="1141"/>
      <c r="F248" s="1141"/>
      <c r="G248" s="1141"/>
      <c r="H248" s="1141"/>
      <c r="I248" s="1141"/>
      <c r="J248" s="1141"/>
      <c r="K248" s="1141"/>
      <c r="L248" s="236"/>
      <c r="M248" s="233"/>
      <c r="N248" s="234"/>
      <c r="O248" s="235"/>
      <c r="P248" s="235"/>
      <c r="Q248" s="235"/>
      <c r="AN248" s="200"/>
      <c r="AO248" s="109" t="s">
        <v>417</v>
      </c>
      <c r="AP248" s="200"/>
    </row>
    <row r="249" spans="1:42" s="108" customFormat="1" ht="16.5" customHeight="1">
      <c r="A249" s="231"/>
      <c r="B249" s="204"/>
      <c r="C249" s="1141" t="s">
        <v>1204</v>
      </c>
      <c r="D249" s="1141"/>
      <c r="E249" s="1141"/>
      <c r="F249" s="1141"/>
      <c r="G249" s="1141"/>
      <c r="H249" s="1141"/>
      <c r="I249" s="1141"/>
      <c r="J249" s="1141"/>
      <c r="K249" s="1141"/>
      <c r="L249" s="236"/>
      <c r="M249" s="233"/>
      <c r="N249" s="237">
        <v>30630</v>
      </c>
      <c r="O249" s="235"/>
      <c r="P249" s="235"/>
      <c r="Q249" s="235"/>
      <c r="AN249" s="200"/>
      <c r="AO249" s="109" t="s">
        <v>1204</v>
      </c>
      <c r="AP249" s="200"/>
    </row>
    <row r="250" spans="1:42" s="108" customFormat="1" ht="16.5" customHeight="1">
      <c r="A250" s="231"/>
      <c r="B250" s="204"/>
      <c r="C250" s="1141" t="s">
        <v>1104</v>
      </c>
      <c r="D250" s="1141"/>
      <c r="E250" s="1141"/>
      <c r="F250" s="1141"/>
      <c r="G250" s="1141"/>
      <c r="H250" s="1141"/>
      <c r="I250" s="1141"/>
      <c r="J250" s="1141"/>
      <c r="K250" s="1141"/>
      <c r="L250" s="236"/>
      <c r="M250" s="233"/>
      <c r="N250" s="237">
        <v>199786</v>
      </c>
      <c r="O250" s="235"/>
      <c r="P250" s="235"/>
      <c r="Q250" s="235"/>
      <c r="AN250" s="200"/>
      <c r="AO250" s="109" t="s">
        <v>1104</v>
      </c>
      <c r="AP250" s="200"/>
    </row>
    <row r="251" spans="1:42" s="108" customFormat="1" ht="1.5" customHeight="1">
      <c r="B251" s="226"/>
      <c r="C251" s="217"/>
      <c r="D251" s="217"/>
      <c r="E251" s="217"/>
      <c r="F251" s="217"/>
      <c r="G251" s="217"/>
      <c r="H251" s="217"/>
      <c r="I251" s="217"/>
      <c r="J251" s="217"/>
      <c r="K251" s="217"/>
      <c r="L251" s="239"/>
      <c r="M251" s="242"/>
      <c r="N251" s="243"/>
    </row>
    <row r="252" spans="1:42" s="108" customFormat="1" ht="53.25" customHeight="1">
      <c r="A252" s="244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</row>
    <row r="253" spans="1:42" s="108" customFormat="1" ht="12.75" customHeight="1">
      <c r="A253" s="177"/>
      <c r="B253" s="236" t="s">
        <v>329</v>
      </c>
      <c r="C253" s="1143" t="s">
        <v>435</v>
      </c>
      <c r="D253" s="1143"/>
      <c r="E253" s="1143"/>
      <c r="F253" s="1143"/>
      <c r="G253" s="1143"/>
      <c r="H253" s="1143"/>
      <c r="I253" s="1143"/>
      <c r="J253" s="1143"/>
      <c r="K253" s="1143"/>
      <c r="L253" s="1143"/>
    </row>
    <row r="254" spans="1:42" s="108" customFormat="1" ht="13.5" customHeight="1">
      <c r="A254" s="177"/>
      <c r="B254" s="169"/>
      <c r="C254" s="1144" t="s">
        <v>157</v>
      </c>
      <c r="D254" s="1144"/>
      <c r="E254" s="1144"/>
      <c r="F254" s="1144"/>
      <c r="G254" s="1144"/>
      <c r="H254" s="1144"/>
      <c r="I254" s="1144"/>
      <c r="J254" s="1144"/>
      <c r="K254" s="1144"/>
      <c r="L254" s="1144"/>
    </row>
    <row r="255" spans="1:42" s="108" customFormat="1" ht="13.5" customHeight="1">
      <c r="A255" s="177"/>
      <c r="B255" s="236" t="s">
        <v>331</v>
      </c>
      <c r="C255" s="1143" t="s">
        <v>436</v>
      </c>
      <c r="D255" s="1143"/>
      <c r="E255" s="1143"/>
      <c r="F255" s="1143"/>
      <c r="G255" s="1143"/>
      <c r="H255" s="1143"/>
      <c r="I255" s="1143"/>
      <c r="J255" s="1143"/>
      <c r="K255" s="1143"/>
      <c r="L255" s="1143"/>
    </row>
    <row r="256" spans="1:42" s="108" customFormat="1" ht="13.5" customHeight="1">
      <c r="A256" s="177"/>
      <c r="C256" s="1144" t="s">
        <v>157</v>
      </c>
      <c r="D256" s="1144"/>
      <c r="E256" s="1144"/>
      <c r="F256" s="1144"/>
      <c r="G256" s="1144"/>
      <c r="H256" s="1144"/>
      <c r="I256" s="1144"/>
      <c r="J256" s="1144"/>
      <c r="K256" s="1144"/>
      <c r="L256" s="1144"/>
    </row>
    <row r="258" spans="1:43" ht="11.25">
      <c r="A258" s="1140"/>
      <c r="B258" s="1140"/>
      <c r="C258" s="1140"/>
      <c r="D258" s="1140"/>
      <c r="E258" s="1140"/>
      <c r="F258" s="1140"/>
      <c r="G258" s="1140"/>
      <c r="H258" s="1140"/>
      <c r="I258" s="1140"/>
      <c r="J258" s="1140"/>
      <c r="K258" s="1140"/>
      <c r="L258" s="1140"/>
      <c r="M258" s="1140"/>
      <c r="N258" s="1140"/>
      <c r="R258" s="108"/>
      <c r="S258" s="108"/>
      <c r="T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9" t="s">
        <v>149</v>
      </c>
    </row>
    <row r="259" spans="1:43" ht="11.25">
      <c r="B259" s="246"/>
      <c r="D259" s="246"/>
      <c r="F259" s="246"/>
      <c r="R259" s="108"/>
      <c r="S259" s="108"/>
      <c r="T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</row>
    <row r="263" spans="1:43" ht="11.25">
      <c r="R263" s="108"/>
      <c r="S263" s="108"/>
      <c r="T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</row>
    <row r="280" s="108" customFormat="1" ht="11.25"/>
    <row r="283" s="108" customFormat="1" ht="11.25"/>
    <row r="336" s="108" customFormat="1" ht="11.25"/>
    <row r="337" s="108" customFormat="1" ht="11.25"/>
    <row r="340" s="108" customFormat="1" ht="11.25"/>
    <row r="357" s="108" customFormat="1" ht="11.25"/>
    <row r="358" s="108" customFormat="1" ht="11.25"/>
    <row r="370" s="108" customFormat="1" ht="11.25"/>
    <row r="384" s="108" customFormat="1" ht="11.25"/>
  </sheetData>
  <mergeCells count="241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N46"/>
    <mergeCell ref="C47:N47"/>
    <mergeCell ref="C48:E48"/>
    <mergeCell ref="C49:E49"/>
    <mergeCell ref="C38:E38"/>
    <mergeCell ref="C39:E39"/>
    <mergeCell ref="C40:E40"/>
    <mergeCell ref="C41:E41"/>
    <mergeCell ref="C42:E42"/>
    <mergeCell ref="C43:E43"/>
    <mergeCell ref="C56:E56"/>
    <mergeCell ref="C57:E57"/>
    <mergeCell ref="C58:E58"/>
    <mergeCell ref="C59:E59"/>
    <mergeCell ref="C60:N60"/>
    <mergeCell ref="C61:E61"/>
    <mergeCell ref="C50:N50"/>
    <mergeCell ref="C51:E51"/>
    <mergeCell ref="C52:E52"/>
    <mergeCell ref="C53:E53"/>
    <mergeCell ref="C54:E54"/>
    <mergeCell ref="C55:E55"/>
    <mergeCell ref="C68:N68"/>
    <mergeCell ref="C69:E69"/>
    <mergeCell ref="C70:E70"/>
    <mergeCell ref="C71:N71"/>
    <mergeCell ref="C72:N72"/>
    <mergeCell ref="C73:E73"/>
    <mergeCell ref="C62:E62"/>
    <mergeCell ref="C63:N63"/>
    <mergeCell ref="C64:N64"/>
    <mergeCell ref="C65:E65"/>
    <mergeCell ref="C66:E66"/>
    <mergeCell ref="C67:N67"/>
    <mergeCell ref="C80:N80"/>
    <mergeCell ref="C81:E81"/>
    <mergeCell ref="C82:E82"/>
    <mergeCell ref="C83:N83"/>
    <mergeCell ref="C84:N84"/>
    <mergeCell ref="C85:E85"/>
    <mergeCell ref="C74:E74"/>
    <mergeCell ref="C75:N75"/>
    <mergeCell ref="C76:N76"/>
    <mergeCell ref="C77:E77"/>
    <mergeCell ref="C78:E78"/>
    <mergeCell ref="C79:N79"/>
    <mergeCell ref="C92:N92"/>
    <mergeCell ref="C93:E93"/>
    <mergeCell ref="C94:E94"/>
    <mergeCell ref="C95:N95"/>
    <mergeCell ref="C96:N96"/>
    <mergeCell ref="C97:E97"/>
    <mergeCell ref="C86:E86"/>
    <mergeCell ref="C87:N87"/>
    <mergeCell ref="C88:N88"/>
    <mergeCell ref="C89:E89"/>
    <mergeCell ref="C90:E90"/>
    <mergeCell ref="C91:N91"/>
    <mergeCell ref="C104:E104"/>
    <mergeCell ref="C105:E105"/>
    <mergeCell ref="C106:E106"/>
    <mergeCell ref="C107:E107"/>
    <mergeCell ref="C108:E108"/>
    <mergeCell ref="C109:N109"/>
    <mergeCell ref="C98:E98"/>
    <mergeCell ref="C99:E99"/>
    <mergeCell ref="C100:E100"/>
    <mergeCell ref="C101:E101"/>
    <mergeCell ref="C102:E102"/>
    <mergeCell ref="C103:E103"/>
    <mergeCell ref="C116:N116"/>
    <mergeCell ref="C117:N117"/>
    <mergeCell ref="C118:E118"/>
    <mergeCell ref="C119:E119"/>
    <mergeCell ref="C120:N120"/>
    <mergeCell ref="C121:E121"/>
    <mergeCell ref="C110:E110"/>
    <mergeCell ref="C111:E111"/>
    <mergeCell ref="C112:N112"/>
    <mergeCell ref="C113:N113"/>
    <mergeCell ref="C114:E114"/>
    <mergeCell ref="C115:E115"/>
    <mergeCell ref="C128:E128"/>
    <mergeCell ref="C129:E129"/>
    <mergeCell ref="C130:N130"/>
    <mergeCell ref="C131:N131"/>
    <mergeCell ref="C132:E132"/>
    <mergeCell ref="C133:E133"/>
    <mergeCell ref="C122:E122"/>
    <mergeCell ref="C123:E123"/>
    <mergeCell ref="C124:E124"/>
    <mergeCell ref="C125:E125"/>
    <mergeCell ref="C126:E126"/>
    <mergeCell ref="C127:E127"/>
    <mergeCell ref="C140:E140"/>
    <mergeCell ref="C141:E141"/>
    <mergeCell ref="C142:E142"/>
    <mergeCell ref="C143:E143"/>
    <mergeCell ref="C144:E144"/>
    <mergeCell ref="C145:N145"/>
    <mergeCell ref="C134:N134"/>
    <mergeCell ref="C135:E135"/>
    <mergeCell ref="C136:E136"/>
    <mergeCell ref="C137:E137"/>
    <mergeCell ref="C138:E138"/>
    <mergeCell ref="C139:E139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N148"/>
    <mergeCell ref="C149:E149"/>
    <mergeCell ref="C150:E150"/>
    <mergeCell ref="C151:E151"/>
    <mergeCell ref="C164:N164"/>
    <mergeCell ref="C165:E165"/>
    <mergeCell ref="C166:E166"/>
    <mergeCell ref="C167:N167"/>
    <mergeCell ref="C168:N168"/>
    <mergeCell ref="C169:E169"/>
    <mergeCell ref="C158:E158"/>
    <mergeCell ref="C159:E159"/>
    <mergeCell ref="C160:E160"/>
    <mergeCell ref="C161:N161"/>
    <mergeCell ref="C162:N162"/>
    <mergeCell ref="C163:N163"/>
    <mergeCell ref="C177:K177"/>
    <mergeCell ref="C178:K178"/>
    <mergeCell ref="C179:K179"/>
    <mergeCell ref="C180:K180"/>
    <mergeCell ref="C181:K181"/>
    <mergeCell ref="C182:K182"/>
    <mergeCell ref="C171:K171"/>
    <mergeCell ref="C172:K172"/>
    <mergeCell ref="C173:K173"/>
    <mergeCell ref="C174:K174"/>
    <mergeCell ref="C175:K175"/>
    <mergeCell ref="C176:K176"/>
    <mergeCell ref="C189:K189"/>
    <mergeCell ref="C190:K190"/>
    <mergeCell ref="C191:K191"/>
    <mergeCell ref="C192:K192"/>
    <mergeCell ref="C193:K193"/>
    <mergeCell ref="C194:K194"/>
    <mergeCell ref="C183:K183"/>
    <mergeCell ref="C184:K184"/>
    <mergeCell ref="C185:K185"/>
    <mergeCell ref="C186:K186"/>
    <mergeCell ref="C187:K187"/>
    <mergeCell ref="C188:K188"/>
    <mergeCell ref="C201:K201"/>
    <mergeCell ref="A202:N202"/>
    <mergeCell ref="A203:N203"/>
    <mergeCell ref="C204:E204"/>
    <mergeCell ref="C205:N205"/>
    <mergeCell ref="C206:E206"/>
    <mergeCell ref="C195:K195"/>
    <mergeCell ref="C196:K196"/>
    <mergeCell ref="C197:K197"/>
    <mergeCell ref="C198:K198"/>
    <mergeCell ref="C199:K199"/>
    <mergeCell ref="C200:K200"/>
    <mergeCell ref="C214:K214"/>
    <mergeCell ref="C215:K215"/>
    <mergeCell ref="C216:K216"/>
    <mergeCell ref="C217:K217"/>
    <mergeCell ref="C218:K218"/>
    <mergeCell ref="C220:K220"/>
    <mergeCell ref="C207:E207"/>
    <mergeCell ref="C208:N208"/>
    <mergeCell ref="C209:E209"/>
    <mergeCell ref="C211:K211"/>
    <mergeCell ref="C212:K212"/>
    <mergeCell ref="C213:K213"/>
    <mergeCell ref="C227:K227"/>
    <mergeCell ref="C228:K228"/>
    <mergeCell ref="C229:K229"/>
    <mergeCell ref="C230:K230"/>
    <mergeCell ref="C231:K231"/>
    <mergeCell ref="C232:K232"/>
    <mergeCell ref="C221:K221"/>
    <mergeCell ref="C222:K222"/>
    <mergeCell ref="C223:K223"/>
    <mergeCell ref="C224:K224"/>
    <mergeCell ref="C225:K225"/>
    <mergeCell ref="C226:K226"/>
    <mergeCell ref="C239:K239"/>
    <mergeCell ref="C240:K240"/>
    <mergeCell ref="C241:K241"/>
    <mergeCell ref="C242:K242"/>
    <mergeCell ref="C243:K243"/>
    <mergeCell ref="C244:K244"/>
    <mergeCell ref="C233:K233"/>
    <mergeCell ref="C234:K234"/>
    <mergeCell ref="C235:K235"/>
    <mergeCell ref="C236:K236"/>
    <mergeCell ref="C237:K237"/>
    <mergeCell ref="C238:K238"/>
    <mergeCell ref="C253:L253"/>
    <mergeCell ref="C254:L254"/>
    <mergeCell ref="C255:L255"/>
    <mergeCell ref="C256:L256"/>
    <mergeCell ref="A258:N258"/>
    <mergeCell ref="C245:K245"/>
    <mergeCell ref="C246:K246"/>
    <mergeCell ref="C247:K247"/>
    <mergeCell ref="C248:K248"/>
    <mergeCell ref="C249:K249"/>
    <mergeCell ref="C250:K250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742"/>
  <sheetViews>
    <sheetView topLeftCell="A574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1315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227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227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1316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550.6</v>
      </c>
      <c r="D22" s="182" t="s">
        <v>1317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550.6</v>
      </c>
      <c r="D24" s="182" t="s">
        <v>1317</v>
      </c>
      <c r="E24" s="137" t="s">
        <v>362</v>
      </c>
      <c r="G24" s="108" t="s">
        <v>365</v>
      </c>
      <c r="L24" s="181"/>
      <c r="M24" s="182" t="s">
        <v>1318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377.36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7.06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1319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1319</v>
      </c>
    </row>
    <row r="35" spans="1:32" s="108" customFormat="1" ht="22.5" customHeight="1">
      <c r="A35" s="194" t="s">
        <v>122</v>
      </c>
      <c r="B35" s="195" t="s">
        <v>1320</v>
      </c>
      <c r="C35" s="1145" t="s">
        <v>1321</v>
      </c>
      <c r="D35" s="1145"/>
      <c r="E35" s="1145"/>
      <c r="F35" s="196" t="s">
        <v>307</v>
      </c>
      <c r="G35" s="196"/>
      <c r="H35" s="196"/>
      <c r="I35" s="256">
        <v>2.2000000000000002</v>
      </c>
      <c r="J35" s="198"/>
      <c r="K35" s="196"/>
      <c r="L35" s="198"/>
      <c r="M35" s="196"/>
      <c r="N35" s="199"/>
      <c r="Z35" s="193"/>
      <c r="AA35" s="200" t="s">
        <v>1321</v>
      </c>
    </row>
    <row r="36" spans="1:32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23.81</v>
      </c>
      <c r="K37" s="209">
        <v>1.25</v>
      </c>
      <c r="L37" s="208">
        <v>65.48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14.41</v>
      </c>
      <c r="K38" s="209">
        <v>1.25</v>
      </c>
      <c r="L38" s="208">
        <v>39.630000000000003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1.97</v>
      </c>
      <c r="K39" s="209">
        <v>1.25</v>
      </c>
      <c r="L39" s="208">
        <v>5.42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25.72</v>
      </c>
      <c r="K40" s="207"/>
      <c r="L40" s="208">
        <v>56.58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48">
        <v>2.4</v>
      </c>
      <c r="H41" s="209">
        <v>1.25</v>
      </c>
      <c r="I41" s="248">
        <v>6.6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0.17</v>
      </c>
      <c r="H42" s="209">
        <v>1.25</v>
      </c>
      <c r="I42" s="250">
        <v>0.46750000000000003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63.94</v>
      </c>
      <c r="K43" s="212"/>
      <c r="L43" s="213">
        <v>161.69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70.900000000000006</v>
      </c>
      <c r="M44" s="207"/>
      <c r="N44" s="210"/>
      <c r="Z44" s="193"/>
      <c r="AA44" s="200"/>
      <c r="AD44" s="109" t="s">
        <v>392</v>
      </c>
    </row>
    <row r="45" spans="1:32" s="108" customFormat="1" ht="22.5" customHeight="1">
      <c r="A45" s="205"/>
      <c r="B45" s="204" t="s">
        <v>961</v>
      </c>
      <c r="C45" s="1141" t="s">
        <v>962</v>
      </c>
      <c r="D45" s="1141"/>
      <c r="E45" s="1141"/>
      <c r="F45" s="207" t="s">
        <v>395</v>
      </c>
      <c r="G45" s="215">
        <v>93</v>
      </c>
      <c r="H45" s="207"/>
      <c r="I45" s="215">
        <v>93</v>
      </c>
      <c r="J45" s="204"/>
      <c r="K45" s="207"/>
      <c r="L45" s="208">
        <v>65.94</v>
      </c>
      <c r="M45" s="207"/>
      <c r="N45" s="210"/>
      <c r="Z45" s="193"/>
      <c r="AA45" s="200"/>
      <c r="AD45" s="109" t="s">
        <v>962</v>
      </c>
    </row>
    <row r="46" spans="1:32" s="108" customFormat="1" ht="22.5" customHeight="1">
      <c r="A46" s="205"/>
      <c r="B46" s="204" t="s">
        <v>963</v>
      </c>
      <c r="C46" s="1141" t="s">
        <v>964</v>
      </c>
      <c r="D46" s="1141"/>
      <c r="E46" s="1141"/>
      <c r="F46" s="207" t="s">
        <v>395</v>
      </c>
      <c r="G46" s="215">
        <v>62</v>
      </c>
      <c r="H46" s="207"/>
      <c r="I46" s="215">
        <v>62</v>
      </c>
      <c r="J46" s="204"/>
      <c r="K46" s="207"/>
      <c r="L46" s="208">
        <v>43.96</v>
      </c>
      <c r="M46" s="207"/>
      <c r="N46" s="210"/>
      <c r="Z46" s="193"/>
      <c r="AA46" s="200"/>
      <c r="AD46" s="109" t="s">
        <v>964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271.58999999999997</v>
      </c>
      <c r="M47" s="212"/>
      <c r="N47" s="199"/>
      <c r="Z47" s="193"/>
      <c r="AA47" s="200"/>
      <c r="AF47" s="200" t="s">
        <v>398</v>
      </c>
    </row>
    <row r="48" spans="1:32" s="108" customFormat="1" ht="22.5" customHeight="1">
      <c r="A48" s="194" t="s">
        <v>125</v>
      </c>
      <c r="B48" s="195" t="s">
        <v>1322</v>
      </c>
      <c r="C48" s="1145" t="s">
        <v>1323</v>
      </c>
      <c r="D48" s="1145"/>
      <c r="E48" s="1145"/>
      <c r="F48" s="196" t="s">
        <v>307</v>
      </c>
      <c r="G48" s="196"/>
      <c r="H48" s="196"/>
      <c r="I48" s="256">
        <v>2.2000000000000002</v>
      </c>
      <c r="J48" s="222">
        <v>1799.14</v>
      </c>
      <c r="K48" s="196"/>
      <c r="L48" s="222">
        <v>3958.11</v>
      </c>
      <c r="M48" s="196"/>
      <c r="N48" s="199"/>
      <c r="Z48" s="193"/>
      <c r="AA48" s="200" t="s">
        <v>1323</v>
      </c>
      <c r="AF48" s="200"/>
    </row>
    <row r="49" spans="1:34" s="108" customFormat="1" ht="12" customHeight="1">
      <c r="A49" s="216"/>
      <c r="B49" s="217"/>
      <c r="C49" s="1141" t="s">
        <v>409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409</v>
      </c>
    </row>
    <row r="50" spans="1:34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22">
        <v>3958.11</v>
      </c>
      <c r="M50" s="212"/>
      <c r="N50" s="199"/>
      <c r="Z50" s="193"/>
      <c r="AA50" s="200"/>
      <c r="AF50" s="200" t="s">
        <v>398</v>
      </c>
    </row>
    <row r="51" spans="1:34" s="108" customFormat="1" ht="56.25" customHeight="1">
      <c r="A51" s="194" t="s">
        <v>128</v>
      </c>
      <c r="B51" s="195" t="s">
        <v>1324</v>
      </c>
      <c r="C51" s="1145" t="s">
        <v>1325</v>
      </c>
      <c r="D51" s="1145"/>
      <c r="E51" s="1145"/>
      <c r="F51" s="196" t="s">
        <v>539</v>
      </c>
      <c r="G51" s="196"/>
      <c r="H51" s="196"/>
      <c r="I51" s="223">
        <v>5.2999999999999999E-2</v>
      </c>
      <c r="J51" s="198"/>
      <c r="K51" s="196"/>
      <c r="L51" s="198"/>
      <c r="M51" s="196"/>
      <c r="N51" s="199"/>
      <c r="Z51" s="193"/>
      <c r="AA51" s="200" t="s">
        <v>1325</v>
      </c>
      <c r="AF51" s="200"/>
    </row>
    <row r="52" spans="1:34" s="108" customFormat="1" ht="12" customHeight="1">
      <c r="A52" s="201"/>
      <c r="B52" s="202"/>
      <c r="C52" s="1141" t="s">
        <v>1326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F52" s="200"/>
      <c r="AH52" s="109" t="s">
        <v>1326</v>
      </c>
    </row>
    <row r="53" spans="1:34" s="108" customFormat="1" ht="33.75" customHeight="1">
      <c r="A53" s="203"/>
      <c r="B53" s="204" t="s">
        <v>385</v>
      </c>
      <c r="C53" s="1141" t="s">
        <v>386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B53" s="109" t="s">
        <v>386</v>
      </c>
      <c r="AF53" s="200"/>
    </row>
    <row r="54" spans="1:34" s="108" customFormat="1" ht="12">
      <c r="A54" s="205"/>
      <c r="B54" s="206">
        <v>1</v>
      </c>
      <c r="C54" s="1141" t="s">
        <v>446</v>
      </c>
      <c r="D54" s="1141"/>
      <c r="E54" s="1141"/>
      <c r="F54" s="207"/>
      <c r="G54" s="207"/>
      <c r="H54" s="207"/>
      <c r="I54" s="207"/>
      <c r="J54" s="220">
        <v>1376.7</v>
      </c>
      <c r="K54" s="209">
        <v>1.25</v>
      </c>
      <c r="L54" s="208">
        <v>91.21</v>
      </c>
      <c r="M54" s="207"/>
      <c r="N54" s="210"/>
      <c r="Z54" s="193"/>
      <c r="AA54" s="200"/>
      <c r="AC54" s="109" t="s">
        <v>446</v>
      </c>
      <c r="AF54" s="200"/>
    </row>
    <row r="55" spans="1:34" s="108" customFormat="1" ht="12">
      <c r="A55" s="205"/>
      <c r="B55" s="206">
        <v>2</v>
      </c>
      <c r="C55" s="1141" t="s">
        <v>387</v>
      </c>
      <c r="D55" s="1141"/>
      <c r="E55" s="1141"/>
      <c r="F55" s="207"/>
      <c r="G55" s="207"/>
      <c r="H55" s="207"/>
      <c r="I55" s="207"/>
      <c r="J55" s="208">
        <v>248.35</v>
      </c>
      <c r="K55" s="209">
        <v>1.25</v>
      </c>
      <c r="L55" s="208">
        <v>16.45</v>
      </c>
      <c r="M55" s="207"/>
      <c r="N55" s="210"/>
      <c r="Z55" s="193"/>
      <c r="AA55" s="200"/>
      <c r="AC55" s="109" t="s">
        <v>387</v>
      </c>
      <c r="AF55" s="200"/>
    </row>
    <row r="56" spans="1:34" s="108" customFormat="1" ht="12">
      <c r="A56" s="205"/>
      <c r="B56" s="206">
        <v>3</v>
      </c>
      <c r="C56" s="1141" t="s">
        <v>388</v>
      </c>
      <c r="D56" s="1141"/>
      <c r="E56" s="1141"/>
      <c r="F56" s="207"/>
      <c r="G56" s="207"/>
      <c r="H56" s="207"/>
      <c r="I56" s="207"/>
      <c r="J56" s="208">
        <v>52.23</v>
      </c>
      <c r="K56" s="209">
        <v>1.25</v>
      </c>
      <c r="L56" s="208">
        <v>3.46</v>
      </c>
      <c r="M56" s="207"/>
      <c r="N56" s="210"/>
      <c r="Z56" s="193"/>
      <c r="AA56" s="200"/>
      <c r="AC56" s="109" t="s">
        <v>388</v>
      </c>
      <c r="AF56" s="200"/>
    </row>
    <row r="57" spans="1:34" s="108" customFormat="1" ht="12">
      <c r="A57" s="205"/>
      <c r="B57" s="206">
        <v>4</v>
      </c>
      <c r="C57" s="1141" t="s">
        <v>447</v>
      </c>
      <c r="D57" s="1141"/>
      <c r="E57" s="1141"/>
      <c r="F57" s="207"/>
      <c r="G57" s="207"/>
      <c r="H57" s="207"/>
      <c r="I57" s="207"/>
      <c r="J57" s="220">
        <v>3133.95</v>
      </c>
      <c r="K57" s="207"/>
      <c r="L57" s="208">
        <v>166.1</v>
      </c>
      <c r="M57" s="207"/>
      <c r="N57" s="210"/>
      <c r="Z57" s="193"/>
      <c r="AA57" s="200"/>
      <c r="AC57" s="109" t="s">
        <v>447</v>
      </c>
      <c r="AF57" s="200"/>
    </row>
    <row r="58" spans="1:34" s="108" customFormat="1" ht="12">
      <c r="A58" s="205"/>
      <c r="B58" s="204"/>
      <c r="C58" s="1141" t="s">
        <v>448</v>
      </c>
      <c r="D58" s="1141"/>
      <c r="E58" s="1141"/>
      <c r="F58" s="207" t="s">
        <v>390</v>
      </c>
      <c r="G58" s="209">
        <v>159.34</v>
      </c>
      <c r="H58" s="209">
        <v>1.25</v>
      </c>
      <c r="I58" s="249">
        <v>10.556274999999999</v>
      </c>
      <c r="J58" s="204"/>
      <c r="K58" s="207"/>
      <c r="L58" s="204"/>
      <c r="M58" s="207"/>
      <c r="N58" s="210"/>
      <c r="Z58" s="193"/>
      <c r="AA58" s="200"/>
      <c r="AD58" s="109" t="s">
        <v>448</v>
      </c>
      <c r="AF58" s="200"/>
    </row>
    <row r="59" spans="1:34" s="108" customFormat="1" ht="12">
      <c r="A59" s="205"/>
      <c r="B59" s="204"/>
      <c r="C59" s="1141" t="s">
        <v>389</v>
      </c>
      <c r="D59" s="1141"/>
      <c r="E59" s="1141"/>
      <c r="F59" s="207" t="s">
        <v>390</v>
      </c>
      <c r="G59" s="209">
        <v>4.33</v>
      </c>
      <c r="H59" s="209">
        <v>1.25</v>
      </c>
      <c r="I59" s="211">
        <v>0.28686250000000002</v>
      </c>
      <c r="J59" s="204"/>
      <c r="K59" s="207"/>
      <c r="L59" s="204"/>
      <c r="M59" s="207"/>
      <c r="N59" s="210"/>
      <c r="Z59" s="193"/>
      <c r="AA59" s="200"/>
      <c r="AD59" s="109" t="s">
        <v>389</v>
      </c>
      <c r="AF59" s="200"/>
    </row>
    <row r="60" spans="1:34" s="108" customFormat="1" ht="12" customHeight="1">
      <c r="A60" s="205"/>
      <c r="B60" s="204"/>
      <c r="C60" s="1150" t="s">
        <v>391</v>
      </c>
      <c r="D60" s="1150"/>
      <c r="E60" s="1150"/>
      <c r="F60" s="212"/>
      <c r="G60" s="212"/>
      <c r="H60" s="212"/>
      <c r="I60" s="212"/>
      <c r="J60" s="221">
        <v>4759</v>
      </c>
      <c r="K60" s="212"/>
      <c r="L60" s="213">
        <v>273.76</v>
      </c>
      <c r="M60" s="212"/>
      <c r="N60" s="214"/>
      <c r="Z60" s="193"/>
      <c r="AA60" s="200"/>
      <c r="AE60" s="109" t="s">
        <v>391</v>
      </c>
      <c r="AF60" s="200"/>
    </row>
    <row r="61" spans="1:34" s="108" customFormat="1" ht="12">
      <c r="A61" s="205"/>
      <c r="B61" s="204"/>
      <c r="C61" s="1141" t="s">
        <v>392</v>
      </c>
      <c r="D61" s="1141"/>
      <c r="E61" s="1141"/>
      <c r="F61" s="207"/>
      <c r="G61" s="207"/>
      <c r="H61" s="207"/>
      <c r="I61" s="207"/>
      <c r="J61" s="204"/>
      <c r="K61" s="207"/>
      <c r="L61" s="208">
        <v>94.67</v>
      </c>
      <c r="M61" s="207"/>
      <c r="N61" s="210"/>
      <c r="Z61" s="193"/>
      <c r="AA61" s="200"/>
      <c r="AD61" s="109" t="s">
        <v>392</v>
      </c>
      <c r="AF61" s="200"/>
    </row>
    <row r="62" spans="1:34" s="108" customFormat="1" ht="22.5" customHeight="1">
      <c r="A62" s="205"/>
      <c r="B62" s="204" t="s">
        <v>1327</v>
      </c>
      <c r="C62" s="1141" t="s">
        <v>1328</v>
      </c>
      <c r="D62" s="1141"/>
      <c r="E62" s="1141"/>
      <c r="F62" s="207" t="s">
        <v>395</v>
      </c>
      <c r="G62" s="215">
        <v>108</v>
      </c>
      <c r="H62" s="207"/>
      <c r="I62" s="215">
        <v>108</v>
      </c>
      <c r="J62" s="204"/>
      <c r="K62" s="207"/>
      <c r="L62" s="208">
        <v>102.24</v>
      </c>
      <c r="M62" s="207"/>
      <c r="N62" s="210"/>
      <c r="Z62" s="193"/>
      <c r="AA62" s="200"/>
      <c r="AD62" s="109" t="s">
        <v>1328</v>
      </c>
      <c r="AF62" s="200"/>
    </row>
    <row r="63" spans="1:34" s="108" customFormat="1" ht="22.5" customHeight="1">
      <c r="A63" s="205"/>
      <c r="B63" s="204" t="s">
        <v>1329</v>
      </c>
      <c r="C63" s="1141" t="s">
        <v>1330</v>
      </c>
      <c r="D63" s="1141"/>
      <c r="E63" s="1141"/>
      <c r="F63" s="207" t="s">
        <v>395</v>
      </c>
      <c r="G63" s="215">
        <v>55</v>
      </c>
      <c r="H63" s="207"/>
      <c r="I63" s="215">
        <v>55</v>
      </c>
      <c r="J63" s="204"/>
      <c r="K63" s="207"/>
      <c r="L63" s="208">
        <v>52.07</v>
      </c>
      <c r="M63" s="207"/>
      <c r="N63" s="210"/>
      <c r="Z63" s="193"/>
      <c r="AA63" s="200"/>
      <c r="AD63" s="109" t="s">
        <v>1330</v>
      </c>
      <c r="AF63" s="200"/>
    </row>
    <row r="64" spans="1:34" s="108" customFormat="1" ht="12" customHeight="1">
      <c r="A64" s="216"/>
      <c r="B64" s="217"/>
      <c r="C64" s="1145" t="s">
        <v>398</v>
      </c>
      <c r="D64" s="1145"/>
      <c r="E64" s="1145"/>
      <c r="F64" s="196"/>
      <c r="G64" s="196"/>
      <c r="H64" s="196"/>
      <c r="I64" s="196"/>
      <c r="J64" s="198"/>
      <c r="K64" s="196"/>
      <c r="L64" s="218">
        <v>428.07</v>
      </c>
      <c r="M64" s="212"/>
      <c r="N64" s="199"/>
      <c r="Z64" s="193"/>
      <c r="AA64" s="200"/>
      <c r="AF64" s="200" t="s">
        <v>398</v>
      </c>
    </row>
    <row r="65" spans="1:34" s="108" customFormat="1" ht="56.25" customHeight="1">
      <c r="A65" s="194" t="s">
        <v>131</v>
      </c>
      <c r="B65" s="195" t="s">
        <v>1331</v>
      </c>
      <c r="C65" s="1145" t="s">
        <v>1332</v>
      </c>
      <c r="D65" s="1145"/>
      <c r="E65" s="1145"/>
      <c r="F65" s="196" t="s">
        <v>307</v>
      </c>
      <c r="G65" s="196"/>
      <c r="H65" s="196"/>
      <c r="I65" s="256">
        <v>5.3</v>
      </c>
      <c r="J65" s="222">
        <v>1489.87</v>
      </c>
      <c r="K65" s="196"/>
      <c r="L65" s="222">
        <v>7896.31</v>
      </c>
      <c r="M65" s="196"/>
      <c r="N65" s="199"/>
      <c r="Z65" s="193"/>
      <c r="AA65" s="200" t="s">
        <v>1332</v>
      </c>
      <c r="AF65" s="200"/>
    </row>
    <row r="66" spans="1:34" s="108" customFormat="1" ht="12" customHeight="1">
      <c r="A66" s="216"/>
      <c r="B66" s="217"/>
      <c r="C66" s="1141" t="s">
        <v>409</v>
      </c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6"/>
      <c r="Z66" s="193"/>
      <c r="AA66" s="200"/>
      <c r="AF66" s="200"/>
      <c r="AG66" s="109" t="s">
        <v>409</v>
      </c>
    </row>
    <row r="67" spans="1:34" s="108" customFormat="1" ht="12" customHeight="1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22">
        <v>7896.31</v>
      </c>
      <c r="M67" s="212"/>
      <c r="N67" s="199"/>
      <c r="Z67" s="193"/>
      <c r="AA67" s="200"/>
      <c r="AF67" s="200" t="s">
        <v>398</v>
      </c>
    </row>
    <row r="68" spans="1:34" s="108" customFormat="1" ht="45" customHeight="1">
      <c r="A68" s="194" t="s">
        <v>134</v>
      </c>
      <c r="B68" s="195" t="s">
        <v>1333</v>
      </c>
      <c r="C68" s="1145" t="s">
        <v>1334</v>
      </c>
      <c r="D68" s="1145"/>
      <c r="E68" s="1145"/>
      <c r="F68" s="196" t="s">
        <v>539</v>
      </c>
      <c r="G68" s="196"/>
      <c r="H68" s="196"/>
      <c r="I68" s="223">
        <v>9.6000000000000002E-2</v>
      </c>
      <c r="J68" s="198"/>
      <c r="K68" s="196"/>
      <c r="L68" s="198"/>
      <c r="M68" s="196"/>
      <c r="N68" s="199"/>
      <c r="Z68" s="193"/>
      <c r="AA68" s="200" t="s">
        <v>1334</v>
      </c>
      <c r="AF68" s="200"/>
    </row>
    <row r="69" spans="1:34" s="108" customFormat="1" ht="12" customHeight="1">
      <c r="A69" s="201"/>
      <c r="B69" s="202"/>
      <c r="C69" s="1141" t="s">
        <v>1335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F69" s="200"/>
      <c r="AH69" s="109" t="s">
        <v>1335</v>
      </c>
    </row>
    <row r="70" spans="1:34" s="108" customFormat="1" ht="33.75" customHeight="1">
      <c r="A70" s="203"/>
      <c r="B70" s="204" t="s">
        <v>385</v>
      </c>
      <c r="C70" s="1141" t="s">
        <v>386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  <c r="Z70" s="193"/>
      <c r="AA70" s="200"/>
      <c r="AB70" s="109" t="s">
        <v>386</v>
      </c>
      <c r="AF70" s="200"/>
    </row>
    <row r="71" spans="1:34" s="108" customFormat="1" ht="12">
      <c r="A71" s="205"/>
      <c r="B71" s="206">
        <v>1</v>
      </c>
      <c r="C71" s="1141" t="s">
        <v>446</v>
      </c>
      <c r="D71" s="1141"/>
      <c r="E71" s="1141"/>
      <c r="F71" s="207"/>
      <c r="G71" s="207"/>
      <c r="H71" s="207"/>
      <c r="I71" s="207"/>
      <c r="J71" s="220">
        <v>4344.17</v>
      </c>
      <c r="K71" s="209">
        <v>1.25</v>
      </c>
      <c r="L71" s="208">
        <v>521.29999999999995</v>
      </c>
      <c r="M71" s="207"/>
      <c r="N71" s="210"/>
      <c r="Z71" s="193"/>
      <c r="AA71" s="200"/>
      <c r="AC71" s="109" t="s">
        <v>446</v>
      </c>
      <c r="AF71" s="200"/>
    </row>
    <row r="72" spans="1:34" s="108" customFormat="1" ht="12">
      <c r="A72" s="205"/>
      <c r="B72" s="206">
        <v>2</v>
      </c>
      <c r="C72" s="1141" t="s">
        <v>387</v>
      </c>
      <c r="D72" s="1141"/>
      <c r="E72" s="1141"/>
      <c r="F72" s="207"/>
      <c r="G72" s="207"/>
      <c r="H72" s="207"/>
      <c r="I72" s="207"/>
      <c r="J72" s="220">
        <v>1956.38</v>
      </c>
      <c r="K72" s="209">
        <v>1.25</v>
      </c>
      <c r="L72" s="208">
        <v>234.77</v>
      </c>
      <c r="M72" s="207"/>
      <c r="N72" s="210"/>
      <c r="Z72" s="193"/>
      <c r="AA72" s="200"/>
      <c r="AC72" s="109" t="s">
        <v>387</v>
      </c>
      <c r="AF72" s="200"/>
    </row>
    <row r="73" spans="1:34" s="108" customFormat="1" ht="12">
      <c r="A73" s="205"/>
      <c r="B73" s="206">
        <v>3</v>
      </c>
      <c r="C73" s="1141" t="s">
        <v>388</v>
      </c>
      <c r="D73" s="1141"/>
      <c r="E73" s="1141"/>
      <c r="F73" s="207"/>
      <c r="G73" s="207"/>
      <c r="H73" s="207"/>
      <c r="I73" s="207"/>
      <c r="J73" s="208">
        <v>275.27999999999997</v>
      </c>
      <c r="K73" s="209">
        <v>1.25</v>
      </c>
      <c r="L73" s="208">
        <v>33.03</v>
      </c>
      <c r="M73" s="207"/>
      <c r="N73" s="210"/>
      <c r="Z73" s="193"/>
      <c r="AA73" s="200"/>
      <c r="AC73" s="109" t="s">
        <v>388</v>
      </c>
      <c r="AF73" s="200"/>
    </row>
    <row r="74" spans="1:34" s="108" customFormat="1" ht="12">
      <c r="A74" s="205"/>
      <c r="B74" s="206">
        <v>4</v>
      </c>
      <c r="C74" s="1141" t="s">
        <v>447</v>
      </c>
      <c r="D74" s="1141"/>
      <c r="E74" s="1141"/>
      <c r="F74" s="207"/>
      <c r="G74" s="207"/>
      <c r="H74" s="207"/>
      <c r="I74" s="207"/>
      <c r="J74" s="208">
        <v>63.28</v>
      </c>
      <c r="K74" s="207"/>
      <c r="L74" s="208">
        <v>6.07</v>
      </c>
      <c r="M74" s="207"/>
      <c r="N74" s="210"/>
      <c r="Z74" s="193"/>
      <c r="AA74" s="200"/>
      <c r="AC74" s="109" t="s">
        <v>447</v>
      </c>
      <c r="AF74" s="200"/>
    </row>
    <row r="75" spans="1:34" s="108" customFormat="1" ht="12">
      <c r="A75" s="205"/>
      <c r="B75" s="204"/>
      <c r="C75" s="1141" t="s">
        <v>448</v>
      </c>
      <c r="D75" s="1141"/>
      <c r="E75" s="1141"/>
      <c r="F75" s="207" t="s">
        <v>390</v>
      </c>
      <c r="G75" s="209">
        <v>437.92</v>
      </c>
      <c r="H75" s="209">
        <v>1.25</v>
      </c>
      <c r="I75" s="250">
        <v>52.550400000000003</v>
      </c>
      <c r="J75" s="204"/>
      <c r="K75" s="207"/>
      <c r="L75" s="204"/>
      <c r="M75" s="207"/>
      <c r="N75" s="210"/>
      <c r="Z75" s="193"/>
      <c r="AA75" s="200"/>
      <c r="AD75" s="109" t="s">
        <v>448</v>
      </c>
      <c r="AF75" s="200"/>
    </row>
    <row r="76" spans="1:34" s="108" customFormat="1" ht="12">
      <c r="A76" s="205"/>
      <c r="B76" s="204"/>
      <c r="C76" s="1141" t="s">
        <v>389</v>
      </c>
      <c r="D76" s="1141"/>
      <c r="E76" s="1141"/>
      <c r="F76" s="207" t="s">
        <v>390</v>
      </c>
      <c r="G76" s="209">
        <v>19.309999999999999</v>
      </c>
      <c r="H76" s="209">
        <v>1.25</v>
      </c>
      <c r="I76" s="250">
        <v>2.3172000000000001</v>
      </c>
      <c r="J76" s="204"/>
      <c r="K76" s="207"/>
      <c r="L76" s="204"/>
      <c r="M76" s="207"/>
      <c r="N76" s="210"/>
      <c r="Z76" s="193"/>
      <c r="AA76" s="200"/>
      <c r="AD76" s="109" t="s">
        <v>389</v>
      </c>
      <c r="AF76" s="200"/>
    </row>
    <row r="77" spans="1:34" s="108" customFormat="1" ht="12" customHeight="1">
      <c r="A77" s="205"/>
      <c r="B77" s="204"/>
      <c r="C77" s="1150" t="s">
        <v>391</v>
      </c>
      <c r="D77" s="1150"/>
      <c r="E77" s="1150"/>
      <c r="F77" s="212"/>
      <c r="G77" s="212"/>
      <c r="H77" s="212"/>
      <c r="I77" s="212"/>
      <c r="J77" s="221">
        <v>6363.83</v>
      </c>
      <c r="K77" s="212"/>
      <c r="L77" s="213">
        <v>762.14</v>
      </c>
      <c r="M77" s="212"/>
      <c r="N77" s="214"/>
      <c r="Z77" s="193"/>
      <c r="AA77" s="200"/>
      <c r="AE77" s="109" t="s">
        <v>391</v>
      </c>
      <c r="AF77" s="200"/>
    </row>
    <row r="78" spans="1:34" s="108" customFormat="1" ht="12">
      <c r="A78" s="205"/>
      <c r="B78" s="204"/>
      <c r="C78" s="1141" t="s">
        <v>392</v>
      </c>
      <c r="D78" s="1141"/>
      <c r="E78" s="1141"/>
      <c r="F78" s="207"/>
      <c r="G78" s="207"/>
      <c r="H78" s="207"/>
      <c r="I78" s="207"/>
      <c r="J78" s="204"/>
      <c r="K78" s="207"/>
      <c r="L78" s="208">
        <v>554.33000000000004</v>
      </c>
      <c r="M78" s="207"/>
      <c r="N78" s="210"/>
      <c r="Z78" s="193"/>
      <c r="AA78" s="200"/>
      <c r="AD78" s="109" t="s">
        <v>392</v>
      </c>
      <c r="AF78" s="200"/>
    </row>
    <row r="79" spans="1:34" s="108" customFormat="1" ht="22.5" customHeight="1">
      <c r="A79" s="205"/>
      <c r="B79" s="204" t="s">
        <v>961</v>
      </c>
      <c r="C79" s="1141" t="s">
        <v>962</v>
      </c>
      <c r="D79" s="1141"/>
      <c r="E79" s="1141"/>
      <c r="F79" s="207" t="s">
        <v>395</v>
      </c>
      <c r="G79" s="215">
        <v>93</v>
      </c>
      <c r="H79" s="207"/>
      <c r="I79" s="215">
        <v>93</v>
      </c>
      <c r="J79" s="204"/>
      <c r="K79" s="207"/>
      <c r="L79" s="208">
        <v>515.53</v>
      </c>
      <c r="M79" s="207"/>
      <c r="N79" s="210"/>
      <c r="Z79" s="193"/>
      <c r="AA79" s="200"/>
      <c r="AD79" s="109" t="s">
        <v>962</v>
      </c>
      <c r="AF79" s="200"/>
    </row>
    <row r="80" spans="1:34" s="108" customFormat="1" ht="22.5" customHeight="1">
      <c r="A80" s="205"/>
      <c r="B80" s="204" t="s">
        <v>963</v>
      </c>
      <c r="C80" s="1141" t="s">
        <v>964</v>
      </c>
      <c r="D80" s="1141"/>
      <c r="E80" s="1141"/>
      <c r="F80" s="207" t="s">
        <v>395</v>
      </c>
      <c r="G80" s="215">
        <v>62</v>
      </c>
      <c r="H80" s="207"/>
      <c r="I80" s="215">
        <v>62</v>
      </c>
      <c r="J80" s="204"/>
      <c r="K80" s="207"/>
      <c r="L80" s="208">
        <v>343.68</v>
      </c>
      <c r="M80" s="207"/>
      <c r="N80" s="210"/>
      <c r="Z80" s="193"/>
      <c r="AA80" s="200"/>
      <c r="AD80" s="109" t="s">
        <v>964</v>
      </c>
      <c r="AF80" s="200"/>
    </row>
    <row r="81" spans="1:34" s="108" customFormat="1" ht="12" customHeight="1">
      <c r="A81" s="216"/>
      <c r="B81" s="217"/>
      <c r="C81" s="1145" t="s">
        <v>398</v>
      </c>
      <c r="D81" s="1145"/>
      <c r="E81" s="1145"/>
      <c r="F81" s="196"/>
      <c r="G81" s="196"/>
      <c r="H81" s="196"/>
      <c r="I81" s="196"/>
      <c r="J81" s="198"/>
      <c r="K81" s="196"/>
      <c r="L81" s="222">
        <v>1621.35</v>
      </c>
      <c r="M81" s="212"/>
      <c r="N81" s="199"/>
      <c r="Z81" s="193"/>
      <c r="AA81" s="200"/>
      <c r="AF81" s="200" t="s">
        <v>398</v>
      </c>
    </row>
    <row r="82" spans="1:34" s="108" customFormat="1" ht="45" customHeight="1">
      <c r="A82" s="194" t="s">
        <v>137</v>
      </c>
      <c r="B82" s="195" t="s">
        <v>1336</v>
      </c>
      <c r="C82" s="1145" t="s">
        <v>1337</v>
      </c>
      <c r="D82" s="1145"/>
      <c r="E82" s="1145"/>
      <c r="F82" s="196" t="s">
        <v>307</v>
      </c>
      <c r="G82" s="196"/>
      <c r="H82" s="196"/>
      <c r="I82" s="251">
        <v>6</v>
      </c>
      <c r="J82" s="222">
        <v>1851.17</v>
      </c>
      <c r="K82" s="196"/>
      <c r="L82" s="222">
        <v>11107.02</v>
      </c>
      <c r="M82" s="196"/>
      <c r="N82" s="199"/>
      <c r="Z82" s="193"/>
      <c r="AA82" s="200" t="s">
        <v>1337</v>
      </c>
      <c r="AF82" s="200"/>
    </row>
    <row r="83" spans="1:34" s="108" customFormat="1" ht="12" customHeight="1">
      <c r="A83" s="216"/>
      <c r="B83" s="217"/>
      <c r="C83" s="1141" t="s">
        <v>409</v>
      </c>
      <c r="D83" s="1141"/>
      <c r="E83" s="1141"/>
      <c r="F83" s="1141"/>
      <c r="G83" s="1141"/>
      <c r="H83" s="1141"/>
      <c r="I83" s="1141"/>
      <c r="J83" s="1141"/>
      <c r="K83" s="1141"/>
      <c r="L83" s="1141"/>
      <c r="M83" s="1141"/>
      <c r="N83" s="1146"/>
      <c r="Z83" s="193"/>
      <c r="AA83" s="200"/>
      <c r="AF83" s="200"/>
      <c r="AG83" s="109" t="s">
        <v>409</v>
      </c>
    </row>
    <row r="84" spans="1:34" s="108" customFormat="1" ht="12" customHeight="1">
      <c r="A84" s="201"/>
      <c r="B84" s="202"/>
      <c r="C84" s="1141" t="s">
        <v>1338</v>
      </c>
      <c r="D84" s="1141"/>
      <c r="E84" s="1141"/>
      <c r="F84" s="1141"/>
      <c r="G84" s="1141"/>
      <c r="H84" s="1141"/>
      <c r="I84" s="1141"/>
      <c r="J84" s="1141"/>
      <c r="K84" s="1141"/>
      <c r="L84" s="1141"/>
      <c r="M84" s="1141"/>
      <c r="N84" s="1146"/>
      <c r="Z84" s="193"/>
      <c r="AA84" s="200"/>
      <c r="AF84" s="200"/>
      <c r="AH84" s="109" t="s">
        <v>1338</v>
      </c>
    </row>
    <row r="85" spans="1:34" s="108" customFormat="1" ht="12" customHeight="1">
      <c r="A85" s="216"/>
      <c r="B85" s="217"/>
      <c r="C85" s="1145" t="s">
        <v>398</v>
      </c>
      <c r="D85" s="1145"/>
      <c r="E85" s="1145"/>
      <c r="F85" s="196"/>
      <c r="G85" s="196"/>
      <c r="H85" s="196"/>
      <c r="I85" s="196"/>
      <c r="J85" s="198"/>
      <c r="K85" s="196"/>
      <c r="L85" s="222">
        <v>11107.02</v>
      </c>
      <c r="M85" s="212"/>
      <c r="N85" s="199"/>
      <c r="Z85" s="193"/>
      <c r="AA85" s="200"/>
      <c r="AF85" s="200" t="s">
        <v>398</v>
      </c>
    </row>
    <row r="86" spans="1:34" s="108" customFormat="1" ht="45" customHeight="1">
      <c r="A86" s="194" t="s">
        <v>140</v>
      </c>
      <c r="B86" s="195" t="s">
        <v>1339</v>
      </c>
      <c r="C86" s="1145" t="s">
        <v>1340</v>
      </c>
      <c r="D86" s="1145"/>
      <c r="E86" s="1145"/>
      <c r="F86" s="196" t="s">
        <v>307</v>
      </c>
      <c r="G86" s="196"/>
      <c r="H86" s="196"/>
      <c r="I86" s="247">
        <v>2.25</v>
      </c>
      <c r="J86" s="222">
        <v>1609.28</v>
      </c>
      <c r="K86" s="196"/>
      <c r="L86" s="222">
        <v>3620.88</v>
      </c>
      <c r="M86" s="196"/>
      <c r="N86" s="199"/>
      <c r="Z86" s="193"/>
      <c r="AA86" s="200" t="s">
        <v>1340</v>
      </c>
      <c r="AF86" s="200"/>
    </row>
    <row r="87" spans="1:34" s="108" customFormat="1" ht="12" customHeight="1">
      <c r="A87" s="216"/>
      <c r="B87" s="217"/>
      <c r="C87" s="1141" t="s">
        <v>409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F87" s="200"/>
      <c r="AG87" s="109" t="s">
        <v>409</v>
      </c>
    </row>
    <row r="88" spans="1:34" s="108" customFormat="1" ht="12" customHeight="1">
      <c r="A88" s="201"/>
      <c r="B88" s="202"/>
      <c r="C88" s="1141" t="s">
        <v>1341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F88" s="200"/>
      <c r="AH88" s="109" t="s">
        <v>1341</v>
      </c>
    </row>
    <row r="89" spans="1:34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22">
        <v>3620.88</v>
      </c>
      <c r="M89" s="212"/>
      <c r="N89" s="199"/>
      <c r="Z89" s="193"/>
      <c r="AA89" s="200"/>
      <c r="AF89" s="200" t="s">
        <v>398</v>
      </c>
    </row>
    <row r="90" spans="1:34" s="108" customFormat="1" ht="45" customHeight="1">
      <c r="A90" s="194" t="s">
        <v>143</v>
      </c>
      <c r="B90" s="195" t="s">
        <v>1342</v>
      </c>
      <c r="C90" s="1145" t="s">
        <v>1343</v>
      </c>
      <c r="D90" s="1145"/>
      <c r="E90" s="1145"/>
      <c r="F90" s="196" t="s">
        <v>307</v>
      </c>
      <c r="G90" s="196"/>
      <c r="H90" s="196"/>
      <c r="I90" s="247">
        <v>1.35</v>
      </c>
      <c r="J90" s="222">
        <v>1450.11</v>
      </c>
      <c r="K90" s="196"/>
      <c r="L90" s="222">
        <v>1957.65</v>
      </c>
      <c r="M90" s="196"/>
      <c r="N90" s="199"/>
      <c r="Z90" s="193"/>
      <c r="AA90" s="200" t="s">
        <v>1343</v>
      </c>
      <c r="AF90" s="200"/>
    </row>
    <row r="91" spans="1:34" s="108" customFormat="1" ht="12" customHeight="1">
      <c r="A91" s="216"/>
      <c r="B91" s="217"/>
      <c r="C91" s="1141" t="s">
        <v>409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F91" s="200"/>
      <c r="AG91" s="109" t="s">
        <v>409</v>
      </c>
    </row>
    <row r="92" spans="1:34" s="108" customFormat="1" ht="12" customHeight="1">
      <c r="A92" s="201"/>
      <c r="B92" s="202"/>
      <c r="C92" s="1141" t="s">
        <v>1344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F92" s="200"/>
      <c r="AH92" s="109" t="s">
        <v>1344</v>
      </c>
    </row>
    <row r="93" spans="1:34" s="108" customFormat="1" ht="12" customHeight="1">
      <c r="A93" s="216"/>
      <c r="B93" s="217"/>
      <c r="C93" s="1145" t="s">
        <v>398</v>
      </c>
      <c r="D93" s="1145"/>
      <c r="E93" s="1145"/>
      <c r="F93" s="196"/>
      <c r="G93" s="196"/>
      <c r="H93" s="196"/>
      <c r="I93" s="196"/>
      <c r="J93" s="198"/>
      <c r="K93" s="196"/>
      <c r="L93" s="222">
        <v>1957.65</v>
      </c>
      <c r="M93" s="212"/>
      <c r="N93" s="199"/>
      <c r="Z93" s="193"/>
      <c r="AA93" s="200"/>
      <c r="AF93" s="200" t="s">
        <v>398</v>
      </c>
    </row>
    <row r="94" spans="1:34" s="108" customFormat="1" ht="22.5" customHeight="1">
      <c r="A94" s="194" t="s">
        <v>146</v>
      </c>
      <c r="B94" s="195" t="s">
        <v>1345</v>
      </c>
      <c r="C94" s="1145" t="s">
        <v>1346</v>
      </c>
      <c r="D94" s="1145"/>
      <c r="E94" s="1145"/>
      <c r="F94" s="196" t="s">
        <v>481</v>
      </c>
      <c r="G94" s="196"/>
      <c r="H94" s="196"/>
      <c r="I94" s="223">
        <v>6.4000000000000001E-2</v>
      </c>
      <c r="J94" s="198"/>
      <c r="K94" s="196"/>
      <c r="L94" s="198"/>
      <c r="M94" s="196"/>
      <c r="N94" s="199"/>
      <c r="Z94" s="193"/>
      <c r="AA94" s="200" t="s">
        <v>1346</v>
      </c>
      <c r="AF94" s="200"/>
    </row>
    <row r="95" spans="1:34" s="108" customFormat="1" ht="12" customHeight="1">
      <c r="A95" s="201"/>
      <c r="B95" s="202"/>
      <c r="C95" s="1141" t="s">
        <v>1347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F95" s="200"/>
      <c r="AH95" s="109" t="s">
        <v>1347</v>
      </c>
    </row>
    <row r="96" spans="1:34" s="108" customFormat="1" ht="33.75" customHeight="1">
      <c r="A96" s="203"/>
      <c r="B96" s="204" t="s">
        <v>385</v>
      </c>
      <c r="C96" s="1141" t="s">
        <v>386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  <c r="Z96" s="193"/>
      <c r="AA96" s="200"/>
      <c r="AB96" s="109" t="s">
        <v>386</v>
      </c>
      <c r="AF96" s="200"/>
    </row>
    <row r="97" spans="1:34" s="108" customFormat="1" ht="12">
      <c r="A97" s="205"/>
      <c r="B97" s="206">
        <v>1</v>
      </c>
      <c r="C97" s="1141" t="s">
        <v>446</v>
      </c>
      <c r="D97" s="1141"/>
      <c r="E97" s="1141"/>
      <c r="F97" s="207"/>
      <c r="G97" s="207"/>
      <c r="H97" s="207"/>
      <c r="I97" s="207"/>
      <c r="J97" s="208">
        <v>166.34</v>
      </c>
      <c r="K97" s="209">
        <v>1.25</v>
      </c>
      <c r="L97" s="208">
        <v>13.31</v>
      </c>
      <c r="M97" s="207"/>
      <c r="N97" s="210"/>
      <c r="Z97" s="193"/>
      <c r="AA97" s="200"/>
      <c r="AC97" s="109" t="s">
        <v>446</v>
      </c>
      <c r="AF97" s="200"/>
    </row>
    <row r="98" spans="1:34" s="108" customFormat="1" ht="12">
      <c r="A98" s="205"/>
      <c r="B98" s="206">
        <v>2</v>
      </c>
      <c r="C98" s="1141" t="s">
        <v>387</v>
      </c>
      <c r="D98" s="1141"/>
      <c r="E98" s="1141"/>
      <c r="F98" s="207"/>
      <c r="G98" s="207"/>
      <c r="H98" s="207"/>
      <c r="I98" s="207"/>
      <c r="J98" s="208">
        <v>12.73</v>
      </c>
      <c r="K98" s="209">
        <v>1.25</v>
      </c>
      <c r="L98" s="208">
        <v>1.02</v>
      </c>
      <c r="M98" s="207"/>
      <c r="N98" s="210"/>
      <c r="Z98" s="193"/>
      <c r="AA98" s="200"/>
      <c r="AC98" s="109" t="s">
        <v>387</v>
      </c>
      <c r="AF98" s="200"/>
    </row>
    <row r="99" spans="1:34" s="108" customFormat="1" ht="12">
      <c r="A99" s="205"/>
      <c r="B99" s="206">
        <v>3</v>
      </c>
      <c r="C99" s="1141" t="s">
        <v>388</v>
      </c>
      <c r="D99" s="1141"/>
      <c r="E99" s="1141"/>
      <c r="F99" s="207"/>
      <c r="G99" s="207"/>
      <c r="H99" s="207"/>
      <c r="I99" s="207"/>
      <c r="J99" s="208">
        <v>2.65</v>
      </c>
      <c r="K99" s="209">
        <v>1.25</v>
      </c>
      <c r="L99" s="208">
        <v>0.21</v>
      </c>
      <c r="M99" s="207"/>
      <c r="N99" s="210"/>
      <c r="Z99" s="193"/>
      <c r="AA99" s="200"/>
      <c r="AC99" s="109" t="s">
        <v>388</v>
      </c>
      <c r="AF99" s="200"/>
    </row>
    <row r="100" spans="1:34" s="108" customFormat="1" ht="12">
      <c r="A100" s="205"/>
      <c r="B100" s="206">
        <v>4</v>
      </c>
      <c r="C100" s="1141" t="s">
        <v>447</v>
      </c>
      <c r="D100" s="1141"/>
      <c r="E100" s="1141"/>
      <c r="F100" s="207"/>
      <c r="G100" s="207"/>
      <c r="H100" s="207"/>
      <c r="I100" s="207"/>
      <c r="J100" s="220">
        <v>1792.3</v>
      </c>
      <c r="K100" s="207"/>
      <c r="L100" s="208">
        <v>114.71</v>
      </c>
      <c r="M100" s="207"/>
      <c r="N100" s="210"/>
      <c r="Z100" s="193"/>
      <c r="AA100" s="200"/>
      <c r="AC100" s="109" t="s">
        <v>447</v>
      </c>
      <c r="AF100" s="200"/>
    </row>
    <row r="101" spans="1:34" s="108" customFormat="1" ht="12">
      <c r="A101" s="205"/>
      <c r="B101" s="204"/>
      <c r="C101" s="1141" t="s">
        <v>448</v>
      </c>
      <c r="D101" s="1141"/>
      <c r="E101" s="1141"/>
      <c r="F101" s="207" t="s">
        <v>390</v>
      </c>
      <c r="G101" s="248">
        <v>19.5</v>
      </c>
      <c r="H101" s="209">
        <v>1.25</v>
      </c>
      <c r="I101" s="209">
        <v>1.56</v>
      </c>
      <c r="J101" s="204"/>
      <c r="K101" s="207"/>
      <c r="L101" s="204"/>
      <c r="M101" s="207"/>
      <c r="N101" s="210"/>
      <c r="Z101" s="193"/>
      <c r="AA101" s="200"/>
      <c r="AD101" s="109" t="s">
        <v>448</v>
      </c>
      <c r="AF101" s="200"/>
    </row>
    <row r="102" spans="1:34" s="108" customFormat="1" ht="12">
      <c r="A102" s="205"/>
      <c r="B102" s="204"/>
      <c r="C102" s="1141" t="s">
        <v>389</v>
      </c>
      <c r="D102" s="1141"/>
      <c r="E102" s="1141"/>
      <c r="F102" s="207" t="s">
        <v>390</v>
      </c>
      <c r="G102" s="209">
        <v>0.22</v>
      </c>
      <c r="H102" s="209">
        <v>1.25</v>
      </c>
      <c r="I102" s="250">
        <v>1.7600000000000001E-2</v>
      </c>
      <c r="J102" s="204"/>
      <c r="K102" s="207"/>
      <c r="L102" s="204"/>
      <c r="M102" s="207"/>
      <c r="N102" s="210"/>
      <c r="Z102" s="193"/>
      <c r="AA102" s="200"/>
      <c r="AD102" s="109" t="s">
        <v>389</v>
      </c>
      <c r="AF102" s="200"/>
    </row>
    <row r="103" spans="1:34" s="108" customFormat="1" ht="12" customHeight="1">
      <c r="A103" s="205"/>
      <c r="B103" s="204"/>
      <c r="C103" s="1150" t="s">
        <v>391</v>
      </c>
      <c r="D103" s="1150"/>
      <c r="E103" s="1150"/>
      <c r="F103" s="212"/>
      <c r="G103" s="212"/>
      <c r="H103" s="212"/>
      <c r="I103" s="212"/>
      <c r="J103" s="221">
        <v>1971.37</v>
      </c>
      <c r="K103" s="212"/>
      <c r="L103" s="213">
        <v>129.04</v>
      </c>
      <c r="M103" s="212"/>
      <c r="N103" s="214"/>
      <c r="Z103" s="193"/>
      <c r="AA103" s="200"/>
      <c r="AE103" s="109" t="s">
        <v>391</v>
      </c>
      <c r="AF103" s="200"/>
    </row>
    <row r="104" spans="1:34" s="108" customFormat="1" ht="12">
      <c r="A104" s="205"/>
      <c r="B104" s="204"/>
      <c r="C104" s="1141" t="s">
        <v>392</v>
      </c>
      <c r="D104" s="1141"/>
      <c r="E104" s="1141"/>
      <c r="F104" s="207"/>
      <c r="G104" s="207"/>
      <c r="H104" s="207"/>
      <c r="I104" s="207"/>
      <c r="J104" s="204"/>
      <c r="K104" s="207"/>
      <c r="L104" s="208">
        <v>13.52</v>
      </c>
      <c r="M104" s="207"/>
      <c r="N104" s="210"/>
      <c r="Z104" s="193"/>
      <c r="AA104" s="200"/>
      <c r="AD104" s="109" t="s">
        <v>392</v>
      </c>
      <c r="AF104" s="200"/>
    </row>
    <row r="105" spans="1:34" s="108" customFormat="1" ht="22.5" customHeight="1">
      <c r="A105" s="205"/>
      <c r="B105" s="204" t="s">
        <v>1327</v>
      </c>
      <c r="C105" s="1141" t="s">
        <v>1328</v>
      </c>
      <c r="D105" s="1141"/>
      <c r="E105" s="1141"/>
      <c r="F105" s="207" t="s">
        <v>395</v>
      </c>
      <c r="G105" s="215">
        <v>108</v>
      </c>
      <c r="H105" s="207"/>
      <c r="I105" s="215">
        <v>108</v>
      </c>
      <c r="J105" s="204"/>
      <c r="K105" s="207"/>
      <c r="L105" s="208">
        <v>14.6</v>
      </c>
      <c r="M105" s="207"/>
      <c r="N105" s="210"/>
      <c r="Z105" s="193"/>
      <c r="AA105" s="200"/>
      <c r="AD105" s="109" t="s">
        <v>1328</v>
      </c>
      <c r="AF105" s="200"/>
    </row>
    <row r="106" spans="1:34" s="108" customFormat="1" ht="22.5" customHeight="1">
      <c r="A106" s="205"/>
      <c r="B106" s="204" t="s">
        <v>1329</v>
      </c>
      <c r="C106" s="1141" t="s">
        <v>1330</v>
      </c>
      <c r="D106" s="1141"/>
      <c r="E106" s="1141"/>
      <c r="F106" s="207" t="s">
        <v>395</v>
      </c>
      <c r="G106" s="215">
        <v>55</v>
      </c>
      <c r="H106" s="207"/>
      <c r="I106" s="215">
        <v>55</v>
      </c>
      <c r="J106" s="204"/>
      <c r="K106" s="207"/>
      <c r="L106" s="208">
        <v>7.44</v>
      </c>
      <c r="M106" s="207"/>
      <c r="N106" s="210"/>
      <c r="Z106" s="193"/>
      <c r="AA106" s="200"/>
      <c r="AD106" s="109" t="s">
        <v>1330</v>
      </c>
      <c r="AF106" s="200"/>
    </row>
    <row r="107" spans="1:34" s="108" customFormat="1" ht="12" customHeight="1">
      <c r="A107" s="216"/>
      <c r="B107" s="217"/>
      <c r="C107" s="1145" t="s">
        <v>398</v>
      </c>
      <c r="D107" s="1145"/>
      <c r="E107" s="1145"/>
      <c r="F107" s="196"/>
      <c r="G107" s="196"/>
      <c r="H107" s="196"/>
      <c r="I107" s="196"/>
      <c r="J107" s="198"/>
      <c r="K107" s="196"/>
      <c r="L107" s="218">
        <v>151.08000000000001</v>
      </c>
      <c r="M107" s="212"/>
      <c r="N107" s="199"/>
      <c r="Z107" s="193"/>
      <c r="AA107" s="200"/>
      <c r="AF107" s="200" t="s">
        <v>398</v>
      </c>
    </row>
    <row r="108" spans="1:34" s="108" customFormat="1" ht="22.5" customHeight="1">
      <c r="A108" s="194" t="s">
        <v>159</v>
      </c>
      <c r="B108" s="195" t="s">
        <v>1348</v>
      </c>
      <c r="C108" s="1145" t="s">
        <v>1349</v>
      </c>
      <c r="D108" s="1145"/>
      <c r="E108" s="1145"/>
      <c r="F108" s="196" t="s">
        <v>891</v>
      </c>
      <c r="G108" s="196"/>
      <c r="H108" s="196"/>
      <c r="I108" s="256">
        <v>6.4</v>
      </c>
      <c r="J108" s="218">
        <v>25.93</v>
      </c>
      <c r="K108" s="196"/>
      <c r="L108" s="218">
        <v>165.95</v>
      </c>
      <c r="M108" s="196"/>
      <c r="N108" s="199"/>
      <c r="Z108" s="193"/>
      <c r="AA108" s="200" t="s">
        <v>1349</v>
      </c>
      <c r="AF108" s="200"/>
    </row>
    <row r="109" spans="1:34" s="108" customFormat="1" ht="12" customHeight="1">
      <c r="A109" s="216"/>
      <c r="B109" s="217"/>
      <c r="C109" s="1141" t="s">
        <v>409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F109" s="200"/>
      <c r="AG109" s="109" t="s">
        <v>409</v>
      </c>
    </row>
    <row r="110" spans="1:34" s="108" customFormat="1" ht="12" customHeight="1">
      <c r="A110" s="201"/>
      <c r="B110" s="202"/>
      <c r="C110" s="1141" t="s">
        <v>1350</v>
      </c>
      <c r="D110" s="1141"/>
      <c r="E110" s="1141"/>
      <c r="F110" s="1141"/>
      <c r="G110" s="1141"/>
      <c r="H110" s="1141"/>
      <c r="I110" s="1141"/>
      <c r="J110" s="1141"/>
      <c r="K110" s="1141"/>
      <c r="L110" s="1141"/>
      <c r="M110" s="1141"/>
      <c r="N110" s="1146"/>
      <c r="Z110" s="193"/>
      <c r="AA110" s="200"/>
      <c r="AF110" s="200"/>
      <c r="AH110" s="109" t="s">
        <v>1350</v>
      </c>
    </row>
    <row r="111" spans="1:34" s="108" customFormat="1" ht="12" customHeight="1">
      <c r="A111" s="216"/>
      <c r="B111" s="217"/>
      <c r="C111" s="1145" t="s">
        <v>398</v>
      </c>
      <c r="D111" s="1145"/>
      <c r="E111" s="1145"/>
      <c r="F111" s="196"/>
      <c r="G111" s="196"/>
      <c r="H111" s="196"/>
      <c r="I111" s="196"/>
      <c r="J111" s="198"/>
      <c r="K111" s="196"/>
      <c r="L111" s="218">
        <v>165.95</v>
      </c>
      <c r="M111" s="212"/>
      <c r="N111" s="199"/>
      <c r="Z111" s="193"/>
      <c r="AA111" s="200"/>
      <c r="AF111" s="200" t="s">
        <v>398</v>
      </c>
    </row>
    <row r="112" spans="1:34" s="108" customFormat="1" ht="22.5" customHeight="1">
      <c r="A112" s="194" t="s">
        <v>473</v>
      </c>
      <c r="B112" s="195" t="s">
        <v>1351</v>
      </c>
      <c r="C112" s="1145" t="s">
        <v>1352</v>
      </c>
      <c r="D112" s="1145"/>
      <c r="E112" s="1145"/>
      <c r="F112" s="196" t="s">
        <v>539</v>
      </c>
      <c r="G112" s="196"/>
      <c r="H112" s="196"/>
      <c r="I112" s="223">
        <v>7.1999999999999995E-2</v>
      </c>
      <c r="J112" s="198"/>
      <c r="K112" s="196"/>
      <c r="L112" s="198"/>
      <c r="M112" s="196"/>
      <c r="N112" s="199"/>
      <c r="Z112" s="193"/>
      <c r="AA112" s="200" t="s">
        <v>1352</v>
      </c>
      <c r="AF112" s="200"/>
    </row>
    <row r="113" spans="1:34" s="108" customFormat="1" ht="12" customHeight="1">
      <c r="A113" s="201"/>
      <c r="B113" s="202"/>
      <c r="C113" s="1141" t="s">
        <v>1353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F113" s="200"/>
      <c r="AH113" s="109" t="s">
        <v>1353</v>
      </c>
    </row>
    <row r="114" spans="1:34" s="108" customFormat="1" ht="33.75" customHeight="1">
      <c r="A114" s="203"/>
      <c r="B114" s="204" t="s">
        <v>385</v>
      </c>
      <c r="C114" s="1141" t="s">
        <v>386</v>
      </c>
      <c r="D114" s="1141"/>
      <c r="E114" s="1141"/>
      <c r="F114" s="1141"/>
      <c r="G114" s="1141"/>
      <c r="H114" s="1141"/>
      <c r="I114" s="1141"/>
      <c r="J114" s="1141"/>
      <c r="K114" s="1141"/>
      <c r="L114" s="1141"/>
      <c r="M114" s="1141"/>
      <c r="N114" s="1146"/>
      <c r="Z114" s="193"/>
      <c r="AA114" s="200"/>
      <c r="AB114" s="109" t="s">
        <v>386</v>
      </c>
      <c r="AF114" s="200"/>
    </row>
    <row r="115" spans="1:34" s="108" customFormat="1" ht="12">
      <c r="A115" s="205"/>
      <c r="B115" s="206">
        <v>1</v>
      </c>
      <c r="C115" s="1141" t="s">
        <v>446</v>
      </c>
      <c r="D115" s="1141"/>
      <c r="E115" s="1141"/>
      <c r="F115" s="207"/>
      <c r="G115" s="207"/>
      <c r="H115" s="207"/>
      <c r="I115" s="207"/>
      <c r="J115" s="208">
        <v>472.49</v>
      </c>
      <c r="K115" s="209">
        <v>1.25</v>
      </c>
      <c r="L115" s="208">
        <v>42.52</v>
      </c>
      <c r="M115" s="207"/>
      <c r="N115" s="210"/>
      <c r="Z115" s="193"/>
      <c r="AA115" s="200"/>
      <c r="AC115" s="109" t="s">
        <v>446</v>
      </c>
      <c r="AF115" s="200"/>
    </row>
    <row r="116" spans="1:34" s="108" customFormat="1" ht="12">
      <c r="A116" s="205"/>
      <c r="B116" s="206">
        <v>2</v>
      </c>
      <c r="C116" s="1141" t="s">
        <v>387</v>
      </c>
      <c r="D116" s="1141"/>
      <c r="E116" s="1141"/>
      <c r="F116" s="207"/>
      <c r="G116" s="207"/>
      <c r="H116" s="207"/>
      <c r="I116" s="207"/>
      <c r="J116" s="208">
        <v>29.3</v>
      </c>
      <c r="K116" s="209">
        <v>1.25</v>
      </c>
      <c r="L116" s="208">
        <v>2.64</v>
      </c>
      <c r="M116" s="207"/>
      <c r="N116" s="210"/>
      <c r="Z116" s="193"/>
      <c r="AA116" s="200"/>
      <c r="AC116" s="109" t="s">
        <v>387</v>
      </c>
      <c r="AF116" s="200"/>
    </row>
    <row r="117" spans="1:34" s="108" customFormat="1" ht="12">
      <c r="A117" s="205"/>
      <c r="B117" s="206">
        <v>3</v>
      </c>
      <c r="C117" s="1141" t="s">
        <v>388</v>
      </c>
      <c r="D117" s="1141"/>
      <c r="E117" s="1141"/>
      <c r="F117" s="207"/>
      <c r="G117" s="207"/>
      <c r="H117" s="207"/>
      <c r="I117" s="207"/>
      <c r="J117" s="208">
        <v>4.21</v>
      </c>
      <c r="K117" s="209">
        <v>1.25</v>
      </c>
      <c r="L117" s="208">
        <v>0.38</v>
      </c>
      <c r="M117" s="207"/>
      <c r="N117" s="210"/>
      <c r="Z117" s="193"/>
      <c r="AA117" s="200"/>
      <c r="AC117" s="109" t="s">
        <v>388</v>
      </c>
      <c r="AF117" s="200"/>
    </row>
    <row r="118" spans="1:34" s="108" customFormat="1" ht="12">
      <c r="A118" s="205"/>
      <c r="B118" s="204"/>
      <c r="C118" s="1141" t="s">
        <v>448</v>
      </c>
      <c r="D118" s="1141"/>
      <c r="E118" s="1141"/>
      <c r="F118" s="207" t="s">
        <v>390</v>
      </c>
      <c r="G118" s="209">
        <v>51.47</v>
      </c>
      <c r="H118" s="209">
        <v>1.25</v>
      </c>
      <c r="I118" s="250">
        <v>4.6322999999999999</v>
      </c>
      <c r="J118" s="204"/>
      <c r="K118" s="207"/>
      <c r="L118" s="204"/>
      <c r="M118" s="207"/>
      <c r="N118" s="210"/>
      <c r="Z118" s="193"/>
      <c r="AA118" s="200"/>
      <c r="AD118" s="109" t="s">
        <v>448</v>
      </c>
      <c r="AF118" s="200"/>
    </row>
    <row r="119" spans="1:34" s="108" customFormat="1" ht="12">
      <c r="A119" s="205"/>
      <c r="B119" s="204"/>
      <c r="C119" s="1141" t="s">
        <v>389</v>
      </c>
      <c r="D119" s="1141"/>
      <c r="E119" s="1141"/>
      <c r="F119" s="207" t="s">
        <v>390</v>
      </c>
      <c r="G119" s="209">
        <v>0.34</v>
      </c>
      <c r="H119" s="209">
        <v>1.25</v>
      </c>
      <c r="I119" s="250">
        <v>3.0599999999999999E-2</v>
      </c>
      <c r="J119" s="204"/>
      <c r="K119" s="207"/>
      <c r="L119" s="204"/>
      <c r="M119" s="207"/>
      <c r="N119" s="210"/>
      <c r="Z119" s="193"/>
      <c r="AA119" s="200"/>
      <c r="AD119" s="109" t="s">
        <v>389</v>
      </c>
      <c r="AF119" s="200"/>
    </row>
    <row r="120" spans="1:34" s="108" customFormat="1" ht="12" customHeight="1">
      <c r="A120" s="205"/>
      <c r="B120" s="204"/>
      <c r="C120" s="1150" t="s">
        <v>391</v>
      </c>
      <c r="D120" s="1150"/>
      <c r="E120" s="1150"/>
      <c r="F120" s="212"/>
      <c r="G120" s="212"/>
      <c r="H120" s="212"/>
      <c r="I120" s="212"/>
      <c r="J120" s="213">
        <v>501.79</v>
      </c>
      <c r="K120" s="212"/>
      <c r="L120" s="213">
        <v>45.16</v>
      </c>
      <c r="M120" s="212"/>
      <c r="N120" s="214"/>
      <c r="Z120" s="193"/>
      <c r="AA120" s="200"/>
      <c r="AE120" s="109" t="s">
        <v>391</v>
      </c>
      <c r="AF120" s="200"/>
    </row>
    <row r="121" spans="1:34" s="108" customFormat="1" ht="12">
      <c r="A121" s="205"/>
      <c r="B121" s="204"/>
      <c r="C121" s="1141" t="s">
        <v>392</v>
      </c>
      <c r="D121" s="1141"/>
      <c r="E121" s="1141"/>
      <c r="F121" s="207"/>
      <c r="G121" s="207"/>
      <c r="H121" s="207"/>
      <c r="I121" s="207"/>
      <c r="J121" s="204"/>
      <c r="K121" s="207"/>
      <c r="L121" s="208">
        <v>42.9</v>
      </c>
      <c r="M121" s="207"/>
      <c r="N121" s="210"/>
      <c r="Z121" s="193"/>
      <c r="AA121" s="200"/>
      <c r="AD121" s="109" t="s">
        <v>392</v>
      </c>
      <c r="AF121" s="200"/>
    </row>
    <row r="122" spans="1:34" s="108" customFormat="1" ht="22.5" customHeight="1">
      <c r="A122" s="205"/>
      <c r="B122" s="204" t="s">
        <v>961</v>
      </c>
      <c r="C122" s="1141" t="s">
        <v>962</v>
      </c>
      <c r="D122" s="1141"/>
      <c r="E122" s="1141"/>
      <c r="F122" s="207" t="s">
        <v>395</v>
      </c>
      <c r="G122" s="215">
        <v>93</v>
      </c>
      <c r="H122" s="207"/>
      <c r="I122" s="215">
        <v>93</v>
      </c>
      <c r="J122" s="204"/>
      <c r="K122" s="207"/>
      <c r="L122" s="208">
        <v>39.9</v>
      </c>
      <c r="M122" s="207"/>
      <c r="N122" s="210"/>
      <c r="Z122" s="193"/>
      <c r="AA122" s="200"/>
      <c r="AD122" s="109" t="s">
        <v>962</v>
      </c>
      <c r="AF122" s="200"/>
    </row>
    <row r="123" spans="1:34" s="108" customFormat="1" ht="22.5" customHeight="1">
      <c r="A123" s="205"/>
      <c r="B123" s="204" t="s">
        <v>963</v>
      </c>
      <c r="C123" s="1141" t="s">
        <v>964</v>
      </c>
      <c r="D123" s="1141"/>
      <c r="E123" s="1141"/>
      <c r="F123" s="207" t="s">
        <v>395</v>
      </c>
      <c r="G123" s="215">
        <v>62</v>
      </c>
      <c r="H123" s="207"/>
      <c r="I123" s="215">
        <v>62</v>
      </c>
      <c r="J123" s="204"/>
      <c r="K123" s="207"/>
      <c r="L123" s="208">
        <v>26.6</v>
      </c>
      <c r="M123" s="207"/>
      <c r="N123" s="210"/>
      <c r="Z123" s="193"/>
      <c r="AA123" s="200"/>
      <c r="AD123" s="109" t="s">
        <v>964</v>
      </c>
      <c r="AF123" s="200"/>
    </row>
    <row r="124" spans="1:34" s="108" customFormat="1" ht="12" customHeight="1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18">
        <v>111.66</v>
      </c>
      <c r="M124" s="212"/>
      <c r="N124" s="199"/>
      <c r="Z124" s="193"/>
      <c r="AA124" s="200"/>
      <c r="AF124" s="200" t="s">
        <v>398</v>
      </c>
    </row>
    <row r="125" spans="1:34" s="108" customFormat="1" ht="45">
      <c r="A125" s="194" t="s">
        <v>475</v>
      </c>
      <c r="B125" s="195" t="s">
        <v>1354</v>
      </c>
      <c r="C125" s="1145" t="s">
        <v>1355</v>
      </c>
      <c r="D125" s="1145"/>
      <c r="E125" s="1145"/>
      <c r="F125" s="196" t="s">
        <v>960</v>
      </c>
      <c r="G125" s="196"/>
      <c r="H125" s="196"/>
      <c r="I125" s="251">
        <v>2</v>
      </c>
      <c r="J125" s="222">
        <v>9426.67</v>
      </c>
      <c r="K125" s="196"/>
      <c r="L125" s="222">
        <v>2009.91</v>
      </c>
      <c r="M125" s="247">
        <v>9.3800000000000008</v>
      </c>
      <c r="N125" s="260">
        <v>18853</v>
      </c>
      <c r="Z125" s="193"/>
      <c r="AA125" s="200" t="s">
        <v>1355</v>
      </c>
      <c r="AF125" s="200"/>
    </row>
    <row r="126" spans="1:34" s="108" customFormat="1" ht="12" customHeight="1">
      <c r="A126" s="216"/>
      <c r="B126" s="217"/>
      <c r="C126" s="1141" t="s">
        <v>409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F126" s="200"/>
      <c r="AG126" s="109" t="s">
        <v>409</v>
      </c>
    </row>
    <row r="127" spans="1:34" s="108" customFormat="1" ht="12" customHeight="1">
      <c r="A127" s="216"/>
      <c r="B127" s="217"/>
      <c r="C127" s="1145" t="s">
        <v>398</v>
      </c>
      <c r="D127" s="1145"/>
      <c r="E127" s="1145"/>
      <c r="F127" s="196"/>
      <c r="G127" s="196"/>
      <c r="H127" s="196"/>
      <c r="I127" s="196"/>
      <c r="J127" s="198"/>
      <c r="K127" s="196"/>
      <c r="L127" s="222">
        <v>2009.91</v>
      </c>
      <c r="M127" s="212"/>
      <c r="N127" s="260">
        <v>18853</v>
      </c>
      <c r="Z127" s="193"/>
      <c r="AA127" s="200"/>
      <c r="AF127" s="200" t="s">
        <v>398</v>
      </c>
    </row>
    <row r="128" spans="1:34" s="108" customFormat="1" ht="1.5" customHeight="1">
      <c r="A128" s="224"/>
      <c r="B128" s="217"/>
      <c r="C128" s="217"/>
      <c r="D128" s="217"/>
      <c r="E128" s="217"/>
      <c r="F128" s="225"/>
      <c r="G128" s="225"/>
      <c r="H128" s="225"/>
      <c r="I128" s="225"/>
      <c r="J128" s="226"/>
      <c r="K128" s="225"/>
      <c r="L128" s="226"/>
      <c r="M128" s="207"/>
      <c r="N128" s="226"/>
      <c r="Z128" s="193"/>
      <c r="AA128" s="200"/>
      <c r="AF128" s="200"/>
    </row>
    <row r="129" spans="1:36" s="108" customFormat="1" ht="12" customHeight="1">
      <c r="A129" s="227"/>
      <c r="B129" s="198"/>
      <c r="C129" s="1145" t="s">
        <v>1356</v>
      </c>
      <c r="D129" s="1145"/>
      <c r="E129" s="1145"/>
      <c r="F129" s="1145"/>
      <c r="G129" s="1145"/>
      <c r="H129" s="1145"/>
      <c r="I129" s="1145"/>
      <c r="J129" s="1145"/>
      <c r="K129" s="1145"/>
      <c r="L129" s="228"/>
      <c r="M129" s="229"/>
      <c r="N129" s="230"/>
      <c r="Z129" s="193"/>
      <c r="AA129" s="200"/>
      <c r="AF129" s="200"/>
      <c r="AI129" s="200" t="s">
        <v>1356</v>
      </c>
    </row>
    <row r="130" spans="1:36" s="108" customFormat="1" ht="12" customHeight="1">
      <c r="A130" s="231"/>
      <c r="B130" s="204"/>
      <c r="C130" s="1141" t="s">
        <v>416</v>
      </c>
      <c r="D130" s="1141"/>
      <c r="E130" s="1141"/>
      <c r="F130" s="1141"/>
      <c r="G130" s="1141"/>
      <c r="H130" s="1141"/>
      <c r="I130" s="1141"/>
      <c r="J130" s="1141"/>
      <c r="K130" s="1141"/>
      <c r="L130" s="232">
        <v>32087.62</v>
      </c>
      <c r="M130" s="233"/>
      <c r="N130" s="234"/>
      <c r="Z130" s="193"/>
      <c r="AA130" s="200"/>
      <c r="AF130" s="200"/>
      <c r="AI130" s="200"/>
      <c r="AJ130" s="109" t="s">
        <v>416</v>
      </c>
    </row>
    <row r="131" spans="1:36" s="108" customFormat="1" ht="12" customHeight="1">
      <c r="A131" s="231"/>
      <c r="B131" s="204"/>
      <c r="C131" s="1141" t="s">
        <v>417</v>
      </c>
      <c r="D131" s="1141"/>
      <c r="E131" s="1141"/>
      <c r="F131" s="1141"/>
      <c r="G131" s="1141"/>
      <c r="H131" s="1141"/>
      <c r="I131" s="1141"/>
      <c r="J131" s="1141"/>
      <c r="K131" s="1141"/>
      <c r="L131" s="236"/>
      <c r="M131" s="233"/>
      <c r="N131" s="234"/>
      <c r="Z131" s="193"/>
      <c r="AA131" s="200"/>
      <c r="AF131" s="200"/>
      <c r="AI131" s="200"/>
      <c r="AJ131" s="109" t="s">
        <v>417</v>
      </c>
    </row>
    <row r="132" spans="1:36" s="108" customFormat="1" ht="12" customHeight="1">
      <c r="A132" s="231"/>
      <c r="B132" s="204"/>
      <c r="C132" s="1141" t="s">
        <v>488</v>
      </c>
      <c r="D132" s="1141"/>
      <c r="E132" s="1141"/>
      <c r="F132" s="1141"/>
      <c r="G132" s="1141"/>
      <c r="H132" s="1141"/>
      <c r="I132" s="1141"/>
      <c r="J132" s="1141"/>
      <c r="K132" s="1141"/>
      <c r="L132" s="257">
        <v>733.82</v>
      </c>
      <c r="M132" s="233"/>
      <c r="N132" s="234"/>
      <c r="Z132" s="193"/>
      <c r="AA132" s="200"/>
      <c r="AF132" s="200"/>
      <c r="AI132" s="200"/>
      <c r="AJ132" s="109" t="s">
        <v>488</v>
      </c>
    </row>
    <row r="133" spans="1:36" s="108" customFormat="1" ht="12" customHeight="1">
      <c r="A133" s="231"/>
      <c r="B133" s="204"/>
      <c r="C133" s="1141" t="s">
        <v>418</v>
      </c>
      <c r="D133" s="1141"/>
      <c r="E133" s="1141"/>
      <c r="F133" s="1141"/>
      <c r="G133" s="1141"/>
      <c r="H133" s="1141"/>
      <c r="I133" s="1141"/>
      <c r="J133" s="1141"/>
      <c r="K133" s="1141"/>
      <c r="L133" s="257">
        <v>294.51</v>
      </c>
      <c r="M133" s="233"/>
      <c r="N133" s="234"/>
      <c r="Z133" s="193"/>
      <c r="AA133" s="200"/>
      <c r="AF133" s="200"/>
      <c r="AI133" s="200"/>
      <c r="AJ133" s="109" t="s">
        <v>418</v>
      </c>
    </row>
    <row r="134" spans="1:36" s="108" customFormat="1" ht="12" customHeight="1">
      <c r="A134" s="231"/>
      <c r="B134" s="204"/>
      <c r="C134" s="1141" t="s">
        <v>419</v>
      </c>
      <c r="D134" s="1141"/>
      <c r="E134" s="1141"/>
      <c r="F134" s="1141"/>
      <c r="G134" s="1141"/>
      <c r="H134" s="1141"/>
      <c r="I134" s="1141"/>
      <c r="J134" s="1141"/>
      <c r="K134" s="1141"/>
      <c r="L134" s="257">
        <v>42.5</v>
      </c>
      <c r="M134" s="233"/>
      <c r="N134" s="234"/>
      <c r="Z134" s="193"/>
      <c r="AA134" s="200"/>
      <c r="AF134" s="200"/>
      <c r="AI134" s="200"/>
      <c r="AJ134" s="109" t="s">
        <v>419</v>
      </c>
    </row>
    <row r="135" spans="1:36" s="108" customFormat="1" ht="12" customHeight="1">
      <c r="A135" s="231"/>
      <c r="B135" s="204"/>
      <c r="C135" s="1141" t="s">
        <v>420</v>
      </c>
      <c r="D135" s="1141"/>
      <c r="E135" s="1141"/>
      <c r="F135" s="1141"/>
      <c r="G135" s="1141"/>
      <c r="H135" s="1141"/>
      <c r="I135" s="1141"/>
      <c r="J135" s="1141"/>
      <c r="K135" s="1141"/>
      <c r="L135" s="232">
        <v>31059.29</v>
      </c>
      <c r="M135" s="233"/>
      <c r="N135" s="234"/>
      <c r="Z135" s="193"/>
      <c r="AA135" s="200"/>
      <c r="AF135" s="200"/>
      <c r="AI135" s="200"/>
      <c r="AJ135" s="109" t="s">
        <v>420</v>
      </c>
    </row>
    <row r="136" spans="1:36" s="108" customFormat="1" ht="12" customHeight="1">
      <c r="A136" s="231"/>
      <c r="B136" s="204"/>
      <c r="C136" s="1141" t="s">
        <v>421</v>
      </c>
      <c r="D136" s="1141"/>
      <c r="E136" s="1141"/>
      <c r="F136" s="1141"/>
      <c r="G136" s="1141"/>
      <c r="H136" s="1141"/>
      <c r="I136" s="1141"/>
      <c r="J136" s="1141"/>
      <c r="K136" s="1141"/>
      <c r="L136" s="232">
        <v>33299.58</v>
      </c>
      <c r="M136" s="233"/>
      <c r="N136" s="234"/>
      <c r="Z136" s="193"/>
      <c r="AA136" s="200"/>
      <c r="AF136" s="200"/>
      <c r="AI136" s="200"/>
      <c r="AJ136" s="109" t="s">
        <v>421</v>
      </c>
    </row>
    <row r="137" spans="1:36" s="108" customFormat="1" ht="12" customHeight="1">
      <c r="A137" s="231"/>
      <c r="B137" s="204"/>
      <c r="C137" s="1141" t="s">
        <v>417</v>
      </c>
      <c r="D137" s="1141"/>
      <c r="E137" s="1141"/>
      <c r="F137" s="1141"/>
      <c r="G137" s="1141"/>
      <c r="H137" s="1141"/>
      <c r="I137" s="1141"/>
      <c r="J137" s="1141"/>
      <c r="K137" s="1141"/>
      <c r="L137" s="236"/>
      <c r="M137" s="233"/>
      <c r="N137" s="234"/>
      <c r="Z137" s="193"/>
      <c r="AA137" s="200"/>
      <c r="AF137" s="200"/>
      <c r="AI137" s="200"/>
      <c r="AJ137" s="109" t="s">
        <v>417</v>
      </c>
    </row>
    <row r="138" spans="1:36" s="108" customFormat="1" ht="12" customHeight="1">
      <c r="A138" s="231"/>
      <c r="B138" s="204"/>
      <c r="C138" s="1141" t="s">
        <v>489</v>
      </c>
      <c r="D138" s="1141"/>
      <c r="E138" s="1141"/>
      <c r="F138" s="1141"/>
      <c r="G138" s="1141"/>
      <c r="H138" s="1141"/>
      <c r="I138" s="1141"/>
      <c r="J138" s="1141"/>
      <c r="K138" s="1141"/>
      <c r="L138" s="257">
        <v>733.82</v>
      </c>
      <c r="M138" s="233"/>
      <c r="N138" s="234"/>
      <c r="Z138" s="193"/>
      <c r="AA138" s="200"/>
      <c r="AF138" s="200"/>
      <c r="AI138" s="200"/>
      <c r="AJ138" s="109" t="s">
        <v>489</v>
      </c>
    </row>
    <row r="139" spans="1:36" s="108" customFormat="1" ht="12" customHeight="1">
      <c r="A139" s="231"/>
      <c r="B139" s="204"/>
      <c r="C139" s="1141" t="s">
        <v>490</v>
      </c>
      <c r="D139" s="1141"/>
      <c r="E139" s="1141"/>
      <c r="F139" s="1141"/>
      <c r="G139" s="1141"/>
      <c r="H139" s="1141"/>
      <c r="I139" s="1141"/>
      <c r="J139" s="1141"/>
      <c r="K139" s="1141"/>
      <c r="L139" s="257">
        <v>294.51</v>
      </c>
      <c r="M139" s="233"/>
      <c r="N139" s="234"/>
      <c r="Z139" s="193"/>
      <c r="AA139" s="200"/>
      <c r="AF139" s="200"/>
      <c r="AI139" s="200"/>
      <c r="AJ139" s="109" t="s">
        <v>490</v>
      </c>
    </row>
    <row r="140" spans="1:36" s="108" customFormat="1" ht="12" customHeight="1">
      <c r="A140" s="231"/>
      <c r="B140" s="204"/>
      <c r="C140" s="1141" t="s">
        <v>491</v>
      </c>
      <c r="D140" s="1141"/>
      <c r="E140" s="1141"/>
      <c r="F140" s="1141"/>
      <c r="G140" s="1141"/>
      <c r="H140" s="1141"/>
      <c r="I140" s="1141"/>
      <c r="J140" s="1141"/>
      <c r="K140" s="1141"/>
      <c r="L140" s="257">
        <v>42.5</v>
      </c>
      <c r="M140" s="233"/>
      <c r="N140" s="234"/>
      <c r="Z140" s="193"/>
      <c r="AA140" s="200"/>
      <c r="AF140" s="200"/>
      <c r="AI140" s="200"/>
      <c r="AJ140" s="109" t="s">
        <v>491</v>
      </c>
    </row>
    <row r="141" spans="1:36" s="108" customFormat="1" ht="12" customHeight="1">
      <c r="A141" s="231"/>
      <c r="B141" s="204"/>
      <c r="C141" s="1141" t="s">
        <v>492</v>
      </c>
      <c r="D141" s="1141"/>
      <c r="E141" s="1141"/>
      <c r="F141" s="1141"/>
      <c r="G141" s="1141"/>
      <c r="H141" s="1141"/>
      <c r="I141" s="1141"/>
      <c r="J141" s="1141"/>
      <c r="K141" s="1141"/>
      <c r="L141" s="232">
        <v>31059.29</v>
      </c>
      <c r="M141" s="233"/>
      <c r="N141" s="234"/>
      <c r="Z141" s="193"/>
      <c r="AA141" s="200"/>
      <c r="AF141" s="200"/>
      <c r="AI141" s="200"/>
      <c r="AJ141" s="109" t="s">
        <v>492</v>
      </c>
    </row>
    <row r="142" spans="1:36" s="108" customFormat="1" ht="12" customHeight="1">
      <c r="A142" s="231"/>
      <c r="B142" s="204"/>
      <c r="C142" s="1141" t="s">
        <v>493</v>
      </c>
      <c r="D142" s="1141"/>
      <c r="E142" s="1141"/>
      <c r="F142" s="1141"/>
      <c r="G142" s="1141"/>
      <c r="H142" s="1141"/>
      <c r="I142" s="1141"/>
      <c r="J142" s="1141"/>
      <c r="K142" s="1141"/>
      <c r="L142" s="257">
        <v>738.21</v>
      </c>
      <c r="M142" s="233"/>
      <c r="N142" s="234"/>
      <c r="Z142" s="193"/>
      <c r="AA142" s="200"/>
      <c r="AF142" s="200"/>
      <c r="AI142" s="200"/>
      <c r="AJ142" s="109" t="s">
        <v>493</v>
      </c>
    </row>
    <row r="143" spans="1:36" s="108" customFormat="1" ht="12" customHeight="1">
      <c r="A143" s="231"/>
      <c r="B143" s="204"/>
      <c r="C143" s="1141" t="s">
        <v>494</v>
      </c>
      <c r="D143" s="1141"/>
      <c r="E143" s="1141"/>
      <c r="F143" s="1141"/>
      <c r="G143" s="1141"/>
      <c r="H143" s="1141"/>
      <c r="I143" s="1141"/>
      <c r="J143" s="1141"/>
      <c r="K143" s="1141"/>
      <c r="L143" s="257">
        <v>473.75</v>
      </c>
      <c r="M143" s="233"/>
      <c r="N143" s="234"/>
      <c r="Z143" s="193"/>
      <c r="AA143" s="200"/>
      <c r="AF143" s="200"/>
      <c r="AI143" s="200"/>
      <c r="AJ143" s="109" t="s">
        <v>494</v>
      </c>
    </row>
    <row r="144" spans="1:36" s="108" customFormat="1" ht="12" customHeight="1">
      <c r="A144" s="231"/>
      <c r="B144" s="204"/>
      <c r="C144" s="1141" t="s">
        <v>431</v>
      </c>
      <c r="D144" s="1141"/>
      <c r="E144" s="1141"/>
      <c r="F144" s="1141"/>
      <c r="G144" s="1141"/>
      <c r="H144" s="1141"/>
      <c r="I144" s="1141"/>
      <c r="J144" s="1141"/>
      <c r="K144" s="1141"/>
      <c r="L144" s="257">
        <v>776.32</v>
      </c>
      <c r="M144" s="233"/>
      <c r="N144" s="234"/>
      <c r="Z144" s="193"/>
      <c r="AA144" s="200"/>
      <c r="AF144" s="200"/>
      <c r="AI144" s="200"/>
      <c r="AJ144" s="109" t="s">
        <v>431</v>
      </c>
    </row>
    <row r="145" spans="1:37" s="108" customFormat="1" ht="12" customHeight="1">
      <c r="A145" s="231"/>
      <c r="B145" s="204"/>
      <c r="C145" s="1141" t="s">
        <v>432</v>
      </c>
      <c r="D145" s="1141"/>
      <c r="E145" s="1141"/>
      <c r="F145" s="1141"/>
      <c r="G145" s="1141"/>
      <c r="H145" s="1141"/>
      <c r="I145" s="1141"/>
      <c r="J145" s="1141"/>
      <c r="K145" s="1141"/>
      <c r="L145" s="257">
        <v>738.21</v>
      </c>
      <c r="M145" s="233"/>
      <c r="N145" s="234"/>
      <c r="Z145" s="193"/>
      <c r="AA145" s="200"/>
      <c r="AF145" s="200"/>
      <c r="AI145" s="200"/>
      <c r="AJ145" s="109" t="s">
        <v>432</v>
      </c>
    </row>
    <row r="146" spans="1:37" s="108" customFormat="1" ht="12" customHeight="1">
      <c r="A146" s="231"/>
      <c r="B146" s="204"/>
      <c r="C146" s="1141" t="s">
        <v>433</v>
      </c>
      <c r="D146" s="1141"/>
      <c r="E146" s="1141"/>
      <c r="F146" s="1141"/>
      <c r="G146" s="1141"/>
      <c r="H146" s="1141"/>
      <c r="I146" s="1141"/>
      <c r="J146" s="1141"/>
      <c r="K146" s="1141"/>
      <c r="L146" s="257">
        <v>473.75</v>
      </c>
      <c r="M146" s="233"/>
      <c r="N146" s="234"/>
      <c r="Z146" s="193"/>
      <c r="AA146" s="200"/>
      <c r="AF146" s="200"/>
      <c r="AI146" s="200"/>
      <c r="AJ146" s="109" t="s">
        <v>433</v>
      </c>
    </row>
    <row r="147" spans="1:37" s="108" customFormat="1" ht="12" customHeight="1">
      <c r="A147" s="231"/>
      <c r="B147" s="226"/>
      <c r="C147" s="1142" t="s">
        <v>1357</v>
      </c>
      <c r="D147" s="1142"/>
      <c r="E147" s="1142"/>
      <c r="F147" s="1142"/>
      <c r="G147" s="1142"/>
      <c r="H147" s="1142"/>
      <c r="I147" s="1142"/>
      <c r="J147" s="1142"/>
      <c r="K147" s="1142"/>
      <c r="L147" s="239">
        <v>33299.58</v>
      </c>
      <c r="M147" s="240"/>
      <c r="N147" s="253"/>
      <c r="Z147" s="193"/>
      <c r="AA147" s="200"/>
      <c r="AF147" s="200"/>
      <c r="AI147" s="200"/>
      <c r="AK147" s="200" t="s">
        <v>1357</v>
      </c>
    </row>
    <row r="148" spans="1:37" s="108" customFormat="1" ht="12" customHeight="1">
      <c r="A148" s="231"/>
      <c r="B148" s="204"/>
      <c r="C148" s="1141" t="s">
        <v>417</v>
      </c>
      <c r="D148" s="1141"/>
      <c r="E148" s="1141"/>
      <c r="F148" s="1141"/>
      <c r="G148" s="1141"/>
      <c r="H148" s="1141"/>
      <c r="I148" s="1141"/>
      <c r="J148" s="1141"/>
      <c r="K148" s="1141"/>
      <c r="L148" s="236"/>
      <c r="M148" s="233"/>
      <c r="N148" s="234"/>
      <c r="Z148" s="193"/>
      <c r="AA148" s="200"/>
      <c r="AF148" s="200"/>
      <c r="AI148" s="200"/>
      <c r="AJ148" s="109" t="s">
        <v>417</v>
      </c>
      <c r="AK148" s="200"/>
    </row>
    <row r="149" spans="1:37" s="108" customFormat="1" ht="12" customHeight="1">
      <c r="A149" s="231"/>
      <c r="B149" s="204"/>
      <c r="C149" s="1141" t="s">
        <v>1204</v>
      </c>
      <c r="D149" s="1141"/>
      <c r="E149" s="1141"/>
      <c r="F149" s="1141"/>
      <c r="G149" s="1141"/>
      <c r="H149" s="1141"/>
      <c r="I149" s="1141"/>
      <c r="J149" s="1141"/>
      <c r="K149" s="1141"/>
      <c r="L149" s="232">
        <v>2009.91</v>
      </c>
      <c r="M149" s="233"/>
      <c r="N149" s="234"/>
      <c r="Z149" s="193"/>
      <c r="AA149" s="200"/>
      <c r="AF149" s="200"/>
      <c r="AI149" s="200"/>
      <c r="AJ149" s="109" t="s">
        <v>1204</v>
      </c>
      <c r="AK149" s="200"/>
    </row>
    <row r="150" spans="1:37" s="108" customFormat="1" ht="12" customHeight="1">
      <c r="A150" s="1089" t="s">
        <v>1358</v>
      </c>
      <c r="B150" s="1090"/>
      <c r="C150" s="1090"/>
      <c r="D150" s="1090"/>
      <c r="E150" s="1090"/>
      <c r="F150" s="1090"/>
      <c r="G150" s="1090"/>
      <c r="H150" s="1090"/>
      <c r="I150" s="1090"/>
      <c r="J150" s="1090"/>
      <c r="K150" s="1090"/>
      <c r="L150" s="1090"/>
      <c r="M150" s="1090"/>
      <c r="N150" s="1095"/>
      <c r="Z150" s="193" t="s">
        <v>1358</v>
      </c>
      <c r="AA150" s="200"/>
      <c r="AF150" s="200"/>
      <c r="AI150" s="200"/>
      <c r="AK150" s="200"/>
    </row>
    <row r="151" spans="1:37" s="108" customFormat="1" ht="22.5" customHeight="1">
      <c r="A151" s="194" t="s">
        <v>478</v>
      </c>
      <c r="B151" s="195" t="s">
        <v>1359</v>
      </c>
      <c r="C151" s="1145" t="s">
        <v>1360</v>
      </c>
      <c r="D151" s="1145"/>
      <c r="E151" s="1145"/>
      <c r="F151" s="196" t="s">
        <v>539</v>
      </c>
      <c r="G151" s="196"/>
      <c r="H151" s="196"/>
      <c r="I151" s="247">
        <v>0.26</v>
      </c>
      <c r="J151" s="198"/>
      <c r="K151" s="196"/>
      <c r="L151" s="198"/>
      <c r="M151" s="196"/>
      <c r="N151" s="199"/>
      <c r="Z151" s="193"/>
      <c r="AA151" s="200" t="s">
        <v>1360</v>
      </c>
      <c r="AF151" s="200"/>
      <c r="AI151" s="200"/>
      <c r="AK151" s="200"/>
    </row>
    <row r="152" spans="1:37" s="108" customFormat="1" ht="12" customHeight="1">
      <c r="A152" s="201"/>
      <c r="B152" s="202"/>
      <c r="C152" s="1141" t="s">
        <v>1361</v>
      </c>
      <c r="D152" s="1141"/>
      <c r="E152" s="1141"/>
      <c r="F152" s="1141"/>
      <c r="G152" s="1141"/>
      <c r="H152" s="1141"/>
      <c r="I152" s="1141"/>
      <c r="J152" s="1141"/>
      <c r="K152" s="1141"/>
      <c r="L152" s="1141"/>
      <c r="M152" s="1141"/>
      <c r="N152" s="1146"/>
      <c r="Z152" s="193"/>
      <c r="AA152" s="200"/>
      <c r="AF152" s="200"/>
      <c r="AH152" s="109" t="s">
        <v>1361</v>
      </c>
      <c r="AI152" s="200"/>
      <c r="AK152" s="200"/>
    </row>
    <row r="153" spans="1:37" s="108" customFormat="1" ht="33.75" customHeight="1">
      <c r="A153" s="203"/>
      <c r="B153" s="204" t="s">
        <v>385</v>
      </c>
      <c r="C153" s="1141" t="s">
        <v>386</v>
      </c>
      <c r="D153" s="1141"/>
      <c r="E153" s="1141"/>
      <c r="F153" s="1141"/>
      <c r="G153" s="1141"/>
      <c r="H153" s="1141"/>
      <c r="I153" s="1141"/>
      <c r="J153" s="1141"/>
      <c r="K153" s="1141"/>
      <c r="L153" s="1141"/>
      <c r="M153" s="1141"/>
      <c r="N153" s="1146"/>
      <c r="Z153" s="193"/>
      <c r="AA153" s="200"/>
      <c r="AB153" s="109" t="s">
        <v>386</v>
      </c>
      <c r="AF153" s="200"/>
      <c r="AI153" s="200"/>
      <c r="AK153" s="200"/>
    </row>
    <row r="154" spans="1:37" s="108" customFormat="1" ht="12">
      <c r="A154" s="205"/>
      <c r="B154" s="206">
        <v>1</v>
      </c>
      <c r="C154" s="1141" t="s">
        <v>446</v>
      </c>
      <c r="D154" s="1141"/>
      <c r="E154" s="1141"/>
      <c r="F154" s="207"/>
      <c r="G154" s="207"/>
      <c r="H154" s="207"/>
      <c r="I154" s="207"/>
      <c r="J154" s="208">
        <v>963.12</v>
      </c>
      <c r="K154" s="209">
        <v>1.25</v>
      </c>
      <c r="L154" s="208">
        <v>313.01</v>
      </c>
      <c r="M154" s="207"/>
      <c r="N154" s="210"/>
      <c r="Z154" s="193"/>
      <c r="AA154" s="200"/>
      <c r="AC154" s="109" t="s">
        <v>446</v>
      </c>
      <c r="AF154" s="200"/>
      <c r="AI154" s="200"/>
      <c r="AK154" s="200"/>
    </row>
    <row r="155" spans="1:37" s="108" customFormat="1" ht="12">
      <c r="A155" s="205"/>
      <c r="B155" s="206">
        <v>2</v>
      </c>
      <c r="C155" s="1141" t="s">
        <v>387</v>
      </c>
      <c r="D155" s="1141"/>
      <c r="E155" s="1141"/>
      <c r="F155" s="207"/>
      <c r="G155" s="207"/>
      <c r="H155" s="207"/>
      <c r="I155" s="207"/>
      <c r="J155" s="208">
        <v>324.70999999999998</v>
      </c>
      <c r="K155" s="209">
        <v>1.25</v>
      </c>
      <c r="L155" s="208">
        <v>105.53</v>
      </c>
      <c r="M155" s="207"/>
      <c r="N155" s="210"/>
      <c r="Z155" s="193"/>
      <c r="AA155" s="200"/>
      <c r="AC155" s="109" t="s">
        <v>387</v>
      </c>
      <c r="AF155" s="200"/>
      <c r="AI155" s="200"/>
      <c r="AK155" s="200"/>
    </row>
    <row r="156" spans="1:37" s="108" customFormat="1" ht="12">
      <c r="A156" s="205"/>
      <c r="B156" s="206">
        <v>3</v>
      </c>
      <c r="C156" s="1141" t="s">
        <v>388</v>
      </c>
      <c r="D156" s="1141"/>
      <c r="E156" s="1141"/>
      <c r="F156" s="207"/>
      <c r="G156" s="207"/>
      <c r="H156" s="207"/>
      <c r="I156" s="207"/>
      <c r="J156" s="208">
        <v>63.39</v>
      </c>
      <c r="K156" s="209">
        <v>1.25</v>
      </c>
      <c r="L156" s="208">
        <v>20.6</v>
      </c>
      <c r="M156" s="207"/>
      <c r="N156" s="210"/>
      <c r="Z156" s="193"/>
      <c r="AA156" s="200"/>
      <c r="AC156" s="109" t="s">
        <v>388</v>
      </c>
      <c r="AF156" s="200"/>
      <c r="AI156" s="200"/>
      <c r="AK156" s="200"/>
    </row>
    <row r="157" spans="1:37" s="108" customFormat="1" ht="12">
      <c r="A157" s="205"/>
      <c r="B157" s="206">
        <v>4</v>
      </c>
      <c r="C157" s="1141" t="s">
        <v>447</v>
      </c>
      <c r="D157" s="1141"/>
      <c r="E157" s="1141"/>
      <c r="F157" s="207"/>
      <c r="G157" s="207"/>
      <c r="H157" s="207"/>
      <c r="I157" s="207"/>
      <c r="J157" s="220">
        <v>5335.4</v>
      </c>
      <c r="K157" s="207"/>
      <c r="L157" s="220">
        <v>1387.2</v>
      </c>
      <c r="M157" s="207"/>
      <c r="N157" s="210"/>
      <c r="Z157" s="193"/>
      <c r="AA157" s="200"/>
      <c r="AC157" s="109" t="s">
        <v>447</v>
      </c>
      <c r="AF157" s="200"/>
      <c r="AI157" s="200"/>
      <c r="AK157" s="200"/>
    </row>
    <row r="158" spans="1:37" s="108" customFormat="1" ht="12">
      <c r="A158" s="205"/>
      <c r="B158" s="204"/>
      <c r="C158" s="1141" t="s">
        <v>448</v>
      </c>
      <c r="D158" s="1141"/>
      <c r="E158" s="1141"/>
      <c r="F158" s="207" t="s">
        <v>390</v>
      </c>
      <c r="G158" s="209">
        <v>102.46</v>
      </c>
      <c r="H158" s="209">
        <v>1.25</v>
      </c>
      <c r="I158" s="250">
        <v>33.299500000000002</v>
      </c>
      <c r="J158" s="204"/>
      <c r="K158" s="207"/>
      <c r="L158" s="204"/>
      <c r="M158" s="207"/>
      <c r="N158" s="210"/>
      <c r="Z158" s="193"/>
      <c r="AA158" s="200"/>
      <c r="AD158" s="109" t="s">
        <v>448</v>
      </c>
      <c r="AF158" s="200"/>
      <c r="AI158" s="200"/>
      <c r="AK158" s="200"/>
    </row>
    <row r="159" spans="1:37" s="108" customFormat="1" ht="12">
      <c r="A159" s="205"/>
      <c r="B159" s="204"/>
      <c r="C159" s="1141" t="s">
        <v>389</v>
      </c>
      <c r="D159" s="1141"/>
      <c r="E159" s="1141"/>
      <c r="F159" s="207" t="s">
        <v>390</v>
      </c>
      <c r="G159" s="209">
        <v>5.34</v>
      </c>
      <c r="H159" s="209">
        <v>1.25</v>
      </c>
      <c r="I159" s="250">
        <v>1.7355</v>
      </c>
      <c r="J159" s="204"/>
      <c r="K159" s="207"/>
      <c r="L159" s="204"/>
      <c r="M159" s="207"/>
      <c r="N159" s="210"/>
      <c r="Z159" s="193"/>
      <c r="AA159" s="200"/>
      <c r="AD159" s="109" t="s">
        <v>389</v>
      </c>
      <c r="AF159" s="200"/>
      <c r="AI159" s="200"/>
      <c r="AK159" s="200"/>
    </row>
    <row r="160" spans="1:37" s="108" customFormat="1" ht="12" customHeight="1">
      <c r="A160" s="205"/>
      <c r="B160" s="204"/>
      <c r="C160" s="1150" t="s">
        <v>391</v>
      </c>
      <c r="D160" s="1150"/>
      <c r="E160" s="1150"/>
      <c r="F160" s="212"/>
      <c r="G160" s="212"/>
      <c r="H160" s="212"/>
      <c r="I160" s="212"/>
      <c r="J160" s="221">
        <v>6623.23</v>
      </c>
      <c r="K160" s="212"/>
      <c r="L160" s="221">
        <v>1805.74</v>
      </c>
      <c r="M160" s="212"/>
      <c r="N160" s="214"/>
      <c r="Z160" s="193"/>
      <c r="AA160" s="200"/>
      <c r="AE160" s="109" t="s">
        <v>391</v>
      </c>
      <c r="AF160" s="200"/>
      <c r="AI160" s="200"/>
      <c r="AK160" s="200"/>
    </row>
    <row r="161" spans="1:37" s="108" customFormat="1" ht="12">
      <c r="A161" s="205"/>
      <c r="B161" s="204"/>
      <c r="C161" s="1141" t="s">
        <v>392</v>
      </c>
      <c r="D161" s="1141"/>
      <c r="E161" s="1141"/>
      <c r="F161" s="207"/>
      <c r="G161" s="207"/>
      <c r="H161" s="207"/>
      <c r="I161" s="207"/>
      <c r="J161" s="204"/>
      <c r="K161" s="207"/>
      <c r="L161" s="208">
        <v>333.61</v>
      </c>
      <c r="M161" s="207"/>
      <c r="N161" s="210"/>
      <c r="Z161" s="193"/>
      <c r="AA161" s="200"/>
      <c r="AD161" s="109" t="s">
        <v>392</v>
      </c>
      <c r="AF161" s="200"/>
      <c r="AI161" s="200"/>
      <c r="AK161" s="200"/>
    </row>
    <row r="162" spans="1:37" s="108" customFormat="1" ht="22.5" customHeight="1">
      <c r="A162" s="205"/>
      <c r="B162" s="204" t="s">
        <v>632</v>
      </c>
      <c r="C162" s="1141" t="s">
        <v>633</v>
      </c>
      <c r="D162" s="1141"/>
      <c r="E162" s="1141"/>
      <c r="F162" s="207" t="s">
        <v>395</v>
      </c>
      <c r="G162" s="215">
        <v>100</v>
      </c>
      <c r="H162" s="207"/>
      <c r="I162" s="215">
        <v>100</v>
      </c>
      <c r="J162" s="204"/>
      <c r="K162" s="207"/>
      <c r="L162" s="208">
        <v>333.61</v>
      </c>
      <c r="M162" s="207"/>
      <c r="N162" s="210"/>
      <c r="Z162" s="193"/>
      <c r="AA162" s="200"/>
      <c r="AD162" s="109" t="s">
        <v>633</v>
      </c>
      <c r="AF162" s="200"/>
      <c r="AI162" s="200"/>
      <c r="AK162" s="200"/>
    </row>
    <row r="163" spans="1:37" s="108" customFormat="1" ht="22.5" customHeight="1">
      <c r="A163" s="205"/>
      <c r="B163" s="204" t="s">
        <v>634</v>
      </c>
      <c r="C163" s="1141" t="s">
        <v>635</v>
      </c>
      <c r="D163" s="1141"/>
      <c r="E163" s="1141"/>
      <c r="F163" s="207" t="s">
        <v>395</v>
      </c>
      <c r="G163" s="215">
        <v>49</v>
      </c>
      <c r="H163" s="207"/>
      <c r="I163" s="215">
        <v>49</v>
      </c>
      <c r="J163" s="204"/>
      <c r="K163" s="207"/>
      <c r="L163" s="208">
        <v>163.47</v>
      </c>
      <c r="M163" s="207"/>
      <c r="N163" s="210"/>
      <c r="Z163" s="193"/>
      <c r="AA163" s="200"/>
      <c r="AD163" s="109" t="s">
        <v>635</v>
      </c>
      <c r="AF163" s="200"/>
      <c r="AI163" s="200"/>
      <c r="AK163" s="200"/>
    </row>
    <row r="164" spans="1:37" s="108" customFormat="1" ht="12" customHeight="1">
      <c r="A164" s="216"/>
      <c r="B164" s="217"/>
      <c r="C164" s="1145" t="s">
        <v>398</v>
      </c>
      <c r="D164" s="1145"/>
      <c r="E164" s="1145"/>
      <c r="F164" s="196"/>
      <c r="G164" s="196"/>
      <c r="H164" s="196"/>
      <c r="I164" s="196"/>
      <c r="J164" s="198"/>
      <c r="K164" s="196"/>
      <c r="L164" s="222">
        <v>2302.8200000000002</v>
      </c>
      <c r="M164" s="212"/>
      <c r="N164" s="199"/>
      <c r="Z164" s="193"/>
      <c r="AA164" s="200"/>
      <c r="AF164" s="200" t="s">
        <v>398</v>
      </c>
      <c r="AI164" s="200"/>
      <c r="AK164" s="200"/>
    </row>
    <row r="165" spans="1:37" s="108" customFormat="1" ht="56.25" customHeight="1">
      <c r="A165" s="194" t="s">
        <v>483</v>
      </c>
      <c r="B165" s="195" t="s">
        <v>1362</v>
      </c>
      <c r="C165" s="1145" t="s">
        <v>1363</v>
      </c>
      <c r="D165" s="1145"/>
      <c r="E165" s="1145"/>
      <c r="F165" s="196" t="s">
        <v>539</v>
      </c>
      <c r="G165" s="196"/>
      <c r="H165" s="196"/>
      <c r="I165" s="223">
        <v>5.1999999999999998E-2</v>
      </c>
      <c r="J165" s="198"/>
      <c r="K165" s="196"/>
      <c r="L165" s="198"/>
      <c r="M165" s="196"/>
      <c r="N165" s="199"/>
      <c r="Z165" s="193"/>
      <c r="AA165" s="200" t="s">
        <v>1363</v>
      </c>
      <c r="AF165" s="200"/>
      <c r="AI165" s="200"/>
      <c r="AK165" s="200"/>
    </row>
    <row r="166" spans="1:37" s="108" customFormat="1" ht="12" customHeight="1">
      <c r="A166" s="201"/>
      <c r="B166" s="202"/>
      <c r="C166" s="1141" t="s">
        <v>1364</v>
      </c>
      <c r="D166" s="1141"/>
      <c r="E166" s="1141"/>
      <c r="F166" s="1141"/>
      <c r="G166" s="1141"/>
      <c r="H166" s="1141"/>
      <c r="I166" s="1141"/>
      <c r="J166" s="1141"/>
      <c r="K166" s="1141"/>
      <c r="L166" s="1141"/>
      <c r="M166" s="1141"/>
      <c r="N166" s="1146"/>
      <c r="Z166" s="193"/>
      <c r="AA166" s="200"/>
      <c r="AF166" s="200"/>
      <c r="AH166" s="109" t="s">
        <v>1364</v>
      </c>
      <c r="AI166" s="200"/>
      <c r="AK166" s="200"/>
    </row>
    <row r="167" spans="1:37" s="108" customFormat="1" ht="33.75" customHeight="1">
      <c r="A167" s="203"/>
      <c r="B167" s="204" t="s">
        <v>385</v>
      </c>
      <c r="C167" s="1141" t="s">
        <v>386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B167" s="109" t="s">
        <v>386</v>
      </c>
      <c r="AF167" s="200"/>
      <c r="AI167" s="200"/>
      <c r="AK167" s="200"/>
    </row>
    <row r="168" spans="1:37" s="108" customFormat="1" ht="12">
      <c r="A168" s="205"/>
      <c r="B168" s="206">
        <v>1</v>
      </c>
      <c r="C168" s="1141" t="s">
        <v>446</v>
      </c>
      <c r="D168" s="1141"/>
      <c r="E168" s="1141"/>
      <c r="F168" s="207"/>
      <c r="G168" s="207"/>
      <c r="H168" s="207"/>
      <c r="I168" s="207"/>
      <c r="J168" s="220">
        <v>1088.4000000000001</v>
      </c>
      <c r="K168" s="209">
        <v>1.25</v>
      </c>
      <c r="L168" s="208">
        <v>70.75</v>
      </c>
      <c r="M168" s="207"/>
      <c r="N168" s="210"/>
      <c r="Z168" s="193"/>
      <c r="AA168" s="200"/>
      <c r="AC168" s="109" t="s">
        <v>446</v>
      </c>
      <c r="AF168" s="200"/>
      <c r="AI168" s="200"/>
      <c r="AK168" s="200"/>
    </row>
    <row r="169" spans="1:37" s="108" customFormat="1" ht="12">
      <c r="A169" s="205"/>
      <c r="B169" s="206">
        <v>2</v>
      </c>
      <c r="C169" s="1141" t="s">
        <v>387</v>
      </c>
      <c r="D169" s="1141"/>
      <c r="E169" s="1141"/>
      <c r="F169" s="207"/>
      <c r="G169" s="207"/>
      <c r="H169" s="207"/>
      <c r="I169" s="207"/>
      <c r="J169" s="208">
        <v>72.77</v>
      </c>
      <c r="K169" s="209">
        <v>1.25</v>
      </c>
      <c r="L169" s="208">
        <v>4.7300000000000004</v>
      </c>
      <c r="M169" s="207"/>
      <c r="N169" s="210"/>
      <c r="Z169" s="193"/>
      <c r="AA169" s="200"/>
      <c r="AC169" s="109" t="s">
        <v>387</v>
      </c>
      <c r="AF169" s="200"/>
      <c r="AI169" s="200"/>
      <c r="AK169" s="200"/>
    </row>
    <row r="170" spans="1:37" s="108" customFormat="1" ht="12">
      <c r="A170" s="205"/>
      <c r="B170" s="206">
        <v>3</v>
      </c>
      <c r="C170" s="1141" t="s">
        <v>388</v>
      </c>
      <c r="D170" s="1141"/>
      <c r="E170" s="1141"/>
      <c r="F170" s="207"/>
      <c r="G170" s="207"/>
      <c r="H170" s="207"/>
      <c r="I170" s="207"/>
      <c r="J170" s="208">
        <v>8.5500000000000007</v>
      </c>
      <c r="K170" s="209">
        <v>1.25</v>
      </c>
      <c r="L170" s="208">
        <v>0.56000000000000005</v>
      </c>
      <c r="M170" s="207"/>
      <c r="N170" s="210"/>
      <c r="Z170" s="193"/>
      <c r="AA170" s="200"/>
      <c r="AC170" s="109" t="s">
        <v>388</v>
      </c>
      <c r="AF170" s="200"/>
      <c r="AI170" s="200"/>
      <c r="AK170" s="200"/>
    </row>
    <row r="171" spans="1:37" s="108" customFormat="1" ht="12">
      <c r="A171" s="205"/>
      <c r="B171" s="206">
        <v>4</v>
      </c>
      <c r="C171" s="1141" t="s">
        <v>447</v>
      </c>
      <c r="D171" s="1141"/>
      <c r="E171" s="1141"/>
      <c r="F171" s="207"/>
      <c r="G171" s="207"/>
      <c r="H171" s="207"/>
      <c r="I171" s="207"/>
      <c r="J171" s="220">
        <v>7824.22</v>
      </c>
      <c r="K171" s="207"/>
      <c r="L171" s="208">
        <v>406.86</v>
      </c>
      <c r="M171" s="207"/>
      <c r="N171" s="210"/>
      <c r="Z171" s="193"/>
      <c r="AA171" s="200"/>
      <c r="AC171" s="109" t="s">
        <v>447</v>
      </c>
      <c r="AF171" s="200"/>
      <c r="AI171" s="200"/>
      <c r="AK171" s="200"/>
    </row>
    <row r="172" spans="1:37" s="108" customFormat="1" ht="12">
      <c r="A172" s="205"/>
      <c r="B172" s="204"/>
      <c r="C172" s="1141" t="s">
        <v>448</v>
      </c>
      <c r="D172" s="1141"/>
      <c r="E172" s="1141"/>
      <c r="F172" s="207" t="s">
        <v>390</v>
      </c>
      <c r="G172" s="215">
        <v>120</v>
      </c>
      <c r="H172" s="209">
        <v>1.25</v>
      </c>
      <c r="I172" s="248">
        <v>7.8</v>
      </c>
      <c r="J172" s="204"/>
      <c r="K172" s="207"/>
      <c r="L172" s="204"/>
      <c r="M172" s="207"/>
      <c r="N172" s="210"/>
      <c r="Z172" s="193"/>
      <c r="AA172" s="200"/>
      <c r="AD172" s="109" t="s">
        <v>448</v>
      </c>
      <c r="AF172" s="200"/>
      <c r="AI172" s="200"/>
      <c r="AK172" s="200"/>
    </row>
    <row r="173" spans="1:37" s="108" customFormat="1" ht="12">
      <c r="A173" s="205"/>
      <c r="B173" s="204"/>
      <c r="C173" s="1141" t="s">
        <v>389</v>
      </c>
      <c r="D173" s="1141"/>
      <c r="E173" s="1141"/>
      <c r="F173" s="207" t="s">
        <v>390</v>
      </c>
      <c r="G173" s="209">
        <v>0.66</v>
      </c>
      <c r="H173" s="209">
        <v>1.25</v>
      </c>
      <c r="I173" s="250">
        <v>4.2900000000000001E-2</v>
      </c>
      <c r="J173" s="204"/>
      <c r="K173" s="207"/>
      <c r="L173" s="204"/>
      <c r="M173" s="207"/>
      <c r="N173" s="210"/>
      <c r="Z173" s="193"/>
      <c r="AA173" s="200"/>
      <c r="AD173" s="109" t="s">
        <v>389</v>
      </c>
      <c r="AF173" s="200"/>
      <c r="AI173" s="200"/>
      <c r="AK173" s="200"/>
    </row>
    <row r="174" spans="1:37" s="108" customFormat="1" ht="12" customHeight="1">
      <c r="A174" s="205"/>
      <c r="B174" s="204"/>
      <c r="C174" s="1150" t="s">
        <v>391</v>
      </c>
      <c r="D174" s="1150"/>
      <c r="E174" s="1150"/>
      <c r="F174" s="212"/>
      <c r="G174" s="212"/>
      <c r="H174" s="212"/>
      <c r="I174" s="212"/>
      <c r="J174" s="221">
        <v>8985.39</v>
      </c>
      <c r="K174" s="212"/>
      <c r="L174" s="213">
        <v>482.34</v>
      </c>
      <c r="M174" s="212"/>
      <c r="N174" s="214"/>
      <c r="Z174" s="193"/>
      <c r="AA174" s="200"/>
      <c r="AE174" s="109" t="s">
        <v>391</v>
      </c>
      <c r="AF174" s="200"/>
      <c r="AI174" s="200"/>
      <c r="AK174" s="200"/>
    </row>
    <row r="175" spans="1:37" s="108" customFormat="1" ht="12">
      <c r="A175" s="205"/>
      <c r="B175" s="204"/>
      <c r="C175" s="1141" t="s">
        <v>392</v>
      </c>
      <c r="D175" s="1141"/>
      <c r="E175" s="1141"/>
      <c r="F175" s="207"/>
      <c r="G175" s="207"/>
      <c r="H175" s="207"/>
      <c r="I175" s="207"/>
      <c r="J175" s="204"/>
      <c r="K175" s="207"/>
      <c r="L175" s="208">
        <v>71.31</v>
      </c>
      <c r="M175" s="207"/>
      <c r="N175" s="210"/>
      <c r="Z175" s="193"/>
      <c r="AA175" s="200"/>
      <c r="AD175" s="109" t="s">
        <v>392</v>
      </c>
      <c r="AF175" s="200"/>
      <c r="AI175" s="200"/>
      <c r="AK175" s="200"/>
    </row>
    <row r="176" spans="1:37" s="108" customFormat="1" ht="22.5" customHeight="1">
      <c r="A176" s="205"/>
      <c r="B176" s="204" t="s">
        <v>1327</v>
      </c>
      <c r="C176" s="1141" t="s">
        <v>1328</v>
      </c>
      <c r="D176" s="1141"/>
      <c r="E176" s="1141"/>
      <c r="F176" s="207" t="s">
        <v>395</v>
      </c>
      <c r="G176" s="215">
        <v>108</v>
      </c>
      <c r="H176" s="207"/>
      <c r="I176" s="215">
        <v>108</v>
      </c>
      <c r="J176" s="204"/>
      <c r="K176" s="207"/>
      <c r="L176" s="208">
        <v>77.010000000000005</v>
      </c>
      <c r="M176" s="207"/>
      <c r="N176" s="210"/>
      <c r="Z176" s="193"/>
      <c r="AA176" s="200"/>
      <c r="AD176" s="109" t="s">
        <v>1328</v>
      </c>
      <c r="AF176" s="200"/>
      <c r="AI176" s="200"/>
      <c r="AK176" s="200"/>
    </row>
    <row r="177" spans="1:37" s="108" customFormat="1" ht="22.5" customHeight="1">
      <c r="A177" s="205"/>
      <c r="B177" s="204" t="s">
        <v>1329</v>
      </c>
      <c r="C177" s="1141" t="s">
        <v>1330</v>
      </c>
      <c r="D177" s="1141"/>
      <c r="E177" s="1141"/>
      <c r="F177" s="207" t="s">
        <v>395</v>
      </c>
      <c r="G177" s="215">
        <v>55</v>
      </c>
      <c r="H177" s="207"/>
      <c r="I177" s="215">
        <v>55</v>
      </c>
      <c r="J177" s="204"/>
      <c r="K177" s="207"/>
      <c r="L177" s="208">
        <v>39.22</v>
      </c>
      <c r="M177" s="207"/>
      <c r="N177" s="210"/>
      <c r="Z177" s="193"/>
      <c r="AA177" s="200"/>
      <c r="AD177" s="109" t="s">
        <v>1330</v>
      </c>
      <c r="AF177" s="200"/>
      <c r="AI177" s="200"/>
      <c r="AK177" s="200"/>
    </row>
    <row r="178" spans="1:37" s="108" customFormat="1" ht="12" customHeight="1">
      <c r="A178" s="216"/>
      <c r="B178" s="217"/>
      <c r="C178" s="1145" t="s">
        <v>398</v>
      </c>
      <c r="D178" s="1145"/>
      <c r="E178" s="1145"/>
      <c r="F178" s="196"/>
      <c r="G178" s="196"/>
      <c r="H178" s="196"/>
      <c r="I178" s="196"/>
      <c r="J178" s="198"/>
      <c r="K178" s="196"/>
      <c r="L178" s="218">
        <v>598.57000000000005</v>
      </c>
      <c r="M178" s="212"/>
      <c r="N178" s="199"/>
      <c r="Z178" s="193"/>
      <c r="AA178" s="200"/>
      <c r="AF178" s="200" t="s">
        <v>398</v>
      </c>
      <c r="AI178" s="200"/>
      <c r="AK178" s="200"/>
    </row>
    <row r="179" spans="1:37" s="108" customFormat="1" ht="12" customHeight="1">
      <c r="A179" s="194" t="s">
        <v>497</v>
      </c>
      <c r="B179" s="195" t="s">
        <v>1365</v>
      </c>
      <c r="C179" s="1145" t="s">
        <v>1366</v>
      </c>
      <c r="D179" s="1145"/>
      <c r="E179" s="1145"/>
      <c r="F179" s="196" t="s">
        <v>486</v>
      </c>
      <c r="G179" s="196"/>
      <c r="H179" s="196"/>
      <c r="I179" s="223">
        <v>0.36399999999999999</v>
      </c>
      <c r="J179" s="218">
        <v>14.14</v>
      </c>
      <c r="K179" s="196"/>
      <c r="L179" s="218">
        <v>5.15</v>
      </c>
      <c r="M179" s="196"/>
      <c r="N179" s="199"/>
      <c r="Z179" s="193"/>
      <c r="AA179" s="200" t="s">
        <v>1366</v>
      </c>
      <c r="AF179" s="200"/>
      <c r="AI179" s="200"/>
      <c r="AK179" s="200"/>
    </row>
    <row r="180" spans="1:37" s="108" customFormat="1" ht="12" customHeight="1">
      <c r="A180" s="216"/>
      <c r="B180" s="217"/>
      <c r="C180" s="1141" t="s">
        <v>409</v>
      </c>
      <c r="D180" s="1141"/>
      <c r="E180" s="1141"/>
      <c r="F180" s="1141"/>
      <c r="G180" s="1141"/>
      <c r="H180" s="1141"/>
      <c r="I180" s="1141"/>
      <c r="J180" s="1141"/>
      <c r="K180" s="1141"/>
      <c r="L180" s="1141"/>
      <c r="M180" s="1141"/>
      <c r="N180" s="1146"/>
      <c r="Z180" s="193"/>
      <c r="AA180" s="200"/>
      <c r="AF180" s="200"/>
      <c r="AG180" s="109" t="s">
        <v>409</v>
      </c>
      <c r="AI180" s="200"/>
      <c r="AK180" s="200"/>
    </row>
    <row r="181" spans="1:37" s="108" customFormat="1" ht="12" customHeight="1">
      <c r="A181" s="216"/>
      <c r="B181" s="217"/>
      <c r="C181" s="1145" t="s">
        <v>398</v>
      </c>
      <c r="D181" s="1145"/>
      <c r="E181" s="1145"/>
      <c r="F181" s="196"/>
      <c r="G181" s="196"/>
      <c r="H181" s="196"/>
      <c r="I181" s="196"/>
      <c r="J181" s="198"/>
      <c r="K181" s="196"/>
      <c r="L181" s="218">
        <v>5.15</v>
      </c>
      <c r="M181" s="212"/>
      <c r="N181" s="199"/>
      <c r="Z181" s="193"/>
      <c r="AA181" s="200"/>
      <c r="AF181" s="200" t="s">
        <v>398</v>
      </c>
      <c r="AI181" s="200"/>
      <c r="AK181" s="200"/>
    </row>
    <row r="182" spans="1:37" s="108" customFormat="1" ht="56.25" customHeight="1">
      <c r="A182" s="194" t="s">
        <v>499</v>
      </c>
      <c r="B182" s="195" t="s">
        <v>1367</v>
      </c>
      <c r="C182" s="1145" t="s">
        <v>1368</v>
      </c>
      <c r="D182" s="1145"/>
      <c r="E182" s="1145"/>
      <c r="F182" s="196" t="s">
        <v>539</v>
      </c>
      <c r="G182" s="196"/>
      <c r="H182" s="196"/>
      <c r="I182" s="223">
        <v>0.46500000000000002</v>
      </c>
      <c r="J182" s="198"/>
      <c r="K182" s="196"/>
      <c r="L182" s="198"/>
      <c r="M182" s="196"/>
      <c r="N182" s="199"/>
      <c r="Z182" s="193"/>
      <c r="AA182" s="200" t="s">
        <v>1368</v>
      </c>
      <c r="AF182" s="200"/>
      <c r="AI182" s="200"/>
      <c r="AK182" s="200"/>
    </row>
    <row r="183" spans="1:37" s="108" customFormat="1" ht="12" customHeight="1">
      <c r="A183" s="201"/>
      <c r="B183" s="202"/>
      <c r="C183" s="1141" t="s">
        <v>1369</v>
      </c>
      <c r="D183" s="1141"/>
      <c r="E183" s="1141"/>
      <c r="F183" s="1141"/>
      <c r="G183" s="1141"/>
      <c r="H183" s="1141"/>
      <c r="I183" s="1141"/>
      <c r="J183" s="1141"/>
      <c r="K183" s="1141"/>
      <c r="L183" s="1141"/>
      <c r="M183" s="1141"/>
      <c r="N183" s="1146"/>
      <c r="Z183" s="193"/>
      <c r="AA183" s="200"/>
      <c r="AF183" s="200"/>
      <c r="AH183" s="109" t="s">
        <v>1369</v>
      </c>
      <c r="AI183" s="200"/>
      <c r="AK183" s="200"/>
    </row>
    <row r="184" spans="1:37" s="108" customFormat="1" ht="33.75" customHeight="1">
      <c r="A184" s="203"/>
      <c r="B184" s="204" t="s">
        <v>385</v>
      </c>
      <c r="C184" s="1141" t="s">
        <v>386</v>
      </c>
      <c r="D184" s="1141"/>
      <c r="E184" s="1141"/>
      <c r="F184" s="1141"/>
      <c r="G184" s="1141"/>
      <c r="H184" s="1141"/>
      <c r="I184" s="1141"/>
      <c r="J184" s="1141"/>
      <c r="K184" s="1141"/>
      <c r="L184" s="1141"/>
      <c r="M184" s="1141"/>
      <c r="N184" s="1146"/>
      <c r="Z184" s="193"/>
      <c r="AA184" s="200"/>
      <c r="AB184" s="109" t="s">
        <v>386</v>
      </c>
      <c r="AF184" s="200"/>
      <c r="AI184" s="200"/>
      <c r="AK184" s="200"/>
    </row>
    <row r="185" spans="1:37" s="108" customFormat="1" ht="12">
      <c r="A185" s="205"/>
      <c r="B185" s="206">
        <v>1</v>
      </c>
      <c r="C185" s="1141" t="s">
        <v>446</v>
      </c>
      <c r="D185" s="1141"/>
      <c r="E185" s="1141"/>
      <c r="F185" s="207"/>
      <c r="G185" s="207"/>
      <c r="H185" s="207"/>
      <c r="I185" s="207"/>
      <c r="J185" s="208">
        <v>943.28</v>
      </c>
      <c r="K185" s="209">
        <v>1.25</v>
      </c>
      <c r="L185" s="208">
        <v>548.28</v>
      </c>
      <c r="M185" s="207"/>
      <c r="N185" s="210"/>
      <c r="Z185" s="193"/>
      <c r="AA185" s="200"/>
      <c r="AC185" s="109" t="s">
        <v>446</v>
      </c>
      <c r="AF185" s="200"/>
      <c r="AI185" s="200"/>
      <c r="AK185" s="200"/>
    </row>
    <row r="186" spans="1:37" s="108" customFormat="1" ht="12">
      <c r="A186" s="205"/>
      <c r="B186" s="206">
        <v>2</v>
      </c>
      <c r="C186" s="1141" t="s">
        <v>387</v>
      </c>
      <c r="D186" s="1141"/>
      <c r="E186" s="1141"/>
      <c r="F186" s="207"/>
      <c r="G186" s="207"/>
      <c r="H186" s="207"/>
      <c r="I186" s="207"/>
      <c r="J186" s="208">
        <v>71.61</v>
      </c>
      <c r="K186" s="209">
        <v>1.25</v>
      </c>
      <c r="L186" s="208">
        <v>41.62</v>
      </c>
      <c r="M186" s="207"/>
      <c r="N186" s="210"/>
      <c r="Z186" s="193"/>
      <c r="AA186" s="200"/>
      <c r="AC186" s="109" t="s">
        <v>387</v>
      </c>
      <c r="AF186" s="200"/>
      <c r="AI186" s="200"/>
      <c r="AK186" s="200"/>
    </row>
    <row r="187" spans="1:37" s="108" customFormat="1" ht="12">
      <c r="A187" s="205"/>
      <c r="B187" s="206">
        <v>3</v>
      </c>
      <c r="C187" s="1141" t="s">
        <v>388</v>
      </c>
      <c r="D187" s="1141"/>
      <c r="E187" s="1141"/>
      <c r="F187" s="207"/>
      <c r="G187" s="207"/>
      <c r="H187" s="207"/>
      <c r="I187" s="207"/>
      <c r="J187" s="208">
        <v>8.41</v>
      </c>
      <c r="K187" s="209">
        <v>1.25</v>
      </c>
      <c r="L187" s="208">
        <v>4.8899999999999997</v>
      </c>
      <c r="M187" s="207"/>
      <c r="N187" s="210"/>
      <c r="Z187" s="193"/>
      <c r="AA187" s="200"/>
      <c r="AC187" s="109" t="s">
        <v>388</v>
      </c>
      <c r="AF187" s="200"/>
      <c r="AI187" s="200"/>
      <c r="AK187" s="200"/>
    </row>
    <row r="188" spans="1:37" s="108" customFormat="1" ht="12">
      <c r="A188" s="205"/>
      <c r="B188" s="206">
        <v>4</v>
      </c>
      <c r="C188" s="1141" t="s">
        <v>447</v>
      </c>
      <c r="D188" s="1141"/>
      <c r="E188" s="1141"/>
      <c r="F188" s="207"/>
      <c r="G188" s="207"/>
      <c r="H188" s="207"/>
      <c r="I188" s="207"/>
      <c r="J188" s="220">
        <v>2631.4</v>
      </c>
      <c r="K188" s="207"/>
      <c r="L188" s="220">
        <v>1223.5999999999999</v>
      </c>
      <c r="M188" s="207"/>
      <c r="N188" s="210"/>
      <c r="Z188" s="193"/>
      <c r="AA188" s="200"/>
      <c r="AC188" s="109" t="s">
        <v>447</v>
      </c>
      <c r="AF188" s="200"/>
      <c r="AI188" s="200"/>
      <c r="AK188" s="200"/>
    </row>
    <row r="189" spans="1:37" s="108" customFormat="1" ht="12">
      <c r="A189" s="205"/>
      <c r="B189" s="204"/>
      <c r="C189" s="1141" t="s">
        <v>448</v>
      </c>
      <c r="D189" s="1141"/>
      <c r="E189" s="1141"/>
      <c r="F189" s="207" t="s">
        <v>390</v>
      </c>
      <c r="G189" s="215">
        <v>104</v>
      </c>
      <c r="H189" s="209">
        <v>1.25</v>
      </c>
      <c r="I189" s="209">
        <v>60.45</v>
      </c>
      <c r="J189" s="204"/>
      <c r="K189" s="207"/>
      <c r="L189" s="204"/>
      <c r="M189" s="207"/>
      <c r="N189" s="210"/>
      <c r="Z189" s="193"/>
      <c r="AA189" s="200"/>
      <c r="AD189" s="109" t="s">
        <v>448</v>
      </c>
      <c r="AF189" s="200"/>
      <c r="AI189" s="200"/>
      <c r="AK189" s="200"/>
    </row>
    <row r="190" spans="1:37" s="108" customFormat="1" ht="12">
      <c r="A190" s="205"/>
      <c r="B190" s="204"/>
      <c r="C190" s="1141" t="s">
        <v>389</v>
      </c>
      <c r="D190" s="1141"/>
      <c r="E190" s="1141"/>
      <c r="F190" s="207" t="s">
        <v>390</v>
      </c>
      <c r="G190" s="209">
        <v>0.65</v>
      </c>
      <c r="H190" s="209">
        <v>1.25</v>
      </c>
      <c r="I190" s="211">
        <v>0.3778125</v>
      </c>
      <c r="J190" s="204"/>
      <c r="K190" s="207"/>
      <c r="L190" s="204"/>
      <c r="M190" s="207"/>
      <c r="N190" s="210"/>
      <c r="Z190" s="193"/>
      <c r="AA190" s="200"/>
      <c r="AD190" s="109" t="s">
        <v>389</v>
      </c>
      <c r="AF190" s="200"/>
      <c r="AI190" s="200"/>
      <c r="AK190" s="200"/>
    </row>
    <row r="191" spans="1:37" s="108" customFormat="1" ht="12" customHeight="1">
      <c r="A191" s="205"/>
      <c r="B191" s="204"/>
      <c r="C191" s="1150" t="s">
        <v>391</v>
      </c>
      <c r="D191" s="1150"/>
      <c r="E191" s="1150"/>
      <c r="F191" s="212"/>
      <c r="G191" s="212"/>
      <c r="H191" s="212"/>
      <c r="I191" s="212"/>
      <c r="J191" s="221">
        <v>3646.29</v>
      </c>
      <c r="K191" s="212"/>
      <c r="L191" s="221">
        <v>1813.5</v>
      </c>
      <c r="M191" s="212"/>
      <c r="N191" s="214"/>
      <c r="Z191" s="193"/>
      <c r="AA191" s="200"/>
      <c r="AE191" s="109" t="s">
        <v>391</v>
      </c>
      <c r="AF191" s="200"/>
      <c r="AI191" s="200"/>
      <c r="AK191" s="200"/>
    </row>
    <row r="192" spans="1:37" s="108" customFormat="1" ht="12">
      <c r="A192" s="205"/>
      <c r="B192" s="204"/>
      <c r="C192" s="1141" t="s">
        <v>392</v>
      </c>
      <c r="D192" s="1141"/>
      <c r="E192" s="1141"/>
      <c r="F192" s="207"/>
      <c r="G192" s="207"/>
      <c r="H192" s="207"/>
      <c r="I192" s="207"/>
      <c r="J192" s="204"/>
      <c r="K192" s="207"/>
      <c r="L192" s="208">
        <v>553.16999999999996</v>
      </c>
      <c r="M192" s="207"/>
      <c r="N192" s="210"/>
      <c r="Z192" s="193"/>
      <c r="AA192" s="200"/>
      <c r="AD192" s="109" t="s">
        <v>392</v>
      </c>
      <c r="AF192" s="200"/>
      <c r="AI192" s="200"/>
      <c r="AK192" s="200"/>
    </row>
    <row r="193" spans="1:37" s="108" customFormat="1" ht="22.5" customHeight="1">
      <c r="A193" s="205"/>
      <c r="B193" s="204" t="s">
        <v>1327</v>
      </c>
      <c r="C193" s="1141" t="s">
        <v>1328</v>
      </c>
      <c r="D193" s="1141"/>
      <c r="E193" s="1141"/>
      <c r="F193" s="207" t="s">
        <v>395</v>
      </c>
      <c r="G193" s="215">
        <v>108</v>
      </c>
      <c r="H193" s="207"/>
      <c r="I193" s="215">
        <v>108</v>
      </c>
      <c r="J193" s="204"/>
      <c r="K193" s="207"/>
      <c r="L193" s="208">
        <v>597.41999999999996</v>
      </c>
      <c r="M193" s="207"/>
      <c r="N193" s="210"/>
      <c r="Z193" s="193"/>
      <c r="AA193" s="200"/>
      <c r="AD193" s="109" t="s">
        <v>1328</v>
      </c>
      <c r="AF193" s="200"/>
      <c r="AI193" s="200"/>
      <c r="AK193" s="200"/>
    </row>
    <row r="194" spans="1:37" s="108" customFormat="1" ht="22.5" customHeight="1">
      <c r="A194" s="205"/>
      <c r="B194" s="204" t="s">
        <v>1329</v>
      </c>
      <c r="C194" s="1141" t="s">
        <v>1330</v>
      </c>
      <c r="D194" s="1141"/>
      <c r="E194" s="1141"/>
      <c r="F194" s="207" t="s">
        <v>395</v>
      </c>
      <c r="G194" s="215">
        <v>55</v>
      </c>
      <c r="H194" s="207"/>
      <c r="I194" s="215">
        <v>55</v>
      </c>
      <c r="J194" s="204"/>
      <c r="K194" s="207"/>
      <c r="L194" s="208">
        <v>304.24</v>
      </c>
      <c r="M194" s="207"/>
      <c r="N194" s="210"/>
      <c r="Z194" s="193"/>
      <c r="AA194" s="200"/>
      <c r="AD194" s="109" t="s">
        <v>1330</v>
      </c>
      <c r="AF194" s="200"/>
      <c r="AI194" s="200"/>
      <c r="AK194" s="200"/>
    </row>
    <row r="195" spans="1:37" s="108" customFormat="1" ht="12" customHeight="1">
      <c r="A195" s="216"/>
      <c r="B195" s="217"/>
      <c r="C195" s="1145" t="s">
        <v>398</v>
      </c>
      <c r="D195" s="1145"/>
      <c r="E195" s="1145"/>
      <c r="F195" s="196"/>
      <c r="G195" s="196"/>
      <c r="H195" s="196"/>
      <c r="I195" s="196"/>
      <c r="J195" s="198"/>
      <c r="K195" s="196"/>
      <c r="L195" s="222">
        <v>2715.16</v>
      </c>
      <c r="M195" s="212"/>
      <c r="N195" s="199"/>
      <c r="Z195" s="193"/>
      <c r="AA195" s="200"/>
      <c r="AF195" s="200" t="s">
        <v>398</v>
      </c>
      <c r="AI195" s="200"/>
      <c r="AK195" s="200"/>
    </row>
    <row r="196" spans="1:37" s="108" customFormat="1" ht="22.5" customHeight="1">
      <c r="A196" s="194" t="s">
        <v>501</v>
      </c>
      <c r="B196" s="195" t="s">
        <v>1370</v>
      </c>
      <c r="C196" s="1145" t="s">
        <v>1371</v>
      </c>
      <c r="D196" s="1145"/>
      <c r="E196" s="1145"/>
      <c r="F196" s="196" t="s">
        <v>307</v>
      </c>
      <c r="G196" s="196"/>
      <c r="H196" s="196"/>
      <c r="I196" s="247">
        <v>98.58</v>
      </c>
      <c r="J196" s="218">
        <v>14.8</v>
      </c>
      <c r="K196" s="196"/>
      <c r="L196" s="222">
        <v>1458.98</v>
      </c>
      <c r="M196" s="196"/>
      <c r="N196" s="199"/>
      <c r="Z196" s="193"/>
      <c r="AA196" s="200" t="s">
        <v>1371</v>
      </c>
      <c r="AF196" s="200"/>
      <c r="AI196" s="200"/>
      <c r="AK196" s="200"/>
    </row>
    <row r="197" spans="1:37" s="108" customFormat="1" ht="12" customHeight="1">
      <c r="A197" s="216"/>
      <c r="B197" s="217"/>
      <c r="C197" s="1141" t="s">
        <v>409</v>
      </c>
      <c r="D197" s="1141"/>
      <c r="E197" s="1141"/>
      <c r="F197" s="1141"/>
      <c r="G197" s="1141"/>
      <c r="H197" s="1141"/>
      <c r="I197" s="1141"/>
      <c r="J197" s="1141"/>
      <c r="K197" s="1141"/>
      <c r="L197" s="1141"/>
      <c r="M197" s="1141"/>
      <c r="N197" s="1146"/>
      <c r="Z197" s="193"/>
      <c r="AA197" s="200"/>
      <c r="AF197" s="200"/>
      <c r="AG197" s="109" t="s">
        <v>409</v>
      </c>
      <c r="AI197" s="200"/>
      <c r="AK197" s="200"/>
    </row>
    <row r="198" spans="1:37" s="108" customFormat="1" ht="12" customHeight="1">
      <c r="A198" s="216"/>
      <c r="B198" s="217"/>
      <c r="C198" s="1145" t="s">
        <v>398</v>
      </c>
      <c r="D198" s="1145"/>
      <c r="E198" s="1145"/>
      <c r="F198" s="196"/>
      <c r="G198" s="196"/>
      <c r="H198" s="196"/>
      <c r="I198" s="196"/>
      <c r="J198" s="198"/>
      <c r="K198" s="196"/>
      <c r="L198" s="222">
        <v>1458.98</v>
      </c>
      <c r="M198" s="212"/>
      <c r="N198" s="199"/>
      <c r="Z198" s="193"/>
      <c r="AA198" s="200"/>
      <c r="AF198" s="200" t="s">
        <v>398</v>
      </c>
      <c r="AI198" s="200"/>
      <c r="AK198" s="200"/>
    </row>
    <row r="199" spans="1:37" s="108" customFormat="1" ht="12" customHeight="1">
      <c r="A199" s="194" t="s">
        <v>503</v>
      </c>
      <c r="B199" s="195" t="s">
        <v>1365</v>
      </c>
      <c r="C199" s="1145" t="s">
        <v>1366</v>
      </c>
      <c r="D199" s="1145"/>
      <c r="E199" s="1145"/>
      <c r="F199" s="196" t="s">
        <v>486</v>
      </c>
      <c r="G199" s="196"/>
      <c r="H199" s="196"/>
      <c r="I199" s="223">
        <v>3.2549999999999999</v>
      </c>
      <c r="J199" s="218">
        <v>14.14</v>
      </c>
      <c r="K199" s="196"/>
      <c r="L199" s="218">
        <v>46.03</v>
      </c>
      <c r="M199" s="196"/>
      <c r="N199" s="199"/>
      <c r="Z199" s="193"/>
      <c r="AA199" s="200" t="s">
        <v>1366</v>
      </c>
      <c r="AF199" s="200"/>
      <c r="AI199" s="200"/>
      <c r="AK199" s="200"/>
    </row>
    <row r="200" spans="1:37" s="108" customFormat="1" ht="12" customHeight="1">
      <c r="A200" s="216"/>
      <c r="B200" s="217"/>
      <c r="C200" s="1141" t="s">
        <v>409</v>
      </c>
      <c r="D200" s="1141"/>
      <c r="E200" s="1141"/>
      <c r="F200" s="1141"/>
      <c r="G200" s="1141"/>
      <c r="H200" s="1141"/>
      <c r="I200" s="1141"/>
      <c r="J200" s="1141"/>
      <c r="K200" s="1141"/>
      <c r="L200" s="1141"/>
      <c r="M200" s="1141"/>
      <c r="N200" s="1146"/>
      <c r="Z200" s="193"/>
      <c r="AA200" s="200"/>
      <c r="AF200" s="200"/>
      <c r="AG200" s="109" t="s">
        <v>409</v>
      </c>
      <c r="AI200" s="200"/>
      <c r="AK200" s="200"/>
    </row>
    <row r="201" spans="1:37" s="108" customFormat="1" ht="12" customHeight="1">
      <c r="A201" s="216"/>
      <c r="B201" s="217"/>
      <c r="C201" s="1145" t="s">
        <v>398</v>
      </c>
      <c r="D201" s="1145"/>
      <c r="E201" s="1145"/>
      <c r="F201" s="196"/>
      <c r="G201" s="196"/>
      <c r="H201" s="196"/>
      <c r="I201" s="196"/>
      <c r="J201" s="198"/>
      <c r="K201" s="196"/>
      <c r="L201" s="218">
        <v>46.03</v>
      </c>
      <c r="M201" s="212"/>
      <c r="N201" s="199"/>
      <c r="Z201" s="193"/>
      <c r="AA201" s="200"/>
      <c r="AF201" s="200" t="s">
        <v>398</v>
      </c>
      <c r="AI201" s="200"/>
      <c r="AK201" s="200"/>
    </row>
    <row r="202" spans="1:37" s="108" customFormat="1" ht="67.5" customHeight="1">
      <c r="A202" s="194" t="s">
        <v>505</v>
      </c>
      <c r="B202" s="195" t="s">
        <v>1372</v>
      </c>
      <c r="C202" s="1145" t="s">
        <v>1373</v>
      </c>
      <c r="D202" s="1145"/>
      <c r="E202" s="1145"/>
      <c r="F202" s="196" t="s">
        <v>539</v>
      </c>
      <c r="G202" s="196"/>
      <c r="H202" s="196"/>
      <c r="I202" s="223">
        <v>0.219</v>
      </c>
      <c r="J202" s="198"/>
      <c r="K202" s="196"/>
      <c r="L202" s="198"/>
      <c r="M202" s="196"/>
      <c r="N202" s="199"/>
      <c r="Z202" s="193"/>
      <c r="AA202" s="200" t="s">
        <v>1373</v>
      </c>
      <c r="AF202" s="200"/>
      <c r="AI202" s="200"/>
      <c r="AK202" s="200"/>
    </row>
    <row r="203" spans="1:37" s="108" customFormat="1" ht="12" customHeight="1">
      <c r="A203" s="201"/>
      <c r="B203" s="202"/>
      <c r="C203" s="1141" t="s">
        <v>1374</v>
      </c>
      <c r="D203" s="1141"/>
      <c r="E203" s="1141"/>
      <c r="F203" s="1141"/>
      <c r="G203" s="1141"/>
      <c r="H203" s="1141"/>
      <c r="I203" s="1141"/>
      <c r="J203" s="1141"/>
      <c r="K203" s="1141"/>
      <c r="L203" s="1141"/>
      <c r="M203" s="1141"/>
      <c r="N203" s="1146"/>
      <c r="Z203" s="193"/>
      <c r="AA203" s="200"/>
      <c r="AF203" s="200"/>
      <c r="AH203" s="109" t="s">
        <v>1374</v>
      </c>
      <c r="AI203" s="200"/>
      <c r="AK203" s="200"/>
    </row>
    <row r="204" spans="1:37" s="108" customFormat="1" ht="33.75" customHeight="1">
      <c r="A204" s="203"/>
      <c r="B204" s="204" t="s">
        <v>385</v>
      </c>
      <c r="C204" s="1141" t="s">
        <v>386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  <c r="Z204" s="193"/>
      <c r="AA204" s="200"/>
      <c r="AB204" s="109" t="s">
        <v>386</v>
      </c>
      <c r="AF204" s="200"/>
      <c r="AI204" s="200"/>
      <c r="AK204" s="200"/>
    </row>
    <row r="205" spans="1:37" s="108" customFormat="1" ht="12">
      <c r="A205" s="205"/>
      <c r="B205" s="206">
        <v>1</v>
      </c>
      <c r="C205" s="1141" t="s">
        <v>446</v>
      </c>
      <c r="D205" s="1141"/>
      <c r="E205" s="1141"/>
      <c r="F205" s="207"/>
      <c r="G205" s="207"/>
      <c r="H205" s="207"/>
      <c r="I205" s="207"/>
      <c r="J205" s="220">
        <v>1058.0899999999999</v>
      </c>
      <c r="K205" s="209">
        <v>1.25</v>
      </c>
      <c r="L205" s="208">
        <v>289.64999999999998</v>
      </c>
      <c r="M205" s="207"/>
      <c r="N205" s="210"/>
      <c r="Z205" s="193"/>
      <c r="AA205" s="200"/>
      <c r="AC205" s="109" t="s">
        <v>446</v>
      </c>
      <c r="AF205" s="200"/>
      <c r="AI205" s="200"/>
      <c r="AK205" s="200"/>
    </row>
    <row r="206" spans="1:37" s="108" customFormat="1" ht="12">
      <c r="A206" s="205"/>
      <c r="B206" s="206">
        <v>2</v>
      </c>
      <c r="C206" s="1141" t="s">
        <v>387</v>
      </c>
      <c r="D206" s="1141"/>
      <c r="E206" s="1141"/>
      <c r="F206" s="207"/>
      <c r="G206" s="207"/>
      <c r="H206" s="207"/>
      <c r="I206" s="207"/>
      <c r="J206" s="208">
        <v>31.75</v>
      </c>
      <c r="K206" s="209">
        <v>1.25</v>
      </c>
      <c r="L206" s="208">
        <v>8.69</v>
      </c>
      <c r="M206" s="207"/>
      <c r="N206" s="210"/>
      <c r="Z206" s="193"/>
      <c r="AA206" s="200"/>
      <c r="AC206" s="109" t="s">
        <v>387</v>
      </c>
      <c r="AF206" s="200"/>
      <c r="AI206" s="200"/>
      <c r="AK206" s="200"/>
    </row>
    <row r="207" spans="1:37" s="108" customFormat="1" ht="12">
      <c r="A207" s="205"/>
      <c r="B207" s="206">
        <v>3</v>
      </c>
      <c r="C207" s="1141" t="s">
        <v>388</v>
      </c>
      <c r="D207" s="1141"/>
      <c r="E207" s="1141"/>
      <c r="F207" s="207"/>
      <c r="G207" s="207"/>
      <c r="H207" s="207"/>
      <c r="I207" s="207"/>
      <c r="J207" s="208">
        <v>17.53</v>
      </c>
      <c r="K207" s="209">
        <v>1.25</v>
      </c>
      <c r="L207" s="208">
        <v>4.8</v>
      </c>
      <c r="M207" s="207"/>
      <c r="N207" s="210"/>
      <c r="Z207" s="193"/>
      <c r="AA207" s="200"/>
      <c r="AC207" s="109" t="s">
        <v>388</v>
      </c>
      <c r="AF207" s="200"/>
      <c r="AI207" s="200"/>
      <c r="AK207" s="200"/>
    </row>
    <row r="208" spans="1:37" s="108" customFormat="1" ht="12">
      <c r="A208" s="205"/>
      <c r="B208" s="206">
        <v>4</v>
      </c>
      <c r="C208" s="1141" t="s">
        <v>447</v>
      </c>
      <c r="D208" s="1141"/>
      <c r="E208" s="1141"/>
      <c r="F208" s="207"/>
      <c r="G208" s="207"/>
      <c r="H208" s="207"/>
      <c r="I208" s="207"/>
      <c r="J208" s="208">
        <v>1.1200000000000001</v>
      </c>
      <c r="K208" s="207"/>
      <c r="L208" s="208">
        <v>0.25</v>
      </c>
      <c r="M208" s="207"/>
      <c r="N208" s="210"/>
      <c r="Z208" s="193"/>
      <c r="AA208" s="200"/>
      <c r="AC208" s="109" t="s">
        <v>447</v>
      </c>
      <c r="AF208" s="200"/>
      <c r="AI208" s="200"/>
      <c r="AK208" s="200"/>
    </row>
    <row r="209" spans="1:37" s="108" customFormat="1" ht="12">
      <c r="A209" s="205"/>
      <c r="B209" s="204"/>
      <c r="C209" s="1141" t="s">
        <v>448</v>
      </c>
      <c r="D209" s="1141"/>
      <c r="E209" s="1141"/>
      <c r="F209" s="207" t="s">
        <v>390</v>
      </c>
      <c r="G209" s="209">
        <v>115.26</v>
      </c>
      <c r="H209" s="209">
        <v>1.25</v>
      </c>
      <c r="I209" s="249">
        <v>31.552424999999999</v>
      </c>
      <c r="J209" s="204"/>
      <c r="K209" s="207"/>
      <c r="L209" s="204"/>
      <c r="M209" s="207"/>
      <c r="N209" s="210"/>
      <c r="Z209" s="193"/>
      <c r="AA209" s="200"/>
      <c r="AD209" s="109" t="s">
        <v>448</v>
      </c>
      <c r="AF209" s="200"/>
      <c r="AI209" s="200"/>
      <c r="AK209" s="200"/>
    </row>
    <row r="210" spans="1:37" s="108" customFormat="1" ht="12">
      <c r="A210" s="205"/>
      <c r="B210" s="204"/>
      <c r="C210" s="1141" t="s">
        <v>389</v>
      </c>
      <c r="D210" s="1141"/>
      <c r="E210" s="1141"/>
      <c r="F210" s="207" t="s">
        <v>390</v>
      </c>
      <c r="G210" s="209">
        <v>1.65</v>
      </c>
      <c r="H210" s="209">
        <v>1.25</v>
      </c>
      <c r="I210" s="211">
        <v>0.45168750000000002</v>
      </c>
      <c r="J210" s="204"/>
      <c r="K210" s="207"/>
      <c r="L210" s="204"/>
      <c r="M210" s="207"/>
      <c r="N210" s="210"/>
      <c r="Z210" s="193"/>
      <c r="AA210" s="200"/>
      <c r="AD210" s="109" t="s">
        <v>389</v>
      </c>
      <c r="AF210" s="200"/>
      <c r="AI210" s="200"/>
      <c r="AK210" s="200"/>
    </row>
    <row r="211" spans="1:37" s="108" customFormat="1" ht="12" customHeight="1">
      <c r="A211" s="205"/>
      <c r="B211" s="204"/>
      <c r="C211" s="1150" t="s">
        <v>391</v>
      </c>
      <c r="D211" s="1150"/>
      <c r="E211" s="1150"/>
      <c r="F211" s="212"/>
      <c r="G211" s="212"/>
      <c r="H211" s="212"/>
      <c r="I211" s="212"/>
      <c r="J211" s="221">
        <v>1090.96</v>
      </c>
      <c r="K211" s="212"/>
      <c r="L211" s="213">
        <v>298.58999999999997</v>
      </c>
      <c r="M211" s="212"/>
      <c r="N211" s="214"/>
      <c r="Z211" s="193"/>
      <c r="AA211" s="200"/>
      <c r="AE211" s="109" t="s">
        <v>391</v>
      </c>
      <c r="AF211" s="200"/>
      <c r="AI211" s="200"/>
      <c r="AK211" s="200"/>
    </row>
    <row r="212" spans="1:37" s="108" customFormat="1" ht="12">
      <c r="A212" s="205"/>
      <c r="B212" s="204"/>
      <c r="C212" s="1141" t="s">
        <v>392</v>
      </c>
      <c r="D212" s="1141"/>
      <c r="E212" s="1141"/>
      <c r="F212" s="207"/>
      <c r="G212" s="207"/>
      <c r="H212" s="207"/>
      <c r="I212" s="207"/>
      <c r="J212" s="204"/>
      <c r="K212" s="207"/>
      <c r="L212" s="208">
        <v>294.45</v>
      </c>
      <c r="M212" s="207"/>
      <c r="N212" s="210"/>
      <c r="Z212" s="193"/>
      <c r="AA212" s="200"/>
      <c r="AD212" s="109" t="s">
        <v>392</v>
      </c>
      <c r="AF212" s="200"/>
      <c r="AI212" s="200"/>
      <c r="AK212" s="200"/>
    </row>
    <row r="213" spans="1:37" s="108" customFormat="1" ht="22.5" customHeight="1">
      <c r="A213" s="205"/>
      <c r="B213" s="204" t="s">
        <v>632</v>
      </c>
      <c r="C213" s="1141" t="s">
        <v>633</v>
      </c>
      <c r="D213" s="1141"/>
      <c r="E213" s="1141"/>
      <c r="F213" s="207" t="s">
        <v>395</v>
      </c>
      <c r="G213" s="215">
        <v>100</v>
      </c>
      <c r="H213" s="207"/>
      <c r="I213" s="215">
        <v>100</v>
      </c>
      <c r="J213" s="204"/>
      <c r="K213" s="207"/>
      <c r="L213" s="208">
        <v>294.45</v>
      </c>
      <c r="M213" s="207"/>
      <c r="N213" s="210"/>
      <c r="Z213" s="193"/>
      <c r="AA213" s="200"/>
      <c r="AD213" s="109" t="s">
        <v>633</v>
      </c>
      <c r="AF213" s="200"/>
      <c r="AI213" s="200"/>
      <c r="AK213" s="200"/>
    </row>
    <row r="214" spans="1:37" s="108" customFormat="1" ht="22.5" customHeight="1">
      <c r="A214" s="205"/>
      <c r="B214" s="204" t="s">
        <v>634</v>
      </c>
      <c r="C214" s="1141" t="s">
        <v>635</v>
      </c>
      <c r="D214" s="1141"/>
      <c r="E214" s="1141"/>
      <c r="F214" s="207" t="s">
        <v>395</v>
      </c>
      <c r="G214" s="215">
        <v>49</v>
      </c>
      <c r="H214" s="207"/>
      <c r="I214" s="215">
        <v>49</v>
      </c>
      <c r="J214" s="204"/>
      <c r="K214" s="207"/>
      <c r="L214" s="208">
        <v>144.28</v>
      </c>
      <c r="M214" s="207"/>
      <c r="N214" s="210"/>
      <c r="Z214" s="193"/>
      <c r="AA214" s="200"/>
      <c r="AD214" s="109" t="s">
        <v>635</v>
      </c>
      <c r="AF214" s="200"/>
      <c r="AI214" s="200"/>
      <c r="AK214" s="200"/>
    </row>
    <row r="215" spans="1:37" s="108" customFormat="1" ht="12" customHeight="1">
      <c r="A215" s="216"/>
      <c r="B215" s="217"/>
      <c r="C215" s="1145" t="s">
        <v>398</v>
      </c>
      <c r="D215" s="1145"/>
      <c r="E215" s="1145"/>
      <c r="F215" s="196"/>
      <c r="G215" s="196"/>
      <c r="H215" s="196"/>
      <c r="I215" s="196"/>
      <c r="J215" s="198"/>
      <c r="K215" s="196"/>
      <c r="L215" s="218">
        <v>737.32</v>
      </c>
      <c r="M215" s="212"/>
      <c r="N215" s="199"/>
      <c r="Z215" s="193"/>
      <c r="AA215" s="200"/>
      <c r="AF215" s="200" t="s">
        <v>398</v>
      </c>
      <c r="AI215" s="200"/>
      <c r="AK215" s="200"/>
    </row>
    <row r="216" spans="1:37" s="108" customFormat="1" ht="33.75" customHeight="1">
      <c r="A216" s="194" t="s">
        <v>514</v>
      </c>
      <c r="B216" s="195" t="s">
        <v>1375</v>
      </c>
      <c r="C216" s="1145" t="s">
        <v>1376</v>
      </c>
      <c r="D216" s="1145"/>
      <c r="E216" s="1145"/>
      <c r="F216" s="196" t="s">
        <v>307</v>
      </c>
      <c r="G216" s="196"/>
      <c r="H216" s="196"/>
      <c r="I216" s="256">
        <v>21.9</v>
      </c>
      <c r="J216" s="218">
        <v>77.78</v>
      </c>
      <c r="K216" s="196"/>
      <c r="L216" s="222">
        <v>1703.38</v>
      </c>
      <c r="M216" s="196"/>
      <c r="N216" s="199"/>
      <c r="Z216" s="193"/>
      <c r="AA216" s="200" t="s">
        <v>1376</v>
      </c>
      <c r="AF216" s="200"/>
      <c r="AI216" s="200"/>
      <c r="AK216" s="200"/>
    </row>
    <row r="217" spans="1:37" s="108" customFormat="1" ht="12" customHeight="1">
      <c r="A217" s="216"/>
      <c r="B217" s="217"/>
      <c r="C217" s="1141" t="s">
        <v>409</v>
      </c>
      <c r="D217" s="1141"/>
      <c r="E217" s="1141"/>
      <c r="F217" s="1141"/>
      <c r="G217" s="1141"/>
      <c r="H217" s="1141"/>
      <c r="I217" s="1141"/>
      <c r="J217" s="1141"/>
      <c r="K217" s="1141"/>
      <c r="L217" s="1141"/>
      <c r="M217" s="1141"/>
      <c r="N217" s="1146"/>
      <c r="Z217" s="193"/>
      <c r="AA217" s="200"/>
      <c r="AF217" s="200"/>
      <c r="AG217" s="109" t="s">
        <v>409</v>
      </c>
      <c r="AI217" s="200"/>
      <c r="AK217" s="200"/>
    </row>
    <row r="218" spans="1:37" s="108" customFormat="1" ht="12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22">
        <v>1703.38</v>
      </c>
      <c r="M218" s="212"/>
      <c r="N218" s="199"/>
      <c r="Z218" s="193"/>
      <c r="AA218" s="200"/>
      <c r="AF218" s="200" t="s">
        <v>398</v>
      </c>
      <c r="AI218" s="200"/>
      <c r="AK218" s="200"/>
    </row>
    <row r="219" spans="1:37" s="108" customFormat="1" ht="12" customHeight="1">
      <c r="A219" s="194" t="s">
        <v>517</v>
      </c>
      <c r="B219" s="195" t="s">
        <v>1377</v>
      </c>
      <c r="C219" s="1145" t="s">
        <v>1378</v>
      </c>
      <c r="D219" s="1145"/>
      <c r="E219" s="1145"/>
      <c r="F219" s="196" t="s">
        <v>472</v>
      </c>
      <c r="G219" s="196"/>
      <c r="H219" s="196"/>
      <c r="I219" s="219">
        <v>1.095E-2</v>
      </c>
      <c r="J219" s="222">
        <v>7159.36</v>
      </c>
      <c r="K219" s="196"/>
      <c r="L219" s="218">
        <v>78.39</v>
      </c>
      <c r="M219" s="196"/>
      <c r="N219" s="199"/>
      <c r="Z219" s="193"/>
      <c r="AA219" s="200" t="s">
        <v>1378</v>
      </c>
      <c r="AF219" s="200"/>
      <c r="AI219" s="200"/>
      <c r="AK219" s="200"/>
    </row>
    <row r="220" spans="1:37" s="108" customFormat="1" ht="12" customHeight="1">
      <c r="A220" s="216"/>
      <c r="B220" s="217"/>
      <c r="C220" s="1141" t="s">
        <v>409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F220" s="200"/>
      <c r="AG220" s="109" t="s">
        <v>409</v>
      </c>
      <c r="AI220" s="200"/>
      <c r="AK220" s="200"/>
    </row>
    <row r="221" spans="1:37" s="108" customFormat="1" ht="12" customHeight="1">
      <c r="A221" s="216"/>
      <c r="B221" s="217"/>
      <c r="C221" s="1145" t="s">
        <v>398</v>
      </c>
      <c r="D221" s="1145"/>
      <c r="E221" s="1145"/>
      <c r="F221" s="196"/>
      <c r="G221" s="196"/>
      <c r="H221" s="196"/>
      <c r="I221" s="196"/>
      <c r="J221" s="198"/>
      <c r="K221" s="196"/>
      <c r="L221" s="218">
        <v>78.39</v>
      </c>
      <c r="M221" s="212"/>
      <c r="N221" s="199"/>
      <c r="Z221" s="193"/>
      <c r="AA221" s="200"/>
      <c r="AF221" s="200" t="s">
        <v>398</v>
      </c>
      <c r="AI221" s="200"/>
      <c r="AK221" s="200"/>
    </row>
    <row r="222" spans="1:37" s="108" customFormat="1" ht="22.5" customHeight="1">
      <c r="A222" s="194" t="s">
        <v>519</v>
      </c>
      <c r="B222" s="195" t="s">
        <v>637</v>
      </c>
      <c r="C222" s="1145" t="s">
        <v>638</v>
      </c>
      <c r="D222" s="1145"/>
      <c r="E222" s="1145"/>
      <c r="F222" s="196" t="s">
        <v>472</v>
      </c>
      <c r="G222" s="196"/>
      <c r="H222" s="196"/>
      <c r="I222" s="255">
        <v>8.2125000000000004E-2</v>
      </c>
      <c r="J222" s="222">
        <v>4316</v>
      </c>
      <c r="K222" s="196"/>
      <c r="L222" s="218">
        <v>354.45</v>
      </c>
      <c r="M222" s="196"/>
      <c r="N222" s="199"/>
      <c r="Z222" s="193"/>
      <c r="AA222" s="200" t="s">
        <v>638</v>
      </c>
      <c r="AF222" s="200"/>
      <c r="AI222" s="200"/>
      <c r="AK222" s="200"/>
    </row>
    <row r="223" spans="1:37" s="108" customFormat="1" ht="12" customHeight="1">
      <c r="A223" s="216"/>
      <c r="B223" s="217"/>
      <c r="C223" s="1141" t="s">
        <v>409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  <c r="Z223" s="193"/>
      <c r="AA223" s="200"/>
      <c r="AF223" s="200"/>
      <c r="AG223" s="109" t="s">
        <v>409</v>
      </c>
      <c r="AI223" s="200"/>
      <c r="AK223" s="200"/>
    </row>
    <row r="224" spans="1:37" s="108" customFormat="1" ht="12" customHeight="1">
      <c r="A224" s="216"/>
      <c r="B224" s="217"/>
      <c r="C224" s="1145" t="s">
        <v>398</v>
      </c>
      <c r="D224" s="1145"/>
      <c r="E224" s="1145"/>
      <c r="F224" s="196"/>
      <c r="G224" s="196"/>
      <c r="H224" s="196"/>
      <c r="I224" s="196"/>
      <c r="J224" s="198"/>
      <c r="K224" s="196"/>
      <c r="L224" s="218">
        <v>354.45</v>
      </c>
      <c r="M224" s="212"/>
      <c r="N224" s="199"/>
      <c r="Z224" s="193"/>
      <c r="AA224" s="200"/>
      <c r="AF224" s="200" t="s">
        <v>398</v>
      </c>
      <c r="AI224" s="200"/>
      <c r="AK224" s="200"/>
    </row>
    <row r="225" spans="1:37" s="108" customFormat="1" ht="33.75" customHeight="1">
      <c r="A225" s="194" t="s">
        <v>523</v>
      </c>
      <c r="B225" s="195" t="s">
        <v>1379</v>
      </c>
      <c r="C225" s="1145" t="s">
        <v>1380</v>
      </c>
      <c r="D225" s="1145"/>
      <c r="E225" s="1145"/>
      <c r="F225" s="196" t="s">
        <v>539</v>
      </c>
      <c r="G225" s="196"/>
      <c r="H225" s="196"/>
      <c r="I225" s="223">
        <v>0.73099999999999998</v>
      </c>
      <c r="J225" s="198"/>
      <c r="K225" s="196"/>
      <c r="L225" s="198"/>
      <c r="M225" s="196"/>
      <c r="N225" s="199"/>
      <c r="Z225" s="193"/>
      <c r="AA225" s="200" t="s">
        <v>1380</v>
      </c>
      <c r="AF225" s="200"/>
      <c r="AI225" s="200"/>
      <c r="AK225" s="200"/>
    </row>
    <row r="226" spans="1:37" s="108" customFormat="1" ht="12" customHeight="1">
      <c r="A226" s="201"/>
      <c r="B226" s="202"/>
      <c r="C226" s="1141" t="s">
        <v>1381</v>
      </c>
      <c r="D226" s="1141"/>
      <c r="E226" s="1141"/>
      <c r="F226" s="1141"/>
      <c r="G226" s="1141"/>
      <c r="H226" s="1141"/>
      <c r="I226" s="1141"/>
      <c r="J226" s="1141"/>
      <c r="K226" s="1141"/>
      <c r="L226" s="1141"/>
      <c r="M226" s="1141"/>
      <c r="N226" s="1146"/>
      <c r="Z226" s="193"/>
      <c r="AA226" s="200"/>
      <c r="AF226" s="200"/>
      <c r="AH226" s="109" t="s">
        <v>1381</v>
      </c>
      <c r="AI226" s="200"/>
      <c r="AK226" s="200"/>
    </row>
    <row r="227" spans="1:37" s="108" customFormat="1" ht="33.75" customHeight="1">
      <c r="A227" s="203"/>
      <c r="B227" s="204" t="s">
        <v>385</v>
      </c>
      <c r="C227" s="1141" t="s">
        <v>386</v>
      </c>
      <c r="D227" s="1141"/>
      <c r="E227" s="1141"/>
      <c r="F227" s="1141"/>
      <c r="G227" s="1141"/>
      <c r="H227" s="1141"/>
      <c r="I227" s="1141"/>
      <c r="J227" s="1141"/>
      <c r="K227" s="1141"/>
      <c r="L227" s="1141"/>
      <c r="M227" s="1141"/>
      <c r="N227" s="1146"/>
      <c r="Z227" s="193"/>
      <c r="AA227" s="200"/>
      <c r="AB227" s="109" t="s">
        <v>386</v>
      </c>
      <c r="AF227" s="200"/>
      <c r="AI227" s="200"/>
      <c r="AK227" s="200"/>
    </row>
    <row r="228" spans="1:37" s="108" customFormat="1" ht="12">
      <c r="A228" s="205"/>
      <c r="B228" s="206">
        <v>1</v>
      </c>
      <c r="C228" s="1141" t="s">
        <v>446</v>
      </c>
      <c r="D228" s="1141"/>
      <c r="E228" s="1141"/>
      <c r="F228" s="207"/>
      <c r="G228" s="207"/>
      <c r="H228" s="207"/>
      <c r="I228" s="207"/>
      <c r="J228" s="208">
        <v>349.83</v>
      </c>
      <c r="K228" s="209">
        <v>1.25</v>
      </c>
      <c r="L228" s="208">
        <v>319.66000000000003</v>
      </c>
      <c r="M228" s="207"/>
      <c r="N228" s="210"/>
      <c r="Z228" s="193"/>
      <c r="AA228" s="200"/>
      <c r="AC228" s="109" t="s">
        <v>446</v>
      </c>
      <c r="AF228" s="200"/>
      <c r="AI228" s="200"/>
      <c r="AK228" s="200"/>
    </row>
    <row r="229" spans="1:37" s="108" customFormat="1" ht="12">
      <c r="A229" s="205"/>
      <c r="B229" s="206">
        <v>2</v>
      </c>
      <c r="C229" s="1141" t="s">
        <v>387</v>
      </c>
      <c r="D229" s="1141"/>
      <c r="E229" s="1141"/>
      <c r="F229" s="207"/>
      <c r="G229" s="207"/>
      <c r="H229" s="207"/>
      <c r="I229" s="207"/>
      <c r="J229" s="208">
        <v>10.49</v>
      </c>
      <c r="K229" s="209">
        <v>1.25</v>
      </c>
      <c r="L229" s="208">
        <v>9.59</v>
      </c>
      <c r="M229" s="207"/>
      <c r="N229" s="210"/>
      <c r="Z229" s="193"/>
      <c r="AA229" s="200"/>
      <c r="AC229" s="109" t="s">
        <v>387</v>
      </c>
      <c r="AF229" s="200"/>
      <c r="AI229" s="200"/>
      <c r="AK229" s="200"/>
    </row>
    <row r="230" spans="1:37" s="108" customFormat="1" ht="12">
      <c r="A230" s="205"/>
      <c r="B230" s="206">
        <v>3</v>
      </c>
      <c r="C230" s="1141" t="s">
        <v>388</v>
      </c>
      <c r="D230" s="1141"/>
      <c r="E230" s="1141"/>
      <c r="F230" s="207"/>
      <c r="G230" s="207"/>
      <c r="H230" s="207"/>
      <c r="I230" s="207"/>
      <c r="J230" s="208">
        <v>2.0099999999999998</v>
      </c>
      <c r="K230" s="209">
        <v>1.25</v>
      </c>
      <c r="L230" s="208">
        <v>1.84</v>
      </c>
      <c r="M230" s="207"/>
      <c r="N230" s="210"/>
      <c r="Z230" s="193"/>
      <c r="AA230" s="200"/>
      <c r="AC230" s="109" t="s">
        <v>388</v>
      </c>
      <c r="AF230" s="200"/>
      <c r="AI230" s="200"/>
      <c r="AK230" s="200"/>
    </row>
    <row r="231" spans="1:37" s="108" customFormat="1" ht="12">
      <c r="A231" s="205"/>
      <c r="B231" s="206">
        <v>4</v>
      </c>
      <c r="C231" s="1141" t="s">
        <v>447</v>
      </c>
      <c r="D231" s="1141"/>
      <c r="E231" s="1141"/>
      <c r="F231" s="207"/>
      <c r="G231" s="207"/>
      <c r="H231" s="207"/>
      <c r="I231" s="207"/>
      <c r="J231" s="208">
        <v>280.3</v>
      </c>
      <c r="K231" s="207"/>
      <c r="L231" s="208">
        <v>204.9</v>
      </c>
      <c r="M231" s="207"/>
      <c r="N231" s="210"/>
      <c r="Z231" s="193"/>
      <c r="AA231" s="200"/>
      <c r="AC231" s="109" t="s">
        <v>447</v>
      </c>
      <c r="AF231" s="200"/>
      <c r="AI231" s="200"/>
      <c r="AK231" s="200"/>
    </row>
    <row r="232" spans="1:37" s="108" customFormat="1" ht="12">
      <c r="A232" s="205"/>
      <c r="B232" s="204"/>
      <c r="C232" s="1141" t="s">
        <v>448</v>
      </c>
      <c r="D232" s="1141"/>
      <c r="E232" s="1141"/>
      <c r="F232" s="207" t="s">
        <v>390</v>
      </c>
      <c r="G232" s="215">
        <v>39</v>
      </c>
      <c r="H232" s="209">
        <v>1.25</v>
      </c>
      <c r="I232" s="252">
        <v>35.636249999999997</v>
      </c>
      <c r="J232" s="204"/>
      <c r="K232" s="207"/>
      <c r="L232" s="204"/>
      <c r="M232" s="207"/>
      <c r="N232" s="210"/>
      <c r="Z232" s="193"/>
      <c r="AA232" s="200"/>
      <c r="AD232" s="109" t="s">
        <v>448</v>
      </c>
      <c r="AF232" s="200"/>
      <c r="AI232" s="200"/>
      <c r="AK232" s="200"/>
    </row>
    <row r="233" spans="1:37" s="108" customFormat="1" ht="12">
      <c r="A233" s="205"/>
      <c r="B233" s="204"/>
      <c r="C233" s="1141" t="s">
        <v>389</v>
      </c>
      <c r="D233" s="1141"/>
      <c r="E233" s="1141"/>
      <c r="F233" s="207" t="s">
        <v>390</v>
      </c>
      <c r="G233" s="209">
        <v>0.17</v>
      </c>
      <c r="H233" s="209">
        <v>1.25</v>
      </c>
      <c r="I233" s="211">
        <v>0.15533749999999999</v>
      </c>
      <c r="J233" s="204"/>
      <c r="K233" s="207"/>
      <c r="L233" s="204"/>
      <c r="M233" s="207"/>
      <c r="N233" s="210"/>
      <c r="Z233" s="193"/>
      <c r="AA233" s="200"/>
      <c r="AD233" s="109" t="s">
        <v>389</v>
      </c>
      <c r="AF233" s="200"/>
      <c r="AI233" s="200"/>
      <c r="AK233" s="200"/>
    </row>
    <row r="234" spans="1:37" s="108" customFormat="1" ht="12" customHeight="1">
      <c r="A234" s="205"/>
      <c r="B234" s="204"/>
      <c r="C234" s="1150" t="s">
        <v>391</v>
      </c>
      <c r="D234" s="1150"/>
      <c r="E234" s="1150"/>
      <c r="F234" s="212"/>
      <c r="G234" s="212"/>
      <c r="H234" s="212"/>
      <c r="I234" s="212"/>
      <c r="J234" s="213">
        <v>640.62</v>
      </c>
      <c r="K234" s="212"/>
      <c r="L234" s="213">
        <v>534.15</v>
      </c>
      <c r="M234" s="212"/>
      <c r="N234" s="214"/>
      <c r="Z234" s="193"/>
      <c r="AA234" s="200"/>
      <c r="AE234" s="109" t="s">
        <v>391</v>
      </c>
      <c r="AF234" s="200"/>
      <c r="AI234" s="200"/>
      <c r="AK234" s="200"/>
    </row>
    <row r="235" spans="1:37" s="108" customFormat="1" ht="12">
      <c r="A235" s="205"/>
      <c r="B235" s="204"/>
      <c r="C235" s="1141" t="s">
        <v>392</v>
      </c>
      <c r="D235" s="1141"/>
      <c r="E235" s="1141"/>
      <c r="F235" s="207"/>
      <c r="G235" s="207"/>
      <c r="H235" s="207"/>
      <c r="I235" s="207"/>
      <c r="J235" s="204"/>
      <c r="K235" s="207"/>
      <c r="L235" s="208">
        <v>321.5</v>
      </c>
      <c r="M235" s="207"/>
      <c r="N235" s="210"/>
      <c r="Z235" s="193"/>
      <c r="AA235" s="200"/>
      <c r="AD235" s="109" t="s">
        <v>392</v>
      </c>
      <c r="AF235" s="200"/>
      <c r="AI235" s="200"/>
      <c r="AK235" s="200"/>
    </row>
    <row r="236" spans="1:37" s="108" customFormat="1" ht="22.5" customHeight="1">
      <c r="A236" s="205"/>
      <c r="B236" s="204" t="s">
        <v>632</v>
      </c>
      <c r="C236" s="1141" t="s">
        <v>633</v>
      </c>
      <c r="D236" s="1141"/>
      <c r="E236" s="1141"/>
      <c r="F236" s="207" t="s">
        <v>395</v>
      </c>
      <c r="G236" s="215">
        <v>100</v>
      </c>
      <c r="H236" s="207"/>
      <c r="I236" s="215">
        <v>100</v>
      </c>
      <c r="J236" s="204"/>
      <c r="K236" s="207"/>
      <c r="L236" s="208">
        <v>321.5</v>
      </c>
      <c r="M236" s="207"/>
      <c r="N236" s="210"/>
      <c r="Z236" s="193"/>
      <c r="AA236" s="200"/>
      <c r="AD236" s="109" t="s">
        <v>633</v>
      </c>
      <c r="AF236" s="200"/>
      <c r="AI236" s="200"/>
      <c r="AK236" s="200"/>
    </row>
    <row r="237" spans="1:37" s="108" customFormat="1" ht="22.5" customHeight="1">
      <c r="A237" s="205"/>
      <c r="B237" s="204" t="s">
        <v>634</v>
      </c>
      <c r="C237" s="1141" t="s">
        <v>635</v>
      </c>
      <c r="D237" s="1141"/>
      <c r="E237" s="1141"/>
      <c r="F237" s="207" t="s">
        <v>395</v>
      </c>
      <c r="G237" s="215">
        <v>49</v>
      </c>
      <c r="H237" s="207"/>
      <c r="I237" s="215">
        <v>49</v>
      </c>
      <c r="J237" s="204"/>
      <c r="K237" s="207"/>
      <c r="L237" s="208">
        <v>157.54</v>
      </c>
      <c r="M237" s="207"/>
      <c r="N237" s="210"/>
      <c r="Z237" s="193"/>
      <c r="AA237" s="200"/>
      <c r="AD237" s="109" t="s">
        <v>635</v>
      </c>
      <c r="AF237" s="200"/>
      <c r="AI237" s="200"/>
      <c r="AK237" s="200"/>
    </row>
    <row r="238" spans="1:37" s="108" customFormat="1" ht="12" customHeight="1">
      <c r="A238" s="216"/>
      <c r="B238" s="217"/>
      <c r="C238" s="1145" t="s">
        <v>398</v>
      </c>
      <c r="D238" s="1145"/>
      <c r="E238" s="1145"/>
      <c r="F238" s="196"/>
      <c r="G238" s="196"/>
      <c r="H238" s="196"/>
      <c r="I238" s="196"/>
      <c r="J238" s="198"/>
      <c r="K238" s="196"/>
      <c r="L238" s="222">
        <v>1013.19</v>
      </c>
      <c r="M238" s="212"/>
      <c r="N238" s="199"/>
      <c r="Z238" s="193"/>
      <c r="AA238" s="200"/>
      <c r="AF238" s="200" t="s">
        <v>398</v>
      </c>
      <c r="AI238" s="200"/>
      <c r="AK238" s="200"/>
    </row>
    <row r="239" spans="1:37" s="108" customFormat="1" ht="22.5" customHeight="1">
      <c r="A239" s="194" t="s">
        <v>526</v>
      </c>
      <c r="B239" s="195" t="s">
        <v>1382</v>
      </c>
      <c r="C239" s="1145" t="s">
        <v>1383</v>
      </c>
      <c r="D239" s="1145"/>
      <c r="E239" s="1145"/>
      <c r="F239" s="196" t="s">
        <v>472</v>
      </c>
      <c r="G239" s="196"/>
      <c r="H239" s="196"/>
      <c r="I239" s="255">
        <v>4.6052999999999997E-2</v>
      </c>
      <c r="J239" s="222">
        <v>20930.400000000001</v>
      </c>
      <c r="K239" s="196"/>
      <c r="L239" s="218">
        <v>963.91</v>
      </c>
      <c r="M239" s="196"/>
      <c r="N239" s="199"/>
      <c r="Z239" s="193"/>
      <c r="AA239" s="200" t="s">
        <v>1383</v>
      </c>
      <c r="AF239" s="200"/>
      <c r="AI239" s="200"/>
      <c r="AK239" s="200"/>
    </row>
    <row r="240" spans="1:37" s="108" customFormat="1" ht="12" customHeight="1">
      <c r="A240" s="216"/>
      <c r="B240" s="217"/>
      <c r="C240" s="1141" t="s">
        <v>409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F240" s="200"/>
      <c r="AG240" s="109" t="s">
        <v>409</v>
      </c>
      <c r="AI240" s="200"/>
      <c r="AK240" s="200"/>
    </row>
    <row r="241" spans="1:37" s="108" customFormat="1" ht="12" customHeight="1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18">
        <v>963.91</v>
      </c>
      <c r="M241" s="212"/>
      <c r="N241" s="199"/>
      <c r="Z241" s="193"/>
      <c r="AA241" s="200"/>
      <c r="AF241" s="200" t="s">
        <v>398</v>
      </c>
      <c r="AI241" s="200"/>
      <c r="AK241" s="200"/>
    </row>
    <row r="242" spans="1:37" s="108" customFormat="1" ht="1.5" customHeight="1">
      <c r="A242" s="224"/>
      <c r="B242" s="217"/>
      <c r="C242" s="217"/>
      <c r="D242" s="217"/>
      <c r="E242" s="217"/>
      <c r="F242" s="225"/>
      <c r="G242" s="225"/>
      <c r="H242" s="225"/>
      <c r="I242" s="225"/>
      <c r="J242" s="226"/>
      <c r="K242" s="225"/>
      <c r="L242" s="226"/>
      <c r="M242" s="207"/>
      <c r="N242" s="226"/>
      <c r="Z242" s="193"/>
      <c r="AA242" s="200"/>
      <c r="AF242" s="200"/>
      <c r="AI242" s="200"/>
      <c r="AK242" s="200"/>
    </row>
    <row r="243" spans="1:37" s="108" customFormat="1" ht="12" customHeight="1">
      <c r="A243" s="227"/>
      <c r="B243" s="198"/>
      <c r="C243" s="1145" t="s">
        <v>1384</v>
      </c>
      <c r="D243" s="1145"/>
      <c r="E243" s="1145"/>
      <c r="F243" s="1145"/>
      <c r="G243" s="1145"/>
      <c r="H243" s="1145"/>
      <c r="I243" s="1145"/>
      <c r="J243" s="1145"/>
      <c r="K243" s="1145"/>
      <c r="L243" s="228"/>
      <c r="M243" s="229"/>
      <c r="N243" s="230"/>
      <c r="Z243" s="193"/>
      <c r="AA243" s="200"/>
      <c r="AF243" s="200"/>
      <c r="AI243" s="200" t="s">
        <v>1384</v>
      </c>
      <c r="AK243" s="200"/>
    </row>
    <row r="244" spans="1:37" s="108" customFormat="1" ht="12" customHeight="1">
      <c r="A244" s="231"/>
      <c r="B244" s="204"/>
      <c r="C244" s="1141" t="s">
        <v>416</v>
      </c>
      <c r="D244" s="1141"/>
      <c r="E244" s="1141"/>
      <c r="F244" s="1141"/>
      <c r="G244" s="1141"/>
      <c r="H244" s="1141"/>
      <c r="I244" s="1141"/>
      <c r="J244" s="1141"/>
      <c r="K244" s="1141"/>
      <c r="L244" s="232">
        <v>9544.61</v>
      </c>
      <c r="M244" s="233"/>
      <c r="N244" s="234"/>
      <c r="Z244" s="193"/>
      <c r="AA244" s="200"/>
      <c r="AF244" s="200"/>
      <c r="AI244" s="200"/>
      <c r="AJ244" s="109" t="s">
        <v>416</v>
      </c>
      <c r="AK244" s="200"/>
    </row>
    <row r="245" spans="1:37" s="108" customFormat="1" ht="12" customHeight="1">
      <c r="A245" s="231"/>
      <c r="B245" s="204"/>
      <c r="C245" s="1141" t="s">
        <v>417</v>
      </c>
      <c r="D245" s="1141"/>
      <c r="E245" s="1141"/>
      <c r="F245" s="1141"/>
      <c r="G245" s="1141"/>
      <c r="H245" s="1141"/>
      <c r="I245" s="1141"/>
      <c r="J245" s="1141"/>
      <c r="K245" s="1141"/>
      <c r="L245" s="236"/>
      <c r="M245" s="233"/>
      <c r="N245" s="234"/>
      <c r="Z245" s="193"/>
      <c r="AA245" s="200"/>
      <c r="AF245" s="200"/>
      <c r="AI245" s="200"/>
      <c r="AJ245" s="109" t="s">
        <v>417</v>
      </c>
      <c r="AK245" s="200"/>
    </row>
    <row r="246" spans="1:37" s="108" customFormat="1" ht="12" customHeight="1">
      <c r="A246" s="231"/>
      <c r="B246" s="204"/>
      <c r="C246" s="1141" t="s">
        <v>488</v>
      </c>
      <c r="D246" s="1141"/>
      <c r="E246" s="1141"/>
      <c r="F246" s="1141"/>
      <c r="G246" s="1141"/>
      <c r="H246" s="1141"/>
      <c r="I246" s="1141"/>
      <c r="J246" s="1141"/>
      <c r="K246" s="1141"/>
      <c r="L246" s="232">
        <v>1541.35</v>
      </c>
      <c r="M246" s="233"/>
      <c r="N246" s="234"/>
      <c r="Z246" s="193"/>
      <c r="AA246" s="200"/>
      <c r="AF246" s="200"/>
      <c r="AI246" s="200"/>
      <c r="AJ246" s="109" t="s">
        <v>488</v>
      </c>
      <c r="AK246" s="200"/>
    </row>
    <row r="247" spans="1:37" s="108" customFormat="1" ht="12" customHeight="1">
      <c r="A247" s="231"/>
      <c r="B247" s="204"/>
      <c r="C247" s="1141" t="s">
        <v>418</v>
      </c>
      <c r="D247" s="1141"/>
      <c r="E247" s="1141"/>
      <c r="F247" s="1141"/>
      <c r="G247" s="1141"/>
      <c r="H247" s="1141"/>
      <c r="I247" s="1141"/>
      <c r="J247" s="1141"/>
      <c r="K247" s="1141"/>
      <c r="L247" s="257">
        <v>170.16</v>
      </c>
      <c r="M247" s="233"/>
      <c r="N247" s="234"/>
      <c r="Z247" s="193"/>
      <c r="AA247" s="200"/>
      <c r="AF247" s="200"/>
      <c r="AI247" s="200"/>
      <c r="AJ247" s="109" t="s">
        <v>418</v>
      </c>
      <c r="AK247" s="200"/>
    </row>
    <row r="248" spans="1:37" s="108" customFormat="1" ht="12" customHeight="1">
      <c r="A248" s="231"/>
      <c r="B248" s="204"/>
      <c r="C248" s="1141" t="s">
        <v>419</v>
      </c>
      <c r="D248" s="1141"/>
      <c r="E248" s="1141"/>
      <c r="F248" s="1141"/>
      <c r="G248" s="1141"/>
      <c r="H248" s="1141"/>
      <c r="I248" s="1141"/>
      <c r="J248" s="1141"/>
      <c r="K248" s="1141"/>
      <c r="L248" s="257">
        <v>32.69</v>
      </c>
      <c r="M248" s="233"/>
      <c r="N248" s="234"/>
      <c r="Z248" s="193"/>
      <c r="AA248" s="200"/>
      <c r="AF248" s="200"/>
      <c r="AI248" s="200"/>
      <c r="AJ248" s="109" t="s">
        <v>419</v>
      </c>
      <c r="AK248" s="200"/>
    </row>
    <row r="249" spans="1:37" s="108" customFormat="1" ht="12" customHeight="1">
      <c r="A249" s="231"/>
      <c r="B249" s="204"/>
      <c r="C249" s="1141" t="s">
        <v>420</v>
      </c>
      <c r="D249" s="1141"/>
      <c r="E249" s="1141"/>
      <c r="F249" s="1141"/>
      <c r="G249" s="1141"/>
      <c r="H249" s="1141"/>
      <c r="I249" s="1141"/>
      <c r="J249" s="1141"/>
      <c r="K249" s="1141"/>
      <c r="L249" s="232">
        <v>7833.1</v>
      </c>
      <c r="M249" s="233"/>
      <c r="N249" s="234"/>
      <c r="Z249" s="193"/>
      <c r="AA249" s="200"/>
      <c r="AF249" s="200"/>
      <c r="AI249" s="200"/>
      <c r="AJ249" s="109" t="s">
        <v>420</v>
      </c>
      <c r="AK249" s="200"/>
    </row>
    <row r="250" spans="1:37" s="108" customFormat="1" ht="12" customHeight="1">
      <c r="A250" s="231"/>
      <c r="B250" s="204"/>
      <c r="C250" s="1141" t="s">
        <v>421</v>
      </c>
      <c r="D250" s="1141"/>
      <c r="E250" s="1141"/>
      <c r="F250" s="1141"/>
      <c r="G250" s="1141"/>
      <c r="H250" s="1141"/>
      <c r="I250" s="1141"/>
      <c r="J250" s="1141"/>
      <c r="K250" s="1141"/>
      <c r="L250" s="232">
        <v>11977.35</v>
      </c>
      <c r="M250" s="233"/>
      <c r="N250" s="234"/>
      <c r="Z250" s="193"/>
      <c r="AA250" s="200"/>
      <c r="AF250" s="200"/>
      <c r="AI250" s="200"/>
      <c r="AJ250" s="109" t="s">
        <v>421</v>
      </c>
      <c r="AK250" s="200"/>
    </row>
    <row r="251" spans="1:37" s="108" customFormat="1" ht="12" customHeight="1">
      <c r="A251" s="231"/>
      <c r="B251" s="204"/>
      <c r="C251" s="1141" t="s">
        <v>417</v>
      </c>
      <c r="D251" s="1141"/>
      <c r="E251" s="1141"/>
      <c r="F251" s="1141"/>
      <c r="G251" s="1141"/>
      <c r="H251" s="1141"/>
      <c r="I251" s="1141"/>
      <c r="J251" s="1141"/>
      <c r="K251" s="1141"/>
      <c r="L251" s="236"/>
      <c r="M251" s="233"/>
      <c r="N251" s="234"/>
      <c r="Z251" s="193"/>
      <c r="AA251" s="200"/>
      <c r="AF251" s="200"/>
      <c r="AI251" s="200"/>
      <c r="AJ251" s="109" t="s">
        <v>417</v>
      </c>
      <c r="AK251" s="200"/>
    </row>
    <row r="252" spans="1:37" s="108" customFormat="1" ht="12" customHeight="1">
      <c r="A252" s="231"/>
      <c r="B252" s="204"/>
      <c r="C252" s="1141" t="s">
        <v>489</v>
      </c>
      <c r="D252" s="1141"/>
      <c r="E252" s="1141"/>
      <c r="F252" s="1141"/>
      <c r="G252" s="1141"/>
      <c r="H252" s="1141"/>
      <c r="I252" s="1141"/>
      <c r="J252" s="1141"/>
      <c r="K252" s="1141"/>
      <c r="L252" s="232">
        <v>1541.35</v>
      </c>
      <c r="M252" s="233"/>
      <c r="N252" s="234"/>
      <c r="Z252" s="193"/>
      <c r="AA252" s="200"/>
      <c r="AF252" s="200"/>
      <c r="AI252" s="200"/>
      <c r="AJ252" s="109" t="s">
        <v>489</v>
      </c>
      <c r="AK252" s="200"/>
    </row>
    <row r="253" spans="1:37" s="108" customFormat="1" ht="12" customHeight="1">
      <c r="A253" s="231"/>
      <c r="B253" s="204"/>
      <c r="C253" s="1141" t="s">
        <v>490</v>
      </c>
      <c r="D253" s="1141"/>
      <c r="E253" s="1141"/>
      <c r="F253" s="1141"/>
      <c r="G253" s="1141"/>
      <c r="H253" s="1141"/>
      <c r="I253" s="1141"/>
      <c r="J253" s="1141"/>
      <c r="K253" s="1141"/>
      <c r="L253" s="257">
        <v>170.16</v>
      </c>
      <c r="M253" s="233"/>
      <c r="N253" s="234"/>
      <c r="Z253" s="193"/>
      <c r="AA253" s="200"/>
      <c r="AF253" s="200"/>
      <c r="AI253" s="200"/>
      <c r="AJ253" s="109" t="s">
        <v>490</v>
      </c>
      <c r="AK253" s="200"/>
    </row>
    <row r="254" spans="1:37" s="108" customFormat="1" ht="12" customHeight="1">
      <c r="A254" s="231"/>
      <c r="B254" s="204"/>
      <c r="C254" s="1141" t="s">
        <v>491</v>
      </c>
      <c r="D254" s="1141"/>
      <c r="E254" s="1141"/>
      <c r="F254" s="1141"/>
      <c r="G254" s="1141"/>
      <c r="H254" s="1141"/>
      <c r="I254" s="1141"/>
      <c r="J254" s="1141"/>
      <c r="K254" s="1141"/>
      <c r="L254" s="257">
        <v>32.69</v>
      </c>
      <c r="M254" s="233"/>
      <c r="N254" s="234"/>
      <c r="Z254" s="193"/>
      <c r="AA254" s="200"/>
      <c r="AF254" s="200"/>
      <c r="AI254" s="200"/>
      <c r="AJ254" s="109" t="s">
        <v>491</v>
      </c>
      <c r="AK254" s="200"/>
    </row>
    <row r="255" spans="1:37" s="108" customFormat="1" ht="12" customHeight="1">
      <c r="A255" s="231"/>
      <c r="B255" s="204"/>
      <c r="C255" s="1141" t="s">
        <v>492</v>
      </c>
      <c r="D255" s="1141"/>
      <c r="E255" s="1141"/>
      <c r="F255" s="1141"/>
      <c r="G255" s="1141"/>
      <c r="H255" s="1141"/>
      <c r="I255" s="1141"/>
      <c r="J255" s="1141"/>
      <c r="K255" s="1141"/>
      <c r="L255" s="232">
        <v>7833.1</v>
      </c>
      <c r="M255" s="233"/>
      <c r="N255" s="234"/>
      <c r="Z255" s="193"/>
      <c r="AA255" s="200"/>
      <c r="AF255" s="200"/>
      <c r="AI255" s="200"/>
      <c r="AJ255" s="109" t="s">
        <v>492</v>
      </c>
      <c r="AK255" s="200"/>
    </row>
    <row r="256" spans="1:37" s="108" customFormat="1" ht="12" customHeight="1">
      <c r="A256" s="231"/>
      <c r="B256" s="204"/>
      <c r="C256" s="1141" t="s">
        <v>493</v>
      </c>
      <c r="D256" s="1141"/>
      <c r="E256" s="1141"/>
      <c r="F256" s="1141"/>
      <c r="G256" s="1141"/>
      <c r="H256" s="1141"/>
      <c r="I256" s="1141"/>
      <c r="J256" s="1141"/>
      <c r="K256" s="1141"/>
      <c r="L256" s="232">
        <v>1623.99</v>
      </c>
      <c r="M256" s="233"/>
      <c r="N256" s="234"/>
      <c r="Z256" s="193"/>
      <c r="AA256" s="200"/>
      <c r="AF256" s="200"/>
      <c r="AI256" s="200"/>
      <c r="AJ256" s="109" t="s">
        <v>493</v>
      </c>
      <c r="AK256" s="200"/>
    </row>
    <row r="257" spans="1:38" s="108" customFormat="1" ht="12" customHeight="1">
      <c r="A257" s="231"/>
      <c r="B257" s="204"/>
      <c r="C257" s="1141" t="s">
        <v>494</v>
      </c>
      <c r="D257" s="1141"/>
      <c r="E257" s="1141"/>
      <c r="F257" s="1141"/>
      <c r="G257" s="1141"/>
      <c r="H257" s="1141"/>
      <c r="I257" s="1141"/>
      <c r="J257" s="1141"/>
      <c r="K257" s="1141"/>
      <c r="L257" s="257">
        <v>808.75</v>
      </c>
      <c r="M257" s="233"/>
      <c r="N257" s="234"/>
      <c r="Z257" s="193"/>
      <c r="AA257" s="200"/>
      <c r="AF257" s="200"/>
      <c r="AI257" s="200"/>
      <c r="AJ257" s="109" t="s">
        <v>494</v>
      </c>
      <c r="AK257" s="200"/>
    </row>
    <row r="258" spans="1:38" s="108" customFormat="1" ht="12" customHeight="1">
      <c r="A258" s="231"/>
      <c r="B258" s="204"/>
      <c r="C258" s="1141" t="s">
        <v>431</v>
      </c>
      <c r="D258" s="1141"/>
      <c r="E258" s="1141"/>
      <c r="F258" s="1141"/>
      <c r="G258" s="1141"/>
      <c r="H258" s="1141"/>
      <c r="I258" s="1141"/>
      <c r="J258" s="1141"/>
      <c r="K258" s="1141"/>
      <c r="L258" s="232">
        <v>1574.04</v>
      </c>
      <c r="M258" s="233"/>
      <c r="N258" s="234"/>
      <c r="Z258" s="193"/>
      <c r="AA258" s="200"/>
      <c r="AF258" s="200"/>
      <c r="AI258" s="200"/>
      <c r="AJ258" s="109" t="s">
        <v>431</v>
      </c>
      <c r="AK258" s="200"/>
    </row>
    <row r="259" spans="1:38" s="108" customFormat="1" ht="12" customHeight="1">
      <c r="A259" s="231"/>
      <c r="B259" s="204"/>
      <c r="C259" s="1141" t="s">
        <v>432</v>
      </c>
      <c r="D259" s="1141"/>
      <c r="E259" s="1141"/>
      <c r="F259" s="1141"/>
      <c r="G259" s="1141"/>
      <c r="H259" s="1141"/>
      <c r="I259" s="1141"/>
      <c r="J259" s="1141"/>
      <c r="K259" s="1141"/>
      <c r="L259" s="232">
        <v>1623.99</v>
      </c>
      <c r="M259" s="233"/>
      <c r="N259" s="234"/>
      <c r="Z259" s="193"/>
      <c r="AA259" s="200"/>
      <c r="AF259" s="200"/>
      <c r="AI259" s="200"/>
      <c r="AJ259" s="109" t="s">
        <v>432</v>
      </c>
      <c r="AK259" s="200"/>
    </row>
    <row r="260" spans="1:38" s="108" customFormat="1" ht="12" customHeight="1">
      <c r="A260" s="231"/>
      <c r="B260" s="204"/>
      <c r="C260" s="1141" t="s">
        <v>433</v>
      </c>
      <c r="D260" s="1141"/>
      <c r="E260" s="1141"/>
      <c r="F260" s="1141"/>
      <c r="G260" s="1141"/>
      <c r="H260" s="1141"/>
      <c r="I260" s="1141"/>
      <c r="J260" s="1141"/>
      <c r="K260" s="1141"/>
      <c r="L260" s="257">
        <v>808.75</v>
      </c>
      <c r="M260" s="233"/>
      <c r="N260" s="234"/>
      <c r="Z260" s="193"/>
      <c r="AA260" s="200"/>
      <c r="AF260" s="200"/>
      <c r="AI260" s="200"/>
      <c r="AJ260" s="109" t="s">
        <v>433</v>
      </c>
      <c r="AK260" s="200"/>
    </row>
    <row r="261" spans="1:38" s="108" customFormat="1" ht="12" customHeight="1">
      <c r="A261" s="231"/>
      <c r="B261" s="226"/>
      <c r="C261" s="1142" t="s">
        <v>1385</v>
      </c>
      <c r="D261" s="1142"/>
      <c r="E261" s="1142"/>
      <c r="F261" s="1142"/>
      <c r="G261" s="1142"/>
      <c r="H261" s="1142"/>
      <c r="I261" s="1142"/>
      <c r="J261" s="1142"/>
      <c r="K261" s="1142"/>
      <c r="L261" s="239">
        <v>11977.35</v>
      </c>
      <c r="M261" s="240"/>
      <c r="N261" s="253"/>
      <c r="Z261" s="193"/>
      <c r="AA261" s="200"/>
      <c r="AF261" s="200"/>
      <c r="AI261" s="200"/>
      <c r="AK261" s="200" t="s">
        <v>1385</v>
      </c>
    </row>
    <row r="262" spans="1:38" s="108" customFormat="1" ht="12" customHeight="1">
      <c r="A262" s="1089" t="s">
        <v>1386</v>
      </c>
      <c r="B262" s="1090"/>
      <c r="C262" s="1090"/>
      <c r="D262" s="1090"/>
      <c r="E262" s="1090"/>
      <c r="F262" s="1090"/>
      <c r="G262" s="1090"/>
      <c r="H262" s="1090"/>
      <c r="I262" s="1090"/>
      <c r="J262" s="1090"/>
      <c r="K262" s="1090"/>
      <c r="L262" s="1090"/>
      <c r="M262" s="1090"/>
      <c r="N262" s="1095"/>
      <c r="Z262" s="193" t="s">
        <v>1386</v>
      </c>
      <c r="AA262" s="200"/>
      <c r="AF262" s="200"/>
      <c r="AI262" s="200"/>
      <c r="AK262" s="200"/>
    </row>
    <row r="263" spans="1:38" s="108" customFormat="1" ht="12">
      <c r="A263" s="1147" t="s">
        <v>1387</v>
      </c>
      <c r="B263" s="1148"/>
      <c r="C263" s="1148"/>
      <c r="D263" s="1148"/>
      <c r="E263" s="1148"/>
      <c r="F263" s="1148"/>
      <c r="G263" s="1148"/>
      <c r="H263" s="1148"/>
      <c r="I263" s="1148"/>
      <c r="J263" s="1148"/>
      <c r="K263" s="1148"/>
      <c r="L263" s="1148"/>
      <c r="M263" s="1148"/>
      <c r="N263" s="1149"/>
      <c r="Z263" s="193"/>
      <c r="AA263" s="200"/>
      <c r="AF263" s="200"/>
      <c r="AI263" s="200"/>
      <c r="AK263" s="200"/>
      <c r="AL263" s="200" t="s">
        <v>1387</v>
      </c>
    </row>
    <row r="264" spans="1:38" s="108" customFormat="1" ht="22.5" customHeight="1">
      <c r="A264" s="194" t="s">
        <v>528</v>
      </c>
      <c r="B264" s="195" t="s">
        <v>1388</v>
      </c>
      <c r="C264" s="1145" t="s">
        <v>1389</v>
      </c>
      <c r="D264" s="1145"/>
      <c r="E264" s="1145"/>
      <c r="F264" s="196" t="s">
        <v>539</v>
      </c>
      <c r="G264" s="196"/>
      <c r="H264" s="196"/>
      <c r="I264" s="223">
        <v>3.7999999999999999E-2</v>
      </c>
      <c r="J264" s="198"/>
      <c r="K264" s="196"/>
      <c r="L264" s="198"/>
      <c r="M264" s="196"/>
      <c r="N264" s="199"/>
      <c r="Z264" s="193"/>
      <c r="AA264" s="200" t="s">
        <v>1389</v>
      </c>
      <c r="AF264" s="200"/>
      <c r="AI264" s="200"/>
      <c r="AK264" s="200"/>
      <c r="AL264" s="200"/>
    </row>
    <row r="265" spans="1:38" s="108" customFormat="1" ht="12" customHeight="1">
      <c r="A265" s="201"/>
      <c r="B265" s="202"/>
      <c r="C265" s="1141" t="s">
        <v>1390</v>
      </c>
      <c r="D265" s="1141"/>
      <c r="E265" s="1141"/>
      <c r="F265" s="1141"/>
      <c r="G265" s="1141"/>
      <c r="H265" s="1141"/>
      <c r="I265" s="1141"/>
      <c r="J265" s="1141"/>
      <c r="K265" s="1141"/>
      <c r="L265" s="1141"/>
      <c r="M265" s="1141"/>
      <c r="N265" s="1146"/>
      <c r="Z265" s="193"/>
      <c r="AA265" s="200"/>
      <c r="AF265" s="200"/>
      <c r="AH265" s="109" t="s">
        <v>1390</v>
      </c>
      <c r="AI265" s="200"/>
      <c r="AK265" s="200"/>
      <c r="AL265" s="200"/>
    </row>
    <row r="266" spans="1:38" s="108" customFormat="1" ht="33.75" customHeight="1">
      <c r="A266" s="203"/>
      <c r="B266" s="204" t="s">
        <v>385</v>
      </c>
      <c r="C266" s="1141" t="s">
        <v>386</v>
      </c>
      <c r="D266" s="1141"/>
      <c r="E266" s="1141"/>
      <c r="F266" s="1141"/>
      <c r="G266" s="1141"/>
      <c r="H266" s="1141"/>
      <c r="I266" s="1141"/>
      <c r="J266" s="1141"/>
      <c r="K266" s="1141"/>
      <c r="L266" s="1141"/>
      <c r="M266" s="1141"/>
      <c r="N266" s="1146"/>
      <c r="Z266" s="193"/>
      <c r="AA266" s="200"/>
      <c r="AB266" s="109" t="s">
        <v>386</v>
      </c>
      <c r="AF266" s="200"/>
      <c r="AI266" s="200"/>
      <c r="AK266" s="200"/>
      <c r="AL266" s="200"/>
    </row>
    <row r="267" spans="1:38" s="108" customFormat="1" ht="12">
      <c r="A267" s="205"/>
      <c r="B267" s="206">
        <v>1</v>
      </c>
      <c r="C267" s="1141" t="s">
        <v>446</v>
      </c>
      <c r="D267" s="1141"/>
      <c r="E267" s="1141"/>
      <c r="F267" s="207"/>
      <c r="G267" s="207"/>
      <c r="H267" s="207"/>
      <c r="I267" s="207"/>
      <c r="J267" s="208">
        <v>360.9</v>
      </c>
      <c r="K267" s="209">
        <v>1.25</v>
      </c>
      <c r="L267" s="208">
        <v>17.14</v>
      </c>
      <c r="M267" s="207"/>
      <c r="N267" s="210"/>
      <c r="Z267" s="193"/>
      <c r="AA267" s="200"/>
      <c r="AC267" s="109" t="s">
        <v>446</v>
      </c>
      <c r="AF267" s="200"/>
      <c r="AI267" s="200"/>
      <c r="AK267" s="200"/>
      <c r="AL267" s="200"/>
    </row>
    <row r="268" spans="1:38" s="108" customFormat="1" ht="12">
      <c r="A268" s="205"/>
      <c r="B268" s="206">
        <v>2</v>
      </c>
      <c r="C268" s="1141" t="s">
        <v>387</v>
      </c>
      <c r="D268" s="1141"/>
      <c r="E268" s="1141"/>
      <c r="F268" s="207"/>
      <c r="G268" s="207"/>
      <c r="H268" s="207"/>
      <c r="I268" s="207"/>
      <c r="J268" s="208">
        <v>43.77</v>
      </c>
      <c r="K268" s="209">
        <v>1.25</v>
      </c>
      <c r="L268" s="208">
        <v>2.08</v>
      </c>
      <c r="M268" s="207"/>
      <c r="N268" s="210"/>
      <c r="Z268" s="193"/>
      <c r="AA268" s="200"/>
      <c r="AC268" s="109" t="s">
        <v>387</v>
      </c>
      <c r="AF268" s="200"/>
      <c r="AI268" s="200"/>
      <c r="AK268" s="200"/>
      <c r="AL268" s="200"/>
    </row>
    <row r="269" spans="1:38" s="108" customFormat="1" ht="12">
      <c r="A269" s="205"/>
      <c r="B269" s="206">
        <v>3</v>
      </c>
      <c r="C269" s="1141" t="s">
        <v>388</v>
      </c>
      <c r="D269" s="1141"/>
      <c r="E269" s="1141"/>
      <c r="F269" s="207"/>
      <c r="G269" s="207"/>
      <c r="H269" s="207"/>
      <c r="I269" s="207"/>
      <c r="J269" s="208">
        <v>17.149999999999999</v>
      </c>
      <c r="K269" s="209">
        <v>1.25</v>
      </c>
      <c r="L269" s="208">
        <v>0.81</v>
      </c>
      <c r="M269" s="207"/>
      <c r="N269" s="210"/>
      <c r="Z269" s="193"/>
      <c r="AA269" s="200"/>
      <c r="AC269" s="109" t="s">
        <v>388</v>
      </c>
      <c r="AF269" s="200"/>
      <c r="AI269" s="200"/>
      <c r="AK269" s="200"/>
      <c r="AL269" s="200"/>
    </row>
    <row r="270" spans="1:38" s="108" customFormat="1" ht="12">
      <c r="A270" s="205"/>
      <c r="B270" s="206">
        <v>4</v>
      </c>
      <c r="C270" s="1141" t="s">
        <v>447</v>
      </c>
      <c r="D270" s="1141"/>
      <c r="E270" s="1141"/>
      <c r="F270" s="207"/>
      <c r="G270" s="207"/>
      <c r="H270" s="207"/>
      <c r="I270" s="207"/>
      <c r="J270" s="208">
        <v>8.5399999999999991</v>
      </c>
      <c r="K270" s="207"/>
      <c r="L270" s="208">
        <v>0.32</v>
      </c>
      <c r="M270" s="207"/>
      <c r="N270" s="210"/>
      <c r="Z270" s="193"/>
      <c r="AA270" s="200"/>
      <c r="AC270" s="109" t="s">
        <v>447</v>
      </c>
      <c r="AF270" s="200"/>
      <c r="AI270" s="200"/>
      <c r="AK270" s="200"/>
      <c r="AL270" s="200"/>
    </row>
    <row r="271" spans="1:38" s="108" customFormat="1" ht="12">
      <c r="A271" s="205"/>
      <c r="B271" s="204"/>
      <c r="C271" s="1141" t="s">
        <v>448</v>
      </c>
      <c r="D271" s="1141"/>
      <c r="E271" s="1141"/>
      <c r="F271" s="207" t="s">
        <v>390</v>
      </c>
      <c r="G271" s="215">
        <v>45</v>
      </c>
      <c r="H271" s="209">
        <v>1.25</v>
      </c>
      <c r="I271" s="250">
        <v>2.1375000000000002</v>
      </c>
      <c r="J271" s="204"/>
      <c r="K271" s="207"/>
      <c r="L271" s="204"/>
      <c r="M271" s="207"/>
      <c r="N271" s="210"/>
      <c r="Z271" s="193"/>
      <c r="AA271" s="200"/>
      <c r="AD271" s="109" t="s">
        <v>448</v>
      </c>
      <c r="AF271" s="200"/>
      <c r="AI271" s="200"/>
      <c r="AK271" s="200"/>
      <c r="AL271" s="200"/>
    </row>
    <row r="272" spans="1:38" s="108" customFormat="1" ht="12">
      <c r="A272" s="205"/>
      <c r="B272" s="204"/>
      <c r="C272" s="1141" t="s">
        <v>389</v>
      </c>
      <c r="D272" s="1141"/>
      <c r="E272" s="1141"/>
      <c r="F272" s="207" t="s">
        <v>390</v>
      </c>
      <c r="G272" s="209">
        <v>1.27</v>
      </c>
      <c r="H272" s="209">
        <v>1.25</v>
      </c>
      <c r="I272" s="249">
        <v>6.0324999999999997E-2</v>
      </c>
      <c r="J272" s="204"/>
      <c r="K272" s="207"/>
      <c r="L272" s="204"/>
      <c r="M272" s="207"/>
      <c r="N272" s="210"/>
      <c r="Z272" s="193"/>
      <c r="AA272" s="200"/>
      <c r="AD272" s="109" t="s">
        <v>389</v>
      </c>
      <c r="AF272" s="200"/>
      <c r="AI272" s="200"/>
      <c r="AK272" s="200"/>
      <c r="AL272" s="200"/>
    </row>
    <row r="273" spans="1:38" s="108" customFormat="1" ht="12" customHeight="1">
      <c r="A273" s="205"/>
      <c r="B273" s="204"/>
      <c r="C273" s="1150" t="s">
        <v>391</v>
      </c>
      <c r="D273" s="1150"/>
      <c r="E273" s="1150"/>
      <c r="F273" s="212"/>
      <c r="G273" s="212"/>
      <c r="H273" s="212"/>
      <c r="I273" s="212"/>
      <c r="J273" s="213">
        <v>413.21</v>
      </c>
      <c r="K273" s="212"/>
      <c r="L273" s="213">
        <v>19.54</v>
      </c>
      <c r="M273" s="212"/>
      <c r="N273" s="214"/>
      <c r="Z273" s="193"/>
      <c r="AA273" s="200"/>
      <c r="AE273" s="109" t="s">
        <v>391</v>
      </c>
      <c r="AF273" s="200"/>
      <c r="AI273" s="200"/>
      <c r="AK273" s="200"/>
      <c r="AL273" s="200"/>
    </row>
    <row r="274" spans="1:38" s="108" customFormat="1" ht="12">
      <c r="A274" s="205"/>
      <c r="B274" s="204"/>
      <c r="C274" s="1141" t="s">
        <v>392</v>
      </c>
      <c r="D274" s="1141"/>
      <c r="E274" s="1141"/>
      <c r="F274" s="207"/>
      <c r="G274" s="207"/>
      <c r="H274" s="207"/>
      <c r="I274" s="207"/>
      <c r="J274" s="204"/>
      <c r="K274" s="207"/>
      <c r="L274" s="208">
        <v>17.95</v>
      </c>
      <c r="M274" s="207"/>
      <c r="N274" s="210"/>
      <c r="Z274" s="193"/>
      <c r="AA274" s="200"/>
      <c r="AD274" s="109" t="s">
        <v>392</v>
      </c>
      <c r="AF274" s="200"/>
      <c r="AI274" s="200"/>
      <c r="AK274" s="200"/>
      <c r="AL274" s="200"/>
    </row>
    <row r="275" spans="1:38" s="108" customFormat="1" ht="22.5">
      <c r="A275" s="205"/>
      <c r="B275" s="204" t="s">
        <v>541</v>
      </c>
      <c r="C275" s="1141" t="s">
        <v>542</v>
      </c>
      <c r="D275" s="1141"/>
      <c r="E275" s="1141"/>
      <c r="F275" s="207" t="s">
        <v>395</v>
      </c>
      <c r="G275" s="215">
        <v>112</v>
      </c>
      <c r="H275" s="207"/>
      <c r="I275" s="215">
        <v>112</v>
      </c>
      <c r="J275" s="204"/>
      <c r="K275" s="207"/>
      <c r="L275" s="208">
        <v>20.100000000000001</v>
      </c>
      <c r="M275" s="207"/>
      <c r="N275" s="210"/>
      <c r="Z275" s="193"/>
      <c r="AA275" s="200"/>
      <c r="AD275" s="109" t="s">
        <v>542</v>
      </c>
      <c r="AF275" s="200"/>
      <c r="AI275" s="200"/>
      <c r="AK275" s="200"/>
      <c r="AL275" s="200"/>
    </row>
    <row r="276" spans="1:38" s="108" customFormat="1" ht="22.5">
      <c r="A276" s="205"/>
      <c r="B276" s="204" t="s">
        <v>543</v>
      </c>
      <c r="C276" s="1141" t="s">
        <v>544</v>
      </c>
      <c r="D276" s="1141"/>
      <c r="E276" s="1141"/>
      <c r="F276" s="207" t="s">
        <v>395</v>
      </c>
      <c r="G276" s="215">
        <v>65</v>
      </c>
      <c r="H276" s="207"/>
      <c r="I276" s="215">
        <v>65</v>
      </c>
      <c r="J276" s="204"/>
      <c r="K276" s="207"/>
      <c r="L276" s="208">
        <v>11.67</v>
      </c>
      <c r="M276" s="207"/>
      <c r="N276" s="210"/>
      <c r="Z276" s="193"/>
      <c r="AA276" s="200"/>
      <c r="AD276" s="109" t="s">
        <v>544</v>
      </c>
      <c r="AF276" s="200"/>
      <c r="AI276" s="200"/>
      <c r="AK276" s="200"/>
      <c r="AL276" s="200"/>
    </row>
    <row r="277" spans="1:38" s="108" customFormat="1" ht="12" customHeight="1">
      <c r="A277" s="216"/>
      <c r="B277" s="217"/>
      <c r="C277" s="1145" t="s">
        <v>398</v>
      </c>
      <c r="D277" s="1145"/>
      <c r="E277" s="1145"/>
      <c r="F277" s="196"/>
      <c r="G277" s="196"/>
      <c r="H277" s="196"/>
      <c r="I277" s="196"/>
      <c r="J277" s="198"/>
      <c r="K277" s="196"/>
      <c r="L277" s="218">
        <v>51.31</v>
      </c>
      <c r="M277" s="212"/>
      <c r="N277" s="199"/>
      <c r="Z277" s="193"/>
      <c r="AA277" s="200"/>
      <c r="AF277" s="200" t="s">
        <v>398</v>
      </c>
      <c r="AI277" s="200"/>
      <c r="AK277" s="200"/>
      <c r="AL277" s="200"/>
    </row>
    <row r="278" spans="1:38" s="108" customFormat="1" ht="33.75" customHeight="1">
      <c r="A278" s="194" t="s">
        <v>530</v>
      </c>
      <c r="B278" s="195" t="s">
        <v>1391</v>
      </c>
      <c r="C278" s="1145" t="s">
        <v>1392</v>
      </c>
      <c r="D278" s="1145"/>
      <c r="E278" s="1145"/>
      <c r="F278" s="196" t="s">
        <v>539</v>
      </c>
      <c r="G278" s="196"/>
      <c r="H278" s="196"/>
      <c r="I278" s="223">
        <v>3.7999999999999999E-2</v>
      </c>
      <c r="J278" s="198"/>
      <c r="K278" s="196"/>
      <c r="L278" s="198"/>
      <c r="M278" s="196"/>
      <c r="N278" s="199"/>
      <c r="Z278" s="193"/>
      <c r="AA278" s="200" t="s">
        <v>1392</v>
      </c>
      <c r="AF278" s="200"/>
      <c r="AI278" s="200"/>
      <c r="AK278" s="200"/>
      <c r="AL278" s="200"/>
    </row>
    <row r="279" spans="1:38" s="108" customFormat="1" ht="12" customHeight="1">
      <c r="A279" s="201"/>
      <c r="B279" s="202"/>
      <c r="C279" s="1141" t="s">
        <v>1390</v>
      </c>
      <c r="D279" s="1141"/>
      <c r="E279" s="1141"/>
      <c r="F279" s="1141"/>
      <c r="G279" s="1141"/>
      <c r="H279" s="1141"/>
      <c r="I279" s="1141"/>
      <c r="J279" s="1141"/>
      <c r="K279" s="1141"/>
      <c r="L279" s="1141"/>
      <c r="M279" s="1141"/>
      <c r="N279" s="1146"/>
      <c r="Z279" s="193"/>
      <c r="AA279" s="200"/>
      <c r="AF279" s="200"/>
      <c r="AH279" s="109" t="s">
        <v>1390</v>
      </c>
      <c r="AI279" s="200"/>
      <c r="AK279" s="200"/>
      <c r="AL279" s="200"/>
    </row>
    <row r="280" spans="1:38" s="108" customFormat="1" ht="33.75" customHeight="1">
      <c r="A280" s="203"/>
      <c r="B280" s="204" t="s">
        <v>385</v>
      </c>
      <c r="C280" s="1141" t="s">
        <v>386</v>
      </c>
      <c r="D280" s="1141"/>
      <c r="E280" s="1141"/>
      <c r="F280" s="1141"/>
      <c r="G280" s="1141"/>
      <c r="H280" s="1141"/>
      <c r="I280" s="1141"/>
      <c r="J280" s="1141"/>
      <c r="K280" s="1141"/>
      <c r="L280" s="1141"/>
      <c r="M280" s="1141"/>
      <c r="N280" s="1146"/>
      <c r="Z280" s="193"/>
      <c r="AA280" s="200"/>
      <c r="AB280" s="109" t="s">
        <v>386</v>
      </c>
      <c r="AF280" s="200"/>
      <c r="AI280" s="200"/>
      <c r="AK280" s="200"/>
      <c r="AL280" s="200"/>
    </row>
    <row r="281" spans="1:38" s="108" customFormat="1" ht="12">
      <c r="A281" s="205"/>
      <c r="B281" s="206">
        <v>1</v>
      </c>
      <c r="C281" s="1141" t="s">
        <v>446</v>
      </c>
      <c r="D281" s="1141"/>
      <c r="E281" s="1141"/>
      <c r="F281" s="207"/>
      <c r="G281" s="207"/>
      <c r="H281" s="207"/>
      <c r="I281" s="207"/>
      <c r="J281" s="208">
        <v>3.53</v>
      </c>
      <c r="K281" s="209">
        <v>1.25</v>
      </c>
      <c r="L281" s="208">
        <v>0.17</v>
      </c>
      <c r="M281" s="207"/>
      <c r="N281" s="210"/>
      <c r="Z281" s="193"/>
      <c r="AA281" s="200"/>
      <c r="AC281" s="109" t="s">
        <v>446</v>
      </c>
      <c r="AF281" s="200"/>
      <c r="AI281" s="200"/>
      <c r="AK281" s="200"/>
      <c r="AL281" s="200"/>
    </row>
    <row r="282" spans="1:38" s="108" customFormat="1" ht="12">
      <c r="A282" s="205"/>
      <c r="B282" s="206">
        <v>2</v>
      </c>
      <c r="C282" s="1141" t="s">
        <v>387</v>
      </c>
      <c r="D282" s="1141"/>
      <c r="E282" s="1141"/>
      <c r="F282" s="207"/>
      <c r="G282" s="207"/>
      <c r="H282" s="207"/>
      <c r="I282" s="207"/>
      <c r="J282" s="208">
        <v>7.56</v>
      </c>
      <c r="K282" s="209">
        <v>1.25</v>
      </c>
      <c r="L282" s="208">
        <v>0.36</v>
      </c>
      <c r="M282" s="207"/>
      <c r="N282" s="210"/>
      <c r="Z282" s="193"/>
      <c r="AA282" s="200"/>
      <c r="AC282" s="109" t="s">
        <v>387</v>
      </c>
      <c r="AF282" s="200"/>
      <c r="AI282" s="200"/>
      <c r="AK282" s="200"/>
      <c r="AL282" s="200"/>
    </row>
    <row r="283" spans="1:38" s="108" customFormat="1" ht="12">
      <c r="A283" s="205"/>
      <c r="B283" s="206">
        <v>3</v>
      </c>
      <c r="C283" s="1141" t="s">
        <v>388</v>
      </c>
      <c r="D283" s="1141"/>
      <c r="E283" s="1141"/>
      <c r="F283" s="207"/>
      <c r="G283" s="207"/>
      <c r="H283" s="207"/>
      <c r="I283" s="207"/>
      <c r="J283" s="208">
        <v>2.84</v>
      </c>
      <c r="K283" s="209">
        <v>1.25</v>
      </c>
      <c r="L283" s="208">
        <v>0.13</v>
      </c>
      <c r="M283" s="207"/>
      <c r="N283" s="210"/>
      <c r="Z283" s="193"/>
      <c r="AA283" s="200"/>
      <c r="AC283" s="109" t="s">
        <v>388</v>
      </c>
      <c r="AF283" s="200"/>
      <c r="AI283" s="200"/>
      <c r="AK283" s="200"/>
      <c r="AL283" s="200"/>
    </row>
    <row r="284" spans="1:38" s="108" customFormat="1" ht="12">
      <c r="A284" s="205"/>
      <c r="B284" s="204"/>
      <c r="C284" s="1141" t="s">
        <v>448</v>
      </c>
      <c r="D284" s="1141"/>
      <c r="E284" s="1141"/>
      <c r="F284" s="207" t="s">
        <v>390</v>
      </c>
      <c r="G284" s="209">
        <v>0.44</v>
      </c>
      <c r="H284" s="209">
        <v>1.25</v>
      </c>
      <c r="I284" s="250">
        <v>2.0899999999999998E-2</v>
      </c>
      <c r="J284" s="204"/>
      <c r="K284" s="207"/>
      <c r="L284" s="204"/>
      <c r="M284" s="207"/>
      <c r="N284" s="210"/>
      <c r="Z284" s="193"/>
      <c r="AA284" s="200"/>
      <c r="AD284" s="109" t="s">
        <v>448</v>
      </c>
      <c r="AF284" s="200"/>
      <c r="AI284" s="200"/>
      <c r="AK284" s="200"/>
      <c r="AL284" s="200"/>
    </row>
    <row r="285" spans="1:38" s="108" customFormat="1" ht="12">
      <c r="A285" s="205"/>
      <c r="B285" s="204"/>
      <c r="C285" s="1141" t="s">
        <v>389</v>
      </c>
      <c r="D285" s="1141"/>
      <c r="E285" s="1141"/>
      <c r="F285" s="207" t="s">
        <v>390</v>
      </c>
      <c r="G285" s="209">
        <v>0.21</v>
      </c>
      <c r="H285" s="209">
        <v>1.25</v>
      </c>
      <c r="I285" s="249">
        <v>9.9749999999999995E-3</v>
      </c>
      <c r="J285" s="204"/>
      <c r="K285" s="207"/>
      <c r="L285" s="204"/>
      <c r="M285" s="207"/>
      <c r="N285" s="210"/>
      <c r="Z285" s="193"/>
      <c r="AA285" s="200"/>
      <c r="AD285" s="109" t="s">
        <v>389</v>
      </c>
      <c r="AF285" s="200"/>
      <c r="AI285" s="200"/>
      <c r="AK285" s="200"/>
      <c r="AL285" s="200"/>
    </row>
    <row r="286" spans="1:38" s="108" customFormat="1" ht="12" customHeight="1">
      <c r="A286" s="205"/>
      <c r="B286" s="204"/>
      <c r="C286" s="1150" t="s">
        <v>391</v>
      </c>
      <c r="D286" s="1150"/>
      <c r="E286" s="1150"/>
      <c r="F286" s="212"/>
      <c r="G286" s="212"/>
      <c r="H286" s="212"/>
      <c r="I286" s="212"/>
      <c r="J286" s="213">
        <v>11.09</v>
      </c>
      <c r="K286" s="212"/>
      <c r="L286" s="213">
        <v>0.53</v>
      </c>
      <c r="M286" s="212"/>
      <c r="N286" s="214"/>
      <c r="Z286" s="193"/>
      <c r="AA286" s="200"/>
      <c r="AE286" s="109" t="s">
        <v>391</v>
      </c>
      <c r="AF286" s="200"/>
      <c r="AI286" s="200"/>
      <c r="AK286" s="200"/>
      <c r="AL286" s="200"/>
    </row>
    <row r="287" spans="1:38" s="108" customFormat="1" ht="12">
      <c r="A287" s="205"/>
      <c r="B287" s="204"/>
      <c r="C287" s="1141" t="s">
        <v>392</v>
      </c>
      <c r="D287" s="1141"/>
      <c r="E287" s="1141"/>
      <c r="F287" s="207"/>
      <c r="G287" s="207"/>
      <c r="H287" s="207"/>
      <c r="I287" s="207"/>
      <c r="J287" s="204"/>
      <c r="K287" s="207"/>
      <c r="L287" s="208">
        <v>0.3</v>
      </c>
      <c r="M287" s="207"/>
      <c r="N287" s="210"/>
      <c r="Z287" s="193"/>
      <c r="AA287" s="200"/>
      <c r="AD287" s="109" t="s">
        <v>392</v>
      </c>
      <c r="AF287" s="200"/>
      <c r="AI287" s="200"/>
      <c r="AK287" s="200"/>
      <c r="AL287" s="200"/>
    </row>
    <row r="288" spans="1:38" s="108" customFormat="1" ht="22.5">
      <c r="A288" s="205"/>
      <c r="B288" s="204" t="s">
        <v>541</v>
      </c>
      <c r="C288" s="1141" t="s">
        <v>542</v>
      </c>
      <c r="D288" s="1141"/>
      <c r="E288" s="1141"/>
      <c r="F288" s="207" t="s">
        <v>395</v>
      </c>
      <c r="G288" s="215">
        <v>112</v>
      </c>
      <c r="H288" s="207"/>
      <c r="I288" s="215">
        <v>112</v>
      </c>
      <c r="J288" s="204"/>
      <c r="K288" s="207"/>
      <c r="L288" s="208">
        <v>0.34</v>
      </c>
      <c r="M288" s="207"/>
      <c r="N288" s="210"/>
      <c r="Z288" s="193"/>
      <c r="AA288" s="200"/>
      <c r="AD288" s="109" t="s">
        <v>542</v>
      </c>
      <c r="AF288" s="200"/>
      <c r="AI288" s="200"/>
      <c r="AK288" s="200"/>
      <c r="AL288" s="200"/>
    </row>
    <row r="289" spans="1:38" s="108" customFormat="1" ht="22.5">
      <c r="A289" s="205"/>
      <c r="B289" s="204" t="s">
        <v>543</v>
      </c>
      <c r="C289" s="1141" t="s">
        <v>544</v>
      </c>
      <c r="D289" s="1141"/>
      <c r="E289" s="1141"/>
      <c r="F289" s="207" t="s">
        <v>395</v>
      </c>
      <c r="G289" s="215">
        <v>65</v>
      </c>
      <c r="H289" s="207"/>
      <c r="I289" s="215">
        <v>65</v>
      </c>
      <c r="J289" s="204"/>
      <c r="K289" s="207"/>
      <c r="L289" s="208">
        <v>0.2</v>
      </c>
      <c r="M289" s="207"/>
      <c r="N289" s="210"/>
      <c r="Z289" s="193"/>
      <c r="AA289" s="200"/>
      <c r="AD289" s="109" t="s">
        <v>544</v>
      </c>
      <c r="AF289" s="200"/>
      <c r="AI289" s="200"/>
      <c r="AK289" s="200"/>
      <c r="AL289" s="200"/>
    </row>
    <row r="290" spans="1:38" s="108" customFormat="1" ht="12" customHeight="1">
      <c r="A290" s="216"/>
      <c r="B290" s="217"/>
      <c r="C290" s="1145" t="s">
        <v>398</v>
      </c>
      <c r="D290" s="1145"/>
      <c r="E290" s="1145"/>
      <c r="F290" s="196"/>
      <c r="G290" s="196"/>
      <c r="H290" s="196"/>
      <c r="I290" s="196"/>
      <c r="J290" s="198"/>
      <c r="K290" s="196"/>
      <c r="L290" s="218">
        <v>1.07</v>
      </c>
      <c r="M290" s="212"/>
      <c r="N290" s="199"/>
      <c r="Z290" s="193"/>
      <c r="AA290" s="200"/>
      <c r="AF290" s="200" t="s">
        <v>398</v>
      </c>
      <c r="AI290" s="200"/>
      <c r="AK290" s="200"/>
      <c r="AL290" s="200"/>
    </row>
    <row r="291" spans="1:38" s="108" customFormat="1" ht="45" customHeight="1">
      <c r="A291" s="194" t="s">
        <v>536</v>
      </c>
      <c r="B291" s="195" t="s">
        <v>1393</v>
      </c>
      <c r="C291" s="1145" t="s">
        <v>1394</v>
      </c>
      <c r="D291" s="1145"/>
      <c r="E291" s="1145"/>
      <c r="F291" s="196" t="s">
        <v>408</v>
      </c>
      <c r="G291" s="196"/>
      <c r="H291" s="196"/>
      <c r="I291" s="197">
        <v>9.69E-2</v>
      </c>
      <c r="J291" s="218">
        <v>665.91</v>
      </c>
      <c r="K291" s="196"/>
      <c r="L291" s="218">
        <v>64.53</v>
      </c>
      <c r="M291" s="196"/>
      <c r="N291" s="199"/>
      <c r="Z291" s="193"/>
      <c r="AA291" s="200" t="s">
        <v>1394</v>
      </c>
      <c r="AF291" s="200"/>
      <c r="AI291" s="200"/>
      <c r="AK291" s="200"/>
      <c r="AL291" s="200"/>
    </row>
    <row r="292" spans="1:38" s="108" customFormat="1" ht="12">
      <c r="A292" s="216"/>
      <c r="B292" s="217"/>
      <c r="C292" s="1141" t="s">
        <v>1395</v>
      </c>
      <c r="D292" s="1141"/>
      <c r="E292" s="1141"/>
      <c r="F292" s="1141"/>
      <c r="G292" s="1141"/>
      <c r="H292" s="1141"/>
      <c r="I292" s="1141"/>
      <c r="J292" s="1141"/>
      <c r="K292" s="1141"/>
      <c r="L292" s="1141"/>
      <c r="M292" s="1141"/>
      <c r="N292" s="1146"/>
      <c r="Z292" s="193"/>
      <c r="AA292" s="200"/>
      <c r="AF292" s="200"/>
      <c r="AG292" s="109" t="s">
        <v>1395</v>
      </c>
      <c r="AI292" s="200"/>
      <c r="AK292" s="200"/>
      <c r="AL292" s="200"/>
    </row>
    <row r="293" spans="1:38" s="108" customFormat="1" ht="12" customHeight="1">
      <c r="A293" s="201"/>
      <c r="B293" s="202"/>
      <c r="C293" s="1141" t="s">
        <v>1396</v>
      </c>
      <c r="D293" s="1141"/>
      <c r="E293" s="1141"/>
      <c r="F293" s="1141"/>
      <c r="G293" s="1141"/>
      <c r="H293" s="1141"/>
      <c r="I293" s="1141"/>
      <c r="J293" s="1141"/>
      <c r="K293" s="1141"/>
      <c r="L293" s="1141"/>
      <c r="M293" s="1141"/>
      <c r="N293" s="1146"/>
      <c r="Z293" s="193"/>
      <c r="AA293" s="200"/>
      <c r="AF293" s="200"/>
      <c r="AH293" s="109" t="s">
        <v>1396</v>
      </c>
      <c r="AI293" s="200"/>
      <c r="AK293" s="200"/>
      <c r="AL293" s="200"/>
    </row>
    <row r="294" spans="1:38" s="108" customFormat="1" ht="12" customHeight="1">
      <c r="A294" s="216"/>
      <c r="B294" s="217"/>
      <c r="C294" s="1145" t="s">
        <v>398</v>
      </c>
      <c r="D294" s="1145"/>
      <c r="E294" s="1145"/>
      <c r="F294" s="196"/>
      <c r="G294" s="196"/>
      <c r="H294" s="196"/>
      <c r="I294" s="196"/>
      <c r="J294" s="198"/>
      <c r="K294" s="196"/>
      <c r="L294" s="218">
        <v>64.53</v>
      </c>
      <c r="M294" s="212"/>
      <c r="N294" s="199"/>
      <c r="Z294" s="193"/>
      <c r="AA294" s="200"/>
      <c r="AF294" s="200" t="s">
        <v>398</v>
      </c>
      <c r="AI294" s="200"/>
      <c r="AK294" s="200"/>
      <c r="AL294" s="200"/>
    </row>
    <row r="295" spans="1:38" s="108" customFormat="1" ht="22.5" customHeight="1">
      <c r="A295" s="194" t="s">
        <v>545</v>
      </c>
      <c r="B295" s="195" t="s">
        <v>573</v>
      </c>
      <c r="C295" s="1145" t="s">
        <v>574</v>
      </c>
      <c r="D295" s="1145"/>
      <c r="E295" s="1145"/>
      <c r="F295" s="196" t="s">
        <v>472</v>
      </c>
      <c r="G295" s="196"/>
      <c r="H295" s="196"/>
      <c r="I295" s="219">
        <v>6.6499999999999997E-3</v>
      </c>
      <c r="J295" s="198"/>
      <c r="K295" s="196"/>
      <c r="L295" s="198"/>
      <c r="M295" s="196"/>
      <c r="N295" s="199"/>
      <c r="Z295" s="193"/>
      <c r="AA295" s="200" t="s">
        <v>574</v>
      </c>
      <c r="AF295" s="200"/>
      <c r="AI295" s="200"/>
      <c r="AK295" s="200"/>
      <c r="AL295" s="200"/>
    </row>
    <row r="296" spans="1:38" s="108" customFormat="1" ht="12" customHeight="1">
      <c r="A296" s="201"/>
      <c r="B296" s="202"/>
      <c r="C296" s="1141" t="s">
        <v>1397</v>
      </c>
      <c r="D296" s="1141"/>
      <c r="E296" s="1141"/>
      <c r="F296" s="1141"/>
      <c r="G296" s="1141"/>
      <c r="H296" s="1141"/>
      <c r="I296" s="1141"/>
      <c r="J296" s="1141"/>
      <c r="K296" s="1141"/>
      <c r="L296" s="1141"/>
      <c r="M296" s="1141"/>
      <c r="N296" s="1146"/>
      <c r="Z296" s="193"/>
      <c r="AA296" s="200"/>
      <c r="AF296" s="200"/>
      <c r="AH296" s="109" t="s">
        <v>1397</v>
      </c>
      <c r="AI296" s="200"/>
      <c r="AK296" s="200"/>
      <c r="AL296" s="200"/>
    </row>
    <row r="297" spans="1:38" s="108" customFormat="1" ht="12">
      <c r="A297" s="205"/>
      <c r="B297" s="206">
        <v>1</v>
      </c>
      <c r="C297" s="1141" t="s">
        <v>446</v>
      </c>
      <c r="D297" s="1141"/>
      <c r="E297" s="1141"/>
      <c r="F297" s="207"/>
      <c r="G297" s="207"/>
      <c r="H297" s="207"/>
      <c r="I297" s="207"/>
      <c r="J297" s="208">
        <v>102.78</v>
      </c>
      <c r="K297" s="207"/>
      <c r="L297" s="208">
        <v>0.68</v>
      </c>
      <c r="M297" s="207"/>
      <c r="N297" s="210"/>
      <c r="Z297" s="193"/>
      <c r="AA297" s="200"/>
      <c r="AC297" s="109" t="s">
        <v>446</v>
      </c>
      <c r="AF297" s="200"/>
      <c r="AI297" s="200"/>
      <c r="AK297" s="200"/>
      <c r="AL297" s="200"/>
    </row>
    <row r="298" spans="1:38" s="108" customFormat="1" ht="12">
      <c r="A298" s="205"/>
      <c r="B298" s="206">
        <v>2</v>
      </c>
      <c r="C298" s="1141" t="s">
        <v>387</v>
      </c>
      <c r="D298" s="1141"/>
      <c r="E298" s="1141"/>
      <c r="F298" s="207"/>
      <c r="G298" s="207"/>
      <c r="H298" s="207"/>
      <c r="I298" s="207"/>
      <c r="J298" s="208">
        <v>30.45</v>
      </c>
      <c r="K298" s="207"/>
      <c r="L298" s="208">
        <v>0.2</v>
      </c>
      <c r="M298" s="207"/>
      <c r="N298" s="210"/>
      <c r="Z298" s="193"/>
      <c r="AA298" s="200"/>
      <c r="AC298" s="109" t="s">
        <v>387</v>
      </c>
      <c r="AF298" s="200"/>
      <c r="AI298" s="200"/>
      <c r="AK298" s="200"/>
      <c r="AL298" s="200"/>
    </row>
    <row r="299" spans="1:38" s="108" customFormat="1" ht="12">
      <c r="A299" s="205"/>
      <c r="B299" s="206">
        <v>3</v>
      </c>
      <c r="C299" s="1141" t="s">
        <v>388</v>
      </c>
      <c r="D299" s="1141"/>
      <c r="E299" s="1141"/>
      <c r="F299" s="207"/>
      <c r="G299" s="207"/>
      <c r="H299" s="207"/>
      <c r="I299" s="207"/>
      <c r="J299" s="208">
        <v>4.3499999999999996</v>
      </c>
      <c r="K299" s="207"/>
      <c r="L299" s="208">
        <v>0.03</v>
      </c>
      <c r="M299" s="207"/>
      <c r="N299" s="210"/>
      <c r="Z299" s="193"/>
      <c r="AA299" s="200"/>
      <c r="AC299" s="109" t="s">
        <v>388</v>
      </c>
      <c r="AF299" s="200"/>
      <c r="AI299" s="200"/>
      <c r="AK299" s="200"/>
      <c r="AL299" s="200"/>
    </row>
    <row r="300" spans="1:38" s="108" customFormat="1" ht="12">
      <c r="A300" s="205"/>
      <c r="B300" s="206">
        <v>4</v>
      </c>
      <c r="C300" s="1141" t="s">
        <v>447</v>
      </c>
      <c r="D300" s="1141"/>
      <c r="E300" s="1141"/>
      <c r="F300" s="207"/>
      <c r="G300" s="207"/>
      <c r="H300" s="207"/>
      <c r="I300" s="207"/>
      <c r="J300" s="208">
        <v>285.60000000000002</v>
      </c>
      <c r="K300" s="207"/>
      <c r="L300" s="208">
        <v>1.9</v>
      </c>
      <c r="M300" s="207"/>
      <c r="N300" s="210"/>
      <c r="Z300" s="193"/>
      <c r="AA300" s="200"/>
      <c r="AC300" s="109" t="s">
        <v>447</v>
      </c>
      <c r="AF300" s="200"/>
      <c r="AI300" s="200"/>
      <c r="AK300" s="200"/>
      <c r="AL300" s="200"/>
    </row>
    <row r="301" spans="1:38" s="108" customFormat="1" ht="12">
      <c r="A301" s="205"/>
      <c r="B301" s="204"/>
      <c r="C301" s="1141" t="s">
        <v>448</v>
      </c>
      <c r="D301" s="1141"/>
      <c r="E301" s="1141"/>
      <c r="F301" s="207" t="s">
        <v>390</v>
      </c>
      <c r="G301" s="248">
        <v>11.6</v>
      </c>
      <c r="H301" s="207"/>
      <c r="I301" s="252">
        <v>7.714E-2</v>
      </c>
      <c r="J301" s="204"/>
      <c r="K301" s="207"/>
      <c r="L301" s="204"/>
      <c r="M301" s="207"/>
      <c r="N301" s="210"/>
      <c r="Z301" s="193"/>
      <c r="AA301" s="200"/>
      <c r="AD301" s="109" t="s">
        <v>448</v>
      </c>
      <c r="AF301" s="200"/>
      <c r="AI301" s="200"/>
      <c r="AK301" s="200"/>
      <c r="AL301" s="200"/>
    </row>
    <row r="302" spans="1:38" s="108" customFormat="1" ht="12">
      <c r="A302" s="205"/>
      <c r="B302" s="204"/>
      <c r="C302" s="1141" t="s">
        <v>389</v>
      </c>
      <c r="D302" s="1141"/>
      <c r="E302" s="1141"/>
      <c r="F302" s="207" t="s">
        <v>390</v>
      </c>
      <c r="G302" s="209">
        <v>0.35</v>
      </c>
      <c r="H302" s="207"/>
      <c r="I302" s="211">
        <v>2.3275000000000001E-3</v>
      </c>
      <c r="J302" s="204"/>
      <c r="K302" s="207"/>
      <c r="L302" s="204"/>
      <c r="M302" s="207"/>
      <c r="N302" s="210"/>
      <c r="Z302" s="193"/>
      <c r="AA302" s="200"/>
      <c r="AD302" s="109" t="s">
        <v>389</v>
      </c>
      <c r="AF302" s="200"/>
      <c r="AI302" s="200"/>
      <c r="AK302" s="200"/>
      <c r="AL302" s="200"/>
    </row>
    <row r="303" spans="1:38" s="108" customFormat="1" ht="12" customHeight="1">
      <c r="A303" s="205"/>
      <c r="B303" s="204"/>
      <c r="C303" s="1150" t="s">
        <v>391</v>
      </c>
      <c r="D303" s="1150"/>
      <c r="E303" s="1150"/>
      <c r="F303" s="212"/>
      <c r="G303" s="212"/>
      <c r="H303" s="212"/>
      <c r="I303" s="212"/>
      <c r="J303" s="213">
        <v>418.83</v>
      </c>
      <c r="K303" s="212"/>
      <c r="L303" s="213">
        <v>2.78</v>
      </c>
      <c r="M303" s="212"/>
      <c r="N303" s="214"/>
      <c r="Z303" s="193"/>
      <c r="AA303" s="200"/>
      <c r="AE303" s="109" t="s">
        <v>391</v>
      </c>
      <c r="AF303" s="200"/>
      <c r="AI303" s="200"/>
      <c r="AK303" s="200"/>
      <c r="AL303" s="200"/>
    </row>
    <row r="304" spans="1:38" s="108" customFormat="1" ht="12">
      <c r="A304" s="205"/>
      <c r="B304" s="204"/>
      <c r="C304" s="1141" t="s">
        <v>392</v>
      </c>
      <c r="D304" s="1141"/>
      <c r="E304" s="1141"/>
      <c r="F304" s="207"/>
      <c r="G304" s="207"/>
      <c r="H304" s="207"/>
      <c r="I304" s="207"/>
      <c r="J304" s="204"/>
      <c r="K304" s="207"/>
      <c r="L304" s="208">
        <v>0.71</v>
      </c>
      <c r="M304" s="207"/>
      <c r="N304" s="210"/>
      <c r="Z304" s="193"/>
      <c r="AA304" s="200"/>
      <c r="AD304" s="109" t="s">
        <v>392</v>
      </c>
      <c r="AF304" s="200"/>
      <c r="AI304" s="200"/>
      <c r="AK304" s="200"/>
      <c r="AL304" s="200"/>
    </row>
    <row r="305" spans="1:38" s="108" customFormat="1" ht="33.75" customHeight="1">
      <c r="A305" s="205"/>
      <c r="B305" s="204" t="s">
        <v>576</v>
      </c>
      <c r="C305" s="1141" t="s">
        <v>577</v>
      </c>
      <c r="D305" s="1141"/>
      <c r="E305" s="1141"/>
      <c r="F305" s="207" t="s">
        <v>395</v>
      </c>
      <c r="G305" s="215">
        <v>102</v>
      </c>
      <c r="H305" s="207"/>
      <c r="I305" s="215">
        <v>102</v>
      </c>
      <c r="J305" s="204"/>
      <c r="K305" s="207"/>
      <c r="L305" s="208">
        <v>0.72</v>
      </c>
      <c r="M305" s="207"/>
      <c r="N305" s="210"/>
      <c r="Z305" s="193"/>
      <c r="AA305" s="200"/>
      <c r="AD305" s="109" t="s">
        <v>577</v>
      </c>
      <c r="AF305" s="200"/>
      <c r="AI305" s="200"/>
      <c r="AK305" s="200"/>
      <c r="AL305" s="200"/>
    </row>
    <row r="306" spans="1:38" s="108" customFormat="1" ht="33.75" customHeight="1">
      <c r="A306" s="205"/>
      <c r="B306" s="204" t="s">
        <v>578</v>
      </c>
      <c r="C306" s="1141" t="s">
        <v>579</v>
      </c>
      <c r="D306" s="1141"/>
      <c r="E306" s="1141"/>
      <c r="F306" s="207" t="s">
        <v>395</v>
      </c>
      <c r="G306" s="215">
        <v>58</v>
      </c>
      <c r="H306" s="207"/>
      <c r="I306" s="215">
        <v>58</v>
      </c>
      <c r="J306" s="204"/>
      <c r="K306" s="207"/>
      <c r="L306" s="208">
        <v>0.41</v>
      </c>
      <c r="M306" s="207"/>
      <c r="N306" s="210"/>
      <c r="Z306" s="193"/>
      <c r="AA306" s="200"/>
      <c r="AD306" s="109" t="s">
        <v>579</v>
      </c>
      <c r="AF306" s="200"/>
      <c r="AI306" s="200"/>
      <c r="AK306" s="200"/>
      <c r="AL306" s="200"/>
    </row>
    <row r="307" spans="1:38" s="108" customFormat="1" ht="12" customHeight="1">
      <c r="A307" s="216"/>
      <c r="B307" s="217"/>
      <c r="C307" s="1145" t="s">
        <v>398</v>
      </c>
      <c r="D307" s="1145"/>
      <c r="E307" s="1145"/>
      <c r="F307" s="196"/>
      <c r="G307" s="196"/>
      <c r="H307" s="196"/>
      <c r="I307" s="196"/>
      <c r="J307" s="198"/>
      <c r="K307" s="196"/>
      <c r="L307" s="218">
        <v>3.91</v>
      </c>
      <c r="M307" s="212"/>
      <c r="N307" s="199"/>
      <c r="Z307" s="193"/>
      <c r="AA307" s="200"/>
      <c r="AF307" s="200" t="s">
        <v>398</v>
      </c>
      <c r="AI307" s="200"/>
      <c r="AK307" s="200"/>
      <c r="AL307" s="200"/>
    </row>
    <row r="308" spans="1:38" s="108" customFormat="1" ht="22.5" customHeight="1">
      <c r="A308" s="194" t="s">
        <v>546</v>
      </c>
      <c r="B308" s="195" t="s">
        <v>581</v>
      </c>
      <c r="C308" s="1145" t="s">
        <v>582</v>
      </c>
      <c r="D308" s="1145"/>
      <c r="E308" s="1145"/>
      <c r="F308" s="196" t="s">
        <v>472</v>
      </c>
      <c r="G308" s="196"/>
      <c r="H308" s="196"/>
      <c r="I308" s="219">
        <v>6.6499999999999997E-3</v>
      </c>
      <c r="J308" s="222">
        <v>8780.09</v>
      </c>
      <c r="K308" s="196"/>
      <c r="L308" s="218">
        <v>58.39</v>
      </c>
      <c r="M308" s="196"/>
      <c r="N308" s="199"/>
      <c r="Z308" s="193"/>
      <c r="AA308" s="200" t="s">
        <v>582</v>
      </c>
      <c r="AF308" s="200"/>
      <c r="AI308" s="200"/>
      <c r="AK308" s="200"/>
      <c r="AL308" s="200"/>
    </row>
    <row r="309" spans="1:38" s="108" customFormat="1" ht="12" customHeight="1">
      <c r="A309" s="216"/>
      <c r="B309" s="217"/>
      <c r="C309" s="1141" t="s">
        <v>1398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  <c r="Z309" s="193"/>
      <c r="AA309" s="200"/>
      <c r="AF309" s="200"/>
      <c r="AG309" s="109" t="s">
        <v>1398</v>
      </c>
      <c r="AI309" s="200"/>
      <c r="AK309" s="200"/>
      <c r="AL309" s="200"/>
    </row>
    <row r="310" spans="1:38" s="108" customFormat="1" ht="12" customHeight="1">
      <c r="A310" s="216"/>
      <c r="B310" s="217"/>
      <c r="C310" s="1145" t="s">
        <v>398</v>
      </c>
      <c r="D310" s="1145"/>
      <c r="E310" s="1145"/>
      <c r="F310" s="196"/>
      <c r="G310" s="196"/>
      <c r="H310" s="196"/>
      <c r="I310" s="196"/>
      <c r="J310" s="198"/>
      <c r="K310" s="196"/>
      <c r="L310" s="218">
        <v>58.39</v>
      </c>
      <c r="M310" s="212"/>
      <c r="N310" s="199"/>
      <c r="Z310" s="193"/>
      <c r="AA310" s="200"/>
      <c r="AF310" s="200" t="s">
        <v>398</v>
      </c>
      <c r="AI310" s="200"/>
      <c r="AK310" s="200"/>
      <c r="AL310" s="200"/>
    </row>
    <row r="311" spans="1:38" s="108" customFormat="1" ht="22.5" customHeight="1">
      <c r="A311" s="194" t="s">
        <v>554</v>
      </c>
      <c r="B311" s="195" t="s">
        <v>1399</v>
      </c>
      <c r="C311" s="1145" t="s">
        <v>1400</v>
      </c>
      <c r="D311" s="1145"/>
      <c r="E311" s="1145"/>
      <c r="F311" s="196" t="s">
        <v>539</v>
      </c>
      <c r="G311" s="196"/>
      <c r="H311" s="196"/>
      <c r="I311" s="223">
        <v>3.7999999999999999E-2</v>
      </c>
      <c r="J311" s="198"/>
      <c r="K311" s="196"/>
      <c r="L311" s="198"/>
      <c r="M311" s="196"/>
      <c r="N311" s="199"/>
      <c r="Z311" s="193"/>
      <c r="AA311" s="200" t="s">
        <v>1400</v>
      </c>
      <c r="AF311" s="200"/>
      <c r="AI311" s="200"/>
      <c r="AK311" s="200"/>
      <c r="AL311" s="200"/>
    </row>
    <row r="312" spans="1:38" s="108" customFormat="1" ht="12" customHeight="1">
      <c r="A312" s="201"/>
      <c r="B312" s="202"/>
      <c r="C312" s="1141" t="s">
        <v>1390</v>
      </c>
      <c r="D312" s="1141"/>
      <c r="E312" s="1141"/>
      <c r="F312" s="1141"/>
      <c r="G312" s="1141"/>
      <c r="H312" s="1141"/>
      <c r="I312" s="1141"/>
      <c r="J312" s="1141"/>
      <c r="K312" s="1141"/>
      <c r="L312" s="1141"/>
      <c r="M312" s="1141"/>
      <c r="N312" s="1146"/>
      <c r="Z312" s="193"/>
      <c r="AA312" s="200"/>
      <c r="AF312" s="200"/>
      <c r="AH312" s="109" t="s">
        <v>1390</v>
      </c>
      <c r="AI312" s="200"/>
      <c r="AK312" s="200"/>
      <c r="AL312" s="200"/>
    </row>
    <row r="313" spans="1:38" s="108" customFormat="1" ht="33.75" customHeight="1">
      <c r="A313" s="203"/>
      <c r="B313" s="204" t="s">
        <v>385</v>
      </c>
      <c r="C313" s="1141" t="s">
        <v>386</v>
      </c>
      <c r="D313" s="1141"/>
      <c r="E313" s="1141"/>
      <c r="F313" s="1141"/>
      <c r="G313" s="1141"/>
      <c r="H313" s="1141"/>
      <c r="I313" s="1141"/>
      <c r="J313" s="1141"/>
      <c r="K313" s="1141"/>
      <c r="L313" s="1141"/>
      <c r="M313" s="1141"/>
      <c r="N313" s="1146"/>
      <c r="Z313" s="193"/>
      <c r="AA313" s="200"/>
      <c r="AB313" s="109" t="s">
        <v>386</v>
      </c>
      <c r="AF313" s="200"/>
      <c r="AI313" s="200"/>
      <c r="AK313" s="200"/>
      <c r="AL313" s="200"/>
    </row>
    <row r="314" spans="1:38" s="108" customFormat="1" ht="12">
      <c r="A314" s="205"/>
      <c r="B314" s="206">
        <v>1</v>
      </c>
      <c r="C314" s="1141" t="s">
        <v>446</v>
      </c>
      <c r="D314" s="1141"/>
      <c r="E314" s="1141"/>
      <c r="F314" s="207"/>
      <c r="G314" s="207"/>
      <c r="H314" s="207"/>
      <c r="I314" s="207"/>
      <c r="J314" s="220">
        <v>2053.1999999999998</v>
      </c>
      <c r="K314" s="209">
        <v>1.25</v>
      </c>
      <c r="L314" s="208">
        <v>97.53</v>
      </c>
      <c r="M314" s="207"/>
      <c r="N314" s="210"/>
      <c r="Z314" s="193"/>
      <c r="AA314" s="200"/>
      <c r="AC314" s="109" t="s">
        <v>446</v>
      </c>
      <c r="AF314" s="200"/>
      <c r="AI314" s="200"/>
      <c r="AK314" s="200"/>
      <c r="AL314" s="200"/>
    </row>
    <row r="315" spans="1:38" s="108" customFormat="1" ht="12">
      <c r="A315" s="205"/>
      <c r="B315" s="206">
        <v>2</v>
      </c>
      <c r="C315" s="1141" t="s">
        <v>387</v>
      </c>
      <c r="D315" s="1141"/>
      <c r="E315" s="1141"/>
      <c r="F315" s="207"/>
      <c r="G315" s="207"/>
      <c r="H315" s="207"/>
      <c r="I315" s="207"/>
      <c r="J315" s="208">
        <v>24.42</v>
      </c>
      <c r="K315" s="209">
        <v>1.25</v>
      </c>
      <c r="L315" s="208">
        <v>1.1599999999999999</v>
      </c>
      <c r="M315" s="207"/>
      <c r="N315" s="210"/>
      <c r="Z315" s="193"/>
      <c r="AA315" s="200"/>
      <c r="AC315" s="109" t="s">
        <v>387</v>
      </c>
      <c r="AF315" s="200"/>
      <c r="AI315" s="200"/>
      <c r="AK315" s="200"/>
      <c r="AL315" s="200"/>
    </row>
    <row r="316" spans="1:38" s="108" customFormat="1" ht="12">
      <c r="A316" s="205"/>
      <c r="B316" s="206">
        <v>3</v>
      </c>
      <c r="C316" s="1141" t="s">
        <v>388</v>
      </c>
      <c r="D316" s="1141"/>
      <c r="E316" s="1141"/>
      <c r="F316" s="207"/>
      <c r="G316" s="207"/>
      <c r="H316" s="207"/>
      <c r="I316" s="207"/>
      <c r="J316" s="208">
        <v>17.53</v>
      </c>
      <c r="K316" s="209">
        <v>1.25</v>
      </c>
      <c r="L316" s="208">
        <v>0.83</v>
      </c>
      <c r="M316" s="207"/>
      <c r="N316" s="210"/>
      <c r="Z316" s="193"/>
      <c r="AA316" s="200"/>
      <c r="AC316" s="109" t="s">
        <v>388</v>
      </c>
      <c r="AF316" s="200"/>
      <c r="AI316" s="200"/>
      <c r="AK316" s="200"/>
      <c r="AL316" s="200"/>
    </row>
    <row r="317" spans="1:38" s="108" customFormat="1" ht="12">
      <c r="A317" s="205"/>
      <c r="B317" s="206">
        <v>4</v>
      </c>
      <c r="C317" s="1141" t="s">
        <v>447</v>
      </c>
      <c r="D317" s="1141"/>
      <c r="E317" s="1141"/>
      <c r="F317" s="207"/>
      <c r="G317" s="207"/>
      <c r="H317" s="207"/>
      <c r="I317" s="207"/>
      <c r="J317" s="208">
        <v>59.69</v>
      </c>
      <c r="K317" s="207"/>
      <c r="L317" s="208">
        <v>2.27</v>
      </c>
      <c r="M317" s="207"/>
      <c r="N317" s="210"/>
      <c r="Z317" s="193"/>
      <c r="AA317" s="200"/>
      <c r="AC317" s="109" t="s">
        <v>447</v>
      </c>
      <c r="AF317" s="200"/>
      <c r="AI317" s="200"/>
      <c r="AK317" s="200"/>
      <c r="AL317" s="200"/>
    </row>
    <row r="318" spans="1:38" s="108" customFormat="1" ht="12">
      <c r="A318" s="205"/>
      <c r="B318" s="204"/>
      <c r="C318" s="1141" t="s">
        <v>448</v>
      </c>
      <c r="D318" s="1141"/>
      <c r="E318" s="1141"/>
      <c r="F318" s="207" t="s">
        <v>390</v>
      </c>
      <c r="G318" s="209">
        <v>234.92</v>
      </c>
      <c r="H318" s="209">
        <v>1.25</v>
      </c>
      <c r="I318" s="250">
        <v>11.1587</v>
      </c>
      <c r="J318" s="204"/>
      <c r="K318" s="207"/>
      <c r="L318" s="204"/>
      <c r="M318" s="207"/>
      <c r="N318" s="210"/>
      <c r="Z318" s="193"/>
      <c r="AA318" s="200"/>
      <c r="AD318" s="109" t="s">
        <v>448</v>
      </c>
      <c r="AF318" s="200"/>
      <c r="AI318" s="200"/>
      <c r="AK318" s="200"/>
      <c r="AL318" s="200"/>
    </row>
    <row r="319" spans="1:38" s="108" customFormat="1" ht="12">
      <c r="A319" s="205"/>
      <c r="B319" s="204"/>
      <c r="C319" s="1141" t="s">
        <v>389</v>
      </c>
      <c r="D319" s="1141"/>
      <c r="E319" s="1141"/>
      <c r="F319" s="207" t="s">
        <v>390</v>
      </c>
      <c r="G319" s="209">
        <v>1.73</v>
      </c>
      <c r="H319" s="209">
        <v>1.25</v>
      </c>
      <c r="I319" s="249">
        <v>8.2174999999999998E-2</v>
      </c>
      <c r="J319" s="204"/>
      <c r="K319" s="207"/>
      <c r="L319" s="204"/>
      <c r="M319" s="207"/>
      <c r="N319" s="210"/>
      <c r="Z319" s="193"/>
      <c r="AA319" s="200"/>
      <c r="AD319" s="109" t="s">
        <v>389</v>
      </c>
      <c r="AF319" s="200"/>
      <c r="AI319" s="200"/>
      <c r="AK319" s="200"/>
      <c r="AL319" s="200"/>
    </row>
    <row r="320" spans="1:38" s="108" customFormat="1" ht="12" customHeight="1">
      <c r="A320" s="205"/>
      <c r="B320" s="204"/>
      <c r="C320" s="1150" t="s">
        <v>391</v>
      </c>
      <c r="D320" s="1150"/>
      <c r="E320" s="1150"/>
      <c r="F320" s="212"/>
      <c r="G320" s="212"/>
      <c r="H320" s="212"/>
      <c r="I320" s="212"/>
      <c r="J320" s="221">
        <v>2137.31</v>
      </c>
      <c r="K320" s="212"/>
      <c r="L320" s="213">
        <v>100.96</v>
      </c>
      <c r="M320" s="212"/>
      <c r="N320" s="214"/>
      <c r="Z320" s="193"/>
      <c r="AA320" s="200"/>
      <c r="AE320" s="109" t="s">
        <v>391</v>
      </c>
      <c r="AF320" s="200"/>
      <c r="AI320" s="200"/>
      <c r="AK320" s="200"/>
      <c r="AL320" s="200"/>
    </row>
    <row r="321" spans="1:38" s="108" customFormat="1" ht="12">
      <c r="A321" s="205"/>
      <c r="B321" s="204"/>
      <c r="C321" s="1141" t="s">
        <v>392</v>
      </c>
      <c r="D321" s="1141"/>
      <c r="E321" s="1141"/>
      <c r="F321" s="207"/>
      <c r="G321" s="207"/>
      <c r="H321" s="207"/>
      <c r="I321" s="207"/>
      <c r="J321" s="204"/>
      <c r="K321" s="207"/>
      <c r="L321" s="208">
        <v>98.36</v>
      </c>
      <c r="M321" s="207"/>
      <c r="N321" s="210"/>
      <c r="Z321" s="193"/>
      <c r="AA321" s="200"/>
      <c r="AD321" s="109" t="s">
        <v>392</v>
      </c>
      <c r="AF321" s="200"/>
      <c r="AI321" s="200"/>
      <c r="AK321" s="200"/>
      <c r="AL321" s="200"/>
    </row>
    <row r="322" spans="1:38" s="108" customFormat="1" ht="22.5">
      <c r="A322" s="205"/>
      <c r="B322" s="204" t="s">
        <v>541</v>
      </c>
      <c r="C322" s="1141" t="s">
        <v>542</v>
      </c>
      <c r="D322" s="1141"/>
      <c r="E322" s="1141"/>
      <c r="F322" s="207" t="s">
        <v>395</v>
      </c>
      <c r="G322" s="215">
        <v>112</v>
      </c>
      <c r="H322" s="207"/>
      <c r="I322" s="215">
        <v>112</v>
      </c>
      <c r="J322" s="204"/>
      <c r="K322" s="207"/>
      <c r="L322" s="208">
        <v>110.16</v>
      </c>
      <c r="M322" s="207"/>
      <c r="N322" s="210"/>
      <c r="Z322" s="193"/>
      <c r="AA322" s="200"/>
      <c r="AD322" s="109" t="s">
        <v>542</v>
      </c>
      <c r="AF322" s="200"/>
      <c r="AI322" s="200"/>
      <c r="AK322" s="200"/>
      <c r="AL322" s="200"/>
    </row>
    <row r="323" spans="1:38" s="108" customFormat="1" ht="22.5">
      <c r="A323" s="205"/>
      <c r="B323" s="204" t="s">
        <v>543</v>
      </c>
      <c r="C323" s="1141" t="s">
        <v>544</v>
      </c>
      <c r="D323" s="1141"/>
      <c r="E323" s="1141"/>
      <c r="F323" s="207" t="s">
        <v>395</v>
      </c>
      <c r="G323" s="215">
        <v>65</v>
      </c>
      <c r="H323" s="207"/>
      <c r="I323" s="215">
        <v>65</v>
      </c>
      <c r="J323" s="204"/>
      <c r="K323" s="207"/>
      <c r="L323" s="208">
        <v>63.93</v>
      </c>
      <c r="M323" s="207"/>
      <c r="N323" s="210"/>
      <c r="Z323" s="193"/>
      <c r="AA323" s="200"/>
      <c r="AD323" s="109" t="s">
        <v>544</v>
      </c>
      <c r="AF323" s="200"/>
      <c r="AI323" s="200"/>
      <c r="AK323" s="200"/>
      <c r="AL323" s="200"/>
    </row>
    <row r="324" spans="1:38" s="108" customFormat="1" ht="12" customHeight="1">
      <c r="A324" s="216"/>
      <c r="B324" s="217"/>
      <c r="C324" s="1145" t="s">
        <v>398</v>
      </c>
      <c r="D324" s="1145"/>
      <c r="E324" s="1145"/>
      <c r="F324" s="196"/>
      <c r="G324" s="196"/>
      <c r="H324" s="196"/>
      <c r="I324" s="196"/>
      <c r="J324" s="198"/>
      <c r="K324" s="196"/>
      <c r="L324" s="218">
        <v>275.05</v>
      </c>
      <c r="M324" s="212"/>
      <c r="N324" s="199"/>
      <c r="Z324" s="193"/>
      <c r="AA324" s="200"/>
      <c r="AF324" s="200" t="s">
        <v>398</v>
      </c>
      <c r="AI324" s="200"/>
      <c r="AK324" s="200"/>
      <c r="AL324" s="200"/>
    </row>
    <row r="325" spans="1:38" s="108" customFormat="1" ht="22.5" customHeight="1">
      <c r="A325" s="194" t="s">
        <v>557</v>
      </c>
      <c r="B325" s="195" t="s">
        <v>637</v>
      </c>
      <c r="C325" s="1145" t="s">
        <v>638</v>
      </c>
      <c r="D325" s="1145"/>
      <c r="E325" s="1145"/>
      <c r="F325" s="196" t="s">
        <v>472</v>
      </c>
      <c r="G325" s="196"/>
      <c r="H325" s="196"/>
      <c r="I325" s="197">
        <v>4.5600000000000002E-2</v>
      </c>
      <c r="J325" s="222">
        <v>4316</v>
      </c>
      <c r="K325" s="196"/>
      <c r="L325" s="218">
        <v>196.81</v>
      </c>
      <c r="M325" s="196"/>
      <c r="N325" s="199"/>
      <c r="Z325" s="193"/>
      <c r="AA325" s="200" t="s">
        <v>638</v>
      </c>
      <c r="AF325" s="200"/>
      <c r="AI325" s="200"/>
      <c r="AK325" s="200"/>
      <c r="AL325" s="200"/>
    </row>
    <row r="326" spans="1:38" s="108" customFormat="1" ht="12" customHeight="1">
      <c r="A326" s="216"/>
      <c r="B326" s="217"/>
      <c r="C326" s="1141" t="s">
        <v>409</v>
      </c>
      <c r="D326" s="1141"/>
      <c r="E326" s="1141"/>
      <c r="F326" s="1141"/>
      <c r="G326" s="1141"/>
      <c r="H326" s="1141"/>
      <c r="I326" s="1141"/>
      <c r="J326" s="1141"/>
      <c r="K326" s="1141"/>
      <c r="L326" s="1141"/>
      <c r="M326" s="1141"/>
      <c r="N326" s="1146"/>
      <c r="Z326" s="193"/>
      <c r="AA326" s="200"/>
      <c r="AF326" s="200"/>
      <c r="AG326" s="109" t="s">
        <v>409</v>
      </c>
      <c r="AI326" s="200"/>
      <c r="AK326" s="200"/>
      <c r="AL326" s="200"/>
    </row>
    <row r="327" spans="1:38" s="108" customFormat="1" ht="12" customHeight="1">
      <c r="A327" s="216"/>
      <c r="B327" s="217"/>
      <c r="C327" s="1145" t="s">
        <v>398</v>
      </c>
      <c r="D327" s="1145"/>
      <c r="E327" s="1145"/>
      <c r="F327" s="196"/>
      <c r="G327" s="196"/>
      <c r="H327" s="196"/>
      <c r="I327" s="196"/>
      <c r="J327" s="198"/>
      <c r="K327" s="196"/>
      <c r="L327" s="218">
        <v>196.81</v>
      </c>
      <c r="M327" s="212"/>
      <c r="N327" s="199"/>
      <c r="Z327" s="193"/>
      <c r="AA327" s="200"/>
      <c r="AF327" s="200" t="s">
        <v>398</v>
      </c>
      <c r="AI327" s="200"/>
      <c r="AK327" s="200"/>
      <c r="AL327" s="200"/>
    </row>
    <row r="328" spans="1:38" s="108" customFormat="1" ht="22.5" customHeight="1">
      <c r="A328" s="194" t="s">
        <v>559</v>
      </c>
      <c r="B328" s="195" t="s">
        <v>1401</v>
      </c>
      <c r="C328" s="1145" t="s">
        <v>1402</v>
      </c>
      <c r="D328" s="1145"/>
      <c r="E328" s="1145"/>
      <c r="F328" s="196" t="s">
        <v>307</v>
      </c>
      <c r="G328" s="196"/>
      <c r="H328" s="196"/>
      <c r="I328" s="223">
        <v>3.8759999999999999</v>
      </c>
      <c r="J328" s="218">
        <v>85</v>
      </c>
      <c r="K328" s="196"/>
      <c r="L328" s="218">
        <v>329.46</v>
      </c>
      <c r="M328" s="196"/>
      <c r="N328" s="199"/>
      <c r="Z328" s="193"/>
      <c r="AA328" s="200" t="s">
        <v>1402</v>
      </c>
      <c r="AF328" s="200"/>
      <c r="AI328" s="200"/>
      <c r="AK328" s="200"/>
      <c r="AL328" s="200"/>
    </row>
    <row r="329" spans="1:38" s="108" customFormat="1" ht="12" customHeight="1">
      <c r="A329" s="216"/>
      <c r="B329" s="217"/>
      <c r="C329" s="1141" t="s">
        <v>409</v>
      </c>
      <c r="D329" s="1141"/>
      <c r="E329" s="1141"/>
      <c r="F329" s="1141"/>
      <c r="G329" s="1141"/>
      <c r="H329" s="1141"/>
      <c r="I329" s="1141"/>
      <c r="J329" s="1141"/>
      <c r="K329" s="1141"/>
      <c r="L329" s="1141"/>
      <c r="M329" s="1141"/>
      <c r="N329" s="1146"/>
      <c r="Z329" s="193"/>
      <c r="AA329" s="200"/>
      <c r="AF329" s="200"/>
      <c r="AG329" s="109" t="s">
        <v>409</v>
      </c>
      <c r="AI329" s="200"/>
      <c r="AK329" s="200"/>
      <c r="AL329" s="200"/>
    </row>
    <row r="330" spans="1:38" s="108" customFormat="1" ht="12" customHeight="1">
      <c r="A330" s="216"/>
      <c r="B330" s="217"/>
      <c r="C330" s="1145" t="s">
        <v>398</v>
      </c>
      <c r="D330" s="1145"/>
      <c r="E330" s="1145"/>
      <c r="F330" s="196"/>
      <c r="G330" s="196"/>
      <c r="H330" s="196"/>
      <c r="I330" s="196"/>
      <c r="J330" s="198"/>
      <c r="K330" s="196"/>
      <c r="L330" s="218">
        <v>329.46</v>
      </c>
      <c r="M330" s="212"/>
      <c r="N330" s="199"/>
      <c r="Z330" s="193"/>
      <c r="AA330" s="200"/>
      <c r="AF330" s="200" t="s">
        <v>398</v>
      </c>
      <c r="AI330" s="200"/>
      <c r="AK330" s="200"/>
      <c r="AL330" s="200"/>
    </row>
    <row r="331" spans="1:38" s="108" customFormat="1" ht="12" customHeight="1">
      <c r="A331" s="194" t="s">
        <v>561</v>
      </c>
      <c r="B331" s="195" t="s">
        <v>1403</v>
      </c>
      <c r="C331" s="1145" t="s">
        <v>1404</v>
      </c>
      <c r="D331" s="1145"/>
      <c r="E331" s="1145"/>
      <c r="F331" s="196" t="s">
        <v>408</v>
      </c>
      <c r="G331" s="196"/>
      <c r="H331" s="196"/>
      <c r="I331" s="219">
        <v>3.8000000000000002E-4</v>
      </c>
      <c r="J331" s="222">
        <v>2500</v>
      </c>
      <c r="K331" s="196"/>
      <c r="L331" s="218">
        <v>0.95</v>
      </c>
      <c r="M331" s="196"/>
      <c r="N331" s="199"/>
      <c r="Z331" s="193"/>
      <c r="AA331" s="200" t="s">
        <v>1404</v>
      </c>
      <c r="AF331" s="200"/>
      <c r="AI331" s="200"/>
      <c r="AK331" s="200"/>
      <c r="AL331" s="200"/>
    </row>
    <row r="332" spans="1:38" s="108" customFormat="1" ht="12" customHeight="1">
      <c r="A332" s="216"/>
      <c r="B332" s="217"/>
      <c r="C332" s="1141" t="s">
        <v>409</v>
      </c>
      <c r="D332" s="1141"/>
      <c r="E332" s="1141"/>
      <c r="F332" s="1141"/>
      <c r="G332" s="1141"/>
      <c r="H332" s="1141"/>
      <c r="I332" s="1141"/>
      <c r="J332" s="1141"/>
      <c r="K332" s="1141"/>
      <c r="L332" s="1141"/>
      <c r="M332" s="1141"/>
      <c r="N332" s="1146"/>
      <c r="Z332" s="193"/>
      <c r="AA332" s="200"/>
      <c r="AF332" s="200"/>
      <c r="AG332" s="109" t="s">
        <v>409</v>
      </c>
      <c r="AI332" s="200"/>
      <c r="AK332" s="200"/>
      <c r="AL332" s="200"/>
    </row>
    <row r="333" spans="1:38" s="108" customFormat="1" ht="12" customHeight="1">
      <c r="A333" s="216"/>
      <c r="B333" s="217"/>
      <c r="C333" s="1145" t="s">
        <v>398</v>
      </c>
      <c r="D333" s="1145"/>
      <c r="E333" s="1145"/>
      <c r="F333" s="196"/>
      <c r="G333" s="196"/>
      <c r="H333" s="196"/>
      <c r="I333" s="196"/>
      <c r="J333" s="198"/>
      <c r="K333" s="196"/>
      <c r="L333" s="218">
        <v>0.95</v>
      </c>
      <c r="M333" s="212"/>
      <c r="N333" s="199"/>
      <c r="Z333" s="193"/>
      <c r="AA333" s="200"/>
      <c r="AF333" s="200" t="s">
        <v>398</v>
      </c>
      <c r="AI333" s="200"/>
      <c r="AK333" s="200"/>
      <c r="AL333" s="200"/>
    </row>
    <row r="334" spans="1:38" s="108" customFormat="1" ht="12">
      <c r="A334" s="1147" t="s">
        <v>1405</v>
      </c>
      <c r="B334" s="1148"/>
      <c r="C334" s="1148"/>
      <c r="D334" s="1148"/>
      <c r="E334" s="1148"/>
      <c r="F334" s="1148"/>
      <c r="G334" s="1148"/>
      <c r="H334" s="1148"/>
      <c r="I334" s="1148"/>
      <c r="J334" s="1148"/>
      <c r="K334" s="1148"/>
      <c r="L334" s="1148"/>
      <c r="M334" s="1148"/>
      <c r="N334" s="1149"/>
      <c r="Z334" s="193"/>
      <c r="AA334" s="200"/>
      <c r="AF334" s="200"/>
      <c r="AI334" s="200"/>
      <c r="AK334" s="200"/>
      <c r="AL334" s="200" t="s">
        <v>1405</v>
      </c>
    </row>
    <row r="335" spans="1:38" s="108" customFormat="1" ht="22.5" customHeight="1">
      <c r="A335" s="194" t="s">
        <v>564</v>
      </c>
      <c r="B335" s="195" t="s">
        <v>1388</v>
      </c>
      <c r="C335" s="1145" t="s">
        <v>1389</v>
      </c>
      <c r="D335" s="1145"/>
      <c r="E335" s="1145"/>
      <c r="F335" s="196" t="s">
        <v>539</v>
      </c>
      <c r="G335" s="196"/>
      <c r="H335" s="196"/>
      <c r="I335" s="223">
        <v>0.224</v>
      </c>
      <c r="J335" s="198"/>
      <c r="K335" s="196"/>
      <c r="L335" s="198"/>
      <c r="M335" s="196"/>
      <c r="N335" s="199"/>
      <c r="Z335" s="193"/>
      <c r="AA335" s="200" t="s">
        <v>1389</v>
      </c>
      <c r="AF335" s="200"/>
      <c r="AI335" s="200"/>
      <c r="AK335" s="200"/>
      <c r="AL335" s="200"/>
    </row>
    <row r="336" spans="1:38" s="108" customFormat="1" ht="12" customHeight="1">
      <c r="A336" s="201"/>
      <c r="B336" s="202"/>
      <c r="C336" s="1141" t="s">
        <v>1406</v>
      </c>
      <c r="D336" s="1141"/>
      <c r="E336" s="1141"/>
      <c r="F336" s="1141"/>
      <c r="G336" s="1141"/>
      <c r="H336" s="1141"/>
      <c r="I336" s="1141"/>
      <c r="J336" s="1141"/>
      <c r="K336" s="1141"/>
      <c r="L336" s="1141"/>
      <c r="M336" s="1141"/>
      <c r="N336" s="1146"/>
      <c r="Z336" s="193"/>
      <c r="AA336" s="200"/>
      <c r="AF336" s="200"/>
      <c r="AH336" s="109" t="s">
        <v>1406</v>
      </c>
      <c r="AI336" s="200"/>
      <c r="AK336" s="200"/>
      <c r="AL336" s="200"/>
    </row>
    <row r="337" spans="1:38" s="108" customFormat="1" ht="33.75" customHeight="1">
      <c r="A337" s="203"/>
      <c r="B337" s="204" t="s">
        <v>385</v>
      </c>
      <c r="C337" s="1141" t="s">
        <v>386</v>
      </c>
      <c r="D337" s="1141"/>
      <c r="E337" s="1141"/>
      <c r="F337" s="1141"/>
      <c r="G337" s="1141"/>
      <c r="H337" s="1141"/>
      <c r="I337" s="1141"/>
      <c r="J337" s="1141"/>
      <c r="K337" s="1141"/>
      <c r="L337" s="1141"/>
      <c r="M337" s="1141"/>
      <c r="N337" s="1146"/>
      <c r="Z337" s="193"/>
      <c r="AA337" s="200"/>
      <c r="AB337" s="109" t="s">
        <v>386</v>
      </c>
      <c r="AF337" s="200"/>
      <c r="AI337" s="200"/>
      <c r="AK337" s="200"/>
      <c r="AL337" s="200"/>
    </row>
    <row r="338" spans="1:38" s="108" customFormat="1" ht="12">
      <c r="A338" s="205"/>
      <c r="B338" s="206">
        <v>1</v>
      </c>
      <c r="C338" s="1141" t="s">
        <v>446</v>
      </c>
      <c r="D338" s="1141"/>
      <c r="E338" s="1141"/>
      <c r="F338" s="207"/>
      <c r="G338" s="207"/>
      <c r="H338" s="207"/>
      <c r="I338" s="207"/>
      <c r="J338" s="208">
        <v>360.9</v>
      </c>
      <c r="K338" s="209">
        <v>1.25</v>
      </c>
      <c r="L338" s="208">
        <v>101.05</v>
      </c>
      <c r="M338" s="207"/>
      <c r="N338" s="210"/>
      <c r="Z338" s="193"/>
      <c r="AA338" s="200"/>
      <c r="AC338" s="109" t="s">
        <v>446</v>
      </c>
      <c r="AF338" s="200"/>
      <c r="AI338" s="200"/>
      <c r="AK338" s="200"/>
      <c r="AL338" s="200"/>
    </row>
    <row r="339" spans="1:38" s="108" customFormat="1" ht="12">
      <c r="A339" s="205"/>
      <c r="B339" s="206">
        <v>2</v>
      </c>
      <c r="C339" s="1141" t="s">
        <v>387</v>
      </c>
      <c r="D339" s="1141"/>
      <c r="E339" s="1141"/>
      <c r="F339" s="207"/>
      <c r="G339" s="207"/>
      <c r="H339" s="207"/>
      <c r="I339" s="207"/>
      <c r="J339" s="208">
        <v>43.77</v>
      </c>
      <c r="K339" s="209">
        <v>1.25</v>
      </c>
      <c r="L339" s="208">
        <v>12.26</v>
      </c>
      <c r="M339" s="207"/>
      <c r="N339" s="210"/>
      <c r="Z339" s="193"/>
      <c r="AA339" s="200"/>
      <c r="AC339" s="109" t="s">
        <v>387</v>
      </c>
      <c r="AF339" s="200"/>
      <c r="AI339" s="200"/>
      <c r="AK339" s="200"/>
      <c r="AL339" s="200"/>
    </row>
    <row r="340" spans="1:38" s="108" customFormat="1" ht="12">
      <c r="A340" s="205"/>
      <c r="B340" s="206">
        <v>3</v>
      </c>
      <c r="C340" s="1141" t="s">
        <v>388</v>
      </c>
      <c r="D340" s="1141"/>
      <c r="E340" s="1141"/>
      <c r="F340" s="207"/>
      <c r="G340" s="207"/>
      <c r="H340" s="207"/>
      <c r="I340" s="207"/>
      <c r="J340" s="208">
        <v>17.149999999999999</v>
      </c>
      <c r="K340" s="209">
        <v>1.25</v>
      </c>
      <c r="L340" s="208">
        <v>4.8</v>
      </c>
      <c r="M340" s="207"/>
      <c r="N340" s="210"/>
      <c r="Z340" s="193"/>
      <c r="AA340" s="200"/>
      <c r="AC340" s="109" t="s">
        <v>388</v>
      </c>
      <c r="AF340" s="200"/>
      <c r="AI340" s="200"/>
      <c r="AK340" s="200"/>
      <c r="AL340" s="200"/>
    </row>
    <row r="341" spans="1:38" s="108" customFormat="1" ht="12">
      <c r="A341" s="205"/>
      <c r="B341" s="206">
        <v>4</v>
      </c>
      <c r="C341" s="1141" t="s">
        <v>447</v>
      </c>
      <c r="D341" s="1141"/>
      <c r="E341" s="1141"/>
      <c r="F341" s="207"/>
      <c r="G341" s="207"/>
      <c r="H341" s="207"/>
      <c r="I341" s="207"/>
      <c r="J341" s="208">
        <v>8.5399999999999991</v>
      </c>
      <c r="K341" s="207"/>
      <c r="L341" s="208">
        <v>1.91</v>
      </c>
      <c r="M341" s="207"/>
      <c r="N341" s="210"/>
      <c r="Z341" s="193"/>
      <c r="AA341" s="200"/>
      <c r="AC341" s="109" t="s">
        <v>447</v>
      </c>
      <c r="AF341" s="200"/>
      <c r="AI341" s="200"/>
      <c r="AK341" s="200"/>
      <c r="AL341" s="200"/>
    </row>
    <row r="342" spans="1:38" s="108" customFormat="1" ht="12">
      <c r="A342" s="205"/>
      <c r="B342" s="204"/>
      <c r="C342" s="1141" t="s">
        <v>448</v>
      </c>
      <c r="D342" s="1141"/>
      <c r="E342" s="1141"/>
      <c r="F342" s="207" t="s">
        <v>390</v>
      </c>
      <c r="G342" s="215">
        <v>45</v>
      </c>
      <c r="H342" s="209">
        <v>1.25</v>
      </c>
      <c r="I342" s="248">
        <v>12.6</v>
      </c>
      <c r="J342" s="204"/>
      <c r="K342" s="207"/>
      <c r="L342" s="204"/>
      <c r="M342" s="207"/>
      <c r="N342" s="210"/>
      <c r="Z342" s="193"/>
      <c r="AA342" s="200"/>
      <c r="AD342" s="109" t="s">
        <v>448</v>
      </c>
      <c r="AF342" s="200"/>
      <c r="AI342" s="200"/>
      <c r="AK342" s="200"/>
      <c r="AL342" s="200"/>
    </row>
    <row r="343" spans="1:38" s="108" customFormat="1" ht="12">
      <c r="A343" s="205"/>
      <c r="B343" s="204"/>
      <c r="C343" s="1141" t="s">
        <v>389</v>
      </c>
      <c r="D343" s="1141"/>
      <c r="E343" s="1141"/>
      <c r="F343" s="207" t="s">
        <v>390</v>
      </c>
      <c r="G343" s="209">
        <v>1.27</v>
      </c>
      <c r="H343" s="209">
        <v>1.25</v>
      </c>
      <c r="I343" s="250">
        <v>0.35560000000000003</v>
      </c>
      <c r="J343" s="204"/>
      <c r="K343" s="207"/>
      <c r="L343" s="204"/>
      <c r="M343" s="207"/>
      <c r="N343" s="210"/>
      <c r="Z343" s="193"/>
      <c r="AA343" s="200"/>
      <c r="AD343" s="109" t="s">
        <v>389</v>
      </c>
      <c r="AF343" s="200"/>
      <c r="AI343" s="200"/>
      <c r="AK343" s="200"/>
      <c r="AL343" s="200"/>
    </row>
    <row r="344" spans="1:38" s="108" customFormat="1" ht="12" customHeight="1">
      <c r="A344" s="205"/>
      <c r="B344" s="204"/>
      <c r="C344" s="1150" t="s">
        <v>391</v>
      </c>
      <c r="D344" s="1150"/>
      <c r="E344" s="1150"/>
      <c r="F344" s="212"/>
      <c r="G344" s="212"/>
      <c r="H344" s="212"/>
      <c r="I344" s="212"/>
      <c r="J344" s="213">
        <v>413.21</v>
      </c>
      <c r="K344" s="212"/>
      <c r="L344" s="213">
        <v>115.22</v>
      </c>
      <c r="M344" s="212"/>
      <c r="N344" s="214"/>
      <c r="Z344" s="193"/>
      <c r="AA344" s="200"/>
      <c r="AE344" s="109" t="s">
        <v>391</v>
      </c>
      <c r="AF344" s="200"/>
      <c r="AI344" s="200"/>
      <c r="AK344" s="200"/>
      <c r="AL344" s="200"/>
    </row>
    <row r="345" spans="1:38" s="108" customFormat="1" ht="12">
      <c r="A345" s="205"/>
      <c r="B345" s="204"/>
      <c r="C345" s="1141" t="s">
        <v>392</v>
      </c>
      <c r="D345" s="1141"/>
      <c r="E345" s="1141"/>
      <c r="F345" s="207"/>
      <c r="G345" s="207"/>
      <c r="H345" s="207"/>
      <c r="I345" s="207"/>
      <c r="J345" s="204"/>
      <c r="K345" s="207"/>
      <c r="L345" s="208">
        <v>105.85</v>
      </c>
      <c r="M345" s="207"/>
      <c r="N345" s="210"/>
      <c r="Z345" s="193"/>
      <c r="AA345" s="200"/>
      <c r="AD345" s="109" t="s">
        <v>392</v>
      </c>
      <c r="AF345" s="200"/>
      <c r="AI345" s="200"/>
      <c r="AK345" s="200"/>
      <c r="AL345" s="200"/>
    </row>
    <row r="346" spans="1:38" s="108" customFormat="1" ht="22.5">
      <c r="A346" s="205"/>
      <c r="B346" s="204" t="s">
        <v>541</v>
      </c>
      <c r="C346" s="1141" t="s">
        <v>542</v>
      </c>
      <c r="D346" s="1141"/>
      <c r="E346" s="1141"/>
      <c r="F346" s="207" t="s">
        <v>395</v>
      </c>
      <c r="G346" s="215">
        <v>112</v>
      </c>
      <c r="H346" s="207"/>
      <c r="I346" s="215">
        <v>112</v>
      </c>
      <c r="J346" s="204"/>
      <c r="K346" s="207"/>
      <c r="L346" s="208">
        <v>118.55</v>
      </c>
      <c r="M346" s="207"/>
      <c r="N346" s="210"/>
      <c r="Z346" s="193"/>
      <c r="AA346" s="200"/>
      <c r="AD346" s="109" t="s">
        <v>542</v>
      </c>
      <c r="AF346" s="200"/>
      <c r="AI346" s="200"/>
      <c r="AK346" s="200"/>
      <c r="AL346" s="200"/>
    </row>
    <row r="347" spans="1:38" s="108" customFormat="1" ht="22.5">
      <c r="A347" s="205"/>
      <c r="B347" s="204" t="s">
        <v>543</v>
      </c>
      <c r="C347" s="1141" t="s">
        <v>544</v>
      </c>
      <c r="D347" s="1141"/>
      <c r="E347" s="1141"/>
      <c r="F347" s="207" t="s">
        <v>395</v>
      </c>
      <c r="G347" s="215">
        <v>65</v>
      </c>
      <c r="H347" s="207"/>
      <c r="I347" s="215">
        <v>65</v>
      </c>
      <c r="J347" s="204"/>
      <c r="K347" s="207"/>
      <c r="L347" s="208">
        <v>68.8</v>
      </c>
      <c r="M347" s="207"/>
      <c r="N347" s="210"/>
      <c r="Z347" s="193"/>
      <c r="AA347" s="200"/>
      <c r="AD347" s="109" t="s">
        <v>544</v>
      </c>
      <c r="AF347" s="200"/>
      <c r="AI347" s="200"/>
      <c r="AK347" s="200"/>
      <c r="AL347" s="200"/>
    </row>
    <row r="348" spans="1:38" s="108" customFormat="1" ht="12" customHeight="1">
      <c r="A348" s="216"/>
      <c r="B348" s="217"/>
      <c r="C348" s="1145" t="s">
        <v>398</v>
      </c>
      <c r="D348" s="1145"/>
      <c r="E348" s="1145"/>
      <c r="F348" s="196"/>
      <c r="G348" s="196"/>
      <c r="H348" s="196"/>
      <c r="I348" s="196"/>
      <c r="J348" s="198"/>
      <c r="K348" s="196"/>
      <c r="L348" s="218">
        <v>302.57</v>
      </c>
      <c r="M348" s="212"/>
      <c r="N348" s="199"/>
      <c r="Z348" s="193"/>
      <c r="AA348" s="200"/>
      <c r="AF348" s="200" t="s">
        <v>398</v>
      </c>
      <c r="AI348" s="200"/>
      <c r="AK348" s="200"/>
      <c r="AL348" s="200"/>
    </row>
    <row r="349" spans="1:38" s="108" customFormat="1" ht="45" customHeight="1">
      <c r="A349" s="194" t="s">
        <v>567</v>
      </c>
      <c r="B349" s="195" t="s">
        <v>1391</v>
      </c>
      <c r="C349" s="1145" t="s">
        <v>1407</v>
      </c>
      <c r="D349" s="1145"/>
      <c r="E349" s="1145"/>
      <c r="F349" s="196" t="s">
        <v>539</v>
      </c>
      <c r="G349" s="196"/>
      <c r="H349" s="196"/>
      <c r="I349" s="223">
        <v>0.224</v>
      </c>
      <c r="J349" s="198"/>
      <c r="K349" s="196"/>
      <c r="L349" s="198"/>
      <c r="M349" s="196"/>
      <c r="N349" s="199"/>
      <c r="Z349" s="193"/>
      <c r="AA349" s="200" t="s">
        <v>1407</v>
      </c>
      <c r="AF349" s="200"/>
      <c r="AI349" s="200"/>
      <c r="AK349" s="200"/>
      <c r="AL349" s="200"/>
    </row>
    <row r="350" spans="1:38" s="108" customFormat="1" ht="12" customHeight="1">
      <c r="A350" s="201"/>
      <c r="B350" s="202"/>
      <c r="C350" s="1141" t="s">
        <v>1406</v>
      </c>
      <c r="D350" s="1141"/>
      <c r="E350" s="1141"/>
      <c r="F350" s="1141"/>
      <c r="G350" s="1141"/>
      <c r="H350" s="1141"/>
      <c r="I350" s="1141"/>
      <c r="J350" s="1141"/>
      <c r="K350" s="1141"/>
      <c r="L350" s="1141"/>
      <c r="M350" s="1141"/>
      <c r="N350" s="1146"/>
      <c r="Z350" s="193"/>
      <c r="AA350" s="200"/>
      <c r="AF350" s="200"/>
      <c r="AH350" s="109" t="s">
        <v>1406</v>
      </c>
      <c r="AI350" s="200"/>
      <c r="AK350" s="200"/>
      <c r="AL350" s="200"/>
    </row>
    <row r="351" spans="1:38" s="108" customFormat="1" ht="12" customHeight="1">
      <c r="A351" s="203"/>
      <c r="B351" s="204"/>
      <c r="C351" s="1141" t="s">
        <v>1408</v>
      </c>
      <c r="D351" s="1141"/>
      <c r="E351" s="1141"/>
      <c r="F351" s="1141"/>
      <c r="G351" s="1141"/>
      <c r="H351" s="1141"/>
      <c r="I351" s="1141"/>
      <c r="J351" s="1141"/>
      <c r="K351" s="1141"/>
      <c r="L351" s="1141"/>
      <c r="M351" s="1141"/>
      <c r="N351" s="1146"/>
      <c r="Z351" s="193"/>
      <c r="AA351" s="200"/>
      <c r="AB351" s="109" t="s">
        <v>1408</v>
      </c>
      <c r="AF351" s="200"/>
      <c r="AI351" s="200"/>
      <c r="AK351" s="200"/>
      <c r="AL351" s="200"/>
    </row>
    <row r="352" spans="1:38" s="108" customFormat="1" ht="33.75" customHeight="1">
      <c r="A352" s="203"/>
      <c r="B352" s="204" t="s">
        <v>385</v>
      </c>
      <c r="C352" s="1141" t="s">
        <v>386</v>
      </c>
      <c r="D352" s="1141"/>
      <c r="E352" s="1141"/>
      <c r="F352" s="1141"/>
      <c r="G352" s="1141"/>
      <c r="H352" s="1141"/>
      <c r="I352" s="1141"/>
      <c r="J352" s="1141"/>
      <c r="K352" s="1141"/>
      <c r="L352" s="1141"/>
      <c r="M352" s="1141"/>
      <c r="N352" s="1146"/>
      <c r="Z352" s="193"/>
      <c r="AA352" s="200"/>
      <c r="AB352" s="109" t="s">
        <v>386</v>
      </c>
      <c r="AF352" s="200"/>
      <c r="AI352" s="200"/>
      <c r="AK352" s="200"/>
      <c r="AL352" s="200"/>
    </row>
    <row r="353" spans="1:38" s="108" customFormat="1" ht="12">
      <c r="A353" s="205"/>
      <c r="B353" s="206">
        <v>1</v>
      </c>
      <c r="C353" s="1141" t="s">
        <v>446</v>
      </c>
      <c r="D353" s="1141"/>
      <c r="E353" s="1141"/>
      <c r="F353" s="207"/>
      <c r="G353" s="207"/>
      <c r="H353" s="207"/>
      <c r="I353" s="207"/>
      <c r="J353" s="208">
        <v>3.53</v>
      </c>
      <c r="K353" s="215">
        <v>5</v>
      </c>
      <c r="L353" s="208">
        <v>3.95</v>
      </c>
      <c r="M353" s="207"/>
      <c r="N353" s="210"/>
      <c r="Z353" s="193"/>
      <c r="AA353" s="200"/>
      <c r="AC353" s="109" t="s">
        <v>446</v>
      </c>
      <c r="AF353" s="200"/>
      <c r="AI353" s="200"/>
      <c r="AK353" s="200"/>
      <c r="AL353" s="200"/>
    </row>
    <row r="354" spans="1:38" s="108" customFormat="1" ht="12">
      <c r="A354" s="205"/>
      <c r="B354" s="206">
        <v>2</v>
      </c>
      <c r="C354" s="1141" t="s">
        <v>387</v>
      </c>
      <c r="D354" s="1141"/>
      <c r="E354" s="1141"/>
      <c r="F354" s="207"/>
      <c r="G354" s="207"/>
      <c r="H354" s="207"/>
      <c r="I354" s="207"/>
      <c r="J354" s="208">
        <v>7.56</v>
      </c>
      <c r="K354" s="215">
        <v>5</v>
      </c>
      <c r="L354" s="208">
        <v>8.4700000000000006</v>
      </c>
      <c r="M354" s="207"/>
      <c r="N354" s="210"/>
      <c r="Z354" s="193"/>
      <c r="AA354" s="200"/>
      <c r="AC354" s="109" t="s">
        <v>387</v>
      </c>
      <c r="AF354" s="200"/>
      <c r="AI354" s="200"/>
      <c r="AK354" s="200"/>
      <c r="AL354" s="200"/>
    </row>
    <row r="355" spans="1:38" s="108" customFormat="1" ht="12">
      <c r="A355" s="205"/>
      <c r="B355" s="206">
        <v>3</v>
      </c>
      <c r="C355" s="1141" t="s">
        <v>388</v>
      </c>
      <c r="D355" s="1141"/>
      <c r="E355" s="1141"/>
      <c r="F355" s="207"/>
      <c r="G355" s="207"/>
      <c r="H355" s="207"/>
      <c r="I355" s="207"/>
      <c r="J355" s="208">
        <v>2.84</v>
      </c>
      <c r="K355" s="215">
        <v>5</v>
      </c>
      <c r="L355" s="208">
        <v>3.18</v>
      </c>
      <c r="M355" s="207"/>
      <c r="N355" s="210"/>
      <c r="Z355" s="193"/>
      <c r="AA355" s="200"/>
      <c r="AC355" s="109" t="s">
        <v>388</v>
      </c>
      <c r="AF355" s="200"/>
      <c r="AI355" s="200"/>
      <c r="AK355" s="200"/>
      <c r="AL355" s="200"/>
    </row>
    <row r="356" spans="1:38" s="108" customFormat="1" ht="12">
      <c r="A356" s="205"/>
      <c r="B356" s="204"/>
      <c r="C356" s="1141" t="s">
        <v>448</v>
      </c>
      <c r="D356" s="1141"/>
      <c r="E356" s="1141"/>
      <c r="F356" s="207" t="s">
        <v>390</v>
      </c>
      <c r="G356" s="209">
        <v>0.44</v>
      </c>
      <c r="H356" s="215">
        <v>5</v>
      </c>
      <c r="I356" s="250">
        <v>0.49280000000000002</v>
      </c>
      <c r="J356" s="204"/>
      <c r="K356" s="207"/>
      <c r="L356" s="204"/>
      <c r="M356" s="207"/>
      <c r="N356" s="210"/>
      <c r="Z356" s="193"/>
      <c r="AA356" s="200"/>
      <c r="AD356" s="109" t="s">
        <v>448</v>
      </c>
      <c r="AF356" s="200"/>
      <c r="AI356" s="200"/>
      <c r="AK356" s="200"/>
      <c r="AL356" s="200"/>
    </row>
    <row r="357" spans="1:38" s="108" customFormat="1" ht="12">
      <c r="A357" s="205"/>
      <c r="B357" s="204"/>
      <c r="C357" s="1141" t="s">
        <v>389</v>
      </c>
      <c r="D357" s="1141"/>
      <c r="E357" s="1141"/>
      <c r="F357" s="207" t="s">
        <v>390</v>
      </c>
      <c r="G357" s="209">
        <v>0.21</v>
      </c>
      <c r="H357" s="215">
        <v>5</v>
      </c>
      <c r="I357" s="250">
        <v>0.23519999999999999</v>
      </c>
      <c r="J357" s="204"/>
      <c r="K357" s="207"/>
      <c r="L357" s="204"/>
      <c r="M357" s="207"/>
      <c r="N357" s="210"/>
      <c r="Z357" s="193"/>
      <c r="AA357" s="200"/>
      <c r="AD357" s="109" t="s">
        <v>389</v>
      </c>
      <c r="AF357" s="200"/>
      <c r="AI357" s="200"/>
      <c r="AK357" s="200"/>
      <c r="AL357" s="200"/>
    </row>
    <row r="358" spans="1:38" s="108" customFormat="1" ht="12" customHeight="1">
      <c r="A358" s="205"/>
      <c r="B358" s="204"/>
      <c r="C358" s="1150" t="s">
        <v>391</v>
      </c>
      <c r="D358" s="1150"/>
      <c r="E358" s="1150"/>
      <c r="F358" s="212"/>
      <c r="G358" s="212"/>
      <c r="H358" s="212"/>
      <c r="I358" s="212"/>
      <c r="J358" s="213">
        <v>11.09</v>
      </c>
      <c r="K358" s="212"/>
      <c r="L358" s="213">
        <v>12.42</v>
      </c>
      <c r="M358" s="212"/>
      <c r="N358" s="214"/>
      <c r="Z358" s="193"/>
      <c r="AA358" s="200"/>
      <c r="AE358" s="109" t="s">
        <v>391</v>
      </c>
      <c r="AF358" s="200"/>
      <c r="AI358" s="200"/>
      <c r="AK358" s="200"/>
      <c r="AL358" s="200"/>
    </row>
    <row r="359" spans="1:38" s="108" customFormat="1" ht="12">
      <c r="A359" s="205"/>
      <c r="B359" s="204"/>
      <c r="C359" s="1141" t="s">
        <v>392</v>
      </c>
      <c r="D359" s="1141"/>
      <c r="E359" s="1141"/>
      <c r="F359" s="207"/>
      <c r="G359" s="207"/>
      <c r="H359" s="207"/>
      <c r="I359" s="207"/>
      <c r="J359" s="204"/>
      <c r="K359" s="207"/>
      <c r="L359" s="208">
        <v>7.13</v>
      </c>
      <c r="M359" s="207"/>
      <c r="N359" s="210"/>
      <c r="Z359" s="193"/>
      <c r="AA359" s="200"/>
      <c r="AD359" s="109" t="s">
        <v>392</v>
      </c>
      <c r="AF359" s="200"/>
      <c r="AI359" s="200"/>
      <c r="AK359" s="200"/>
      <c r="AL359" s="200"/>
    </row>
    <row r="360" spans="1:38" s="108" customFormat="1" ht="22.5">
      <c r="A360" s="205"/>
      <c r="B360" s="204" t="s">
        <v>541</v>
      </c>
      <c r="C360" s="1141" t="s">
        <v>542</v>
      </c>
      <c r="D360" s="1141"/>
      <c r="E360" s="1141"/>
      <c r="F360" s="207" t="s">
        <v>395</v>
      </c>
      <c r="G360" s="215">
        <v>112</v>
      </c>
      <c r="H360" s="207"/>
      <c r="I360" s="215">
        <v>112</v>
      </c>
      <c r="J360" s="204"/>
      <c r="K360" s="207"/>
      <c r="L360" s="208">
        <v>7.99</v>
      </c>
      <c r="M360" s="207"/>
      <c r="N360" s="210"/>
      <c r="Z360" s="193"/>
      <c r="AA360" s="200"/>
      <c r="AD360" s="109" t="s">
        <v>542</v>
      </c>
      <c r="AF360" s="200"/>
      <c r="AI360" s="200"/>
      <c r="AK360" s="200"/>
      <c r="AL360" s="200"/>
    </row>
    <row r="361" spans="1:38" s="108" customFormat="1" ht="22.5">
      <c r="A361" s="205"/>
      <c r="B361" s="204" t="s">
        <v>543</v>
      </c>
      <c r="C361" s="1141" t="s">
        <v>544</v>
      </c>
      <c r="D361" s="1141"/>
      <c r="E361" s="1141"/>
      <c r="F361" s="207" t="s">
        <v>395</v>
      </c>
      <c r="G361" s="215">
        <v>65</v>
      </c>
      <c r="H361" s="207"/>
      <c r="I361" s="215">
        <v>65</v>
      </c>
      <c r="J361" s="204"/>
      <c r="K361" s="207"/>
      <c r="L361" s="208">
        <v>4.63</v>
      </c>
      <c r="M361" s="207"/>
      <c r="N361" s="210"/>
      <c r="Z361" s="193"/>
      <c r="AA361" s="200"/>
      <c r="AD361" s="109" t="s">
        <v>544</v>
      </c>
      <c r="AF361" s="200"/>
      <c r="AI361" s="200"/>
      <c r="AK361" s="200"/>
      <c r="AL361" s="200"/>
    </row>
    <row r="362" spans="1:38" s="108" customFormat="1" ht="12" customHeight="1">
      <c r="A362" s="216"/>
      <c r="B362" s="217"/>
      <c r="C362" s="1145" t="s">
        <v>398</v>
      </c>
      <c r="D362" s="1145"/>
      <c r="E362" s="1145"/>
      <c r="F362" s="196"/>
      <c r="G362" s="196"/>
      <c r="H362" s="196"/>
      <c r="I362" s="196"/>
      <c r="J362" s="198"/>
      <c r="K362" s="196"/>
      <c r="L362" s="218">
        <v>25.04</v>
      </c>
      <c r="M362" s="212"/>
      <c r="N362" s="199"/>
      <c r="Z362" s="193"/>
      <c r="AA362" s="200"/>
      <c r="AF362" s="200" t="s">
        <v>398</v>
      </c>
      <c r="AI362" s="200"/>
      <c r="AK362" s="200"/>
      <c r="AL362" s="200"/>
    </row>
    <row r="363" spans="1:38" s="108" customFormat="1" ht="45" customHeight="1">
      <c r="A363" s="194" t="s">
        <v>571</v>
      </c>
      <c r="B363" s="195" t="s">
        <v>1393</v>
      </c>
      <c r="C363" s="1145" t="s">
        <v>1394</v>
      </c>
      <c r="D363" s="1145"/>
      <c r="E363" s="1145"/>
      <c r="F363" s="196" t="s">
        <v>408</v>
      </c>
      <c r="G363" s="196"/>
      <c r="H363" s="196"/>
      <c r="I363" s="219">
        <v>0.91391999999999995</v>
      </c>
      <c r="J363" s="218">
        <v>665.91</v>
      </c>
      <c r="K363" s="196"/>
      <c r="L363" s="218">
        <v>608.59</v>
      </c>
      <c r="M363" s="196"/>
      <c r="N363" s="199"/>
      <c r="Z363" s="193"/>
      <c r="AA363" s="200" t="s">
        <v>1394</v>
      </c>
      <c r="AF363" s="200"/>
      <c r="AI363" s="200"/>
      <c r="AK363" s="200"/>
      <c r="AL363" s="200"/>
    </row>
    <row r="364" spans="1:38" s="108" customFormat="1" ht="12">
      <c r="A364" s="216"/>
      <c r="B364" s="217"/>
      <c r="C364" s="1141" t="s">
        <v>1395</v>
      </c>
      <c r="D364" s="1141"/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6"/>
      <c r="Z364" s="193"/>
      <c r="AA364" s="200"/>
      <c r="AF364" s="200"/>
      <c r="AG364" s="109" t="s">
        <v>1395</v>
      </c>
      <c r="AI364" s="200"/>
      <c r="AK364" s="200"/>
      <c r="AL364" s="200"/>
    </row>
    <row r="365" spans="1:38" s="108" customFormat="1" ht="12" customHeight="1">
      <c r="A365" s="201"/>
      <c r="B365" s="202"/>
      <c r="C365" s="1141" t="s">
        <v>1409</v>
      </c>
      <c r="D365" s="1141"/>
      <c r="E365" s="1141"/>
      <c r="F365" s="1141"/>
      <c r="G365" s="1141"/>
      <c r="H365" s="1141"/>
      <c r="I365" s="1141"/>
      <c r="J365" s="1141"/>
      <c r="K365" s="1141"/>
      <c r="L365" s="1141"/>
      <c r="M365" s="1141"/>
      <c r="N365" s="1146"/>
      <c r="Z365" s="193"/>
      <c r="AA365" s="200"/>
      <c r="AF365" s="200"/>
      <c r="AH365" s="109" t="s">
        <v>1409</v>
      </c>
      <c r="AI365" s="200"/>
      <c r="AK365" s="200"/>
      <c r="AL365" s="200"/>
    </row>
    <row r="366" spans="1:38" s="108" customFormat="1" ht="12" customHeight="1">
      <c r="A366" s="216"/>
      <c r="B366" s="217"/>
      <c r="C366" s="1145" t="s">
        <v>398</v>
      </c>
      <c r="D366" s="1145"/>
      <c r="E366" s="1145"/>
      <c r="F366" s="196"/>
      <c r="G366" s="196"/>
      <c r="H366" s="196"/>
      <c r="I366" s="196"/>
      <c r="J366" s="198"/>
      <c r="K366" s="196"/>
      <c r="L366" s="218">
        <v>608.59</v>
      </c>
      <c r="M366" s="212"/>
      <c r="N366" s="199"/>
      <c r="Z366" s="193"/>
      <c r="AA366" s="200"/>
      <c r="AF366" s="200" t="s">
        <v>398</v>
      </c>
      <c r="AI366" s="200"/>
      <c r="AK366" s="200"/>
      <c r="AL366" s="200"/>
    </row>
    <row r="367" spans="1:38" s="108" customFormat="1" ht="22.5" customHeight="1">
      <c r="A367" s="194" t="s">
        <v>572</v>
      </c>
      <c r="B367" s="195" t="s">
        <v>573</v>
      </c>
      <c r="C367" s="1145" t="s">
        <v>574</v>
      </c>
      <c r="D367" s="1145"/>
      <c r="E367" s="1145"/>
      <c r="F367" s="196" t="s">
        <v>472</v>
      </c>
      <c r="G367" s="196"/>
      <c r="H367" s="196"/>
      <c r="I367" s="197">
        <v>3.9199999999999999E-2</v>
      </c>
      <c r="J367" s="198"/>
      <c r="K367" s="196"/>
      <c r="L367" s="198"/>
      <c r="M367" s="196"/>
      <c r="N367" s="199"/>
      <c r="Z367" s="193"/>
      <c r="AA367" s="200" t="s">
        <v>574</v>
      </c>
      <c r="AF367" s="200"/>
      <c r="AI367" s="200"/>
      <c r="AK367" s="200"/>
      <c r="AL367" s="200"/>
    </row>
    <row r="368" spans="1:38" s="108" customFormat="1" ht="12" customHeight="1">
      <c r="A368" s="201"/>
      <c r="B368" s="202"/>
      <c r="C368" s="1141" t="s">
        <v>1410</v>
      </c>
      <c r="D368" s="1141"/>
      <c r="E368" s="1141"/>
      <c r="F368" s="1141"/>
      <c r="G368" s="1141"/>
      <c r="H368" s="1141"/>
      <c r="I368" s="1141"/>
      <c r="J368" s="1141"/>
      <c r="K368" s="1141"/>
      <c r="L368" s="1141"/>
      <c r="M368" s="1141"/>
      <c r="N368" s="1146"/>
      <c r="Z368" s="193"/>
      <c r="AA368" s="200"/>
      <c r="AF368" s="200"/>
      <c r="AH368" s="109" t="s">
        <v>1410</v>
      </c>
      <c r="AI368" s="200"/>
      <c r="AK368" s="200"/>
      <c r="AL368" s="200"/>
    </row>
    <row r="369" spans="1:38" s="108" customFormat="1" ht="12">
      <c r="A369" s="205"/>
      <c r="B369" s="206">
        <v>1</v>
      </c>
      <c r="C369" s="1141" t="s">
        <v>446</v>
      </c>
      <c r="D369" s="1141"/>
      <c r="E369" s="1141"/>
      <c r="F369" s="207"/>
      <c r="G369" s="207"/>
      <c r="H369" s="207"/>
      <c r="I369" s="207"/>
      <c r="J369" s="208">
        <v>102.78</v>
      </c>
      <c r="K369" s="207"/>
      <c r="L369" s="208">
        <v>4.03</v>
      </c>
      <c r="M369" s="207"/>
      <c r="N369" s="210"/>
      <c r="Z369" s="193"/>
      <c r="AA369" s="200"/>
      <c r="AC369" s="109" t="s">
        <v>446</v>
      </c>
      <c r="AF369" s="200"/>
      <c r="AI369" s="200"/>
      <c r="AK369" s="200"/>
      <c r="AL369" s="200"/>
    </row>
    <row r="370" spans="1:38" s="108" customFormat="1" ht="12">
      <c r="A370" s="205"/>
      <c r="B370" s="206">
        <v>2</v>
      </c>
      <c r="C370" s="1141" t="s">
        <v>387</v>
      </c>
      <c r="D370" s="1141"/>
      <c r="E370" s="1141"/>
      <c r="F370" s="207"/>
      <c r="G370" s="207"/>
      <c r="H370" s="207"/>
      <c r="I370" s="207"/>
      <c r="J370" s="208">
        <v>30.45</v>
      </c>
      <c r="K370" s="207"/>
      <c r="L370" s="208">
        <v>1.19</v>
      </c>
      <c r="M370" s="207"/>
      <c r="N370" s="210"/>
      <c r="Z370" s="193"/>
      <c r="AA370" s="200"/>
      <c r="AC370" s="109" t="s">
        <v>387</v>
      </c>
      <c r="AF370" s="200"/>
      <c r="AI370" s="200"/>
      <c r="AK370" s="200"/>
      <c r="AL370" s="200"/>
    </row>
    <row r="371" spans="1:38" s="108" customFormat="1" ht="12">
      <c r="A371" s="205"/>
      <c r="B371" s="206">
        <v>3</v>
      </c>
      <c r="C371" s="1141" t="s">
        <v>388</v>
      </c>
      <c r="D371" s="1141"/>
      <c r="E371" s="1141"/>
      <c r="F371" s="207"/>
      <c r="G371" s="207"/>
      <c r="H371" s="207"/>
      <c r="I371" s="207"/>
      <c r="J371" s="208">
        <v>4.3499999999999996</v>
      </c>
      <c r="K371" s="207"/>
      <c r="L371" s="208">
        <v>0.17</v>
      </c>
      <c r="M371" s="207"/>
      <c r="N371" s="210"/>
      <c r="Z371" s="193"/>
      <c r="AA371" s="200"/>
      <c r="AC371" s="109" t="s">
        <v>388</v>
      </c>
      <c r="AF371" s="200"/>
      <c r="AI371" s="200"/>
      <c r="AK371" s="200"/>
      <c r="AL371" s="200"/>
    </row>
    <row r="372" spans="1:38" s="108" customFormat="1" ht="12">
      <c r="A372" s="205"/>
      <c r="B372" s="206">
        <v>4</v>
      </c>
      <c r="C372" s="1141" t="s">
        <v>447</v>
      </c>
      <c r="D372" s="1141"/>
      <c r="E372" s="1141"/>
      <c r="F372" s="207"/>
      <c r="G372" s="207"/>
      <c r="H372" s="207"/>
      <c r="I372" s="207"/>
      <c r="J372" s="208">
        <v>285.60000000000002</v>
      </c>
      <c r="K372" s="207"/>
      <c r="L372" s="208">
        <v>11.2</v>
      </c>
      <c r="M372" s="207"/>
      <c r="N372" s="210"/>
      <c r="Z372" s="193"/>
      <c r="AA372" s="200"/>
      <c r="AC372" s="109" t="s">
        <v>447</v>
      </c>
      <c r="AF372" s="200"/>
      <c r="AI372" s="200"/>
      <c r="AK372" s="200"/>
      <c r="AL372" s="200"/>
    </row>
    <row r="373" spans="1:38" s="108" customFormat="1" ht="12">
      <c r="A373" s="205"/>
      <c r="B373" s="204"/>
      <c r="C373" s="1141" t="s">
        <v>448</v>
      </c>
      <c r="D373" s="1141"/>
      <c r="E373" s="1141"/>
      <c r="F373" s="207" t="s">
        <v>390</v>
      </c>
      <c r="G373" s="248">
        <v>11.6</v>
      </c>
      <c r="H373" s="207"/>
      <c r="I373" s="252">
        <v>0.45472000000000001</v>
      </c>
      <c r="J373" s="204"/>
      <c r="K373" s="207"/>
      <c r="L373" s="204"/>
      <c r="M373" s="207"/>
      <c r="N373" s="210"/>
      <c r="Z373" s="193"/>
      <c r="AA373" s="200"/>
      <c r="AD373" s="109" t="s">
        <v>448</v>
      </c>
      <c r="AF373" s="200"/>
      <c r="AI373" s="200"/>
      <c r="AK373" s="200"/>
      <c r="AL373" s="200"/>
    </row>
    <row r="374" spans="1:38" s="108" customFormat="1" ht="12">
      <c r="A374" s="205"/>
      <c r="B374" s="204"/>
      <c r="C374" s="1141" t="s">
        <v>389</v>
      </c>
      <c r="D374" s="1141"/>
      <c r="E374" s="1141"/>
      <c r="F374" s="207" t="s">
        <v>390</v>
      </c>
      <c r="G374" s="209">
        <v>0.35</v>
      </c>
      <c r="H374" s="207"/>
      <c r="I374" s="252">
        <v>1.372E-2</v>
      </c>
      <c r="J374" s="204"/>
      <c r="K374" s="207"/>
      <c r="L374" s="204"/>
      <c r="M374" s="207"/>
      <c r="N374" s="210"/>
      <c r="Z374" s="193"/>
      <c r="AA374" s="200"/>
      <c r="AD374" s="109" t="s">
        <v>389</v>
      </c>
      <c r="AF374" s="200"/>
      <c r="AI374" s="200"/>
      <c r="AK374" s="200"/>
      <c r="AL374" s="200"/>
    </row>
    <row r="375" spans="1:38" s="108" customFormat="1" ht="12" customHeight="1">
      <c r="A375" s="205"/>
      <c r="B375" s="204"/>
      <c r="C375" s="1150" t="s">
        <v>391</v>
      </c>
      <c r="D375" s="1150"/>
      <c r="E375" s="1150"/>
      <c r="F375" s="212"/>
      <c r="G375" s="212"/>
      <c r="H375" s="212"/>
      <c r="I375" s="212"/>
      <c r="J375" s="213">
        <v>418.83</v>
      </c>
      <c r="K375" s="212"/>
      <c r="L375" s="213">
        <v>16.420000000000002</v>
      </c>
      <c r="M375" s="212"/>
      <c r="N375" s="214"/>
      <c r="Z375" s="193"/>
      <c r="AA375" s="200"/>
      <c r="AE375" s="109" t="s">
        <v>391</v>
      </c>
      <c r="AF375" s="200"/>
      <c r="AI375" s="200"/>
      <c r="AK375" s="200"/>
      <c r="AL375" s="200"/>
    </row>
    <row r="376" spans="1:38" s="108" customFormat="1" ht="12">
      <c r="A376" s="205"/>
      <c r="B376" s="204"/>
      <c r="C376" s="1141" t="s">
        <v>392</v>
      </c>
      <c r="D376" s="1141"/>
      <c r="E376" s="1141"/>
      <c r="F376" s="207"/>
      <c r="G376" s="207"/>
      <c r="H376" s="207"/>
      <c r="I376" s="207"/>
      <c r="J376" s="204"/>
      <c r="K376" s="207"/>
      <c r="L376" s="208">
        <v>4.2</v>
      </c>
      <c r="M376" s="207"/>
      <c r="N376" s="210"/>
      <c r="Z376" s="193"/>
      <c r="AA376" s="200"/>
      <c r="AD376" s="109" t="s">
        <v>392</v>
      </c>
      <c r="AF376" s="200"/>
      <c r="AI376" s="200"/>
      <c r="AK376" s="200"/>
      <c r="AL376" s="200"/>
    </row>
    <row r="377" spans="1:38" s="108" customFormat="1" ht="33.75" customHeight="1">
      <c r="A377" s="205"/>
      <c r="B377" s="204" t="s">
        <v>576</v>
      </c>
      <c r="C377" s="1141" t="s">
        <v>577</v>
      </c>
      <c r="D377" s="1141"/>
      <c r="E377" s="1141"/>
      <c r="F377" s="207" t="s">
        <v>395</v>
      </c>
      <c r="G377" s="215">
        <v>102</v>
      </c>
      <c r="H377" s="207"/>
      <c r="I377" s="215">
        <v>102</v>
      </c>
      <c r="J377" s="204"/>
      <c r="K377" s="207"/>
      <c r="L377" s="208">
        <v>4.28</v>
      </c>
      <c r="M377" s="207"/>
      <c r="N377" s="210"/>
      <c r="Z377" s="193"/>
      <c r="AA377" s="200"/>
      <c r="AD377" s="109" t="s">
        <v>577</v>
      </c>
      <c r="AF377" s="200"/>
      <c r="AI377" s="200"/>
      <c r="AK377" s="200"/>
      <c r="AL377" s="200"/>
    </row>
    <row r="378" spans="1:38" s="108" customFormat="1" ht="33.75" customHeight="1">
      <c r="A378" s="205"/>
      <c r="B378" s="204" t="s">
        <v>578</v>
      </c>
      <c r="C378" s="1141" t="s">
        <v>579</v>
      </c>
      <c r="D378" s="1141"/>
      <c r="E378" s="1141"/>
      <c r="F378" s="207" t="s">
        <v>395</v>
      </c>
      <c r="G378" s="215">
        <v>58</v>
      </c>
      <c r="H378" s="207"/>
      <c r="I378" s="215">
        <v>58</v>
      </c>
      <c r="J378" s="204"/>
      <c r="K378" s="207"/>
      <c r="L378" s="208">
        <v>2.44</v>
      </c>
      <c r="M378" s="207"/>
      <c r="N378" s="210"/>
      <c r="Z378" s="193"/>
      <c r="AA378" s="200"/>
      <c r="AD378" s="109" t="s">
        <v>579</v>
      </c>
      <c r="AF378" s="200"/>
      <c r="AI378" s="200"/>
      <c r="AK378" s="200"/>
      <c r="AL378" s="200"/>
    </row>
    <row r="379" spans="1:38" s="108" customFormat="1" ht="12" customHeight="1">
      <c r="A379" s="216"/>
      <c r="B379" s="217"/>
      <c r="C379" s="1145" t="s">
        <v>398</v>
      </c>
      <c r="D379" s="1145"/>
      <c r="E379" s="1145"/>
      <c r="F379" s="196"/>
      <c r="G379" s="196"/>
      <c r="H379" s="196"/>
      <c r="I379" s="196"/>
      <c r="J379" s="198"/>
      <c r="K379" s="196"/>
      <c r="L379" s="218">
        <v>23.14</v>
      </c>
      <c r="M379" s="212"/>
      <c r="N379" s="199"/>
      <c r="Z379" s="193"/>
      <c r="AA379" s="200"/>
      <c r="AF379" s="200" t="s">
        <v>398</v>
      </c>
      <c r="AI379" s="200"/>
      <c r="AK379" s="200"/>
      <c r="AL379" s="200"/>
    </row>
    <row r="380" spans="1:38" s="108" customFormat="1" ht="22.5" customHeight="1">
      <c r="A380" s="194" t="s">
        <v>580</v>
      </c>
      <c r="B380" s="195" t="s">
        <v>581</v>
      </c>
      <c r="C380" s="1145" t="s">
        <v>582</v>
      </c>
      <c r="D380" s="1145"/>
      <c r="E380" s="1145"/>
      <c r="F380" s="196" t="s">
        <v>472</v>
      </c>
      <c r="G380" s="196"/>
      <c r="H380" s="196"/>
      <c r="I380" s="197">
        <v>3.9199999999999999E-2</v>
      </c>
      <c r="J380" s="222">
        <v>8780.09</v>
      </c>
      <c r="K380" s="196"/>
      <c r="L380" s="218">
        <v>344.18</v>
      </c>
      <c r="M380" s="196"/>
      <c r="N380" s="199"/>
      <c r="Z380" s="193"/>
      <c r="AA380" s="200" t="s">
        <v>582</v>
      </c>
      <c r="AF380" s="200"/>
      <c r="AI380" s="200"/>
      <c r="AK380" s="200"/>
      <c r="AL380" s="200"/>
    </row>
    <row r="381" spans="1:38" s="108" customFormat="1" ht="12" customHeight="1">
      <c r="A381" s="216"/>
      <c r="B381" s="217"/>
      <c r="C381" s="1141" t="s">
        <v>1398</v>
      </c>
      <c r="D381" s="1141"/>
      <c r="E381" s="1141"/>
      <c r="F381" s="1141"/>
      <c r="G381" s="1141"/>
      <c r="H381" s="1141"/>
      <c r="I381" s="1141"/>
      <c r="J381" s="1141"/>
      <c r="K381" s="1141"/>
      <c r="L381" s="1141"/>
      <c r="M381" s="1141"/>
      <c r="N381" s="1146"/>
      <c r="Z381" s="193"/>
      <c r="AA381" s="200"/>
      <c r="AF381" s="200"/>
      <c r="AG381" s="109" t="s">
        <v>1398</v>
      </c>
      <c r="AI381" s="200"/>
      <c r="AK381" s="200"/>
      <c r="AL381" s="200"/>
    </row>
    <row r="382" spans="1:38" s="108" customFormat="1" ht="12" customHeight="1">
      <c r="A382" s="216"/>
      <c r="B382" s="217"/>
      <c r="C382" s="1145" t="s">
        <v>398</v>
      </c>
      <c r="D382" s="1145"/>
      <c r="E382" s="1145"/>
      <c r="F382" s="196"/>
      <c r="G382" s="196"/>
      <c r="H382" s="196"/>
      <c r="I382" s="196"/>
      <c r="J382" s="198"/>
      <c r="K382" s="196"/>
      <c r="L382" s="218">
        <v>344.18</v>
      </c>
      <c r="M382" s="212"/>
      <c r="N382" s="199"/>
      <c r="Z382" s="193"/>
      <c r="AA382" s="200"/>
      <c r="AF382" s="200" t="s">
        <v>398</v>
      </c>
      <c r="AI382" s="200"/>
      <c r="AK382" s="200"/>
      <c r="AL382" s="200"/>
    </row>
    <row r="383" spans="1:38" s="108" customFormat="1" ht="33.75" customHeight="1">
      <c r="A383" s="194" t="s">
        <v>586</v>
      </c>
      <c r="B383" s="195" t="s">
        <v>1411</v>
      </c>
      <c r="C383" s="1145" t="s">
        <v>1412</v>
      </c>
      <c r="D383" s="1145"/>
      <c r="E383" s="1145"/>
      <c r="F383" s="196" t="s">
        <v>539</v>
      </c>
      <c r="G383" s="196"/>
      <c r="H383" s="196"/>
      <c r="I383" s="223">
        <v>0.224</v>
      </c>
      <c r="J383" s="198"/>
      <c r="K383" s="196"/>
      <c r="L383" s="198"/>
      <c r="M383" s="196"/>
      <c r="N383" s="199"/>
      <c r="Z383" s="193"/>
      <c r="AA383" s="200" t="s">
        <v>1412</v>
      </c>
      <c r="AF383" s="200"/>
      <c r="AI383" s="200"/>
      <c r="AK383" s="200"/>
      <c r="AL383" s="200"/>
    </row>
    <row r="384" spans="1:38" s="108" customFormat="1" ht="12" customHeight="1">
      <c r="A384" s="201"/>
      <c r="B384" s="202"/>
      <c r="C384" s="1141" t="s">
        <v>1406</v>
      </c>
      <c r="D384" s="1141"/>
      <c r="E384" s="1141"/>
      <c r="F384" s="1141"/>
      <c r="G384" s="1141"/>
      <c r="H384" s="1141"/>
      <c r="I384" s="1141"/>
      <c r="J384" s="1141"/>
      <c r="K384" s="1141"/>
      <c r="L384" s="1141"/>
      <c r="M384" s="1141"/>
      <c r="N384" s="1146"/>
      <c r="Z384" s="193"/>
      <c r="AA384" s="200"/>
      <c r="AF384" s="200"/>
      <c r="AH384" s="109" t="s">
        <v>1406</v>
      </c>
      <c r="AI384" s="200"/>
      <c r="AK384" s="200"/>
      <c r="AL384" s="200"/>
    </row>
    <row r="385" spans="1:38" s="108" customFormat="1" ht="33.75" customHeight="1">
      <c r="A385" s="203"/>
      <c r="B385" s="204" t="s">
        <v>385</v>
      </c>
      <c r="C385" s="1141" t="s">
        <v>386</v>
      </c>
      <c r="D385" s="1141"/>
      <c r="E385" s="1141"/>
      <c r="F385" s="1141"/>
      <c r="G385" s="1141"/>
      <c r="H385" s="1141"/>
      <c r="I385" s="1141"/>
      <c r="J385" s="1141"/>
      <c r="K385" s="1141"/>
      <c r="L385" s="1141"/>
      <c r="M385" s="1141"/>
      <c r="N385" s="1146"/>
      <c r="Z385" s="193"/>
      <c r="AA385" s="200"/>
      <c r="AB385" s="109" t="s">
        <v>386</v>
      </c>
      <c r="AF385" s="200"/>
      <c r="AI385" s="200"/>
      <c r="AK385" s="200"/>
      <c r="AL385" s="200"/>
    </row>
    <row r="386" spans="1:38" s="108" customFormat="1" ht="12">
      <c r="A386" s="205"/>
      <c r="B386" s="206">
        <v>1</v>
      </c>
      <c r="C386" s="1141" t="s">
        <v>446</v>
      </c>
      <c r="D386" s="1141"/>
      <c r="E386" s="1141"/>
      <c r="F386" s="207"/>
      <c r="G386" s="207"/>
      <c r="H386" s="207"/>
      <c r="I386" s="207"/>
      <c r="J386" s="208">
        <v>324.25</v>
      </c>
      <c r="K386" s="209">
        <v>1.25</v>
      </c>
      <c r="L386" s="208">
        <v>90.79</v>
      </c>
      <c r="M386" s="207"/>
      <c r="N386" s="210"/>
      <c r="Z386" s="193"/>
      <c r="AA386" s="200"/>
      <c r="AC386" s="109" t="s">
        <v>446</v>
      </c>
      <c r="AF386" s="200"/>
      <c r="AI386" s="200"/>
      <c r="AK386" s="200"/>
      <c r="AL386" s="200"/>
    </row>
    <row r="387" spans="1:38" s="108" customFormat="1" ht="12">
      <c r="A387" s="205"/>
      <c r="B387" s="206">
        <v>2</v>
      </c>
      <c r="C387" s="1141" t="s">
        <v>387</v>
      </c>
      <c r="D387" s="1141"/>
      <c r="E387" s="1141"/>
      <c r="F387" s="207"/>
      <c r="G387" s="207"/>
      <c r="H387" s="207"/>
      <c r="I387" s="207"/>
      <c r="J387" s="208">
        <v>16.75</v>
      </c>
      <c r="K387" s="209">
        <v>1.25</v>
      </c>
      <c r="L387" s="208">
        <v>4.6900000000000004</v>
      </c>
      <c r="M387" s="207"/>
      <c r="N387" s="210"/>
      <c r="Z387" s="193"/>
      <c r="AA387" s="200"/>
      <c r="AC387" s="109" t="s">
        <v>387</v>
      </c>
      <c r="AF387" s="200"/>
      <c r="AI387" s="200"/>
      <c r="AK387" s="200"/>
      <c r="AL387" s="200"/>
    </row>
    <row r="388" spans="1:38" s="108" customFormat="1" ht="12">
      <c r="A388" s="205"/>
      <c r="B388" s="206">
        <v>3</v>
      </c>
      <c r="C388" s="1141" t="s">
        <v>388</v>
      </c>
      <c r="D388" s="1141"/>
      <c r="E388" s="1141"/>
      <c r="F388" s="207"/>
      <c r="G388" s="207"/>
      <c r="H388" s="207"/>
      <c r="I388" s="207"/>
      <c r="J388" s="208">
        <v>1.65</v>
      </c>
      <c r="K388" s="209">
        <v>1.25</v>
      </c>
      <c r="L388" s="208">
        <v>0.46</v>
      </c>
      <c r="M388" s="207"/>
      <c r="N388" s="210"/>
      <c r="Z388" s="193"/>
      <c r="AA388" s="200"/>
      <c r="AC388" s="109" t="s">
        <v>388</v>
      </c>
      <c r="AF388" s="200"/>
      <c r="AI388" s="200"/>
      <c r="AK388" s="200"/>
      <c r="AL388" s="200"/>
    </row>
    <row r="389" spans="1:38" s="108" customFormat="1" ht="12">
      <c r="A389" s="205"/>
      <c r="B389" s="206">
        <v>4</v>
      </c>
      <c r="C389" s="1141" t="s">
        <v>447</v>
      </c>
      <c r="D389" s="1141"/>
      <c r="E389" s="1141"/>
      <c r="F389" s="207"/>
      <c r="G389" s="207"/>
      <c r="H389" s="207"/>
      <c r="I389" s="207"/>
      <c r="J389" s="220">
        <v>4430.66</v>
      </c>
      <c r="K389" s="207"/>
      <c r="L389" s="208">
        <v>992.47</v>
      </c>
      <c r="M389" s="207"/>
      <c r="N389" s="210"/>
      <c r="Z389" s="193"/>
      <c r="AA389" s="200"/>
      <c r="AC389" s="109" t="s">
        <v>447</v>
      </c>
      <c r="AF389" s="200"/>
      <c r="AI389" s="200"/>
      <c r="AK389" s="200"/>
      <c r="AL389" s="200"/>
    </row>
    <row r="390" spans="1:38" s="108" customFormat="1" ht="12">
      <c r="A390" s="205"/>
      <c r="B390" s="204"/>
      <c r="C390" s="1141" t="s">
        <v>448</v>
      </c>
      <c r="D390" s="1141"/>
      <c r="E390" s="1141"/>
      <c r="F390" s="207" t="s">
        <v>390</v>
      </c>
      <c r="G390" s="248">
        <v>37.1</v>
      </c>
      <c r="H390" s="209">
        <v>1.25</v>
      </c>
      <c r="I390" s="254">
        <v>10.388</v>
      </c>
      <c r="J390" s="204"/>
      <c r="K390" s="207"/>
      <c r="L390" s="204"/>
      <c r="M390" s="207"/>
      <c r="N390" s="210"/>
      <c r="Z390" s="193"/>
      <c r="AA390" s="200"/>
      <c r="AD390" s="109" t="s">
        <v>448</v>
      </c>
      <c r="AF390" s="200"/>
      <c r="AI390" s="200"/>
      <c r="AK390" s="200"/>
      <c r="AL390" s="200"/>
    </row>
    <row r="391" spans="1:38" s="108" customFormat="1" ht="12">
      <c r="A391" s="205"/>
      <c r="B391" s="204"/>
      <c r="C391" s="1141" t="s">
        <v>389</v>
      </c>
      <c r="D391" s="1141"/>
      <c r="E391" s="1141"/>
      <c r="F391" s="207" t="s">
        <v>390</v>
      </c>
      <c r="G391" s="209">
        <v>0.14000000000000001</v>
      </c>
      <c r="H391" s="209">
        <v>1.25</v>
      </c>
      <c r="I391" s="250">
        <v>3.9199999999999999E-2</v>
      </c>
      <c r="J391" s="204"/>
      <c r="K391" s="207"/>
      <c r="L391" s="204"/>
      <c r="M391" s="207"/>
      <c r="N391" s="210"/>
      <c r="Z391" s="193"/>
      <c r="AA391" s="200"/>
      <c r="AD391" s="109" t="s">
        <v>389</v>
      </c>
      <c r="AF391" s="200"/>
      <c r="AI391" s="200"/>
      <c r="AK391" s="200"/>
      <c r="AL391" s="200"/>
    </row>
    <row r="392" spans="1:38" s="108" customFormat="1" ht="12" customHeight="1">
      <c r="A392" s="205"/>
      <c r="B392" s="204"/>
      <c r="C392" s="1150" t="s">
        <v>391</v>
      </c>
      <c r="D392" s="1150"/>
      <c r="E392" s="1150"/>
      <c r="F392" s="212"/>
      <c r="G392" s="212"/>
      <c r="H392" s="212"/>
      <c r="I392" s="212"/>
      <c r="J392" s="221">
        <v>4771.66</v>
      </c>
      <c r="K392" s="212"/>
      <c r="L392" s="221">
        <v>1087.95</v>
      </c>
      <c r="M392" s="212"/>
      <c r="N392" s="214"/>
      <c r="Z392" s="193"/>
      <c r="AA392" s="200"/>
      <c r="AE392" s="109" t="s">
        <v>391</v>
      </c>
      <c r="AF392" s="200"/>
      <c r="AI392" s="200"/>
      <c r="AK392" s="200"/>
      <c r="AL392" s="200"/>
    </row>
    <row r="393" spans="1:38" s="108" customFormat="1" ht="12">
      <c r="A393" s="205"/>
      <c r="B393" s="204"/>
      <c r="C393" s="1141" t="s">
        <v>392</v>
      </c>
      <c r="D393" s="1141"/>
      <c r="E393" s="1141"/>
      <c r="F393" s="207"/>
      <c r="G393" s="207"/>
      <c r="H393" s="207"/>
      <c r="I393" s="207"/>
      <c r="J393" s="204"/>
      <c r="K393" s="207"/>
      <c r="L393" s="208">
        <v>91.25</v>
      </c>
      <c r="M393" s="207"/>
      <c r="N393" s="210"/>
      <c r="Z393" s="193"/>
      <c r="AA393" s="200"/>
      <c r="AD393" s="109" t="s">
        <v>392</v>
      </c>
      <c r="AF393" s="200"/>
      <c r="AI393" s="200"/>
      <c r="AK393" s="200"/>
      <c r="AL393" s="200"/>
    </row>
    <row r="394" spans="1:38" s="108" customFormat="1" ht="22.5">
      <c r="A394" s="205"/>
      <c r="B394" s="204" t="s">
        <v>541</v>
      </c>
      <c r="C394" s="1141" t="s">
        <v>542</v>
      </c>
      <c r="D394" s="1141"/>
      <c r="E394" s="1141"/>
      <c r="F394" s="207" t="s">
        <v>395</v>
      </c>
      <c r="G394" s="215">
        <v>112</v>
      </c>
      <c r="H394" s="207"/>
      <c r="I394" s="215">
        <v>112</v>
      </c>
      <c r="J394" s="204"/>
      <c r="K394" s="207"/>
      <c r="L394" s="208">
        <v>102.2</v>
      </c>
      <c r="M394" s="207"/>
      <c r="N394" s="210"/>
      <c r="Z394" s="193"/>
      <c r="AA394" s="200"/>
      <c r="AD394" s="109" t="s">
        <v>542</v>
      </c>
      <c r="AF394" s="200"/>
      <c r="AI394" s="200"/>
      <c r="AK394" s="200"/>
      <c r="AL394" s="200"/>
    </row>
    <row r="395" spans="1:38" s="108" customFormat="1" ht="22.5">
      <c r="A395" s="205"/>
      <c r="B395" s="204" t="s">
        <v>543</v>
      </c>
      <c r="C395" s="1141" t="s">
        <v>544</v>
      </c>
      <c r="D395" s="1141"/>
      <c r="E395" s="1141"/>
      <c r="F395" s="207" t="s">
        <v>395</v>
      </c>
      <c r="G395" s="215">
        <v>65</v>
      </c>
      <c r="H395" s="207"/>
      <c r="I395" s="215">
        <v>65</v>
      </c>
      <c r="J395" s="204"/>
      <c r="K395" s="207"/>
      <c r="L395" s="208">
        <v>59.31</v>
      </c>
      <c r="M395" s="207"/>
      <c r="N395" s="210"/>
      <c r="Z395" s="193"/>
      <c r="AA395" s="200"/>
      <c r="AD395" s="109" t="s">
        <v>544</v>
      </c>
      <c r="AF395" s="200"/>
      <c r="AI395" s="200"/>
      <c r="AK395" s="200"/>
      <c r="AL395" s="200"/>
    </row>
    <row r="396" spans="1:38" s="108" customFormat="1" ht="12" customHeight="1">
      <c r="A396" s="216"/>
      <c r="B396" s="217"/>
      <c r="C396" s="1145" t="s">
        <v>398</v>
      </c>
      <c r="D396" s="1145"/>
      <c r="E396" s="1145"/>
      <c r="F396" s="196"/>
      <c r="G396" s="196"/>
      <c r="H396" s="196"/>
      <c r="I396" s="196"/>
      <c r="J396" s="198"/>
      <c r="K396" s="196"/>
      <c r="L396" s="222">
        <v>1249.46</v>
      </c>
      <c r="M396" s="212"/>
      <c r="N396" s="199"/>
      <c r="Z396" s="193"/>
      <c r="AA396" s="200"/>
      <c r="AF396" s="200" t="s">
        <v>398</v>
      </c>
      <c r="AI396" s="200"/>
      <c r="AK396" s="200"/>
      <c r="AL396" s="200"/>
    </row>
    <row r="397" spans="1:38" s="108" customFormat="1" ht="67.5" customHeight="1">
      <c r="A397" s="194" t="s">
        <v>594</v>
      </c>
      <c r="B397" s="195" t="s">
        <v>1413</v>
      </c>
      <c r="C397" s="1145" t="s">
        <v>1414</v>
      </c>
      <c r="D397" s="1145"/>
      <c r="E397" s="1145"/>
      <c r="F397" s="196" t="s">
        <v>472</v>
      </c>
      <c r="G397" s="196"/>
      <c r="H397" s="196"/>
      <c r="I397" s="219">
        <v>8.9599999999999992E-3</v>
      </c>
      <c r="J397" s="222">
        <v>11820.72</v>
      </c>
      <c r="K397" s="196"/>
      <c r="L397" s="218">
        <v>105.91</v>
      </c>
      <c r="M397" s="196"/>
      <c r="N397" s="199"/>
      <c r="Z397" s="193"/>
      <c r="AA397" s="200" t="s">
        <v>1414</v>
      </c>
      <c r="AF397" s="200"/>
      <c r="AI397" s="200"/>
      <c r="AK397" s="200"/>
      <c r="AL397" s="200"/>
    </row>
    <row r="398" spans="1:38" s="108" customFormat="1" ht="12" customHeight="1">
      <c r="A398" s="216"/>
      <c r="B398" s="217"/>
      <c r="C398" s="1141" t="s">
        <v>409</v>
      </c>
      <c r="D398" s="1141"/>
      <c r="E398" s="1141"/>
      <c r="F398" s="1141"/>
      <c r="G398" s="1141"/>
      <c r="H398" s="1141"/>
      <c r="I398" s="1141"/>
      <c r="J398" s="1141"/>
      <c r="K398" s="1141"/>
      <c r="L398" s="1141"/>
      <c r="M398" s="1141"/>
      <c r="N398" s="1146"/>
      <c r="Z398" s="193"/>
      <c r="AA398" s="200"/>
      <c r="AF398" s="200"/>
      <c r="AG398" s="109" t="s">
        <v>409</v>
      </c>
      <c r="AI398" s="200"/>
      <c r="AK398" s="200"/>
      <c r="AL398" s="200"/>
    </row>
    <row r="399" spans="1:38" s="108" customFormat="1" ht="12" customHeight="1">
      <c r="A399" s="216"/>
      <c r="B399" s="217"/>
      <c r="C399" s="1145" t="s">
        <v>398</v>
      </c>
      <c r="D399" s="1145"/>
      <c r="E399" s="1145"/>
      <c r="F399" s="196"/>
      <c r="G399" s="196"/>
      <c r="H399" s="196"/>
      <c r="I399" s="196"/>
      <c r="J399" s="198"/>
      <c r="K399" s="196"/>
      <c r="L399" s="218">
        <v>105.91</v>
      </c>
      <c r="M399" s="212"/>
      <c r="N399" s="199"/>
      <c r="Z399" s="193"/>
      <c r="AA399" s="200"/>
      <c r="AF399" s="200" t="s">
        <v>398</v>
      </c>
      <c r="AI399" s="200"/>
      <c r="AK399" s="200"/>
      <c r="AL399" s="200"/>
    </row>
    <row r="400" spans="1:38" s="108" customFormat="1" ht="12">
      <c r="A400" s="1147" t="s">
        <v>1415</v>
      </c>
      <c r="B400" s="1148"/>
      <c r="C400" s="1148"/>
      <c r="D400" s="1148"/>
      <c r="E400" s="1148"/>
      <c r="F400" s="1148"/>
      <c r="G400" s="1148"/>
      <c r="H400" s="1148"/>
      <c r="I400" s="1148"/>
      <c r="J400" s="1148"/>
      <c r="K400" s="1148"/>
      <c r="L400" s="1148"/>
      <c r="M400" s="1148"/>
      <c r="N400" s="1149"/>
      <c r="Z400" s="193"/>
      <c r="AA400" s="200"/>
      <c r="AF400" s="200"/>
      <c r="AI400" s="200"/>
      <c r="AK400" s="200"/>
      <c r="AL400" s="200" t="s">
        <v>1415</v>
      </c>
    </row>
    <row r="401" spans="1:38" s="108" customFormat="1" ht="33.75" customHeight="1">
      <c r="A401" s="194" t="s">
        <v>597</v>
      </c>
      <c r="B401" s="195" t="s">
        <v>1416</v>
      </c>
      <c r="C401" s="1145" t="s">
        <v>1417</v>
      </c>
      <c r="D401" s="1145"/>
      <c r="E401" s="1145"/>
      <c r="F401" s="196" t="s">
        <v>481</v>
      </c>
      <c r="G401" s="196"/>
      <c r="H401" s="196"/>
      <c r="I401" s="223">
        <v>0.34699999999999998</v>
      </c>
      <c r="J401" s="198"/>
      <c r="K401" s="196"/>
      <c r="L401" s="198"/>
      <c r="M401" s="196"/>
      <c r="N401" s="199"/>
      <c r="Z401" s="193"/>
      <c r="AA401" s="200" t="s">
        <v>1417</v>
      </c>
      <c r="AF401" s="200"/>
      <c r="AI401" s="200"/>
      <c r="AK401" s="200"/>
      <c r="AL401" s="200"/>
    </row>
    <row r="402" spans="1:38" s="108" customFormat="1" ht="12" customHeight="1">
      <c r="A402" s="201"/>
      <c r="B402" s="202"/>
      <c r="C402" s="1141" t="s">
        <v>1418</v>
      </c>
      <c r="D402" s="1141"/>
      <c r="E402" s="1141"/>
      <c r="F402" s="1141"/>
      <c r="G402" s="1141"/>
      <c r="H402" s="1141"/>
      <c r="I402" s="1141"/>
      <c r="J402" s="1141"/>
      <c r="K402" s="1141"/>
      <c r="L402" s="1141"/>
      <c r="M402" s="1141"/>
      <c r="N402" s="1146"/>
      <c r="Z402" s="193"/>
      <c r="AA402" s="200"/>
      <c r="AF402" s="200"/>
      <c r="AH402" s="109" t="s">
        <v>1418</v>
      </c>
      <c r="AI402" s="200"/>
      <c r="AK402" s="200"/>
      <c r="AL402" s="200"/>
    </row>
    <row r="403" spans="1:38" s="108" customFormat="1" ht="33.75" customHeight="1">
      <c r="A403" s="203"/>
      <c r="B403" s="204" t="s">
        <v>385</v>
      </c>
      <c r="C403" s="1141" t="s">
        <v>386</v>
      </c>
      <c r="D403" s="1141"/>
      <c r="E403" s="1141"/>
      <c r="F403" s="1141"/>
      <c r="G403" s="1141"/>
      <c r="H403" s="1141"/>
      <c r="I403" s="1141"/>
      <c r="J403" s="1141"/>
      <c r="K403" s="1141"/>
      <c r="L403" s="1141"/>
      <c r="M403" s="1141"/>
      <c r="N403" s="1146"/>
      <c r="Z403" s="193"/>
      <c r="AA403" s="200"/>
      <c r="AB403" s="109" t="s">
        <v>386</v>
      </c>
      <c r="AF403" s="200"/>
      <c r="AI403" s="200"/>
      <c r="AK403" s="200"/>
      <c r="AL403" s="200"/>
    </row>
    <row r="404" spans="1:38" s="108" customFormat="1" ht="12">
      <c r="A404" s="205"/>
      <c r="B404" s="206">
        <v>1</v>
      </c>
      <c r="C404" s="1141" t="s">
        <v>446</v>
      </c>
      <c r="D404" s="1141"/>
      <c r="E404" s="1141"/>
      <c r="F404" s="207"/>
      <c r="G404" s="207"/>
      <c r="H404" s="207"/>
      <c r="I404" s="207"/>
      <c r="J404" s="208">
        <v>61.32</v>
      </c>
      <c r="K404" s="209">
        <v>1.25</v>
      </c>
      <c r="L404" s="208">
        <v>26.6</v>
      </c>
      <c r="M404" s="207"/>
      <c r="N404" s="210"/>
      <c r="Z404" s="193"/>
      <c r="AA404" s="200"/>
      <c r="AC404" s="109" t="s">
        <v>446</v>
      </c>
      <c r="AF404" s="200"/>
      <c r="AI404" s="200"/>
      <c r="AK404" s="200"/>
      <c r="AL404" s="200"/>
    </row>
    <row r="405" spans="1:38" s="108" customFormat="1" ht="12">
      <c r="A405" s="205"/>
      <c r="B405" s="206">
        <v>2</v>
      </c>
      <c r="C405" s="1141" t="s">
        <v>387</v>
      </c>
      <c r="D405" s="1141"/>
      <c r="E405" s="1141"/>
      <c r="F405" s="207"/>
      <c r="G405" s="207"/>
      <c r="H405" s="207"/>
      <c r="I405" s="207"/>
      <c r="J405" s="208">
        <v>2.13</v>
      </c>
      <c r="K405" s="209">
        <v>1.25</v>
      </c>
      <c r="L405" s="208">
        <v>0.92</v>
      </c>
      <c r="M405" s="207"/>
      <c r="N405" s="210"/>
      <c r="Z405" s="193"/>
      <c r="AA405" s="200"/>
      <c r="AC405" s="109" t="s">
        <v>387</v>
      </c>
      <c r="AF405" s="200"/>
      <c r="AI405" s="200"/>
      <c r="AK405" s="200"/>
      <c r="AL405" s="200"/>
    </row>
    <row r="406" spans="1:38" s="108" customFormat="1" ht="12">
      <c r="A406" s="205"/>
      <c r="B406" s="206">
        <v>3</v>
      </c>
      <c r="C406" s="1141" t="s">
        <v>388</v>
      </c>
      <c r="D406" s="1141"/>
      <c r="E406" s="1141"/>
      <c r="F406" s="207"/>
      <c r="G406" s="207"/>
      <c r="H406" s="207"/>
      <c r="I406" s="207"/>
      <c r="J406" s="208">
        <v>0.42</v>
      </c>
      <c r="K406" s="209">
        <v>1.25</v>
      </c>
      <c r="L406" s="208">
        <v>0.18</v>
      </c>
      <c r="M406" s="207"/>
      <c r="N406" s="210"/>
      <c r="Z406" s="193"/>
      <c r="AA406" s="200"/>
      <c r="AC406" s="109" t="s">
        <v>388</v>
      </c>
      <c r="AF406" s="200"/>
      <c r="AI406" s="200"/>
      <c r="AK406" s="200"/>
      <c r="AL406" s="200"/>
    </row>
    <row r="407" spans="1:38" s="108" customFormat="1" ht="12">
      <c r="A407" s="205"/>
      <c r="B407" s="206">
        <v>4</v>
      </c>
      <c r="C407" s="1141" t="s">
        <v>447</v>
      </c>
      <c r="D407" s="1141"/>
      <c r="E407" s="1141"/>
      <c r="F407" s="207"/>
      <c r="G407" s="207"/>
      <c r="H407" s="207"/>
      <c r="I407" s="207"/>
      <c r="J407" s="208">
        <v>152.84</v>
      </c>
      <c r="K407" s="207"/>
      <c r="L407" s="208">
        <v>53.04</v>
      </c>
      <c r="M407" s="207"/>
      <c r="N407" s="210"/>
      <c r="Z407" s="193"/>
      <c r="AA407" s="200"/>
      <c r="AC407" s="109" t="s">
        <v>447</v>
      </c>
      <c r="AF407" s="200"/>
      <c r="AI407" s="200"/>
      <c r="AK407" s="200"/>
      <c r="AL407" s="200"/>
    </row>
    <row r="408" spans="1:38" s="108" customFormat="1" ht="12">
      <c r="A408" s="205"/>
      <c r="B408" s="204"/>
      <c r="C408" s="1141" t="s">
        <v>448</v>
      </c>
      <c r="D408" s="1141"/>
      <c r="E408" s="1141"/>
      <c r="F408" s="207" t="s">
        <v>390</v>
      </c>
      <c r="G408" s="209">
        <v>6.68</v>
      </c>
      <c r="H408" s="209">
        <v>1.25</v>
      </c>
      <c r="I408" s="252">
        <v>2.8974500000000001</v>
      </c>
      <c r="J408" s="204"/>
      <c r="K408" s="207"/>
      <c r="L408" s="204"/>
      <c r="M408" s="207"/>
      <c r="N408" s="210"/>
      <c r="Z408" s="193"/>
      <c r="AA408" s="200"/>
      <c r="AD408" s="109" t="s">
        <v>448</v>
      </c>
      <c r="AF408" s="200"/>
      <c r="AI408" s="200"/>
      <c r="AK408" s="200"/>
      <c r="AL408" s="200"/>
    </row>
    <row r="409" spans="1:38" s="108" customFormat="1" ht="12">
      <c r="A409" s="205"/>
      <c r="B409" s="204"/>
      <c r="C409" s="1141" t="s">
        <v>389</v>
      </c>
      <c r="D409" s="1141"/>
      <c r="E409" s="1141"/>
      <c r="F409" s="207" t="s">
        <v>390</v>
      </c>
      <c r="G409" s="209">
        <v>0.04</v>
      </c>
      <c r="H409" s="209">
        <v>1.25</v>
      </c>
      <c r="I409" s="252">
        <v>1.7350000000000001E-2</v>
      </c>
      <c r="J409" s="204"/>
      <c r="K409" s="207"/>
      <c r="L409" s="204"/>
      <c r="M409" s="207"/>
      <c r="N409" s="210"/>
      <c r="Z409" s="193"/>
      <c r="AA409" s="200"/>
      <c r="AD409" s="109" t="s">
        <v>389</v>
      </c>
      <c r="AF409" s="200"/>
      <c r="AI409" s="200"/>
      <c r="AK409" s="200"/>
      <c r="AL409" s="200"/>
    </row>
    <row r="410" spans="1:38" s="108" customFormat="1" ht="12" customHeight="1">
      <c r="A410" s="205"/>
      <c r="B410" s="204"/>
      <c r="C410" s="1150" t="s">
        <v>391</v>
      </c>
      <c r="D410" s="1150"/>
      <c r="E410" s="1150"/>
      <c r="F410" s="212"/>
      <c r="G410" s="212"/>
      <c r="H410" s="212"/>
      <c r="I410" s="212"/>
      <c r="J410" s="213">
        <v>216.29</v>
      </c>
      <c r="K410" s="212"/>
      <c r="L410" s="213">
        <v>80.56</v>
      </c>
      <c r="M410" s="212"/>
      <c r="N410" s="214"/>
      <c r="Z410" s="193"/>
      <c r="AA410" s="200"/>
      <c r="AE410" s="109" t="s">
        <v>391</v>
      </c>
      <c r="AF410" s="200"/>
      <c r="AI410" s="200"/>
      <c r="AK410" s="200"/>
      <c r="AL410" s="200"/>
    </row>
    <row r="411" spans="1:38" s="108" customFormat="1" ht="12">
      <c r="A411" s="205"/>
      <c r="B411" s="204"/>
      <c r="C411" s="1141" t="s">
        <v>392</v>
      </c>
      <c r="D411" s="1141"/>
      <c r="E411" s="1141"/>
      <c r="F411" s="207"/>
      <c r="G411" s="207"/>
      <c r="H411" s="207"/>
      <c r="I411" s="207"/>
      <c r="J411" s="204"/>
      <c r="K411" s="207"/>
      <c r="L411" s="208">
        <v>26.78</v>
      </c>
      <c r="M411" s="207"/>
      <c r="N411" s="210"/>
      <c r="Z411" s="193"/>
      <c r="AA411" s="200"/>
      <c r="AD411" s="109" t="s">
        <v>392</v>
      </c>
      <c r="AF411" s="200"/>
      <c r="AI411" s="200"/>
      <c r="AK411" s="200"/>
      <c r="AL411" s="200"/>
    </row>
    <row r="412" spans="1:38" s="108" customFormat="1" ht="22.5">
      <c r="A412" s="205"/>
      <c r="B412" s="204" t="s">
        <v>541</v>
      </c>
      <c r="C412" s="1141" t="s">
        <v>542</v>
      </c>
      <c r="D412" s="1141"/>
      <c r="E412" s="1141"/>
      <c r="F412" s="207" t="s">
        <v>395</v>
      </c>
      <c r="G412" s="215">
        <v>112</v>
      </c>
      <c r="H412" s="207"/>
      <c r="I412" s="215">
        <v>112</v>
      </c>
      <c r="J412" s="204"/>
      <c r="K412" s="207"/>
      <c r="L412" s="208">
        <v>29.99</v>
      </c>
      <c r="M412" s="207"/>
      <c r="N412" s="210"/>
      <c r="Z412" s="193"/>
      <c r="AA412" s="200"/>
      <c r="AD412" s="109" t="s">
        <v>542</v>
      </c>
      <c r="AF412" s="200"/>
      <c r="AI412" s="200"/>
      <c r="AK412" s="200"/>
      <c r="AL412" s="200"/>
    </row>
    <row r="413" spans="1:38" s="108" customFormat="1" ht="22.5">
      <c r="A413" s="205"/>
      <c r="B413" s="204" t="s">
        <v>543</v>
      </c>
      <c r="C413" s="1141" t="s">
        <v>544</v>
      </c>
      <c r="D413" s="1141"/>
      <c r="E413" s="1141"/>
      <c r="F413" s="207" t="s">
        <v>395</v>
      </c>
      <c r="G413" s="215">
        <v>65</v>
      </c>
      <c r="H413" s="207"/>
      <c r="I413" s="215">
        <v>65</v>
      </c>
      <c r="J413" s="204"/>
      <c r="K413" s="207"/>
      <c r="L413" s="208">
        <v>17.41</v>
      </c>
      <c r="M413" s="207"/>
      <c r="N413" s="210"/>
      <c r="Z413" s="193"/>
      <c r="AA413" s="200"/>
      <c r="AD413" s="109" t="s">
        <v>544</v>
      </c>
      <c r="AF413" s="200"/>
      <c r="AI413" s="200"/>
      <c r="AK413" s="200"/>
      <c r="AL413" s="200"/>
    </row>
    <row r="414" spans="1:38" s="108" customFormat="1" ht="12" customHeight="1">
      <c r="A414" s="216"/>
      <c r="B414" s="217"/>
      <c r="C414" s="1145" t="s">
        <v>398</v>
      </c>
      <c r="D414" s="1145"/>
      <c r="E414" s="1145"/>
      <c r="F414" s="196"/>
      <c r="G414" s="196"/>
      <c r="H414" s="196"/>
      <c r="I414" s="196"/>
      <c r="J414" s="198"/>
      <c r="K414" s="196"/>
      <c r="L414" s="218">
        <v>127.96</v>
      </c>
      <c r="M414" s="212"/>
      <c r="N414" s="199"/>
      <c r="Z414" s="193"/>
      <c r="AA414" s="200"/>
      <c r="AF414" s="200" t="s">
        <v>398</v>
      </c>
      <c r="AI414" s="200"/>
      <c r="AK414" s="200"/>
      <c r="AL414" s="200"/>
    </row>
    <row r="415" spans="1:38" s="108" customFormat="1" ht="22.5" customHeight="1">
      <c r="A415" s="194" t="s">
        <v>600</v>
      </c>
      <c r="B415" s="195" t="s">
        <v>1419</v>
      </c>
      <c r="C415" s="1145" t="s">
        <v>1420</v>
      </c>
      <c r="D415" s="1145"/>
      <c r="E415" s="1145"/>
      <c r="F415" s="196" t="s">
        <v>891</v>
      </c>
      <c r="G415" s="196"/>
      <c r="H415" s="196"/>
      <c r="I415" s="251">
        <v>35</v>
      </c>
      <c r="J415" s="218">
        <v>20.5</v>
      </c>
      <c r="K415" s="196"/>
      <c r="L415" s="218">
        <v>717.5</v>
      </c>
      <c r="M415" s="196"/>
      <c r="N415" s="199"/>
      <c r="Z415" s="193"/>
      <c r="AA415" s="200" t="s">
        <v>1420</v>
      </c>
      <c r="AF415" s="200"/>
      <c r="AI415" s="200"/>
      <c r="AK415" s="200"/>
      <c r="AL415" s="200"/>
    </row>
    <row r="416" spans="1:38" s="108" customFormat="1" ht="12" customHeight="1">
      <c r="A416" s="216"/>
      <c r="B416" s="217"/>
      <c r="C416" s="1141" t="s">
        <v>409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F416" s="200"/>
      <c r="AG416" s="109" t="s">
        <v>409</v>
      </c>
      <c r="AI416" s="200"/>
      <c r="AK416" s="200"/>
      <c r="AL416" s="200"/>
    </row>
    <row r="417" spans="1:38" s="108" customFormat="1" ht="12" customHeight="1">
      <c r="A417" s="216"/>
      <c r="B417" s="217"/>
      <c r="C417" s="1145" t="s">
        <v>398</v>
      </c>
      <c r="D417" s="1145"/>
      <c r="E417" s="1145"/>
      <c r="F417" s="196"/>
      <c r="G417" s="196"/>
      <c r="H417" s="196"/>
      <c r="I417" s="196"/>
      <c r="J417" s="198"/>
      <c r="K417" s="196"/>
      <c r="L417" s="218">
        <v>717.5</v>
      </c>
      <c r="M417" s="212"/>
      <c r="N417" s="199"/>
      <c r="Z417" s="193"/>
      <c r="AA417" s="200"/>
      <c r="AF417" s="200" t="s">
        <v>398</v>
      </c>
      <c r="AI417" s="200"/>
      <c r="AK417" s="200"/>
      <c r="AL417" s="200"/>
    </row>
    <row r="418" spans="1:38" s="108" customFormat="1" ht="1.5" customHeight="1">
      <c r="A418" s="224"/>
      <c r="B418" s="217"/>
      <c r="C418" s="217"/>
      <c r="D418" s="217"/>
      <c r="E418" s="217"/>
      <c r="F418" s="225"/>
      <c r="G418" s="225"/>
      <c r="H418" s="225"/>
      <c r="I418" s="225"/>
      <c r="J418" s="226"/>
      <c r="K418" s="225"/>
      <c r="L418" s="226"/>
      <c r="M418" s="207"/>
      <c r="N418" s="226"/>
      <c r="Z418" s="193"/>
      <c r="AA418" s="200"/>
      <c r="AF418" s="200"/>
      <c r="AI418" s="200"/>
      <c r="AK418" s="200"/>
      <c r="AL418" s="200"/>
    </row>
    <row r="419" spans="1:38" s="108" customFormat="1" ht="12" customHeight="1">
      <c r="A419" s="227"/>
      <c r="B419" s="198"/>
      <c r="C419" s="1145" t="s">
        <v>1421</v>
      </c>
      <c r="D419" s="1145"/>
      <c r="E419" s="1145"/>
      <c r="F419" s="1145"/>
      <c r="G419" s="1145"/>
      <c r="H419" s="1145"/>
      <c r="I419" s="1145"/>
      <c r="J419" s="1145"/>
      <c r="K419" s="1145"/>
      <c r="L419" s="228"/>
      <c r="M419" s="229"/>
      <c r="N419" s="230"/>
      <c r="Z419" s="193"/>
      <c r="AA419" s="200"/>
      <c r="AF419" s="200"/>
      <c r="AI419" s="200" t="s">
        <v>1421</v>
      </c>
      <c r="AK419" s="200"/>
      <c r="AL419" s="200"/>
    </row>
    <row r="420" spans="1:38" s="108" customFormat="1" ht="12" customHeight="1">
      <c r="A420" s="231"/>
      <c r="B420" s="204"/>
      <c r="C420" s="1141" t="s">
        <v>416</v>
      </c>
      <c r="D420" s="1141"/>
      <c r="E420" s="1141"/>
      <c r="F420" s="1141"/>
      <c r="G420" s="1141"/>
      <c r="H420" s="1141"/>
      <c r="I420" s="1141"/>
      <c r="J420" s="1141"/>
      <c r="K420" s="1141"/>
      <c r="L420" s="232">
        <v>3862.7</v>
      </c>
      <c r="M420" s="233"/>
      <c r="N420" s="234"/>
      <c r="Z420" s="193"/>
      <c r="AA420" s="200"/>
      <c r="AF420" s="200"/>
      <c r="AI420" s="200"/>
      <c r="AJ420" s="109" t="s">
        <v>416</v>
      </c>
      <c r="AK420" s="200"/>
      <c r="AL420" s="200"/>
    </row>
    <row r="421" spans="1:38" s="108" customFormat="1" ht="12" customHeight="1">
      <c r="A421" s="231"/>
      <c r="B421" s="204"/>
      <c r="C421" s="1141" t="s">
        <v>417</v>
      </c>
      <c r="D421" s="1141"/>
      <c r="E421" s="1141"/>
      <c r="F421" s="1141"/>
      <c r="G421" s="1141"/>
      <c r="H421" s="1141"/>
      <c r="I421" s="1141"/>
      <c r="J421" s="1141"/>
      <c r="K421" s="1141"/>
      <c r="L421" s="236"/>
      <c r="M421" s="233"/>
      <c r="N421" s="234"/>
      <c r="Z421" s="193"/>
      <c r="AA421" s="200"/>
      <c r="AF421" s="200"/>
      <c r="AI421" s="200"/>
      <c r="AJ421" s="109" t="s">
        <v>417</v>
      </c>
      <c r="AK421" s="200"/>
      <c r="AL421" s="200"/>
    </row>
    <row r="422" spans="1:38" s="108" customFormat="1" ht="12" customHeight="1">
      <c r="A422" s="231"/>
      <c r="B422" s="204"/>
      <c r="C422" s="1141" t="s">
        <v>488</v>
      </c>
      <c r="D422" s="1141"/>
      <c r="E422" s="1141"/>
      <c r="F422" s="1141"/>
      <c r="G422" s="1141"/>
      <c r="H422" s="1141"/>
      <c r="I422" s="1141"/>
      <c r="J422" s="1141"/>
      <c r="K422" s="1141"/>
      <c r="L422" s="257">
        <v>341.94</v>
      </c>
      <c r="M422" s="233"/>
      <c r="N422" s="234"/>
      <c r="Z422" s="193"/>
      <c r="AA422" s="200"/>
      <c r="AF422" s="200"/>
      <c r="AI422" s="200"/>
      <c r="AJ422" s="109" t="s">
        <v>488</v>
      </c>
      <c r="AK422" s="200"/>
      <c r="AL422" s="200"/>
    </row>
    <row r="423" spans="1:38" s="108" customFormat="1" ht="12" customHeight="1">
      <c r="A423" s="231"/>
      <c r="B423" s="204"/>
      <c r="C423" s="1141" t="s">
        <v>418</v>
      </c>
      <c r="D423" s="1141"/>
      <c r="E423" s="1141"/>
      <c r="F423" s="1141"/>
      <c r="G423" s="1141"/>
      <c r="H423" s="1141"/>
      <c r="I423" s="1141"/>
      <c r="J423" s="1141"/>
      <c r="K423" s="1141"/>
      <c r="L423" s="257">
        <v>31.33</v>
      </c>
      <c r="M423" s="233"/>
      <c r="N423" s="234"/>
      <c r="Z423" s="193"/>
      <c r="AA423" s="200"/>
      <c r="AF423" s="200"/>
      <c r="AI423" s="200"/>
      <c r="AJ423" s="109" t="s">
        <v>418</v>
      </c>
      <c r="AK423" s="200"/>
      <c r="AL423" s="200"/>
    </row>
    <row r="424" spans="1:38" s="108" customFormat="1" ht="12" customHeight="1">
      <c r="A424" s="231"/>
      <c r="B424" s="204"/>
      <c r="C424" s="1141" t="s">
        <v>419</v>
      </c>
      <c r="D424" s="1141"/>
      <c r="E424" s="1141"/>
      <c r="F424" s="1141"/>
      <c r="G424" s="1141"/>
      <c r="H424" s="1141"/>
      <c r="I424" s="1141"/>
      <c r="J424" s="1141"/>
      <c r="K424" s="1141"/>
      <c r="L424" s="257">
        <v>10.59</v>
      </c>
      <c r="M424" s="233"/>
      <c r="N424" s="234"/>
      <c r="Z424" s="193"/>
      <c r="AA424" s="200"/>
      <c r="AF424" s="200"/>
      <c r="AI424" s="200"/>
      <c r="AJ424" s="109" t="s">
        <v>419</v>
      </c>
      <c r="AK424" s="200"/>
      <c r="AL424" s="200"/>
    </row>
    <row r="425" spans="1:38" s="108" customFormat="1" ht="12" customHeight="1">
      <c r="A425" s="231"/>
      <c r="B425" s="204"/>
      <c r="C425" s="1141" t="s">
        <v>420</v>
      </c>
      <c r="D425" s="1141"/>
      <c r="E425" s="1141"/>
      <c r="F425" s="1141"/>
      <c r="G425" s="1141"/>
      <c r="H425" s="1141"/>
      <c r="I425" s="1141"/>
      <c r="J425" s="1141"/>
      <c r="K425" s="1141"/>
      <c r="L425" s="232">
        <v>3489.43</v>
      </c>
      <c r="M425" s="233"/>
      <c r="N425" s="234"/>
      <c r="Z425" s="193"/>
      <c r="AA425" s="200"/>
      <c r="AF425" s="200"/>
      <c r="AI425" s="200"/>
      <c r="AJ425" s="109" t="s">
        <v>420</v>
      </c>
      <c r="AK425" s="200"/>
      <c r="AL425" s="200"/>
    </row>
    <row r="426" spans="1:38" s="108" customFormat="1" ht="12" customHeight="1">
      <c r="A426" s="231"/>
      <c r="B426" s="204"/>
      <c r="C426" s="1141" t="s">
        <v>421</v>
      </c>
      <c r="D426" s="1141"/>
      <c r="E426" s="1141"/>
      <c r="F426" s="1141"/>
      <c r="G426" s="1141"/>
      <c r="H426" s="1141"/>
      <c r="I426" s="1141"/>
      <c r="J426" s="1141"/>
      <c r="K426" s="1141"/>
      <c r="L426" s="232">
        <v>4485.83</v>
      </c>
      <c r="M426" s="233"/>
      <c r="N426" s="234"/>
      <c r="Z426" s="193"/>
      <c r="AA426" s="200"/>
      <c r="AF426" s="200"/>
      <c r="AI426" s="200"/>
      <c r="AJ426" s="109" t="s">
        <v>421</v>
      </c>
      <c r="AK426" s="200"/>
      <c r="AL426" s="200"/>
    </row>
    <row r="427" spans="1:38" s="108" customFormat="1" ht="12" customHeight="1">
      <c r="A427" s="231"/>
      <c r="B427" s="204"/>
      <c r="C427" s="1141" t="s">
        <v>417</v>
      </c>
      <c r="D427" s="1141"/>
      <c r="E427" s="1141"/>
      <c r="F427" s="1141"/>
      <c r="G427" s="1141"/>
      <c r="H427" s="1141"/>
      <c r="I427" s="1141"/>
      <c r="J427" s="1141"/>
      <c r="K427" s="1141"/>
      <c r="L427" s="236"/>
      <c r="M427" s="233"/>
      <c r="N427" s="234"/>
      <c r="Z427" s="193"/>
      <c r="AA427" s="200"/>
      <c r="AF427" s="200"/>
      <c r="AI427" s="200"/>
      <c r="AJ427" s="109" t="s">
        <v>417</v>
      </c>
      <c r="AK427" s="200"/>
      <c r="AL427" s="200"/>
    </row>
    <row r="428" spans="1:38" s="108" customFormat="1" ht="12" customHeight="1">
      <c r="A428" s="231"/>
      <c r="B428" s="204"/>
      <c r="C428" s="1141" t="s">
        <v>489</v>
      </c>
      <c r="D428" s="1141"/>
      <c r="E428" s="1141"/>
      <c r="F428" s="1141"/>
      <c r="G428" s="1141"/>
      <c r="H428" s="1141"/>
      <c r="I428" s="1141"/>
      <c r="J428" s="1141"/>
      <c r="K428" s="1141"/>
      <c r="L428" s="257">
        <v>341.94</v>
      </c>
      <c r="M428" s="233"/>
      <c r="N428" s="234"/>
      <c r="Z428" s="193"/>
      <c r="AA428" s="200"/>
      <c r="AF428" s="200"/>
      <c r="AI428" s="200"/>
      <c r="AJ428" s="109" t="s">
        <v>489</v>
      </c>
      <c r="AK428" s="200"/>
      <c r="AL428" s="200"/>
    </row>
    <row r="429" spans="1:38" s="108" customFormat="1" ht="12" customHeight="1">
      <c r="A429" s="231"/>
      <c r="B429" s="204"/>
      <c r="C429" s="1141" t="s">
        <v>490</v>
      </c>
      <c r="D429" s="1141"/>
      <c r="E429" s="1141"/>
      <c r="F429" s="1141"/>
      <c r="G429" s="1141"/>
      <c r="H429" s="1141"/>
      <c r="I429" s="1141"/>
      <c r="J429" s="1141"/>
      <c r="K429" s="1141"/>
      <c r="L429" s="257">
        <v>31.33</v>
      </c>
      <c r="M429" s="233"/>
      <c r="N429" s="234"/>
      <c r="Z429" s="193"/>
      <c r="AA429" s="200"/>
      <c r="AF429" s="200"/>
      <c r="AI429" s="200"/>
      <c r="AJ429" s="109" t="s">
        <v>490</v>
      </c>
      <c r="AK429" s="200"/>
      <c r="AL429" s="200"/>
    </row>
    <row r="430" spans="1:38" s="108" customFormat="1" ht="12" customHeight="1">
      <c r="A430" s="231"/>
      <c r="B430" s="204"/>
      <c r="C430" s="1141" t="s">
        <v>491</v>
      </c>
      <c r="D430" s="1141"/>
      <c r="E430" s="1141"/>
      <c r="F430" s="1141"/>
      <c r="G430" s="1141"/>
      <c r="H430" s="1141"/>
      <c r="I430" s="1141"/>
      <c r="J430" s="1141"/>
      <c r="K430" s="1141"/>
      <c r="L430" s="257">
        <v>10.59</v>
      </c>
      <c r="M430" s="233"/>
      <c r="N430" s="234"/>
      <c r="Z430" s="193"/>
      <c r="AA430" s="200"/>
      <c r="AF430" s="200"/>
      <c r="AI430" s="200"/>
      <c r="AJ430" s="109" t="s">
        <v>491</v>
      </c>
      <c r="AK430" s="200"/>
      <c r="AL430" s="200"/>
    </row>
    <row r="431" spans="1:38" s="108" customFormat="1" ht="12" customHeight="1">
      <c r="A431" s="231"/>
      <c r="B431" s="204"/>
      <c r="C431" s="1141" t="s">
        <v>492</v>
      </c>
      <c r="D431" s="1141"/>
      <c r="E431" s="1141"/>
      <c r="F431" s="1141"/>
      <c r="G431" s="1141"/>
      <c r="H431" s="1141"/>
      <c r="I431" s="1141"/>
      <c r="J431" s="1141"/>
      <c r="K431" s="1141"/>
      <c r="L431" s="232">
        <v>3489.43</v>
      </c>
      <c r="M431" s="233"/>
      <c r="N431" s="234"/>
      <c r="Z431" s="193"/>
      <c r="AA431" s="200"/>
      <c r="AF431" s="200"/>
      <c r="AI431" s="200"/>
      <c r="AJ431" s="109" t="s">
        <v>492</v>
      </c>
      <c r="AK431" s="200"/>
      <c r="AL431" s="200"/>
    </row>
    <row r="432" spans="1:38" s="108" customFormat="1" ht="12" customHeight="1">
      <c r="A432" s="231"/>
      <c r="B432" s="204"/>
      <c r="C432" s="1141" t="s">
        <v>493</v>
      </c>
      <c r="D432" s="1141"/>
      <c r="E432" s="1141"/>
      <c r="F432" s="1141"/>
      <c r="G432" s="1141"/>
      <c r="H432" s="1141"/>
      <c r="I432" s="1141"/>
      <c r="J432" s="1141"/>
      <c r="K432" s="1141"/>
      <c r="L432" s="257">
        <v>394.33</v>
      </c>
      <c r="M432" s="233"/>
      <c r="N432" s="234"/>
      <c r="Z432" s="193"/>
      <c r="AA432" s="200"/>
      <c r="AF432" s="200"/>
      <c r="AI432" s="200"/>
      <c r="AJ432" s="109" t="s">
        <v>493</v>
      </c>
      <c r="AK432" s="200"/>
      <c r="AL432" s="200"/>
    </row>
    <row r="433" spans="1:38" s="108" customFormat="1" ht="12" customHeight="1">
      <c r="A433" s="231"/>
      <c r="B433" s="204"/>
      <c r="C433" s="1141" t="s">
        <v>494</v>
      </c>
      <c r="D433" s="1141"/>
      <c r="E433" s="1141"/>
      <c r="F433" s="1141"/>
      <c r="G433" s="1141"/>
      <c r="H433" s="1141"/>
      <c r="I433" s="1141"/>
      <c r="J433" s="1141"/>
      <c r="K433" s="1141"/>
      <c r="L433" s="257">
        <v>228.8</v>
      </c>
      <c r="M433" s="233"/>
      <c r="N433" s="234"/>
      <c r="Z433" s="193"/>
      <c r="AA433" s="200"/>
      <c r="AF433" s="200"/>
      <c r="AI433" s="200"/>
      <c r="AJ433" s="109" t="s">
        <v>494</v>
      </c>
      <c r="AK433" s="200"/>
      <c r="AL433" s="200"/>
    </row>
    <row r="434" spans="1:38" s="108" customFormat="1" ht="12" customHeight="1">
      <c r="A434" s="231"/>
      <c r="B434" s="204"/>
      <c r="C434" s="1141" t="s">
        <v>431</v>
      </c>
      <c r="D434" s="1141"/>
      <c r="E434" s="1141"/>
      <c r="F434" s="1141"/>
      <c r="G434" s="1141"/>
      <c r="H434" s="1141"/>
      <c r="I434" s="1141"/>
      <c r="J434" s="1141"/>
      <c r="K434" s="1141"/>
      <c r="L434" s="257">
        <v>352.53</v>
      </c>
      <c r="M434" s="233"/>
      <c r="N434" s="234"/>
      <c r="Z434" s="193"/>
      <c r="AA434" s="200"/>
      <c r="AF434" s="200"/>
      <c r="AI434" s="200"/>
      <c r="AJ434" s="109" t="s">
        <v>431</v>
      </c>
      <c r="AK434" s="200"/>
      <c r="AL434" s="200"/>
    </row>
    <row r="435" spans="1:38" s="108" customFormat="1" ht="12" customHeight="1">
      <c r="A435" s="231"/>
      <c r="B435" s="204"/>
      <c r="C435" s="1141" t="s">
        <v>432</v>
      </c>
      <c r="D435" s="1141"/>
      <c r="E435" s="1141"/>
      <c r="F435" s="1141"/>
      <c r="G435" s="1141"/>
      <c r="H435" s="1141"/>
      <c r="I435" s="1141"/>
      <c r="J435" s="1141"/>
      <c r="K435" s="1141"/>
      <c r="L435" s="257">
        <v>394.33</v>
      </c>
      <c r="M435" s="233"/>
      <c r="N435" s="234"/>
      <c r="Z435" s="193"/>
      <c r="AA435" s="200"/>
      <c r="AF435" s="200"/>
      <c r="AI435" s="200"/>
      <c r="AJ435" s="109" t="s">
        <v>432</v>
      </c>
      <c r="AK435" s="200"/>
      <c r="AL435" s="200"/>
    </row>
    <row r="436" spans="1:38" s="108" customFormat="1" ht="12" customHeight="1">
      <c r="A436" s="231"/>
      <c r="B436" s="204"/>
      <c r="C436" s="1141" t="s">
        <v>433</v>
      </c>
      <c r="D436" s="1141"/>
      <c r="E436" s="1141"/>
      <c r="F436" s="1141"/>
      <c r="G436" s="1141"/>
      <c r="H436" s="1141"/>
      <c r="I436" s="1141"/>
      <c r="J436" s="1141"/>
      <c r="K436" s="1141"/>
      <c r="L436" s="257">
        <v>228.8</v>
      </c>
      <c r="M436" s="233"/>
      <c r="N436" s="234"/>
      <c r="Z436" s="193"/>
      <c r="AA436" s="200"/>
      <c r="AF436" s="200"/>
      <c r="AI436" s="200"/>
      <c r="AJ436" s="109" t="s">
        <v>433</v>
      </c>
      <c r="AK436" s="200"/>
      <c r="AL436" s="200"/>
    </row>
    <row r="437" spans="1:38" s="108" customFormat="1" ht="12" customHeight="1">
      <c r="A437" s="231"/>
      <c r="B437" s="226"/>
      <c r="C437" s="1142" t="s">
        <v>1422</v>
      </c>
      <c r="D437" s="1142"/>
      <c r="E437" s="1142"/>
      <c r="F437" s="1142"/>
      <c r="G437" s="1142"/>
      <c r="H437" s="1142"/>
      <c r="I437" s="1142"/>
      <c r="J437" s="1142"/>
      <c r="K437" s="1142"/>
      <c r="L437" s="239">
        <v>4485.83</v>
      </c>
      <c r="M437" s="240"/>
      <c r="N437" s="253"/>
      <c r="Z437" s="193"/>
      <c r="AA437" s="200"/>
      <c r="AF437" s="200"/>
      <c r="AI437" s="200"/>
      <c r="AK437" s="200" t="s">
        <v>1422</v>
      </c>
      <c r="AL437" s="200"/>
    </row>
    <row r="438" spans="1:38" s="108" customFormat="1" ht="12" customHeight="1">
      <c r="A438" s="1089" t="s">
        <v>1423</v>
      </c>
      <c r="B438" s="1090"/>
      <c r="C438" s="1090"/>
      <c r="D438" s="1090"/>
      <c r="E438" s="1090"/>
      <c r="F438" s="1090"/>
      <c r="G438" s="1090"/>
      <c r="H438" s="1090"/>
      <c r="I438" s="1090"/>
      <c r="J438" s="1090"/>
      <c r="K438" s="1090"/>
      <c r="L438" s="1090"/>
      <c r="M438" s="1090"/>
      <c r="N438" s="1095"/>
      <c r="Z438" s="193" t="s">
        <v>1423</v>
      </c>
      <c r="AA438" s="200"/>
      <c r="AF438" s="200"/>
      <c r="AI438" s="200"/>
      <c r="AK438" s="200"/>
      <c r="AL438" s="200"/>
    </row>
    <row r="439" spans="1:38" s="108" customFormat="1" ht="12" customHeight="1">
      <c r="A439" s="1147" t="s">
        <v>1424</v>
      </c>
      <c r="B439" s="1148"/>
      <c r="C439" s="1148"/>
      <c r="D439" s="1148"/>
      <c r="E439" s="1148"/>
      <c r="F439" s="1148"/>
      <c r="G439" s="1148"/>
      <c r="H439" s="1148"/>
      <c r="I439" s="1148"/>
      <c r="J439" s="1148"/>
      <c r="K439" s="1148"/>
      <c r="L439" s="1148"/>
      <c r="M439" s="1148"/>
      <c r="N439" s="1149"/>
      <c r="Z439" s="193"/>
      <c r="AA439" s="200"/>
      <c r="AF439" s="200"/>
      <c r="AI439" s="200"/>
      <c r="AK439" s="200"/>
      <c r="AL439" s="200" t="s">
        <v>1424</v>
      </c>
    </row>
    <row r="440" spans="1:38" s="108" customFormat="1" ht="56.25" customHeight="1">
      <c r="A440" s="194" t="s">
        <v>607</v>
      </c>
      <c r="B440" s="195" t="s">
        <v>1425</v>
      </c>
      <c r="C440" s="1145" t="s">
        <v>1426</v>
      </c>
      <c r="D440" s="1145"/>
      <c r="E440" s="1145"/>
      <c r="F440" s="196" t="s">
        <v>539</v>
      </c>
      <c r="G440" s="196"/>
      <c r="H440" s="196"/>
      <c r="I440" s="197">
        <v>8.5699999999999998E-2</v>
      </c>
      <c r="J440" s="198"/>
      <c r="K440" s="196"/>
      <c r="L440" s="198"/>
      <c r="M440" s="196"/>
      <c r="N440" s="199"/>
      <c r="Z440" s="193"/>
      <c r="AA440" s="200" t="s">
        <v>1426</v>
      </c>
      <c r="AF440" s="200"/>
      <c r="AI440" s="200"/>
      <c r="AK440" s="200"/>
      <c r="AL440" s="200"/>
    </row>
    <row r="441" spans="1:38" s="108" customFormat="1" ht="12" customHeight="1">
      <c r="A441" s="201"/>
      <c r="B441" s="202"/>
      <c r="C441" s="1141" t="s">
        <v>1427</v>
      </c>
      <c r="D441" s="1141"/>
      <c r="E441" s="1141"/>
      <c r="F441" s="1141"/>
      <c r="G441" s="1141"/>
      <c r="H441" s="1141"/>
      <c r="I441" s="1141"/>
      <c r="J441" s="1141"/>
      <c r="K441" s="1141"/>
      <c r="L441" s="1141"/>
      <c r="M441" s="1141"/>
      <c r="N441" s="1146"/>
      <c r="Z441" s="193"/>
      <c r="AA441" s="200"/>
      <c r="AF441" s="200"/>
      <c r="AH441" s="109" t="s">
        <v>1427</v>
      </c>
      <c r="AI441" s="200"/>
      <c r="AK441" s="200"/>
      <c r="AL441" s="200"/>
    </row>
    <row r="442" spans="1:38" s="108" customFormat="1" ht="33.75" customHeight="1">
      <c r="A442" s="203"/>
      <c r="B442" s="204" t="s">
        <v>385</v>
      </c>
      <c r="C442" s="1141" t="s">
        <v>386</v>
      </c>
      <c r="D442" s="1141"/>
      <c r="E442" s="1141"/>
      <c r="F442" s="1141"/>
      <c r="G442" s="1141"/>
      <c r="H442" s="1141"/>
      <c r="I442" s="1141"/>
      <c r="J442" s="1141"/>
      <c r="K442" s="1141"/>
      <c r="L442" s="1141"/>
      <c r="M442" s="1141"/>
      <c r="N442" s="1146"/>
      <c r="Z442" s="193"/>
      <c r="AA442" s="200"/>
      <c r="AB442" s="109" t="s">
        <v>386</v>
      </c>
      <c r="AF442" s="200"/>
      <c r="AI442" s="200"/>
      <c r="AK442" s="200"/>
      <c r="AL442" s="200"/>
    </row>
    <row r="443" spans="1:38" s="108" customFormat="1" ht="12">
      <c r="A443" s="205"/>
      <c r="B443" s="206">
        <v>1</v>
      </c>
      <c r="C443" s="1141" t="s">
        <v>446</v>
      </c>
      <c r="D443" s="1141"/>
      <c r="E443" s="1141"/>
      <c r="F443" s="207"/>
      <c r="G443" s="207"/>
      <c r="H443" s="207"/>
      <c r="I443" s="207"/>
      <c r="J443" s="220">
        <v>1810.1</v>
      </c>
      <c r="K443" s="209">
        <v>1.25</v>
      </c>
      <c r="L443" s="208">
        <v>193.91</v>
      </c>
      <c r="M443" s="207"/>
      <c r="N443" s="210"/>
      <c r="Z443" s="193"/>
      <c r="AA443" s="200"/>
      <c r="AC443" s="109" t="s">
        <v>446</v>
      </c>
      <c r="AF443" s="200"/>
      <c r="AI443" s="200"/>
      <c r="AK443" s="200"/>
      <c r="AL443" s="200"/>
    </row>
    <row r="444" spans="1:38" s="108" customFormat="1" ht="12">
      <c r="A444" s="205"/>
      <c r="B444" s="206">
        <v>2</v>
      </c>
      <c r="C444" s="1141" t="s">
        <v>387</v>
      </c>
      <c r="D444" s="1141"/>
      <c r="E444" s="1141"/>
      <c r="F444" s="207"/>
      <c r="G444" s="207"/>
      <c r="H444" s="207"/>
      <c r="I444" s="207"/>
      <c r="J444" s="208">
        <v>17.53</v>
      </c>
      <c r="K444" s="209">
        <v>1.25</v>
      </c>
      <c r="L444" s="208">
        <v>1.88</v>
      </c>
      <c r="M444" s="207"/>
      <c r="N444" s="210"/>
      <c r="Z444" s="193"/>
      <c r="AA444" s="200"/>
      <c r="AC444" s="109" t="s">
        <v>387</v>
      </c>
      <c r="AF444" s="200"/>
      <c r="AI444" s="200"/>
      <c r="AK444" s="200"/>
      <c r="AL444" s="200"/>
    </row>
    <row r="445" spans="1:38" s="108" customFormat="1" ht="12">
      <c r="A445" s="205"/>
      <c r="B445" s="206">
        <v>3</v>
      </c>
      <c r="C445" s="1141" t="s">
        <v>388</v>
      </c>
      <c r="D445" s="1141"/>
      <c r="E445" s="1141"/>
      <c r="F445" s="207"/>
      <c r="G445" s="207"/>
      <c r="H445" s="207"/>
      <c r="I445" s="207"/>
      <c r="J445" s="208">
        <v>2.42</v>
      </c>
      <c r="K445" s="209">
        <v>1.25</v>
      </c>
      <c r="L445" s="208">
        <v>0.26</v>
      </c>
      <c r="M445" s="207"/>
      <c r="N445" s="210"/>
      <c r="Z445" s="193"/>
      <c r="AA445" s="200"/>
      <c r="AC445" s="109" t="s">
        <v>388</v>
      </c>
      <c r="AF445" s="200"/>
      <c r="AI445" s="200"/>
      <c r="AK445" s="200"/>
      <c r="AL445" s="200"/>
    </row>
    <row r="446" spans="1:38" s="108" customFormat="1" ht="12">
      <c r="A446" s="205"/>
      <c r="B446" s="206">
        <v>4</v>
      </c>
      <c r="C446" s="1141" t="s">
        <v>447</v>
      </c>
      <c r="D446" s="1141"/>
      <c r="E446" s="1141"/>
      <c r="F446" s="207"/>
      <c r="G446" s="207"/>
      <c r="H446" s="207"/>
      <c r="I446" s="207"/>
      <c r="J446" s="208">
        <v>163.19999999999999</v>
      </c>
      <c r="K446" s="207"/>
      <c r="L446" s="208">
        <v>13.99</v>
      </c>
      <c r="M446" s="207"/>
      <c r="N446" s="210"/>
      <c r="Z446" s="193"/>
      <c r="AA446" s="200"/>
      <c r="AC446" s="109" t="s">
        <v>447</v>
      </c>
      <c r="AF446" s="200"/>
      <c r="AI446" s="200"/>
      <c r="AK446" s="200"/>
      <c r="AL446" s="200"/>
    </row>
    <row r="447" spans="1:38" s="108" customFormat="1" ht="12">
      <c r="A447" s="205"/>
      <c r="B447" s="204"/>
      <c r="C447" s="1141" t="s">
        <v>448</v>
      </c>
      <c r="D447" s="1141"/>
      <c r="E447" s="1141"/>
      <c r="F447" s="207" t="s">
        <v>390</v>
      </c>
      <c r="G447" s="248">
        <v>204.3</v>
      </c>
      <c r="H447" s="209">
        <v>1.25</v>
      </c>
      <c r="I447" s="211">
        <v>21.885637500000001</v>
      </c>
      <c r="J447" s="204"/>
      <c r="K447" s="207"/>
      <c r="L447" s="204"/>
      <c r="M447" s="207"/>
      <c r="N447" s="210"/>
      <c r="Z447" s="193"/>
      <c r="AA447" s="200"/>
      <c r="AD447" s="109" t="s">
        <v>448</v>
      </c>
      <c r="AF447" s="200"/>
      <c r="AI447" s="200"/>
      <c r="AK447" s="200"/>
      <c r="AL447" s="200"/>
    </row>
    <row r="448" spans="1:38" s="108" customFormat="1" ht="12">
      <c r="A448" s="205"/>
      <c r="B448" s="204"/>
      <c r="C448" s="1141" t="s">
        <v>389</v>
      </c>
      <c r="D448" s="1141"/>
      <c r="E448" s="1141"/>
      <c r="F448" s="207" t="s">
        <v>390</v>
      </c>
      <c r="G448" s="209">
        <v>0.22</v>
      </c>
      <c r="H448" s="209">
        <v>1.25</v>
      </c>
      <c r="I448" s="211">
        <v>2.3567500000000002E-2</v>
      </c>
      <c r="J448" s="204"/>
      <c r="K448" s="207"/>
      <c r="L448" s="204"/>
      <c r="M448" s="207"/>
      <c r="N448" s="210"/>
      <c r="Z448" s="193"/>
      <c r="AA448" s="200"/>
      <c r="AD448" s="109" t="s">
        <v>389</v>
      </c>
      <c r="AF448" s="200"/>
      <c r="AI448" s="200"/>
      <c r="AK448" s="200"/>
      <c r="AL448" s="200"/>
    </row>
    <row r="449" spans="1:38" s="108" customFormat="1" ht="12" customHeight="1">
      <c r="A449" s="205"/>
      <c r="B449" s="204"/>
      <c r="C449" s="1150" t="s">
        <v>391</v>
      </c>
      <c r="D449" s="1150"/>
      <c r="E449" s="1150"/>
      <c r="F449" s="212"/>
      <c r="G449" s="212"/>
      <c r="H449" s="212"/>
      <c r="I449" s="212"/>
      <c r="J449" s="221">
        <v>1990.83</v>
      </c>
      <c r="K449" s="212"/>
      <c r="L449" s="213">
        <v>209.78</v>
      </c>
      <c r="M449" s="212"/>
      <c r="N449" s="214"/>
      <c r="Z449" s="193"/>
      <c r="AA449" s="200"/>
      <c r="AE449" s="109" t="s">
        <v>391</v>
      </c>
      <c r="AF449" s="200"/>
      <c r="AI449" s="200"/>
      <c r="AK449" s="200"/>
      <c r="AL449" s="200"/>
    </row>
    <row r="450" spans="1:38" s="108" customFormat="1" ht="12">
      <c r="A450" s="205"/>
      <c r="B450" s="204"/>
      <c r="C450" s="1141" t="s">
        <v>392</v>
      </c>
      <c r="D450" s="1141"/>
      <c r="E450" s="1141"/>
      <c r="F450" s="207"/>
      <c r="G450" s="207"/>
      <c r="H450" s="207"/>
      <c r="I450" s="207"/>
      <c r="J450" s="204"/>
      <c r="K450" s="207"/>
      <c r="L450" s="208">
        <v>194.17</v>
      </c>
      <c r="M450" s="207"/>
      <c r="N450" s="210"/>
      <c r="Z450" s="193"/>
      <c r="AA450" s="200"/>
      <c r="AD450" s="109" t="s">
        <v>392</v>
      </c>
      <c r="AF450" s="200"/>
      <c r="AI450" s="200"/>
      <c r="AK450" s="200"/>
      <c r="AL450" s="200"/>
    </row>
    <row r="451" spans="1:38" s="108" customFormat="1" ht="22.5" customHeight="1">
      <c r="A451" s="205"/>
      <c r="B451" s="204" t="s">
        <v>632</v>
      </c>
      <c r="C451" s="1141" t="s">
        <v>633</v>
      </c>
      <c r="D451" s="1141"/>
      <c r="E451" s="1141"/>
      <c r="F451" s="207" t="s">
        <v>395</v>
      </c>
      <c r="G451" s="215">
        <v>100</v>
      </c>
      <c r="H451" s="207"/>
      <c r="I451" s="215">
        <v>100</v>
      </c>
      <c r="J451" s="204"/>
      <c r="K451" s="207"/>
      <c r="L451" s="208">
        <v>194.17</v>
      </c>
      <c r="M451" s="207"/>
      <c r="N451" s="210"/>
      <c r="Z451" s="193"/>
      <c r="AA451" s="200"/>
      <c r="AD451" s="109" t="s">
        <v>633</v>
      </c>
      <c r="AF451" s="200"/>
      <c r="AI451" s="200"/>
      <c r="AK451" s="200"/>
      <c r="AL451" s="200"/>
    </row>
    <row r="452" spans="1:38" s="108" customFormat="1" ht="22.5" customHeight="1">
      <c r="A452" s="205"/>
      <c r="B452" s="204" t="s">
        <v>634</v>
      </c>
      <c r="C452" s="1141" t="s">
        <v>635</v>
      </c>
      <c r="D452" s="1141"/>
      <c r="E452" s="1141"/>
      <c r="F452" s="207" t="s">
        <v>395</v>
      </c>
      <c r="G452" s="215">
        <v>49</v>
      </c>
      <c r="H452" s="207"/>
      <c r="I452" s="215">
        <v>49</v>
      </c>
      <c r="J452" s="204"/>
      <c r="K452" s="207"/>
      <c r="L452" s="208">
        <v>95.14</v>
      </c>
      <c r="M452" s="207"/>
      <c r="N452" s="210"/>
      <c r="Z452" s="193"/>
      <c r="AA452" s="200"/>
      <c r="AD452" s="109" t="s">
        <v>635</v>
      </c>
      <c r="AF452" s="200"/>
      <c r="AI452" s="200"/>
      <c r="AK452" s="200"/>
      <c r="AL452" s="200"/>
    </row>
    <row r="453" spans="1:38" s="108" customFormat="1" ht="12" customHeight="1">
      <c r="A453" s="216"/>
      <c r="B453" s="217"/>
      <c r="C453" s="1145" t="s">
        <v>398</v>
      </c>
      <c r="D453" s="1145"/>
      <c r="E453" s="1145"/>
      <c r="F453" s="196"/>
      <c r="G453" s="196"/>
      <c r="H453" s="196"/>
      <c r="I453" s="196"/>
      <c r="J453" s="198"/>
      <c r="K453" s="196"/>
      <c r="L453" s="218">
        <v>499.09</v>
      </c>
      <c r="M453" s="212"/>
      <c r="N453" s="199"/>
      <c r="Z453" s="193"/>
      <c r="AA453" s="200"/>
      <c r="AF453" s="200" t="s">
        <v>398</v>
      </c>
      <c r="AI453" s="200"/>
      <c r="AK453" s="200"/>
      <c r="AL453" s="200"/>
    </row>
    <row r="454" spans="1:38" s="108" customFormat="1" ht="22.5" customHeight="1">
      <c r="A454" s="194" t="s">
        <v>615</v>
      </c>
      <c r="B454" s="195" t="s">
        <v>1401</v>
      </c>
      <c r="C454" s="1145" t="s">
        <v>1402</v>
      </c>
      <c r="D454" s="1145"/>
      <c r="E454" s="1145"/>
      <c r="F454" s="196" t="s">
        <v>307</v>
      </c>
      <c r="G454" s="196"/>
      <c r="H454" s="196"/>
      <c r="I454" s="197">
        <v>8.7414000000000005</v>
      </c>
      <c r="J454" s="218">
        <v>85</v>
      </c>
      <c r="K454" s="196"/>
      <c r="L454" s="218">
        <v>743.02</v>
      </c>
      <c r="M454" s="196"/>
      <c r="N454" s="199"/>
      <c r="Z454" s="193"/>
      <c r="AA454" s="200" t="s">
        <v>1402</v>
      </c>
      <c r="AF454" s="200"/>
      <c r="AI454" s="200"/>
      <c r="AK454" s="200"/>
      <c r="AL454" s="200"/>
    </row>
    <row r="455" spans="1:38" s="108" customFormat="1" ht="12" customHeight="1">
      <c r="A455" s="216"/>
      <c r="B455" s="217"/>
      <c r="C455" s="1141" t="s">
        <v>409</v>
      </c>
      <c r="D455" s="1141"/>
      <c r="E455" s="1141"/>
      <c r="F455" s="1141"/>
      <c r="G455" s="1141"/>
      <c r="H455" s="1141"/>
      <c r="I455" s="1141"/>
      <c r="J455" s="1141"/>
      <c r="K455" s="1141"/>
      <c r="L455" s="1141"/>
      <c r="M455" s="1141"/>
      <c r="N455" s="1146"/>
      <c r="Z455" s="193"/>
      <c r="AA455" s="200"/>
      <c r="AF455" s="200"/>
      <c r="AG455" s="109" t="s">
        <v>409</v>
      </c>
      <c r="AI455" s="200"/>
      <c r="AK455" s="200"/>
      <c r="AL455" s="200"/>
    </row>
    <row r="456" spans="1:38" s="108" customFormat="1" ht="12" customHeight="1">
      <c r="A456" s="216"/>
      <c r="B456" s="217"/>
      <c r="C456" s="1145" t="s">
        <v>398</v>
      </c>
      <c r="D456" s="1145"/>
      <c r="E456" s="1145"/>
      <c r="F456" s="196"/>
      <c r="G456" s="196"/>
      <c r="H456" s="196"/>
      <c r="I456" s="196"/>
      <c r="J456" s="198"/>
      <c r="K456" s="196"/>
      <c r="L456" s="218">
        <v>743.02</v>
      </c>
      <c r="M456" s="212"/>
      <c r="N456" s="199"/>
      <c r="Z456" s="193"/>
      <c r="AA456" s="200"/>
      <c r="AF456" s="200" t="s">
        <v>398</v>
      </c>
      <c r="AI456" s="200"/>
      <c r="AK456" s="200"/>
      <c r="AL456" s="200"/>
    </row>
    <row r="457" spans="1:38" s="108" customFormat="1" ht="33.75" customHeight="1">
      <c r="A457" s="194" t="s">
        <v>616</v>
      </c>
      <c r="B457" s="195" t="s">
        <v>1428</v>
      </c>
      <c r="C457" s="1145" t="s">
        <v>1429</v>
      </c>
      <c r="D457" s="1145"/>
      <c r="E457" s="1145"/>
      <c r="F457" s="196" t="s">
        <v>472</v>
      </c>
      <c r="G457" s="196"/>
      <c r="H457" s="196"/>
      <c r="I457" s="261">
        <v>2.7852499999999999E-2</v>
      </c>
      <c r="J457" s="222">
        <v>3019.22</v>
      </c>
      <c r="K457" s="196"/>
      <c r="L457" s="218">
        <v>84.09</v>
      </c>
      <c r="M457" s="196"/>
      <c r="N457" s="199"/>
      <c r="Z457" s="193"/>
      <c r="AA457" s="200" t="s">
        <v>1429</v>
      </c>
      <c r="AF457" s="200"/>
      <c r="AI457" s="200"/>
      <c r="AK457" s="200"/>
      <c r="AL457" s="200"/>
    </row>
    <row r="458" spans="1:38" s="108" customFormat="1" ht="12" customHeight="1">
      <c r="A458" s="216"/>
      <c r="B458" s="217"/>
      <c r="C458" s="1141" t="s">
        <v>409</v>
      </c>
      <c r="D458" s="1141"/>
      <c r="E458" s="1141"/>
      <c r="F458" s="1141"/>
      <c r="G458" s="1141"/>
      <c r="H458" s="1141"/>
      <c r="I458" s="1141"/>
      <c r="J458" s="1141"/>
      <c r="K458" s="1141"/>
      <c r="L458" s="1141"/>
      <c r="M458" s="1141"/>
      <c r="N458" s="1146"/>
      <c r="Z458" s="193"/>
      <c r="AA458" s="200"/>
      <c r="AF458" s="200"/>
      <c r="AG458" s="109" t="s">
        <v>409</v>
      </c>
      <c r="AI458" s="200"/>
      <c r="AK458" s="200"/>
      <c r="AL458" s="200"/>
    </row>
    <row r="459" spans="1:38" s="108" customFormat="1" ht="12" customHeight="1">
      <c r="A459" s="201"/>
      <c r="B459" s="202"/>
      <c r="C459" s="1141" t="s">
        <v>1430</v>
      </c>
      <c r="D459" s="1141"/>
      <c r="E459" s="1141"/>
      <c r="F459" s="1141"/>
      <c r="G459" s="1141"/>
      <c r="H459" s="1141"/>
      <c r="I459" s="1141"/>
      <c r="J459" s="1141"/>
      <c r="K459" s="1141"/>
      <c r="L459" s="1141"/>
      <c r="M459" s="1141"/>
      <c r="N459" s="1146"/>
      <c r="Z459" s="193"/>
      <c r="AA459" s="200"/>
      <c r="AF459" s="200"/>
      <c r="AH459" s="109" t="s">
        <v>1430</v>
      </c>
      <c r="AI459" s="200"/>
      <c r="AK459" s="200"/>
      <c r="AL459" s="200"/>
    </row>
    <row r="460" spans="1:38" s="108" customFormat="1" ht="12" customHeight="1">
      <c r="A460" s="216"/>
      <c r="B460" s="217"/>
      <c r="C460" s="1145" t="s">
        <v>398</v>
      </c>
      <c r="D460" s="1145"/>
      <c r="E460" s="1145"/>
      <c r="F460" s="196"/>
      <c r="G460" s="196"/>
      <c r="H460" s="196"/>
      <c r="I460" s="196"/>
      <c r="J460" s="198"/>
      <c r="K460" s="196"/>
      <c r="L460" s="218">
        <v>84.09</v>
      </c>
      <c r="M460" s="212"/>
      <c r="N460" s="199"/>
      <c r="Z460" s="193"/>
      <c r="AA460" s="200"/>
      <c r="AF460" s="200" t="s">
        <v>398</v>
      </c>
      <c r="AI460" s="200"/>
      <c r="AK460" s="200"/>
      <c r="AL460" s="200"/>
    </row>
    <row r="461" spans="1:38" s="108" customFormat="1" ht="56.25" customHeight="1">
      <c r="A461" s="194" t="s">
        <v>619</v>
      </c>
      <c r="B461" s="195" t="s">
        <v>1431</v>
      </c>
      <c r="C461" s="1145" t="s">
        <v>1432</v>
      </c>
      <c r="D461" s="1145"/>
      <c r="E461" s="1145"/>
      <c r="F461" s="196" t="s">
        <v>539</v>
      </c>
      <c r="G461" s="196"/>
      <c r="H461" s="196"/>
      <c r="I461" s="197">
        <v>0.24840000000000001</v>
      </c>
      <c r="J461" s="198"/>
      <c r="K461" s="196"/>
      <c r="L461" s="198"/>
      <c r="M461" s="196"/>
      <c r="N461" s="199"/>
      <c r="Z461" s="193"/>
      <c r="AA461" s="200" t="s">
        <v>1432</v>
      </c>
      <c r="AF461" s="200"/>
      <c r="AI461" s="200"/>
      <c r="AK461" s="200"/>
      <c r="AL461" s="200"/>
    </row>
    <row r="462" spans="1:38" s="108" customFormat="1" ht="12" customHeight="1">
      <c r="A462" s="201"/>
      <c r="B462" s="202"/>
      <c r="C462" s="1141" t="s">
        <v>1433</v>
      </c>
      <c r="D462" s="1141"/>
      <c r="E462" s="1141"/>
      <c r="F462" s="1141"/>
      <c r="G462" s="1141"/>
      <c r="H462" s="1141"/>
      <c r="I462" s="1141"/>
      <c r="J462" s="1141"/>
      <c r="K462" s="1141"/>
      <c r="L462" s="1141"/>
      <c r="M462" s="1141"/>
      <c r="N462" s="1146"/>
      <c r="Z462" s="193"/>
      <c r="AA462" s="200"/>
      <c r="AF462" s="200"/>
      <c r="AH462" s="109" t="s">
        <v>1433</v>
      </c>
      <c r="AI462" s="200"/>
      <c r="AK462" s="200"/>
      <c r="AL462" s="200"/>
    </row>
    <row r="463" spans="1:38" s="108" customFormat="1" ht="33.75" customHeight="1">
      <c r="A463" s="203"/>
      <c r="B463" s="204" t="s">
        <v>385</v>
      </c>
      <c r="C463" s="1141" t="s">
        <v>386</v>
      </c>
      <c r="D463" s="1141"/>
      <c r="E463" s="1141"/>
      <c r="F463" s="1141"/>
      <c r="G463" s="1141"/>
      <c r="H463" s="1141"/>
      <c r="I463" s="1141"/>
      <c r="J463" s="1141"/>
      <c r="K463" s="1141"/>
      <c r="L463" s="1141"/>
      <c r="M463" s="1141"/>
      <c r="N463" s="1146"/>
      <c r="Z463" s="193"/>
      <c r="AA463" s="200"/>
      <c r="AB463" s="109" t="s">
        <v>386</v>
      </c>
      <c r="AF463" s="200"/>
      <c r="AI463" s="200"/>
      <c r="AK463" s="200"/>
      <c r="AL463" s="200"/>
    </row>
    <row r="464" spans="1:38" s="108" customFormat="1" ht="12">
      <c r="A464" s="205"/>
      <c r="B464" s="206">
        <v>1</v>
      </c>
      <c r="C464" s="1141" t="s">
        <v>446</v>
      </c>
      <c r="D464" s="1141"/>
      <c r="E464" s="1141"/>
      <c r="F464" s="207"/>
      <c r="G464" s="207"/>
      <c r="H464" s="207"/>
      <c r="I464" s="207"/>
      <c r="J464" s="220">
        <v>1086.9100000000001</v>
      </c>
      <c r="K464" s="209">
        <v>1.25</v>
      </c>
      <c r="L464" s="208">
        <v>337.49</v>
      </c>
      <c r="M464" s="207"/>
      <c r="N464" s="210"/>
      <c r="Z464" s="193"/>
      <c r="AA464" s="200"/>
      <c r="AC464" s="109" t="s">
        <v>446</v>
      </c>
      <c r="AF464" s="200"/>
      <c r="AI464" s="200"/>
      <c r="AK464" s="200"/>
      <c r="AL464" s="200"/>
    </row>
    <row r="465" spans="1:38" s="108" customFormat="1" ht="12">
      <c r="A465" s="205"/>
      <c r="B465" s="206">
        <v>2</v>
      </c>
      <c r="C465" s="1141" t="s">
        <v>387</v>
      </c>
      <c r="D465" s="1141"/>
      <c r="E465" s="1141"/>
      <c r="F465" s="207"/>
      <c r="G465" s="207"/>
      <c r="H465" s="207"/>
      <c r="I465" s="207"/>
      <c r="J465" s="208">
        <v>55.47</v>
      </c>
      <c r="K465" s="209">
        <v>1.25</v>
      </c>
      <c r="L465" s="208">
        <v>17.22</v>
      </c>
      <c r="M465" s="207"/>
      <c r="N465" s="210"/>
      <c r="Z465" s="193"/>
      <c r="AA465" s="200"/>
      <c r="AC465" s="109" t="s">
        <v>387</v>
      </c>
      <c r="AF465" s="200"/>
      <c r="AI465" s="200"/>
      <c r="AK465" s="200"/>
      <c r="AL465" s="200"/>
    </row>
    <row r="466" spans="1:38" s="108" customFormat="1" ht="12">
      <c r="A466" s="205"/>
      <c r="B466" s="206">
        <v>3</v>
      </c>
      <c r="C466" s="1141" t="s">
        <v>388</v>
      </c>
      <c r="D466" s="1141"/>
      <c r="E466" s="1141"/>
      <c r="F466" s="207"/>
      <c r="G466" s="207"/>
      <c r="H466" s="207"/>
      <c r="I466" s="207"/>
      <c r="J466" s="208">
        <v>7.94</v>
      </c>
      <c r="K466" s="209">
        <v>1.25</v>
      </c>
      <c r="L466" s="208">
        <v>2.4700000000000002</v>
      </c>
      <c r="M466" s="207"/>
      <c r="N466" s="210"/>
      <c r="Z466" s="193"/>
      <c r="AA466" s="200"/>
      <c r="AC466" s="109" t="s">
        <v>388</v>
      </c>
      <c r="AF466" s="200"/>
      <c r="AI466" s="200"/>
      <c r="AK466" s="200"/>
      <c r="AL466" s="200"/>
    </row>
    <row r="467" spans="1:38" s="108" customFormat="1" ht="12">
      <c r="A467" s="205"/>
      <c r="B467" s="206">
        <v>4</v>
      </c>
      <c r="C467" s="1141" t="s">
        <v>447</v>
      </c>
      <c r="D467" s="1141"/>
      <c r="E467" s="1141"/>
      <c r="F467" s="207"/>
      <c r="G467" s="207"/>
      <c r="H467" s="207"/>
      <c r="I467" s="207"/>
      <c r="J467" s="220">
        <v>10757.83</v>
      </c>
      <c r="K467" s="207"/>
      <c r="L467" s="220">
        <v>2672.24</v>
      </c>
      <c r="M467" s="207"/>
      <c r="N467" s="210"/>
      <c r="Z467" s="193"/>
      <c r="AA467" s="200"/>
      <c r="AC467" s="109" t="s">
        <v>447</v>
      </c>
      <c r="AF467" s="200"/>
      <c r="AI467" s="200"/>
      <c r="AK467" s="200"/>
      <c r="AL467" s="200"/>
    </row>
    <row r="468" spans="1:38" s="108" customFormat="1" ht="12">
      <c r="A468" s="205"/>
      <c r="B468" s="204"/>
      <c r="C468" s="1141" t="s">
        <v>448</v>
      </c>
      <c r="D468" s="1141"/>
      <c r="E468" s="1141"/>
      <c r="F468" s="207" t="s">
        <v>390</v>
      </c>
      <c r="G468" s="248">
        <v>118.4</v>
      </c>
      <c r="H468" s="209">
        <v>1.25</v>
      </c>
      <c r="I468" s="250">
        <v>36.763199999999998</v>
      </c>
      <c r="J468" s="204"/>
      <c r="K468" s="207"/>
      <c r="L468" s="204"/>
      <c r="M468" s="207"/>
      <c r="N468" s="210"/>
      <c r="Z468" s="193"/>
      <c r="AA468" s="200"/>
      <c r="AD468" s="109" t="s">
        <v>448</v>
      </c>
      <c r="AF468" s="200"/>
      <c r="AI468" s="200"/>
      <c r="AK468" s="200"/>
      <c r="AL468" s="200"/>
    </row>
    <row r="469" spans="1:38" s="108" customFormat="1" ht="12">
      <c r="A469" s="205"/>
      <c r="B469" s="204"/>
      <c r="C469" s="1141" t="s">
        <v>389</v>
      </c>
      <c r="D469" s="1141"/>
      <c r="E469" s="1141"/>
      <c r="F469" s="207" t="s">
        <v>390</v>
      </c>
      <c r="G469" s="209">
        <v>0.64</v>
      </c>
      <c r="H469" s="209">
        <v>1.25</v>
      </c>
      <c r="I469" s="252">
        <v>0.19872000000000001</v>
      </c>
      <c r="J469" s="204"/>
      <c r="K469" s="207"/>
      <c r="L469" s="204"/>
      <c r="M469" s="207"/>
      <c r="N469" s="210"/>
      <c r="Z469" s="193"/>
      <c r="AA469" s="200"/>
      <c r="AD469" s="109" t="s">
        <v>389</v>
      </c>
      <c r="AF469" s="200"/>
      <c r="AI469" s="200"/>
      <c r="AK469" s="200"/>
      <c r="AL469" s="200"/>
    </row>
    <row r="470" spans="1:38" s="108" customFormat="1" ht="12" customHeight="1">
      <c r="A470" s="205"/>
      <c r="B470" s="204"/>
      <c r="C470" s="1150" t="s">
        <v>391</v>
      </c>
      <c r="D470" s="1150"/>
      <c r="E470" s="1150"/>
      <c r="F470" s="212"/>
      <c r="G470" s="212"/>
      <c r="H470" s="212"/>
      <c r="I470" s="212"/>
      <c r="J470" s="221">
        <v>11900.21</v>
      </c>
      <c r="K470" s="212"/>
      <c r="L470" s="221">
        <v>3026.95</v>
      </c>
      <c r="M470" s="212"/>
      <c r="N470" s="214"/>
      <c r="Z470" s="193"/>
      <c r="AA470" s="200"/>
      <c r="AE470" s="109" t="s">
        <v>391</v>
      </c>
      <c r="AF470" s="200"/>
      <c r="AI470" s="200"/>
      <c r="AK470" s="200"/>
      <c r="AL470" s="200"/>
    </row>
    <row r="471" spans="1:38" s="108" customFormat="1" ht="12">
      <c r="A471" s="205"/>
      <c r="B471" s="204"/>
      <c r="C471" s="1141" t="s">
        <v>392</v>
      </c>
      <c r="D471" s="1141"/>
      <c r="E471" s="1141"/>
      <c r="F471" s="207"/>
      <c r="G471" s="207"/>
      <c r="H471" s="207"/>
      <c r="I471" s="207"/>
      <c r="J471" s="204"/>
      <c r="K471" s="207"/>
      <c r="L471" s="208">
        <v>339.96</v>
      </c>
      <c r="M471" s="207"/>
      <c r="N471" s="210"/>
      <c r="Z471" s="193"/>
      <c r="AA471" s="200"/>
      <c r="AD471" s="109" t="s">
        <v>392</v>
      </c>
      <c r="AF471" s="200"/>
      <c r="AI471" s="200"/>
      <c r="AK471" s="200"/>
      <c r="AL471" s="200"/>
    </row>
    <row r="472" spans="1:38" s="108" customFormat="1" ht="22.5" customHeight="1">
      <c r="A472" s="205"/>
      <c r="B472" s="204" t="s">
        <v>632</v>
      </c>
      <c r="C472" s="1141" t="s">
        <v>633</v>
      </c>
      <c r="D472" s="1141"/>
      <c r="E472" s="1141"/>
      <c r="F472" s="207" t="s">
        <v>395</v>
      </c>
      <c r="G472" s="215">
        <v>100</v>
      </c>
      <c r="H472" s="207"/>
      <c r="I472" s="215">
        <v>100</v>
      </c>
      <c r="J472" s="204"/>
      <c r="K472" s="207"/>
      <c r="L472" s="208">
        <v>339.96</v>
      </c>
      <c r="M472" s="207"/>
      <c r="N472" s="210"/>
      <c r="Z472" s="193"/>
      <c r="AA472" s="200"/>
      <c r="AD472" s="109" t="s">
        <v>633</v>
      </c>
      <c r="AF472" s="200"/>
      <c r="AI472" s="200"/>
      <c r="AK472" s="200"/>
      <c r="AL472" s="200"/>
    </row>
    <row r="473" spans="1:38" s="108" customFormat="1" ht="22.5" customHeight="1">
      <c r="A473" s="205"/>
      <c r="B473" s="204" t="s">
        <v>634</v>
      </c>
      <c r="C473" s="1141" t="s">
        <v>635</v>
      </c>
      <c r="D473" s="1141"/>
      <c r="E473" s="1141"/>
      <c r="F473" s="207" t="s">
        <v>395</v>
      </c>
      <c r="G473" s="215">
        <v>49</v>
      </c>
      <c r="H473" s="207"/>
      <c r="I473" s="215">
        <v>49</v>
      </c>
      <c r="J473" s="204"/>
      <c r="K473" s="207"/>
      <c r="L473" s="208">
        <v>166.58</v>
      </c>
      <c r="M473" s="207"/>
      <c r="N473" s="210"/>
      <c r="Z473" s="193"/>
      <c r="AA473" s="200"/>
      <c r="AD473" s="109" t="s">
        <v>635</v>
      </c>
      <c r="AF473" s="200"/>
      <c r="AI473" s="200"/>
      <c r="AK473" s="200"/>
      <c r="AL473" s="200"/>
    </row>
    <row r="474" spans="1:38" s="108" customFormat="1" ht="12" customHeight="1">
      <c r="A474" s="216"/>
      <c r="B474" s="217"/>
      <c r="C474" s="1145" t="s">
        <v>398</v>
      </c>
      <c r="D474" s="1145"/>
      <c r="E474" s="1145"/>
      <c r="F474" s="196"/>
      <c r="G474" s="196"/>
      <c r="H474" s="196"/>
      <c r="I474" s="196"/>
      <c r="J474" s="198"/>
      <c r="K474" s="196"/>
      <c r="L474" s="222">
        <v>3533.49</v>
      </c>
      <c r="M474" s="212"/>
      <c r="N474" s="199"/>
      <c r="Z474" s="193"/>
      <c r="AA474" s="200"/>
      <c r="AF474" s="200" t="s">
        <v>398</v>
      </c>
      <c r="AI474" s="200"/>
      <c r="AK474" s="200"/>
      <c r="AL474" s="200"/>
    </row>
    <row r="475" spans="1:38" s="108" customFormat="1" ht="45" customHeight="1">
      <c r="A475" s="194" t="s">
        <v>623</v>
      </c>
      <c r="B475" s="195" t="s">
        <v>1434</v>
      </c>
      <c r="C475" s="1145" t="s">
        <v>1435</v>
      </c>
      <c r="D475" s="1145"/>
      <c r="E475" s="1145"/>
      <c r="F475" s="196" t="s">
        <v>307</v>
      </c>
      <c r="G475" s="196"/>
      <c r="H475" s="196"/>
      <c r="I475" s="197">
        <v>29.311199999999999</v>
      </c>
      <c r="J475" s="218">
        <v>37.49</v>
      </c>
      <c r="K475" s="196"/>
      <c r="L475" s="222">
        <v>1098.8800000000001</v>
      </c>
      <c r="M475" s="196"/>
      <c r="N475" s="199"/>
      <c r="Z475" s="193"/>
      <c r="AA475" s="200" t="s">
        <v>1435</v>
      </c>
      <c r="AF475" s="200"/>
      <c r="AI475" s="200"/>
      <c r="AK475" s="200"/>
      <c r="AL475" s="200"/>
    </row>
    <row r="476" spans="1:38" s="108" customFormat="1" ht="12" customHeight="1">
      <c r="A476" s="216"/>
      <c r="B476" s="217"/>
      <c r="C476" s="1141" t="s">
        <v>639</v>
      </c>
      <c r="D476" s="1141"/>
      <c r="E476" s="1141"/>
      <c r="F476" s="1141"/>
      <c r="G476" s="1141"/>
      <c r="H476" s="1141"/>
      <c r="I476" s="1141"/>
      <c r="J476" s="1141"/>
      <c r="K476" s="1141"/>
      <c r="L476" s="1141"/>
      <c r="M476" s="1141"/>
      <c r="N476" s="1146"/>
      <c r="Z476" s="193"/>
      <c r="AA476" s="200"/>
      <c r="AF476" s="200"/>
      <c r="AG476" s="109" t="s">
        <v>639</v>
      </c>
      <c r="AI476" s="200"/>
      <c r="AK476" s="200"/>
      <c r="AL476" s="200"/>
    </row>
    <row r="477" spans="1:38" s="108" customFormat="1" ht="12" customHeight="1">
      <c r="A477" s="216"/>
      <c r="B477" s="217"/>
      <c r="C477" s="1145" t="s">
        <v>398</v>
      </c>
      <c r="D477" s="1145"/>
      <c r="E477" s="1145"/>
      <c r="F477" s="196"/>
      <c r="G477" s="196"/>
      <c r="H477" s="196"/>
      <c r="I477" s="196"/>
      <c r="J477" s="198"/>
      <c r="K477" s="196"/>
      <c r="L477" s="222">
        <v>1098.8800000000001</v>
      </c>
      <c r="M477" s="212"/>
      <c r="N477" s="199"/>
      <c r="Z477" s="193"/>
      <c r="AA477" s="200"/>
      <c r="AF477" s="200" t="s">
        <v>398</v>
      </c>
      <c r="AI477" s="200"/>
      <c r="AK477" s="200"/>
      <c r="AL477" s="200"/>
    </row>
    <row r="478" spans="1:38" s="108" customFormat="1" ht="12" customHeight="1">
      <c r="A478" s="1147" t="s">
        <v>1436</v>
      </c>
      <c r="B478" s="1148"/>
      <c r="C478" s="1148"/>
      <c r="D478" s="1148"/>
      <c r="E478" s="1148"/>
      <c r="F478" s="1148"/>
      <c r="G478" s="1148"/>
      <c r="H478" s="1148"/>
      <c r="I478" s="1148"/>
      <c r="J478" s="1148"/>
      <c r="K478" s="1148"/>
      <c r="L478" s="1148"/>
      <c r="M478" s="1148"/>
      <c r="N478" s="1149"/>
      <c r="Z478" s="193"/>
      <c r="AA478" s="200"/>
      <c r="AF478" s="200"/>
      <c r="AI478" s="200"/>
      <c r="AK478" s="200"/>
      <c r="AL478" s="200" t="s">
        <v>1436</v>
      </c>
    </row>
    <row r="479" spans="1:38" s="108" customFormat="1" ht="67.5" customHeight="1">
      <c r="A479" s="194" t="s">
        <v>628</v>
      </c>
      <c r="B479" s="195" t="s">
        <v>1437</v>
      </c>
      <c r="C479" s="1145" t="s">
        <v>1438</v>
      </c>
      <c r="D479" s="1145"/>
      <c r="E479" s="1145"/>
      <c r="F479" s="196" t="s">
        <v>307</v>
      </c>
      <c r="G479" s="196"/>
      <c r="H479" s="196"/>
      <c r="I479" s="256">
        <v>6.2</v>
      </c>
      <c r="J479" s="198"/>
      <c r="K479" s="196"/>
      <c r="L479" s="198"/>
      <c r="M479" s="196"/>
      <c r="N479" s="199"/>
      <c r="Z479" s="193"/>
      <c r="AA479" s="200" t="s">
        <v>1438</v>
      </c>
      <c r="AF479" s="200"/>
      <c r="AI479" s="200"/>
      <c r="AK479" s="200"/>
      <c r="AL479" s="200"/>
    </row>
    <row r="480" spans="1:38" s="108" customFormat="1" ht="12" customHeight="1">
      <c r="A480" s="201"/>
      <c r="B480" s="202"/>
      <c r="C480" s="1141" t="s">
        <v>1439</v>
      </c>
      <c r="D480" s="1141"/>
      <c r="E480" s="1141"/>
      <c r="F480" s="1141"/>
      <c r="G480" s="1141"/>
      <c r="H480" s="1141"/>
      <c r="I480" s="1141"/>
      <c r="J480" s="1141"/>
      <c r="K480" s="1141"/>
      <c r="L480" s="1141"/>
      <c r="M480" s="1141"/>
      <c r="N480" s="1146"/>
      <c r="Z480" s="193"/>
      <c r="AA480" s="200"/>
      <c r="AF480" s="200"/>
      <c r="AH480" s="109" t="s">
        <v>1439</v>
      </c>
      <c r="AI480" s="200"/>
      <c r="AK480" s="200"/>
      <c r="AL480" s="200"/>
    </row>
    <row r="481" spans="1:38" s="108" customFormat="1" ht="33.75" customHeight="1">
      <c r="A481" s="203"/>
      <c r="B481" s="204" t="s">
        <v>385</v>
      </c>
      <c r="C481" s="1141" t="s">
        <v>386</v>
      </c>
      <c r="D481" s="1141"/>
      <c r="E481" s="1141"/>
      <c r="F481" s="1141"/>
      <c r="G481" s="1141"/>
      <c r="H481" s="1141"/>
      <c r="I481" s="1141"/>
      <c r="J481" s="1141"/>
      <c r="K481" s="1141"/>
      <c r="L481" s="1141"/>
      <c r="M481" s="1141"/>
      <c r="N481" s="1146"/>
      <c r="Z481" s="193"/>
      <c r="AA481" s="200"/>
      <c r="AB481" s="109" t="s">
        <v>386</v>
      </c>
      <c r="AF481" s="200"/>
      <c r="AI481" s="200"/>
      <c r="AK481" s="200"/>
      <c r="AL481" s="200"/>
    </row>
    <row r="482" spans="1:38" s="108" customFormat="1" ht="12">
      <c r="A482" s="205"/>
      <c r="B482" s="206">
        <v>1</v>
      </c>
      <c r="C482" s="1141" t="s">
        <v>446</v>
      </c>
      <c r="D482" s="1141"/>
      <c r="E482" s="1141"/>
      <c r="F482" s="207"/>
      <c r="G482" s="207"/>
      <c r="H482" s="207"/>
      <c r="I482" s="207"/>
      <c r="J482" s="208">
        <v>14.4</v>
      </c>
      <c r="K482" s="209">
        <v>1.25</v>
      </c>
      <c r="L482" s="208">
        <v>111.6</v>
      </c>
      <c r="M482" s="207"/>
      <c r="N482" s="210"/>
      <c r="Z482" s="193"/>
      <c r="AA482" s="200"/>
      <c r="AC482" s="109" t="s">
        <v>446</v>
      </c>
      <c r="AF482" s="200"/>
      <c r="AI482" s="200"/>
      <c r="AK482" s="200"/>
      <c r="AL482" s="200"/>
    </row>
    <row r="483" spans="1:38" s="108" customFormat="1" ht="12">
      <c r="A483" s="205"/>
      <c r="B483" s="206">
        <v>4</v>
      </c>
      <c r="C483" s="1141" t="s">
        <v>447</v>
      </c>
      <c r="D483" s="1141"/>
      <c r="E483" s="1141"/>
      <c r="F483" s="207"/>
      <c r="G483" s="207"/>
      <c r="H483" s="207"/>
      <c r="I483" s="207"/>
      <c r="J483" s="208">
        <v>128.44999999999999</v>
      </c>
      <c r="K483" s="207"/>
      <c r="L483" s="208">
        <v>796.39</v>
      </c>
      <c r="M483" s="207"/>
      <c r="N483" s="210"/>
      <c r="Z483" s="193"/>
      <c r="AA483" s="200"/>
      <c r="AC483" s="109" t="s">
        <v>447</v>
      </c>
      <c r="AF483" s="200"/>
      <c r="AI483" s="200"/>
      <c r="AK483" s="200"/>
      <c r="AL483" s="200"/>
    </row>
    <row r="484" spans="1:38" s="108" customFormat="1" ht="12">
      <c r="A484" s="205"/>
      <c r="B484" s="204"/>
      <c r="C484" s="1141" t="s">
        <v>448</v>
      </c>
      <c r="D484" s="1141"/>
      <c r="E484" s="1141"/>
      <c r="F484" s="207" t="s">
        <v>390</v>
      </c>
      <c r="G484" s="209">
        <v>1.55</v>
      </c>
      <c r="H484" s="209">
        <v>1.25</v>
      </c>
      <c r="I484" s="250">
        <v>12.012499999999999</v>
      </c>
      <c r="J484" s="204"/>
      <c r="K484" s="207"/>
      <c r="L484" s="204"/>
      <c r="M484" s="207"/>
      <c r="N484" s="210"/>
      <c r="Z484" s="193"/>
      <c r="AA484" s="200"/>
      <c r="AD484" s="109" t="s">
        <v>448</v>
      </c>
      <c r="AF484" s="200"/>
      <c r="AI484" s="200"/>
      <c r="AK484" s="200"/>
      <c r="AL484" s="200"/>
    </row>
    <row r="485" spans="1:38" s="108" customFormat="1" ht="12" customHeight="1">
      <c r="A485" s="205"/>
      <c r="B485" s="204"/>
      <c r="C485" s="1150" t="s">
        <v>391</v>
      </c>
      <c r="D485" s="1150"/>
      <c r="E485" s="1150"/>
      <c r="F485" s="212"/>
      <c r="G485" s="212"/>
      <c r="H485" s="212"/>
      <c r="I485" s="212"/>
      <c r="J485" s="213">
        <v>142.85</v>
      </c>
      <c r="K485" s="212"/>
      <c r="L485" s="213">
        <v>907.99</v>
      </c>
      <c r="M485" s="212"/>
      <c r="N485" s="214"/>
      <c r="Z485" s="193"/>
      <c r="AA485" s="200"/>
      <c r="AE485" s="109" t="s">
        <v>391</v>
      </c>
      <c r="AF485" s="200"/>
      <c r="AI485" s="200"/>
      <c r="AK485" s="200"/>
      <c r="AL485" s="200"/>
    </row>
    <row r="486" spans="1:38" s="108" customFormat="1" ht="12">
      <c r="A486" s="205"/>
      <c r="B486" s="204"/>
      <c r="C486" s="1141" t="s">
        <v>392</v>
      </c>
      <c r="D486" s="1141"/>
      <c r="E486" s="1141"/>
      <c r="F486" s="207"/>
      <c r="G486" s="207"/>
      <c r="H486" s="207"/>
      <c r="I486" s="207"/>
      <c r="J486" s="204"/>
      <c r="K486" s="207"/>
      <c r="L486" s="208">
        <v>111.6</v>
      </c>
      <c r="M486" s="207"/>
      <c r="N486" s="210"/>
      <c r="Z486" s="193"/>
      <c r="AA486" s="200"/>
      <c r="AD486" s="109" t="s">
        <v>392</v>
      </c>
      <c r="AF486" s="200"/>
      <c r="AI486" s="200"/>
      <c r="AK486" s="200"/>
      <c r="AL486" s="200"/>
    </row>
    <row r="487" spans="1:38" s="108" customFormat="1" ht="22.5" customHeight="1">
      <c r="A487" s="205"/>
      <c r="B487" s="204" t="s">
        <v>632</v>
      </c>
      <c r="C487" s="1141" t="s">
        <v>633</v>
      </c>
      <c r="D487" s="1141"/>
      <c r="E487" s="1141"/>
      <c r="F487" s="207" t="s">
        <v>395</v>
      </c>
      <c r="G487" s="215">
        <v>100</v>
      </c>
      <c r="H487" s="207"/>
      <c r="I487" s="215">
        <v>100</v>
      </c>
      <c r="J487" s="204"/>
      <c r="K487" s="207"/>
      <c r="L487" s="208">
        <v>111.6</v>
      </c>
      <c r="M487" s="207"/>
      <c r="N487" s="210"/>
      <c r="Z487" s="193"/>
      <c r="AA487" s="200"/>
      <c r="AD487" s="109" t="s">
        <v>633</v>
      </c>
      <c r="AF487" s="200"/>
      <c r="AI487" s="200"/>
      <c r="AK487" s="200"/>
      <c r="AL487" s="200"/>
    </row>
    <row r="488" spans="1:38" s="108" customFormat="1" ht="22.5" customHeight="1">
      <c r="A488" s="205"/>
      <c r="B488" s="204" t="s">
        <v>634</v>
      </c>
      <c r="C488" s="1141" t="s">
        <v>635</v>
      </c>
      <c r="D488" s="1141"/>
      <c r="E488" s="1141"/>
      <c r="F488" s="207" t="s">
        <v>395</v>
      </c>
      <c r="G488" s="215">
        <v>49</v>
      </c>
      <c r="H488" s="207"/>
      <c r="I488" s="215">
        <v>49</v>
      </c>
      <c r="J488" s="204"/>
      <c r="K488" s="207"/>
      <c r="L488" s="208">
        <v>54.68</v>
      </c>
      <c r="M488" s="207"/>
      <c r="N488" s="210"/>
      <c r="Z488" s="193"/>
      <c r="AA488" s="200"/>
      <c r="AD488" s="109" t="s">
        <v>635</v>
      </c>
      <c r="AF488" s="200"/>
      <c r="AI488" s="200"/>
      <c r="AK488" s="200"/>
      <c r="AL488" s="200"/>
    </row>
    <row r="489" spans="1:38" s="108" customFormat="1" ht="12" customHeight="1">
      <c r="A489" s="216"/>
      <c r="B489" s="217"/>
      <c r="C489" s="1145" t="s">
        <v>398</v>
      </c>
      <c r="D489" s="1145"/>
      <c r="E489" s="1145"/>
      <c r="F489" s="196"/>
      <c r="G489" s="196"/>
      <c r="H489" s="196"/>
      <c r="I489" s="196"/>
      <c r="J489" s="198"/>
      <c r="K489" s="196"/>
      <c r="L489" s="222">
        <v>1074.27</v>
      </c>
      <c r="M489" s="212"/>
      <c r="N489" s="199"/>
      <c r="Z489" s="193"/>
      <c r="AA489" s="200"/>
      <c r="AF489" s="200" t="s">
        <v>398</v>
      </c>
      <c r="AI489" s="200"/>
      <c r="AK489" s="200"/>
      <c r="AL489" s="200"/>
    </row>
    <row r="490" spans="1:38" s="108" customFormat="1" ht="67.5" customHeight="1">
      <c r="A490" s="194" t="s">
        <v>636</v>
      </c>
      <c r="B490" s="195" t="s">
        <v>1440</v>
      </c>
      <c r="C490" s="1145" t="s">
        <v>1441</v>
      </c>
      <c r="D490" s="1145"/>
      <c r="E490" s="1145"/>
      <c r="F490" s="196" t="s">
        <v>307</v>
      </c>
      <c r="G490" s="196"/>
      <c r="H490" s="196"/>
      <c r="I490" s="197">
        <v>1.3625</v>
      </c>
      <c r="J490" s="198"/>
      <c r="K490" s="196"/>
      <c r="L490" s="198"/>
      <c r="M490" s="196"/>
      <c r="N490" s="199"/>
      <c r="Z490" s="193"/>
      <c r="AA490" s="200" t="s">
        <v>1441</v>
      </c>
      <c r="AF490" s="200"/>
      <c r="AI490" s="200"/>
      <c r="AK490" s="200"/>
      <c r="AL490" s="200"/>
    </row>
    <row r="491" spans="1:38" s="108" customFormat="1" ht="12" customHeight="1">
      <c r="A491" s="201"/>
      <c r="B491" s="202"/>
      <c r="C491" s="1141" t="s">
        <v>1442</v>
      </c>
      <c r="D491" s="1141"/>
      <c r="E491" s="1141"/>
      <c r="F491" s="1141"/>
      <c r="G491" s="1141"/>
      <c r="H491" s="1141"/>
      <c r="I491" s="1141"/>
      <c r="J491" s="1141"/>
      <c r="K491" s="1141"/>
      <c r="L491" s="1141"/>
      <c r="M491" s="1141"/>
      <c r="N491" s="1146"/>
      <c r="Z491" s="193"/>
      <c r="AA491" s="200"/>
      <c r="AF491" s="200"/>
      <c r="AH491" s="109" t="s">
        <v>1442</v>
      </c>
      <c r="AI491" s="200"/>
      <c r="AK491" s="200"/>
      <c r="AL491" s="200"/>
    </row>
    <row r="492" spans="1:38" s="108" customFormat="1" ht="33.75" customHeight="1">
      <c r="A492" s="203"/>
      <c r="B492" s="204" t="s">
        <v>385</v>
      </c>
      <c r="C492" s="1141" t="s">
        <v>386</v>
      </c>
      <c r="D492" s="1141"/>
      <c r="E492" s="1141"/>
      <c r="F492" s="1141"/>
      <c r="G492" s="1141"/>
      <c r="H492" s="1141"/>
      <c r="I492" s="1141"/>
      <c r="J492" s="1141"/>
      <c r="K492" s="1141"/>
      <c r="L492" s="1141"/>
      <c r="M492" s="1141"/>
      <c r="N492" s="1146"/>
      <c r="Z492" s="193"/>
      <c r="AA492" s="200"/>
      <c r="AB492" s="109" t="s">
        <v>386</v>
      </c>
      <c r="AF492" s="200"/>
      <c r="AI492" s="200"/>
      <c r="AK492" s="200"/>
      <c r="AL492" s="200"/>
    </row>
    <row r="493" spans="1:38" s="108" customFormat="1" ht="12">
      <c r="A493" s="205"/>
      <c r="B493" s="206">
        <v>1</v>
      </c>
      <c r="C493" s="1141" t="s">
        <v>446</v>
      </c>
      <c r="D493" s="1141"/>
      <c r="E493" s="1141"/>
      <c r="F493" s="207"/>
      <c r="G493" s="207"/>
      <c r="H493" s="207"/>
      <c r="I493" s="207"/>
      <c r="J493" s="208">
        <v>15.79</v>
      </c>
      <c r="K493" s="209">
        <v>1.25</v>
      </c>
      <c r="L493" s="208">
        <v>26.89</v>
      </c>
      <c r="M493" s="207"/>
      <c r="N493" s="210"/>
      <c r="Z493" s="193"/>
      <c r="AA493" s="200"/>
      <c r="AC493" s="109" t="s">
        <v>446</v>
      </c>
      <c r="AF493" s="200"/>
      <c r="AI493" s="200"/>
      <c r="AK493" s="200"/>
      <c r="AL493" s="200"/>
    </row>
    <row r="494" spans="1:38" s="108" customFormat="1" ht="12">
      <c r="A494" s="205"/>
      <c r="B494" s="206">
        <v>4</v>
      </c>
      <c r="C494" s="1141" t="s">
        <v>447</v>
      </c>
      <c r="D494" s="1141"/>
      <c r="E494" s="1141"/>
      <c r="F494" s="207"/>
      <c r="G494" s="207"/>
      <c r="H494" s="207"/>
      <c r="I494" s="207"/>
      <c r="J494" s="208">
        <v>134.28</v>
      </c>
      <c r="K494" s="207"/>
      <c r="L494" s="208">
        <v>182.96</v>
      </c>
      <c r="M494" s="207"/>
      <c r="N494" s="210"/>
      <c r="Z494" s="193"/>
      <c r="AA494" s="200"/>
      <c r="AC494" s="109" t="s">
        <v>447</v>
      </c>
      <c r="AF494" s="200"/>
      <c r="AI494" s="200"/>
      <c r="AK494" s="200"/>
      <c r="AL494" s="200"/>
    </row>
    <row r="495" spans="1:38" s="108" customFormat="1" ht="12">
      <c r="A495" s="205"/>
      <c r="B495" s="204"/>
      <c r="C495" s="1141" t="s">
        <v>448</v>
      </c>
      <c r="D495" s="1141"/>
      <c r="E495" s="1141"/>
      <c r="F495" s="207" t="s">
        <v>390</v>
      </c>
      <c r="G495" s="248">
        <v>1.7</v>
      </c>
      <c r="H495" s="209">
        <v>1.25</v>
      </c>
      <c r="I495" s="211">
        <v>2.8953125000000002</v>
      </c>
      <c r="J495" s="204"/>
      <c r="K495" s="207"/>
      <c r="L495" s="204"/>
      <c r="M495" s="207"/>
      <c r="N495" s="210"/>
      <c r="Z495" s="193"/>
      <c r="AA495" s="200"/>
      <c r="AD495" s="109" t="s">
        <v>448</v>
      </c>
      <c r="AF495" s="200"/>
      <c r="AI495" s="200"/>
      <c r="AK495" s="200"/>
      <c r="AL495" s="200"/>
    </row>
    <row r="496" spans="1:38" s="108" customFormat="1" ht="12" customHeight="1">
      <c r="A496" s="205"/>
      <c r="B496" s="204"/>
      <c r="C496" s="1150" t="s">
        <v>391</v>
      </c>
      <c r="D496" s="1150"/>
      <c r="E496" s="1150"/>
      <c r="F496" s="212"/>
      <c r="G496" s="212"/>
      <c r="H496" s="212"/>
      <c r="I496" s="212"/>
      <c r="J496" s="213">
        <v>150.07</v>
      </c>
      <c r="K496" s="212"/>
      <c r="L496" s="213">
        <v>209.85</v>
      </c>
      <c r="M496" s="212"/>
      <c r="N496" s="214"/>
      <c r="Z496" s="193"/>
      <c r="AA496" s="200"/>
      <c r="AE496" s="109" t="s">
        <v>391</v>
      </c>
      <c r="AF496" s="200"/>
      <c r="AI496" s="200"/>
      <c r="AK496" s="200"/>
      <c r="AL496" s="200"/>
    </row>
    <row r="497" spans="1:38" s="108" customFormat="1" ht="12">
      <c r="A497" s="205"/>
      <c r="B497" s="204"/>
      <c r="C497" s="1141" t="s">
        <v>392</v>
      </c>
      <c r="D497" s="1141"/>
      <c r="E497" s="1141"/>
      <c r="F497" s="207"/>
      <c r="G497" s="207"/>
      <c r="H497" s="207"/>
      <c r="I497" s="207"/>
      <c r="J497" s="204"/>
      <c r="K497" s="207"/>
      <c r="L497" s="208">
        <v>26.89</v>
      </c>
      <c r="M497" s="207"/>
      <c r="N497" s="210"/>
      <c r="Z497" s="193"/>
      <c r="AA497" s="200"/>
      <c r="AD497" s="109" t="s">
        <v>392</v>
      </c>
      <c r="AF497" s="200"/>
      <c r="AI497" s="200"/>
      <c r="AK497" s="200"/>
      <c r="AL497" s="200"/>
    </row>
    <row r="498" spans="1:38" s="108" customFormat="1" ht="22.5" customHeight="1">
      <c r="A498" s="205"/>
      <c r="B498" s="204" t="s">
        <v>632</v>
      </c>
      <c r="C498" s="1141" t="s">
        <v>633</v>
      </c>
      <c r="D498" s="1141"/>
      <c r="E498" s="1141"/>
      <c r="F498" s="207" t="s">
        <v>395</v>
      </c>
      <c r="G498" s="215">
        <v>100</v>
      </c>
      <c r="H498" s="207"/>
      <c r="I498" s="215">
        <v>100</v>
      </c>
      <c r="J498" s="204"/>
      <c r="K498" s="207"/>
      <c r="L498" s="208">
        <v>26.89</v>
      </c>
      <c r="M498" s="207"/>
      <c r="N498" s="210"/>
      <c r="Z498" s="193"/>
      <c r="AA498" s="200"/>
      <c r="AD498" s="109" t="s">
        <v>633</v>
      </c>
      <c r="AF498" s="200"/>
      <c r="AI498" s="200"/>
      <c r="AK498" s="200"/>
      <c r="AL498" s="200"/>
    </row>
    <row r="499" spans="1:38" s="108" customFormat="1" ht="22.5" customHeight="1">
      <c r="A499" s="205"/>
      <c r="B499" s="204" t="s">
        <v>634</v>
      </c>
      <c r="C499" s="1141" t="s">
        <v>635</v>
      </c>
      <c r="D499" s="1141"/>
      <c r="E499" s="1141"/>
      <c r="F499" s="207" t="s">
        <v>395</v>
      </c>
      <c r="G499" s="215">
        <v>49</v>
      </c>
      <c r="H499" s="207"/>
      <c r="I499" s="215">
        <v>49</v>
      </c>
      <c r="J499" s="204"/>
      <c r="K499" s="207"/>
      <c r="L499" s="208">
        <v>13.18</v>
      </c>
      <c r="M499" s="207"/>
      <c r="N499" s="210"/>
      <c r="Z499" s="193"/>
      <c r="AA499" s="200"/>
      <c r="AD499" s="109" t="s">
        <v>635</v>
      </c>
      <c r="AF499" s="200"/>
      <c r="AI499" s="200"/>
      <c r="AK499" s="200"/>
      <c r="AL499" s="200"/>
    </row>
    <row r="500" spans="1:38" s="108" customFormat="1" ht="12" customHeight="1">
      <c r="A500" s="216"/>
      <c r="B500" s="217"/>
      <c r="C500" s="1145" t="s">
        <v>398</v>
      </c>
      <c r="D500" s="1145"/>
      <c r="E500" s="1145"/>
      <c r="F500" s="196"/>
      <c r="G500" s="196"/>
      <c r="H500" s="196"/>
      <c r="I500" s="196"/>
      <c r="J500" s="198"/>
      <c r="K500" s="196"/>
      <c r="L500" s="218">
        <v>249.92</v>
      </c>
      <c r="M500" s="212"/>
      <c r="N500" s="199"/>
      <c r="Z500" s="193"/>
      <c r="AA500" s="200"/>
      <c r="AF500" s="200" t="s">
        <v>398</v>
      </c>
      <c r="AI500" s="200"/>
      <c r="AK500" s="200"/>
      <c r="AL500" s="200"/>
    </row>
    <row r="501" spans="1:38" s="108" customFormat="1" ht="33.75" customHeight="1">
      <c r="A501" s="194" t="s">
        <v>640</v>
      </c>
      <c r="B501" s="195" t="s">
        <v>1443</v>
      </c>
      <c r="C501" s="1145" t="s">
        <v>1444</v>
      </c>
      <c r="D501" s="1145"/>
      <c r="E501" s="1145"/>
      <c r="F501" s="196" t="s">
        <v>539</v>
      </c>
      <c r="G501" s="196"/>
      <c r="H501" s="196"/>
      <c r="I501" s="219">
        <v>4.6980000000000001E-2</v>
      </c>
      <c r="J501" s="198"/>
      <c r="K501" s="196"/>
      <c r="L501" s="198"/>
      <c r="M501" s="196"/>
      <c r="N501" s="199"/>
      <c r="Z501" s="193"/>
      <c r="AA501" s="200" t="s">
        <v>1444</v>
      </c>
      <c r="AF501" s="200"/>
      <c r="AI501" s="200"/>
      <c r="AK501" s="200"/>
      <c r="AL501" s="200"/>
    </row>
    <row r="502" spans="1:38" s="108" customFormat="1" ht="12" customHeight="1">
      <c r="A502" s="201"/>
      <c r="B502" s="202"/>
      <c r="C502" s="1141" t="s">
        <v>1445</v>
      </c>
      <c r="D502" s="1141"/>
      <c r="E502" s="1141"/>
      <c r="F502" s="1141"/>
      <c r="G502" s="1141"/>
      <c r="H502" s="1141"/>
      <c r="I502" s="1141"/>
      <c r="J502" s="1141"/>
      <c r="K502" s="1141"/>
      <c r="L502" s="1141"/>
      <c r="M502" s="1141"/>
      <c r="N502" s="1146"/>
      <c r="Z502" s="193"/>
      <c r="AA502" s="200"/>
      <c r="AF502" s="200"/>
      <c r="AH502" s="109" t="s">
        <v>1445</v>
      </c>
      <c r="AI502" s="200"/>
      <c r="AK502" s="200"/>
      <c r="AL502" s="200"/>
    </row>
    <row r="503" spans="1:38" s="108" customFormat="1" ht="12">
      <c r="A503" s="205"/>
      <c r="B503" s="206">
        <v>1</v>
      </c>
      <c r="C503" s="1141" t="s">
        <v>446</v>
      </c>
      <c r="D503" s="1141"/>
      <c r="E503" s="1141"/>
      <c r="F503" s="207"/>
      <c r="G503" s="207"/>
      <c r="H503" s="207"/>
      <c r="I503" s="207"/>
      <c r="J503" s="208">
        <v>41.8</v>
      </c>
      <c r="K503" s="207"/>
      <c r="L503" s="208">
        <v>1.96</v>
      </c>
      <c r="M503" s="207"/>
      <c r="N503" s="210"/>
      <c r="Z503" s="193"/>
      <c r="AA503" s="200"/>
      <c r="AC503" s="109" t="s">
        <v>446</v>
      </c>
      <c r="AF503" s="200"/>
      <c r="AI503" s="200"/>
      <c r="AK503" s="200"/>
      <c r="AL503" s="200"/>
    </row>
    <row r="504" spans="1:38" s="108" customFormat="1" ht="12">
      <c r="A504" s="205"/>
      <c r="B504" s="206">
        <v>2</v>
      </c>
      <c r="C504" s="1141" t="s">
        <v>387</v>
      </c>
      <c r="D504" s="1141"/>
      <c r="E504" s="1141"/>
      <c r="F504" s="207"/>
      <c r="G504" s="207"/>
      <c r="H504" s="207"/>
      <c r="I504" s="207"/>
      <c r="J504" s="208">
        <v>0.66</v>
      </c>
      <c r="K504" s="207"/>
      <c r="L504" s="208">
        <v>0.03</v>
      </c>
      <c r="M504" s="207"/>
      <c r="N504" s="210"/>
      <c r="Z504" s="193"/>
      <c r="AA504" s="200"/>
      <c r="AC504" s="109" t="s">
        <v>387</v>
      </c>
      <c r="AF504" s="200"/>
      <c r="AI504" s="200"/>
      <c r="AK504" s="200"/>
      <c r="AL504" s="200"/>
    </row>
    <row r="505" spans="1:38" s="108" customFormat="1" ht="12">
      <c r="A505" s="205"/>
      <c r="B505" s="206">
        <v>3</v>
      </c>
      <c r="C505" s="1141" t="s">
        <v>388</v>
      </c>
      <c r="D505" s="1141"/>
      <c r="E505" s="1141"/>
      <c r="F505" s="207"/>
      <c r="G505" s="207"/>
      <c r="H505" s="207"/>
      <c r="I505" s="207"/>
      <c r="J505" s="208">
        <v>0.12</v>
      </c>
      <c r="K505" s="207"/>
      <c r="L505" s="208">
        <v>0.01</v>
      </c>
      <c r="M505" s="207"/>
      <c r="N505" s="210"/>
      <c r="Z505" s="193"/>
      <c r="AA505" s="200"/>
      <c r="AC505" s="109" t="s">
        <v>388</v>
      </c>
      <c r="AF505" s="200"/>
      <c r="AI505" s="200"/>
      <c r="AK505" s="200"/>
      <c r="AL505" s="200"/>
    </row>
    <row r="506" spans="1:38" s="108" customFormat="1" ht="12">
      <c r="A506" s="205"/>
      <c r="B506" s="206">
        <v>4</v>
      </c>
      <c r="C506" s="1141" t="s">
        <v>447</v>
      </c>
      <c r="D506" s="1141"/>
      <c r="E506" s="1141"/>
      <c r="F506" s="207"/>
      <c r="G506" s="207"/>
      <c r="H506" s="207"/>
      <c r="I506" s="207"/>
      <c r="J506" s="208">
        <v>269.47000000000003</v>
      </c>
      <c r="K506" s="207"/>
      <c r="L506" s="208">
        <v>12.66</v>
      </c>
      <c r="M506" s="207"/>
      <c r="N506" s="210"/>
      <c r="Z506" s="193"/>
      <c r="AA506" s="200"/>
      <c r="AC506" s="109" t="s">
        <v>447</v>
      </c>
      <c r="AF506" s="200"/>
      <c r="AI506" s="200"/>
      <c r="AK506" s="200"/>
      <c r="AL506" s="200"/>
    </row>
    <row r="507" spans="1:38" s="108" customFormat="1" ht="12">
      <c r="A507" s="205"/>
      <c r="B507" s="204"/>
      <c r="C507" s="1141" t="s">
        <v>448</v>
      </c>
      <c r="D507" s="1141"/>
      <c r="E507" s="1141"/>
      <c r="F507" s="207" t="s">
        <v>390</v>
      </c>
      <c r="G507" s="248">
        <v>4.9000000000000004</v>
      </c>
      <c r="H507" s="207"/>
      <c r="I507" s="249">
        <v>0.23020199999999999</v>
      </c>
      <c r="J507" s="204"/>
      <c r="K507" s="207"/>
      <c r="L507" s="204"/>
      <c r="M507" s="207"/>
      <c r="N507" s="210"/>
      <c r="Z507" s="193"/>
      <c r="AA507" s="200"/>
      <c r="AD507" s="109" t="s">
        <v>448</v>
      </c>
      <c r="AF507" s="200"/>
      <c r="AI507" s="200"/>
      <c r="AK507" s="200"/>
      <c r="AL507" s="200"/>
    </row>
    <row r="508" spans="1:38" s="108" customFormat="1" ht="12">
      <c r="A508" s="205"/>
      <c r="B508" s="204"/>
      <c r="C508" s="1141" t="s">
        <v>389</v>
      </c>
      <c r="D508" s="1141"/>
      <c r="E508" s="1141"/>
      <c r="F508" s="207" t="s">
        <v>390</v>
      </c>
      <c r="G508" s="209">
        <v>0.01</v>
      </c>
      <c r="H508" s="207"/>
      <c r="I508" s="211">
        <v>4.6979999999999998E-4</v>
      </c>
      <c r="J508" s="204"/>
      <c r="K508" s="207"/>
      <c r="L508" s="204"/>
      <c r="M508" s="207"/>
      <c r="N508" s="210"/>
      <c r="Z508" s="193"/>
      <c r="AA508" s="200"/>
      <c r="AD508" s="109" t="s">
        <v>389</v>
      </c>
      <c r="AF508" s="200"/>
      <c r="AI508" s="200"/>
      <c r="AK508" s="200"/>
      <c r="AL508" s="200"/>
    </row>
    <row r="509" spans="1:38" s="108" customFormat="1" ht="12" customHeight="1">
      <c r="A509" s="205"/>
      <c r="B509" s="204"/>
      <c r="C509" s="1150" t="s">
        <v>391</v>
      </c>
      <c r="D509" s="1150"/>
      <c r="E509" s="1150"/>
      <c r="F509" s="212"/>
      <c r="G509" s="212"/>
      <c r="H509" s="212"/>
      <c r="I509" s="212"/>
      <c r="J509" s="213">
        <v>311.93</v>
      </c>
      <c r="K509" s="212"/>
      <c r="L509" s="213">
        <v>14.65</v>
      </c>
      <c r="M509" s="212"/>
      <c r="N509" s="214"/>
      <c r="Z509" s="193"/>
      <c r="AA509" s="200"/>
      <c r="AE509" s="109" t="s">
        <v>391</v>
      </c>
      <c r="AF509" s="200"/>
      <c r="AI509" s="200"/>
      <c r="AK509" s="200"/>
      <c r="AL509" s="200"/>
    </row>
    <row r="510" spans="1:38" s="108" customFormat="1" ht="12">
      <c r="A510" s="205"/>
      <c r="B510" s="204"/>
      <c r="C510" s="1141" t="s">
        <v>392</v>
      </c>
      <c r="D510" s="1141"/>
      <c r="E510" s="1141"/>
      <c r="F510" s="207"/>
      <c r="G510" s="207"/>
      <c r="H510" s="207"/>
      <c r="I510" s="207"/>
      <c r="J510" s="204"/>
      <c r="K510" s="207"/>
      <c r="L510" s="208">
        <v>1.97</v>
      </c>
      <c r="M510" s="207"/>
      <c r="N510" s="210"/>
      <c r="Z510" s="193"/>
      <c r="AA510" s="200"/>
      <c r="AD510" s="109" t="s">
        <v>392</v>
      </c>
      <c r="AF510" s="200"/>
      <c r="AI510" s="200"/>
      <c r="AK510" s="200"/>
      <c r="AL510" s="200"/>
    </row>
    <row r="511" spans="1:38" s="108" customFormat="1" ht="22.5">
      <c r="A511" s="205"/>
      <c r="B511" s="204" t="s">
        <v>1446</v>
      </c>
      <c r="C511" s="1141" t="s">
        <v>1447</v>
      </c>
      <c r="D511" s="1141"/>
      <c r="E511" s="1141"/>
      <c r="F511" s="207" t="s">
        <v>395</v>
      </c>
      <c r="G511" s="215">
        <v>109</v>
      </c>
      <c r="H511" s="207"/>
      <c r="I511" s="215">
        <v>109</v>
      </c>
      <c r="J511" s="204"/>
      <c r="K511" s="207"/>
      <c r="L511" s="208">
        <v>2.15</v>
      </c>
      <c r="M511" s="207"/>
      <c r="N511" s="210"/>
      <c r="Z511" s="193"/>
      <c r="AA511" s="200"/>
      <c r="AD511" s="109" t="s">
        <v>1447</v>
      </c>
      <c r="AF511" s="200"/>
      <c r="AI511" s="200"/>
      <c r="AK511" s="200"/>
      <c r="AL511" s="200"/>
    </row>
    <row r="512" spans="1:38" s="108" customFormat="1" ht="22.5">
      <c r="A512" s="205"/>
      <c r="B512" s="204" t="s">
        <v>1448</v>
      </c>
      <c r="C512" s="1141" t="s">
        <v>1449</v>
      </c>
      <c r="D512" s="1141"/>
      <c r="E512" s="1141"/>
      <c r="F512" s="207" t="s">
        <v>395</v>
      </c>
      <c r="G512" s="215">
        <v>57</v>
      </c>
      <c r="H512" s="207"/>
      <c r="I512" s="215">
        <v>57</v>
      </c>
      <c r="J512" s="204"/>
      <c r="K512" s="207"/>
      <c r="L512" s="208">
        <v>1.1200000000000001</v>
      </c>
      <c r="M512" s="207"/>
      <c r="N512" s="210"/>
      <c r="Z512" s="193"/>
      <c r="AA512" s="200"/>
      <c r="AD512" s="109" t="s">
        <v>1449</v>
      </c>
      <c r="AF512" s="200"/>
      <c r="AI512" s="200"/>
      <c r="AK512" s="200"/>
      <c r="AL512" s="200"/>
    </row>
    <row r="513" spans="1:38" s="108" customFormat="1" ht="12" customHeight="1">
      <c r="A513" s="216"/>
      <c r="B513" s="217"/>
      <c r="C513" s="1145" t="s">
        <v>398</v>
      </c>
      <c r="D513" s="1145"/>
      <c r="E513" s="1145"/>
      <c r="F513" s="196"/>
      <c r="G513" s="196"/>
      <c r="H513" s="196"/>
      <c r="I513" s="196"/>
      <c r="J513" s="198"/>
      <c r="K513" s="196"/>
      <c r="L513" s="218">
        <v>17.920000000000002</v>
      </c>
      <c r="M513" s="212"/>
      <c r="N513" s="199"/>
      <c r="Z513" s="193"/>
      <c r="AA513" s="200"/>
      <c r="AF513" s="200" t="s">
        <v>398</v>
      </c>
      <c r="AI513" s="200"/>
      <c r="AK513" s="200"/>
      <c r="AL513" s="200"/>
    </row>
    <row r="514" spans="1:38" s="108" customFormat="1" ht="12" customHeight="1">
      <c r="A514" s="1147" t="s">
        <v>1450</v>
      </c>
      <c r="B514" s="1148"/>
      <c r="C514" s="1148"/>
      <c r="D514" s="1148"/>
      <c r="E514" s="1148"/>
      <c r="F514" s="1148"/>
      <c r="G514" s="1148"/>
      <c r="H514" s="1148"/>
      <c r="I514" s="1148"/>
      <c r="J514" s="1148"/>
      <c r="K514" s="1148"/>
      <c r="L514" s="1148"/>
      <c r="M514" s="1148"/>
      <c r="N514" s="1149"/>
      <c r="Z514" s="193"/>
      <c r="AA514" s="200"/>
      <c r="AF514" s="200"/>
      <c r="AI514" s="200"/>
      <c r="AK514" s="200"/>
      <c r="AL514" s="200" t="s">
        <v>1450</v>
      </c>
    </row>
    <row r="515" spans="1:38" s="108" customFormat="1" ht="22.5" customHeight="1">
      <c r="A515" s="194" t="s">
        <v>645</v>
      </c>
      <c r="B515" s="195" t="s">
        <v>1399</v>
      </c>
      <c r="C515" s="1145" t="s">
        <v>1400</v>
      </c>
      <c r="D515" s="1145"/>
      <c r="E515" s="1145"/>
      <c r="F515" s="196" t="s">
        <v>539</v>
      </c>
      <c r="G515" s="196"/>
      <c r="H515" s="196"/>
      <c r="I515" s="197">
        <v>6.3700000000000007E-2</v>
      </c>
      <c r="J515" s="198"/>
      <c r="K515" s="196"/>
      <c r="L515" s="198"/>
      <c r="M515" s="196"/>
      <c r="N515" s="199"/>
      <c r="Z515" s="193"/>
      <c r="AA515" s="200" t="s">
        <v>1400</v>
      </c>
      <c r="AF515" s="200"/>
      <c r="AI515" s="200"/>
      <c r="AK515" s="200"/>
      <c r="AL515" s="200"/>
    </row>
    <row r="516" spans="1:38" s="108" customFormat="1" ht="12" customHeight="1">
      <c r="A516" s="201"/>
      <c r="B516" s="202"/>
      <c r="C516" s="1141" t="s">
        <v>1451</v>
      </c>
      <c r="D516" s="1141"/>
      <c r="E516" s="1141"/>
      <c r="F516" s="1141"/>
      <c r="G516" s="1141"/>
      <c r="H516" s="1141"/>
      <c r="I516" s="1141"/>
      <c r="J516" s="1141"/>
      <c r="K516" s="1141"/>
      <c r="L516" s="1141"/>
      <c r="M516" s="1141"/>
      <c r="N516" s="1146"/>
      <c r="Z516" s="193"/>
      <c r="AA516" s="200"/>
      <c r="AF516" s="200"/>
      <c r="AH516" s="109" t="s">
        <v>1451</v>
      </c>
      <c r="AI516" s="200"/>
      <c r="AK516" s="200"/>
      <c r="AL516" s="200"/>
    </row>
    <row r="517" spans="1:38" s="108" customFormat="1" ht="33.75" customHeight="1">
      <c r="A517" s="203"/>
      <c r="B517" s="204" t="s">
        <v>385</v>
      </c>
      <c r="C517" s="1141" t="s">
        <v>386</v>
      </c>
      <c r="D517" s="1141"/>
      <c r="E517" s="1141"/>
      <c r="F517" s="1141"/>
      <c r="G517" s="1141"/>
      <c r="H517" s="1141"/>
      <c r="I517" s="1141"/>
      <c r="J517" s="1141"/>
      <c r="K517" s="1141"/>
      <c r="L517" s="1141"/>
      <c r="M517" s="1141"/>
      <c r="N517" s="1146"/>
      <c r="Z517" s="193"/>
      <c r="AA517" s="200"/>
      <c r="AB517" s="109" t="s">
        <v>386</v>
      </c>
      <c r="AF517" s="200"/>
      <c r="AI517" s="200"/>
      <c r="AK517" s="200"/>
      <c r="AL517" s="200"/>
    </row>
    <row r="518" spans="1:38" s="108" customFormat="1" ht="12">
      <c r="A518" s="205"/>
      <c r="B518" s="206">
        <v>1</v>
      </c>
      <c r="C518" s="1141" t="s">
        <v>446</v>
      </c>
      <c r="D518" s="1141"/>
      <c r="E518" s="1141"/>
      <c r="F518" s="207"/>
      <c r="G518" s="207"/>
      <c r="H518" s="207"/>
      <c r="I518" s="207"/>
      <c r="J518" s="220">
        <v>2053.1999999999998</v>
      </c>
      <c r="K518" s="209">
        <v>1.25</v>
      </c>
      <c r="L518" s="208">
        <v>163.49</v>
      </c>
      <c r="M518" s="207"/>
      <c r="N518" s="210"/>
      <c r="Z518" s="193"/>
      <c r="AA518" s="200"/>
      <c r="AC518" s="109" t="s">
        <v>446</v>
      </c>
      <c r="AF518" s="200"/>
      <c r="AI518" s="200"/>
      <c r="AK518" s="200"/>
      <c r="AL518" s="200"/>
    </row>
    <row r="519" spans="1:38" s="108" customFormat="1" ht="12">
      <c r="A519" s="205"/>
      <c r="B519" s="206">
        <v>2</v>
      </c>
      <c r="C519" s="1141" t="s">
        <v>387</v>
      </c>
      <c r="D519" s="1141"/>
      <c r="E519" s="1141"/>
      <c r="F519" s="207"/>
      <c r="G519" s="207"/>
      <c r="H519" s="207"/>
      <c r="I519" s="207"/>
      <c r="J519" s="208">
        <v>24.42</v>
      </c>
      <c r="K519" s="209">
        <v>1.25</v>
      </c>
      <c r="L519" s="208">
        <v>1.94</v>
      </c>
      <c r="M519" s="207"/>
      <c r="N519" s="210"/>
      <c r="Z519" s="193"/>
      <c r="AA519" s="200"/>
      <c r="AC519" s="109" t="s">
        <v>387</v>
      </c>
      <c r="AF519" s="200"/>
      <c r="AI519" s="200"/>
      <c r="AK519" s="200"/>
      <c r="AL519" s="200"/>
    </row>
    <row r="520" spans="1:38" s="108" customFormat="1" ht="12">
      <c r="A520" s="205"/>
      <c r="B520" s="206">
        <v>3</v>
      </c>
      <c r="C520" s="1141" t="s">
        <v>388</v>
      </c>
      <c r="D520" s="1141"/>
      <c r="E520" s="1141"/>
      <c r="F520" s="207"/>
      <c r="G520" s="207"/>
      <c r="H520" s="207"/>
      <c r="I520" s="207"/>
      <c r="J520" s="208">
        <v>17.53</v>
      </c>
      <c r="K520" s="209">
        <v>1.25</v>
      </c>
      <c r="L520" s="208">
        <v>1.4</v>
      </c>
      <c r="M520" s="207"/>
      <c r="N520" s="210"/>
      <c r="Z520" s="193"/>
      <c r="AA520" s="200"/>
      <c r="AC520" s="109" t="s">
        <v>388</v>
      </c>
      <c r="AF520" s="200"/>
      <c r="AI520" s="200"/>
      <c r="AK520" s="200"/>
      <c r="AL520" s="200"/>
    </row>
    <row r="521" spans="1:38" s="108" customFormat="1" ht="12">
      <c r="A521" s="205"/>
      <c r="B521" s="206">
        <v>4</v>
      </c>
      <c r="C521" s="1141" t="s">
        <v>447</v>
      </c>
      <c r="D521" s="1141"/>
      <c r="E521" s="1141"/>
      <c r="F521" s="207"/>
      <c r="G521" s="207"/>
      <c r="H521" s="207"/>
      <c r="I521" s="207"/>
      <c r="J521" s="208">
        <v>59.69</v>
      </c>
      <c r="K521" s="207"/>
      <c r="L521" s="208">
        <v>3.8</v>
      </c>
      <c r="M521" s="207"/>
      <c r="N521" s="210"/>
      <c r="Z521" s="193"/>
      <c r="AA521" s="200"/>
      <c r="AC521" s="109" t="s">
        <v>447</v>
      </c>
      <c r="AF521" s="200"/>
      <c r="AI521" s="200"/>
      <c r="AK521" s="200"/>
      <c r="AL521" s="200"/>
    </row>
    <row r="522" spans="1:38" s="108" customFormat="1" ht="12">
      <c r="A522" s="205"/>
      <c r="B522" s="204"/>
      <c r="C522" s="1141" t="s">
        <v>448</v>
      </c>
      <c r="D522" s="1141"/>
      <c r="E522" s="1141"/>
      <c r="F522" s="207" t="s">
        <v>390</v>
      </c>
      <c r="G522" s="209">
        <v>234.92</v>
      </c>
      <c r="H522" s="209">
        <v>1.25</v>
      </c>
      <c r="I522" s="249">
        <v>18.705504999999999</v>
      </c>
      <c r="J522" s="204"/>
      <c r="K522" s="207"/>
      <c r="L522" s="204"/>
      <c r="M522" s="207"/>
      <c r="N522" s="210"/>
      <c r="Z522" s="193"/>
      <c r="AA522" s="200"/>
      <c r="AD522" s="109" t="s">
        <v>448</v>
      </c>
      <c r="AF522" s="200"/>
      <c r="AI522" s="200"/>
      <c r="AK522" s="200"/>
      <c r="AL522" s="200"/>
    </row>
    <row r="523" spans="1:38" s="108" customFormat="1" ht="12">
      <c r="A523" s="205"/>
      <c r="B523" s="204"/>
      <c r="C523" s="1141" t="s">
        <v>389</v>
      </c>
      <c r="D523" s="1141"/>
      <c r="E523" s="1141"/>
      <c r="F523" s="207" t="s">
        <v>390</v>
      </c>
      <c r="G523" s="209">
        <v>1.73</v>
      </c>
      <c r="H523" s="209">
        <v>1.25</v>
      </c>
      <c r="I523" s="211">
        <v>0.13775129999999999</v>
      </c>
      <c r="J523" s="204"/>
      <c r="K523" s="207"/>
      <c r="L523" s="204"/>
      <c r="M523" s="207"/>
      <c r="N523" s="210"/>
      <c r="Z523" s="193"/>
      <c r="AA523" s="200"/>
      <c r="AD523" s="109" t="s">
        <v>389</v>
      </c>
      <c r="AF523" s="200"/>
      <c r="AI523" s="200"/>
      <c r="AK523" s="200"/>
      <c r="AL523" s="200"/>
    </row>
    <row r="524" spans="1:38" s="108" customFormat="1" ht="12" customHeight="1">
      <c r="A524" s="205"/>
      <c r="B524" s="204"/>
      <c r="C524" s="1150" t="s">
        <v>391</v>
      </c>
      <c r="D524" s="1150"/>
      <c r="E524" s="1150"/>
      <c r="F524" s="212"/>
      <c r="G524" s="212"/>
      <c r="H524" s="212"/>
      <c r="I524" s="212"/>
      <c r="J524" s="221">
        <v>2137.31</v>
      </c>
      <c r="K524" s="212"/>
      <c r="L524" s="213">
        <v>169.23</v>
      </c>
      <c r="M524" s="212"/>
      <c r="N524" s="214"/>
      <c r="Z524" s="193"/>
      <c r="AA524" s="200"/>
      <c r="AE524" s="109" t="s">
        <v>391</v>
      </c>
      <c r="AF524" s="200"/>
      <c r="AI524" s="200"/>
      <c r="AK524" s="200"/>
      <c r="AL524" s="200"/>
    </row>
    <row r="525" spans="1:38" s="108" customFormat="1" ht="12">
      <c r="A525" s="205"/>
      <c r="B525" s="204"/>
      <c r="C525" s="1141" t="s">
        <v>392</v>
      </c>
      <c r="D525" s="1141"/>
      <c r="E525" s="1141"/>
      <c r="F525" s="207"/>
      <c r="G525" s="207"/>
      <c r="H525" s="207"/>
      <c r="I525" s="207"/>
      <c r="J525" s="204"/>
      <c r="K525" s="207"/>
      <c r="L525" s="208">
        <v>164.89</v>
      </c>
      <c r="M525" s="207"/>
      <c r="N525" s="210"/>
      <c r="Z525" s="193"/>
      <c r="AA525" s="200"/>
      <c r="AD525" s="109" t="s">
        <v>392</v>
      </c>
      <c r="AF525" s="200"/>
      <c r="AI525" s="200"/>
      <c r="AK525" s="200"/>
      <c r="AL525" s="200"/>
    </row>
    <row r="526" spans="1:38" s="108" customFormat="1" ht="22.5">
      <c r="A526" s="205"/>
      <c r="B526" s="204" t="s">
        <v>541</v>
      </c>
      <c r="C526" s="1141" t="s">
        <v>542</v>
      </c>
      <c r="D526" s="1141"/>
      <c r="E526" s="1141"/>
      <c r="F526" s="207" t="s">
        <v>395</v>
      </c>
      <c r="G526" s="215">
        <v>112</v>
      </c>
      <c r="H526" s="207"/>
      <c r="I526" s="215">
        <v>112</v>
      </c>
      <c r="J526" s="204"/>
      <c r="K526" s="207"/>
      <c r="L526" s="208">
        <v>184.68</v>
      </c>
      <c r="M526" s="207"/>
      <c r="N526" s="210"/>
      <c r="Z526" s="193"/>
      <c r="AA526" s="200"/>
      <c r="AD526" s="109" t="s">
        <v>542</v>
      </c>
      <c r="AF526" s="200"/>
      <c r="AI526" s="200"/>
      <c r="AK526" s="200"/>
      <c r="AL526" s="200"/>
    </row>
    <row r="527" spans="1:38" s="108" customFormat="1" ht="22.5">
      <c r="A527" s="205"/>
      <c r="B527" s="204" t="s">
        <v>543</v>
      </c>
      <c r="C527" s="1141" t="s">
        <v>544</v>
      </c>
      <c r="D527" s="1141"/>
      <c r="E527" s="1141"/>
      <c r="F527" s="207" t="s">
        <v>395</v>
      </c>
      <c r="G527" s="215">
        <v>65</v>
      </c>
      <c r="H527" s="207"/>
      <c r="I527" s="215">
        <v>65</v>
      </c>
      <c r="J527" s="204"/>
      <c r="K527" s="207"/>
      <c r="L527" s="208">
        <v>107.18</v>
      </c>
      <c r="M527" s="207"/>
      <c r="N527" s="210"/>
      <c r="Z527" s="193"/>
      <c r="AA527" s="200"/>
      <c r="AD527" s="109" t="s">
        <v>544</v>
      </c>
      <c r="AF527" s="200"/>
      <c r="AI527" s="200"/>
      <c r="AK527" s="200"/>
      <c r="AL527" s="200"/>
    </row>
    <row r="528" spans="1:38" s="108" customFormat="1" ht="12" customHeight="1">
      <c r="A528" s="216"/>
      <c r="B528" s="217"/>
      <c r="C528" s="1145" t="s">
        <v>398</v>
      </c>
      <c r="D528" s="1145"/>
      <c r="E528" s="1145"/>
      <c r="F528" s="196"/>
      <c r="G528" s="196"/>
      <c r="H528" s="196"/>
      <c r="I528" s="196"/>
      <c r="J528" s="198"/>
      <c r="K528" s="196"/>
      <c r="L528" s="218">
        <v>461.09</v>
      </c>
      <c r="M528" s="212"/>
      <c r="N528" s="199"/>
      <c r="Z528" s="193"/>
      <c r="AA528" s="200"/>
      <c r="AF528" s="200" t="s">
        <v>398</v>
      </c>
      <c r="AI528" s="200"/>
      <c r="AK528" s="200"/>
      <c r="AL528" s="200"/>
    </row>
    <row r="529" spans="1:38" s="108" customFormat="1" ht="22.5" customHeight="1">
      <c r="A529" s="194" t="s">
        <v>652</v>
      </c>
      <c r="B529" s="195" t="s">
        <v>637</v>
      </c>
      <c r="C529" s="1145" t="s">
        <v>638</v>
      </c>
      <c r="D529" s="1145"/>
      <c r="E529" s="1145"/>
      <c r="F529" s="196" t="s">
        <v>472</v>
      </c>
      <c r="G529" s="196"/>
      <c r="H529" s="196"/>
      <c r="I529" s="219">
        <v>7.6439999999999994E-2</v>
      </c>
      <c r="J529" s="222">
        <v>4316</v>
      </c>
      <c r="K529" s="196"/>
      <c r="L529" s="218">
        <v>329.92</v>
      </c>
      <c r="M529" s="196"/>
      <c r="N529" s="199"/>
      <c r="Z529" s="193"/>
      <c r="AA529" s="200" t="s">
        <v>638</v>
      </c>
      <c r="AF529" s="200"/>
      <c r="AI529" s="200"/>
      <c r="AK529" s="200"/>
      <c r="AL529" s="200"/>
    </row>
    <row r="530" spans="1:38" s="108" customFormat="1" ht="12" customHeight="1">
      <c r="A530" s="216"/>
      <c r="B530" s="217"/>
      <c r="C530" s="1141" t="s">
        <v>409</v>
      </c>
      <c r="D530" s="1141"/>
      <c r="E530" s="1141"/>
      <c r="F530" s="1141"/>
      <c r="G530" s="1141"/>
      <c r="H530" s="1141"/>
      <c r="I530" s="1141"/>
      <c r="J530" s="1141"/>
      <c r="K530" s="1141"/>
      <c r="L530" s="1141"/>
      <c r="M530" s="1141"/>
      <c r="N530" s="1146"/>
      <c r="Z530" s="193"/>
      <c r="AA530" s="200"/>
      <c r="AF530" s="200"/>
      <c r="AG530" s="109" t="s">
        <v>409</v>
      </c>
      <c r="AI530" s="200"/>
      <c r="AK530" s="200"/>
      <c r="AL530" s="200"/>
    </row>
    <row r="531" spans="1:38" s="108" customFormat="1" ht="12" customHeight="1">
      <c r="A531" s="216"/>
      <c r="B531" s="217"/>
      <c r="C531" s="1145" t="s">
        <v>398</v>
      </c>
      <c r="D531" s="1145"/>
      <c r="E531" s="1145"/>
      <c r="F531" s="196"/>
      <c r="G531" s="196"/>
      <c r="H531" s="196"/>
      <c r="I531" s="196"/>
      <c r="J531" s="198"/>
      <c r="K531" s="196"/>
      <c r="L531" s="218">
        <v>329.92</v>
      </c>
      <c r="M531" s="212"/>
      <c r="N531" s="199"/>
      <c r="Z531" s="193"/>
      <c r="AA531" s="200"/>
      <c r="AF531" s="200" t="s">
        <v>398</v>
      </c>
      <c r="AI531" s="200"/>
      <c r="AK531" s="200"/>
      <c r="AL531" s="200"/>
    </row>
    <row r="532" spans="1:38" s="108" customFormat="1" ht="22.5" customHeight="1">
      <c r="A532" s="194" t="s">
        <v>656</v>
      </c>
      <c r="B532" s="195" t="s">
        <v>1401</v>
      </c>
      <c r="C532" s="1145" t="s">
        <v>1402</v>
      </c>
      <c r="D532" s="1145"/>
      <c r="E532" s="1145"/>
      <c r="F532" s="196" t="s">
        <v>307</v>
      </c>
      <c r="G532" s="196"/>
      <c r="H532" s="196"/>
      <c r="I532" s="197">
        <v>6.4973999999999998</v>
      </c>
      <c r="J532" s="218">
        <v>85</v>
      </c>
      <c r="K532" s="196"/>
      <c r="L532" s="218">
        <v>552.28</v>
      </c>
      <c r="M532" s="196"/>
      <c r="N532" s="199"/>
      <c r="Z532" s="193"/>
      <c r="AA532" s="200" t="s">
        <v>1402</v>
      </c>
      <c r="AF532" s="200"/>
      <c r="AI532" s="200"/>
      <c r="AK532" s="200"/>
      <c r="AL532" s="200"/>
    </row>
    <row r="533" spans="1:38" s="108" customFormat="1" ht="12" customHeight="1">
      <c r="A533" s="216"/>
      <c r="B533" s="217"/>
      <c r="C533" s="1141" t="s">
        <v>409</v>
      </c>
      <c r="D533" s="1141"/>
      <c r="E533" s="1141"/>
      <c r="F533" s="1141"/>
      <c r="G533" s="1141"/>
      <c r="H533" s="1141"/>
      <c r="I533" s="1141"/>
      <c r="J533" s="1141"/>
      <c r="K533" s="1141"/>
      <c r="L533" s="1141"/>
      <c r="M533" s="1141"/>
      <c r="N533" s="1146"/>
      <c r="Z533" s="193"/>
      <c r="AA533" s="200"/>
      <c r="AF533" s="200"/>
      <c r="AG533" s="109" t="s">
        <v>409</v>
      </c>
      <c r="AI533" s="200"/>
      <c r="AK533" s="200"/>
      <c r="AL533" s="200"/>
    </row>
    <row r="534" spans="1:38" s="108" customFormat="1" ht="12" customHeight="1">
      <c r="A534" s="216"/>
      <c r="B534" s="217"/>
      <c r="C534" s="1145" t="s">
        <v>398</v>
      </c>
      <c r="D534" s="1145"/>
      <c r="E534" s="1145"/>
      <c r="F534" s="196"/>
      <c r="G534" s="196"/>
      <c r="H534" s="196"/>
      <c r="I534" s="196"/>
      <c r="J534" s="198"/>
      <c r="K534" s="196"/>
      <c r="L534" s="218">
        <v>552.28</v>
      </c>
      <c r="M534" s="212"/>
      <c r="N534" s="199"/>
      <c r="Z534" s="193"/>
      <c r="AA534" s="200"/>
      <c r="AF534" s="200" t="s">
        <v>398</v>
      </c>
      <c r="AI534" s="200"/>
      <c r="AK534" s="200"/>
      <c r="AL534" s="200"/>
    </row>
    <row r="535" spans="1:38" s="108" customFormat="1" ht="12" customHeight="1">
      <c r="A535" s="194" t="s">
        <v>664</v>
      </c>
      <c r="B535" s="195" t="s">
        <v>1403</v>
      </c>
      <c r="C535" s="1145" t="s">
        <v>1404</v>
      </c>
      <c r="D535" s="1145"/>
      <c r="E535" s="1145"/>
      <c r="F535" s="196" t="s">
        <v>408</v>
      </c>
      <c r="G535" s="196"/>
      <c r="H535" s="196"/>
      <c r="I535" s="255">
        <v>6.3699999999999998E-4</v>
      </c>
      <c r="J535" s="222">
        <v>2500</v>
      </c>
      <c r="K535" s="196"/>
      <c r="L535" s="218">
        <v>1.59</v>
      </c>
      <c r="M535" s="196"/>
      <c r="N535" s="199"/>
      <c r="Z535" s="193"/>
      <c r="AA535" s="200" t="s">
        <v>1404</v>
      </c>
      <c r="AF535" s="200"/>
      <c r="AI535" s="200"/>
      <c r="AK535" s="200"/>
      <c r="AL535" s="200"/>
    </row>
    <row r="536" spans="1:38" s="108" customFormat="1" ht="12" customHeight="1">
      <c r="A536" s="216"/>
      <c r="B536" s="217"/>
      <c r="C536" s="1141" t="s">
        <v>409</v>
      </c>
      <c r="D536" s="1141"/>
      <c r="E536" s="1141"/>
      <c r="F536" s="1141"/>
      <c r="G536" s="1141"/>
      <c r="H536" s="1141"/>
      <c r="I536" s="1141"/>
      <c r="J536" s="1141"/>
      <c r="K536" s="1141"/>
      <c r="L536" s="1141"/>
      <c r="M536" s="1141"/>
      <c r="N536" s="1146"/>
      <c r="Z536" s="193"/>
      <c r="AA536" s="200"/>
      <c r="AF536" s="200"/>
      <c r="AG536" s="109" t="s">
        <v>409</v>
      </c>
      <c r="AI536" s="200"/>
      <c r="AK536" s="200"/>
      <c r="AL536" s="200"/>
    </row>
    <row r="537" spans="1:38" s="108" customFormat="1" ht="12" customHeight="1">
      <c r="A537" s="216"/>
      <c r="B537" s="217"/>
      <c r="C537" s="1145" t="s">
        <v>398</v>
      </c>
      <c r="D537" s="1145"/>
      <c r="E537" s="1145"/>
      <c r="F537" s="196"/>
      <c r="G537" s="196"/>
      <c r="H537" s="196"/>
      <c r="I537" s="196"/>
      <c r="J537" s="198"/>
      <c r="K537" s="196"/>
      <c r="L537" s="218">
        <v>1.59</v>
      </c>
      <c r="M537" s="212"/>
      <c r="N537" s="199"/>
      <c r="Z537" s="193"/>
      <c r="AA537" s="200"/>
      <c r="AF537" s="200" t="s">
        <v>398</v>
      </c>
      <c r="AI537" s="200"/>
      <c r="AK537" s="200"/>
      <c r="AL537" s="200"/>
    </row>
    <row r="538" spans="1:38" s="108" customFormat="1" ht="1.5" customHeight="1">
      <c r="A538" s="224"/>
      <c r="B538" s="217"/>
      <c r="C538" s="217"/>
      <c r="D538" s="217"/>
      <c r="E538" s="217"/>
      <c r="F538" s="225"/>
      <c r="G538" s="225"/>
      <c r="H538" s="225"/>
      <c r="I538" s="225"/>
      <c r="J538" s="226"/>
      <c r="K538" s="225"/>
      <c r="L538" s="226"/>
      <c r="M538" s="207"/>
      <c r="N538" s="226"/>
      <c r="Z538" s="193"/>
      <c r="AA538" s="200"/>
      <c r="AF538" s="200"/>
      <c r="AI538" s="200"/>
      <c r="AK538" s="200"/>
      <c r="AL538" s="200"/>
    </row>
    <row r="539" spans="1:38" s="108" customFormat="1" ht="12" customHeight="1">
      <c r="A539" s="227"/>
      <c r="B539" s="198"/>
      <c r="C539" s="1145" t="s">
        <v>1452</v>
      </c>
      <c r="D539" s="1145"/>
      <c r="E539" s="1145"/>
      <c r="F539" s="1145"/>
      <c r="G539" s="1145"/>
      <c r="H539" s="1145"/>
      <c r="I539" s="1145"/>
      <c r="J539" s="1145"/>
      <c r="K539" s="1145"/>
      <c r="L539" s="228"/>
      <c r="M539" s="229"/>
      <c r="N539" s="230"/>
      <c r="Z539" s="193"/>
      <c r="AA539" s="200"/>
      <c r="AF539" s="200"/>
      <c r="AI539" s="200" t="s">
        <v>1452</v>
      </c>
      <c r="AK539" s="200"/>
      <c r="AL539" s="200"/>
    </row>
    <row r="540" spans="1:38" s="108" customFormat="1" ht="12" customHeight="1">
      <c r="A540" s="231"/>
      <c r="B540" s="204"/>
      <c r="C540" s="1141" t="s">
        <v>416</v>
      </c>
      <c r="D540" s="1141"/>
      <c r="E540" s="1141"/>
      <c r="F540" s="1141"/>
      <c r="G540" s="1141"/>
      <c r="H540" s="1141"/>
      <c r="I540" s="1141"/>
      <c r="J540" s="1141"/>
      <c r="K540" s="1141"/>
      <c r="L540" s="232">
        <v>7348.23</v>
      </c>
      <c r="M540" s="233"/>
      <c r="N540" s="234"/>
      <c r="Z540" s="193"/>
      <c r="AA540" s="200"/>
      <c r="AF540" s="200"/>
      <c r="AI540" s="200"/>
      <c r="AJ540" s="109" t="s">
        <v>416</v>
      </c>
      <c r="AK540" s="200"/>
      <c r="AL540" s="200"/>
    </row>
    <row r="541" spans="1:38" s="108" customFormat="1" ht="12" customHeight="1">
      <c r="A541" s="231"/>
      <c r="B541" s="204"/>
      <c r="C541" s="1141" t="s">
        <v>417</v>
      </c>
      <c r="D541" s="1141"/>
      <c r="E541" s="1141"/>
      <c r="F541" s="1141"/>
      <c r="G541" s="1141"/>
      <c r="H541" s="1141"/>
      <c r="I541" s="1141"/>
      <c r="J541" s="1141"/>
      <c r="K541" s="1141"/>
      <c r="L541" s="236"/>
      <c r="M541" s="233"/>
      <c r="N541" s="234"/>
      <c r="Z541" s="193"/>
      <c r="AA541" s="200"/>
      <c r="AF541" s="200"/>
      <c r="AI541" s="200"/>
      <c r="AJ541" s="109" t="s">
        <v>417</v>
      </c>
      <c r="AK541" s="200"/>
      <c r="AL541" s="200"/>
    </row>
    <row r="542" spans="1:38" s="108" customFormat="1" ht="12" customHeight="1">
      <c r="A542" s="231"/>
      <c r="B542" s="204"/>
      <c r="C542" s="1141" t="s">
        <v>488</v>
      </c>
      <c r="D542" s="1141"/>
      <c r="E542" s="1141"/>
      <c r="F542" s="1141"/>
      <c r="G542" s="1141"/>
      <c r="H542" s="1141"/>
      <c r="I542" s="1141"/>
      <c r="J542" s="1141"/>
      <c r="K542" s="1141"/>
      <c r="L542" s="257">
        <v>835.34</v>
      </c>
      <c r="M542" s="233"/>
      <c r="N542" s="234"/>
      <c r="Z542" s="193"/>
      <c r="AA542" s="200"/>
      <c r="AF542" s="200"/>
      <c r="AI542" s="200"/>
      <c r="AJ542" s="109" t="s">
        <v>488</v>
      </c>
      <c r="AK542" s="200"/>
      <c r="AL542" s="200"/>
    </row>
    <row r="543" spans="1:38" s="108" customFormat="1" ht="12" customHeight="1">
      <c r="A543" s="231"/>
      <c r="B543" s="204"/>
      <c r="C543" s="1141" t="s">
        <v>418</v>
      </c>
      <c r="D543" s="1141"/>
      <c r="E543" s="1141"/>
      <c r="F543" s="1141"/>
      <c r="G543" s="1141"/>
      <c r="H543" s="1141"/>
      <c r="I543" s="1141"/>
      <c r="J543" s="1141"/>
      <c r="K543" s="1141"/>
      <c r="L543" s="257">
        <v>21.07</v>
      </c>
      <c r="M543" s="233"/>
      <c r="N543" s="234"/>
      <c r="Z543" s="193"/>
      <c r="AA543" s="200"/>
      <c r="AF543" s="200"/>
      <c r="AI543" s="200"/>
      <c r="AJ543" s="109" t="s">
        <v>418</v>
      </c>
      <c r="AK543" s="200"/>
      <c r="AL543" s="200"/>
    </row>
    <row r="544" spans="1:38" s="108" customFormat="1" ht="12" customHeight="1">
      <c r="A544" s="231"/>
      <c r="B544" s="204"/>
      <c r="C544" s="1141" t="s">
        <v>419</v>
      </c>
      <c r="D544" s="1141"/>
      <c r="E544" s="1141"/>
      <c r="F544" s="1141"/>
      <c r="G544" s="1141"/>
      <c r="H544" s="1141"/>
      <c r="I544" s="1141"/>
      <c r="J544" s="1141"/>
      <c r="K544" s="1141"/>
      <c r="L544" s="257">
        <v>4.1399999999999997</v>
      </c>
      <c r="M544" s="233"/>
      <c r="N544" s="234"/>
      <c r="Z544" s="193"/>
      <c r="AA544" s="200"/>
      <c r="AF544" s="200"/>
      <c r="AI544" s="200"/>
      <c r="AJ544" s="109" t="s">
        <v>419</v>
      </c>
      <c r="AK544" s="200"/>
      <c r="AL544" s="200"/>
    </row>
    <row r="545" spans="1:38" s="108" customFormat="1" ht="12" customHeight="1">
      <c r="A545" s="231"/>
      <c r="B545" s="204"/>
      <c r="C545" s="1141" t="s">
        <v>420</v>
      </c>
      <c r="D545" s="1141"/>
      <c r="E545" s="1141"/>
      <c r="F545" s="1141"/>
      <c r="G545" s="1141"/>
      <c r="H545" s="1141"/>
      <c r="I545" s="1141"/>
      <c r="J545" s="1141"/>
      <c r="K545" s="1141"/>
      <c r="L545" s="232">
        <v>6491.82</v>
      </c>
      <c r="M545" s="233"/>
      <c r="N545" s="234"/>
      <c r="Z545" s="193"/>
      <c r="AA545" s="200"/>
      <c r="AF545" s="200"/>
      <c r="AI545" s="200"/>
      <c r="AJ545" s="109" t="s">
        <v>420</v>
      </c>
      <c r="AK545" s="200"/>
      <c r="AL545" s="200"/>
    </row>
    <row r="546" spans="1:38" s="108" customFormat="1" ht="12" customHeight="1">
      <c r="A546" s="231"/>
      <c r="B546" s="204"/>
      <c r="C546" s="1141" t="s">
        <v>421</v>
      </c>
      <c r="D546" s="1141"/>
      <c r="E546" s="1141"/>
      <c r="F546" s="1141"/>
      <c r="G546" s="1141"/>
      <c r="H546" s="1141"/>
      <c r="I546" s="1141"/>
      <c r="J546" s="1141"/>
      <c r="K546" s="1141"/>
      <c r="L546" s="232">
        <v>8645.56</v>
      </c>
      <c r="M546" s="233"/>
      <c r="N546" s="234"/>
      <c r="Z546" s="193"/>
      <c r="AA546" s="200"/>
      <c r="AF546" s="200"/>
      <c r="AI546" s="200"/>
      <c r="AJ546" s="109" t="s">
        <v>421</v>
      </c>
      <c r="AK546" s="200"/>
      <c r="AL546" s="200"/>
    </row>
    <row r="547" spans="1:38" s="108" customFormat="1" ht="12" customHeight="1">
      <c r="A547" s="231"/>
      <c r="B547" s="204"/>
      <c r="C547" s="1141" t="s">
        <v>417</v>
      </c>
      <c r="D547" s="1141"/>
      <c r="E547" s="1141"/>
      <c r="F547" s="1141"/>
      <c r="G547" s="1141"/>
      <c r="H547" s="1141"/>
      <c r="I547" s="1141"/>
      <c r="J547" s="1141"/>
      <c r="K547" s="1141"/>
      <c r="L547" s="236"/>
      <c r="M547" s="233"/>
      <c r="N547" s="234"/>
      <c r="Z547" s="193"/>
      <c r="AA547" s="200"/>
      <c r="AF547" s="200"/>
      <c r="AI547" s="200"/>
      <c r="AJ547" s="109" t="s">
        <v>417</v>
      </c>
      <c r="AK547" s="200"/>
      <c r="AL547" s="200"/>
    </row>
    <row r="548" spans="1:38" s="108" customFormat="1" ht="12" customHeight="1">
      <c r="A548" s="231"/>
      <c r="B548" s="204"/>
      <c r="C548" s="1141" t="s">
        <v>489</v>
      </c>
      <c r="D548" s="1141"/>
      <c r="E548" s="1141"/>
      <c r="F548" s="1141"/>
      <c r="G548" s="1141"/>
      <c r="H548" s="1141"/>
      <c r="I548" s="1141"/>
      <c r="J548" s="1141"/>
      <c r="K548" s="1141"/>
      <c r="L548" s="257">
        <v>835.34</v>
      </c>
      <c r="M548" s="233"/>
      <c r="N548" s="234"/>
      <c r="Z548" s="193"/>
      <c r="AA548" s="200"/>
      <c r="AF548" s="200"/>
      <c r="AI548" s="200"/>
      <c r="AJ548" s="109" t="s">
        <v>489</v>
      </c>
      <c r="AK548" s="200"/>
      <c r="AL548" s="200"/>
    </row>
    <row r="549" spans="1:38" s="108" customFormat="1" ht="12" customHeight="1">
      <c r="A549" s="231"/>
      <c r="B549" s="204"/>
      <c r="C549" s="1141" t="s">
        <v>490</v>
      </c>
      <c r="D549" s="1141"/>
      <c r="E549" s="1141"/>
      <c r="F549" s="1141"/>
      <c r="G549" s="1141"/>
      <c r="H549" s="1141"/>
      <c r="I549" s="1141"/>
      <c r="J549" s="1141"/>
      <c r="K549" s="1141"/>
      <c r="L549" s="257">
        <v>21.07</v>
      </c>
      <c r="M549" s="233"/>
      <c r="N549" s="234"/>
      <c r="Z549" s="193"/>
      <c r="AA549" s="200"/>
      <c r="AF549" s="200"/>
      <c r="AI549" s="200"/>
      <c r="AJ549" s="109" t="s">
        <v>490</v>
      </c>
      <c r="AK549" s="200"/>
      <c r="AL549" s="200"/>
    </row>
    <row r="550" spans="1:38" s="108" customFormat="1" ht="12" customHeight="1">
      <c r="A550" s="231"/>
      <c r="B550" s="204"/>
      <c r="C550" s="1141" t="s">
        <v>491</v>
      </c>
      <c r="D550" s="1141"/>
      <c r="E550" s="1141"/>
      <c r="F550" s="1141"/>
      <c r="G550" s="1141"/>
      <c r="H550" s="1141"/>
      <c r="I550" s="1141"/>
      <c r="J550" s="1141"/>
      <c r="K550" s="1141"/>
      <c r="L550" s="257">
        <v>4.1399999999999997</v>
      </c>
      <c r="M550" s="233"/>
      <c r="N550" s="234"/>
      <c r="Z550" s="193"/>
      <c r="AA550" s="200"/>
      <c r="AF550" s="200"/>
      <c r="AI550" s="200"/>
      <c r="AJ550" s="109" t="s">
        <v>491</v>
      </c>
      <c r="AK550" s="200"/>
      <c r="AL550" s="200"/>
    </row>
    <row r="551" spans="1:38" s="108" customFormat="1" ht="12" customHeight="1">
      <c r="A551" s="231"/>
      <c r="B551" s="204"/>
      <c r="C551" s="1141" t="s">
        <v>492</v>
      </c>
      <c r="D551" s="1141"/>
      <c r="E551" s="1141"/>
      <c r="F551" s="1141"/>
      <c r="G551" s="1141"/>
      <c r="H551" s="1141"/>
      <c r="I551" s="1141"/>
      <c r="J551" s="1141"/>
      <c r="K551" s="1141"/>
      <c r="L551" s="232">
        <v>6491.82</v>
      </c>
      <c r="M551" s="233"/>
      <c r="N551" s="234"/>
      <c r="Z551" s="193"/>
      <c r="AA551" s="200"/>
      <c r="AF551" s="200"/>
      <c r="AI551" s="200"/>
      <c r="AJ551" s="109" t="s">
        <v>492</v>
      </c>
      <c r="AK551" s="200"/>
      <c r="AL551" s="200"/>
    </row>
    <row r="552" spans="1:38" s="108" customFormat="1" ht="12" customHeight="1">
      <c r="A552" s="231"/>
      <c r="B552" s="204"/>
      <c r="C552" s="1141" t="s">
        <v>493</v>
      </c>
      <c r="D552" s="1141"/>
      <c r="E552" s="1141"/>
      <c r="F552" s="1141"/>
      <c r="G552" s="1141"/>
      <c r="H552" s="1141"/>
      <c r="I552" s="1141"/>
      <c r="J552" s="1141"/>
      <c r="K552" s="1141"/>
      <c r="L552" s="257">
        <v>859.45</v>
      </c>
      <c r="M552" s="233"/>
      <c r="N552" s="234"/>
      <c r="Z552" s="193"/>
      <c r="AA552" s="200"/>
      <c r="AF552" s="200"/>
      <c r="AI552" s="200"/>
      <c r="AJ552" s="109" t="s">
        <v>493</v>
      </c>
      <c r="AK552" s="200"/>
      <c r="AL552" s="200"/>
    </row>
    <row r="553" spans="1:38" s="108" customFormat="1" ht="12" customHeight="1">
      <c r="A553" s="231"/>
      <c r="B553" s="204"/>
      <c r="C553" s="1141" t="s">
        <v>494</v>
      </c>
      <c r="D553" s="1141"/>
      <c r="E553" s="1141"/>
      <c r="F553" s="1141"/>
      <c r="G553" s="1141"/>
      <c r="H553" s="1141"/>
      <c r="I553" s="1141"/>
      <c r="J553" s="1141"/>
      <c r="K553" s="1141"/>
      <c r="L553" s="257">
        <v>437.88</v>
      </c>
      <c r="M553" s="233"/>
      <c r="N553" s="234"/>
      <c r="Z553" s="193"/>
      <c r="AA553" s="200"/>
      <c r="AF553" s="200"/>
      <c r="AI553" s="200"/>
      <c r="AJ553" s="109" t="s">
        <v>494</v>
      </c>
      <c r="AK553" s="200"/>
      <c r="AL553" s="200"/>
    </row>
    <row r="554" spans="1:38" s="108" customFormat="1" ht="12" customHeight="1">
      <c r="A554" s="231"/>
      <c r="B554" s="204"/>
      <c r="C554" s="1141" t="s">
        <v>431</v>
      </c>
      <c r="D554" s="1141"/>
      <c r="E554" s="1141"/>
      <c r="F554" s="1141"/>
      <c r="G554" s="1141"/>
      <c r="H554" s="1141"/>
      <c r="I554" s="1141"/>
      <c r="J554" s="1141"/>
      <c r="K554" s="1141"/>
      <c r="L554" s="257">
        <v>839.48</v>
      </c>
      <c r="M554" s="233"/>
      <c r="N554" s="234"/>
      <c r="Z554" s="193"/>
      <c r="AA554" s="200"/>
      <c r="AF554" s="200"/>
      <c r="AI554" s="200"/>
      <c r="AJ554" s="109" t="s">
        <v>431</v>
      </c>
      <c r="AK554" s="200"/>
      <c r="AL554" s="200"/>
    </row>
    <row r="555" spans="1:38" s="108" customFormat="1" ht="12" customHeight="1">
      <c r="A555" s="231"/>
      <c r="B555" s="204"/>
      <c r="C555" s="1141" t="s">
        <v>432</v>
      </c>
      <c r="D555" s="1141"/>
      <c r="E555" s="1141"/>
      <c r="F555" s="1141"/>
      <c r="G555" s="1141"/>
      <c r="H555" s="1141"/>
      <c r="I555" s="1141"/>
      <c r="J555" s="1141"/>
      <c r="K555" s="1141"/>
      <c r="L555" s="257">
        <v>859.45</v>
      </c>
      <c r="M555" s="233"/>
      <c r="N555" s="234"/>
      <c r="Z555" s="193"/>
      <c r="AA555" s="200"/>
      <c r="AF555" s="200"/>
      <c r="AI555" s="200"/>
      <c r="AJ555" s="109" t="s">
        <v>432</v>
      </c>
      <c r="AK555" s="200"/>
      <c r="AL555" s="200"/>
    </row>
    <row r="556" spans="1:38" s="108" customFormat="1" ht="12" customHeight="1">
      <c r="A556" s="231"/>
      <c r="B556" s="204"/>
      <c r="C556" s="1141" t="s">
        <v>433</v>
      </c>
      <c r="D556" s="1141"/>
      <c r="E556" s="1141"/>
      <c r="F556" s="1141"/>
      <c r="G556" s="1141"/>
      <c r="H556" s="1141"/>
      <c r="I556" s="1141"/>
      <c r="J556" s="1141"/>
      <c r="K556" s="1141"/>
      <c r="L556" s="257">
        <v>437.88</v>
      </c>
      <c r="M556" s="233"/>
      <c r="N556" s="234"/>
      <c r="Z556" s="193"/>
      <c r="AA556" s="200"/>
      <c r="AF556" s="200"/>
      <c r="AI556" s="200"/>
      <c r="AJ556" s="109" t="s">
        <v>433</v>
      </c>
      <c r="AK556" s="200"/>
      <c r="AL556" s="200"/>
    </row>
    <row r="557" spans="1:38" s="108" customFormat="1" ht="12" customHeight="1">
      <c r="A557" s="231"/>
      <c r="B557" s="226"/>
      <c r="C557" s="1142" t="s">
        <v>1453</v>
      </c>
      <c r="D557" s="1142"/>
      <c r="E557" s="1142"/>
      <c r="F557" s="1142"/>
      <c r="G557" s="1142"/>
      <c r="H557" s="1142"/>
      <c r="I557" s="1142"/>
      <c r="J557" s="1142"/>
      <c r="K557" s="1142"/>
      <c r="L557" s="239">
        <v>8645.56</v>
      </c>
      <c r="M557" s="240"/>
      <c r="N557" s="253"/>
      <c r="Z557" s="193"/>
      <c r="AA557" s="200"/>
      <c r="AF557" s="200"/>
      <c r="AI557" s="200"/>
      <c r="AK557" s="200" t="s">
        <v>1453</v>
      </c>
      <c r="AL557" s="200"/>
    </row>
    <row r="558" spans="1:38" s="108" customFormat="1" ht="24" customHeight="1">
      <c r="A558" s="1089" t="s">
        <v>1454</v>
      </c>
      <c r="B558" s="1090"/>
      <c r="C558" s="1090"/>
      <c r="D558" s="1090"/>
      <c r="E558" s="1090"/>
      <c r="F558" s="1090"/>
      <c r="G558" s="1090"/>
      <c r="H558" s="1090"/>
      <c r="I558" s="1090"/>
      <c r="J558" s="1090"/>
      <c r="K558" s="1090"/>
      <c r="L558" s="1090"/>
      <c r="M558" s="1090"/>
      <c r="N558" s="1095"/>
      <c r="Z558" s="193" t="s">
        <v>1454</v>
      </c>
      <c r="AA558" s="200"/>
      <c r="AF558" s="200"/>
      <c r="AI558" s="200"/>
      <c r="AK558" s="200"/>
      <c r="AL558" s="200"/>
    </row>
    <row r="559" spans="1:38" s="108" customFormat="1" ht="12" customHeight="1">
      <c r="A559" s="1147" t="s">
        <v>743</v>
      </c>
      <c r="B559" s="1148"/>
      <c r="C559" s="1148"/>
      <c r="D559" s="1148"/>
      <c r="E559" s="1148"/>
      <c r="F559" s="1148"/>
      <c r="G559" s="1148"/>
      <c r="H559" s="1148"/>
      <c r="I559" s="1148"/>
      <c r="J559" s="1148"/>
      <c r="K559" s="1148"/>
      <c r="L559" s="1148"/>
      <c r="M559" s="1148"/>
      <c r="N559" s="1149"/>
      <c r="Z559" s="193"/>
      <c r="AA559" s="200"/>
      <c r="AF559" s="200"/>
      <c r="AI559" s="200"/>
      <c r="AK559" s="200"/>
      <c r="AL559" s="200" t="s">
        <v>743</v>
      </c>
    </row>
    <row r="560" spans="1:38" s="108" customFormat="1" ht="33.75" customHeight="1">
      <c r="A560" s="194" t="s">
        <v>670</v>
      </c>
      <c r="B560" s="195" t="s">
        <v>745</v>
      </c>
      <c r="C560" s="1145" t="s">
        <v>746</v>
      </c>
      <c r="D560" s="1145"/>
      <c r="E560" s="1145"/>
      <c r="F560" s="196" t="s">
        <v>414</v>
      </c>
      <c r="G560" s="196"/>
      <c r="H560" s="196"/>
      <c r="I560" s="223">
        <v>2.1139999999999999</v>
      </c>
      <c r="J560" s="218">
        <v>64.680000000000007</v>
      </c>
      <c r="K560" s="196"/>
      <c r="L560" s="218">
        <v>136.72999999999999</v>
      </c>
      <c r="M560" s="196"/>
      <c r="N560" s="199"/>
      <c r="Z560" s="193"/>
      <c r="AA560" s="200" t="s">
        <v>746</v>
      </c>
      <c r="AF560" s="200"/>
      <c r="AI560" s="200"/>
      <c r="AK560" s="200"/>
      <c r="AL560" s="200"/>
    </row>
    <row r="561" spans="1:38" s="108" customFormat="1" ht="12" customHeight="1">
      <c r="A561" s="216"/>
      <c r="B561" s="217"/>
      <c r="C561" s="1141" t="s">
        <v>747</v>
      </c>
      <c r="D561" s="1141"/>
      <c r="E561" s="1141"/>
      <c r="F561" s="1141"/>
      <c r="G561" s="1141"/>
      <c r="H561" s="1141"/>
      <c r="I561" s="1141"/>
      <c r="J561" s="1141"/>
      <c r="K561" s="1141"/>
      <c r="L561" s="1141"/>
      <c r="M561" s="1141"/>
      <c r="N561" s="1146"/>
      <c r="Z561" s="193"/>
      <c r="AA561" s="200"/>
      <c r="AF561" s="200"/>
      <c r="AG561" s="109" t="s">
        <v>747</v>
      </c>
      <c r="AI561" s="200"/>
      <c r="AK561" s="200"/>
      <c r="AL561" s="200"/>
    </row>
    <row r="562" spans="1:38" s="108" customFormat="1" ht="12" customHeight="1">
      <c r="A562" s="201"/>
      <c r="B562" s="202"/>
      <c r="C562" s="1141" t="s">
        <v>1455</v>
      </c>
      <c r="D562" s="1141"/>
      <c r="E562" s="1141"/>
      <c r="F562" s="1141"/>
      <c r="G562" s="1141"/>
      <c r="H562" s="1141"/>
      <c r="I562" s="1141"/>
      <c r="J562" s="1141"/>
      <c r="K562" s="1141"/>
      <c r="L562" s="1141"/>
      <c r="M562" s="1141"/>
      <c r="N562" s="1146"/>
      <c r="Z562" s="193"/>
      <c r="AA562" s="200"/>
      <c r="AF562" s="200"/>
      <c r="AH562" s="109" t="s">
        <v>1455</v>
      </c>
      <c r="AI562" s="200"/>
      <c r="AK562" s="200"/>
      <c r="AL562" s="200"/>
    </row>
    <row r="563" spans="1:38" s="108" customFormat="1" ht="12" customHeight="1">
      <c r="A563" s="216"/>
      <c r="B563" s="217"/>
      <c r="C563" s="1145" t="s">
        <v>398</v>
      </c>
      <c r="D563" s="1145"/>
      <c r="E563" s="1145"/>
      <c r="F563" s="196"/>
      <c r="G563" s="196"/>
      <c r="H563" s="196"/>
      <c r="I563" s="196"/>
      <c r="J563" s="198"/>
      <c r="K563" s="196"/>
      <c r="L563" s="218">
        <v>136.72999999999999</v>
      </c>
      <c r="M563" s="212"/>
      <c r="N563" s="199"/>
      <c r="Z563" s="193"/>
      <c r="AA563" s="200"/>
      <c r="AF563" s="200" t="s">
        <v>398</v>
      </c>
      <c r="AI563" s="200"/>
      <c r="AK563" s="200"/>
      <c r="AL563" s="200"/>
    </row>
    <row r="564" spans="1:38" s="108" customFormat="1" ht="33.75" customHeight="1">
      <c r="A564" s="194" t="s">
        <v>675</v>
      </c>
      <c r="B564" s="195" t="s">
        <v>750</v>
      </c>
      <c r="C564" s="1145" t="s">
        <v>751</v>
      </c>
      <c r="D564" s="1145"/>
      <c r="E564" s="1145"/>
      <c r="F564" s="196" t="s">
        <v>414</v>
      </c>
      <c r="G564" s="196"/>
      <c r="H564" s="196"/>
      <c r="I564" s="223">
        <v>1.3380000000000001</v>
      </c>
      <c r="J564" s="218">
        <v>76.09</v>
      </c>
      <c r="K564" s="196"/>
      <c r="L564" s="218">
        <v>101.81</v>
      </c>
      <c r="M564" s="196"/>
      <c r="N564" s="199"/>
      <c r="Z564" s="193"/>
      <c r="AA564" s="200" t="s">
        <v>751</v>
      </c>
      <c r="AF564" s="200"/>
      <c r="AI564" s="200"/>
      <c r="AK564" s="200"/>
      <c r="AL564" s="200"/>
    </row>
    <row r="565" spans="1:38" s="108" customFormat="1" ht="12" customHeight="1">
      <c r="A565" s="216"/>
      <c r="B565" s="217"/>
      <c r="C565" s="1141" t="s">
        <v>747</v>
      </c>
      <c r="D565" s="1141"/>
      <c r="E565" s="1141"/>
      <c r="F565" s="1141"/>
      <c r="G565" s="1141"/>
      <c r="H565" s="1141"/>
      <c r="I565" s="1141"/>
      <c r="J565" s="1141"/>
      <c r="K565" s="1141"/>
      <c r="L565" s="1141"/>
      <c r="M565" s="1141"/>
      <c r="N565" s="1146"/>
      <c r="Z565" s="193"/>
      <c r="AA565" s="200"/>
      <c r="AF565" s="200"/>
      <c r="AG565" s="109" t="s">
        <v>747</v>
      </c>
      <c r="AI565" s="200"/>
      <c r="AK565" s="200"/>
      <c r="AL565" s="200"/>
    </row>
    <row r="566" spans="1:38" s="108" customFormat="1" ht="12" customHeight="1">
      <c r="A566" s="216"/>
      <c r="B566" s="217"/>
      <c r="C566" s="1145" t="s">
        <v>398</v>
      </c>
      <c r="D566" s="1145"/>
      <c r="E566" s="1145"/>
      <c r="F566" s="196"/>
      <c r="G566" s="196"/>
      <c r="H566" s="196"/>
      <c r="I566" s="196"/>
      <c r="J566" s="198"/>
      <c r="K566" s="196"/>
      <c r="L566" s="218">
        <v>101.81</v>
      </c>
      <c r="M566" s="212"/>
      <c r="N566" s="199"/>
      <c r="Z566" s="193"/>
      <c r="AA566" s="200"/>
      <c r="AF566" s="200" t="s">
        <v>398</v>
      </c>
      <c r="AI566" s="200"/>
      <c r="AK566" s="200"/>
      <c r="AL566" s="200"/>
    </row>
    <row r="567" spans="1:38" s="108" customFormat="1" ht="33.75" customHeight="1">
      <c r="A567" s="194" t="s">
        <v>678</v>
      </c>
      <c r="B567" s="195" t="s">
        <v>753</v>
      </c>
      <c r="C567" s="1145" t="s">
        <v>754</v>
      </c>
      <c r="D567" s="1145"/>
      <c r="E567" s="1145"/>
      <c r="F567" s="196" t="s">
        <v>414</v>
      </c>
      <c r="G567" s="196"/>
      <c r="H567" s="196"/>
      <c r="I567" s="223">
        <v>7.5999999999999998E-2</v>
      </c>
      <c r="J567" s="218">
        <v>106.91</v>
      </c>
      <c r="K567" s="196"/>
      <c r="L567" s="218">
        <v>8.1300000000000008</v>
      </c>
      <c r="M567" s="196"/>
      <c r="N567" s="199"/>
      <c r="Z567" s="193"/>
      <c r="AA567" s="200" t="s">
        <v>754</v>
      </c>
      <c r="AF567" s="200"/>
      <c r="AI567" s="200"/>
      <c r="AK567" s="200"/>
      <c r="AL567" s="200"/>
    </row>
    <row r="568" spans="1:38" s="108" customFormat="1" ht="12" customHeight="1">
      <c r="A568" s="216"/>
      <c r="B568" s="217"/>
      <c r="C568" s="1141" t="s">
        <v>747</v>
      </c>
      <c r="D568" s="1141"/>
      <c r="E568" s="1141"/>
      <c r="F568" s="1141"/>
      <c r="G568" s="1141"/>
      <c r="H568" s="1141"/>
      <c r="I568" s="1141"/>
      <c r="J568" s="1141"/>
      <c r="K568" s="1141"/>
      <c r="L568" s="1141"/>
      <c r="M568" s="1141"/>
      <c r="N568" s="1146"/>
      <c r="Z568" s="193"/>
      <c r="AA568" s="200"/>
      <c r="AF568" s="200"/>
      <c r="AG568" s="109" t="s">
        <v>747</v>
      </c>
      <c r="AI568" s="200"/>
      <c r="AK568" s="200"/>
      <c r="AL568" s="200"/>
    </row>
    <row r="569" spans="1:38" s="108" customFormat="1" ht="12" customHeight="1">
      <c r="A569" s="216"/>
      <c r="B569" s="217"/>
      <c r="C569" s="1145" t="s">
        <v>398</v>
      </c>
      <c r="D569" s="1145"/>
      <c r="E569" s="1145"/>
      <c r="F569" s="196"/>
      <c r="G569" s="196"/>
      <c r="H569" s="196"/>
      <c r="I569" s="196"/>
      <c r="J569" s="198"/>
      <c r="K569" s="196"/>
      <c r="L569" s="218">
        <v>8.1300000000000008</v>
      </c>
      <c r="M569" s="212"/>
      <c r="N569" s="199"/>
      <c r="Z569" s="193"/>
      <c r="AA569" s="200"/>
      <c r="AF569" s="200" t="s">
        <v>398</v>
      </c>
      <c r="AI569" s="200"/>
      <c r="AK569" s="200"/>
      <c r="AL569" s="200"/>
    </row>
    <row r="570" spans="1:38" s="108" customFormat="1" ht="12" customHeight="1">
      <c r="A570" s="1147" t="s">
        <v>758</v>
      </c>
      <c r="B570" s="1148"/>
      <c r="C570" s="1148"/>
      <c r="D570" s="1148"/>
      <c r="E570" s="1148"/>
      <c r="F570" s="1148"/>
      <c r="G570" s="1148"/>
      <c r="H570" s="1148"/>
      <c r="I570" s="1148"/>
      <c r="J570" s="1148"/>
      <c r="K570" s="1148"/>
      <c r="L570" s="1148"/>
      <c r="M570" s="1148"/>
      <c r="N570" s="1149"/>
      <c r="Z570" s="193"/>
      <c r="AA570" s="200"/>
      <c r="AF570" s="200"/>
      <c r="AI570" s="200"/>
      <c r="AK570" s="200"/>
      <c r="AL570" s="200" t="s">
        <v>758</v>
      </c>
    </row>
    <row r="571" spans="1:38" s="108" customFormat="1" ht="45" customHeight="1">
      <c r="A571" s="194" t="s">
        <v>681</v>
      </c>
      <c r="B571" s="195" t="s">
        <v>760</v>
      </c>
      <c r="C571" s="1145" t="s">
        <v>761</v>
      </c>
      <c r="D571" s="1145"/>
      <c r="E571" s="1145"/>
      <c r="F571" s="196" t="s">
        <v>414</v>
      </c>
      <c r="G571" s="196"/>
      <c r="H571" s="196"/>
      <c r="I571" s="223">
        <v>0.82899999999999996</v>
      </c>
      <c r="J571" s="218">
        <v>38.729999999999997</v>
      </c>
      <c r="K571" s="196"/>
      <c r="L571" s="218">
        <v>32.11</v>
      </c>
      <c r="M571" s="196"/>
      <c r="N571" s="199"/>
      <c r="Z571" s="193"/>
      <c r="AA571" s="200" t="s">
        <v>761</v>
      </c>
      <c r="AF571" s="200"/>
      <c r="AI571" s="200"/>
      <c r="AK571" s="200"/>
      <c r="AL571" s="200"/>
    </row>
    <row r="572" spans="1:38" s="108" customFormat="1" ht="12" customHeight="1">
      <c r="A572" s="216"/>
      <c r="B572" s="217"/>
      <c r="C572" s="1141" t="s">
        <v>747</v>
      </c>
      <c r="D572" s="1141"/>
      <c r="E572" s="1141"/>
      <c r="F572" s="1141"/>
      <c r="G572" s="1141"/>
      <c r="H572" s="1141"/>
      <c r="I572" s="1141"/>
      <c r="J572" s="1141"/>
      <c r="K572" s="1141"/>
      <c r="L572" s="1141"/>
      <c r="M572" s="1141"/>
      <c r="N572" s="1146"/>
      <c r="Z572" s="193"/>
      <c r="AA572" s="200"/>
      <c r="AF572" s="200"/>
      <c r="AG572" s="109" t="s">
        <v>747</v>
      </c>
      <c r="AI572" s="200"/>
      <c r="AK572" s="200"/>
      <c r="AL572" s="200"/>
    </row>
    <row r="573" spans="1:38" s="108" customFormat="1" ht="12" customHeight="1">
      <c r="A573" s="216"/>
      <c r="B573" s="217"/>
      <c r="C573" s="1145" t="s">
        <v>398</v>
      </c>
      <c r="D573" s="1145"/>
      <c r="E573" s="1145"/>
      <c r="F573" s="196"/>
      <c r="G573" s="196"/>
      <c r="H573" s="196"/>
      <c r="I573" s="196"/>
      <c r="J573" s="198"/>
      <c r="K573" s="196"/>
      <c r="L573" s="218">
        <v>32.11</v>
      </c>
      <c r="M573" s="212"/>
      <c r="N573" s="199"/>
      <c r="Z573" s="193"/>
      <c r="AA573" s="200"/>
      <c r="AF573" s="200" t="s">
        <v>398</v>
      </c>
      <c r="AI573" s="200"/>
      <c r="AK573" s="200"/>
      <c r="AL573" s="200"/>
    </row>
    <row r="574" spans="1:38" s="108" customFormat="1" ht="22.5" customHeight="1">
      <c r="A574" s="194" t="s">
        <v>686</v>
      </c>
      <c r="B574" s="195" t="s">
        <v>764</v>
      </c>
      <c r="C574" s="1145" t="s">
        <v>765</v>
      </c>
      <c r="D574" s="1145"/>
      <c r="E574" s="1145"/>
      <c r="F574" s="196" t="s">
        <v>414</v>
      </c>
      <c r="G574" s="196"/>
      <c r="H574" s="196"/>
      <c r="I574" s="223">
        <v>0.82899999999999996</v>
      </c>
      <c r="J574" s="218">
        <v>0.59</v>
      </c>
      <c r="K574" s="251">
        <v>26</v>
      </c>
      <c r="L574" s="218">
        <v>12.72</v>
      </c>
      <c r="M574" s="196"/>
      <c r="N574" s="199"/>
      <c r="Z574" s="193"/>
      <c r="AA574" s="200" t="s">
        <v>765</v>
      </c>
      <c r="AF574" s="200"/>
      <c r="AI574" s="200"/>
      <c r="AK574" s="200"/>
      <c r="AL574" s="200"/>
    </row>
    <row r="575" spans="1:38" s="108" customFormat="1" ht="12" customHeight="1">
      <c r="A575" s="216"/>
      <c r="B575" s="217"/>
      <c r="C575" s="1141" t="s">
        <v>747</v>
      </c>
      <c r="D575" s="1141"/>
      <c r="E575" s="1141"/>
      <c r="F575" s="1141"/>
      <c r="G575" s="1141"/>
      <c r="H575" s="1141"/>
      <c r="I575" s="1141"/>
      <c r="J575" s="1141"/>
      <c r="K575" s="1141"/>
      <c r="L575" s="1141"/>
      <c r="M575" s="1141"/>
      <c r="N575" s="1146"/>
      <c r="Z575" s="193"/>
      <c r="AA575" s="200"/>
      <c r="AF575" s="200"/>
      <c r="AG575" s="109" t="s">
        <v>747</v>
      </c>
      <c r="AI575" s="200"/>
      <c r="AK575" s="200"/>
      <c r="AL575" s="200"/>
    </row>
    <row r="576" spans="1:38" s="108" customFormat="1" ht="12" customHeight="1">
      <c r="A576" s="203"/>
      <c r="B576" s="204"/>
      <c r="C576" s="1141" t="s">
        <v>766</v>
      </c>
      <c r="D576" s="1141"/>
      <c r="E576" s="1141"/>
      <c r="F576" s="1141"/>
      <c r="G576" s="1141"/>
      <c r="H576" s="1141"/>
      <c r="I576" s="1141"/>
      <c r="J576" s="1141"/>
      <c r="K576" s="1141"/>
      <c r="L576" s="1141"/>
      <c r="M576" s="1141"/>
      <c r="N576" s="1146"/>
      <c r="Z576" s="193"/>
      <c r="AA576" s="200"/>
      <c r="AB576" s="109" t="s">
        <v>766</v>
      </c>
      <c r="AF576" s="200"/>
      <c r="AI576" s="200"/>
      <c r="AK576" s="200"/>
      <c r="AL576" s="200"/>
    </row>
    <row r="577" spans="1:40" s="108" customFormat="1" ht="12" customHeight="1">
      <c r="A577" s="216"/>
      <c r="B577" s="217"/>
      <c r="C577" s="1145" t="s">
        <v>398</v>
      </c>
      <c r="D577" s="1145"/>
      <c r="E577" s="1145"/>
      <c r="F577" s="196"/>
      <c r="G577" s="196"/>
      <c r="H577" s="196"/>
      <c r="I577" s="196"/>
      <c r="J577" s="198"/>
      <c r="K577" s="196"/>
      <c r="L577" s="218">
        <v>12.72</v>
      </c>
      <c r="M577" s="212"/>
      <c r="N577" s="199"/>
      <c r="Z577" s="193"/>
      <c r="AA577" s="200"/>
      <c r="AF577" s="200" t="s">
        <v>398</v>
      </c>
      <c r="AI577" s="200"/>
      <c r="AK577" s="200"/>
      <c r="AL577" s="200"/>
    </row>
    <row r="578" spans="1:40" s="108" customFormat="1" ht="1.5" customHeight="1">
      <c r="A578" s="224"/>
      <c r="B578" s="217"/>
      <c r="C578" s="217"/>
      <c r="D578" s="217"/>
      <c r="E578" s="217"/>
      <c r="F578" s="225"/>
      <c r="G578" s="225"/>
      <c r="H578" s="225"/>
      <c r="I578" s="225"/>
      <c r="J578" s="226"/>
      <c r="K578" s="225"/>
      <c r="L578" s="226"/>
      <c r="M578" s="207"/>
      <c r="N578" s="226"/>
      <c r="Z578" s="193"/>
      <c r="AA578" s="200"/>
      <c r="AF578" s="200"/>
      <c r="AI578" s="200"/>
      <c r="AK578" s="200"/>
      <c r="AL578" s="200"/>
    </row>
    <row r="579" spans="1:40" s="108" customFormat="1" ht="22.5" customHeight="1">
      <c r="A579" s="227"/>
      <c r="B579" s="198"/>
      <c r="C579" s="1145" t="s">
        <v>1456</v>
      </c>
      <c r="D579" s="1145"/>
      <c r="E579" s="1145"/>
      <c r="F579" s="1145"/>
      <c r="G579" s="1145"/>
      <c r="H579" s="1145"/>
      <c r="I579" s="1145"/>
      <c r="J579" s="1145"/>
      <c r="K579" s="1145"/>
      <c r="L579" s="228"/>
      <c r="M579" s="229"/>
      <c r="N579" s="230"/>
      <c r="Z579" s="193"/>
      <c r="AA579" s="200"/>
      <c r="AF579" s="200"/>
      <c r="AI579" s="200" t="s">
        <v>1456</v>
      </c>
      <c r="AK579" s="200"/>
      <c r="AL579" s="200"/>
    </row>
    <row r="580" spans="1:40" s="108" customFormat="1" ht="12" customHeight="1">
      <c r="A580" s="231"/>
      <c r="B580" s="204"/>
      <c r="C580" s="1141" t="s">
        <v>416</v>
      </c>
      <c r="D580" s="1141"/>
      <c r="E580" s="1141"/>
      <c r="F580" s="1141"/>
      <c r="G580" s="1141"/>
      <c r="H580" s="1141"/>
      <c r="I580" s="1141"/>
      <c r="J580" s="1141"/>
      <c r="K580" s="1141"/>
      <c r="L580" s="257">
        <v>291.5</v>
      </c>
      <c r="M580" s="233"/>
      <c r="N580" s="234"/>
      <c r="Z580" s="193"/>
      <c r="AA580" s="200"/>
      <c r="AF580" s="200"/>
      <c r="AI580" s="200"/>
      <c r="AJ580" s="109" t="s">
        <v>416</v>
      </c>
      <c r="AK580" s="200"/>
      <c r="AL580" s="200"/>
    </row>
    <row r="581" spans="1:40" s="108" customFormat="1" ht="12" customHeight="1">
      <c r="A581" s="231"/>
      <c r="B581" s="204"/>
      <c r="C581" s="1141" t="s">
        <v>417</v>
      </c>
      <c r="D581" s="1141"/>
      <c r="E581" s="1141"/>
      <c r="F581" s="1141"/>
      <c r="G581" s="1141"/>
      <c r="H581" s="1141"/>
      <c r="I581" s="1141"/>
      <c r="J581" s="1141"/>
      <c r="K581" s="1141"/>
      <c r="L581" s="236"/>
      <c r="M581" s="233"/>
      <c r="N581" s="234"/>
      <c r="Z581" s="193"/>
      <c r="AA581" s="200"/>
      <c r="AF581" s="200"/>
      <c r="AI581" s="200"/>
      <c r="AJ581" s="109" t="s">
        <v>417</v>
      </c>
      <c r="AK581" s="200"/>
      <c r="AL581" s="200"/>
    </row>
    <row r="582" spans="1:40" s="108" customFormat="1" ht="12" customHeight="1">
      <c r="A582" s="231"/>
      <c r="B582" s="204"/>
      <c r="C582" s="1141" t="s">
        <v>420</v>
      </c>
      <c r="D582" s="1141"/>
      <c r="E582" s="1141"/>
      <c r="F582" s="1141"/>
      <c r="G582" s="1141"/>
      <c r="H582" s="1141"/>
      <c r="I582" s="1141"/>
      <c r="J582" s="1141"/>
      <c r="K582" s="1141"/>
      <c r="L582" s="257">
        <v>291.5</v>
      </c>
      <c r="M582" s="233"/>
      <c r="N582" s="234"/>
      <c r="Z582" s="193"/>
      <c r="AA582" s="200"/>
      <c r="AF582" s="200"/>
      <c r="AI582" s="200"/>
      <c r="AJ582" s="109" t="s">
        <v>420</v>
      </c>
      <c r="AK582" s="200"/>
      <c r="AL582" s="200"/>
    </row>
    <row r="583" spans="1:40" s="108" customFormat="1" ht="12" customHeight="1">
      <c r="A583" s="231"/>
      <c r="B583" s="204"/>
      <c r="C583" s="1141" t="s">
        <v>421</v>
      </c>
      <c r="D583" s="1141"/>
      <c r="E583" s="1141"/>
      <c r="F583" s="1141"/>
      <c r="G583" s="1141"/>
      <c r="H583" s="1141"/>
      <c r="I583" s="1141"/>
      <c r="J583" s="1141"/>
      <c r="K583" s="1141"/>
      <c r="L583" s="257">
        <v>291.5</v>
      </c>
      <c r="M583" s="233"/>
      <c r="N583" s="234"/>
      <c r="Z583" s="193"/>
      <c r="AA583" s="200"/>
      <c r="AF583" s="200"/>
      <c r="AI583" s="200"/>
      <c r="AJ583" s="109" t="s">
        <v>421</v>
      </c>
      <c r="AK583" s="200"/>
      <c r="AL583" s="200"/>
    </row>
    <row r="584" spans="1:40" s="108" customFormat="1" ht="12" customHeight="1">
      <c r="A584" s="231"/>
      <c r="B584" s="204"/>
      <c r="C584" s="1141" t="s">
        <v>417</v>
      </c>
      <c r="D584" s="1141"/>
      <c r="E584" s="1141"/>
      <c r="F584" s="1141"/>
      <c r="G584" s="1141"/>
      <c r="H584" s="1141"/>
      <c r="I584" s="1141"/>
      <c r="J584" s="1141"/>
      <c r="K584" s="1141"/>
      <c r="L584" s="236"/>
      <c r="M584" s="233"/>
      <c r="N584" s="234"/>
      <c r="Z584" s="193"/>
      <c r="AA584" s="200"/>
      <c r="AF584" s="200"/>
      <c r="AI584" s="200"/>
      <c r="AJ584" s="109" t="s">
        <v>417</v>
      </c>
      <c r="AK584" s="200"/>
      <c r="AL584" s="200"/>
    </row>
    <row r="585" spans="1:40" s="108" customFormat="1" ht="12" customHeight="1">
      <c r="A585" s="231"/>
      <c r="B585" s="204"/>
      <c r="C585" s="1141" t="s">
        <v>492</v>
      </c>
      <c r="D585" s="1141"/>
      <c r="E585" s="1141"/>
      <c r="F585" s="1141"/>
      <c r="G585" s="1141"/>
      <c r="H585" s="1141"/>
      <c r="I585" s="1141"/>
      <c r="J585" s="1141"/>
      <c r="K585" s="1141"/>
      <c r="L585" s="257">
        <v>291.5</v>
      </c>
      <c r="M585" s="233"/>
      <c r="N585" s="234"/>
      <c r="Z585" s="193"/>
      <c r="AA585" s="200"/>
      <c r="AF585" s="200"/>
      <c r="AI585" s="200"/>
      <c r="AJ585" s="109" t="s">
        <v>492</v>
      </c>
      <c r="AK585" s="200"/>
      <c r="AL585" s="200"/>
    </row>
    <row r="586" spans="1:40" s="108" customFormat="1" ht="22.5" customHeight="1">
      <c r="A586" s="231"/>
      <c r="B586" s="226"/>
      <c r="C586" s="1142" t="s">
        <v>1457</v>
      </c>
      <c r="D586" s="1142"/>
      <c r="E586" s="1142"/>
      <c r="F586" s="1142"/>
      <c r="G586" s="1142"/>
      <c r="H586" s="1142"/>
      <c r="I586" s="1142"/>
      <c r="J586" s="1142"/>
      <c r="K586" s="1142"/>
      <c r="L586" s="258">
        <v>291.5</v>
      </c>
      <c r="M586" s="240"/>
      <c r="N586" s="253"/>
      <c r="Z586" s="193"/>
      <c r="AA586" s="200"/>
      <c r="AF586" s="200"/>
      <c r="AI586" s="200"/>
      <c r="AK586" s="200" t="s">
        <v>1457</v>
      </c>
      <c r="AL586" s="200"/>
    </row>
    <row r="587" spans="1:40" s="108" customFormat="1" ht="2.25" customHeight="1">
      <c r="B587" s="171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</row>
    <row r="588" spans="1:40" s="108" customFormat="1" ht="11.25" customHeight="1">
      <c r="A588" s="227"/>
      <c r="B588" s="198"/>
      <c r="C588" s="1145" t="s">
        <v>415</v>
      </c>
      <c r="D588" s="1145"/>
      <c r="E588" s="1145"/>
      <c r="F588" s="1145"/>
      <c r="G588" s="1145"/>
      <c r="H588" s="1145"/>
      <c r="I588" s="1145"/>
      <c r="J588" s="1145"/>
      <c r="K588" s="1145"/>
      <c r="L588" s="228"/>
      <c r="M588" s="229"/>
      <c r="N588" s="230"/>
      <c r="AM588" s="200" t="s">
        <v>415</v>
      </c>
    </row>
    <row r="589" spans="1:40" s="108" customFormat="1" ht="16.5" customHeight="1">
      <c r="A589" s="231"/>
      <c r="B589" s="204"/>
      <c r="C589" s="1141" t="s">
        <v>416</v>
      </c>
      <c r="D589" s="1141"/>
      <c r="E589" s="1141"/>
      <c r="F589" s="1141"/>
      <c r="G589" s="1141"/>
      <c r="H589" s="1141"/>
      <c r="I589" s="1141"/>
      <c r="J589" s="1141"/>
      <c r="K589" s="1141"/>
      <c r="L589" s="232">
        <v>53134.66</v>
      </c>
      <c r="M589" s="233"/>
      <c r="N589" s="234"/>
      <c r="O589" s="235"/>
      <c r="P589" s="235"/>
      <c r="Q589" s="235"/>
      <c r="AM589" s="200"/>
      <c r="AN589" s="109" t="s">
        <v>416</v>
      </c>
    </row>
    <row r="590" spans="1:40" s="108" customFormat="1" ht="16.5" customHeight="1">
      <c r="A590" s="231"/>
      <c r="B590" s="204"/>
      <c r="C590" s="1141" t="s">
        <v>417</v>
      </c>
      <c r="D590" s="1141"/>
      <c r="E590" s="1141"/>
      <c r="F590" s="1141"/>
      <c r="G590" s="1141"/>
      <c r="H590" s="1141"/>
      <c r="I590" s="1141"/>
      <c r="J590" s="1141"/>
      <c r="K590" s="1141"/>
      <c r="L590" s="236"/>
      <c r="M590" s="233"/>
      <c r="N590" s="234"/>
      <c r="O590" s="235"/>
      <c r="P590" s="235"/>
      <c r="Q590" s="235"/>
      <c r="AM590" s="200"/>
      <c r="AN590" s="109" t="s">
        <v>417</v>
      </c>
    </row>
    <row r="591" spans="1:40" s="108" customFormat="1" ht="16.5" customHeight="1">
      <c r="A591" s="231"/>
      <c r="B591" s="204"/>
      <c r="C591" s="1141" t="s">
        <v>488</v>
      </c>
      <c r="D591" s="1141"/>
      <c r="E591" s="1141"/>
      <c r="F591" s="1141"/>
      <c r="G591" s="1141"/>
      <c r="H591" s="1141"/>
      <c r="I591" s="1141"/>
      <c r="J591" s="1141"/>
      <c r="K591" s="1141"/>
      <c r="L591" s="232">
        <v>3452.45</v>
      </c>
      <c r="M591" s="233"/>
      <c r="N591" s="234"/>
      <c r="O591" s="235"/>
      <c r="P591" s="235"/>
      <c r="Q591" s="235"/>
      <c r="AM591" s="200"/>
      <c r="AN591" s="109" t="s">
        <v>488</v>
      </c>
    </row>
    <row r="592" spans="1:40" s="108" customFormat="1" ht="16.5" customHeight="1">
      <c r="A592" s="231"/>
      <c r="B592" s="204"/>
      <c r="C592" s="1141" t="s">
        <v>418</v>
      </c>
      <c r="D592" s="1141"/>
      <c r="E592" s="1141"/>
      <c r="F592" s="1141"/>
      <c r="G592" s="1141"/>
      <c r="H592" s="1141"/>
      <c r="I592" s="1141"/>
      <c r="J592" s="1141"/>
      <c r="K592" s="1141"/>
      <c r="L592" s="257">
        <v>517.07000000000005</v>
      </c>
      <c r="M592" s="233"/>
      <c r="N592" s="234"/>
      <c r="O592" s="235"/>
      <c r="P592" s="235"/>
      <c r="Q592" s="235"/>
      <c r="AM592" s="200"/>
      <c r="AN592" s="109" t="s">
        <v>418</v>
      </c>
    </row>
    <row r="593" spans="1:41" s="108" customFormat="1" ht="16.5" customHeight="1">
      <c r="A593" s="231"/>
      <c r="B593" s="204"/>
      <c r="C593" s="1141" t="s">
        <v>419</v>
      </c>
      <c r="D593" s="1141"/>
      <c r="E593" s="1141"/>
      <c r="F593" s="1141"/>
      <c r="G593" s="1141"/>
      <c r="H593" s="1141"/>
      <c r="I593" s="1141"/>
      <c r="J593" s="1141"/>
      <c r="K593" s="1141"/>
      <c r="L593" s="257">
        <v>89.92</v>
      </c>
      <c r="M593" s="233"/>
      <c r="N593" s="234"/>
      <c r="O593" s="235"/>
      <c r="P593" s="235"/>
      <c r="Q593" s="235"/>
      <c r="AM593" s="200"/>
      <c r="AN593" s="109" t="s">
        <v>419</v>
      </c>
    </row>
    <row r="594" spans="1:41" s="108" customFormat="1" ht="16.5" customHeight="1">
      <c r="A594" s="231"/>
      <c r="B594" s="204"/>
      <c r="C594" s="1141" t="s">
        <v>420</v>
      </c>
      <c r="D594" s="1141"/>
      <c r="E594" s="1141"/>
      <c r="F594" s="1141"/>
      <c r="G594" s="1141"/>
      <c r="H594" s="1141"/>
      <c r="I594" s="1141"/>
      <c r="J594" s="1141"/>
      <c r="K594" s="1141"/>
      <c r="L594" s="232">
        <v>49165.14</v>
      </c>
      <c r="M594" s="233"/>
      <c r="N594" s="234"/>
      <c r="O594" s="235"/>
      <c r="P594" s="235"/>
      <c r="Q594" s="235"/>
      <c r="AM594" s="200"/>
      <c r="AN594" s="109" t="s">
        <v>420</v>
      </c>
    </row>
    <row r="595" spans="1:41" s="108" customFormat="1" ht="45">
      <c r="A595" s="231"/>
      <c r="B595" s="204" t="s">
        <v>422</v>
      </c>
      <c r="C595" s="1141" t="s">
        <v>421</v>
      </c>
      <c r="D595" s="1141"/>
      <c r="E595" s="1141"/>
      <c r="F595" s="1141"/>
      <c r="G595" s="1141"/>
      <c r="H595" s="1141"/>
      <c r="I595" s="1141"/>
      <c r="J595" s="1141"/>
      <c r="K595" s="1141"/>
      <c r="L595" s="232">
        <v>58699.82</v>
      </c>
      <c r="M595" s="238">
        <v>9.3800000000000008</v>
      </c>
      <c r="N595" s="237">
        <v>550604</v>
      </c>
      <c r="O595" s="235"/>
      <c r="P595" s="235"/>
      <c r="Q595" s="235"/>
      <c r="AM595" s="200"/>
      <c r="AN595" s="109" t="s">
        <v>421</v>
      </c>
    </row>
    <row r="596" spans="1:41" s="108" customFormat="1" ht="16.5" customHeight="1">
      <c r="A596" s="231"/>
      <c r="B596" s="204"/>
      <c r="C596" s="1141" t="s">
        <v>417</v>
      </c>
      <c r="D596" s="1141"/>
      <c r="E596" s="1141"/>
      <c r="F596" s="1141"/>
      <c r="G596" s="1141"/>
      <c r="H596" s="1141"/>
      <c r="I596" s="1141"/>
      <c r="J596" s="1141"/>
      <c r="K596" s="1141"/>
      <c r="L596" s="236"/>
      <c r="M596" s="233"/>
      <c r="N596" s="234"/>
      <c r="O596" s="235"/>
      <c r="P596" s="235"/>
      <c r="Q596" s="235"/>
      <c r="AM596" s="200"/>
      <c r="AN596" s="109" t="s">
        <v>417</v>
      </c>
    </row>
    <row r="597" spans="1:41" s="108" customFormat="1" ht="16.5" customHeight="1">
      <c r="A597" s="231"/>
      <c r="B597" s="204"/>
      <c r="C597" s="1141" t="s">
        <v>489</v>
      </c>
      <c r="D597" s="1141"/>
      <c r="E597" s="1141"/>
      <c r="F597" s="1141"/>
      <c r="G597" s="1141"/>
      <c r="H597" s="1141"/>
      <c r="I597" s="1141"/>
      <c r="J597" s="1141"/>
      <c r="K597" s="1141"/>
      <c r="L597" s="232">
        <v>3452.45</v>
      </c>
      <c r="M597" s="233"/>
      <c r="N597" s="234"/>
      <c r="O597" s="235"/>
      <c r="P597" s="235"/>
      <c r="Q597" s="235"/>
      <c r="AM597" s="200"/>
      <c r="AN597" s="109" t="s">
        <v>489</v>
      </c>
    </row>
    <row r="598" spans="1:41" s="108" customFormat="1" ht="16.5" customHeight="1">
      <c r="A598" s="231"/>
      <c r="B598" s="204"/>
      <c r="C598" s="1141" t="s">
        <v>490</v>
      </c>
      <c r="D598" s="1141"/>
      <c r="E598" s="1141"/>
      <c r="F598" s="1141"/>
      <c r="G598" s="1141"/>
      <c r="H598" s="1141"/>
      <c r="I598" s="1141"/>
      <c r="J598" s="1141"/>
      <c r="K598" s="1141"/>
      <c r="L598" s="257">
        <v>517.07000000000005</v>
      </c>
      <c r="M598" s="233"/>
      <c r="N598" s="234"/>
      <c r="O598" s="235"/>
      <c r="P598" s="235"/>
      <c r="Q598" s="235"/>
      <c r="AM598" s="200"/>
      <c r="AN598" s="109" t="s">
        <v>490</v>
      </c>
    </row>
    <row r="599" spans="1:41" s="108" customFormat="1" ht="16.5" customHeight="1">
      <c r="A599" s="231"/>
      <c r="B599" s="204"/>
      <c r="C599" s="1141" t="s">
        <v>491</v>
      </c>
      <c r="D599" s="1141"/>
      <c r="E599" s="1141"/>
      <c r="F599" s="1141"/>
      <c r="G599" s="1141"/>
      <c r="H599" s="1141"/>
      <c r="I599" s="1141"/>
      <c r="J599" s="1141"/>
      <c r="K599" s="1141"/>
      <c r="L599" s="257">
        <v>89.92</v>
      </c>
      <c r="M599" s="233"/>
      <c r="N599" s="234"/>
      <c r="O599" s="235"/>
      <c r="P599" s="235"/>
      <c r="Q599" s="235"/>
      <c r="AM599" s="200"/>
      <c r="AN599" s="109" t="s">
        <v>491</v>
      </c>
    </row>
    <row r="600" spans="1:41" s="108" customFormat="1" ht="16.5" customHeight="1">
      <c r="A600" s="231"/>
      <c r="B600" s="204"/>
      <c r="C600" s="1141" t="s">
        <v>492</v>
      </c>
      <c r="D600" s="1141"/>
      <c r="E600" s="1141"/>
      <c r="F600" s="1141"/>
      <c r="G600" s="1141"/>
      <c r="H600" s="1141"/>
      <c r="I600" s="1141"/>
      <c r="J600" s="1141"/>
      <c r="K600" s="1141"/>
      <c r="L600" s="232">
        <v>49165.14</v>
      </c>
      <c r="M600" s="233"/>
      <c r="N600" s="234"/>
      <c r="O600" s="235"/>
      <c r="P600" s="235"/>
      <c r="Q600" s="235"/>
      <c r="AM600" s="200"/>
      <c r="AN600" s="109" t="s">
        <v>492</v>
      </c>
    </row>
    <row r="601" spans="1:41" s="108" customFormat="1" ht="16.5" customHeight="1">
      <c r="A601" s="231"/>
      <c r="B601" s="204"/>
      <c r="C601" s="1141" t="s">
        <v>493</v>
      </c>
      <c r="D601" s="1141"/>
      <c r="E601" s="1141"/>
      <c r="F601" s="1141"/>
      <c r="G601" s="1141"/>
      <c r="H601" s="1141"/>
      <c r="I601" s="1141"/>
      <c r="J601" s="1141"/>
      <c r="K601" s="1141"/>
      <c r="L601" s="232">
        <v>3615.98</v>
      </c>
      <c r="M601" s="233"/>
      <c r="N601" s="234"/>
      <c r="O601" s="235"/>
      <c r="P601" s="235"/>
      <c r="Q601" s="235"/>
      <c r="AM601" s="200"/>
      <c r="AN601" s="109" t="s">
        <v>493</v>
      </c>
    </row>
    <row r="602" spans="1:41" s="108" customFormat="1" ht="16.5" customHeight="1">
      <c r="A602" s="231"/>
      <c r="B602" s="204"/>
      <c r="C602" s="1141" t="s">
        <v>494</v>
      </c>
      <c r="D602" s="1141"/>
      <c r="E602" s="1141"/>
      <c r="F602" s="1141"/>
      <c r="G602" s="1141"/>
      <c r="H602" s="1141"/>
      <c r="I602" s="1141"/>
      <c r="J602" s="1141"/>
      <c r="K602" s="1141"/>
      <c r="L602" s="232">
        <v>1949.18</v>
      </c>
      <c r="M602" s="233"/>
      <c r="N602" s="234"/>
      <c r="O602" s="235"/>
      <c r="P602" s="235"/>
      <c r="Q602" s="235"/>
      <c r="AM602" s="200"/>
      <c r="AN602" s="109" t="s">
        <v>494</v>
      </c>
    </row>
    <row r="603" spans="1:41" s="108" customFormat="1" ht="16.5" customHeight="1">
      <c r="A603" s="231"/>
      <c r="B603" s="204"/>
      <c r="C603" s="1141" t="s">
        <v>431</v>
      </c>
      <c r="D603" s="1141"/>
      <c r="E603" s="1141"/>
      <c r="F603" s="1141"/>
      <c r="G603" s="1141"/>
      <c r="H603" s="1141"/>
      <c r="I603" s="1141"/>
      <c r="J603" s="1141"/>
      <c r="K603" s="1141"/>
      <c r="L603" s="232">
        <v>3542.37</v>
      </c>
      <c r="M603" s="233"/>
      <c r="N603" s="234"/>
      <c r="O603" s="235"/>
      <c r="P603" s="235"/>
      <c r="Q603" s="235"/>
      <c r="AM603" s="200"/>
      <c r="AN603" s="109" t="s">
        <v>431</v>
      </c>
    </row>
    <row r="604" spans="1:41" s="108" customFormat="1" ht="16.5" customHeight="1">
      <c r="A604" s="231"/>
      <c r="B604" s="204"/>
      <c r="C604" s="1141" t="s">
        <v>432</v>
      </c>
      <c r="D604" s="1141"/>
      <c r="E604" s="1141"/>
      <c r="F604" s="1141"/>
      <c r="G604" s="1141"/>
      <c r="H604" s="1141"/>
      <c r="I604" s="1141"/>
      <c r="J604" s="1141"/>
      <c r="K604" s="1141"/>
      <c r="L604" s="232">
        <v>3615.98</v>
      </c>
      <c r="M604" s="233"/>
      <c r="N604" s="234"/>
      <c r="O604" s="235"/>
      <c r="P604" s="235"/>
      <c r="Q604" s="235"/>
      <c r="AM604" s="200"/>
      <c r="AN604" s="109" t="s">
        <v>432</v>
      </c>
    </row>
    <row r="605" spans="1:41" s="108" customFormat="1" ht="16.5" customHeight="1">
      <c r="A605" s="231"/>
      <c r="B605" s="204"/>
      <c r="C605" s="1141" t="s">
        <v>433</v>
      </c>
      <c r="D605" s="1141"/>
      <c r="E605" s="1141"/>
      <c r="F605" s="1141"/>
      <c r="G605" s="1141"/>
      <c r="H605" s="1141"/>
      <c r="I605" s="1141"/>
      <c r="J605" s="1141"/>
      <c r="K605" s="1141"/>
      <c r="L605" s="232">
        <v>1949.18</v>
      </c>
      <c r="M605" s="233"/>
      <c r="N605" s="234"/>
      <c r="O605" s="235"/>
      <c r="P605" s="235"/>
      <c r="Q605" s="235"/>
      <c r="AM605" s="200"/>
      <c r="AN605" s="109" t="s">
        <v>433</v>
      </c>
    </row>
    <row r="606" spans="1:41" s="108" customFormat="1" ht="16.5" customHeight="1">
      <c r="A606" s="231"/>
      <c r="B606" s="226"/>
      <c r="C606" s="1142" t="s">
        <v>434</v>
      </c>
      <c r="D606" s="1142"/>
      <c r="E606" s="1142"/>
      <c r="F606" s="1142"/>
      <c r="G606" s="1142"/>
      <c r="H606" s="1142"/>
      <c r="I606" s="1142"/>
      <c r="J606" s="1142"/>
      <c r="K606" s="1142"/>
      <c r="L606" s="239">
        <v>58699.82</v>
      </c>
      <c r="M606" s="240"/>
      <c r="N606" s="241">
        <v>550604</v>
      </c>
      <c r="O606" s="235"/>
      <c r="P606" s="235"/>
      <c r="Q606" s="235"/>
      <c r="AM606" s="200"/>
      <c r="AO606" s="200" t="s">
        <v>434</v>
      </c>
    </row>
    <row r="607" spans="1:41" s="108" customFormat="1" ht="16.5" customHeight="1">
      <c r="A607" s="231"/>
      <c r="B607" s="204"/>
      <c r="C607" s="1141" t="s">
        <v>417</v>
      </c>
      <c r="D607" s="1141"/>
      <c r="E607" s="1141"/>
      <c r="F607" s="1141"/>
      <c r="G607" s="1141"/>
      <c r="H607" s="1141"/>
      <c r="I607" s="1141"/>
      <c r="J607" s="1141"/>
      <c r="K607" s="1141"/>
      <c r="L607" s="236"/>
      <c r="M607" s="233"/>
      <c r="N607" s="234"/>
      <c r="O607" s="235"/>
      <c r="P607" s="235"/>
      <c r="Q607" s="235"/>
      <c r="AM607" s="200"/>
      <c r="AN607" s="109" t="s">
        <v>417</v>
      </c>
      <c r="AO607" s="200"/>
    </row>
    <row r="608" spans="1:41" s="108" customFormat="1" ht="16.5" customHeight="1">
      <c r="A608" s="231"/>
      <c r="B608" s="204"/>
      <c r="C608" s="1141" t="s">
        <v>1204</v>
      </c>
      <c r="D608" s="1141"/>
      <c r="E608" s="1141"/>
      <c r="F608" s="1141"/>
      <c r="G608" s="1141"/>
      <c r="H608" s="1141"/>
      <c r="I608" s="1141"/>
      <c r="J608" s="1141"/>
      <c r="K608" s="1141"/>
      <c r="L608" s="236"/>
      <c r="M608" s="233"/>
      <c r="N608" s="237">
        <v>18853</v>
      </c>
      <c r="O608" s="235"/>
      <c r="P608" s="235"/>
      <c r="Q608" s="235"/>
      <c r="AM608" s="200"/>
      <c r="AN608" s="109" t="s">
        <v>1204</v>
      </c>
      <c r="AO608" s="200"/>
    </row>
    <row r="609" spans="1:42" ht="1.5" customHeight="1">
      <c r="B609" s="226"/>
      <c r="C609" s="217"/>
      <c r="D609" s="217"/>
      <c r="E609" s="217"/>
      <c r="F609" s="217"/>
      <c r="G609" s="217"/>
      <c r="H609" s="217"/>
      <c r="I609" s="217"/>
      <c r="J609" s="217"/>
      <c r="K609" s="217"/>
      <c r="L609" s="239"/>
      <c r="M609" s="242"/>
      <c r="N609" s="243"/>
      <c r="R609" s="108"/>
      <c r="S609" s="108"/>
      <c r="T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</row>
    <row r="610" spans="1:42" ht="53.25" customHeight="1">
      <c r="A610" s="244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R610" s="108"/>
      <c r="S610" s="108"/>
      <c r="T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</row>
    <row r="611" spans="1:42" ht="12.75" customHeight="1">
      <c r="A611" s="177"/>
      <c r="B611" s="236" t="s">
        <v>329</v>
      </c>
      <c r="C611" s="1143" t="s">
        <v>435</v>
      </c>
      <c r="D611" s="1143"/>
      <c r="E611" s="1143"/>
      <c r="F611" s="1143"/>
      <c r="G611" s="1143"/>
      <c r="H611" s="1143"/>
      <c r="I611" s="1143"/>
      <c r="J611" s="1143"/>
      <c r="K611" s="1143"/>
      <c r="L611" s="1143"/>
      <c r="R611" s="108"/>
      <c r="S611" s="108"/>
      <c r="T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</row>
    <row r="612" spans="1:42" ht="13.5" customHeight="1">
      <c r="A612" s="177"/>
      <c r="B612" s="169"/>
      <c r="C612" s="1144" t="s">
        <v>157</v>
      </c>
      <c r="D612" s="1144"/>
      <c r="E612" s="1144"/>
      <c r="F612" s="1144"/>
      <c r="G612" s="1144"/>
      <c r="H612" s="1144"/>
      <c r="I612" s="1144"/>
      <c r="J612" s="1144"/>
      <c r="K612" s="1144"/>
      <c r="L612" s="1144"/>
      <c r="R612" s="108"/>
      <c r="S612" s="108"/>
      <c r="T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</row>
    <row r="613" spans="1:42" ht="13.5" customHeight="1">
      <c r="A613" s="177"/>
      <c r="B613" s="236" t="s">
        <v>331</v>
      </c>
      <c r="C613" s="1143" t="s">
        <v>436</v>
      </c>
      <c r="D613" s="1143"/>
      <c r="E613" s="1143"/>
      <c r="F613" s="1143"/>
      <c r="G613" s="1143"/>
      <c r="H613" s="1143"/>
      <c r="I613" s="1143"/>
      <c r="J613" s="1143"/>
      <c r="K613" s="1143"/>
      <c r="L613" s="1143"/>
      <c r="R613" s="108"/>
      <c r="S613" s="108"/>
      <c r="T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</row>
    <row r="614" spans="1:42" ht="13.5" customHeight="1">
      <c r="A614" s="177"/>
      <c r="C614" s="1144" t="s">
        <v>157</v>
      </c>
      <c r="D614" s="1144"/>
      <c r="E614" s="1144"/>
      <c r="F614" s="1144"/>
      <c r="G614" s="1144"/>
      <c r="H614" s="1144"/>
      <c r="I614" s="1144"/>
      <c r="J614" s="1144"/>
      <c r="K614" s="1144"/>
      <c r="L614" s="1144"/>
      <c r="R614" s="108"/>
      <c r="S614" s="108"/>
      <c r="T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</row>
    <row r="616" spans="1:42" ht="11.25">
      <c r="A616" s="1140"/>
      <c r="B616" s="1140"/>
      <c r="C616" s="1140"/>
      <c r="D616" s="1140"/>
      <c r="E616" s="1140"/>
      <c r="F616" s="1140"/>
      <c r="G616" s="1140"/>
      <c r="H616" s="1140"/>
      <c r="I616" s="1140"/>
      <c r="J616" s="1140"/>
      <c r="K616" s="1140"/>
      <c r="L616" s="1140"/>
      <c r="M616" s="1140"/>
      <c r="N616" s="1140"/>
      <c r="R616" s="108"/>
      <c r="S616" s="108"/>
      <c r="T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9" t="s">
        <v>149</v>
      </c>
    </row>
    <row r="617" spans="1:42" ht="11.25">
      <c r="B617" s="246"/>
      <c r="D617" s="246"/>
      <c r="F617" s="246"/>
      <c r="R617" s="108"/>
      <c r="S617" s="108"/>
      <c r="T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</row>
    <row r="621" spans="1:42" ht="11.25">
      <c r="R621" s="108"/>
      <c r="S621" s="108"/>
      <c r="T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</row>
    <row r="638" s="108" customFormat="1" ht="11.25"/>
    <row r="641" s="108" customFormat="1" ht="11.25"/>
    <row r="694" s="108" customFormat="1" ht="11.25"/>
    <row r="695" s="108" customFormat="1" ht="11.25"/>
    <row r="698" s="108" customFormat="1" ht="11.25"/>
    <row r="715" s="108" customFormat="1" ht="11.25"/>
    <row r="716" s="108" customFormat="1" ht="11.25"/>
    <row r="728" s="108" customFormat="1" ht="11.25"/>
    <row r="742" s="108" customFormat="1" ht="11.25"/>
  </sheetData>
  <mergeCells count="596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E37"/>
    <mergeCell ref="C50:E50"/>
    <mergeCell ref="C51:E51"/>
    <mergeCell ref="C52:N52"/>
    <mergeCell ref="C53:N53"/>
    <mergeCell ref="C54:E54"/>
    <mergeCell ref="C55:E55"/>
    <mergeCell ref="C44:E44"/>
    <mergeCell ref="C45:E45"/>
    <mergeCell ref="C46:E46"/>
    <mergeCell ref="C47:E47"/>
    <mergeCell ref="C48:E48"/>
    <mergeCell ref="C49:N49"/>
    <mergeCell ref="C62:E62"/>
    <mergeCell ref="C63:E63"/>
    <mergeCell ref="C64:E64"/>
    <mergeCell ref="C65:E65"/>
    <mergeCell ref="C66:N66"/>
    <mergeCell ref="C67:E67"/>
    <mergeCell ref="C56:E56"/>
    <mergeCell ref="C57:E57"/>
    <mergeCell ref="C58:E58"/>
    <mergeCell ref="C59:E59"/>
    <mergeCell ref="C60:E60"/>
    <mergeCell ref="C61:E61"/>
    <mergeCell ref="C74:E74"/>
    <mergeCell ref="C75:E75"/>
    <mergeCell ref="C76:E76"/>
    <mergeCell ref="C77:E77"/>
    <mergeCell ref="C78:E78"/>
    <mergeCell ref="C79:E79"/>
    <mergeCell ref="C68:E68"/>
    <mergeCell ref="C69:N69"/>
    <mergeCell ref="C70:N70"/>
    <mergeCell ref="C71:E71"/>
    <mergeCell ref="C72:E72"/>
    <mergeCell ref="C73:E73"/>
    <mergeCell ref="C86:E86"/>
    <mergeCell ref="C87:N87"/>
    <mergeCell ref="C88:N88"/>
    <mergeCell ref="C89:E89"/>
    <mergeCell ref="C90:E90"/>
    <mergeCell ref="C91:N91"/>
    <mergeCell ref="C80:E80"/>
    <mergeCell ref="C81:E81"/>
    <mergeCell ref="C82:E82"/>
    <mergeCell ref="C83:N83"/>
    <mergeCell ref="C84:N84"/>
    <mergeCell ref="C85:E85"/>
    <mergeCell ref="C98:E98"/>
    <mergeCell ref="C99:E99"/>
    <mergeCell ref="C100:E100"/>
    <mergeCell ref="C101:E101"/>
    <mergeCell ref="C102:E102"/>
    <mergeCell ref="C103:E103"/>
    <mergeCell ref="C92:N92"/>
    <mergeCell ref="C93:E93"/>
    <mergeCell ref="C94:E94"/>
    <mergeCell ref="C95:N95"/>
    <mergeCell ref="C96:N96"/>
    <mergeCell ref="C97:E97"/>
    <mergeCell ref="C110:N110"/>
    <mergeCell ref="C111:E111"/>
    <mergeCell ref="C112:E112"/>
    <mergeCell ref="C113:N113"/>
    <mergeCell ref="C114:N114"/>
    <mergeCell ref="C115:E115"/>
    <mergeCell ref="C104:E104"/>
    <mergeCell ref="C105:E105"/>
    <mergeCell ref="C106:E106"/>
    <mergeCell ref="C107:E107"/>
    <mergeCell ref="C108:E108"/>
    <mergeCell ref="C109:N109"/>
    <mergeCell ref="C122:E122"/>
    <mergeCell ref="C123:E123"/>
    <mergeCell ref="C124:E124"/>
    <mergeCell ref="C125:E125"/>
    <mergeCell ref="C126:N126"/>
    <mergeCell ref="C127:E127"/>
    <mergeCell ref="C116:E116"/>
    <mergeCell ref="C117:E117"/>
    <mergeCell ref="C118:E118"/>
    <mergeCell ref="C119:E119"/>
    <mergeCell ref="C120:E120"/>
    <mergeCell ref="C121:E121"/>
    <mergeCell ref="C135:K135"/>
    <mergeCell ref="C136:K136"/>
    <mergeCell ref="C137:K137"/>
    <mergeCell ref="C138:K138"/>
    <mergeCell ref="C139:K139"/>
    <mergeCell ref="C140:K140"/>
    <mergeCell ref="C129:K129"/>
    <mergeCell ref="C130:K130"/>
    <mergeCell ref="C131:K131"/>
    <mergeCell ref="C132:K132"/>
    <mergeCell ref="C133:K133"/>
    <mergeCell ref="C134:K134"/>
    <mergeCell ref="C147:K147"/>
    <mergeCell ref="C148:K148"/>
    <mergeCell ref="C149:K149"/>
    <mergeCell ref="A150:N150"/>
    <mergeCell ref="C151:E151"/>
    <mergeCell ref="C152:N152"/>
    <mergeCell ref="C141:K141"/>
    <mergeCell ref="C142:K142"/>
    <mergeCell ref="C143:K143"/>
    <mergeCell ref="C144:K144"/>
    <mergeCell ref="C145:K145"/>
    <mergeCell ref="C146:K146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E155"/>
    <mergeCell ref="C156:E156"/>
    <mergeCell ref="C157:E157"/>
    <mergeCell ref="C158:E158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N167"/>
    <mergeCell ref="C168:E168"/>
    <mergeCell ref="C169:E169"/>
    <mergeCell ref="C170:E170"/>
    <mergeCell ref="C183:N183"/>
    <mergeCell ref="C184:N184"/>
    <mergeCell ref="C185:E185"/>
    <mergeCell ref="C186:E186"/>
    <mergeCell ref="C187:E187"/>
    <mergeCell ref="C188:E188"/>
    <mergeCell ref="C177:E177"/>
    <mergeCell ref="C178:E178"/>
    <mergeCell ref="C179:E179"/>
    <mergeCell ref="C180:N180"/>
    <mergeCell ref="C181:E181"/>
    <mergeCell ref="C182:E182"/>
    <mergeCell ref="C195:E195"/>
    <mergeCell ref="C196:E196"/>
    <mergeCell ref="C197:N197"/>
    <mergeCell ref="C198:E198"/>
    <mergeCell ref="C199:E199"/>
    <mergeCell ref="C200:N200"/>
    <mergeCell ref="C189:E189"/>
    <mergeCell ref="C190:E190"/>
    <mergeCell ref="C191:E191"/>
    <mergeCell ref="C192:E192"/>
    <mergeCell ref="C193:E193"/>
    <mergeCell ref="C194:E194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N203"/>
    <mergeCell ref="C204:N204"/>
    <mergeCell ref="C205:E205"/>
    <mergeCell ref="C206:E206"/>
    <mergeCell ref="C219:E219"/>
    <mergeCell ref="C220:N220"/>
    <mergeCell ref="C221:E221"/>
    <mergeCell ref="C222:E222"/>
    <mergeCell ref="C223:N223"/>
    <mergeCell ref="C224:E224"/>
    <mergeCell ref="C213:E213"/>
    <mergeCell ref="C214:E214"/>
    <mergeCell ref="C215:E215"/>
    <mergeCell ref="C216:E216"/>
    <mergeCell ref="C217:N217"/>
    <mergeCell ref="C218:E218"/>
    <mergeCell ref="C231:E231"/>
    <mergeCell ref="C232:E232"/>
    <mergeCell ref="C233:E233"/>
    <mergeCell ref="C234:E234"/>
    <mergeCell ref="C235:E235"/>
    <mergeCell ref="C236:E236"/>
    <mergeCell ref="C225:E225"/>
    <mergeCell ref="C226:N226"/>
    <mergeCell ref="C227:N227"/>
    <mergeCell ref="C228:E228"/>
    <mergeCell ref="C229:E229"/>
    <mergeCell ref="C230:E230"/>
    <mergeCell ref="C244:K244"/>
    <mergeCell ref="C245:K245"/>
    <mergeCell ref="C246:K246"/>
    <mergeCell ref="C247:K247"/>
    <mergeCell ref="C248:K248"/>
    <mergeCell ref="C249:K249"/>
    <mergeCell ref="C237:E237"/>
    <mergeCell ref="C238:E238"/>
    <mergeCell ref="C239:E239"/>
    <mergeCell ref="C240:N240"/>
    <mergeCell ref="C241:E241"/>
    <mergeCell ref="C243:K243"/>
    <mergeCell ref="C256:K256"/>
    <mergeCell ref="C257:K257"/>
    <mergeCell ref="C258:K258"/>
    <mergeCell ref="C259:K259"/>
    <mergeCell ref="C260:K260"/>
    <mergeCell ref="C261:K261"/>
    <mergeCell ref="C250:K250"/>
    <mergeCell ref="C251:K251"/>
    <mergeCell ref="C252:K252"/>
    <mergeCell ref="C253:K253"/>
    <mergeCell ref="C254:K254"/>
    <mergeCell ref="C255:K255"/>
    <mergeCell ref="C268:E268"/>
    <mergeCell ref="C269:E269"/>
    <mergeCell ref="C270:E270"/>
    <mergeCell ref="C271:E271"/>
    <mergeCell ref="C272:E272"/>
    <mergeCell ref="C273:E273"/>
    <mergeCell ref="A262:N262"/>
    <mergeCell ref="A263:N263"/>
    <mergeCell ref="C264:E264"/>
    <mergeCell ref="C265:N265"/>
    <mergeCell ref="C266:N266"/>
    <mergeCell ref="C267:E267"/>
    <mergeCell ref="C280:N280"/>
    <mergeCell ref="C281:E281"/>
    <mergeCell ref="C282:E282"/>
    <mergeCell ref="C283:E283"/>
    <mergeCell ref="C284:E284"/>
    <mergeCell ref="C285:E285"/>
    <mergeCell ref="C274:E274"/>
    <mergeCell ref="C275:E275"/>
    <mergeCell ref="C276:E276"/>
    <mergeCell ref="C277:E277"/>
    <mergeCell ref="C278:E278"/>
    <mergeCell ref="C279:N279"/>
    <mergeCell ref="C292:N292"/>
    <mergeCell ref="C293:N293"/>
    <mergeCell ref="C294:E294"/>
    <mergeCell ref="C295:E295"/>
    <mergeCell ref="C296:N296"/>
    <mergeCell ref="C297:E297"/>
    <mergeCell ref="C286:E286"/>
    <mergeCell ref="C287:E287"/>
    <mergeCell ref="C288:E288"/>
    <mergeCell ref="C289:E289"/>
    <mergeCell ref="C290:E290"/>
    <mergeCell ref="C291:E291"/>
    <mergeCell ref="C304:E304"/>
    <mergeCell ref="C305:E305"/>
    <mergeCell ref="C306:E306"/>
    <mergeCell ref="C307:E307"/>
    <mergeCell ref="C308:E308"/>
    <mergeCell ref="C309:N309"/>
    <mergeCell ref="C298:E298"/>
    <mergeCell ref="C299:E299"/>
    <mergeCell ref="C300:E300"/>
    <mergeCell ref="C301:E301"/>
    <mergeCell ref="C302:E302"/>
    <mergeCell ref="C303:E303"/>
    <mergeCell ref="C316:E316"/>
    <mergeCell ref="C317:E317"/>
    <mergeCell ref="C318:E318"/>
    <mergeCell ref="C319:E319"/>
    <mergeCell ref="C320:E320"/>
    <mergeCell ref="C321:E321"/>
    <mergeCell ref="C310:E310"/>
    <mergeCell ref="C311:E311"/>
    <mergeCell ref="C312:N312"/>
    <mergeCell ref="C313:N313"/>
    <mergeCell ref="C314:E314"/>
    <mergeCell ref="C315:E315"/>
    <mergeCell ref="C328:E328"/>
    <mergeCell ref="C329:N329"/>
    <mergeCell ref="C330:E330"/>
    <mergeCell ref="C331:E331"/>
    <mergeCell ref="C332:N332"/>
    <mergeCell ref="C333:E333"/>
    <mergeCell ref="C322:E322"/>
    <mergeCell ref="C323:E323"/>
    <mergeCell ref="C324:E324"/>
    <mergeCell ref="C325:E325"/>
    <mergeCell ref="C326:N326"/>
    <mergeCell ref="C327:E327"/>
    <mergeCell ref="C340:E340"/>
    <mergeCell ref="C341:E341"/>
    <mergeCell ref="C342:E342"/>
    <mergeCell ref="C343:E343"/>
    <mergeCell ref="C344:E344"/>
    <mergeCell ref="C345:E345"/>
    <mergeCell ref="A334:N334"/>
    <mergeCell ref="C335:E335"/>
    <mergeCell ref="C336:N336"/>
    <mergeCell ref="C337:N337"/>
    <mergeCell ref="C338:E338"/>
    <mergeCell ref="C339:E339"/>
    <mergeCell ref="C352:N352"/>
    <mergeCell ref="C353:E353"/>
    <mergeCell ref="C354:E354"/>
    <mergeCell ref="C355:E355"/>
    <mergeCell ref="C356:E356"/>
    <mergeCell ref="C357:E357"/>
    <mergeCell ref="C346:E346"/>
    <mergeCell ref="C347:E347"/>
    <mergeCell ref="C348:E348"/>
    <mergeCell ref="C349:E349"/>
    <mergeCell ref="C350:N350"/>
    <mergeCell ref="C351:N351"/>
    <mergeCell ref="C364:N364"/>
    <mergeCell ref="C365:N365"/>
    <mergeCell ref="C366:E366"/>
    <mergeCell ref="C367:E367"/>
    <mergeCell ref="C368:N368"/>
    <mergeCell ref="C369:E369"/>
    <mergeCell ref="C358:E358"/>
    <mergeCell ref="C359:E359"/>
    <mergeCell ref="C360:E360"/>
    <mergeCell ref="C361:E361"/>
    <mergeCell ref="C362:E362"/>
    <mergeCell ref="C363:E363"/>
    <mergeCell ref="C376:E376"/>
    <mergeCell ref="C377:E377"/>
    <mergeCell ref="C378:E378"/>
    <mergeCell ref="C379:E379"/>
    <mergeCell ref="C380:E380"/>
    <mergeCell ref="C381:N381"/>
    <mergeCell ref="C370:E370"/>
    <mergeCell ref="C371:E371"/>
    <mergeCell ref="C372:E372"/>
    <mergeCell ref="C373:E373"/>
    <mergeCell ref="C374:E374"/>
    <mergeCell ref="C375:E375"/>
    <mergeCell ref="C388:E388"/>
    <mergeCell ref="C389:E389"/>
    <mergeCell ref="C390:E390"/>
    <mergeCell ref="C391:E391"/>
    <mergeCell ref="C392:E392"/>
    <mergeCell ref="C393:E393"/>
    <mergeCell ref="C382:E382"/>
    <mergeCell ref="C383:E383"/>
    <mergeCell ref="C384:N384"/>
    <mergeCell ref="C385:N385"/>
    <mergeCell ref="C386:E386"/>
    <mergeCell ref="C387:E387"/>
    <mergeCell ref="A400:N400"/>
    <mergeCell ref="C401:E401"/>
    <mergeCell ref="C402:N402"/>
    <mergeCell ref="C403:N403"/>
    <mergeCell ref="C404:E404"/>
    <mergeCell ref="C405:E405"/>
    <mergeCell ref="C394:E394"/>
    <mergeCell ref="C395:E395"/>
    <mergeCell ref="C396:E396"/>
    <mergeCell ref="C397:E397"/>
    <mergeCell ref="C398:N398"/>
    <mergeCell ref="C399:E399"/>
    <mergeCell ref="C412:E412"/>
    <mergeCell ref="C413:E413"/>
    <mergeCell ref="C414:E414"/>
    <mergeCell ref="C415:E415"/>
    <mergeCell ref="C416:N416"/>
    <mergeCell ref="C417:E417"/>
    <mergeCell ref="C406:E406"/>
    <mergeCell ref="C407:E407"/>
    <mergeCell ref="C408:E408"/>
    <mergeCell ref="C409:E409"/>
    <mergeCell ref="C410:E410"/>
    <mergeCell ref="C411:E411"/>
    <mergeCell ref="C425:K425"/>
    <mergeCell ref="C426:K426"/>
    <mergeCell ref="C427:K427"/>
    <mergeCell ref="C428:K428"/>
    <mergeCell ref="C429:K429"/>
    <mergeCell ref="C430:K430"/>
    <mergeCell ref="C419:K419"/>
    <mergeCell ref="C420:K420"/>
    <mergeCell ref="C421:K421"/>
    <mergeCell ref="C422:K422"/>
    <mergeCell ref="C423:K423"/>
    <mergeCell ref="C424:K424"/>
    <mergeCell ref="C437:K437"/>
    <mergeCell ref="A438:N438"/>
    <mergeCell ref="A439:N439"/>
    <mergeCell ref="C440:E440"/>
    <mergeCell ref="C441:N441"/>
    <mergeCell ref="C442:N442"/>
    <mergeCell ref="C431:K431"/>
    <mergeCell ref="C432:K432"/>
    <mergeCell ref="C433:K433"/>
    <mergeCell ref="C434:K434"/>
    <mergeCell ref="C435:K435"/>
    <mergeCell ref="C436:K436"/>
    <mergeCell ref="C449:E449"/>
    <mergeCell ref="C450:E450"/>
    <mergeCell ref="C451:E451"/>
    <mergeCell ref="C452:E452"/>
    <mergeCell ref="C453:E453"/>
    <mergeCell ref="C454:E454"/>
    <mergeCell ref="C443:E443"/>
    <mergeCell ref="C444:E444"/>
    <mergeCell ref="C445:E445"/>
    <mergeCell ref="C446:E446"/>
    <mergeCell ref="C447:E447"/>
    <mergeCell ref="C448:E448"/>
    <mergeCell ref="C461:E461"/>
    <mergeCell ref="C462:N462"/>
    <mergeCell ref="C463:N463"/>
    <mergeCell ref="C464:E464"/>
    <mergeCell ref="C465:E465"/>
    <mergeCell ref="C466:E466"/>
    <mergeCell ref="C455:N455"/>
    <mergeCell ref="C456:E456"/>
    <mergeCell ref="C457:E457"/>
    <mergeCell ref="C458:N458"/>
    <mergeCell ref="C459:N459"/>
    <mergeCell ref="C460:E460"/>
    <mergeCell ref="C473:E473"/>
    <mergeCell ref="C474:E474"/>
    <mergeCell ref="C475:E475"/>
    <mergeCell ref="C476:N476"/>
    <mergeCell ref="C477:E477"/>
    <mergeCell ref="A478:N478"/>
    <mergeCell ref="C467:E467"/>
    <mergeCell ref="C468:E468"/>
    <mergeCell ref="C469:E469"/>
    <mergeCell ref="C470:E470"/>
    <mergeCell ref="C471:E471"/>
    <mergeCell ref="C472:E472"/>
    <mergeCell ref="C485:E485"/>
    <mergeCell ref="C486:E486"/>
    <mergeCell ref="C487:E487"/>
    <mergeCell ref="C488:E488"/>
    <mergeCell ref="C489:E489"/>
    <mergeCell ref="C490:E490"/>
    <mergeCell ref="C479:E479"/>
    <mergeCell ref="C480:N480"/>
    <mergeCell ref="C481:N481"/>
    <mergeCell ref="C482:E482"/>
    <mergeCell ref="C483:E483"/>
    <mergeCell ref="C484:E484"/>
    <mergeCell ref="C497:E497"/>
    <mergeCell ref="C498:E498"/>
    <mergeCell ref="C499:E499"/>
    <mergeCell ref="C500:E500"/>
    <mergeCell ref="C501:E501"/>
    <mergeCell ref="C502:N502"/>
    <mergeCell ref="C491:N491"/>
    <mergeCell ref="C492:N492"/>
    <mergeCell ref="C493:E493"/>
    <mergeCell ref="C494:E494"/>
    <mergeCell ref="C495:E495"/>
    <mergeCell ref="C496:E496"/>
    <mergeCell ref="C509:E509"/>
    <mergeCell ref="C510:E510"/>
    <mergeCell ref="C511:E511"/>
    <mergeCell ref="C512:E512"/>
    <mergeCell ref="C513:E513"/>
    <mergeCell ref="A514:N514"/>
    <mergeCell ref="C503:E503"/>
    <mergeCell ref="C504:E504"/>
    <mergeCell ref="C505:E505"/>
    <mergeCell ref="C506:E506"/>
    <mergeCell ref="C507:E507"/>
    <mergeCell ref="C508:E508"/>
    <mergeCell ref="C521:E521"/>
    <mergeCell ref="C522:E522"/>
    <mergeCell ref="C523:E523"/>
    <mergeCell ref="C524:E524"/>
    <mergeCell ref="C525:E525"/>
    <mergeCell ref="C526:E526"/>
    <mergeCell ref="C515:E515"/>
    <mergeCell ref="C516:N516"/>
    <mergeCell ref="C517:N517"/>
    <mergeCell ref="C518:E518"/>
    <mergeCell ref="C519:E519"/>
    <mergeCell ref="C520:E520"/>
    <mergeCell ref="C533:N533"/>
    <mergeCell ref="C534:E534"/>
    <mergeCell ref="C535:E535"/>
    <mergeCell ref="C536:N536"/>
    <mergeCell ref="C537:E537"/>
    <mergeCell ref="C539:K539"/>
    <mergeCell ref="C527:E527"/>
    <mergeCell ref="C528:E528"/>
    <mergeCell ref="C529:E529"/>
    <mergeCell ref="C530:N530"/>
    <mergeCell ref="C531:E531"/>
    <mergeCell ref="C532:E532"/>
    <mergeCell ref="C546:K546"/>
    <mergeCell ref="C547:K547"/>
    <mergeCell ref="C548:K548"/>
    <mergeCell ref="C549:K549"/>
    <mergeCell ref="C550:K550"/>
    <mergeCell ref="C551:K551"/>
    <mergeCell ref="C540:K540"/>
    <mergeCell ref="C541:K541"/>
    <mergeCell ref="C542:K542"/>
    <mergeCell ref="C543:K543"/>
    <mergeCell ref="C544:K544"/>
    <mergeCell ref="C545:K545"/>
    <mergeCell ref="A558:N558"/>
    <mergeCell ref="A559:N559"/>
    <mergeCell ref="C560:E560"/>
    <mergeCell ref="C561:N561"/>
    <mergeCell ref="C562:N562"/>
    <mergeCell ref="C563:E563"/>
    <mergeCell ref="C552:K552"/>
    <mergeCell ref="C553:K553"/>
    <mergeCell ref="C554:K554"/>
    <mergeCell ref="C555:K555"/>
    <mergeCell ref="C556:K556"/>
    <mergeCell ref="C557:K557"/>
    <mergeCell ref="A570:N570"/>
    <mergeCell ref="C571:E571"/>
    <mergeCell ref="C572:N572"/>
    <mergeCell ref="C573:E573"/>
    <mergeCell ref="C574:E574"/>
    <mergeCell ref="C575:N575"/>
    <mergeCell ref="C564:E564"/>
    <mergeCell ref="C565:N565"/>
    <mergeCell ref="C566:E566"/>
    <mergeCell ref="C567:E567"/>
    <mergeCell ref="C568:N568"/>
    <mergeCell ref="C569:E569"/>
    <mergeCell ref="C583:K583"/>
    <mergeCell ref="C584:K584"/>
    <mergeCell ref="C585:K585"/>
    <mergeCell ref="C586:K586"/>
    <mergeCell ref="C588:K588"/>
    <mergeCell ref="C589:K589"/>
    <mergeCell ref="C576:N576"/>
    <mergeCell ref="C577:E577"/>
    <mergeCell ref="C579:K579"/>
    <mergeCell ref="C580:K580"/>
    <mergeCell ref="C581:K581"/>
    <mergeCell ref="C582:K582"/>
    <mergeCell ref="C596:K596"/>
    <mergeCell ref="C597:K597"/>
    <mergeCell ref="C598:K598"/>
    <mergeCell ref="C599:K599"/>
    <mergeCell ref="C600:K600"/>
    <mergeCell ref="C601:K601"/>
    <mergeCell ref="C590:K590"/>
    <mergeCell ref="C591:K591"/>
    <mergeCell ref="C592:K592"/>
    <mergeCell ref="C593:K593"/>
    <mergeCell ref="C594:K594"/>
    <mergeCell ref="C595:K595"/>
    <mergeCell ref="C608:K608"/>
    <mergeCell ref="C611:L611"/>
    <mergeCell ref="C612:L612"/>
    <mergeCell ref="C613:L613"/>
    <mergeCell ref="C614:L614"/>
    <mergeCell ref="A616:N616"/>
    <mergeCell ref="C602:K602"/>
    <mergeCell ref="C603:K603"/>
    <mergeCell ref="C604:K604"/>
    <mergeCell ref="C605:K605"/>
    <mergeCell ref="C606:K606"/>
    <mergeCell ref="C607:K607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5"/>
  <sheetViews>
    <sheetView view="pageBreakPreview" zoomScaleNormal="100" zoomScaleSheetLayoutView="100" workbookViewId="0">
      <selection activeCell="G6" sqref="G6"/>
    </sheetView>
  </sheetViews>
  <sheetFormatPr defaultRowHeight="15.75"/>
  <cols>
    <col min="1" max="6" width="9.140625" style="905"/>
    <col min="7" max="7" width="15.42578125" style="905" customWidth="1"/>
    <col min="8" max="16384" width="9.140625" style="905"/>
  </cols>
  <sheetData>
    <row r="1" spans="1:16">
      <c r="A1" s="1006" t="s">
        <v>5372</v>
      </c>
      <c r="B1" s="1006"/>
      <c r="C1" s="1006"/>
      <c r="D1" s="1006"/>
      <c r="E1" s="1006"/>
      <c r="F1" s="1006"/>
      <c r="G1" s="1006"/>
      <c r="H1" s="1006"/>
      <c r="I1" s="1006"/>
      <c r="J1" s="1006"/>
      <c r="K1" s="903"/>
      <c r="L1" s="903"/>
      <c r="M1" s="903"/>
      <c r="N1" s="903"/>
      <c r="O1" s="903"/>
      <c r="P1" s="904"/>
    </row>
    <row r="2" spans="1:16">
      <c r="A2" s="1006" t="s">
        <v>5373</v>
      </c>
      <c r="B2" s="1006"/>
      <c r="C2" s="1006"/>
      <c r="D2" s="1006"/>
      <c r="E2" s="1006"/>
      <c r="F2" s="1006"/>
      <c r="G2" s="1006"/>
      <c r="H2" s="1006"/>
      <c r="I2" s="1006"/>
      <c r="J2" s="1006"/>
      <c r="K2" s="903"/>
      <c r="L2" s="903"/>
      <c r="M2" s="903"/>
      <c r="N2" s="903"/>
      <c r="O2" s="903"/>
      <c r="P2" s="904"/>
    </row>
    <row r="3" spans="1:16">
      <c r="A3" s="904"/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04"/>
    </row>
    <row r="4" spans="1:16" ht="51.75" customHeight="1">
      <c r="A4" s="906" t="s">
        <v>5374</v>
      </c>
      <c r="B4" s="904"/>
      <c r="C4" s="1007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  <c r="D4" s="1007"/>
      <c r="E4" s="1007"/>
      <c r="F4" s="1007"/>
      <c r="G4" s="1007"/>
      <c r="H4" s="1007"/>
      <c r="I4" s="1007"/>
      <c r="J4" s="1007"/>
      <c r="K4" s="1007"/>
      <c r="L4" s="904"/>
      <c r="M4" s="904"/>
      <c r="N4" s="904"/>
      <c r="O4" s="904"/>
      <c r="P4" s="904"/>
    </row>
    <row r="5" spans="1:16">
      <c r="A5" s="904"/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</row>
    <row r="6" spans="1:16">
      <c r="A6" s="1007" t="s">
        <v>5375</v>
      </c>
      <c r="B6" s="1007"/>
      <c r="C6" s="1007"/>
      <c r="D6" s="1007"/>
      <c r="E6" s="1007"/>
      <c r="F6" s="1007"/>
      <c r="G6" s="907">
        <f>НМЦ!E21</f>
        <v>259030894.34999999</v>
      </c>
      <c r="H6" s="908"/>
      <c r="I6" s="908"/>
      <c r="J6" s="908"/>
      <c r="K6" s="908"/>
      <c r="L6" s="909"/>
      <c r="M6" s="909"/>
      <c r="N6" s="909"/>
      <c r="O6" s="909"/>
      <c r="P6" s="904"/>
    </row>
    <row r="7" spans="1:16" ht="34.5" customHeight="1">
      <c r="A7" s="1008" t="str">
        <f>[82]!СуммаПрописью(G6)</f>
        <v>Двести пятьдесят девять миллионов тридцать тысяч восемьсот девяносто четыре рубля 35 копеек</v>
      </c>
      <c r="B7" s="1008"/>
      <c r="C7" s="1008"/>
      <c r="D7" s="1008"/>
      <c r="E7" s="1008"/>
      <c r="F7" s="1008"/>
      <c r="G7" s="1008"/>
      <c r="H7" s="1008"/>
      <c r="I7" s="1008"/>
      <c r="J7" s="1008"/>
      <c r="K7" s="1008"/>
      <c r="L7" s="910"/>
      <c r="M7" s="910"/>
      <c r="N7" s="910"/>
      <c r="O7" s="910"/>
      <c r="P7" s="904"/>
    </row>
    <row r="8" spans="1:16">
      <c r="A8" s="904" t="s">
        <v>5376</v>
      </c>
      <c r="B8" s="904"/>
      <c r="C8" s="904"/>
      <c r="D8" s="904"/>
      <c r="E8" s="904"/>
      <c r="F8" s="904"/>
      <c r="G8" s="904"/>
      <c r="H8" s="904"/>
      <c r="I8" s="904"/>
      <c r="J8" s="904"/>
      <c r="K8" s="904"/>
      <c r="L8" s="904"/>
      <c r="M8" s="904"/>
      <c r="N8" s="904"/>
      <c r="O8" s="904"/>
      <c r="P8" s="904"/>
    </row>
    <row r="9" spans="1:16">
      <c r="A9" s="911" t="s">
        <v>5377</v>
      </c>
      <c r="B9" s="911"/>
      <c r="C9" s="911"/>
      <c r="D9" s="911"/>
      <c r="E9" s="911"/>
      <c r="F9" s="911"/>
      <c r="G9" s="911"/>
      <c r="H9" s="904"/>
      <c r="I9" s="904"/>
      <c r="J9" s="904"/>
      <c r="K9" s="904"/>
      <c r="L9" s="904"/>
      <c r="M9" s="904"/>
      <c r="N9" s="904"/>
      <c r="O9" s="904"/>
      <c r="P9" s="904"/>
    </row>
    <row r="10" spans="1:16" ht="48" customHeight="1">
      <c r="A10" s="1012" t="s">
        <v>5416</v>
      </c>
      <c r="B10" s="1012"/>
      <c r="C10" s="1012"/>
      <c r="D10" s="1012"/>
      <c r="E10" s="1012"/>
      <c r="F10" s="1012"/>
      <c r="G10" s="1012"/>
      <c r="H10" s="1012"/>
      <c r="I10" s="1012"/>
      <c r="J10" s="1012"/>
      <c r="K10" s="1012"/>
      <c r="L10" s="904"/>
      <c r="M10" s="904"/>
      <c r="N10" s="904"/>
      <c r="O10" s="904"/>
      <c r="P10" s="904"/>
    </row>
    <row r="11" spans="1:16">
      <c r="A11" s="912" t="s">
        <v>5417</v>
      </c>
      <c r="C11" s="911"/>
      <c r="D11" s="911"/>
      <c r="E11" s="911"/>
      <c r="F11" s="904"/>
      <c r="G11" s="904"/>
      <c r="H11" s="904"/>
      <c r="I11" s="904"/>
      <c r="J11" s="904"/>
      <c r="K11" s="904"/>
      <c r="L11" s="904"/>
      <c r="M11" s="904"/>
      <c r="N11" s="904"/>
      <c r="O11" s="904"/>
      <c r="P11" s="904"/>
    </row>
    <row r="12" spans="1:16" s="914" customFormat="1">
      <c r="A12" s="913" t="s">
        <v>5378</v>
      </c>
      <c r="B12" s="913"/>
      <c r="C12" s="913"/>
      <c r="D12" s="913"/>
      <c r="E12" s="913"/>
      <c r="F12" s="913"/>
      <c r="G12" s="913"/>
      <c r="H12" s="913"/>
      <c r="I12" s="913"/>
    </row>
    <row r="13" spans="1:16" s="914" customFormat="1">
      <c r="A13" s="913" t="s">
        <v>5379</v>
      </c>
      <c r="B13" s="913"/>
      <c r="C13" s="913"/>
      <c r="D13" s="913"/>
      <c r="E13" s="913"/>
      <c r="F13" s="913"/>
      <c r="G13" s="913"/>
      <c r="H13" s="913"/>
      <c r="I13" s="913"/>
    </row>
    <row r="14" spans="1:16" s="914" customFormat="1">
      <c r="A14" s="913" t="s">
        <v>5380</v>
      </c>
      <c r="B14" s="913"/>
      <c r="C14" s="913"/>
      <c r="D14" s="913"/>
      <c r="E14" s="913"/>
      <c r="F14" s="913"/>
      <c r="G14" s="913"/>
      <c r="H14" s="913"/>
      <c r="I14" s="913"/>
    </row>
    <row r="15" spans="1:16" s="914" customFormat="1">
      <c r="A15" s="913" t="s">
        <v>5381</v>
      </c>
      <c r="B15" s="913"/>
      <c r="C15" s="913"/>
      <c r="D15" s="913"/>
      <c r="E15" s="913"/>
      <c r="F15" s="913"/>
      <c r="G15" s="913"/>
      <c r="H15" s="913"/>
      <c r="I15" s="913"/>
    </row>
    <row r="16" spans="1:16" s="914" customFormat="1">
      <c r="A16" s="913" t="s">
        <v>5382</v>
      </c>
      <c r="B16" s="913"/>
      <c r="C16" s="913"/>
      <c r="D16" s="913"/>
      <c r="E16" s="913"/>
      <c r="F16" s="913"/>
      <c r="G16" s="913"/>
      <c r="H16" s="913"/>
      <c r="I16" s="913"/>
    </row>
    <row r="17" spans="1:16" s="914" customFormat="1">
      <c r="A17" s="913" t="s">
        <v>5383</v>
      </c>
      <c r="B17" s="913"/>
      <c r="C17" s="913"/>
      <c r="D17" s="913"/>
      <c r="E17" s="913"/>
      <c r="F17" s="913"/>
      <c r="G17" s="913"/>
      <c r="H17" s="913"/>
      <c r="I17" s="913"/>
    </row>
    <row r="18" spans="1:16" s="914" customFormat="1">
      <c r="A18" s="913" t="s">
        <v>5384</v>
      </c>
      <c r="B18" s="913"/>
      <c r="C18" s="913"/>
      <c r="D18" s="913"/>
      <c r="E18" s="913"/>
      <c r="F18" s="913"/>
      <c r="G18" s="913"/>
      <c r="H18" s="913"/>
      <c r="I18" s="913"/>
    </row>
    <row r="19" spans="1:16" s="914" customFormat="1">
      <c r="A19" s="913" t="s">
        <v>5385</v>
      </c>
      <c r="B19" s="913"/>
      <c r="C19" s="913"/>
      <c r="D19" s="913"/>
      <c r="E19" s="913"/>
      <c r="F19" s="913"/>
      <c r="G19" s="913"/>
      <c r="H19" s="913"/>
      <c r="I19" s="913"/>
    </row>
    <row r="20" spans="1:16" s="914" customFormat="1">
      <c r="A20" s="915" t="s">
        <v>5386</v>
      </c>
      <c r="B20" s="913"/>
      <c r="C20" s="913"/>
      <c r="D20" s="913"/>
      <c r="E20" s="913"/>
      <c r="F20" s="913"/>
      <c r="G20" s="913"/>
      <c r="H20" s="913"/>
      <c r="I20" s="913"/>
    </row>
    <row r="21" spans="1:16" s="914" customFormat="1">
      <c r="A21" s="915" t="s">
        <v>5387</v>
      </c>
      <c r="B21" s="913"/>
      <c r="C21" s="913"/>
      <c r="D21" s="913"/>
      <c r="E21" s="913"/>
      <c r="F21" s="913"/>
      <c r="G21" s="913"/>
      <c r="H21" s="913"/>
      <c r="I21" s="913"/>
    </row>
    <row r="22" spans="1:16" s="914" customFormat="1" ht="54" customHeight="1">
      <c r="A22" s="1009" t="s">
        <v>5418</v>
      </c>
      <c r="B22" s="1009"/>
      <c r="C22" s="1009"/>
      <c r="D22" s="1009"/>
      <c r="E22" s="1009"/>
      <c r="F22" s="1009"/>
      <c r="G22" s="1009"/>
      <c r="H22" s="1009"/>
      <c r="I22" s="1009"/>
      <c r="J22" s="1009"/>
      <c r="K22" s="1009"/>
    </row>
    <row r="23" spans="1:16" s="914" customFormat="1" ht="31.5" customHeight="1">
      <c r="A23" s="1009" t="s">
        <v>5419</v>
      </c>
      <c r="B23" s="1009"/>
      <c r="C23" s="1009"/>
      <c r="D23" s="1009"/>
      <c r="E23" s="1009"/>
      <c r="F23" s="1009"/>
      <c r="G23" s="1009"/>
      <c r="H23" s="1009"/>
      <c r="I23" s="1009"/>
      <c r="J23" s="1009"/>
      <c r="K23" s="1009"/>
    </row>
    <row r="24" spans="1:16" s="914" customFormat="1" ht="32.25" customHeight="1">
      <c r="A24" s="1009" t="s">
        <v>5420</v>
      </c>
      <c r="B24" s="1009"/>
      <c r="C24" s="1009"/>
      <c r="D24" s="1009"/>
      <c r="E24" s="1009"/>
      <c r="F24" s="1009"/>
      <c r="G24" s="1009"/>
      <c r="H24" s="1009"/>
      <c r="I24" s="1009"/>
      <c r="J24" s="1009"/>
      <c r="K24" s="1009"/>
    </row>
    <row r="25" spans="1:16" s="914" customFormat="1">
      <c r="A25" s="913" t="s">
        <v>5388</v>
      </c>
      <c r="B25" s="913"/>
      <c r="C25" s="913"/>
      <c r="D25" s="913"/>
      <c r="E25" s="913"/>
      <c r="F25" s="913"/>
      <c r="G25" s="913"/>
      <c r="H25" s="913"/>
      <c r="I25" s="913"/>
      <c r="J25" s="913"/>
      <c r="K25" s="913"/>
    </row>
    <row r="26" spans="1:16" s="917" customFormat="1" ht="30" customHeight="1">
      <c r="A26" s="1010" t="s">
        <v>5389</v>
      </c>
      <c r="B26" s="1010"/>
      <c r="C26" s="1010"/>
      <c r="D26" s="1010"/>
      <c r="E26" s="1010"/>
      <c r="F26" s="1010"/>
      <c r="G26" s="1010"/>
      <c r="H26" s="1010"/>
      <c r="I26" s="1010"/>
      <c r="J26" s="1010"/>
      <c r="K26" s="1010"/>
      <c r="L26" s="916"/>
      <c r="M26" s="916"/>
      <c r="N26" s="916"/>
      <c r="O26" s="916"/>
    </row>
    <row r="27" spans="1:16" s="917" customFormat="1" ht="33" customHeight="1">
      <c r="A27" s="1010" t="s">
        <v>5390</v>
      </c>
      <c r="B27" s="1010"/>
      <c r="C27" s="1010"/>
      <c r="D27" s="1010"/>
      <c r="E27" s="1010"/>
      <c r="F27" s="1010"/>
      <c r="G27" s="1010"/>
      <c r="H27" s="1010"/>
      <c r="I27" s="1010"/>
      <c r="J27" s="1010"/>
      <c r="K27" s="1010"/>
    </row>
    <row r="28" spans="1:16" s="917" customFormat="1">
      <c r="A28" s="918" t="str">
        <f>CONCATENATE("- авансирование в размере ",НМЦК!P13*100,"%;")</f>
        <v>- авансирование в размере 50%;</v>
      </c>
      <c r="B28" s="919"/>
      <c r="C28" s="919"/>
      <c r="D28" s="919"/>
      <c r="E28" s="919"/>
      <c r="F28" s="919"/>
      <c r="G28" s="919"/>
      <c r="H28" s="919"/>
      <c r="I28" s="919"/>
      <c r="J28" s="919"/>
      <c r="K28" s="919"/>
    </row>
    <row r="29" spans="1:16" s="917" customFormat="1">
      <c r="A29" s="913" t="s">
        <v>5391</v>
      </c>
      <c r="B29" s="920"/>
      <c r="C29" s="920"/>
      <c r="D29" s="920"/>
      <c r="E29" s="920"/>
      <c r="F29" s="920"/>
      <c r="G29" s="920"/>
      <c r="H29" s="920"/>
      <c r="I29" s="920"/>
      <c r="J29" s="920"/>
      <c r="K29" s="920"/>
    </row>
    <row r="30" spans="1:16">
      <c r="A30" s="921"/>
      <c r="B30" s="922"/>
      <c r="C30" s="911"/>
      <c r="D30" s="911"/>
      <c r="E30" s="911"/>
      <c r="F30" s="904"/>
      <c r="G30" s="904"/>
      <c r="H30" s="904"/>
      <c r="I30" s="904"/>
      <c r="J30" s="904"/>
      <c r="K30" s="904"/>
      <c r="L30" s="904"/>
      <c r="M30" s="904"/>
      <c r="N30" s="904"/>
      <c r="O30" s="904"/>
      <c r="P30" s="904"/>
    </row>
    <row r="31" spans="1:16">
      <c r="A31" s="911" t="s">
        <v>5392</v>
      </c>
      <c r="B31" s="911"/>
      <c r="C31" s="911"/>
      <c r="D31" s="911"/>
      <c r="E31" s="911"/>
      <c r="F31" s="911"/>
      <c r="G31" s="911"/>
      <c r="H31" s="911"/>
      <c r="I31" s="911"/>
      <c r="J31" s="911"/>
      <c r="K31" s="911"/>
      <c r="L31" s="904"/>
      <c r="M31" s="904"/>
      <c r="N31" s="904"/>
      <c r="O31" s="904"/>
      <c r="P31" s="904"/>
    </row>
    <row r="32" spans="1:16">
      <c r="A32" s="911" t="s">
        <v>5393</v>
      </c>
      <c r="B32" s="911"/>
      <c r="C32" s="911"/>
      <c r="D32" s="911"/>
      <c r="E32" s="911"/>
      <c r="F32" s="911"/>
      <c r="G32" s="911"/>
      <c r="H32" s="911"/>
      <c r="I32" s="911"/>
      <c r="J32" s="911"/>
      <c r="K32" s="911"/>
      <c r="L32" s="904"/>
      <c r="M32" s="904"/>
      <c r="N32" s="904"/>
      <c r="O32" s="904"/>
      <c r="P32" s="904"/>
    </row>
    <row r="33" spans="1:16">
      <c r="A33" s="911"/>
      <c r="B33" s="911"/>
      <c r="C33" s="911"/>
      <c r="D33" s="911"/>
      <c r="E33" s="911"/>
      <c r="F33" s="911"/>
      <c r="G33" s="911"/>
      <c r="H33" s="911"/>
      <c r="I33" s="911"/>
      <c r="J33" s="911"/>
      <c r="K33" s="911"/>
      <c r="L33" s="904"/>
      <c r="M33" s="904"/>
      <c r="N33" s="904"/>
      <c r="O33" s="904"/>
      <c r="P33" s="904"/>
    </row>
    <row r="34" spans="1:16">
      <c r="A34" s="904" t="s">
        <v>5394</v>
      </c>
      <c r="B34" s="904"/>
      <c r="C34" s="904"/>
      <c r="D34" s="904"/>
      <c r="E34" s="904"/>
      <c r="G34" s="923"/>
      <c r="H34" s="924"/>
      <c r="I34" s="923"/>
      <c r="J34" s="924"/>
      <c r="K34" s="925"/>
      <c r="L34" s="925"/>
      <c r="P34" s="904"/>
    </row>
    <row r="35" spans="1:16">
      <c r="A35" s="904"/>
      <c r="B35" s="904"/>
      <c r="C35" s="904"/>
      <c r="D35" s="904"/>
      <c r="E35" s="904"/>
      <c r="G35" s="1011" t="s">
        <v>5395</v>
      </c>
      <c r="H35" s="1011"/>
      <c r="I35" s="1011"/>
      <c r="J35" s="1011"/>
      <c r="K35" s="926"/>
      <c r="L35" s="904"/>
      <c r="P35" s="904"/>
    </row>
  </sheetData>
  <mergeCells count="12">
    <mergeCell ref="A23:K23"/>
    <mergeCell ref="A26:K26"/>
    <mergeCell ref="A27:K27"/>
    <mergeCell ref="G35:J35"/>
    <mergeCell ref="A10:K10"/>
    <mergeCell ref="A22:K22"/>
    <mergeCell ref="A24:K24"/>
    <mergeCell ref="A1:J1"/>
    <mergeCell ref="A2:J2"/>
    <mergeCell ref="C4:K4"/>
    <mergeCell ref="A6:F6"/>
    <mergeCell ref="A7:K7"/>
  </mergeCells>
  <pageMargins left="0.7" right="0.7" top="0.75" bottom="0.75" header="0.3" footer="0.3"/>
  <pageSetup paperSize="9" scale="83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86"/>
  <sheetViews>
    <sheetView topLeftCell="A922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5" width="112" style="109" hidden="1" customWidth="1"/>
    <col min="36" max="38" width="84.42578125" style="109" hidden="1" customWidth="1"/>
    <col min="39" max="39" width="141" style="109" hidden="1" customWidth="1"/>
    <col min="40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1458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1458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1459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229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229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1460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1957.01</v>
      </c>
      <c r="D22" s="182" t="s">
        <v>1461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1957.01</v>
      </c>
      <c r="D24" s="182" t="s">
        <v>1461</v>
      </c>
      <c r="E24" s="137" t="s">
        <v>362</v>
      </c>
      <c r="G24" s="108" t="s">
        <v>365</v>
      </c>
      <c r="L24" s="181"/>
      <c r="M24" s="182" t="s">
        <v>1462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662.57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83.11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1463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1463</v>
      </c>
    </row>
    <row r="35" spans="1:32" s="108" customFormat="1" ht="67.5" customHeight="1">
      <c r="A35" s="194" t="s">
        <v>122</v>
      </c>
      <c r="B35" s="195" t="s">
        <v>1464</v>
      </c>
      <c r="C35" s="1145" t="s">
        <v>1465</v>
      </c>
      <c r="D35" s="1145"/>
      <c r="E35" s="1145"/>
      <c r="F35" s="196" t="s">
        <v>408</v>
      </c>
      <c r="G35" s="196"/>
      <c r="H35" s="196"/>
      <c r="I35" s="247">
        <v>3.94</v>
      </c>
      <c r="J35" s="198"/>
      <c r="K35" s="196"/>
      <c r="L35" s="198"/>
      <c r="M35" s="196"/>
      <c r="N35" s="199"/>
      <c r="Z35" s="193"/>
      <c r="AA35" s="200" t="s">
        <v>1465</v>
      </c>
    </row>
    <row r="36" spans="1:32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15.42</v>
      </c>
      <c r="K37" s="209">
        <v>1.25</v>
      </c>
      <c r="L37" s="208">
        <v>75.94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127.39</v>
      </c>
      <c r="K38" s="209">
        <v>1.25</v>
      </c>
      <c r="L38" s="208">
        <v>627.4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13.3</v>
      </c>
      <c r="K39" s="209">
        <v>1.25</v>
      </c>
      <c r="L39" s="208">
        <v>65.5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183.78</v>
      </c>
      <c r="K40" s="207"/>
      <c r="L40" s="208">
        <v>724.09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09">
        <v>1.66</v>
      </c>
      <c r="H41" s="209">
        <v>1.25</v>
      </c>
      <c r="I41" s="250">
        <v>8.1754999999999995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1.02</v>
      </c>
      <c r="H42" s="209">
        <v>1.25</v>
      </c>
      <c r="I42" s="250">
        <v>5.0235000000000003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326.58999999999997</v>
      </c>
      <c r="K43" s="212"/>
      <c r="L43" s="221">
        <v>1427.43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141.44</v>
      </c>
      <c r="M44" s="207"/>
      <c r="N44" s="210"/>
      <c r="Z44" s="193"/>
      <c r="AA44" s="200"/>
      <c r="AD44" s="109" t="s">
        <v>392</v>
      </c>
    </row>
    <row r="45" spans="1:32" s="108" customFormat="1" ht="22.5">
      <c r="A45" s="205"/>
      <c r="B45" s="204" t="s">
        <v>1466</v>
      </c>
      <c r="C45" s="1141" t="s">
        <v>1467</v>
      </c>
      <c r="D45" s="1141"/>
      <c r="E45" s="1141"/>
      <c r="F45" s="207" t="s">
        <v>395</v>
      </c>
      <c r="G45" s="215">
        <v>117</v>
      </c>
      <c r="H45" s="207"/>
      <c r="I45" s="215">
        <v>117</v>
      </c>
      <c r="J45" s="204"/>
      <c r="K45" s="207"/>
      <c r="L45" s="208">
        <v>165.48</v>
      </c>
      <c r="M45" s="207"/>
      <c r="N45" s="210"/>
      <c r="Z45" s="193"/>
      <c r="AA45" s="200"/>
      <c r="AD45" s="109" t="s">
        <v>1467</v>
      </c>
    </row>
    <row r="46" spans="1:32" s="108" customFormat="1" ht="22.5">
      <c r="A46" s="205"/>
      <c r="B46" s="204" t="s">
        <v>1468</v>
      </c>
      <c r="C46" s="1141" t="s">
        <v>1469</v>
      </c>
      <c r="D46" s="1141"/>
      <c r="E46" s="1141"/>
      <c r="F46" s="207" t="s">
        <v>395</v>
      </c>
      <c r="G46" s="215">
        <v>70</v>
      </c>
      <c r="H46" s="207"/>
      <c r="I46" s="215">
        <v>70</v>
      </c>
      <c r="J46" s="204"/>
      <c r="K46" s="207"/>
      <c r="L46" s="208">
        <v>99.01</v>
      </c>
      <c r="M46" s="207"/>
      <c r="N46" s="210"/>
      <c r="Z46" s="193"/>
      <c r="AA46" s="200"/>
      <c r="AD46" s="109" t="s">
        <v>1469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22">
        <v>1691.92</v>
      </c>
      <c r="M47" s="212"/>
      <c r="N47" s="199"/>
      <c r="Z47" s="193"/>
      <c r="AA47" s="200"/>
      <c r="AF47" s="200" t="s">
        <v>398</v>
      </c>
    </row>
    <row r="48" spans="1:32" s="108" customFormat="1" ht="33.75" customHeight="1">
      <c r="A48" s="194" t="s">
        <v>125</v>
      </c>
      <c r="B48" s="195" t="s">
        <v>1470</v>
      </c>
      <c r="C48" s="1145" t="s">
        <v>1471</v>
      </c>
      <c r="D48" s="1145"/>
      <c r="E48" s="1145"/>
      <c r="F48" s="196" t="s">
        <v>472</v>
      </c>
      <c r="G48" s="196"/>
      <c r="H48" s="196"/>
      <c r="I48" s="223">
        <v>0.73199999999999998</v>
      </c>
      <c r="J48" s="222">
        <v>10046</v>
      </c>
      <c r="K48" s="196"/>
      <c r="L48" s="222">
        <v>7353.67</v>
      </c>
      <c r="M48" s="196"/>
      <c r="N48" s="199"/>
      <c r="Z48" s="193"/>
      <c r="AA48" s="200" t="s">
        <v>1471</v>
      </c>
      <c r="AF48" s="200"/>
    </row>
    <row r="49" spans="1:35" s="108" customFormat="1" ht="12">
      <c r="A49" s="216"/>
      <c r="B49" s="217"/>
      <c r="C49" s="1141" t="s">
        <v>1472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1472</v>
      </c>
    </row>
    <row r="50" spans="1:35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22">
        <v>7353.67</v>
      </c>
      <c r="M50" s="212"/>
      <c r="N50" s="199"/>
      <c r="Z50" s="193"/>
      <c r="AA50" s="200"/>
      <c r="AF50" s="200" t="s">
        <v>398</v>
      </c>
    </row>
    <row r="51" spans="1:35" s="108" customFormat="1" ht="22.5" customHeight="1">
      <c r="A51" s="194" t="s">
        <v>128</v>
      </c>
      <c r="B51" s="195" t="s">
        <v>898</v>
      </c>
      <c r="C51" s="1145" t="s">
        <v>899</v>
      </c>
      <c r="D51" s="1145"/>
      <c r="E51" s="1145"/>
      <c r="F51" s="196" t="s">
        <v>408</v>
      </c>
      <c r="G51" s="196"/>
      <c r="H51" s="196"/>
      <c r="I51" s="223">
        <v>4.1369999999999996</v>
      </c>
      <c r="J51" s="218">
        <v>725.69</v>
      </c>
      <c r="K51" s="196"/>
      <c r="L51" s="222">
        <v>3002.18</v>
      </c>
      <c r="M51" s="196"/>
      <c r="N51" s="199"/>
      <c r="Z51" s="193"/>
      <c r="AA51" s="200" t="s">
        <v>899</v>
      </c>
      <c r="AF51" s="200"/>
    </row>
    <row r="52" spans="1:35" s="108" customFormat="1" ht="12" customHeight="1">
      <c r="A52" s="216"/>
      <c r="B52" s="217"/>
      <c r="C52" s="1141" t="s">
        <v>409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F52" s="200"/>
      <c r="AG52" s="109" t="s">
        <v>409</v>
      </c>
    </row>
    <row r="53" spans="1:35" s="108" customFormat="1" ht="12" customHeight="1">
      <c r="A53" s="201"/>
      <c r="B53" s="202"/>
      <c r="C53" s="1141" t="s">
        <v>1473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F53" s="200"/>
      <c r="AH53" s="109" t="s">
        <v>1473</v>
      </c>
    </row>
    <row r="54" spans="1:35" s="108" customFormat="1" ht="12" customHeight="1">
      <c r="A54" s="216"/>
      <c r="B54" s="217"/>
      <c r="C54" s="1145" t="s">
        <v>398</v>
      </c>
      <c r="D54" s="1145"/>
      <c r="E54" s="1145"/>
      <c r="F54" s="196"/>
      <c r="G54" s="196"/>
      <c r="H54" s="196"/>
      <c r="I54" s="196"/>
      <c r="J54" s="198"/>
      <c r="K54" s="196"/>
      <c r="L54" s="222">
        <v>3002.18</v>
      </c>
      <c r="M54" s="212"/>
      <c r="N54" s="199"/>
      <c r="Z54" s="193"/>
      <c r="AA54" s="200"/>
      <c r="AF54" s="200" t="s">
        <v>398</v>
      </c>
    </row>
    <row r="55" spans="1:35" s="108" customFormat="1" ht="12" customHeight="1">
      <c r="A55" s="194" t="s">
        <v>131</v>
      </c>
      <c r="B55" s="195" t="s">
        <v>1474</v>
      </c>
      <c r="C55" s="1145" t="s">
        <v>1475</v>
      </c>
      <c r="D55" s="1145"/>
      <c r="E55" s="1145"/>
      <c r="F55" s="196" t="s">
        <v>408</v>
      </c>
      <c r="G55" s="196"/>
      <c r="H55" s="196"/>
      <c r="I55" s="247">
        <v>3.94</v>
      </c>
      <c r="J55" s="218">
        <v>9.69</v>
      </c>
      <c r="K55" s="196"/>
      <c r="L55" s="218">
        <v>38.18</v>
      </c>
      <c r="M55" s="196"/>
      <c r="N55" s="199"/>
      <c r="Z55" s="193"/>
      <c r="AA55" s="200" t="s">
        <v>1475</v>
      </c>
      <c r="AF55" s="200"/>
    </row>
    <row r="56" spans="1:35" s="108" customFormat="1" ht="12" customHeight="1">
      <c r="A56" s="216"/>
      <c r="B56" s="217"/>
      <c r="C56" s="1141" t="s">
        <v>409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F56" s="200"/>
      <c r="AG56" s="109" t="s">
        <v>409</v>
      </c>
    </row>
    <row r="57" spans="1:35" s="108" customFormat="1" ht="12" customHeight="1">
      <c r="A57" s="201"/>
      <c r="B57" s="202"/>
      <c r="C57" s="1141" t="s">
        <v>1476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F57" s="200"/>
      <c r="AI57" s="109" t="s">
        <v>1476</v>
      </c>
    </row>
    <row r="58" spans="1:35" s="108" customFormat="1" ht="12" customHeight="1">
      <c r="A58" s="216"/>
      <c r="B58" s="217"/>
      <c r="C58" s="1145" t="s">
        <v>398</v>
      </c>
      <c r="D58" s="1145"/>
      <c r="E58" s="1145"/>
      <c r="F58" s="196"/>
      <c r="G58" s="196"/>
      <c r="H58" s="196"/>
      <c r="I58" s="196"/>
      <c r="J58" s="198"/>
      <c r="K58" s="196"/>
      <c r="L58" s="218">
        <v>38.18</v>
      </c>
      <c r="M58" s="212"/>
      <c r="N58" s="199"/>
      <c r="Z58" s="193"/>
      <c r="AA58" s="200"/>
      <c r="AF58" s="200" t="s">
        <v>398</v>
      </c>
    </row>
    <row r="59" spans="1:35" s="108" customFormat="1" ht="12" customHeight="1">
      <c r="A59" s="194" t="s">
        <v>134</v>
      </c>
      <c r="B59" s="195" t="s">
        <v>1477</v>
      </c>
      <c r="C59" s="1145" t="s">
        <v>1478</v>
      </c>
      <c r="D59" s="1145"/>
      <c r="E59" s="1145"/>
      <c r="F59" s="196" t="s">
        <v>472</v>
      </c>
      <c r="G59" s="196"/>
      <c r="H59" s="196"/>
      <c r="I59" s="223">
        <v>0.52100000000000002</v>
      </c>
      <c r="J59" s="222">
        <v>8200</v>
      </c>
      <c r="K59" s="196"/>
      <c r="L59" s="222">
        <v>4272.2</v>
      </c>
      <c r="M59" s="196"/>
      <c r="N59" s="199"/>
      <c r="Z59" s="193"/>
      <c r="AA59" s="200" t="s">
        <v>1478</v>
      </c>
      <c r="AF59" s="200"/>
    </row>
    <row r="60" spans="1:35" s="108" customFormat="1" ht="12" customHeight="1">
      <c r="A60" s="216"/>
      <c r="B60" s="217"/>
      <c r="C60" s="1141" t="s">
        <v>409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F60" s="200"/>
      <c r="AG60" s="109" t="s">
        <v>409</v>
      </c>
    </row>
    <row r="61" spans="1:35" s="108" customFormat="1" ht="12" customHeight="1">
      <c r="A61" s="201"/>
      <c r="B61" s="202"/>
      <c r="C61" s="1141" t="s">
        <v>1479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F61" s="200"/>
      <c r="AH61" s="109" t="s">
        <v>1479</v>
      </c>
    </row>
    <row r="62" spans="1:35" s="108" customFormat="1" ht="12" customHeight="1">
      <c r="A62" s="216"/>
      <c r="B62" s="217"/>
      <c r="C62" s="1145" t="s">
        <v>398</v>
      </c>
      <c r="D62" s="1145"/>
      <c r="E62" s="1145"/>
      <c r="F62" s="196"/>
      <c r="G62" s="196"/>
      <c r="H62" s="196"/>
      <c r="I62" s="196"/>
      <c r="J62" s="198"/>
      <c r="K62" s="196"/>
      <c r="L62" s="222">
        <v>4272.2</v>
      </c>
      <c r="M62" s="212"/>
      <c r="N62" s="199"/>
      <c r="Z62" s="193"/>
      <c r="AA62" s="200"/>
      <c r="AF62" s="200" t="s">
        <v>398</v>
      </c>
    </row>
    <row r="63" spans="1:35" s="108" customFormat="1" ht="22.5" customHeight="1">
      <c r="A63" s="194" t="s">
        <v>137</v>
      </c>
      <c r="B63" s="195" t="s">
        <v>1480</v>
      </c>
      <c r="C63" s="1145" t="s">
        <v>1481</v>
      </c>
      <c r="D63" s="1145"/>
      <c r="E63" s="1145"/>
      <c r="F63" s="196" t="s">
        <v>539</v>
      </c>
      <c r="G63" s="196"/>
      <c r="H63" s="196"/>
      <c r="I63" s="223">
        <v>0.312</v>
      </c>
      <c r="J63" s="198"/>
      <c r="K63" s="196"/>
      <c r="L63" s="198"/>
      <c r="M63" s="196"/>
      <c r="N63" s="199"/>
      <c r="Z63" s="193"/>
      <c r="AA63" s="200" t="s">
        <v>1481</v>
      </c>
      <c r="AF63" s="200"/>
    </row>
    <row r="64" spans="1:35" s="108" customFormat="1" ht="12" customHeight="1">
      <c r="A64" s="201"/>
      <c r="B64" s="202"/>
      <c r="C64" s="1141" t="s">
        <v>1482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F64" s="200"/>
      <c r="AH64" s="109" t="s">
        <v>1482</v>
      </c>
    </row>
    <row r="65" spans="1:32" s="108" customFormat="1" ht="12" customHeight="1">
      <c r="A65" s="203"/>
      <c r="B65" s="204"/>
      <c r="C65" s="1141" t="s">
        <v>836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109" t="s">
        <v>836</v>
      </c>
      <c r="AF65" s="200"/>
    </row>
    <row r="66" spans="1:32" s="108" customFormat="1" ht="33.75" customHeight="1">
      <c r="A66" s="203"/>
      <c r="B66" s="204" t="s">
        <v>385</v>
      </c>
      <c r="C66" s="1141" t="s">
        <v>386</v>
      </c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6"/>
      <c r="Z66" s="193"/>
      <c r="AA66" s="200"/>
      <c r="AB66" s="109" t="s">
        <v>386</v>
      </c>
      <c r="AF66" s="200"/>
    </row>
    <row r="67" spans="1:32" s="108" customFormat="1" ht="12">
      <c r="A67" s="205"/>
      <c r="B67" s="206">
        <v>1</v>
      </c>
      <c r="C67" s="1141" t="s">
        <v>446</v>
      </c>
      <c r="D67" s="1141"/>
      <c r="E67" s="1141"/>
      <c r="F67" s="207"/>
      <c r="G67" s="207"/>
      <c r="H67" s="207"/>
      <c r="I67" s="207"/>
      <c r="J67" s="208">
        <v>22.22</v>
      </c>
      <c r="K67" s="248">
        <v>2.5</v>
      </c>
      <c r="L67" s="208">
        <v>17.329999999999998</v>
      </c>
      <c r="M67" s="207"/>
      <c r="N67" s="210"/>
      <c r="Z67" s="193"/>
      <c r="AA67" s="200"/>
      <c r="AC67" s="109" t="s">
        <v>446</v>
      </c>
      <c r="AF67" s="200"/>
    </row>
    <row r="68" spans="1:32" s="108" customFormat="1" ht="12">
      <c r="A68" s="205"/>
      <c r="B68" s="206">
        <v>2</v>
      </c>
      <c r="C68" s="1141" t="s">
        <v>387</v>
      </c>
      <c r="D68" s="1141"/>
      <c r="E68" s="1141"/>
      <c r="F68" s="207"/>
      <c r="G68" s="207"/>
      <c r="H68" s="207"/>
      <c r="I68" s="207"/>
      <c r="J68" s="208">
        <v>6.01</v>
      </c>
      <c r="K68" s="248">
        <v>2.5</v>
      </c>
      <c r="L68" s="208">
        <v>4.6900000000000004</v>
      </c>
      <c r="M68" s="207"/>
      <c r="N68" s="210"/>
      <c r="Z68" s="193"/>
      <c r="AA68" s="200"/>
      <c r="AC68" s="109" t="s">
        <v>387</v>
      </c>
      <c r="AF68" s="200"/>
    </row>
    <row r="69" spans="1:32" s="108" customFormat="1" ht="12">
      <c r="A69" s="205"/>
      <c r="B69" s="206">
        <v>3</v>
      </c>
      <c r="C69" s="1141" t="s">
        <v>388</v>
      </c>
      <c r="D69" s="1141"/>
      <c r="E69" s="1141"/>
      <c r="F69" s="207"/>
      <c r="G69" s="207"/>
      <c r="H69" s="207"/>
      <c r="I69" s="207"/>
      <c r="J69" s="208">
        <v>0.22</v>
      </c>
      <c r="K69" s="248">
        <v>2.5</v>
      </c>
      <c r="L69" s="208">
        <v>0.17</v>
      </c>
      <c r="M69" s="207"/>
      <c r="N69" s="210"/>
      <c r="Z69" s="193"/>
      <c r="AA69" s="200"/>
      <c r="AC69" s="109" t="s">
        <v>388</v>
      </c>
      <c r="AF69" s="200"/>
    </row>
    <row r="70" spans="1:32" s="108" customFormat="1" ht="12">
      <c r="A70" s="205"/>
      <c r="B70" s="206">
        <v>4</v>
      </c>
      <c r="C70" s="1141" t="s">
        <v>447</v>
      </c>
      <c r="D70" s="1141"/>
      <c r="E70" s="1141"/>
      <c r="F70" s="207"/>
      <c r="G70" s="207"/>
      <c r="H70" s="207"/>
      <c r="I70" s="207"/>
      <c r="J70" s="220">
        <v>1146.29</v>
      </c>
      <c r="K70" s="215">
        <v>2</v>
      </c>
      <c r="L70" s="208">
        <v>715.28</v>
      </c>
      <c r="M70" s="207"/>
      <c r="N70" s="210"/>
      <c r="Z70" s="193"/>
      <c r="AA70" s="200"/>
      <c r="AC70" s="109" t="s">
        <v>447</v>
      </c>
      <c r="AF70" s="200"/>
    </row>
    <row r="71" spans="1:32" s="108" customFormat="1" ht="12">
      <c r="A71" s="205"/>
      <c r="B71" s="204"/>
      <c r="C71" s="1141" t="s">
        <v>448</v>
      </c>
      <c r="D71" s="1141"/>
      <c r="E71" s="1141"/>
      <c r="F71" s="207" t="s">
        <v>390</v>
      </c>
      <c r="G71" s="209">
        <v>2.4500000000000002</v>
      </c>
      <c r="H71" s="248">
        <v>2.5</v>
      </c>
      <c r="I71" s="254">
        <v>1.911</v>
      </c>
      <c r="J71" s="204"/>
      <c r="K71" s="207"/>
      <c r="L71" s="204"/>
      <c r="M71" s="207"/>
      <c r="N71" s="210"/>
      <c r="Z71" s="193"/>
      <c r="AA71" s="200"/>
      <c r="AD71" s="109" t="s">
        <v>448</v>
      </c>
      <c r="AF71" s="200"/>
    </row>
    <row r="72" spans="1:32" s="108" customFormat="1" ht="12">
      <c r="A72" s="205"/>
      <c r="B72" s="204"/>
      <c r="C72" s="1141" t="s">
        <v>389</v>
      </c>
      <c r="D72" s="1141"/>
      <c r="E72" s="1141"/>
      <c r="F72" s="207" t="s">
        <v>390</v>
      </c>
      <c r="G72" s="209">
        <v>0.02</v>
      </c>
      <c r="H72" s="248">
        <v>2.5</v>
      </c>
      <c r="I72" s="250">
        <v>1.5599999999999999E-2</v>
      </c>
      <c r="J72" s="204"/>
      <c r="K72" s="207"/>
      <c r="L72" s="204"/>
      <c r="M72" s="207"/>
      <c r="N72" s="210"/>
      <c r="Z72" s="193"/>
      <c r="AA72" s="200"/>
      <c r="AD72" s="109" t="s">
        <v>389</v>
      </c>
      <c r="AF72" s="200"/>
    </row>
    <row r="73" spans="1:32" s="108" customFormat="1" ht="12" customHeight="1">
      <c r="A73" s="205"/>
      <c r="B73" s="204"/>
      <c r="C73" s="1150" t="s">
        <v>391</v>
      </c>
      <c r="D73" s="1150"/>
      <c r="E73" s="1150"/>
      <c r="F73" s="212"/>
      <c r="G73" s="212"/>
      <c r="H73" s="212"/>
      <c r="I73" s="212"/>
      <c r="J73" s="221">
        <v>1174.52</v>
      </c>
      <c r="K73" s="212"/>
      <c r="L73" s="213">
        <v>737.3</v>
      </c>
      <c r="M73" s="212"/>
      <c r="N73" s="214"/>
      <c r="Z73" s="193"/>
      <c r="AA73" s="200"/>
      <c r="AE73" s="109" t="s">
        <v>391</v>
      </c>
      <c r="AF73" s="200"/>
    </row>
    <row r="74" spans="1:32" s="108" customFormat="1" ht="12">
      <c r="A74" s="205"/>
      <c r="B74" s="204"/>
      <c r="C74" s="1141" t="s">
        <v>392</v>
      </c>
      <c r="D74" s="1141"/>
      <c r="E74" s="1141"/>
      <c r="F74" s="207"/>
      <c r="G74" s="207"/>
      <c r="H74" s="207"/>
      <c r="I74" s="207"/>
      <c r="J74" s="204"/>
      <c r="K74" s="207"/>
      <c r="L74" s="208">
        <v>17.5</v>
      </c>
      <c r="M74" s="207"/>
      <c r="N74" s="210"/>
      <c r="Z74" s="193"/>
      <c r="AA74" s="200"/>
      <c r="AD74" s="109" t="s">
        <v>392</v>
      </c>
      <c r="AF74" s="200"/>
    </row>
    <row r="75" spans="1:32" s="108" customFormat="1" ht="22.5" customHeight="1">
      <c r="A75" s="205"/>
      <c r="B75" s="204" t="s">
        <v>1483</v>
      </c>
      <c r="C75" s="1141" t="s">
        <v>1484</v>
      </c>
      <c r="D75" s="1141"/>
      <c r="E75" s="1141"/>
      <c r="F75" s="207" t="s">
        <v>395</v>
      </c>
      <c r="G75" s="215">
        <v>94</v>
      </c>
      <c r="H75" s="207"/>
      <c r="I75" s="215">
        <v>94</v>
      </c>
      <c r="J75" s="204"/>
      <c r="K75" s="207"/>
      <c r="L75" s="208">
        <v>16.45</v>
      </c>
      <c r="M75" s="207"/>
      <c r="N75" s="210"/>
      <c r="Z75" s="193"/>
      <c r="AA75" s="200"/>
      <c r="AD75" s="109" t="s">
        <v>1484</v>
      </c>
      <c r="AF75" s="200"/>
    </row>
    <row r="76" spans="1:32" s="108" customFormat="1" ht="22.5" customHeight="1">
      <c r="A76" s="205"/>
      <c r="B76" s="204" t="s">
        <v>1485</v>
      </c>
      <c r="C76" s="1141" t="s">
        <v>1486</v>
      </c>
      <c r="D76" s="1141"/>
      <c r="E76" s="1141"/>
      <c r="F76" s="207" t="s">
        <v>395</v>
      </c>
      <c r="G76" s="215">
        <v>51</v>
      </c>
      <c r="H76" s="207"/>
      <c r="I76" s="215">
        <v>51</v>
      </c>
      <c r="J76" s="204"/>
      <c r="K76" s="207"/>
      <c r="L76" s="208">
        <v>8.93</v>
      </c>
      <c r="M76" s="207"/>
      <c r="N76" s="210"/>
      <c r="Z76" s="193"/>
      <c r="AA76" s="200"/>
      <c r="AD76" s="109" t="s">
        <v>1486</v>
      </c>
      <c r="AF76" s="200"/>
    </row>
    <row r="77" spans="1:32" s="108" customFormat="1" ht="12" customHeight="1">
      <c r="A77" s="216"/>
      <c r="B77" s="217"/>
      <c r="C77" s="1145" t="s">
        <v>398</v>
      </c>
      <c r="D77" s="1145"/>
      <c r="E77" s="1145"/>
      <c r="F77" s="196"/>
      <c r="G77" s="196"/>
      <c r="H77" s="196"/>
      <c r="I77" s="196"/>
      <c r="J77" s="198"/>
      <c r="K77" s="196"/>
      <c r="L77" s="218">
        <v>762.68</v>
      </c>
      <c r="M77" s="212"/>
      <c r="N77" s="199"/>
      <c r="Z77" s="193"/>
      <c r="AA77" s="200"/>
      <c r="AF77" s="200" t="s">
        <v>398</v>
      </c>
    </row>
    <row r="78" spans="1:32" s="108" customFormat="1" ht="22.5" customHeight="1">
      <c r="A78" s="194" t="s">
        <v>140</v>
      </c>
      <c r="B78" s="195" t="s">
        <v>844</v>
      </c>
      <c r="C78" s="1145" t="s">
        <v>845</v>
      </c>
      <c r="D78" s="1145"/>
      <c r="E78" s="1145"/>
      <c r="F78" s="196" t="s">
        <v>408</v>
      </c>
      <c r="G78" s="196"/>
      <c r="H78" s="196"/>
      <c r="I78" s="256">
        <v>2.5</v>
      </c>
      <c r="J78" s="198"/>
      <c r="K78" s="196"/>
      <c r="L78" s="198"/>
      <c r="M78" s="196"/>
      <c r="N78" s="199"/>
      <c r="Z78" s="193"/>
      <c r="AA78" s="200" t="s">
        <v>845</v>
      </c>
      <c r="AF78" s="200"/>
    </row>
    <row r="79" spans="1:32" s="108" customFormat="1" ht="33.75" customHeight="1">
      <c r="A79" s="203"/>
      <c r="B79" s="204" t="s">
        <v>385</v>
      </c>
      <c r="C79" s="1141" t="s">
        <v>386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B79" s="109" t="s">
        <v>386</v>
      </c>
      <c r="AF79" s="200"/>
    </row>
    <row r="80" spans="1:32" s="108" customFormat="1" ht="12">
      <c r="A80" s="205"/>
      <c r="B80" s="206">
        <v>1</v>
      </c>
      <c r="C80" s="1141" t="s">
        <v>446</v>
      </c>
      <c r="D80" s="1141"/>
      <c r="E80" s="1141"/>
      <c r="F80" s="207"/>
      <c r="G80" s="207"/>
      <c r="H80" s="207"/>
      <c r="I80" s="207"/>
      <c r="J80" s="208">
        <v>6.75</v>
      </c>
      <c r="K80" s="209">
        <v>1.25</v>
      </c>
      <c r="L80" s="208">
        <v>21.09</v>
      </c>
      <c r="M80" s="207"/>
      <c r="N80" s="210"/>
      <c r="Z80" s="193"/>
      <c r="AA80" s="200"/>
      <c r="AC80" s="109" t="s">
        <v>446</v>
      </c>
      <c r="AF80" s="200"/>
    </row>
    <row r="81" spans="1:34" s="108" customFormat="1" ht="12">
      <c r="A81" s="205"/>
      <c r="B81" s="206">
        <v>2</v>
      </c>
      <c r="C81" s="1141" t="s">
        <v>387</v>
      </c>
      <c r="D81" s="1141"/>
      <c r="E81" s="1141"/>
      <c r="F81" s="207"/>
      <c r="G81" s="207"/>
      <c r="H81" s="207"/>
      <c r="I81" s="207"/>
      <c r="J81" s="208">
        <v>8.2899999999999991</v>
      </c>
      <c r="K81" s="209">
        <v>1.25</v>
      </c>
      <c r="L81" s="208">
        <v>25.91</v>
      </c>
      <c r="M81" s="207"/>
      <c r="N81" s="210"/>
      <c r="Z81" s="193"/>
      <c r="AA81" s="200"/>
      <c r="AC81" s="109" t="s">
        <v>387</v>
      </c>
      <c r="AF81" s="200"/>
    </row>
    <row r="82" spans="1:34" s="108" customFormat="1" ht="12">
      <c r="A82" s="205"/>
      <c r="B82" s="206">
        <v>3</v>
      </c>
      <c r="C82" s="1141" t="s">
        <v>388</v>
      </c>
      <c r="D82" s="1141"/>
      <c r="E82" s="1141"/>
      <c r="F82" s="207"/>
      <c r="G82" s="207"/>
      <c r="H82" s="207"/>
      <c r="I82" s="207"/>
      <c r="J82" s="208">
        <v>0.81</v>
      </c>
      <c r="K82" s="209">
        <v>1.25</v>
      </c>
      <c r="L82" s="208">
        <v>2.5299999999999998</v>
      </c>
      <c r="M82" s="207"/>
      <c r="N82" s="210"/>
      <c r="Z82" s="193"/>
      <c r="AA82" s="200"/>
      <c r="AC82" s="109" t="s">
        <v>388</v>
      </c>
      <c r="AF82" s="200"/>
    </row>
    <row r="83" spans="1:34" s="108" customFormat="1" ht="12">
      <c r="A83" s="205"/>
      <c r="B83" s="206">
        <v>4</v>
      </c>
      <c r="C83" s="1141" t="s">
        <v>447</v>
      </c>
      <c r="D83" s="1141"/>
      <c r="E83" s="1141"/>
      <c r="F83" s="207"/>
      <c r="G83" s="207"/>
      <c r="H83" s="207"/>
      <c r="I83" s="207"/>
      <c r="J83" s="208">
        <v>0.37</v>
      </c>
      <c r="K83" s="207"/>
      <c r="L83" s="208">
        <v>0.93</v>
      </c>
      <c r="M83" s="207"/>
      <c r="N83" s="210"/>
      <c r="Z83" s="193"/>
      <c r="AA83" s="200"/>
      <c r="AC83" s="109" t="s">
        <v>447</v>
      </c>
      <c r="AF83" s="200"/>
    </row>
    <row r="84" spans="1:34" s="108" customFormat="1" ht="12">
      <c r="A84" s="205"/>
      <c r="B84" s="204"/>
      <c r="C84" s="1141" t="s">
        <v>448</v>
      </c>
      <c r="D84" s="1141"/>
      <c r="E84" s="1141"/>
      <c r="F84" s="207" t="s">
        <v>390</v>
      </c>
      <c r="G84" s="209">
        <v>0.85</v>
      </c>
      <c r="H84" s="209">
        <v>1.25</v>
      </c>
      <c r="I84" s="252">
        <v>2.65625</v>
      </c>
      <c r="J84" s="204"/>
      <c r="K84" s="207"/>
      <c r="L84" s="204"/>
      <c r="M84" s="207"/>
      <c r="N84" s="210"/>
      <c r="Z84" s="193"/>
      <c r="AA84" s="200"/>
      <c r="AD84" s="109" t="s">
        <v>448</v>
      </c>
      <c r="AF84" s="200"/>
    </row>
    <row r="85" spans="1:34" s="108" customFormat="1" ht="12">
      <c r="A85" s="205"/>
      <c r="B85" s="204"/>
      <c r="C85" s="1141" t="s">
        <v>389</v>
      </c>
      <c r="D85" s="1141"/>
      <c r="E85" s="1141"/>
      <c r="F85" s="207" t="s">
        <v>390</v>
      </c>
      <c r="G85" s="209">
        <v>7.0000000000000007E-2</v>
      </c>
      <c r="H85" s="209">
        <v>1.25</v>
      </c>
      <c r="I85" s="252">
        <v>0.21875</v>
      </c>
      <c r="J85" s="204"/>
      <c r="K85" s="207"/>
      <c r="L85" s="204"/>
      <c r="M85" s="207"/>
      <c r="N85" s="210"/>
      <c r="Z85" s="193"/>
      <c r="AA85" s="200"/>
      <c r="AD85" s="109" t="s">
        <v>389</v>
      </c>
      <c r="AF85" s="200"/>
    </row>
    <row r="86" spans="1:34" s="108" customFormat="1" ht="12" customHeight="1">
      <c r="A86" s="205"/>
      <c r="B86" s="204"/>
      <c r="C86" s="1150" t="s">
        <v>391</v>
      </c>
      <c r="D86" s="1150"/>
      <c r="E86" s="1150"/>
      <c r="F86" s="212"/>
      <c r="G86" s="212"/>
      <c r="H86" s="212"/>
      <c r="I86" s="212"/>
      <c r="J86" s="213">
        <v>15.41</v>
      </c>
      <c r="K86" s="212"/>
      <c r="L86" s="213">
        <v>47.93</v>
      </c>
      <c r="M86" s="212"/>
      <c r="N86" s="214"/>
      <c r="Z86" s="193"/>
      <c r="AA86" s="200"/>
      <c r="AE86" s="109" t="s">
        <v>391</v>
      </c>
      <c r="AF86" s="200"/>
    </row>
    <row r="87" spans="1:34" s="108" customFormat="1" ht="12">
      <c r="A87" s="205"/>
      <c r="B87" s="204"/>
      <c r="C87" s="1141" t="s">
        <v>392</v>
      </c>
      <c r="D87" s="1141"/>
      <c r="E87" s="1141"/>
      <c r="F87" s="207"/>
      <c r="G87" s="207"/>
      <c r="H87" s="207"/>
      <c r="I87" s="207"/>
      <c r="J87" s="204"/>
      <c r="K87" s="207"/>
      <c r="L87" s="208">
        <v>23.62</v>
      </c>
      <c r="M87" s="207"/>
      <c r="N87" s="210"/>
      <c r="Z87" s="193"/>
      <c r="AA87" s="200"/>
      <c r="AD87" s="109" t="s">
        <v>392</v>
      </c>
      <c r="AF87" s="200"/>
    </row>
    <row r="88" spans="1:34" s="108" customFormat="1" ht="22.5" customHeight="1">
      <c r="A88" s="205"/>
      <c r="B88" s="204" t="s">
        <v>785</v>
      </c>
      <c r="C88" s="1141" t="s">
        <v>786</v>
      </c>
      <c r="D88" s="1141"/>
      <c r="E88" s="1141"/>
      <c r="F88" s="207" t="s">
        <v>395</v>
      </c>
      <c r="G88" s="215">
        <v>110</v>
      </c>
      <c r="H88" s="207"/>
      <c r="I88" s="215">
        <v>110</v>
      </c>
      <c r="J88" s="204"/>
      <c r="K88" s="207"/>
      <c r="L88" s="208">
        <v>25.98</v>
      </c>
      <c r="M88" s="207"/>
      <c r="N88" s="210"/>
      <c r="Z88" s="193"/>
      <c r="AA88" s="200"/>
      <c r="AD88" s="109" t="s">
        <v>786</v>
      </c>
      <c r="AF88" s="200"/>
    </row>
    <row r="89" spans="1:34" s="108" customFormat="1" ht="22.5" customHeight="1">
      <c r="A89" s="205"/>
      <c r="B89" s="204" t="s">
        <v>787</v>
      </c>
      <c r="C89" s="1141" t="s">
        <v>788</v>
      </c>
      <c r="D89" s="1141"/>
      <c r="E89" s="1141"/>
      <c r="F89" s="207" t="s">
        <v>395</v>
      </c>
      <c r="G89" s="215">
        <v>69</v>
      </c>
      <c r="H89" s="207"/>
      <c r="I89" s="215">
        <v>69</v>
      </c>
      <c r="J89" s="204"/>
      <c r="K89" s="207"/>
      <c r="L89" s="208">
        <v>16.3</v>
      </c>
      <c r="M89" s="207"/>
      <c r="N89" s="210"/>
      <c r="Z89" s="193"/>
      <c r="AA89" s="200"/>
      <c r="AD89" s="109" t="s">
        <v>788</v>
      </c>
      <c r="AF89" s="200"/>
    </row>
    <row r="90" spans="1:34" s="108" customFormat="1" ht="12" customHeight="1">
      <c r="A90" s="216"/>
      <c r="B90" s="217"/>
      <c r="C90" s="1145" t="s">
        <v>398</v>
      </c>
      <c r="D90" s="1145"/>
      <c r="E90" s="1145"/>
      <c r="F90" s="196"/>
      <c r="G90" s="196"/>
      <c r="H90" s="196"/>
      <c r="I90" s="196"/>
      <c r="J90" s="198"/>
      <c r="K90" s="196"/>
      <c r="L90" s="218">
        <v>90.21</v>
      </c>
      <c r="M90" s="212"/>
      <c r="N90" s="199"/>
      <c r="Z90" s="193"/>
      <c r="AA90" s="200"/>
      <c r="AF90" s="200" t="s">
        <v>398</v>
      </c>
    </row>
    <row r="91" spans="1:34" s="108" customFormat="1" ht="22.5" customHeight="1">
      <c r="A91" s="194" t="s">
        <v>143</v>
      </c>
      <c r="B91" s="195" t="s">
        <v>1487</v>
      </c>
      <c r="C91" s="1145" t="s">
        <v>1488</v>
      </c>
      <c r="D91" s="1145"/>
      <c r="E91" s="1145"/>
      <c r="F91" s="196" t="s">
        <v>408</v>
      </c>
      <c r="G91" s="196"/>
      <c r="H91" s="196"/>
      <c r="I91" s="223">
        <v>2.875</v>
      </c>
      <c r="J91" s="218">
        <v>88.6</v>
      </c>
      <c r="K91" s="196"/>
      <c r="L91" s="218">
        <v>254.73</v>
      </c>
      <c r="M91" s="196"/>
      <c r="N91" s="199"/>
      <c r="Z91" s="193"/>
      <c r="AA91" s="200" t="s">
        <v>1488</v>
      </c>
      <c r="AF91" s="200"/>
    </row>
    <row r="92" spans="1:34" s="108" customFormat="1" ht="12" customHeight="1">
      <c r="A92" s="216"/>
      <c r="B92" s="217"/>
      <c r="C92" s="1141" t="s">
        <v>409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F92" s="200"/>
      <c r="AG92" s="109" t="s">
        <v>409</v>
      </c>
    </row>
    <row r="93" spans="1:34" s="108" customFormat="1" ht="12" customHeight="1">
      <c r="A93" s="216"/>
      <c r="B93" s="217"/>
      <c r="C93" s="1145" t="s">
        <v>398</v>
      </c>
      <c r="D93" s="1145"/>
      <c r="E93" s="1145"/>
      <c r="F93" s="196"/>
      <c r="G93" s="196"/>
      <c r="H93" s="196"/>
      <c r="I93" s="196"/>
      <c r="J93" s="198"/>
      <c r="K93" s="196"/>
      <c r="L93" s="218">
        <v>254.73</v>
      </c>
      <c r="M93" s="212"/>
      <c r="N93" s="199"/>
      <c r="Z93" s="193"/>
      <c r="AA93" s="200"/>
      <c r="AF93" s="200" t="s">
        <v>398</v>
      </c>
    </row>
    <row r="94" spans="1:34" s="108" customFormat="1" ht="12" customHeight="1">
      <c r="A94" s="194" t="s">
        <v>146</v>
      </c>
      <c r="B94" s="195" t="s">
        <v>789</v>
      </c>
      <c r="C94" s="1145" t="s">
        <v>790</v>
      </c>
      <c r="D94" s="1145"/>
      <c r="E94" s="1145"/>
      <c r="F94" s="196" t="s">
        <v>444</v>
      </c>
      <c r="G94" s="196"/>
      <c r="H94" s="196"/>
      <c r="I94" s="197">
        <v>1.55E-2</v>
      </c>
      <c r="J94" s="198"/>
      <c r="K94" s="196"/>
      <c r="L94" s="198"/>
      <c r="M94" s="196"/>
      <c r="N94" s="199"/>
      <c r="Z94" s="193"/>
      <c r="AA94" s="200" t="s">
        <v>790</v>
      </c>
      <c r="AF94" s="200"/>
    </row>
    <row r="95" spans="1:34" s="108" customFormat="1" ht="12" customHeight="1">
      <c r="A95" s="201"/>
      <c r="B95" s="202"/>
      <c r="C95" s="1141" t="s">
        <v>1489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F95" s="200"/>
      <c r="AH95" s="109" t="s">
        <v>1489</v>
      </c>
    </row>
    <row r="96" spans="1:34" s="108" customFormat="1" ht="33.75" customHeight="1">
      <c r="A96" s="203"/>
      <c r="B96" s="204" t="s">
        <v>385</v>
      </c>
      <c r="C96" s="1141" t="s">
        <v>386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  <c r="Z96" s="193"/>
      <c r="AA96" s="200"/>
      <c r="AB96" s="109" t="s">
        <v>386</v>
      </c>
      <c r="AF96" s="200"/>
    </row>
    <row r="97" spans="1:34" s="108" customFormat="1" ht="12">
      <c r="A97" s="205"/>
      <c r="B97" s="206">
        <v>1</v>
      </c>
      <c r="C97" s="1141" t="s">
        <v>446</v>
      </c>
      <c r="D97" s="1141"/>
      <c r="E97" s="1141"/>
      <c r="F97" s="207"/>
      <c r="G97" s="207"/>
      <c r="H97" s="207"/>
      <c r="I97" s="207"/>
      <c r="J97" s="220">
        <v>1053</v>
      </c>
      <c r="K97" s="209">
        <v>1.25</v>
      </c>
      <c r="L97" s="208">
        <v>20.399999999999999</v>
      </c>
      <c r="M97" s="207"/>
      <c r="N97" s="210"/>
      <c r="Z97" s="193"/>
      <c r="AA97" s="200"/>
      <c r="AC97" s="109" t="s">
        <v>446</v>
      </c>
      <c r="AF97" s="200"/>
    </row>
    <row r="98" spans="1:34" s="108" customFormat="1" ht="12">
      <c r="A98" s="205"/>
      <c r="B98" s="206">
        <v>2</v>
      </c>
      <c r="C98" s="1141" t="s">
        <v>387</v>
      </c>
      <c r="D98" s="1141"/>
      <c r="E98" s="1141"/>
      <c r="F98" s="207"/>
      <c r="G98" s="207"/>
      <c r="H98" s="207"/>
      <c r="I98" s="207"/>
      <c r="J98" s="220">
        <v>1566.06</v>
      </c>
      <c r="K98" s="209">
        <v>1.25</v>
      </c>
      <c r="L98" s="208">
        <v>30.34</v>
      </c>
      <c r="M98" s="207"/>
      <c r="N98" s="210"/>
      <c r="Z98" s="193"/>
      <c r="AA98" s="200"/>
      <c r="AC98" s="109" t="s">
        <v>387</v>
      </c>
      <c r="AF98" s="200"/>
    </row>
    <row r="99" spans="1:34" s="108" customFormat="1" ht="12">
      <c r="A99" s="205"/>
      <c r="B99" s="206">
        <v>3</v>
      </c>
      <c r="C99" s="1141" t="s">
        <v>388</v>
      </c>
      <c r="D99" s="1141"/>
      <c r="E99" s="1141"/>
      <c r="F99" s="207"/>
      <c r="G99" s="207"/>
      <c r="H99" s="207"/>
      <c r="I99" s="207"/>
      <c r="J99" s="208">
        <v>244.39</v>
      </c>
      <c r="K99" s="209">
        <v>1.25</v>
      </c>
      <c r="L99" s="208">
        <v>4.74</v>
      </c>
      <c r="M99" s="207"/>
      <c r="N99" s="210"/>
      <c r="Z99" s="193"/>
      <c r="AA99" s="200"/>
      <c r="AC99" s="109" t="s">
        <v>388</v>
      </c>
      <c r="AF99" s="200"/>
    </row>
    <row r="100" spans="1:34" s="108" customFormat="1" ht="12">
      <c r="A100" s="205"/>
      <c r="B100" s="206">
        <v>4</v>
      </c>
      <c r="C100" s="1141" t="s">
        <v>447</v>
      </c>
      <c r="D100" s="1141"/>
      <c r="E100" s="1141"/>
      <c r="F100" s="207"/>
      <c r="G100" s="207"/>
      <c r="H100" s="207"/>
      <c r="I100" s="207"/>
      <c r="J100" s="208">
        <v>909.27</v>
      </c>
      <c r="K100" s="207"/>
      <c r="L100" s="208">
        <v>14.09</v>
      </c>
      <c r="M100" s="207"/>
      <c r="N100" s="210"/>
      <c r="Z100" s="193"/>
      <c r="AA100" s="200"/>
      <c r="AC100" s="109" t="s">
        <v>447</v>
      </c>
      <c r="AF100" s="200"/>
    </row>
    <row r="101" spans="1:34" s="108" customFormat="1" ht="12">
      <c r="A101" s="205"/>
      <c r="B101" s="204"/>
      <c r="C101" s="1141" t="s">
        <v>448</v>
      </c>
      <c r="D101" s="1141"/>
      <c r="E101" s="1141"/>
      <c r="F101" s="207" t="s">
        <v>390</v>
      </c>
      <c r="G101" s="215">
        <v>135</v>
      </c>
      <c r="H101" s="209">
        <v>1.25</v>
      </c>
      <c r="I101" s="249">
        <v>2.6156250000000001</v>
      </c>
      <c r="J101" s="204"/>
      <c r="K101" s="207"/>
      <c r="L101" s="204"/>
      <c r="M101" s="207"/>
      <c r="N101" s="210"/>
      <c r="Z101" s="193"/>
      <c r="AA101" s="200"/>
      <c r="AD101" s="109" t="s">
        <v>448</v>
      </c>
      <c r="AF101" s="200"/>
    </row>
    <row r="102" spans="1:34" s="108" customFormat="1" ht="12">
      <c r="A102" s="205"/>
      <c r="B102" s="204"/>
      <c r="C102" s="1141" t="s">
        <v>389</v>
      </c>
      <c r="D102" s="1141"/>
      <c r="E102" s="1141"/>
      <c r="F102" s="207" t="s">
        <v>390</v>
      </c>
      <c r="G102" s="209">
        <v>18.12</v>
      </c>
      <c r="H102" s="209">
        <v>1.25</v>
      </c>
      <c r="I102" s="249">
        <v>0.35107500000000003</v>
      </c>
      <c r="J102" s="204"/>
      <c r="K102" s="207"/>
      <c r="L102" s="204"/>
      <c r="M102" s="207"/>
      <c r="N102" s="210"/>
      <c r="Z102" s="193"/>
      <c r="AA102" s="200"/>
      <c r="AD102" s="109" t="s">
        <v>389</v>
      </c>
      <c r="AF102" s="200"/>
    </row>
    <row r="103" spans="1:34" s="108" customFormat="1" ht="12" customHeight="1">
      <c r="A103" s="205"/>
      <c r="B103" s="204"/>
      <c r="C103" s="1150" t="s">
        <v>391</v>
      </c>
      <c r="D103" s="1150"/>
      <c r="E103" s="1150"/>
      <c r="F103" s="212"/>
      <c r="G103" s="212"/>
      <c r="H103" s="212"/>
      <c r="I103" s="212"/>
      <c r="J103" s="221">
        <v>3528.33</v>
      </c>
      <c r="K103" s="212"/>
      <c r="L103" s="213">
        <v>64.83</v>
      </c>
      <c r="M103" s="212"/>
      <c r="N103" s="214"/>
      <c r="Z103" s="193"/>
      <c r="AA103" s="200"/>
      <c r="AE103" s="109" t="s">
        <v>391</v>
      </c>
      <c r="AF103" s="200"/>
    </row>
    <row r="104" spans="1:34" s="108" customFormat="1" ht="12">
      <c r="A104" s="205"/>
      <c r="B104" s="204"/>
      <c r="C104" s="1141" t="s">
        <v>392</v>
      </c>
      <c r="D104" s="1141"/>
      <c r="E104" s="1141"/>
      <c r="F104" s="207"/>
      <c r="G104" s="207"/>
      <c r="H104" s="207"/>
      <c r="I104" s="207"/>
      <c r="J104" s="204"/>
      <c r="K104" s="207"/>
      <c r="L104" s="208">
        <v>25.14</v>
      </c>
      <c r="M104" s="207"/>
      <c r="N104" s="210"/>
      <c r="Z104" s="193"/>
      <c r="AA104" s="200"/>
      <c r="AD104" s="109" t="s">
        <v>392</v>
      </c>
      <c r="AF104" s="200"/>
    </row>
    <row r="105" spans="1:34" s="108" customFormat="1" ht="33.75" customHeight="1">
      <c r="A105" s="205"/>
      <c r="B105" s="204" t="s">
        <v>576</v>
      </c>
      <c r="C105" s="1141" t="s">
        <v>577</v>
      </c>
      <c r="D105" s="1141"/>
      <c r="E105" s="1141"/>
      <c r="F105" s="207" t="s">
        <v>395</v>
      </c>
      <c r="G105" s="215">
        <v>102</v>
      </c>
      <c r="H105" s="207"/>
      <c r="I105" s="215">
        <v>102</v>
      </c>
      <c r="J105" s="204"/>
      <c r="K105" s="207"/>
      <c r="L105" s="208">
        <v>25.64</v>
      </c>
      <c r="M105" s="207"/>
      <c r="N105" s="210"/>
      <c r="Z105" s="193"/>
      <c r="AA105" s="200"/>
      <c r="AD105" s="109" t="s">
        <v>577</v>
      </c>
      <c r="AF105" s="200"/>
    </row>
    <row r="106" spans="1:34" s="108" customFormat="1" ht="33.75" customHeight="1">
      <c r="A106" s="205"/>
      <c r="B106" s="204" t="s">
        <v>578</v>
      </c>
      <c r="C106" s="1141" t="s">
        <v>579</v>
      </c>
      <c r="D106" s="1141"/>
      <c r="E106" s="1141"/>
      <c r="F106" s="207" t="s">
        <v>395</v>
      </c>
      <c r="G106" s="215">
        <v>58</v>
      </c>
      <c r="H106" s="207"/>
      <c r="I106" s="215">
        <v>58</v>
      </c>
      <c r="J106" s="204"/>
      <c r="K106" s="207"/>
      <c r="L106" s="208">
        <v>14.58</v>
      </c>
      <c r="M106" s="207"/>
      <c r="N106" s="210"/>
      <c r="Z106" s="193"/>
      <c r="AA106" s="200"/>
      <c r="AD106" s="109" t="s">
        <v>579</v>
      </c>
      <c r="AF106" s="200"/>
    </row>
    <row r="107" spans="1:34" s="108" customFormat="1" ht="12" customHeight="1">
      <c r="A107" s="216"/>
      <c r="B107" s="217"/>
      <c r="C107" s="1145" t="s">
        <v>398</v>
      </c>
      <c r="D107" s="1145"/>
      <c r="E107" s="1145"/>
      <c r="F107" s="196"/>
      <c r="G107" s="196"/>
      <c r="H107" s="196"/>
      <c r="I107" s="196"/>
      <c r="J107" s="198"/>
      <c r="K107" s="196"/>
      <c r="L107" s="218">
        <v>105.05</v>
      </c>
      <c r="M107" s="212"/>
      <c r="N107" s="199"/>
      <c r="Z107" s="193"/>
      <c r="AA107" s="200"/>
      <c r="AF107" s="200" t="s">
        <v>398</v>
      </c>
    </row>
    <row r="108" spans="1:34" s="108" customFormat="1" ht="22.5" customHeight="1">
      <c r="A108" s="194" t="s">
        <v>159</v>
      </c>
      <c r="B108" s="195" t="s">
        <v>880</v>
      </c>
      <c r="C108" s="1145" t="s">
        <v>881</v>
      </c>
      <c r="D108" s="1145"/>
      <c r="E108" s="1145"/>
      <c r="F108" s="196" t="s">
        <v>408</v>
      </c>
      <c r="G108" s="196"/>
      <c r="H108" s="196"/>
      <c r="I108" s="223">
        <v>1.581</v>
      </c>
      <c r="J108" s="218">
        <v>560</v>
      </c>
      <c r="K108" s="196"/>
      <c r="L108" s="218">
        <v>885.36</v>
      </c>
      <c r="M108" s="196"/>
      <c r="N108" s="199"/>
      <c r="Z108" s="193"/>
      <c r="AA108" s="200" t="s">
        <v>881</v>
      </c>
      <c r="AF108" s="200"/>
    </row>
    <row r="109" spans="1:34" s="108" customFormat="1" ht="12" customHeight="1">
      <c r="A109" s="216"/>
      <c r="B109" s="217"/>
      <c r="C109" s="1141" t="s">
        <v>409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F109" s="200"/>
      <c r="AG109" s="109" t="s">
        <v>409</v>
      </c>
    </row>
    <row r="110" spans="1:34" s="108" customFormat="1" ht="12" customHeight="1">
      <c r="A110" s="216"/>
      <c r="B110" s="217"/>
      <c r="C110" s="1145" t="s">
        <v>398</v>
      </c>
      <c r="D110" s="1145"/>
      <c r="E110" s="1145"/>
      <c r="F110" s="196"/>
      <c r="G110" s="196"/>
      <c r="H110" s="196"/>
      <c r="I110" s="196"/>
      <c r="J110" s="198"/>
      <c r="K110" s="196"/>
      <c r="L110" s="218">
        <v>885.36</v>
      </c>
      <c r="M110" s="212"/>
      <c r="N110" s="199"/>
      <c r="Z110" s="193"/>
      <c r="AA110" s="200"/>
      <c r="AF110" s="200" t="s">
        <v>398</v>
      </c>
    </row>
    <row r="111" spans="1:34" s="108" customFormat="1" ht="33.75" customHeight="1">
      <c r="A111" s="194" t="s">
        <v>473</v>
      </c>
      <c r="B111" s="195" t="s">
        <v>893</v>
      </c>
      <c r="C111" s="1145" t="s">
        <v>894</v>
      </c>
      <c r="D111" s="1145"/>
      <c r="E111" s="1145"/>
      <c r="F111" s="196" t="s">
        <v>444</v>
      </c>
      <c r="G111" s="196"/>
      <c r="H111" s="196"/>
      <c r="I111" s="223">
        <v>8.1000000000000003E-2</v>
      </c>
      <c r="J111" s="198"/>
      <c r="K111" s="196"/>
      <c r="L111" s="198"/>
      <c r="M111" s="196"/>
      <c r="N111" s="199"/>
      <c r="Z111" s="193"/>
      <c r="AA111" s="200" t="s">
        <v>894</v>
      </c>
      <c r="AF111" s="200"/>
    </row>
    <row r="112" spans="1:34" s="108" customFormat="1" ht="12" customHeight="1">
      <c r="A112" s="201"/>
      <c r="B112" s="202"/>
      <c r="C112" s="1141" t="s">
        <v>1490</v>
      </c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6"/>
      <c r="Z112" s="193"/>
      <c r="AA112" s="200"/>
      <c r="AF112" s="200"/>
      <c r="AH112" s="109" t="s">
        <v>1490</v>
      </c>
    </row>
    <row r="113" spans="1:33" s="108" customFormat="1" ht="33.75" customHeight="1">
      <c r="A113" s="203"/>
      <c r="B113" s="204" t="s">
        <v>385</v>
      </c>
      <c r="C113" s="1141" t="s">
        <v>386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B113" s="109" t="s">
        <v>386</v>
      </c>
      <c r="AF113" s="200"/>
    </row>
    <row r="114" spans="1:33" s="108" customFormat="1" ht="12">
      <c r="A114" s="205"/>
      <c r="B114" s="206">
        <v>1</v>
      </c>
      <c r="C114" s="1141" t="s">
        <v>446</v>
      </c>
      <c r="D114" s="1141"/>
      <c r="E114" s="1141"/>
      <c r="F114" s="207"/>
      <c r="G114" s="207"/>
      <c r="H114" s="207"/>
      <c r="I114" s="207"/>
      <c r="J114" s="220">
        <v>3426.3</v>
      </c>
      <c r="K114" s="209">
        <v>1.25</v>
      </c>
      <c r="L114" s="208">
        <v>346.91</v>
      </c>
      <c r="M114" s="207"/>
      <c r="N114" s="210"/>
      <c r="Z114" s="193"/>
      <c r="AA114" s="200"/>
      <c r="AC114" s="109" t="s">
        <v>446</v>
      </c>
      <c r="AF114" s="200"/>
    </row>
    <row r="115" spans="1:33" s="108" customFormat="1" ht="12">
      <c r="A115" s="205"/>
      <c r="B115" s="206">
        <v>2</v>
      </c>
      <c r="C115" s="1141" t="s">
        <v>387</v>
      </c>
      <c r="D115" s="1141"/>
      <c r="E115" s="1141"/>
      <c r="F115" s="207"/>
      <c r="G115" s="207"/>
      <c r="H115" s="207"/>
      <c r="I115" s="207"/>
      <c r="J115" s="220">
        <v>2470.5100000000002</v>
      </c>
      <c r="K115" s="209">
        <v>1.25</v>
      </c>
      <c r="L115" s="208">
        <v>250.14</v>
      </c>
      <c r="M115" s="207"/>
      <c r="N115" s="210"/>
      <c r="Z115" s="193"/>
      <c r="AA115" s="200"/>
      <c r="AC115" s="109" t="s">
        <v>387</v>
      </c>
      <c r="AF115" s="200"/>
    </row>
    <row r="116" spans="1:33" s="108" customFormat="1" ht="12">
      <c r="A116" s="205"/>
      <c r="B116" s="206">
        <v>3</v>
      </c>
      <c r="C116" s="1141" t="s">
        <v>388</v>
      </c>
      <c r="D116" s="1141"/>
      <c r="E116" s="1141"/>
      <c r="F116" s="207"/>
      <c r="G116" s="207"/>
      <c r="H116" s="207"/>
      <c r="I116" s="207"/>
      <c r="J116" s="208">
        <v>339.05</v>
      </c>
      <c r="K116" s="209">
        <v>1.25</v>
      </c>
      <c r="L116" s="208">
        <v>34.33</v>
      </c>
      <c r="M116" s="207"/>
      <c r="N116" s="210"/>
      <c r="Z116" s="193"/>
      <c r="AA116" s="200"/>
      <c r="AC116" s="109" t="s">
        <v>388</v>
      </c>
      <c r="AF116" s="200"/>
    </row>
    <row r="117" spans="1:33" s="108" customFormat="1" ht="12">
      <c r="A117" s="205"/>
      <c r="B117" s="206">
        <v>4</v>
      </c>
      <c r="C117" s="1141" t="s">
        <v>447</v>
      </c>
      <c r="D117" s="1141"/>
      <c r="E117" s="1141"/>
      <c r="F117" s="207"/>
      <c r="G117" s="207"/>
      <c r="H117" s="207"/>
      <c r="I117" s="207"/>
      <c r="J117" s="220">
        <v>3932.21</v>
      </c>
      <c r="K117" s="207"/>
      <c r="L117" s="208">
        <v>318.51</v>
      </c>
      <c r="M117" s="207"/>
      <c r="N117" s="210"/>
      <c r="Z117" s="193"/>
      <c r="AA117" s="200"/>
      <c r="AC117" s="109" t="s">
        <v>447</v>
      </c>
      <c r="AF117" s="200"/>
    </row>
    <row r="118" spans="1:33" s="108" customFormat="1" ht="12">
      <c r="A118" s="205"/>
      <c r="B118" s="204"/>
      <c r="C118" s="1141" t="s">
        <v>448</v>
      </c>
      <c r="D118" s="1141"/>
      <c r="E118" s="1141"/>
      <c r="F118" s="207" t="s">
        <v>390</v>
      </c>
      <c r="G118" s="215">
        <v>405</v>
      </c>
      <c r="H118" s="209">
        <v>1.25</v>
      </c>
      <c r="I118" s="252">
        <v>41.006250000000001</v>
      </c>
      <c r="J118" s="204"/>
      <c r="K118" s="207"/>
      <c r="L118" s="204"/>
      <c r="M118" s="207"/>
      <c r="N118" s="210"/>
      <c r="Z118" s="193"/>
      <c r="AA118" s="200"/>
      <c r="AD118" s="109" t="s">
        <v>448</v>
      </c>
      <c r="AF118" s="200"/>
    </row>
    <row r="119" spans="1:33" s="108" customFormat="1" ht="12">
      <c r="A119" s="205"/>
      <c r="B119" s="204"/>
      <c r="C119" s="1141" t="s">
        <v>389</v>
      </c>
      <c r="D119" s="1141"/>
      <c r="E119" s="1141"/>
      <c r="F119" s="207" t="s">
        <v>390</v>
      </c>
      <c r="G119" s="209">
        <v>25.39</v>
      </c>
      <c r="H119" s="209">
        <v>1.25</v>
      </c>
      <c r="I119" s="211">
        <v>2.5707374999999999</v>
      </c>
      <c r="J119" s="204"/>
      <c r="K119" s="207"/>
      <c r="L119" s="204"/>
      <c r="M119" s="207"/>
      <c r="N119" s="210"/>
      <c r="Z119" s="193"/>
      <c r="AA119" s="200"/>
      <c r="AD119" s="109" t="s">
        <v>389</v>
      </c>
      <c r="AF119" s="200"/>
    </row>
    <row r="120" spans="1:33" s="108" customFormat="1" ht="12" customHeight="1">
      <c r="A120" s="205"/>
      <c r="B120" s="204"/>
      <c r="C120" s="1150" t="s">
        <v>391</v>
      </c>
      <c r="D120" s="1150"/>
      <c r="E120" s="1150"/>
      <c r="F120" s="212"/>
      <c r="G120" s="212"/>
      <c r="H120" s="212"/>
      <c r="I120" s="212"/>
      <c r="J120" s="221">
        <v>9829.02</v>
      </c>
      <c r="K120" s="212"/>
      <c r="L120" s="213">
        <v>915.56</v>
      </c>
      <c r="M120" s="212"/>
      <c r="N120" s="214"/>
      <c r="Z120" s="193"/>
      <c r="AA120" s="200"/>
      <c r="AE120" s="109" t="s">
        <v>391</v>
      </c>
      <c r="AF120" s="200"/>
    </row>
    <row r="121" spans="1:33" s="108" customFormat="1" ht="12">
      <c r="A121" s="205"/>
      <c r="B121" s="204"/>
      <c r="C121" s="1141" t="s">
        <v>392</v>
      </c>
      <c r="D121" s="1141"/>
      <c r="E121" s="1141"/>
      <c r="F121" s="207"/>
      <c r="G121" s="207"/>
      <c r="H121" s="207"/>
      <c r="I121" s="207"/>
      <c r="J121" s="204"/>
      <c r="K121" s="207"/>
      <c r="L121" s="208">
        <v>381.24</v>
      </c>
      <c r="M121" s="207"/>
      <c r="N121" s="210"/>
      <c r="Z121" s="193"/>
      <c r="AA121" s="200"/>
      <c r="AD121" s="109" t="s">
        <v>392</v>
      </c>
      <c r="AF121" s="200"/>
    </row>
    <row r="122" spans="1:33" s="108" customFormat="1" ht="33.75" customHeight="1">
      <c r="A122" s="205"/>
      <c r="B122" s="204" t="s">
        <v>576</v>
      </c>
      <c r="C122" s="1141" t="s">
        <v>577</v>
      </c>
      <c r="D122" s="1141"/>
      <c r="E122" s="1141"/>
      <c r="F122" s="207" t="s">
        <v>395</v>
      </c>
      <c r="G122" s="215">
        <v>102</v>
      </c>
      <c r="H122" s="207"/>
      <c r="I122" s="215">
        <v>102</v>
      </c>
      <c r="J122" s="204"/>
      <c r="K122" s="207"/>
      <c r="L122" s="208">
        <v>388.86</v>
      </c>
      <c r="M122" s="207"/>
      <c r="N122" s="210"/>
      <c r="Z122" s="193"/>
      <c r="AA122" s="200"/>
      <c r="AD122" s="109" t="s">
        <v>577</v>
      </c>
      <c r="AF122" s="200"/>
    </row>
    <row r="123" spans="1:33" s="108" customFormat="1" ht="33.75" customHeight="1">
      <c r="A123" s="205"/>
      <c r="B123" s="204" t="s">
        <v>578</v>
      </c>
      <c r="C123" s="1141" t="s">
        <v>579</v>
      </c>
      <c r="D123" s="1141"/>
      <c r="E123" s="1141"/>
      <c r="F123" s="207" t="s">
        <v>395</v>
      </c>
      <c r="G123" s="215">
        <v>58</v>
      </c>
      <c r="H123" s="207"/>
      <c r="I123" s="215">
        <v>58</v>
      </c>
      <c r="J123" s="204"/>
      <c r="K123" s="207"/>
      <c r="L123" s="208">
        <v>221.12</v>
      </c>
      <c r="M123" s="207"/>
      <c r="N123" s="210"/>
      <c r="Z123" s="193"/>
      <c r="AA123" s="200"/>
      <c r="AD123" s="109" t="s">
        <v>579</v>
      </c>
      <c r="AF123" s="200"/>
    </row>
    <row r="124" spans="1:33" s="108" customFormat="1" ht="12" customHeight="1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22">
        <v>1525.54</v>
      </c>
      <c r="M124" s="212"/>
      <c r="N124" s="199"/>
      <c r="Z124" s="193"/>
      <c r="AA124" s="200"/>
      <c r="AF124" s="200" t="s">
        <v>398</v>
      </c>
    </row>
    <row r="125" spans="1:33" s="108" customFormat="1" ht="22.5" customHeight="1">
      <c r="A125" s="194" t="s">
        <v>475</v>
      </c>
      <c r="B125" s="195" t="s">
        <v>898</v>
      </c>
      <c r="C125" s="1145" t="s">
        <v>899</v>
      </c>
      <c r="D125" s="1145"/>
      <c r="E125" s="1145"/>
      <c r="F125" s="196" t="s">
        <v>408</v>
      </c>
      <c r="G125" s="196"/>
      <c r="H125" s="196"/>
      <c r="I125" s="197">
        <v>8.2215000000000007</v>
      </c>
      <c r="J125" s="218">
        <v>725.69</v>
      </c>
      <c r="K125" s="196"/>
      <c r="L125" s="222">
        <v>5966.26</v>
      </c>
      <c r="M125" s="196"/>
      <c r="N125" s="199"/>
      <c r="Z125" s="193"/>
      <c r="AA125" s="200" t="s">
        <v>899</v>
      </c>
      <c r="AF125" s="200"/>
    </row>
    <row r="126" spans="1:33" s="108" customFormat="1" ht="12" customHeight="1">
      <c r="A126" s="216"/>
      <c r="B126" s="217"/>
      <c r="C126" s="1141" t="s">
        <v>409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F126" s="200"/>
      <c r="AG126" s="109" t="s">
        <v>409</v>
      </c>
    </row>
    <row r="127" spans="1:33" s="108" customFormat="1" ht="12" customHeight="1">
      <c r="A127" s="216"/>
      <c r="B127" s="217"/>
      <c r="C127" s="1145" t="s">
        <v>398</v>
      </c>
      <c r="D127" s="1145"/>
      <c r="E127" s="1145"/>
      <c r="F127" s="196"/>
      <c r="G127" s="196"/>
      <c r="H127" s="196"/>
      <c r="I127" s="196"/>
      <c r="J127" s="198"/>
      <c r="K127" s="196"/>
      <c r="L127" s="222">
        <v>5966.26</v>
      </c>
      <c r="M127" s="212"/>
      <c r="N127" s="199"/>
      <c r="Z127" s="193"/>
      <c r="AA127" s="200"/>
      <c r="AF127" s="200" t="s">
        <v>398</v>
      </c>
    </row>
    <row r="128" spans="1:33" s="108" customFormat="1" ht="12" customHeight="1">
      <c r="A128" s="194" t="s">
        <v>478</v>
      </c>
      <c r="B128" s="195" t="s">
        <v>1474</v>
      </c>
      <c r="C128" s="1145" t="s">
        <v>1475</v>
      </c>
      <c r="D128" s="1145"/>
      <c r="E128" s="1145"/>
      <c r="F128" s="196" t="s">
        <v>408</v>
      </c>
      <c r="G128" s="196"/>
      <c r="H128" s="196"/>
      <c r="I128" s="256">
        <v>8.1</v>
      </c>
      <c r="J128" s="218">
        <v>9.69</v>
      </c>
      <c r="K128" s="196"/>
      <c r="L128" s="218">
        <v>78.489999999999995</v>
      </c>
      <c r="M128" s="196"/>
      <c r="N128" s="199"/>
      <c r="Z128" s="193"/>
      <c r="AA128" s="200" t="s">
        <v>1475</v>
      </c>
      <c r="AF128" s="200"/>
    </row>
    <row r="129" spans="1:35" s="108" customFormat="1" ht="12" customHeight="1">
      <c r="A129" s="216"/>
      <c r="B129" s="217"/>
      <c r="C129" s="1141" t="s">
        <v>409</v>
      </c>
      <c r="D129" s="1141"/>
      <c r="E129" s="1141"/>
      <c r="F129" s="1141"/>
      <c r="G129" s="1141"/>
      <c r="H129" s="1141"/>
      <c r="I129" s="1141"/>
      <c r="J129" s="1141"/>
      <c r="K129" s="1141"/>
      <c r="L129" s="1141"/>
      <c r="M129" s="1141"/>
      <c r="N129" s="1146"/>
      <c r="Z129" s="193"/>
      <c r="AA129" s="200"/>
      <c r="AF129" s="200"/>
      <c r="AG129" s="109" t="s">
        <v>409</v>
      </c>
    </row>
    <row r="130" spans="1:35" s="108" customFormat="1" ht="12" customHeight="1">
      <c r="A130" s="201"/>
      <c r="B130" s="202"/>
      <c r="C130" s="1141" t="s">
        <v>1476</v>
      </c>
      <c r="D130" s="1141"/>
      <c r="E130" s="1141"/>
      <c r="F130" s="1141"/>
      <c r="G130" s="1141"/>
      <c r="H130" s="1141"/>
      <c r="I130" s="1141"/>
      <c r="J130" s="1141"/>
      <c r="K130" s="1141"/>
      <c r="L130" s="1141"/>
      <c r="M130" s="1141"/>
      <c r="N130" s="1146"/>
      <c r="Z130" s="193"/>
      <c r="AA130" s="200"/>
      <c r="AF130" s="200"/>
      <c r="AI130" s="109" t="s">
        <v>1476</v>
      </c>
    </row>
    <row r="131" spans="1:35" s="108" customFormat="1" ht="12" customHeight="1">
      <c r="A131" s="216"/>
      <c r="B131" s="217"/>
      <c r="C131" s="1145" t="s">
        <v>398</v>
      </c>
      <c r="D131" s="1145"/>
      <c r="E131" s="1145"/>
      <c r="F131" s="196"/>
      <c r="G131" s="196"/>
      <c r="H131" s="196"/>
      <c r="I131" s="196"/>
      <c r="J131" s="198"/>
      <c r="K131" s="196"/>
      <c r="L131" s="218">
        <v>78.489999999999995</v>
      </c>
      <c r="M131" s="212"/>
      <c r="N131" s="199"/>
      <c r="Z131" s="193"/>
      <c r="AA131" s="200"/>
      <c r="AF131" s="200" t="s">
        <v>398</v>
      </c>
    </row>
    <row r="132" spans="1:35" s="108" customFormat="1" ht="12" customHeight="1">
      <c r="A132" s="194" t="s">
        <v>483</v>
      </c>
      <c r="B132" s="195" t="s">
        <v>1477</v>
      </c>
      <c r="C132" s="1145" t="s">
        <v>1478</v>
      </c>
      <c r="D132" s="1145"/>
      <c r="E132" s="1145"/>
      <c r="F132" s="196" t="s">
        <v>472</v>
      </c>
      <c r="G132" s="196"/>
      <c r="H132" s="196"/>
      <c r="I132" s="223">
        <v>1.401</v>
      </c>
      <c r="J132" s="222">
        <v>8200</v>
      </c>
      <c r="K132" s="196"/>
      <c r="L132" s="222">
        <v>11488.2</v>
      </c>
      <c r="M132" s="196"/>
      <c r="N132" s="199"/>
      <c r="Z132" s="193"/>
      <c r="AA132" s="200" t="s">
        <v>1478</v>
      </c>
      <c r="AF132" s="200"/>
    </row>
    <row r="133" spans="1:35" s="108" customFormat="1" ht="12" customHeight="1">
      <c r="A133" s="216"/>
      <c r="B133" s="217"/>
      <c r="C133" s="1141" t="s">
        <v>409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F133" s="200"/>
      <c r="AG133" s="109" t="s">
        <v>409</v>
      </c>
    </row>
    <row r="134" spans="1:35" s="108" customFormat="1" ht="12" customHeight="1">
      <c r="A134" s="201"/>
      <c r="B134" s="202"/>
      <c r="C134" s="1141" t="s">
        <v>1491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F134" s="200"/>
      <c r="AH134" s="109" t="s">
        <v>1491</v>
      </c>
    </row>
    <row r="135" spans="1:35" s="108" customFormat="1" ht="12" customHeight="1">
      <c r="A135" s="216"/>
      <c r="B135" s="217"/>
      <c r="C135" s="1145" t="s">
        <v>398</v>
      </c>
      <c r="D135" s="1145"/>
      <c r="E135" s="1145"/>
      <c r="F135" s="196"/>
      <c r="G135" s="196"/>
      <c r="H135" s="196"/>
      <c r="I135" s="196"/>
      <c r="J135" s="198"/>
      <c r="K135" s="196"/>
      <c r="L135" s="222">
        <v>11488.2</v>
      </c>
      <c r="M135" s="212"/>
      <c r="N135" s="199"/>
      <c r="Z135" s="193"/>
      <c r="AA135" s="200"/>
      <c r="AF135" s="200" t="s">
        <v>398</v>
      </c>
    </row>
    <row r="136" spans="1:35" s="108" customFormat="1" ht="22.5" customHeight="1">
      <c r="A136" s="194" t="s">
        <v>497</v>
      </c>
      <c r="B136" s="195" t="s">
        <v>1492</v>
      </c>
      <c r="C136" s="1145" t="s">
        <v>1493</v>
      </c>
      <c r="D136" s="1145"/>
      <c r="E136" s="1145"/>
      <c r="F136" s="196" t="s">
        <v>472</v>
      </c>
      <c r="G136" s="196"/>
      <c r="H136" s="196"/>
      <c r="I136" s="219">
        <v>5.5440000000000003E-2</v>
      </c>
      <c r="J136" s="198"/>
      <c r="K136" s="196"/>
      <c r="L136" s="198"/>
      <c r="M136" s="196"/>
      <c r="N136" s="199"/>
      <c r="Z136" s="193"/>
      <c r="AA136" s="200" t="s">
        <v>1493</v>
      </c>
      <c r="AF136" s="200"/>
    </row>
    <row r="137" spans="1:35" s="108" customFormat="1" ht="12" customHeight="1">
      <c r="A137" s="201"/>
      <c r="B137" s="202"/>
      <c r="C137" s="1141" t="s">
        <v>1494</v>
      </c>
      <c r="D137" s="1141"/>
      <c r="E137" s="1141"/>
      <c r="F137" s="1141"/>
      <c r="G137" s="1141"/>
      <c r="H137" s="1141"/>
      <c r="I137" s="1141"/>
      <c r="J137" s="1141"/>
      <c r="K137" s="1141"/>
      <c r="L137" s="1141"/>
      <c r="M137" s="1141"/>
      <c r="N137" s="1146"/>
      <c r="Z137" s="193"/>
      <c r="AA137" s="200"/>
      <c r="AF137" s="200"/>
      <c r="AH137" s="109" t="s">
        <v>1494</v>
      </c>
    </row>
    <row r="138" spans="1:35" s="108" customFormat="1" ht="33.75" customHeight="1">
      <c r="A138" s="203"/>
      <c r="B138" s="204" t="s">
        <v>385</v>
      </c>
      <c r="C138" s="1141" t="s">
        <v>386</v>
      </c>
      <c r="D138" s="1141"/>
      <c r="E138" s="1141"/>
      <c r="F138" s="1141"/>
      <c r="G138" s="1141"/>
      <c r="H138" s="1141"/>
      <c r="I138" s="1141"/>
      <c r="J138" s="1141"/>
      <c r="K138" s="1141"/>
      <c r="L138" s="1141"/>
      <c r="M138" s="1141"/>
      <c r="N138" s="1146"/>
      <c r="Z138" s="193"/>
      <c r="AA138" s="200"/>
      <c r="AB138" s="109" t="s">
        <v>386</v>
      </c>
      <c r="AF138" s="200"/>
    </row>
    <row r="139" spans="1:35" s="108" customFormat="1" ht="12">
      <c r="A139" s="205"/>
      <c r="B139" s="206">
        <v>1</v>
      </c>
      <c r="C139" s="1141" t="s">
        <v>446</v>
      </c>
      <c r="D139" s="1141"/>
      <c r="E139" s="1141"/>
      <c r="F139" s="207"/>
      <c r="G139" s="207"/>
      <c r="H139" s="207"/>
      <c r="I139" s="207"/>
      <c r="J139" s="220">
        <v>1070.26</v>
      </c>
      <c r="K139" s="209">
        <v>1.25</v>
      </c>
      <c r="L139" s="208">
        <v>74.17</v>
      </c>
      <c r="M139" s="207"/>
      <c r="N139" s="210"/>
      <c r="Z139" s="193"/>
      <c r="AA139" s="200"/>
      <c r="AC139" s="109" t="s">
        <v>446</v>
      </c>
      <c r="AF139" s="200"/>
    </row>
    <row r="140" spans="1:35" s="108" customFormat="1" ht="12">
      <c r="A140" s="205"/>
      <c r="B140" s="206">
        <v>2</v>
      </c>
      <c r="C140" s="1141" t="s">
        <v>387</v>
      </c>
      <c r="D140" s="1141"/>
      <c r="E140" s="1141"/>
      <c r="F140" s="207"/>
      <c r="G140" s="207"/>
      <c r="H140" s="207"/>
      <c r="I140" s="207"/>
      <c r="J140" s="208">
        <v>55.86</v>
      </c>
      <c r="K140" s="209">
        <v>1.25</v>
      </c>
      <c r="L140" s="208">
        <v>3.87</v>
      </c>
      <c r="M140" s="207"/>
      <c r="N140" s="210"/>
      <c r="Z140" s="193"/>
      <c r="AA140" s="200"/>
      <c r="AC140" s="109" t="s">
        <v>387</v>
      </c>
      <c r="AF140" s="200"/>
    </row>
    <row r="141" spans="1:35" s="108" customFormat="1" ht="12">
      <c r="A141" s="205"/>
      <c r="B141" s="206">
        <v>3</v>
      </c>
      <c r="C141" s="1141" t="s">
        <v>388</v>
      </c>
      <c r="D141" s="1141"/>
      <c r="E141" s="1141"/>
      <c r="F141" s="207"/>
      <c r="G141" s="207"/>
      <c r="H141" s="207"/>
      <c r="I141" s="207"/>
      <c r="J141" s="208">
        <v>6.22</v>
      </c>
      <c r="K141" s="209">
        <v>1.25</v>
      </c>
      <c r="L141" s="208">
        <v>0.43</v>
      </c>
      <c r="M141" s="207"/>
      <c r="N141" s="210"/>
      <c r="Z141" s="193"/>
      <c r="AA141" s="200"/>
      <c r="AC141" s="109" t="s">
        <v>388</v>
      </c>
      <c r="AF141" s="200"/>
    </row>
    <row r="142" spans="1:35" s="108" customFormat="1" ht="12">
      <c r="A142" s="205"/>
      <c r="B142" s="206">
        <v>4</v>
      </c>
      <c r="C142" s="1141" t="s">
        <v>447</v>
      </c>
      <c r="D142" s="1141"/>
      <c r="E142" s="1141"/>
      <c r="F142" s="207"/>
      <c r="G142" s="207"/>
      <c r="H142" s="207"/>
      <c r="I142" s="207"/>
      <c r="J142" s="220">
        <v>10682.99</v>
      </c>
      <c r="K142" s="207"/>
      <c r="L142" s="208">
        <v>592.26</v>
      </c>
      <c r="M142" s="207"/>
      <c r="N142" s="210"/>
      <c r="Z142" s="193"/>
      <c r="AA142" s="200"/>
      <c r="AC142" s="109" t="s">
        <v>447</v>
      </c>
      <c r="AF142" s="200"/>
    </row>
    <row r="143" spans="1:35" s="108" customFormat="1" ht="12">
      <c r="A143" s="205"/>
      <c r="B143" s="204"/>
      <c r="C143" s="1141" t="s">
        <v>448</v>
      </c>
      <c r="D143" s="1141"/>
      <c r="E143" s="1141"/>
      <c r="F143" s="207" t="s">
        <v>390</v>
      </c>
      <c r="G143" s="215">
        <v>118</v>
      </c>
      <c r="H143" s="209">
        <v>1.25</v>
      </c>
      <c r="I143" s="250">
        <v>8.1774000000000004</v>
      </c>
      <c r="J143" s="204"/>
      <c r="K143" s="207"/>
      <c r="L143" s="204"/>
      <c r="M143" s="207"/>
      <c r="N143" s="210"/>
      <c r="Z143" s="193"/>
      <c r="AA143" s="200"/>
      <c r="AD143" s="109" t="s">
        <v>448</v>
      </c>
      <c r="AF143" s="200"/>
    </row>
    <row r="144" spans="1:35" s="108" customFormat="1" ht="12">
      <c r="A144" s="205"/>
      <c r="B144" s="204"/>
      <c r="C144" s="1141" t="s">
        <v>389</v>
      </c>
      <c r="D144" s="1141"/>
      <c r="E144" s="1141"/>
      <c r="F144" s="207" t="s">
        <v>390</v>
      </c>
      <c r="G144" s="248">
        <v>0.5</v>
      </c>
      <c r="H144" s="209">
        <v>1.25</v>
      </c>
      <c r="I144" s="252">
        <v>3.465E-2</v>
      </c>
      <c r="J144" s="204"/>
      <c r="K144" s="207"/>
      <c r="L144" s="204"/>
      <c r="M144" s="207"/>
      <c r="N144" s="210"/>
      <c r="Z144" s="193"/>
      <c r="AA144" s="200"/>
      <c r="AD144" s="109" t="s">
        <v>389</v>
      </c>
      <c r="AF144" s="200"/>
    </row>
    <row r="145" spans="1:34" s="108" customFormat="1" ht="12" customHeight="1">
      <c r="A145" s="205"/>
      <c r="B145" s="204"/>
      <c r="C145" s="1150" t="s">
        <v>391</v>
      </c>
      <c r="D145" s="1150"/>
      <c r="E145" s="1150"/>
      <c r="F145" s="212"/>
      <c r="G145" s="212"/>
      <c r="H145" s="212"/>
      <c r="I145" s="212"/>
      <c r="J145" s="221">
        <v>11809.11</v>
      </c>
      <c r="K145" s="212"/>
      <c r="L145" s="213">
        <v>670.3</v>
      </c>
      <c r="M145" s="212"/>
      <c r="N145" s="214"/>
      <c r="Z145" s="193"/>
      <c r="AA145" s="200"/>
      <c r="AE145" s="109" t="s">
        <v>391</v>
      </c>
      <c r="AF145" s="200"/>
    </row>
    <row r="146" spans="1:34" s="108" customFormat="1" ht="12">
      <c r="A146" s="205"/>
      <c r="B146" s="204"/>
      <c r="C146" s="1141" t="s">
        <v>392</v>
      </c>
      <c r="D146" s="1141"/>
      <c r="E146" s="1141"/>
      <c r="F146" s="207"/>
      <c r="G146" s="207"/>
      <c r="H146" s="207"/>
      <c r="I146" s="207"/>
      <c r="J146" s="204"/>
      <c r="K146" s="207"/>
      <c r="L146" s="208">
        <v>74.599999999999994</v>
      </c>
      <c r="M146" s="207"/>
      <c r="N146" s="210"/>
      <c r="Z146" s="193"/>
      <c r="AA146" s="200"/>
      <c r="AD146" s="109" t="s">
        <v>392</v>
      </c>
      <c r="AF146" s="200"/>
    </row>
    <row r="147" spans="1:34" s="108" customFormat="1" ht="33.75" customHeight="1">
      <c r="A147" s="205"/>
      <c r="B147" s="204" t="s">
        <v>576</v>
      </c>
      <c r="C147" s="1141" t="s">
        <v>577</v>
      </c>
      <c r="D147" s="1141"/>
      <c r="E147" s="1141"/>
      <c r="F147" s="207" t="s">
        <v>395</v>
      </c>
      <c r="G147" s="215">
        <v>102</v>
      </c>
      <c r="H147" s="207"/>
      <c r="I147" s="215">
        <v>102</v>
      </c>
      <c r="J147" s="204"/>
      <c r="K147" s="207"/>
      <c r="L147" s="208">
        <v>76.09</v>
      </c>
      <c r="M147" s="207"/>
      <c r="N147" s="210"/>
      <c r="Z147" s="193"/>
      <c r="AA147" s="200"/>
      <c r="AD147" s="109" t="s">
        <v>577</v>
      </c>
      <c r="AF147" s="200"/>
    </row>
    <row r="148" spans="1:34" s="108" customFormat="1" ht="33.75" customHeight="1">
      <c r="A148" s="205"/>
      <c r="B148" s="204" t="s">
        <v>578</v>
      </c>
      <c r="C148" s="1141" t="s">
        <v>579</v>
      </c>
      <c r="D148" s="1141"/>
      <c r="E148" s="1141"/>
      <c r="F148" s="207" t="s">
        <v>395</v>
      </c>
      <c r="G148" s="215">
        <v>58</v>
      </c>
      <c r="H148" s="207"/>
      <c r="I148" s="215">
        <v>58</v>
      </c>
      <c r="J148" s="204"/>
      <c r="K148" s="207"/>
      <c r="L148" s="208">
        <v>43.27</v>
      </c>
      <c r="M148" s="207"/>
      <c r="N148" s="210"/>
      <c r="Z148" s="193"/>
      <c r="AA148" s="200"/>
      <c r="AD148" s="109" t="s">
        <v>579</v>
      </c>
      <c r="AF148" s="200"/>
    </row>
    <row r="149" spans="1:34" s="108" customFormat="1" ht="12" customHeight="1">
      <c r="A149" s="216"/>
      <c r="B149" s="217"/>
      <c r="C149" s="1145" t="s">
        <v>398</v>
      </c>
      <c r="D149" s="1145"/>
      <c r="E149" s="1145"/>
      <c r="F149" s="196"/>
      <c r="G149" s="196"/>
      <c r="H149" s="196"/>
      <c r="I149" s="196"/>
      <c r="J149" s="198"/>
      <c r="K149" s="196"/>
      <c r="L149" s="218">
        <v>789.66</v>
      </c>
      <c r="M149" s="212"/>
      <c r="N149" s="199"/>
      <c r="Z149" s="193"/>
      <c r="AA149" s="200"/>
      <c r="AF149" s="200" t="s">
        <v>398</v>
      </c>
    </row>
    <row r="150" spans="1:34" s="108" customFormat="1" ht="45" customHeight="1">
      <c r="A150" s="194" t="s">
        <v>499</v>
      </c>
      <c r="B150" s="195" t="s">
        <v>1495</v>
      </c>
      <c r="C150" s="1145" t="s">
        <v>1496</v>
      </c>
      <c r="D150" s="1145"/>
      <c r="E150" s="1145"/>
      <c r="F150" s="196" t="s">
        <v>539</v>
      </c>
      <c r="G150" s="196"/>
      <c r="H150" s="196"/>
      <c r="I150" s="223">
        <v>0.221</v>
      </c>
      <c r="J150" s="198"/>
      <c r="K150" s="196"/>
      <c r="L150" s="198"/>
      <c r="M150" s="196"/>
      <c r="N150" s="199"/>
      <c r="Z150" s="193"/>
      <c r="AA150" s="200" t="s">
        <v>1496</v>
      </c>
      <c r="AF150" s="200"/>
    </row>
    <row r="151" spans="1:34" s="108" customFormat="1" ht="12" customHeight="1">
      <c r="A151" s="201"/>
      <c r="B151" s="202"/>
      <c r="C151" s="1141" t="s">
        <v>1497</v>
      </c>
      <c r="D151" s="1141"/>
      <c r="E151" s="1141"/>
      <c r="F151" s="1141"/>
      <c r="G151" s="1141"/>
      <c r="H151" s="1141"/>
      <c r="I151" s="1141"/>
      <c r="J151" s="1141"/>
      <c r="K151" s="1141"/>
      <c r="L151" s="1141"/>
      <c r="M151" s="1141"/>
      <c r="N151" s="1146"/>
      <c r="Z151" s="193"/>
      <c r="AA151" s="200"/>
      <c r="AF151" s="200"/>
      <c r="AH151" s="109" t="s">
        <v>1497</v>
      </c>
    </row>
    <row r="152" spans="1:34" s="108" customFormat="1" ht="33.75" customHeight="1">
      <c r="A152" s="203"/>
      <c r="B152" s="204" t="s">
        <v>385</v>
      </c>
      <c r="C152" s="1141" t="s">
        <v>386</v>
      </c>
      <c r="D152" s="1141"/>
      <c r="E152" s="1141"/>
      <c r="F152" s="1141"/>
      <c r="G152" s="1141"/>
      <c r="H152" s="1141"/>
      <c r="I152" s="1141"/>
      <c r="J152" s="1141"/>
      <c r="K152" s="1141"/>
      <c r="L152" s="1141"/>
      <c r="M152" s="1141"/>
      <c r="N152" s="1146"/>
      <c r="Z152" s="193"/>
      <c r="AA152" s="200"/>
      <c r="AB152" s="109" t="s">
        <v>386</v>
      </c>
      <c r="AF152" s="200"/>
    </row>
    <row r="153" spans="1:34" s="108" customFormat="1" ht="12">
      <c r="A153" s="205"/>
      <c r="B153" s="206">
        <v>1</v>
      </c>
      <c r="C153" s="1141" t="s">
        <v>446</v>
      </c>
      <c r="D153" s="1141"/>
      <c r="E153" s="1141"/>
      <c r="F153" s="207"/>
      <c r="G153" s="207"/>
      <c r="H153" s="207"/>
      <c r="I153" s="207"/>
      <c r="J153" s="208">
        <v>201.61</v>
      </c>
      <c r="K153" s="209">
        <v>1.25</v>
      </c>
      <c r="L153" s="208">
        <v>55.69</v>
      </c>
      <c r="M153" s="207"/>
      <c r="N153" s="210"/>
      <c r="Z153" s="193"/>
      <c r="AA153" s="200"/>
      <c r="AC153" s="109" t="s">
        <v>446</v>
      </c>
      <c r="AF153" s="200"/>
    </row>
    <row r="154" spans="1:34" s="108" customFormat="1" ht="12">
      <c r="A154" s="205"/>
      <c r="B154" s="206">
        <v>2</v>
      </c>
      <c r="C154" s="1141" t="s">
        <v>387</v>
      </c>
      <c r="D154" s="1141"/>
      <c r="E154" s="1141"/>
      <c r="F154" s="207"/>
      <c r="G154" s="207"/>
      <c r="H154" s="207"/>
      <c r="I154" s="207"/>
      <c r="J154" s="208">
        <v>71.64</v>
      </c>
      <c r="K154" s="209">
        <v>1.25</v>
      </c>
      <c r="L154" s="208">
        <v>19.79</v>
      </c>
      <c r="M154" s="207"/>
      <c r="N154" s="210"/>
      <c r="Z154" s="193"/>
      <c r="AA154" s="200"/>
      <c r="AC154" s="109" t="s">
        <v>387</v>
      </c>
      <c r="AF154" s="200"/>
    </row>
    <row r="155" spans="1:34" s="108" customFormat="1" ht="12">
      <c r="A155" s="205"/>
      <c r="B155" s="206">
        <v>3</v>
      </c>
      <c r="C155" s="1141" t="s">
        <v>388</v>
      </c>
      <c r="D155" s="1141"/>
      <c r="E155" s="1141"/>
      <c r="F155" s="207"/>
      <c r="G155" s="207"/>
      <c r="H155" s="207"/>
      <c r="I155" s="207"/>
      <c r="J155" s="208">
        <v>2.3199999999999998</v>
      </c>
      <c r="K155" s="209">
        <v>1.25</v>
      </c>
      <c r="L155" s="208">
        <v>0.64</v>
      </c>
      <c r="M155" s="207"/>
      <c r="N155" s="210"/>
      <c r="Z155" s="193"/>
      <c r="AA155" s="200"/>
      <c r="AC155" s="109" t="s">
        <v>388</v>
      </c>
      <c r="AF155" s="200"/>
    </row>
    <row r="156" spans="1:34" s="108" customFormat="1" ht="12">
      <c r="A156" s="205"/>
      <c r="B156" s="206">
        <v>4</v>
      </c>
      <c r="C156" s="1141" t="s">
        <v>447</v>
      </c>
      <c r="D156" s="1141"/>
      <c r="E156" s="1141"/>
      <c r="F156" s="207"/>
      <c r="G156" s="207"/>
      <c r="H156" s="207"/>
      <c r="I156" s="207"/>
      <c r="J156" s="208">
        <v>62.75</v>
      </c>
      <c r="K156" s="207"/>
      <c r="L156" s="208">
        <v>13.87</v>
      </c>
      <c r="M156" s="207"/>
      <c r="N156" s="210"/>
      <c r="Z156" s="193"/>
      <c r="AA156" s="200"/>
      <c r="AC156" s="109" t="s">
        <v>447</v>
      </c>
      <c r="AF156" s="200"/>
    </row>
    <row r="157" spans="1:34" s="108" customFormat="1" ht="12">
      <c r="A157" s="205"/>
      <c r="B157" s="204"/>
      <c r="C157" s="1141" t="s">
        <v>448</v>
      </c>
      <c r="D157" s="1141"/>
      <c r="E157" s="1141"/>
      <c r="F157" s="207" t="s">
        <v>390</v>
      </c>
      <c r="G157" s="248">
        <v>21.2</v>
      </c>
      <c r="H157" s="209">
        <v>1.25</v>
      </c>
      <c r="I157" s="250">
        <v>5.8564999999999996</v>
      </c>
      <c r="J157" s="204"/>
      <c r="K157" s="207"/>
      <c r="L157" s="204"/>
      <c r="M157" s="207"/>
      <c r="N157" s="210"/>
      <c r="Z157" s="193"/>
      <c r="AA157" s="200"/>
      <c r="AD157" s="109" t="s">
        <v>448</v>
      </c>
      <c r="AF157" s="200"/>
    </row>
    <row r="158" spans="1:34" s="108" customFormat="1" ht="12">
      <c r="A158" s="205"/>
      <c r="B158" s="204"/>
      <c r="C158" s="1141" t="s">
        <v>389</v>
      </c>
      <c r="D158" s="1141"/>
      <c r="E158" s="1141"/>
      <c r="F158" s="207" t="s">
        <v>390</v>
      </c>
      <c r="G158" s="248">
        <v>0.2</v>
      </c>
      <c r="H158" s="209">
        <v>1.25</v>
      </c>
      <c r="I158" s="252">
        <v>5.525E-2</v>
      </c>
      <c r="J158" s="204"/>
      <c r="K158" s="207"/>
      <c r="L158" s="204"/>
      <c r="M158" s="207"/>
      <c r="N158" s="210"/>
      <c r="Z158" s="193"/>
      <c r="AA158" s="200"/>
      <c r="AD158" s="109" t="s">
        <v>389</v>
      </c>
      <c r="AF158" s="200"/>
    </row>
    <row r="159" spans="1:34" s="108" customFormat="1" ht="12" customHeight="1">
      <c r="A159" s="205"/>
      <c r="B159" s="204"/>
      <c r="C159" s="1150" t="s">
        <v>391</v>
      </c>
      <c r="D159" s="1150"/>
      <c r="E159" s="1150"/>
      <c r="F159" s="212"/>
      <c r="G159" s="212"/>
      <c r="H159" s="212"/>
      <c r="I159" s="212"/>
      <c r="J159" s="213">
        <v>336</v>
      </c>
      <c r="K159" s="212"/>
      <c r="L159" s="213">
        <v>89.35</v>
      </c>
      <c r="M159" s="212"/>
      <c r="N159" s="214"/>
      <c r="Z159" s="193"/>
      <c r="AA159" s="200"/>
      <c r="AE159" s="109" t="s">
        <v>391</v>
      </c>
      <c r="AF159" s="200"/>
    </row>
    <row r="160" spans="1:34" s="108" customFormat="1" ht="12">
      <c r="A160" s="205"/>
      <c r="B160" s="204"/>
      <c r="C160" s="1141" t="s">
        <v>392</v>
      </c>
      <c r="D160" s="1141"/>
      <c r="E160" s="1141"/>
      <c r="F160" s="207"/>
      <c r="G160" s="207"/>
      <c r="H160" s="207"/>
      <c r="I160" s="207"/>
      <c r="J160" s="204"/>
      <c r="K160" s="207"/>
      <c r="L160" s="208">
        <v>56.33</v>
      </c>
      <c r="M160" s="207"/>
      <c r="N160" s="210"/>
      <c r="Z160" s="193"/>
      <c r="AA160" s="200"/>
      <c r="AD160" s="109" t="s">
        <v>392</v>
      </c>
      <c r="AF160" s="200"/>
    </row>
    <row r="161" spans="1:37" s="108" customFormat="1" ht="22.5" customHeight="1">
      <c r="A161" s="205"/>
      <c r="B161" s="204" t="s">
        <v>785</v>
      </c>
      <c r="C161" s="1141" t="s">
        <v>786</v>
      </c>
      <c r="D161" s="1141"/>
      <c r="E161" s="1141"/>
      <c r="F161" s="207" t="s">
        <v>395</v>
      </c>
      <c r="G161" s="215">
        <v>110</v>
      </c>
      <c r="H161" s="207"/>
      <c r="I161" s="215">
        <v>110</v>
      </c>
      <c r="J161" s="204"/>
      <c r="K161" s="207"/>
      <c r="L161" s="208">
        <v>61.96</v>
      </c>
      <c r="M161" s="207"/>
      <c r="N161" s="210"/>
      <c r="Z161" s="193"/>
      <c r="AA161" s="200"/>
      <c r="AD161" s="109" t="s">
        <v>786</v>
      </c>
      <c r="AF161" s="200"/>
    </row>
    <row r="162" spans="1:37" s="108" customFormat="1" ht="22.5" customHeight="1">
      <c r="A162" s="205"/>
      <c r="B162" s="204" t="s">
        <v>787</v>
      </c>
      <c r="C162" s="1141" t="s">
        <v>788</v>
      </c>
      <c r="D162" s="1141"/>
      <c r="E162" s="1141"/>
      <c r="F162" s="207" t="s">
        <v>395</v>
      </c>
      <c r="G162" s="215">
        <v>69</v>
      </c>
      <c r="H162" s="207"/>
      <c r="I162" s="215">
        <v>69</v>
      </c>
      <c r="J162" s="204"/>
      <c r="K162" s="207"/>
      <c r="L162" s="208">
        <v>38.869999999999997</v>
      </c>
      <c r="M162" s="207"/>
      <c r="N162" s="210"/>
      <c r="Z162" s="193"/>
      <c r="AA162" s="200"/>
      <c r="AD162" s="109" t="s">
        <v>788</v>
      </c>
      <c r="AF162" s="200"/>
    </row>
    <row r="163" spans="1:37" s="108" customFormat="1" ht="12" customHeight="1">
      <c r="A163" s="216"/>
      <c r="B163" s="217"/>
      <c r="C163" s="1145" t="s">
        <v>398</v>
      </c>
      <c r="D163" s="1145"/>
      <c r="E163" s="1145"/>
      <c r="F163" s="196"/>
      <c r="G163" s="196"/>
      <c r="H163" s="196"/>
      <c r="I163" s="196"/>
      <c r="J163" s="198"/>
      <c r="K163" s="196"/>
      <c r="L163" s="218">
        <v>190.18</v>
      </c>
      <c r="M163" s="212"/>
      <c r="N163" s="199"/>
      <c r="Z163" s="193"/>
      <c r="AA163" s="200"/>
      <c r="AF163" s="200" t="s">
        <v>398</v>
      </c>
    </row>
    <row r="164" spans="1:37" s="108" customFormat="1" ht="22.5" customHeight="1">
      <c r="A164" s="194" t="s">
        <v>501</v>
      </c>
      <c r="B164" s="195" t="s">
        <v>1498</v>
      </c>
      <c r="C164" s="1145" t="s">
        <v>1499</v>
      </c>
      <c r="D164" s="1145"/>
      <c r="E164" s="1145"/>
      <c r="F164" s="196" t="s">
        <v>472</v>
      </c>
      <c r="G164" s="196"/>
      <c r="H164" s="196"/>
      <c r="I164" s="219">
        <v>5.3039999999999997E-2</v>
      </c>
      <c r="J164" s="222">
        <v>7669.69</v>
      </c>
      <c r="K164" s="196"/>
      <c r="L164" s="218">
        <v>406.8</v>
      </c>
      <c r="M164" s="196"/>
      <c r="N164" s="199"/>
      <c r="Z164" s="193"/>
      <c r="AA164" s="200" t="s">
        <v>1499</v>
      </c>
      <c r="AF164" s="200"/>
    </row>
    <row r="165" spans="1:37" s="108" customFormat="1" ht="12" customHeight="1">
      <c r="A165" s="216"/>
      <c r="B165" s="217"/>
      <c r="C165" s="1141" t="s">
        <v>409</v>
      </c>
      <c r="D165" s="1141"/>
      <c r="E165" s="1141"/>
      <c r="F165" s="1141"/>
      <c r="G165" s="1141"/>
      <c r="H165" s="1141"/>
      <c r="I165" s="1141"/>
      <c r="J165" s="1141"/>
      <c r="K165" s="1141"/>
      <c r="L165" s="1141"/>
      <c r="M165" s="1141"/>
      <c r="N165" s="1146"/>
      <c r="Z165" s="193"/>
      <c r="AA165" s="200"/>
      <c r="AF165" s="200"/>
      <c r="AG165" s="109" t="s">
        <v>409</v>
      </c>
    </row>
    <row r="166" spans="1:37" s="108" customFormat="1" ht="12" customHeight="1">
      <c r="A166" s="216"/>
      <c r="B166" s="217"/>
      <c r="C166" s="1145" t="s">
        <v>398</v>
      </c>
      <c r="D166" s="1145"/>
      <c r="E166" s="1145"/>
      <c r="F166" s="196"/>
      <c r="G166" s="196"/>
      <c r="H166" s="196"/>
      <c r="I166" s="196"/>
      <c r="J166" s="198"/>
      <c r="K166" s="196"/>
      <c r="L166" s="218">
        <v>406.8</v>
      </c>
      <c r="M166" s="212"/>
      <c r="N166" s="199"/>
      <c r="Z166" s="193"/>
      <c r="AA166" s="200"/>
      <c r="AF166" s="200" t="s">
        <v>398</v>
      </c>
    </row>
    <row r="167" spans="1:37" s="108" customFormat="1" ht="1.5" customHeight="1">
      <c r="A167" s="224"/>
      <c r="B167" s="217"/>
      <c r="C167" s="217"/>
      <c r="D167" s="217"/>
      <c r="E167" s="217"/>
      <c r="F167" s="225"/>
      <c r="G167" s="225"/>
      <c r="H167" s="225"/>
      <c r="I167" s="225"/>
      <c r="J167" s="226"/>
      <c r="K167" s="225"/>
      <c r="L167" s="226"/>
      <c r="M167" s="207"/>
      <c r="N167" s="226"/>
      <c r="Z167" s="193"/>
      <c r="AA167" s="200"/>
      <c r="AF167" s="200"/>
    </row>
    <row r="168" spans="1:37" s="108" customFormat="1" ht="12" customHeight="1">
      <c r="A168" s="227"/>
      <c r="B168" s="198"/>
      <c r="C168" s="1145" t="s">
        <v>1500</v>
      </c>
      <c r="D168" s="1145"/>
      <c r="E168" s="1145"/>
      <c r="F168" s="1145"/>
      <c r="G168" s="1145"/>
      <c r="H168" s="1145"/>
      <c r="I168" s="1145"/>
      <c r="J168" s="1145"/>
      <c r="K168" s="1145"/>
      <c r="L168" s="228"/>
      <c r="M168" s="229"/>
      <c r="N168" s="230"/>
      <c r="Z168" s="193"/>
      <c r="AA168" s="200"/>
      <c r="AF168" s="200"/>
      <c r="AJ168" s="200" t="s">
        <v>1500</v>
      </c>
    </row>
    <row r="169" spans="1:37" s="108" customFormat="1" ht="12" customHeight="1">
      <c r="A169" s="231"/>
      <c r="B169" s="204"/>
      <c r="C169" s="1141" t="s">
        <v>416</v>
      </c>
      <c r="D169" s="1141"/>
      <c r="E169" s="1141"/>
      <c r="F169" s="1141"/>
      <c r="G169" s="1141"/>
      <c r="H169" s="1141"/>
      <c r="I169" s="1141"/>
      <c r="J169" s="1141"/>
      <c r="K169" s="1141"/>
      <c r="L169" s="232">
        <v>37698.769999999997</v>
      </c>
      <c r="M169" s="233"/>
      <c r="N169" s="234"/>
      <c r="Z169" s="193"/>
      <c r="AA169" s="200"/>
      <c r="AF169" s="200"/>
      <c r="AJ169" s="200"/>
      <c r="AK169" s="109" t="s">
        <v>416</v>
      </c>
    </row>
    <row r="170" spans="1:37" s="108" customFormat="1" ht="12" customHeight="1">
      <c r="A170" s="231"/>
      <c r="B170" s="204"/>
      <c r="C170" s="1141" t="s">
        <v>417</v>
      </c>
      <c r="D170" s="1141"/>
      <c r="E170" s="1141"/>
      <c r="F170" s="1141"/>
      <c r="G170" s="1141"/>
      <c r="H170" s="1141"/>
      <c r="I170" s="1141"/>
      <c r="J170" s="1141"/>
      <c r="K170" s="1141"/>
      <c r="L170" s="236"/>
      <c r="M170" s="233"/>
      <c r="N170" s="234"/>
      <c r="Z170" s="193"/>
      <c r="AA170" s="200"/>
      <c r="AF170" s="200"/>
      <c r="AJ170" s="200"/>
      <c r="AK170" s="109" t="s">
        <v>417</v>
      </c>
    </row>
    <row r="171" spans="1:37" s="108" customFormat="1" ht="12" customHeight="1">
      <c r="A171" s="231"/>
      <c r="B171" s="204"/>
      <c r="C171" s="1141" t="s">
        <v>488</v>
      </c>
      <c r="D171" s="1141"/>
      <c r="E171" s="1141"/>
      <c r="F171" s="1141"/>
      <c r="G171" s="1141"/>
      <c r="H171" s="1141"/>
      <c r="I171" s="1141"/>
      <c r="J171" s="1141"/>
      <c r="K171" s="1141"/>
      <c r="L171" s="257">
        <v>611.53</v>
      </c>
      <c r="M171" s="233"/>
      <c r="N171" s="234"/>
      <c r="Z171" s="193"/>
      <c r="AA171" s="200"/>
      <c r="AF171" s="200"/>
      <c r="AJ171" s="200"/>
      <c r="AK171" s="109" t="s">
        <v>488</v>
      </c>
    </row>
    <row r="172" spans="1:37" s="108" customFormat="1" ht="12" customHeight="1">
      <c r="A172" s="231"/>
      <c r="B172" s="204"/>
      <c r="C172" s="1141" t="s">
        <v>418</v>
      </c>
      <c r="D172" s="1141"/>
      <c r="E172" s="1141"/>
      <c r="F172" s="1141"/>
      <c r="G172" s="1141"/>
      <c r="H172" s="1141"/>
      <c r="I172" s="1141"/>
      <c r="J172" s="1141"/>
      <c r="K172" s="1141"/>
      <c r="L172" s="257">
        <v>962.14</v>
      </c>
      <c r="M172" s="233"/>
      <c r="N172" s="234"/>
      <c r="Z172" s="193"/>
      <c r="AA172" s="200"/>
      <c r="AF172" s="200"/>
      <c r="AJ172" s="200"/>
      <c r="AK172" s="109" t="s">
        <v>418</v>
      </c>
    </row>
    <row r="173" spans="1:37" s="108" customFormat="1" ht="12" customHeight="1">
      <c r="A173" s="231"/>
      <c r="B173" s="204"/>
      <c r="C173" s="1141" t="s">
        <v>419</v>
      </c>
      <c r="D173" s="1141"/>
      <c r="E173" s="1141"/>
      <c r="F173" s="1141"/>
      <c r="G173" s="1141"/>
      <c r="H173" s="1141"/>
      <c r="I173" s="1141"/>
      <c r="J173" s="1141"/>
      <c r="K173" s="1141"/>
      <c r="L173" s="257">
        <v>108.34</v>
      </c>
      <c r="M173" s="233"/>
      <c r="N173" s="234"/>
      <c r="Z173" s="193"/>
      <c r="AA173" s="200"/>
      <c r="AF173" s="200"/>
      <c r="AJ173" s="200"/>
      <c r="AK173" s="109" t="s">
        <v>419</v>
      </c>
    </row>
    <row r="174" spans="1:37" s="108" customFormat="1" ht="12" customHeight="1">
      <c r="A174" s="231"/>
      <c r="B174" s="204"/>
      <c r="C174" s="1141" t="s">
        <v>420</v>
      </c>
      <c r="D174" s="1141"/>
      <c r="E174" s="1141"/>
      <c r="F174" s="1141"/>
      <c r="G174" s="1141"/>
      <c r="H174" s="1141"/>
      <c r="I174" s="1141"/>
      <c r="J174" s="1141"/>
      <c r="K174" s="1141"/>
      <c r="L174" s="232">
        <v>36125.1</v>
      </c>
      <c r="M174" s="233"/>
      <c r="N174" s="234"/>
      <c r="Z174" s="193"/>
      <c r="AA174" s="200"/>
      <c r="AF174" s="200"/>
      <c r="AJ174" s="200"/>
      <c r="AK174" s="109" t="s">
        <v>420</v>
      </c>
    </row>
    <row r="175" spans="1:37" s="108" customFormat="1" ht="12" customHeight="1">
      <c r="A175" s="231"/>
      <c r="B175" s="204"/>
      <c r="C175" s="1141" t="s">
        <v>421</v>
      </c>
      <c r="D175" s="1141"/>
      <c r="E175" s="1141"/>
      <c r="F175" s="1141"/>
      <c r="G175" s="1141"/>
      <c r="H175" s="1141"/>
      <c r="I175" s="1141"/>
      <c r="J175" s="1141"/>
      <c r="K175" s="1141"/>
      <c r="L175" s="232">
        <v>38901.31</v>
      </c>
      <c r="M175" s="233"/>
      <c r="N175" s="234"/>
      <c r="Z175" s="193"/>
      <c r="AA175" s="200"/>
      <c r="AF175" s="200"/>
      <c r="AJ175" s="200"/>
      <c r="AK175" s="109" t="s">
        <v>421</v>
      </c>
    </row>
    <row r="176" spans="1:37" s="108" customFormat="1" ht="12" customHeight="1">
      <c r="A176" s="231"/>
      <c r="B176" s="204"/>
      <c r="C176" s="1141" t="s">
        <v>417</v>
      </c>
      <c r="D176" s="1141"/>
      <c r="E176" s="1141"/>
      <c r="F176" s="1141"/>
      <c r="G176" s="1141"/>
      <c r="H176" s="1141"/>
      <c r="I176" s="1141"/>
      <c r="J176" s="1141"/>
      <c r="K176" s="1141"/>
      <c r="L176" s="236"/>
      <c r="M176" s="233"/>
      <c r="N176" s="234"/>
      <c r="Z176" s="193"/>
      <c r="AA176" s="200"/>
      <c r="AF176" s="200"/>
      <c r="AJ176" s="200"/>
      <c r="AK176" s="109" t="s">
        <v>417</v>
      </c>
    </row>
    <row r="177" spans="1:38" s="108" customFormat="1" ht="12" customHeight="1">
      <c r="A177" s="231"/>
      <c r="B177" s="204"/>
      <c r="C177" s="1141" t="s">
        <v>489</v>
      </c>
      <c r="D177" s="1141"/>
      <c r="E177" s="1141"/>
      <c r="F177" s="1141"/>
      <c r="G177" s="1141"/>
      <c r="H177" s="1141"/>
      <c r="I177" s="1141"/>
      <c r="J177" s="1141"/>
      <c r="K177" s="1141"/>
      <c r="L177" s="257">
        <v>611.53</v>
      </c>
      <c r="M177" s="233"/>
      <c r="N177" s="234"/>
      <c r="Z177" s="193"/>
      <c r="AA177" s="200"/>
      <c r="AF177" s="200"/>
      <c r="AJ177" s="200"/>
      <c r="AK177" s="109" t="s">
        <v>489</v>
      </c>
    </row>
    <row r="178" spans="1:38" s="108" customFormat="1" ht="12" customHeight="1">
      <c r="A178" s="231"/>
      <c r="B178" s="204"/>
      <c r="C178" s="1141" t="s">
        <v>490</v>
      </c>
      <c r="D178" s="1141"/>
      <c r="E178" s="1141"/>
      <c r="F178" s="1141"/>
      <c r="G178" s="1141"/>
      <c r="H178" s="1141"/>
      <c r="I178" s="1141"/>
      <c r="J178" s="1141"/>
      <c r="K178" s="1141"/>
      <c r="L178" s="257">
        <v>962.14</v>
      </c>
      <c r="M178" s="233"/>
      <c r="N178" s="234"/>
      <c r="Z178" s="193"/>
      <c r="AA178" s="200"/>
      <c r="AF178" s="200"/>
      <c r="AJ178" s="200"/>
      <c r="AK178" s="109" t="s">
        <v>490</v>
      </c>
    </row>
    <row r="179" spans="1:38" s="108" customFormat="1" ht="12" customHeight="1">
      <c r="A179" s="231"/>
      <c r="B179" s="204"/>
      <c r="C179" s="1141" t="s">
        <v>491</v>
      </c>
      <c r="D179" s="1141"/>
      <c r="E179" s="1141"/>
      <c r="F179" s="1141"/>
      <c r="G179" s="1141"/>
      <c r="H179" s="1141"/>
      <c r="I179" s="1141"/>
      <c r="J179" s="1141"/>
      <c r="K179" s="1141"/>
      <c r="L179" s="257">
        <v>108.34</v>
      </c>
      <c r="M179" s="233"/>
      <c r="N179" s="234"/>
      <c r="Z179" s="193"/>
      <c r="AA179" s="200"/>
      <c r="AF179" s="200"/>
      <c r="AJ179" s="200"/>
      <c r="AK179" s="109" t="s">
        <v>491</v>
      </c>
    </row>
    <row r="180" spans="1:38" s="108" customFormat="1" ht="12" customHeight="1">
      <c r="A180" s="231"/>
      <c r="B180" s="204"/>
      <c r="C180" s="1141" t="s">
        <v>492</v>
      </c>
      <c r="D180" s="1141"/>
      <c r="E180" s="1141"/>
      <c r="F180" s="1141"/>
      <c r="G180" s="1141"/>
      <c r="H180" s="1141"/>
      <c r="I180" s="1141"/>
      <c r="J180" s="1141"/>
      <c r="K180" s="1141"/>
      <c r="L180" s="232">
        <v>36125.1</v>
      </c>
      <c r="M180" s="233"/>
      <c r="N180" s="234"/>
      <c r="Z180" s="193"/>
      <c r="AA180" s="200"/>
      <c r="AF180" s="200"/>
      <c r="AJ180" s="200"/>
      <c r="AK180" s="109" t="s">
        <v>492</v>
      </c>
    </row>
    <row r="181" spans="1:38" s="108" customFormat="1" ht="12" customHeight="1">
      <c r="A181" s="231"/>
      <c r="B181" s="204"/>
      <c r="C181" s="1141" t="s">
        <v>493</v>
      </c>
      <c r="D181" s="1141"/>
      <c r="E181" s="1141"/>
      <c r="F181" s="1141"/>
      <c r="G181" s="1141"/>
      <c r="H181" s="1141"/>
      <c r="I181" s="1141"/>
      <c r="J181" s="1141"/>
      <c r="K181" s="1141"/>
      <c r="L181" s="257">
        <v>760.46</v>
      </c>
      <c r="M181" s="233"/>
      <c r="N181" s="234"/>
      <c r="Z181" s="193"/>
      <c r="AA181" s="200"/>
      <c r="AF181" s="200"/>
      <c r="AJ181" s="200"/>
      <c r="AK181" s="109" t="s">
        <v>493</v>
      </c>
    </row>
    <row r="182" spans="1:38" s="108" customFormat="1" ht="12" customHeight="1">
      <c r="A182" s="231"/>
      <c r="B182" s="204"/>
      <c r="C182" s="1141" t="s">
        <v>494</v>
      </c>
      <c r="D182" s="1141"/>
      <c r="E182" s="1141"/>
      <c r="F182" s="1141"/>
      <c r="G182" s="1141"/>
      <c r="H182" s="1141"/>
      <c r="I182" s="1141"/>
      <c r="J182" s="1141"/>
      <c r="K182" s="1141"/>
      <c r="L182" s="257">
        <v>442.08</v>
      </c>
      <c r="M182" s="233"/>
      <c r="N182" s="234"/>
      <c r="Z182" s="193"/>
      <c r="AA182" s="200"/>
      <c r="AF182" s="200"/>
      <c r="AJ182" s="200"/>
      <c r="AK182" s="109" t="s">
        <v>494</v>
      </c>
    </row>
    <row r="183" spans="1:38" s="108" customFormat="1" ht="12" customHeight="1">
      <c r="A183" s="231"/>
      <c r="B183" s="204"/>
      <c r="C183" s="1141" t="s">
        <v>431</v>
      </c>
      <c r="D183" s="1141"/>
      <c r="E183" s="1141"/>
      <c r="F183" s="1141"/>
      <c r="G183" s="1141"/>
      <c r="H183" s="1141"/>
      <c r="I183" s="1141"/>
      <c r="J183" s="1141"/>
      <c r="K183" s="1141"/>
      <c r="L183" s="257">
        <v>719.87</v>
      </c>
      <c r="M183" s="233"/>
      <c r="N183" s="234"/>
      <c r="Z183" s="193"/>
      <c r="AA183" s="200"/>
      <c r="AF183" s="200"/>
      <c r="AJ183" s="200"/>
      <c r="AK183" s="109" t="s">
        <v>431</v>
      </c>
    </row>
    <row r="184" spans="1:38" s="108" customFormat="1" ht="12" customHeight="1">
      <c r="A184" s="231"/>
      <c r="B184" s="204"/>
      <c r="C184" s="1141" t="s">
        <v>432</v>
      </c>
      <c r="D184" s="1141"/>
      <c r="E184" s="1141"/>
      <c r="F184" s="1141"/>
      <c r="G184" s="1141"/>
      <c r="H184" s="1141"/>
      <c r="I184" s="1141"/>
      <c r="J184" s="1141"/>
      <c r="K184" s="1141"/>
      <c r="L184" s="257">
        <v>760.46</v>
      </c>
      <c r="M184" s="233"/>
      <c r="N184" s="234"/>
      <c r="Z184" s="193"/>
      <c r="AA184" s="200"/>
      <c r="AF184" s="200"/>
      <c r="AJ184" s="200"/>
      <c r="AK184" s="109" t="s">
        <v>432</v>
      </c>
    </row>
    <row r="185" spans="1:38" s="108" customFormat="1" ht="12" customHeight="1">
      <c r="A185" s="231"/>
      <c r="B185" s="204"/>
      <c r="C185" s="1141" t="s">
        <v>433</v>
      </c>
      <c r="D185" s="1141"/>
      <c r="E185" s="1141"/>
      <c r="F185" s="1141"/>
      <c r="G185" s="1141"/>
      <c r="H185" s="1141"/>
      <c r="I185" s="1141"/>
      <c r="J185" s="1141"/>
      <c r="K185" s="1141"/>
      <c r="L185" s="257">
        <v>442.08</v>
      </c>
      <c r="M185" s="233"/>
      <c r="N185" s="234"/>
      <c r="Z185" s="193"/>
      <c r="AA185" s="200"/>
      <c r="AF185" s="200"/>
      <c r="AJ185" s="200"/>
      <c r="AK185" s="109" t="s">
        <v>433</v>
      </c>
    </row>
    <row r="186" spans="1:38" s="108" customFormat="1" ht="12" customHeight="1">
      <c r="A186" s="231"/>
      <c r="B186" s="226"/>
      <c r="C186" s="1142" t="s">
        <v>1501</v>
      </c>
      <c r="D186" s="1142"/>
      <c r="E186" s="1142"/>
      <c r="F186" s="1142"/>
      <c r="G186" s="1142"/>
      <c r="H186" s="1142"/>
      <c r="I186" s="1142"/>
      <c r="J186" s="1142"/>
      <c r="K186" s="1142"/>
      <c r="L186" s="239">
        <v>38901.31</v>
      </c>
      <c r="M186" s="240"/>
      <c r="N186" s="253"/>
      <c r="Z186" s="193"/>
      <c r="AA186" s="200"/>
      <c r="AF186" s="200"/>
      <c r="AJ186" s="200"/>
      <c r="AL186" s="200" t="s">
        <v>1501</v>
      </c>
    </row>
    <row r="187" spans="1:38" s="108" customFormat="1" ht="12" customHeight="1">
      <c r="A187" s="1089" t="s">
        <v>1502</v>
      </c>
      <c r="B187" s="1090"/>
      <c r="C187" s="1090"/>
      <c r="D187" s="1090"/>
      <c r="E187" s="1090"/>
      <c r="F187" s="1090"/>
      <c r="G187" s="1090"/>
      <c r="H187" s="1090"/>
      <c r="I187" s="1090"/>
      <c r="J187" s="1090"/>
      <c r="K187" s="1090"/>
      <c r="L187" s="1090"/>
      <c r="M187" s="1090"/>
      <c r="N187" s="1095"/>
      <c r="Z187" s="193" t="s">
        <v>1502</v>
      </c>
      <c r="AA187" s="200"/>
      <c r="AF187" s="200"/>
      <c r="AJ187" s="200"/>
      <c r="AL187" s="200"/>
    </row>
    <row r="188" spans="1:38" s="108" customFormat="1" ht="33.75" customHeight="1">
      <c r="A188" s="194" t="s">
        <v>503</v>
      </c>
      <c r="B188" s="195" t="s">
        <v>1503</v>
      </c>
      <c r="C188" s="1145" t="s">
        <v>1504</v>
      </c>
      <c r="D188" s="1145"/>
      <c r="E188" s="1145"/>
      <c r="F188" s="196" t="s">
        <v>444</v>
      </c>
      <c r="G188" s="196"/>
      <c r="H188" s="196"/>
      <c r="I188" s="197">
        <v>2.2499999999999999E-2</v>
      </c>
      <c r="J188" s="198"/>
      <c r="K188" s="196"/>
      <c r="L188" s="198"/>
      <c r="M188" s="196"/>
      <c r="N188" s="199"/>
      <c r="Z188" s="193"/>
      <c r="AA188" s="200" t="s">
        <v>1504</v>
      </c>
      <c r="AF188" s="200"/>
      <c r="AJ188" s="200"/>
      <c r="AL188" s="200"/>
    </row>
    <row r="189" spans="1:38" s="108" customFormat="1" ht="12" customHeight="1">
      <c r="A189" s="201"/>
      <c r="B189" s="202"/>
      <c r="C189" s="1141" t="s">
        <v>1505</v>
      </c>
      <c r="D189" s="1141"/>
      <c r="E189" s="1141"/>
      <c r="F189" s="1141"/>
      <c r="G189" s="1141"/>
      <c r="H189" s="1141"/>
      <c r="I189" s="1141"/>
      <c r="J189" s="1141"/>
      <c r="K189" s="1141"/>
      <c r="L189" s="1141"/>
      <c r="M189" s="1141"/>
      <c r="N189" s="1146"/>
      <c r="Z189" s="193"/>
      <c r="AA189" s="200"/>
      <c r="AF189" s="200"/>
      <c r="AH189" s="109" t="s">
        <v>1505</v>
      </c>
      <c r="AJ189" s="200"/>
      <c r="AL189" s="200"/>
    </row>
    <row r="190" spans="1:38" s="108" customFormat="1" ht="33.75" customHeight="1">
      <c r="A190" s="203"/>
      <c r="B190" s="204" t="s">
        <v>385</v>
      </c>
      <c r="C190" s="1141" t="s">
        <v>386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B190" s="109" t="s">
        <v>386</v>
      </c>
      <c r="AF190" s="200"/>
      <c r="AJ190" s="200"/>
      <c r="AL190" s="200"/>
    </row>
    <row r="191" spans="1:38" s="108" customFormat="1" ht="12">
      <c r="A191" s="205"/>
      <c r="B191" s="206">
        <v>1</v>
      </c>
      <c r="C191" s="1141" t="s">
        <v>446</v>
      </c>
      <c r="D191" s="1141"/>
      <c r="E191" s="1141"/>
      <c r="F191" s="207"/>
      <c r="G191" s="207"/>
      <c r="H191" s="207"/>
      <c r="I191" s="207"/>
      <c r="J191" s="220">
        <v>5174.08</v>
      </c>
      <c r="K191" s="209">
        <v>1.25</v>
      </c>
      <c r="L191" s="208">
        <v>145.52000000000001</v>
      </c>
      <c r="M191" s="207"/>
      <c r="N191" s="210"/>
      <c r="Z191" s="193"/>
      <c r="AA191" s="200"/>
      <c r="AC191" s="109" t="s">
        <v>446</v>
      </c>
      <c r="AF191" s="200"/>
      <c r="AJ191" s="200"/>
      <c r="AL191" s="200"/>
    </row>
    <row r="192" spans="1:38" s="108" customFormat="1" ht="12">
      <c r="A192" s="205"/>
      <c r="B192" s="206">
        <v>2</v>
      </c>
      <c r="C192" s="1141" t="s">
        <v>387</v>
      </c>
      <c r="D192" s="1141"/>
      <c r="E192" s="1141"/>
      <c r="F192" s="207"/>
      <c r="G192" s="207"/>
      <c r="H192" s="207"/>
      <c r="I192" s="207"/>
      <c r="J192" s="220">
        <v>3593.66</v>
      </c>
      <c r="K192" s="209">
        <v>1.25</v>
      </c>
      <c r="L192" s="208">
        <v>101.07</v>
      </c>
      <c r="M192" s="207"/>
      <c r="N192" s="210"/>
      <c r="Z192" s="193"/>
      <c r="AA192" s="200"/>
      <c r="AC192" s="109" t="s">
        <v>387</v>
      </c>
      <c r="AF192" s="200"/>
      <c r="AJ192" s="200"/>
      <c r="AL192" s="200"/>
    </row>
    <row r="193" spans="1:38" s="108" customFormat="1" ht="12">
      <c r="A193" s="205"/>
      <c r="B193" s="206">
        <v>3</v>
      </c>
      <c r="C193" s="1141" t="s">
        <v>388</v>
      </c>
      <c r="D193" s="1141"/>
      <c r="E193" s="1141"/>
      <c r="F193" s="207"/>
      <c r="G193" s="207"/>
      <c r="H193" s="207"/>
      <c r="I193" s="207"/>
      <c r="J193" s="208">
        <v>476.62</v>
      </c>
      <c r="K193" s="209">
        <v>1.25</v>
      </c>
      <c r="L193" s="208">
        <v>13.4</v>
      </c>
      <c r="M193" s="207"/>
      <c r="N193" s="210"/>
      <c r="Z193" s="193"/>
      <c r="AA193" s="200"/>
      <c r="AC193" s="109" t="s">
        <v>388</v>
      </c>
      <c r="AF193" s="200"/>
      <c r="AJ193" s="200"/>
      <c r="AL193" s="200"/>
    </row>
    <row r="194" spans="1:38" s="108" customFormat="1" ht="12">
      <c r="A194" s="205"/>
      <c r="B194" s="206">
        <v>4</v>
      </c>
      <c r="C194" s="1141" t="s">
        <v>447</v>
      </c>
      <c r="D194" s="1141"/>
      <c r="E194" s="1141"/>
      <c r="F194" s="207"/>
      <c r="G194" s="207"/>
      <c r="H194" s="207"/>
      <c r="I194" s="207"/>
      <c r="J194" s="220">
        <v>6521.93</v>
      </c>
      <c r="K194" s="207"/>
      <c r="L194" s="208">
        <v>146.74</v>
      </c>
      <c r="M194" s="207"/>
      <c r="N194" s="210"/>
      <c r="Z194" s="193"/>
      <c r="AA194" s="200"/>
      <c r="AC194" s="109" t="s">
        <v>447</v>
      </c>
      <c r="AF194" s="200"/>
      <c r="AJ194" s="200"/>
      <c r="AL194" s="200"/>
    </row>
    <row r="195" spans="1:38" s="108" customFormat="1" ht="12">
      <c r="A195" s="205"/>
      <c r="B195" s="204"/>
      <c r="C195" s="1141" t="s">
        <v>448</v>
      </c>
      <c r="D195" s="1141"/>
      <c r="E195" s="1141"/>
      <c r="F195" s="207" t="s">
        <v>390</v>
      </c>
      <c r="G195" s="215">
        <v>592</v>
      </c>
      <c r="H195" s="209">
        <v>1.25</v>
      </c>
      <c r="I195" s="209">
        <v>16.649999999999999</v>
      </c>
      <c r="J195" s="204"/>
      <c r="K195" s="207"/>
      <c r="L195" s="204"/>
      <c r="M195" s="207"/>
      <c r="N195" s="210"/>
      <c r="Z195" s="193"/>
      <c r="AA195" s="200"/>
      <c r="AD195" s="109" t="s">
        <v>448</v>
      </c>
      <c r="AF195" s="200"/>
      <c r="AJ195" s="200"/>
      <c r="AL195" s="200"/>
    </row>
    <row r="196" spans="1:38" s="108" customFormat="1" ht="12">
      <c r="A196" s="205"/>
      <c r="B196" s="204"/>
      <c r="C196" s="1141" t="s">
        <v>389</v>
      </c>
      <c r="D196" s="1141"/>
      <c r="E196" s="1141"/>
      <c r="F196" s="207" t="s">
        <v>390</v>
      </c>
      <c r="G196" s="209">
        <v>35.72</v>
      </c>
      <c r="H196" s="209">
        <v>1.25</v>
      </c>
      <c r="I196" s="249">
        <v>1.0046250000000001</v>
      </c>
      <c r="J196" s="204"/>
      <c r="K196" s="207"/>
      <c r="L196" s="204"/>
      <c r="M196" s="207"/>
      <c r="N196" s="210"/>
      <c r="Z196" s="193"/>
      <c r="AA196" s="200"/>
      <c r="AD196" s="109" t="s">
        <v>389</v>
      </c>
      <c r="AF196" s="200"/>
      <c r="AJ196" s="200"/>
      <c r="AL196" s="200"/>
    </row>
    <row r="197" spans="1:38" s="108" customFormat="1" ht="12" customHeight="1">
      <c r="A197" s="205"/>
      <c r="B197" s="204"/>
      <c r="C197" s="1150" t="s">
        <v>391</v>
      </c>
      <c r="D197" s="1150"/>
      <c r="E197" s="1150"/>
      <c r="F197" s="212"/>
      <c r="G197" s="212"/>
      <c r="H197" s="212"/>
      <c r="I197" s="212"/>
      <c r="J197" s="221">
        <v>15289.67</v>
      </c>
      <c r="K197" s="212"/>
      <c r="L197" s="213">
        <v>393.33</v>
      </c>
      <c r="M197" s="212"/>
      <c r="N197" s="214"/>
      <c r="Z197" s="193"/>
      <c r="AA197" s="200"/>
      <c r="AE197" s="109" t="s">
        <v>391</v>
      </c>
      <c r="AF197" s="200"/>
      <c r="AJ197" s="200"/>
      <c r="AL197" s="200"/>
    </row>
    <row r="198" spans="1:38" s="108" customFormat="1" ht="12">
      <c r="A198" s="205"/>
      <c r="B198" s="204"/>
      <c r="C198" s="1141" t="s">
        <v>392</v>
      </c>
      <c r="D198" s="1141"/>
      <c r="E198" s="1141"/>
      <c r="F198" s="207"/>
      <c r="G198" s="207"/>
      <c r="H198" s="207"/>
      <c r="I198" s="207"/>
      <c r="J198" s="204"/>
      <c r="K198" s="207"/>
      <c r="L198" s="208">
        <v>158.91999999999999</v>
      </c>
      <c r="M198" s="207"/>
      <c r="N198" s="210"/>
      <c r="Z198" s="193"/>
      <c r="AA198" s="200"/>
      <c r="AD198" s="109" t="s">
        <v>392</v>
      </c>
      <c r="AF198" s="200"/>
      <c r="AJ198" s="200"/>
      <c r="AL198" s="200"/>
    </row>
    <row r="199" spans="1:38" s="108" customFormat="1" ht="33.75" customHeight="1">
      <c r="A199" s="205"/>
      <c r="B199" s="204" t="s">
        <v>576</v>
      </c>
      <c r="C199" s="1141" t="s">
        <v>577</v>
      </c>
      <c r="D199" s="1141"/>
      <c r="E199" s="1141"/>
      <c r="F199" s="207" t="s">
        <v>395</v>
      </c>
      <c r="G199" s="215">
        <v>102</v>
      </c>
      <c r="H199" s="207"/>
      <c r="I199" s="215">
        <v>102</v>
      </c>
      <c r="J199" s="204"/>
      <c r="K199" s="207"/>
      <c r="L199" s="208">
        <v>162.1</v>
      </c>
      <c r="M199" s="207"/>
      <c r="N199" s="210"/>
      <c r="Z199" s="193"/>
      <c r="AA199" s="200"/>
      <c r="AD199" s="109" t="s">
        <v>577</v>
      </c>
      <c r="AF199" s="200"/>
      <c r="AJ199" s="200"/>
      <c r="AL199" s="200"/>
    </row>
    <row r="200" spans="1:38" s="108" customFormat="1" ht="33.75" customHeight="1">
      <c r="A200" s="205"/>
      <c r="B200" s="204" t="s">
        <v>578</v>
      </c>
      <c r="C200" s="1141" t="s">
        <v>579</v>
      </c>
      <c r="D200" s="1141"/>
      <c r="E200" s="1141"/>
      <c r="F200" s="207" t="s">
        <v>395</v>
      </c>
      <c r="G200" s="215">
        <v>58</v>
      </c>
      <c r="H200" s="207"/>
      <c r="I200" s="215">
        <v>58</v>
      </c>
      <c r="J200" s="204"/>
      <c r="K200" s="207"/>
      <c r="L200" s="208">
        <v>92.17</v>
      </c>
      <c r="M200" s="207"/>
      <c r="N200" s="210"/>
      <c r="Z200" s="193"/>
      <c r="AA200" s="200"/>
      <c r="AD200" s="109" t="s">
        <v>579</v>
      </c>
      <c r="AF200" s="200"/>
      <c r="AJ200" s="200"/>
      <c r="AL200" s="200"/>
    </row>
    <row r="201" spans="1:38" s="108" customFormat="1" ht="12" customHeight="1">
      <c r="A201" s="216"/>
      <c r="B201" s="217"/>
      <c r="C201" s="1145" t="s">
        <v>398</v>
      </c>
      <c r="D201" s="1145"/>
      <c r="E201" s="1145"/>
      <c r="F201" s="196"/>
      <c r="G201" s="196"/>
      <c r="H201" s="196"/>
      <c r="I201" s="196"/>
      <c r="J201" s="198"/>
      <c r="K201" s="196"/>
      <c r="L201" s="218">
        <v>647.6</v>
      </c>
      <c r="M201" s="212"/>
      <c r="N201" s="199"/>
      <c r="Z201" s="193"/>
      <c r="AA201" s="200"/>
      <c r="AF201" s="200" t="s">
        <v>398</v>
      </c>
      <c r="AJ201" s="200"/>
      <c r="AL201" s="200"/>
    </row>
    <row r="202" spans="1:38" s="108" customFormat="1" ht="22.5" customHeight="1">
      <c r="A202" s="194" t="s">
        <v>505</v>
      </c>
      <c r="B202" s="195" t="s">
        <v>898</v>
      </c>
      <c r="C202" s="1145" t="s">
        <v>899</v>
      </c>
      <c r="D202" s="1145"/>
      <c r="E202" s="1145"/>
      <c r="F202" s="196" t="s">
        <v>408</v>
      </c>
      <c r="G202" s="196"/>
      <c r="H202" s="196"/>
      <c r="I202" s="219">
        <v>2.2837499999999999</v>
      </c>
      <c r="J202" s="218">
        <v>725.69</v>
      </c>
      <c r="K202" s="196"/>
      <c r="L202" s="222">
        <v>1657.29</v>
      </c>
      <c r="M202" s="196"/>
      <c r="N202" s="199"/>
      <c r="Z202" s="193"/>
      <c r="AA202" s="200" t="s">
        <v>899</v>
      </c>
      <c r="AF202" s="200"/>
      <c r="AJ202" s="200"/>
      <c r="AL202" s="200"/>
    </row>
    <row r="203" spans="1:38" s="108" customFormat="1" ht="12" customHeight="1">
      <c r="A203" s="216"/>
      <c r="B203" s="217"/>
      <c r="C203" s="1141" t="s">
        <v>409</v>
      </c>
      <c r="D203" s="1141"/>
      <c r="E203" s="1141"/>
      <c r="F203" s="1141"/>
      <c r="G203" s="1141"/>
      <c r="H203" s="1141"/>
      <c r="I203" s="1141"/>
      <c r="J203" s="1141"/>
      <c r="K203" s="1141"/>
      <c r="L203" s="1141"/>
      <c r="M203" s="1141"/>
      <c r="N203" s="1146"/>
      <c r="Z203" s="193"/>
      <c r="AA203" s="200"/>
      <c r="AF203" s="200"/>
      <c r="AG203" s="109" t="s">
        <v>409</v>
      </c>
      <c r="AJ203" s="200"/>
      <c r="AL203" s="200"/>
    </row>
    <row r="204" spans="1:38" s="108" customFormat="1" ht="12" customHeight="1">
      <c r="A204" s="216"/>
      <c r="B204" s="217"/>
      <c r="C204" s="1145" t="s">
        <v>398</v>
      </c>
      <c r="D204" s="1145"/>
      <c r="E204" s="1145"/>
      <c r="F204" s="196"/>
      <c r="G204" s="196"/>
      <c r="H204" s="196"/>
      <c r="I204" s="196"/>
      <c r="J204" s="198"/>
      <c r="K204" s="196"/>
      <c r="L204" s="222">
        <v>1657.29</v>
      </c>
      <c r="M204" s="212"/>
      <c r="N204" s="199"/>
      <c r="Z204" s="193"/>
      <c r="AA204" s="200"/>
      <c r="AF204" s="200" t="s">
        <v>398</v>
      </c>
      <c r="AJ204" s="200"/>
      <c r="AL204" s="200"/>
    </row>
    <row r="205" spans="1:38" s="108" customFormat="1" ht="12" customHeight="1">
      <c r="A205" s="194" t="s">
        <v>514</v>
      </c>
      <c r="B205" s="195" t="s">
        <v>1474</v>
      </c>
      <c r="C205" s="1145" t="s">
        <v>1475</v>
      </c>
      <c r="D205" s="1145"/>
      <c r="E205" s="1145"/>
      <c r="F205" s="196" t="s">
        <v>408</v>
      </c>
      <c r="G205" s="196"/>
      <c r="H205" s="196"/>
      <c r="I205" s="247">
        <v>2.25</v>
      </c>
      <c r="J205" s="218">
        <v>6.46</v>
      </c>
      <c r="K205" s="196"/>
      <c r="L205" s="218">
        <v>14.54</v>
      </c>
      <c r="M205" s="196"/>
      <c r="N205" s="199"/>
      <c r="Z205" s="193"/>
      <c r="AA205" s="200" t="s">
        <v>1475</v>
      </c>
      <c r="AF205" s="200"/>
      <c r="AJ205" s="200"/>
      <c r="AL205" s="200"/>
    </row>
    <row r="206" spans="1:38" s="108" customFormat="1" ht="12" customHeight="1">
      <c r="A206" s="216"/>
      <c r="B206" s="217"/>
      <c r="C206" s="1141" t="s">
        <v>409</v>
      </c>
      <c r="D206" s="1141"/>
      <c r="E206" s="1141"/>
      <c r="F206" s="1141"/>
      <c r="G206" s="1141"/>
      <c r="H206" s="1141"/>
      <c r="I206" s="1141"/>
      <c r="J206" s="1141"/>
      <c r="K206" s="1141"/>
      <c r="L206" s="1141"/>
      <c r="M206" s="1141"/>
      <c r="N206" s="1146"/>
      <c r="Z206" s="193"/>
      <c r="AA206" s="200"/>
      <c r="AF206" s="200"/>
      <c r="AG206" s="109" t="s">
        <v>409</v>
      </c>
      <c r="AJ206" s="200"/>
      <c r="AL206" s="200"/>
    </row>
    <row r="207" spans="1:38" s="108" customFormat="1" ht="12" customHeight="1">
      <c r="A207" s="201"/>
      <c r="B207" s="202"/>
      <c r="C207" s="1141" t="s">
        <v>1506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F207" s="200"/>
      <c r="AI207" s="109" t="s">
        <v>1506</v>
      </c>
      <c r="AJ207" s="200"/>
      <c r="AL207" s="200"/>
    </row>
    <row r="208" spans="1:38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14.54</v>
      </c>
      <c r="M208" s="212"/>
      <c r="N208" s="199"/>
      <c r="Z208" s="193"/>
      <c r="AA208" s="200"/>
      <c r="AF208" s="200" t="s">
        <v>398</v>
      </c>
      <c r="AJ208" s="200"/>
      <c r="AL208" s="200"/>
    </row>
    <row r="209" spans="1:38" s="108" customFormat="1" ht="12" customHeight="1">
      <c r="A209" s="194" t="s">
        <v>517</v>
      </c>
      <c r="B209" s="195" t="s">
        <v>1477</v>
      </c>
      <c r="C209" s="1145" t="s">
        <v>1478</v>
      </c>
      <c r="D209" s="1145"/>
      <c r="E209" s="1145"/>
      <c r="F209" s="196" t="s">
        <v>472</v>
      </c>
      <c r="G209" s="196"/>
      <c r="H209" s="196"/>
      <c r="I209" s="247">
        <v>0.31</v>
      </c>
      <c r="J209" s="222">
        <v>8200</v>
      </c>
      <c r="K209" s="196"/>
      <c r="L209" s="222">
        <v>2542</v>
      </c>
      <c r="M209" s="196"/>
      <c r="N209" s="199"/>
      <c r="Z209" s="193"/>
      <c r="AA209" s="200" t="s">
        <v>1478</v>
      </c>
      <c r="AF209" s="200"/>
      <c r="AJ209" s="200"/>
      <c r="AL209" s="200"/>
    </row>
    <row r="210" spans="1:38" s="108" customFormat="1" ht="12" customHeight="1">
      <c r="A210" s="216"/>
      <c r="B210" s="217"/>
      <c r="C210" s="1141" t="s">
        <v>409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F210" s="200"/>
      <c r="AG210" s="109" t="s">
        <v>409</v>
      </c>
      <c r="AJ210" s="200"/>
      <c r="AL210" s="200"/>
    </row>
    <row r="211" spans="1:38" s="108" customFormat="1" ht="12" customHeight="1">
      <c r="A211" s="201"/>
      <c r="B211" s="202"/>
      <c r="C211" s="1141" t="s">
        <v>1507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F211" s="200"/>
      <c r="AH211" s="109" t="s">
        <v>1507</v>
      </c>
      <c r="AJ211" s="200"/>
      <c r="AL211" s="200"/>
    </row>
    <row r="212" spans="1:38" s="108" customFormat="1" ht="12" customHeight="1">
      <c r="A212" s="216"/>
      <c r="B212" s="217"/>
      <c r="C212" s="1145" t="s">
        <v>398</v>
      </c>
      <c r="D212" s="1145"/>
      <c r="E212" s="1145"/>
      <c r="F212" s="196"/>
      <c r="G212" s="196"/>
      <c r="H212" s="196"/>
      <c r="I212" s="196"/>
      <c r="J212" s="198"/>
      <c r="K212" s="196"/>
      <c r="L212" s="222">
        <v>2542</v>
      </c>
      <c r="M212" s="212"/>
      <c r="N212" s="199"/>
      <c r="Z212" s="193"/>
      <c r="AA212" s="200"/>
      <c r="AF212" s="200" t="s">
        <v>398</v>
      </c>
      <c r="AJ212" s="200"/>
      <c r="AL212" s="200"/>
    </row>
    <row r="213" spans="1:38" s="108" customFormat="1" ht="1.5" customHeight="1">
      <c r="A213" s="224"/>
      <c r="B213" s="217"/>
      <c r="C213" s="217"/>
      <c r="D213" s="217"/>
      <c r="E213" s="217"/>
      <c r="F213" s="225"/>
      <c r="G213" s="225"/>
      <c r="H213" s="225"/>
      <c r="I213" s="225"/>
      <c r="J213" s="226"/>
      <c r="K213" s="225"/>
      <c r="L213" s="226"/>
      <c r="M213" s="207"/>
      <c r="N213" s="226"/>
      <c r="Z213" s="193"/>
      <c r="AA213" s="200"/>
      <c r="AF213" s="200"/>
      <c r="AJ213" s="200"/>
      <c r="AL213" s="200"/>
    </row>
    <row r="214" spans="1:38" s="108" customFormat="1" ht="12" customHeight="1">
      <c r="A214" s="227"/>
      <c r="B214" s="198"/>
      <c r="C214" s="1145" t="s">
        <v>1508</v>
      </c>
      <c r="D214" s="1145"/>
      <c r="E214" s="1145"/>
      <c r="F214" s="1145"/>
      <c r="G214" s="1145"/>
      <c r="H214" s="1145"/>
      <c r="I214" s="1145"/>
      <c r="J214" s="1145"/>
      <c r="K214" s="1145"/>
      <c r="L214" s="228"/>
      <c r="M214" s="229"/>
      <c r="N214" s="230"/>
      <c r="Z214" s="193"/>
      <c r="AA214" s="200"/>
      <c r="AF214" s="200"/>
      <c r="AJ214" s="200" t="s">
        <v>1508</v>
      </c>
      <c r="AL214" s="200"/>
    </row>
    <row r="215" spans="1:38" s="108" customFormat="1" ht="12" customHeight="1">
      <c r="A215" s="231"/>
      <c r="B215" s="204"/>
      <c r="C215" s="1141" t="s">
        <v>416</v>
      </c>
      <c r="D215" s="1141"/>
      <c r="E215" s="1141"/>
      <c r="F215" s="1141"/>
      <c r="G215" s="1141"/>
      <c r="H215" s="1141"/>
      <c r="I215" s="1141"/>
      <c r="J215" s="1141"/>
      <c r="K215" s="1141"/>
      <c r="L215" s="232">
        <v>4607.16</v>
      </c>
      <c r="M215" s="233"/>
      <c r="N215" s="234"/>
      <c r="Z215" s="193"/>
      <c r="AA215" s="200"/>
      <c r="AF215" s="200"/>
      <c r="AJ215" s="200"/>
      <c r="AK215" s="109" t="s">
        <v>416</v>
      </c>
      <c r="AL215" s="200"/>
    </row>
    <row r="216" spans="1:38" s="108" customFormat="1" ht="12" customHeight="1">
      <c r="A216" s="231"/>
      <c r="B216" s="204"/>
      <c r="C216" s="1141" t="s">
        <v>417</v>
      </c>
      <c r="D216" s="1141"/>
      <c r="E216" s="1141"/>
      <c r="F216" s="1141"/>
      <c r="G216" s="1141"/>
      <c r="H216" s="1141"/>
      <c r="I216" s="1141"/>
      <c r="J216" s="1141"/>
      <c r="K216" s="1141"/>
      <c r="L216" s="236"/>
      <c r="M216" s="233"/>
      <c r="N216" s="234"/>
      <c r="Z216" s="193"/>
      <c r="AA216" s="200"/>
      <c r="AF216" s="200"/>
      <c r="AJ216" s="200"/>
      <c r="AK216" s="109" t="s">
        <v>417</v>
      </c>
      <c r="AL216" s="200"/>
    </row>
    <row r="217" spans="1:38" s="108" customFormat="1" ht="12" customHeight="1">
      <c r="A217" s="231"/>
      <c r="B217" s="204"/>
      <c r="C217" s="1141" t="s">
        <v>488</v>
      </c>
      <c r="D217" s="1141"/>
      <c r="E217" s="1141"/>
      <c r="F217" s="1141"/>
      <c r="G217" s="1141"/>
      <c r="H217" s="1141"/>
      <c r="I217" s="1141"/>
      <c r="J217" s="1141"/>
      <c r="K217" s="1141"/>
      <c r="L217" s="257">
        <v>145.52000000000001</v>
      </c>
      <c r="M217" s="233"/>
      <c r="N217" s="234"/>
      <c r="Z217" s="193"/>
      <c r="AA217" s="200"/>
      <c r="AF217" s="200"/>
      <c r="AJ217" s="200"/>
      <c r="AK217" s="109" t="s">
        <v>488</v>
      </c>
      <c r="AL217" s="200"/>
    </row>
    <row r="218" spans="1:38" s="108" customFormat="1" ht="12" customHeight="1">
      <c r="A218" s="231"/>
      <c r="B218" s="204"/>
      <c r="C218" s="1141" t="s">
        <v>418</v>
      </c>
      <c r="D218" s="1141"/>
      <c r="E218" s="1141"/>
      <c r="F218" s="1141"/>
      <c r="G218" s="1141"/>
      <c r="H218" s="1141"/>
      <c r="I218" s="1141"/>
      <c r="J218" s="1141"/>
      <c r="K218" s="1141"/>
      <c r="L218" s="257">
        <v>101.07</v>
      </c>
      <c r="M218" s="233"/>
      <c r="N218" s="234"/>
      <c r="Z218" s="193"/>
      <c r="AA218" s="200"/>
      <c r="AF218" s="200"/>
      <c r="AJ218" s="200"/>
      <c r="AK218" s="109" t="s">
        <v>418</v>
      </c>
      <c r="AL218" s="200"/>
    </row>
    <row r="219" spans="1:38" s="108" customFormat="1" ht="12" customHeight="1">
      <c r="A219" s="231"/>
      <c r="B219" s="204"/>
      <c r="C219" s="1141" t="s">
        <v>419</v>
      </c>
      <c r="D219" s="1141"/>
      <c r="E219" s="1141"/>
      <c r="F219" s="1141"/>
      <c r="G219" s="1141"/>
      <c r="H219" s="1141"/>
      <c r="I219" s="1141"/>
      <c r="J219" s="1141"/>
      <c r="K219" s="1141"/>
      <c r="L219" s="257">
        <v>13.4</v>
      </c>
      <c r="M219" s="233"/>
      <c r="N219" s="234"/>
      <c r="Z219" s="193"/>
      <c r="AA219" s="200"/>
      <c r="AF219" s="200"/>
      <c r="AJ219" s="200"/>
      <c r="AK219" s="109" t="s">
        <v>419</v>
      </c>
      <c r="AL219" s="200"/>
    </row>
    <row r="220" spans="1:38" s="108" customFormat="1" ht="12" customHeight="1">
      <c r="A220" s="231"/>
      <c r="B220" s="204"/>
      <c r="C220" s="1141" t="s">
        <v>420</v>
      </c>
      <c r="D220" s="1141"/>
      <c r="E220" s="1141"/>
      <c r="F220" s="1141"/>
      <c r="G220" s="1141"/>
      <c r="H220" s="1141"/>
      <c r="I220" s="1141"/>
      <c r="J220" s="1141"/>
      <c r="K220" s="1141"/>
      <c r="L220" s="232">
        <v>4360.57</v>
      </c>
      <c r="M220" s="233"/>
      <c r="N220" s="234"/>
      <c r="Z220" s="193"/>
      <c r="AA220" s="200"/>
      <c r="AF220" s="200"/>
      <c r="AJ220" s="200"/>
      <c r="AK220" s="109" t="s">
        <v>420</v>
      </c>
      <c r="AL220" s="200"/>
    </row>
    <row r="221" spans="1:38" s="108" customFormat="1" ht="12" customHeight="1">
      <c r="A221" s="231"/>
      <c r="B221" s="204"/>
      <c r="C221" s="1141" t="s">
        <v>421</v>
      </c>
      <c r="D221" s="1141"/>
      <c r="E221" s="1141"/>
      <c r="F221" s="1141"/>
      <c r="G221" s="1141"/>
      <c r="H221" s="1141"/>
      <c r="I221" s="1141"/>
      <c r="J221" s="1141"/>
      <c r="K221" s="1141"/>
      <c r="L221" s="232">
        <v>4861.43</v>
      </c>
      <c r="M221" s="233"/>
      <c r="N221" s="234"/>
      <c r="Z221" s="193"/>
      <c r="AA221" s="200"/>
      <c r="AF221" s="200"/>
      <c r="AJ221" s="200"/>
      <c r="AK221" s="109" t="s">
        <v>421</v>
      </c>
      <c r="AL221" s="200"/>
    </row>
    <row r="222" spans="1:38" s="108" customFormat="1" ht="12" customHeight="1">
      <c r="A222" s="231"/>
      <c r="B222" s="204"/>
      <c r="C222" s="1141" t="s">
        <v>417</v>
      </c>
      <c r="D222" s="1141"/>
      <c r="E222" s="1141"/>
      <c r="F222" s="1141"/>
      <c r="G222" s="1141"/>
      <c r="H222" s="1141"/>
      <c r="I222" s="1141"/>
      <c r="J222" s="1141"/>
      <c r="K222" s="1141"/>
      <c r="L222" s="236"/>
      <c r="M222" s="233"/>
      <c r="N222" s="234"/>
      <c r="Z222" s="193"/>
      <c r="AA222" s="200"/>
      <c r="AF222" s="200"/>
      <c r="AJ222" s="200"/>
      <c r="AK222" s="109" t="s">
        <v>417</v>
      </c>
      <c r="AL222" s="200"/>
    </row>
    <row r="223" spans="1:38" s="108" customFormat="1" ht="12" customHeight="1">
      <c r="A223" s="231"/>
      <c r="B223" s="204"/>
      <c r="C223" s="1141" t="s">
        <v>489</v>
      </c>
      <c r="D223" s="1141"/>
      <c r="E223" s="1141"/>
      <c r="F223" s="1141"/>
      <c r="G223" s="1141"/>
      <c r="H223" s="1141"/>
      <c r="I223" s="1141"/>
      <c r="J223" s="1141"/>
      <c r="K223" s="1141"/>
      <c r="L223" s="257">
        <v>145.52000000000001</v>
      </c>
      <c r="M223" s="233"/>
      <c r="N223" s="234"/>
      <c r="Z223" s="193"/>
      <c r="AA223" s="200"/>
      <c r="AF223" s="200"/>
      <c r="AJ223" s="200"/>
      <c r="AK223" s="109" t="s">
        <v>489</v>
      </c>
      <c r="AL223" s="200"/>
    </row>
    <row r="224" spans="1:38" s="108" customFormat="1" ht="12" customHeight="1">
      <c r="A224" s="231"/>
      <c r="B224" s="204"/>
      <c r="C224" s="1141" t="s">
        <v>490</v>
      </c>
      <c r="D224" s="1141"/>
      <c r="E224" s="1141"/>
      <c r="F224" s="1141"/>
      <c r="G224" s="1141"/>
      <c r="H224" s="1141"/>
      <c r="I224" s="1141"/>
      <c r="J224" s="1141"/>
      <c r="K224" s="1141"/>
      <c r="L224" s="257">
        <v>101.07</v>
      </c>
      <c r="M224" s="233"/>
      <c r="N224" s="234"/>
      <c r="Z224" s="193"/>
      <c r="AA224" s="200"/>
      <c r="AF224" s="200"/>
      <c r="AJ224" s="200"/>
      <c r="AK224" s="109" t="s">
        <v>490</v>
      </c>
      <c r="AL224" s="200"/>
    </row>
    <row r="225" spans="1:38" s="108" customFormat="1" ht="12" customHeight="1">
      <c r="A225" s="231"/>
      <c r="B225" s="204"/>
      <c r="C225" s="1141" t="s">
        <v>491</v>
      </c>
      <c r="D225" s="1141"/>
      <c r="E225" s="1141"/>
      <c r="F225" s="1141"/>
      <c r="G225" s="1141"/>
      <c r="H225" s="1141"/>
      <c r="I225" s="1141"/>
      <c r="J225" s="1141"/>
      <c r="K225" s="1141"/>
      <c r="L225" s="257">
        <v>13.4</v>
      </c>
      <c r="M225" s="233"/>
      <c r="N225" s="234"/>
      <c r="Z225" s="193"/>
      <c r="AA225" s="200"/>
      <c r="AF225" s="200"/>
      <c r="AJ225" s="200"/>
      <c r="AK225" s="109" t="s">
        <v>491</v>
      </c>
      <c r="AL225" s="200"/>
    </row>
    <row r="226" spans="1:38" s="108" customFormat="1" ht="12" customHeight="1">
      <c r="A226" s="231"/>
      <c r="B226" s="204"/>
      <c r="C226" s="1141" t="s">
        <v>492</v>
      </c>
      <c r="D226" s="1141"/>
      <c r="E226" s="1141"/>
      <c r="F226" s="1141"/>
      <c r="G226" s="1141"/>
      <c r="H226" s="1141"/>
      <c r="I226" s="1141"/>
      <c r="J226" s="1141"/>
      <c r="K226" s="1141"/>
      <c r="L226" s="232">
        <v>4360.57</v>
      </c>
      <c r="M226" s="233"/>
      <c r="N226" s="234"/>
      <c r="Z226" s="193"/>
      <c r="AA226" s="200"/>
      <c r="AF226" s="200"/>
      <c r="AJ226" s="200"/>
      <c r="AK226" s="109" t="s">
        <v>492</v>
      </c>
      <c r="AL226" s="200"/>
    </row>
    <row r="227" spans="1:38" s="108" customFormat="1" ht="12" customHeight="1">
      <c r="A227" s="231"/>
      <c r="B227" s="204"/>
      <c r="C227" s="1141" t="s">
        <v>493</v>
      </c>
      <c r="D227" s="1141"/>
      <c r="E227" s="1141"/>
      <c r="F227" s="1141"/>
      <c r="G227" s="1141"/>
      <c r="H227" s="1141"/>
      <c r="I227" s="1141"/>
      <c r="J227" s="1141"/>
      <c r="K227" s="1141"/>
      <c r="L227" s="257">
        <v>162.1</v>
      </c>
      <c r="M227" s="233"/>
      <c r="N227" s="234"/>
      <c r="Z227" s="193"/>
      <c r="AA227" s="200"/>
      <c r="AF227" s="200"/>
      <c r="AJ227" s="200"/>
      <c r="AK227" s="109" t="s">
        <v>493</v>
      </c>
      <c r="AL227" s="200"/>
    </row>
    <row r="228" spans="1:38" s="108" customFormat="1" ht="12" customHeight="1">
      <c r="A228" s="231"/>
      <c r="B228" s="204"/>
      <c r="C228" s="1141" t="s">
        <v>494</v>
      </c>
      <c r="D228" s="1141"/>
      <c r="E228" s="1141"/>
      <c r="F228" s="1141"/>
      <c r="G228" s="1141"/>
      <c r="H228" s="1141"/>
      <c r="I228" s="1141"/>
      <c r="J228" s="1141"/>
      <c r="K228" s="1141"/>
      <c r="L228" s="257">
        <v>92.17</v>
      </c>
      <c r="M228" s="233"/>
      <c r="N228" s="234"/>
      <c r="Z228" s="193"/>
      <c r="AA228" s="200"/>
      <c r="AF228" s="200"/>
      <c r="AJ228" s="200"/>
      <c r="AK228" s="109" t="s">
        <v>494</v>
      </c>
      <c r="AL228" s="200"/>
    </row>
    <row r="229" spans="1:38" s="108" customFormat="1" ht="12" customHeight="1">
      <c r="A229" s="231"/>
      <c r="B229" s="204"/>
      <c r="C229" s="1141" t="s">
        <v>431</v>
      </c>
      <c r="D229" s="1141"/>
      <c r="E229" s="1141"/>
      <c r="F229" s="1141"/>
      <c r="G229" s="1141"/>
      <c r="H229" s="1141"/>
      <c r="I229" s="1141"/>
      <c r="J229" s="1141"/>
      <c r="K229" s="1141"/>
      <c r="L229" s="257">
        <v>158.91999999999999</v>
      </c>
      <c r="M229" s="233"/>
      <c r="N229" s="234"/>
      <c r="Z229" s="193"/>
      <c r="AA229" s="200"/>
      <c r="AF229" s="200"/>
      <c r="AJ229" s="200"/>
      <c r="AK229" s="109" t="s">
        <v>431</v>
      </c>
      <c r="AL229" s="200"/>
    </row>
    <row r="230" spans="1:38" s="108" customFormat="1" ht="12" customHeight="1">
      <c r="A230" s="231"/>
      <c r="B230" s="204"/>
      <c r="C230" s="1141" t="s">
        <v>432</v>
      </c>
      <c r="D230" s="1141"/>
      <c r="E230" s="1141"/>
      <c r="F230" s="1141"/>
      <c r="G230" s="1141"/>
      <c r="H230" s="1141"/>
      <c r="I230" s="1141"/>
      <c r="J230" s="1141"/>
      <c r="K230" s="1141"/>
      <c r="L230" s="257">
        <v>162.1</v>
      </c>
      <c r="M230" s="233"/>
      <c r="N230" s="234"/>
      <c r="Z230" s="193"/>
      <c r="AA230" s="200"/>
      <c r="AF230" s="200"/>
      <c r="AJ230" s="200"/>
      <c r="AK230" s="109" t="s">
        <v>432</v>
      </c>
      <c r="AL230" s="200"/>
    </row>
    <row r="231" spans="1:38" s="108" customFormat="1" ht="12" customHeight="1">
      <c r="A231" s="231"/>
      <c r="B231" s="204"/>
      <c r="C231" s="1141" t="s">
        <v>433</v>
      </c>
      <c r="D231" s="1141"/>
      <c r="E231" s="1141"/>
      <c r="F231" s="1141"/>
      <c r="G231" s="1141"/>
      <c r="H231" s="1141"/>
      <c r="I231" s="1141"/>
      <c r="J231" s="1141"/>
      <c r="K231" s="1141"/>
      <c r="L231" s="257">
        <v>92.17</v>
      </c>
      <c r="M231" s="233"/>
      <c r="N231" s="234"/>
      <c r="Z231" s="193"/>
      <c r="AA231" s="200"/>
      <c r="AF231" s="200"/>
      <c r="AJ231" s="200"/>
      <c r="AK231" s="109" t="s">
        <v>433</v>
      </c>
      <c r="AL231" s="200"/>
    </row>
    <row r="232" spans="1:38" s="108" customFormat="1" ht="12" customHeight="1">
      <c r="A232" s="231"/>
      <c r="B232" s="226"/>
      <c r="C232" s="1142" t="s">
        <v>1509</v>
      </c>
      <c r="D232" s="1142"/>
      <c r="E232" s="1142"/>
      <c r="F232" s="1142"/>
      <c r="G232" s="1142"/>
      <c r="H232" s="1142"/>
      <c r="I232" s="1142"/>
      <c r="J232" s="1142"/>
      <c r="K232" s="1142"/>
      <c r="L232" s="239">
        <v>4861.43</v>
      </c>
      <c r="M232" s="240"/>
      <c r="N232" s="253"/>
      <c r="Z232" s="193"/>
      <c r="AA232" s="200"/>
      <c r="AF232" s="200"/>
      <c r="AJ232" s="200"/>
      <c r="AL232" s="200" t="s">
        <v>1509</v>
      </c>
    </row>
    <row r="233" spans="1:38" s="108" customFormat="1" ht="12" customHeight="1">
      <c r="A233" s="1089" t="s">
        <v>1510</v>
      </c>
      <c r="B233" s="1090"/>
      <c r="C233" s="1090"/>
      <c r="D233" s="1090"/>
      <c r="E233" s="1090"/>
      <c r="F233" s="1090"/>
      <c r="G233" s="1090"/>
      <c r="H233" s="1090"/>
      <c r="I233" s="1090"/>
      <c r="J233" s="1090"/>
      <c r="K233" s="1090"/>
      <c r="L233" s="1090"/>
      <c r="M233" s="1090"/>
      <c r="N233" s="1095"/>
      <c r="Z233" s="193" t="s">
        <v>1510</v>
      </c>
      <c r="AA233" s="200"/>
      <c r="AF233" s="200"/>
      <c r="AJ233" s="200"/>
      <c r="AL233" s="200"/>
    </row>
    <row r="234" spans="1:38" s="108" customFormat="1" ht="78.75" customHeight="1">
      <c r="A234" s="194" t="s">
        <v>519</v>
      </c>
      <c r="B234" s="195" t="s">
        <v>1511</v>
      </c>
      <c r="C234" s="1145" t="s">
        <v>1512</v>
      </c>
      <c r="D234" s="1145"/>
      <c r="E234" s="1145"/>
      <c r="F234" s="196" t="s">
        <v>472</v>
      </c>
      <c r="G234" s="196"/>
      <c r="H234" s="196"/>
      <c r="I234" s="197">
        <v>1.5324</v>
      </c>
      <c r="J234" s="198"/>
      <c r="K234" s="196"/>
      <c r="L234" s="198"/>
      <c r="M234" s="196"/>
      <c r="N234" s="199"/>
      <c r="Z234" s="193"/>
      <c r="AA234" s="200" t="s">
        <v>1512</v>
      </c>
      <c r="AF234" s="200"/>
      <c r="AJ234" s="200"/>
      <c r="AL234" s="200"/>
    </row>
    <row r="235" spans="1:38" s="108" customFormat="1" ht="12" customHeight="1">
      <c r="A235" s="201"/>
      <c r="B235" s="202"/>
      <c r="C235" s="1141" t="s">
        <v>1513</v>
      </c>
      <c r="D235" s="1141"/>
      <c r="E235" s="1141"/>
      <c r="F235" s="1141"/>
      <c r="G235" s="1141"/>
      <c r="H235" s="1141"/>
      <c r="I235" s="1141"/>
      <c r="J235" s="1141"/>
      <c r="K235" s="1141"/>
      <c r="L235" s="1141"/>
      <c r="M235" s="1141"/>
      <c r="N235" s="1146"/>
      <c r="Z235" s="193"/>
      <c r="AA235" s="200"/>
      <c r="AF235" s="200"/>
      <c r="AH235" s="109" t="s">
        <v>1513</v>
      </c>
      <c r="AJ235" s="200"/>
      <c r="AL235" s="200"/>
    </row>
    <row r="236" spans="1:38" s="108" customFormat="1" ht="33.75" customHeight="1">
      <c r="A236" s="203"/>
      <c r="B236" s="204" t="s">
        <v>385</v>
      </c>
      <c r="C236" s="1141" t="s">
        <v>386</v>
      </c>
      <c r="D236" s="1141"/>
      <c r="E236" s="1141"/>
      <c r="F236" s="1141"/>
      <c r="G236" s="1141"/>
      <c r="H236" s="1141"/>
      <c r="I236" s="1141"/>
      <c r="J236" s="1141"/>
      <c r="K236" s="1141"/>
      <c r="L236" s="1141"/>
      <c r="M236" s="1141"/>
      <c r="N236" s="1146"/>
      <c r="Z236" s="193"/>
      <c r="AA236" s="200"/>
      <c r="AB236" s="109" t="s">
        <v>386</v>
      </c>
      <c r="AF236" s="200"/>
      <c r="AJ236" s="200"/>
      <c r="AL236" s="200"/>
    </row>
    <row r="237" spans="1:38" s="108" customFormat="1" ht="12">
      <c r="A237" s="205"/>
      <c r="B237" s="206">
        <v>1</v>
      </c>
      <c r="C237" s="1141" t="s">
        <v>446</v>
      </c>
      <c r="D237" s="1141"/>
      <c r="E237" s="1141"/>
      <c r="F237" s="207"/>
      <c r="G237" s="207"/>
      <c r="H237" s="207"/>
      <c r="I237" s="207"/>
      <c r="J237" s="208">
        <v>192.4</v>
      </c>
      <c r="K237" s="209">
        <v>1.25</v>
      </c>
      <c r="L237" s="208">
        <v>368.54</v>
      </c>
      <c r="M237" s="207"/>
      <c r="N237" s="210"/>
      <c r="Z237" s="193"/>
      <c r="AA237" s="200"/>
      <c r="AC237" s="109" t="s">
        <v>446</v>
      </c>
      <c r="AF237" s="200"/>
      <c r="AJ237" s="200"/>
      <c r="AL237" s="200"/>
    </row>
    <row r="238" spans="1:38" s="108" customFormat="1" ht="12">
      <c r="A238" s="205"/>
      <c r="B238" s="206">
        <v>2</v>
      </c>
      <c r="C238" s="1141" t="s">
        <v>387</v>
      </c>
      <c r="D238" s="1141"/>
      <c r="E238" s="1141"/>
      <c r="F238" s="207"/>
      <c r="G238" s="207"/>
      <c r="H238" s="207"/>
      <c r="I238" s="207"/>
      <c r="J238" s="208">
        <v>422.53</v>
      </c>
      <c r="K238" s="209">
        <v>1.25</v>
      </c>
      <c r="L238" s="208">
        <v>809.36</v>
      </c>
      <c r="M238" s="207"/>
      <c r="N238" s="210"/>
      <c r="Z238" s="193"/>
      <c r="AA238" s="200"/>
      <c r="AC238" s="109" t="s">
        <v>387</v>
      </c>
      <c r="AF238" s="200"/>
      <c r="AJ238" s="200"/>
      <c r="AL238" s="200"/>
    </row>
    <row r="239" spans="1:38" s="108" customFormat="1" ht="12">
      <c r="A239" s="205"/>
      <c r="B239" s="206">
        <v>3</v>
      </c>
      <c r="C239" s="1141" t="s">
        <v>388</v>
      </c>
      <c r="D239" s="1141"/>
      <c r="E239" s="1141"/>
      <c r="F239" s="207"/>
      <c r="G239" s="207"/>
      <c r="H239" s="207"/>
      <c r="I239" s="207"/>
      <c r="J239" s="208">
        <v>41.29</v>
      </c>
      <c r="K239" s="209">
        <v>1.25</v>
      </c>
      <c r="L239" s="208">
        <v>79.09</v>
      </c>
      <c r="M239" s="207"/>
      <c r="N239" s="210"/>
      <c r="Z239" s="193"/>
      <c r="AA239" s="200"/>
      <c r="AC239" s="109" t="s">
        <v>388</v>
      </c>
      <c r="AF239" s="200"/>
      <c r="AJ239" s="200"/>
      <c r="AL239" s="200"/>
    </row>
    <row r="240" spans="1:38" s="108" customFormat="1" ht="12">
      <c r="A240" s="205"/>
      <c r="B240" s="206">
        <v>4</v>
      </c>
      <c r="C240" s="1141" t="s">
        <v>447</v>
      </c>
      <c r="D240" s="1141"/>
      <c r="E240" s="1141"/>
      <c r="F240" s="207"/>
      <c r="G240" s="207"/>
      <c r="H240" s="207"/>
      <c r="I240" s="207"/>
      <c r="J240" s="208">
        <v>213.49</v>
      </c>
      <c r="K240" s="207"/>
      <c r="L240" s="208">
        <v>327.14999999999998</v>
      </c>
      <c r="M240" s="207"/>
      <c r="N240" s="210"/>
      <c r="Z240" s="193"/>
      <c r="AA240" s="200"/>
      <c r="AC240" s="109" t="s">
        <v>447</v>
      </c>
      <c r="AF240" s="200"/>
      <c r="AJ240" s="200"/>
      <c r="AL240" s="200"/>
    </row>
    <row r="241" spans="1:38" s="108" customFormat="1" ht="12">
      <c r="A241" s="205"/>
      <c r="B241" s="204"/>
      <c r="C241" s="1141" t="s">
        <v>448</v>
      </c>
      <c r="D241" s="1141"/>
      <c r="E241" s="1141"/>
      <c r="F241" s="207" t="s">
        <v>390</v>
      </c>
      <c r="G241" s="215">
        <v>20</v>
      </c>
      <c r="H241" s="209">
        <v>1.25</v>
      </c>
      <c r="I241" s="209">
        <v>38.31</v>
      </c>
      <c r="J241" s="204"/>
      <c r="K241" s="207"/>
      <c r="L241" s="204"/>
      <c r="M241" s="207"/>
      <c r="N241" s="210"/>
      <c r="Z241" s="193"/>
      <c r="AA241" s="200"/>
      <c r="AD241" s="109" t="s">
        <v>448</v>
      </c>
      <c r="AF241" s="200"/>
      <c r="AJ241" s="200"/>
      <c r="AL241" s="200"/>
    </row>
    <row r="242" spans="1:38" s="108" customFormat="1" ht="12">
      <c r="A242" s="205"/>
      <c r="B242" s="204"/>
      <c r="C242" s="1141" t="s">
        <v>389</v>
      </c>
      <c r="D242" s="1141"/>
      <c r="E242" s="1141"/>
      <c r="F242" s="207" t="s">
        <v>390</v>
      </c>
      <c r="G242" s="215">
        <v>3</v>
      </c>
      <c r="H242" s="209">
        <v>1.25</v>
      </c>
      <c r="I242" s="250">
        <v>5.7465000000000002</v>
      </c>
      <c r="J242" s="204"/>
      <c r="K242" s="207"/>
      <c r="L242" s="204"/>
      <c r="M242" s="207"/>
      <c r="N242" s="210"/>
      <c r="Z242" s="193"/>
      <c r="AA242" s="200"/>
      <c r="AD242" s="109" t="s">
        <v>389</v>
      </c>
      <c r="AF242" s="200"/>
      <c r="AJ242" s="200"/>
      <c r="AL242" s="200"/>
    </row>
    <row r="243" spans="1:38" s="108" customFormat="1" ht="12" customHeight="1">
      <c r="A243" s="205"/>
      <c r="B243" s="204"/>
      <c r="C243" s="1150" t="s">
        <v>391</v>
      </c>
      <c r="D243" s="1150"/>
      <c r="E243" s="1150"/>
      <c r="F243" s="212"/>
      <c r="G243" s="212"/>
      <c r="H243" s="212"/>
      <c r="I243" s="212"/>
      <c r="J243" s="213">
        <v>828.42</v>
      </c>
      <c r="K243" s="212"/>
      <c r="L243" s="221">
        <v>1505.05</v>
      </c>
      <c r="M243" s="212"/>
      <c r="N243" s="214"/>
      <c r="Z243" s="193"/>
      <c r="AA243" s="200"/>
      <c r="AE243" s="109" t="s">
        <v>391</v>
      </c>
      <c r="AF243" s="200"/>
      <c r="AJ243" s="200"/>
      <c r="AL243" s="200"/>
    </row>
    <row r="244" spans="1:38" s="108" customFormat="1" ht="12">
      <c r="A244" s="205"/>
      <c r="B244" s="204"/>
      <c r="C244" s="1141" t="s">
        <v>392</v>
      </c>
      <c r="D244" s="1141"/>
      <c r="E244" s="1141"/>
      <c r="F244" s="207"/>
      <c r="G244" s="207"/>
      <c r="H244" s="207"/>
      <c r="I244" s="207"/>
      <c r="J244" s="204"/>
      <c r="K244" s="207"/>
      <c r="L244" s="208">
        <v>447.63</v>
      </c>
      <c r="M244" s="207"/>
      <c r="N244" s="210"/>
      <c r="Z244" s="193"/>
      <c r="AA244" s="200"/>
      <c r="AD244" s="109" t="s">
        <v>392</v>
      </c>
      <c r="AF244" s="200"/>
      <c r="AJ244" s="200"/>
      <c r="AL244" s="200"/>
    </row>
    <row r="245" spans="1:38" s="108" customFormat="1" ht="22.5" customHeight="1">
      <c r="A245" s="205"/>
      <c r="B245" s="204" t="s">
        <v>961</v>
      </c>
      <c r="C245" s="1141" t="s">
        <v>962</v>
      </c>
      <c r="D245" s="1141"/>
      <c r="E245" s="1141"/>
      <c r="F245" s="207" t="s">
        <v>395</v>
      </c>
      <c r="G245" s="215">
        <v>93</v>
      </c>
      <c r="H245" s="207"/>
      <c r="I245" s="215">
        <v>93</v>
      </c>
      <c r="J245" s="204"/>
      <c r="K245" s="207"/>
      <c r="L245" s="208">
        <v>416.3</v>
      </c>
      <c r="M245" s="207"/>
      <c r="N245" s="210"/>
      <c r="Z245" s="193"/>
      <c r="AA245" s="200"/>
      <c r="AD245" s="109" t="s">
        <v>962</v>
      </c>
      <c r="AF245" s="200"/>
      <c r="AJ245" s="200"/>
      <c r="AL245" s="200"/>
    </row>
    <row r="246" spans="1:38" s="108" customFormat="1" ht="22.5" customHeight="1">
      <c r="A246" s="205"/>
      <c r="B246" s="204" t="s">
        <v>963</v>
      </c>
      <c r="C246" s="1141" t="s">
        <v>964</v>
      </c>
      <c r="D246" s="1141"/>
      <c r="E246" s="1141"/>
      <c r="F246" s="207" t="s">
        <v>395</v>
      </c>
      <c r="G246" s="215">
        <v>62</v>
      </c>
      <c r="H246" s="207"/>
      <c r="I246" s="215">
        <v>62</v>
      </c>
      <c r="J246" s="204"/>
      <c r="K246" s="207"/>
      <c r="L246" s="208">
        <v>277.52999999999997</v>
      </c>
      <c r="M246" s="207"/>
      <c r="N246" s="210"/>
      <c r="Z246" s="193"/>
      <c r="AA246" s="200"/>
      <c r="AD246" s="109" t="s">
        <v>964</v>
      </c>
      <c r="AF246" s="200"/>
      <c r="AJ246" s="200"/>
      <c r="AL246" s="200"/>
    </row>
    <row r="247" spans="1:38" s="108" customFormat="1" ht="12" customHeight="1">
      <c r="A247" s="216"/>
      <c r="B247" s="217"/>
      <c r="C247" s="1145" t="s">
        <v>398</v>
      </c>
      <c r="D247" s="1145"/>
      <c r="E247" s="1145"/>
      <c r="F247" s="196"/>
      <c r="G247" s="196"/>
      <c r="H247" s="196"/>
      <c r="I247" s="196"/>
      <c r="J247" s="198"/>
      <c r="K247" s="196"/>
      <c r="L247" s="222">
        <v>2198.88</v>
      </c>
      <c r="M247" s="212"/>
      <c r="N247" s="199"/>
      <c r="Z247" s="193"/>
      <c r="AA247" s="200"/>
      <c r="AF247" s="200" t="s">
        <v>398</v>
      </c>
      <c r="AJ247" s="200"/>
      <c r="AL247" s="200"/>
    </row>
    <row r="248" spans="1:38" s="108" customFormat="1" ht="56.25" customHeight="1">
      <c r="A248" s="194" t="s">
        <v>523</v>
      </c>
      <c r="B248" s="195" t="s">
        <v>1514</v>
      </c>
      <c r="C248" s="1145" t="s">
        <v>1515</v>
      </c>
      <c r="D248" s="1145"/>
      <c r="E248" s="1145"/>
      <c r="F248" s="196" t="s">
        <v>472</v>
      </c>
      <c r="G248" s="196"/>
      <c r="H248" s="196"/>
      <c r="I248" s="197">
        <v>1.5324</v>
      </c>
      <c r="J248" s="222">
        <v>10508</v>
      </c>
      <c r="K248" s="196"/>
      <c r="L248" s="222">
        <v>16102.46</v>
      </c>
      <c r="M248" s="196"/>
      <c r="N248" s="199"/>
      <c r="Z248" s="193"/>
      <c r="AA248" s="200" t="s">
        <v>1515</v>
      </c>
      <c r="AF248" s="200"/>
      <c r="AJ248" s="200"/>
      <c r="AL248" s="200"/>
    </row>
    <row r="249" spans="1:38" s="108" customFormat="1" ht="12" customHeight="1">
      <c r="A249" s="216"/>
      <c r="B249" s="217"/>
      <c r="C249" s="1141" t="s">
        <v>409</v>
      </c>
      <c r="D249" s="1141"/>
      <c r="E249" s="1141"/>
      <c r="F249" s="1141"/>
      <c r="G249" s="1141"/>
      <c r="H249" s="1141"/>
      <c r="I249" s="1141"/>
      <c r="J249" s="1141"/>
      <c r="K249" s="1141"/>
      <c r="L249" s="1141"/>
      <c r="M249" s="1141"/>
      <c r="N249" s="1146"/>
      <c r="Z249" s="193"/>
      <c r="AA249" s="200"/>
      <c r="AF249" s="200"/>
      <c r="AG249" s="109" t="s">
        <v>409</v>
      </c>
      <c r="AJ249" s="200"/>
      <c r="AL249" s="200"/>
    </row>
    <row r="250" spans="1:38" s="108" customFormat="1" ht="12" customHeight="1">
      <c r="A250" s="216"/>
      <c r="B250" s="217"/>
      <c r="C250" s="1145" t="s">
        <v>398</v>
      </c>
      <c r="D250" s="1145"/>
      <c r="E250" s="1145"/>
      <c r="F250" s="196"/>
      <c r="G250" s="196"/>
      <c r="H250" s="196"/>
      <c r="I250" s="196"/>
      <c r="J250" s="198"/>
      <c r="K250" s="196"/>
      <c r="L250" s="222">
        <v>16102.46</v>
      </c>
      <c r="M250" s="212"/>
      <c r="N250" s="199"/>
      <c r="Z250" s="193"/>
      <c r="AA250" s="200"/>
      <c r="AF250" s="200" t="s">
        <v>398</v>
      </c>
      <c r="AJ250" s="200"/>
      <c r="AL250" s="200"/>
    </row>
    <row r="251" spans="1:38" s="108" customFormat="1" ht="78.75" customHeight="1">
      <c r="A251" s="194" t="s">
        <v>526</v>
      </c>
      <c r="B251" s="195" t="s">
        <v>1516</v>
      </c>
      <c r="C251" s="1145" t="s">
        <v>1517</v>
      </c>
      <c r="D251" s="1145"/>
      <c r="E251" s="1145"/>
      <c r="F251" s="196" t="s">
        <v>472</v>
      </c>
      <c r="G251" s="196"/>
      <c r="H251" s="196"/>
      <c r="I251" s="197">
        <v>0.57220000000000004</v>
      </c>
      <c r="J251" s="198"/>
      <c r="K251" s="196"/>
      <c r="L251" s="198"/>
      <c r="M251" s="196"/>
      <c r="N251" s="199"/>
      <c r="Z251" s="193"/>
      <c r="AA251" s="200" t="s">
        <v>1517</v>
      </c>
      <c r="AF251" s="200"/>
      <c r="AJ251" s="200"/>
      <c r="AL251" s="200"/>
    </row>
    <row r="252" spans="1:38" s="108" customFormat="1" ht="12" customHeight="1">
      <c r="A252" s="201"/>
      <c r="B252" s="202"/>
      <c r="C252" s="1141" t="s">
        <v>1518</v>
      </c>
      <c r="D252" s="1141"/>
      <c r="E252" s="1141"/>
      <c r="F252" s="1141"/>
      <c r="G252" s="1141"/>
      <c r="H252" s="1141"/>
      <c r="I252" s="1141"/>
      <c r="J252" s="1141"/>
      <c r="K252" s="1141"/>
      <c r="L252" s="1141"/>
      <c r="M252" s="1141"/>
      <c r="N252" s="1146"/>
      <c r="Z252" s="193"/>
      <c r="AA252" s="200"/>
      <c r="AF252" s="200"/>
      <c r="AH252" s="109" t="s">
        <v>1518</v>
      </c>
      <c r="AJ252" s="200"/>
      <c r="AL252" s="200"/>
    </row>
    <row r="253" spans="1:38" s="108" customFormat="1" ht="33.75" customHeight="1">
      <c r="A253" s="203"/>
      <c r="B253" s="204" t="s">
        <v>385</v>
      </c>
      <c r="C253" s="1141" t="s">
        <v>386</v>
      </c>
      <c r="D253" s="1141"/>
      <c r="E253" s="1141"/>
      <c r="F253" s="1141"/>
      <c r="G253" s="1141"/>
      <c r="H253" s="1141"/>
      <c r="I253" s="1141"/>
      <c r="J253" s="1141"/>
      <c r="K253" s="1141"/>
      <c r="L253" s="1141"/>
      <c r="M253" s="1141"/>
      <c r="N253" s="1146"/>
      <c r="Z253" s="193"/>
      <c r="AA253" s="200"/>
      <c r="AB253" s="109" t="s">
        <v>386</v>
      </c>
      <c r="AF253" s="200"/>
      <c r="AJ253" s="200"/>
      <c r="AL253" s="200"/>
    </row>
    <row r="254" spans="1:38" s="108" customFormat="1" ht="12">
      <c r="A254" s="205"/>
      <c r="B254" s="206">
        <v>1</v>
      </c>
      <c r="C254" s="1141" t="s">
        <v>446</v>
      </c>
      <c r="D254" s="1141"/>
      <c r="E254" s="1141"/>
      <c r="F254" s="207"/>
      <c r="G254" s="207"/>
      <c r="H254" s="207"/>
      <c r="I254" s="207"/>
      <c r="J254" s="208">
        <v>345.67</v>
      </c>
      <c r="K254" s="209">
        <v>1.25</v>
      </c>
      <c r="L254" s="208">
        <v>247.24</v>
      </c>
      <c r="M254" s="207"/>
      <c r="N254" s="210"/>
      <c r="Z254" s="193"/>
      <c r="AA254" s="200"/>
      <c r="AC254" s="109" t="s">
        <v>446</v>
      </c>
      <c r="AF254" s="200"/>
      <c r="AJ254" s="200"/>
      <c r="AL254" s="200"/>
    </row>
    <row r="255" spans="1:38" s="108" customFormat="1" ht="12">
      <c r="A255" s="205"/>
      <c r="B255" s="206">
        <v>2</v>
      </c>
      <c r="C255" s="1141" t="s">
        <v>387</v>
      </c>
      <c r="D255" s="1141"/>
      <c r="E255" s="1141"/>
      <c r="F255" s="207"/>
      <c r="G255" s="207"/>
      <c r="H255" s="207"/>
      <c r="I255" s="207"/>
      <c r="J255" s="208">
        <v>473.47</v>
      </c>
      <c r="K255" s="209">
        <v>1.25</v>
      </c>
      <c r="L255" s="208">
        <v>338.65</v>
      </c>
      <c r="M255" s="207"/>
      <c r="N255" s="210"/>
      <c r="Z255" s="193"/>
      <c r="AA255" s="200"/>
      <c r="AC255" s="109" t="s">
        <v>387</v>
      </c>
      <c r="AF255" s="200"/>
      <c r="AJ255" s="200"/>
      <c r="AL255" s="200"/>
    </row>
    <row r="256" spans="1:38" s="108" customFormat="1" ht="12">
      <c r="A256" s="205"/>
      <c r="B256" s="206">
        <v>3</v>
      </c>
      <c r="C256" s="1141" t="s">
        <v>388</v>
      </c>
      <c r="D256" s="1141"/>
      <c r="E256" s="1141"/>
      <c r="F256" s="207"/>
      <c r="G256" s="207"/>
      <c r="H256" s="207"/>
      <c r="I256" s="207"/>
      <c r="J256" s="208">
        <v>53.96</v>
      </c>
      <c r="K256" s="209">
        <v>1.25</v>
      </c>
      <c r="L256" s="208">
        <v>38.590000000000003</v>
      </c>
      <c r="M256" s="207"/>
      <c r="N256" s="210"/>
      <c r="Z256" s="193"/>
      <c r="AA256" s="200"/>
      <c r="AC256" s="109" t="s">
        <v>388</v>
      </c>
      <c r="AF256" s="200"/>
      <c r="AJ256" s="200"/>
      <c r="AL256" s="200"/>
    </row>
    <row r="257" spans="1:38" s="108" customFormat="1" ht="12">
      <c r="A257" s="205"/>
      <c r="B257" s="206">
        <v>4</v>
      </c>
      <c r="C257" s="1141" t="s">
        <v>447</v>
      </c>
      <c r="D257" s="1141"/>
      <c r="E257" s="1141"/>
      <c r="F257" s="207"/>
      <c r="G257" s="207"/>
      <c r="H257" s="207"/>
      <c r="I257" s="207"/>
      <c r="J257" s="208">
        <v>232.33</v>
      </c>
      <c r="K257" s="207"/>
      <c r="L257" s="208">
        <v>132.94</v>
      </c>
      <c r="M257" s="207"/>
      <c r="N257" s="210"/>
      <c r="Z257" s="193"/>
      <c r="AA257" s="200"/>
      <c r="AC257" s="109" t="s">
        <v>447</v>
      </c>
      <c r="AF257" s="200"/>
      <c r="AJ257" s="200"/>
      <c r="AL257" s="200"/>
    </row>
    <row r="258" spans="1:38" s="108" customFormat="1" ht="12">
      <c r="A258" s="205"/>
      <c r="B258" s="204"/>
      <c r="C258" s="1141" t="s">
        <v>448</v>
      </c>
      <c r="D258" s="1141"/>
      <c r="E258" s="1141"/>
      <c r="F258" s="207" t="s">
        <v>390</v>
      </c>
      <c r="G258" s="209">
        <v>39.549999999999997</v>
      </c>
      <c r="H258" s="209">
        <v>1.25</v>
      </c>
      <c r="I258" s="211">
        <v>28.288137500000001</v>
      </c>
      <c r="J258" s="204"/>
      <c r="K258" s="207"/>
      <c r="L258" s="204"/>
      <c r="M258" s="207"/>
      <c r="N258" s="210"/>
      <c r="Z258" s="193"/>
      <c r="AA258" s="200"/>
      <c r="AD258" s="109" t="s">
        <v>448</v>
      </c>
      <c r="AF258" s="200"/>
      <c r="AJ258" s="200"/>
      <c r="AL258" s="200"/>
    </row>
    <row r="259" spans="1:38" s="108" customFormat="1" ht="12">
      <c r="A259" s="205"/>
      <c r="B259" s="204"/>
      <c r="C259" s="1141" t="s">
        <v>389</v>
      </c>
      <c r="D259" s="1141"/>
      <c r="E259" s="1141"/>
      <c r="F259" s="207" t="s">
        <v>390</v>
      </c>
      <c r="G259" s="209">
        <v>4.01</v>
      </c>
      <c r="H259" s="209">
        <v>1.25</v>
      </c>
      <c r="I259" s="211">
        <v>2.8681524999999999</v>
      </c>
      <c r="J259" s="204"/>
      <c r="K259" s="207"/>
      <c r="L259" s="204"/>
      <c r="M259" s="207"/>
      <c r="N259" s="210"/>
      <c r="Z259" s="193"/>
      <c r="AA259" s="200"/>
      <c r="AD259" s="109" t="s">
        <v>389</v>
      </c>
      <c r="AF259" s="200"/>
      <c r="AJ259" s="200"/>
      <c r="AL259" s="200"/>
    </row>
    <row r="260" spans="1:38" s="108" customFormat="1" ht="12" customHeight="1">
      <c r="A260" s="205"/>
      <c r="B260" s="204"/>
      <c r="C260" s="1150" t="s">
        <v>391</v>
      </c>
      <c r="D260" s="1150"/>
      <c r="E260" s="1150"/>
      <c r="F260" s="212"/>
      <c r="G260" s="212"/>
      <c r="H260" s="212"/>
      <c r="I260" s="212"/>
      <c r="J260" s="221">
        <v>1051.47</v>
      </c>
      <c r="K260" s="212"/>
      <c r="L260" s="213">
        <v>718.83</v>
      </c>
      <c r="M260" s="212"/>
      <c r="N260" s="214"/>
      <c r="Z260" s="193"/>
      <c r="AA260" s="200"/>
      <c r="AE260" s="109" t="s">
        <v>391</v>
      </c>
      <c r="AF260" s="200"/>
      <c r="AJ260" s="200"/>
      <c r="AL260" s="200"/>
    </row>
    <row r="261" spans="1:38" s="108" customFormat="1" ht="12">
      <c r="A261" s="205"/>
      <c r="B261" s="204"/>
      <c r="C261" s="1141" t="s">
        <v>392</v>
      </c>
      <c r="D261" s="1141"/>
      <c r="E261" s="1141"/>
      <c r="F261" s="207"/>
      <c r="G261" s="207"/>
      <c r="H261" s="207"/>
      <c r="I261" s="207"/>
      <c r="J261" s="204"/>
      <c r="K261" s="207"/>
      <c r="L261" s="208">
        <v>285.83</v>
      </c>
      <c r="M261" s="207"/>
      <c r="N261" s="210"/>
      <c r="Z261" s="193"/>
      <c r="AA261" s="200"/>
      <c r="AD261" s="109" t="s">
        <v>392</v>
      </c>
      <c r="AF261" s="200"/>
      <c r="AJ261" s="200"/>
      <c r="AL261" s="200"/>
    </row>
    <row r="262" spans="1:38" s="108" customFormat="1" ht="22.5" customHeight="1">
      <c r="A262" s="205"/>
      <c r="B262" s="204" t="s">
        <v>961</v>
      </c>
      <c r="C262" s="1141" t="s">
        <v>962</v>
      </c>
      <c r="D262" s="1141"/>
      <c r="E262" s="1141"/>
      <c r="F262" s="207" t="s">
        <v>395</v>
      </c>
      <c r="G262" s="215">
        <v>93</v>
      </c>
      <c r="H262" s="207"/>
      <c r="I262" s="215">
        <v>93</v>
      </c>
      <c r="J262" s="204"/>
      <c r="K262" s="207"/>
      <c r="L262" s="208">
        <v>265.82</v>
      </c>
      <c r="M262" s="207"/>
      <c r="N262" s="210"/>
      <c r="Z262" s="193"/>
      <c r="AA262" s="200"/>
      <c r="AD262" s="109" t="s">
        <v>962</v>
      </c>
      <c r="AF262" s="200"/>
      <c r="AJ262" s="200"/>
      <c r="AL262" s="200"/>
    </row>
    <row r="263" spans="1:38" s="108" customFormat="1" ht="22.5" customHeight="1">
      <c r="A263" s="205"/>
      <c r="B263" s="204" t="s">
        <v>963</v>
      </c>
      <c r="C263" s="1141" t="s">
        <v>964</v>
      </c>
      <c r="D263" s="1141"/>
      <c r="E263" s="1141"/>
      <c r="F263" s="207" t="s">
        <v>395</v>
      </c>
      <c r="G263" s="215">
        <v>62</v>
      </c>
      <c r="H263" s="207"/>
      <c r="I263" s="215">
        <v>62</v>
      </c>
      <c r="J263" s="204"/>
      <c r="K263" s="207"/>
      <c r="L263" s="208">
        <v>177.21</v>
      </c>
      <c r="M263" s="207"/>
      <c r="N263" s="210"/>
      <c r="Z263" s="193"/>
      <c r="AA263" s="200"/>
      <c r="AD263" s="109" t="s">
        <v>964</v>
      </c>
      <c r="AF263" s="200"/>
      <c r="AJ263" s="200"/>
      <c r="AL263" s="200"/>
    </row>
    <row r="264" spans="1:38" s="108" customFormat="1" ht="12" customHeight="1">
      <c r="A264" s="216"/>
      <c r="B264" s="217"/>
      <c r="C264" s="1145" t="s">
        <v>398</v>
      </c>
      <c r="D264" s="1145"/>
      <c r="E264" s="1145"/>
      <c r="F264" s="196"/>
      <c r="G264" s="196"/>
      <c r="H264" s="196"/>
      <c r="I264" s="196"/>
      <c r="J264" s="198"/>
      <c r="K264" s="196"/>
      <c r="L264" s="222">
        <v>1161.8599999999999</v>
      </c>
      <c r="M264" s="212"/>
      <c r="N264" s="199"/>
      <c r="Z264" s="193"/>
      <c r="AA264" s="200"/>
      <c r="AF264" s="200" t="s">
        <v>398</v>
      </c>
      <c r="AJ264" s="200"/>
      <c r="AL264" s="200"/>
    </row>
    <row r="265" spans="1:38" s="108" customFormat="1" ht="56.25" customHeight="1">
      <c r="A265" s="194" t="s">
        <v>528</v>
      </c>
      <c r="B265" s="195" t="s">
        <v>1514</v>
      </c>
      <c r="C265" s="1145" t="s">
        <v>1515</v>
      </c>
      <c r="D265" s="1145"/>
      <c r="E265" s="1145"/>
      <c r="F265" s="196" t="s">
        <v>472</v>
      </c>
      <c r="G265" s="196"/>
      <c r="H265" s="196"/>
      <c r="I265" s="197">
        <v>0.57220000000000004</v>
      </c>
      <c r="J265" s="222">
        <v>10508</v>
      </c>
      <c r="K265" s="196"/>
      <c r="L265" s="222">
        <v>6012.68</v>
      </c>
      <c r="M265" s="196"/>
      <c r="N265" s="199"/>
      <c r="Z265" s="193"/>
      <c r="AA265" s="200" t="s">
        <v>1515</v>
      </c>
      <c r="AF265" s="200"/>
      <c r="AJ265" s="200"/>
      <c r="AL265" s="200"/>
    </row>
    <row r="266" spans="1:38" s="108" customFormat="1" ht="12" customHeight="1">
      <c r="A266" s="216"/>
      <c r="B266" s="217"/>
      <c r="C266" s="1141" t="s">
        <v>409</v>
      </c>
      <c r="D266" s="1141"/>
      <c r="E266" s="1141"/>
      <c r="F266" s="1141"/>
      <c r="G266" s="1141"/>
      <c r="H266" s="1141"/>
      <c r="I266" s="1141"/>
      <c r="J266" s="1141"/>
      <c r="K266" s="1141"/>
      <c r="L266" s="1141"/>
      <c r="M266" s="1141"/>
      <c r="N266" s="1146"/>
      <c r="Z266" s="193"/>
      <c r="AA266" s="200"/>
      <c r="AF266" s="200"/>
      <c r="AG266" s="109" t="s">
        <v>409</v>
      </c>
      <c r="AJ266" s="200"/>
      <c r="AL266" s="200"/>
    </row>
    <row r="267" spans="1:38" s="108" customFormat="1" ht="12" customHeight="1">
      <c r="A267" s="216"/>
      <c r="B267" s="217"/>
      <c r="C267" s="1145" t="s">
        <v>398</v>
      </c>
      <c r="D267" s="1145"/>
      <c r="E267" s="1145"/>
      <c r="F267" s="196"/>
      <c r="G267" s="196"/>
      <c r="H267" s="196"/>
      <c r="I267" s="196"/>
      <c r="J267" s="198"/>
      <c r="K267" s="196"/>
      <c r="L267" s="222">
        <v>6012.68</v>
      </c>
      <c r="M267" s="212"/>
      <c r="N267" s="199"/>
      <c r="Z267" s="193"/>
      <c r="AA267" s="200"/>
      <c r="AF267" s="200" t="s">
        <v>398</v>
      </c>
      <c r="AJ267" s="200"/>
      <c r="AL267" s="200"/>
    </row>
    <row r="268" spans="1:38" s="108" customFormat="1" ht="45" customHeight="1">
      <c r="A268" s="194" t="s">
        <v>530</v>
      </c>
      <c r="B268" s="195" t="s">
        <v>1519</v>
      </c>
      <c r="C268" s="1145" t="s">
        <v>1520</v>
      </c>
      <c r="D268" s="1145"/>
      <c r="E268" s="1145"/>
      <c r="F268" s="196" t="s">
        <v>472</v>
      </c>
      <c r="G268" s="196"/>
      <c r="H268" s="196"/>
      <c r="I268" s="223">
        <v>0.51600000000000001</v>
      </c>
      <c r="J268" s="198"/>
      <c r="K268" s="196"/>
      <c r="L268" s="198"/>
      <c r="M268" s="196"/>
      <c r="N268" s="199"/>
      <c r="Z268" s="193"/>
      <c r="AA268" s="200" t="s">
        <v>1520</v>
      </c>
      <c r="AF268" s="200"/>
      <c r="AJ268" s="200"/>
      <c r="AL268" s="200"/>
    </row>
    <row r="269" spans="1:38" s="108" customFormat="1" ht="12" customHeight="1">
      <c r="A269" s="201"/>
      <c r="B269" s="202"/>
      <c r="C269" s="1141" t="s">
        <v>1521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F269" s="200"/>
      <c r="AH269" s="109" t="s">
        <v>1521</v>
      </c>
      <c r="AJ269" s="200"/>
      <c r="AL269" s="200"/>
    </row>
    <row r="270" spans="1:38" s="108" customFormat="1" ht="33.75" customHeight="1">
      <c r="A270" s="203"/>
      <c r="B270" s="204" t="s">
        <v>385</v>
      </c>
      <c r="C270" s="1141" t="s">
        <v>386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B270" s="109" t="s">
        <v>386</v>
      </c>
      <c r="AF270" s="200"/>
      <c r="AJ270" s="200"/>
      <c r="AL270" s="200"/>
    </row>
    <row r="271" spans="1:38" s="108" customFormat="1" ht="12">
      <c r="A271" s="205"/>
      <c r="B271" s="206">
        <v>1</v>
      </c>
      <c r="C271" s="1141" t="s">
        <v>446</v>
      </c>
      <c r="D271" s="1141"/>
      <c r="E271" s="1141"/>
      <c r="F271" s="207"/>
      <c r="G271" s="207"/>
      <c r="H271" s="207"/>
      <c r="I271" s="207"/>
      <c r="J271" s="208">
        <v>254.52</v>
      </c>
      <c r="K271" s="209">
        <v>1.25</v>
      </c>
      <c r="L271" s="208">
        <v>164.17</v>
      </c>
      <c r="M271" s="207"/>
      <c r="N271" s="210"/>
      <c r="Z271" s="193"/>
      <c r="AA271" s="200"/>
      <c r="AC271" s="109" t="s">
        <v>446</v>
      </c>
      <c r="AF271" s="200"/>
      <c r="AJ271" s="200"/>
      <c r="AL271" s="200"/>
    </row>
    <row r="272" spans="1:38" s="108" customFormat="1" ht="12">
      <c r="A272" s="205"/>
      <c r="B272" s="206">
        <v>2</v>
      </c>
      <c r="C272" s="1141" t="s">
        <v>387</v>
      </c>
      <c r="D272" s="1141"/>
      <c r="E272" s="1141"/>
      <c r="F272" s="207"/>
      <c r="G272" s="207"/>
      <c r="H272" s="207"/>
      <c r="I272" s="207"/>
      <c r="J272" s="208">
        <v>536.02</v>
      </c>
      <c r="K272" s="209">
        <v>1.25</v>
      </c>
      <c r="L272" s="208">
        <v>345.73</v>
      </c>
      <c r="M272" s="207"/>
      <c r="N272" s="210"/>
      <c r="Z272" s="193"/>
      <c r="AA272" s="200"/>
      <c r="AC272" s="109" t="s">
        <v>387</v>
      </c>
      <c r="AF272" s="200"/>
      <c r="AJ272" s="200"/>
      <c r="AL272" s="200"/>
    </row>
    <row r="273" spans="1:38" s="108" customFormat="1" ht="12">
      <c r="A273" s="205"/>
      <c r="B273" s="206">
        <v>3</v>
      </c>
      <c r="C273" s="1141" t="s">
        <v>388</v>
      </c>
      <c r="D273" s="1141"/>
      <c r="E273" s="1141"/>
      <c r="F273" s="207"/>
      <c r="G273" s="207"/>
      <c r="H273" s="207"/>
      <c r="I273" s="207"/>
      <c r="J273" s="208">
        <v>41.45</v>
      </c>
      <c r="K273" s="209">
        <v>1.25</v>
      </c>
      <c r="L273" s="208">
        <v>26.74</v>
      </c>
      <c r="M273" s="207"/>
      <c r="N273" s="210"/>
      <c r="Z273" s="193"/>
      <c r="AA273" s="200"/>
      <c r="AC273" s="109" t="s">
        <v>388</v>
      </c>
      <c r="AF273" s="200"/>
      <c r="AJ273" s="200"/>
      <c r="AL273" s="200"/>
    </row>
    <row r="274" spans="1:38" s="108" customFormat="1" ht="12">
      <c r="A274" s="205"/>
      <c r="B274" s="206">
        <v>4</v>
      </c>
      <c r="C274" s="1141" t="s">
        <v>447</v>
      </c>
      <c r="D274" s="1141"/>
      <c r="E274" s="1141"/>
      <c r="F274" s="207"/>
      <c r="G274" s="207"/>
      <c r="H274" s="207"/>
      <c r="I274" s="207"/>
      <c r="J274" s="208">
        <v>225.64</v>
      </c>
      <c r="K274" s="207"/>
      <c r="L274" s="208">
        <v>116.43</v>
      </c>
      <c r="M274" s="207"/>
      <c r="N274" s="210"/>
      <c r="Z274" s="193"/>
      <c r="AA274" s="200"/>
      <c r="AC274" s="109" t="s">
        <v>447</v>
      </c>
      <c r="AF274" s="200"/>
      <c r="AJ274" s="200"/>
      <c r="AL274" s="200"/>
    </row>
    <row r="275" spans="1:38" s="108" customFormat="1" ht="12">
      <c r="A275" s="205"/>
      <c r="B275" s="204"/>
      <c r="C275" s="1141" t="s">
        <v>448</v>
      </c>
      <c r="D275" s="1141"/>
      <c r="E275" s="1141"/>
      <c r="F275" s="207" t="s">
        <v>390</v>
      </c>
      <c r="G275" s="248">
        <v>25.3</v>
      </c>
      <c r="H275" s="209">
        <v>1.25</v>
      </c>
      <c r="I275" s="250">
        <v>16.3185</v>
      </c>
      <c r="J275" s="204"/>
      <c r="K275" s="207"/>
      <c r="L275" s="204"/>
      <c r="M275" s="207"/>
      <c r="N275" s="210"/>
      <c r="Z275" s="193"/>
      <c r="AA275" s="200"/>
      <c r="AD275" s="109" t="s">
        <v>448</v>
      </c>
      <c r="AF275" s="200"/>
      <c r="AJ275" s="200"/>
      <c r="AL275" s="200"/>
    </row>
    <row r="276" spans="1:38" s="108" customFormat="1" ht="12">
      <c r="A276" s="205"/>
      <c r="B276" s="204"/>
      <c r="C276" s="1141" t="s">
        <v>389</v>
      </c>
      <c r="D276" s="1141"/>
      <c r="E276" s="1141"/>
      <c r="F276" s="207" t="s">
        <v>390</v>
      </c>
      <c r="G276" s="209">
        <v>3.08</v>
      </c>
      <c r="H276" s="209">
        <v>1.25</v>
      </c>
      <c r="I276" s="250">
        <v>1.9865999999999999</v>
      </c>
      <c r="J276" s="204"/>
      <c r="K276" s="207"/>
      <c r="L276" s="204"/>
      <c r="M276" s="207"/>
      <c r="N276" s="210"/>
      <c r="Z276" s="193"/>
      <c r="AA276" s="200"/>
      <c r="AD276" s="109" t="s">
        <v>389</v>
      </c>
      <c r="AF276" s="200"/>
      <c r="AJ276" s="200"/>
      <c r="AL276" s="200"/>
    </row>
    <row r="277" spans="1:38" s="108" customFormat="1" ht="12" customHeight="1">
      <c r="A277" s="205"/>
      <c r="B277" s="204"/>
      <c r="C277" s="1150" t="s">
        <v>391</v>
      </c>
      <c r="D277" s="1150"/>
      <c r="E277" s="1150"/>
      <c r="F277" s="212"/>
      <c r="G277" s="212"/>
      <c r="H277" s="212"/>
      <c r="I277" s="212"/>
      <c r="J277" s="221">
        <v>1016.18</v>
      </c>
      <c r="K277" s="212"/>
      <c r="L277" s="213">
        <v>626.33000000000004</v>
      </c>
      <c r="M277" s="212"/>
      <c r="N277" s="214"/>
      <c r="Z277" s="193"/>
      <c r="AA277" s="200"/>
      <c r="AE277" s="109" t="s">
        <v>391</v>
      </c>
      <c r="AF277" s="200"/>
      <c r="AJ277" s="200"/>
      <c r="AL277" s="200"/>
    </row>
    <row r="278" spans="1:38" s="108" customFormat="1" ht="12">
      <c r="A278" s="205"/>
      <c r="B278" s="204"/>
      <c r="C278" s="1141" t="s">
        <v>392</v>
      </c>
      <c r="D278" s="1141"/>
      <c r="E278" s="1141"/>
      <c r="F278" s="207"/>
      <c r="G278" s="207"/>
      <c r="H278" s="207"/>
      <c r="I278" s="207"/>
      <c r="J278" s="204"/>
      <c r="K278" s="207"/>
      <c r="L278" s="208">
        <v>190.91</v>
      </c>
      <c r="M278" s="207"/>
      <c r="N278" s="210"/>
      <c r="Z278" s="193"/>
      <c r="AA278" s="200"/>
      <c r="AD278" s="109" t="s">
        <v>392</v>
      </c>
      <c r="AF278" s="200"/>
      <c r="AJ278" s="200"/>
      <c r="AL278" s="200"/>
    </row>
    <row r="279" spans="1:38" s="108" customFormat="1" ht="22.5" customHeight="1">
      <c r="A279" s="205"/>
      <c r="B279" s="204" t="s">
        <v>961</v>
      </c>
      <c r="C279" s="1141" t="s">
        <v>962</v>
      </c>
      <c r="D279" s="1141"/>
      <c r="E279" s="1141"/>
      <c r="F279" s="207" t="s">
        <v>395</v>
      </c>
      <c r="G279" s="215">
        <v>93</v>
      </c>
      <c r="H279" s="207"/>
      <c r="I279" s="215">
        <v>93</v>
      </c>
      <c r="J279" s="204"/>
      <c r="K279" s="207"/>
      <c r="L279" s="208">
        <v>177.55</v>
      </c>
      <c r="M279" s="207"/>
      <c r="N279" s="210"/>
      <c r="Z279" s="193"/>
      <c r="AA279" s="200"/>
      <c r="AD279" s="109" t="s">
        <v>962</v>
      </c>
      <c r="AF279" s="200"/>
      <c r="AJ279" s="200"/>
      <c r="AL279" s="200"/>
    </row>
    <row r="280" spans="1:38" s="108" customFormat="1" ht="22.5" customHeight="1">
      <c r="A280" s="205"/>
      <c r="B280" s="204" t="s">
        <v>963</v>
      </c>
      <c r="C280" s="1141" t="s">
        <v>964</v>
      </c>
      <c r="D280" s="1141"/>
      <c r="E280" s="1141"/>
      <c r="F280" s="207" t="s">
        <v>395</v>
      </c>
      <c r="G280" s="215">
        <v>62</v>
      </c>
      <c r="H280" s="207"/>
      <c r="I280" s="215">
        <v>62</v>
      </c>
      <c r="J280" s="204"/>
      <c r="K280" s="207"/>
      <c r="L280" s="208">
        <v>118.36</v>
      </c>
      <c r="M280" s="207"/>
      <c r="N280" s="210"/>
      <c r="Z280" s="193"/>
      <c r="AA280" s="200"/>
      <c r="AD280" s="109" t="s">
        <v>964</v>
      </c>
      <c r="AF280" s="200"/>
      <c r="AJ280" s="200"/>
      <c r="AL280" s="200"/>
    </row>
    <row r="281" spans="1:38" s="108" customFormat="1" ht="12" customHeight="1">
      <c r="A281" s="216"/>
      <c r="B281" s="217"/>
      <c r="C281" s="1145" t="s">
        <v>398</v>
      </c>
      <c r="D281" s="1145"/>
      <c r="E281" s="1145"/>
      <c r="F281" s="196"/>
      <c r="G281" s="196"/>
      <c r="H281" s="196"/>
      <c r="I281" s="196"/>
      <c r="J281" s="198"/>
      <c r="K281" s="196"/>
      <c r="L281" s="218">
        <v>922.24</v>
      </c>
      <c r="M281" s="212"/>
      <c r="N281" s="199"/>
      <c r="Z281" s="193"/>
      <c r="AA281" s="200"/>
      <c r="AF281" s="200" t="s">
        <v>398</v>
      </c>
      <c r="AJ281" s="200"/>
      <c r="AL281" s="200"/>
    </row>
    <row r="282" spans="1:38" s="108" customFormat="1" ht="56.25" customHeight="1">
      <c r="A282" s="194" t="s">
        <v>536</v>
      </c>
      <c r="B282" s="195" t="s">
        <v>1522</v>
      </c>
      <c r="C282" s="1145" t="s">
        <v>1523</v>
      </c>
      <c r="D282" s="1145"/>
      <c r="E282" s="1145"/>
      <c r="F282" s="196" t="s">
        <v>472</v>
      </c>
      <c r="G282" s="196"/>
      <c r="H282" s="196"/>
      <c r="I282" s="223">
        <v>0.51600000000000001</v>
      </c>
      <c r="J282" s="222">
        <v>11255</v>
      </c>
      <c r="K282" s="196"/>
      <c r="L282" s="222">
        <v>5807.58</v>
      </c>
      <c r="M282" s="196"/>
      <c r="N282" s="199"/>
      <c r="Z282" s="193"/>
      <c r="AA282" s="200" t="s">
        <v>1523</v>
      </c>
      <c r="AF282" s="200"/>
      <c r="AJ282" s="200"/>
      <c r="AL282" s="200"/>
    </row>
    <row r="283" spans="1:38" s="108" customFormat="1" ht="12" customHeight="1">
      <c r="A283" s="216"/>
      <c r="B283" s="217"/>
      <c r="C283" s="1141" t="s">
        <v>409</v>
      </c>
      <c r="D283" s="1141"/>
      <c r="E283" s="1141"/>
      <c r="F283" s="1141"/>
      <c r="G283" s="1141"/>
      <c r="H283" s="1141"/>
      <c r="I283" s="1141"/>
      <c r="J283" s="1141"/>
      <c r="K283" s="1141"/>
      <c r="L283" s="1141"/>
      <c r="M283" s="1141"/>
      <c r="N283" s="1146"/>
      <c r="Z283" s="193"/>
      <c r="AA283" s="200"/>
      <c r="AF283" s="200"/>
      <c r="AG283" s="109" t="s">
        <v>409</v>
      </c>
      <c r="AJ283" s="200"/>
      <c r="AL283" s="200"/>
    </row>
    <row r="284" spans="1:38" s="108" customFormat="1" ht="12" customHeight="1">
      <c r="A284" s="216"/>
      <c r="B284" s="217"/>
      <c r="C284" s="1145" t="s">
        <v>398</v>
      </c>
      <c r="D284" s="1145"/>
      <c r="E284" s="1145"/>
      <c r="F284" s="196"/>
      <c r="G284" s="196"/>
      <c r="H284" s="196"/>
      <c r="I284" s="196"/>
      <c r="J284" s="198"/>
      <c r="K284" s="196"/>
      <c r="L284" s="222">
        <v>5807.58</v>
      </c>
      <c r="M284" s="212"/>
      <c r="N284" s="199"/>
      <c r="Z284" s="193"/>
      <c r="AA284" s="200"/>
      <c r="AF284" s="200" t="s">
        <v>398</v>
      </c>
      <c r="AJ284" s="200"/>
      <c r="AL284" s="200"/>
    </row>
    <row r="285" spans="1:38" s="108" customFormat="1" ht="22.5" customHeight="1">
      <c r="A285" s="194" t="s">
        <v>545</v>
      </c>
      <c r="B285" s="195" t="s">
        <v>1524</v>
      </c>
      <c r="C285" s="1145" t="s">
        <v>1525</v>
      </c>
      <c r="D285" s="1145"/>
      <c r="E285" s="1145"/>
      <c r="F285" s="196" t="s">
        <v>673</v>
      </c>
      <c r="G285" s="196"/>
      <c r="H285" s="196"/>
      <c r="I285" s="247">
        <v>0.08</v>
      </c>
      <c r="J285" s="218">
        <v>503</v>
      </c>
      <c r="K285" s="196"/>
      <c r="L285" s="218">
        <v>40.24</v>
      </c>
      <c r="M285" s="196"/>
      <c r="N285" s="199"/>
      <c r="Z285" s="193"/>
      <c r="AA285" s="200" t="s">
        <v>1525</v>
      </c>
      <c r="AF285" s="200"/>
      <c r="AJ285" s="200"/>
      <c r="AL285" s="200"/>
    </row>
    <row r="286" spans="1:38" s="108" customFormat="1" ht="12" customHeight="1">
      <c r="A286" s="216"/>
      <c r="B286" s="217"/>
      <c r="C286" s="1141" t="s">
        <v>1526</v>
      </c>
      <c r="D286" s="1141"/>
      <c r="E286" s="1141"/>
      <c r="F286" s="1141"/>
      <c r="G286" s="1141"/>
      <c r="H286" s="1141"/>
      <c r="I286" s="1141"/>
      <c r="J286" s="1141"/>
      <c r="K286" s="1141"/>
      <c r="L286" s="1141"/>
      <c r="M286" s="1141"/>
      <c r="N286" s="1146"/>
      <c r="Z286" s="193"/>
      <c r="AA286" s="200"/>
      <c r="AF286" s="200"/>
      <c r="AG286" s="109" t="s">
        <v>1526</v>
      </c>
      <c r="AJ286" s="200"/>
      <c r="AL286" s="200"/>
    </row>
    <row r="287" spans="1:38" s="108" customFormat="1" ht="12" customHeight="1">
      <c r="A287" s="201"/>
      <c r="B287" s="202"/>
      <c r="C287" s="1141" t="s">
        <v>1286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F287" s="200"/>
      <c r="AH287" s="109" t="s">
        <v>1286</v>
      </c>
      <c r="AJ287" s="200"/>
      <c r="AL287" s="200"/>
    </row>
    <row r="288" spans="1:38" s="108" customFormat="1" ht="12" customHeight="1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18">
        <v>40.24</v>
      </c>
      <c r="M288" s="212"/>
      <c r="N288" s="199"/>
      <c r="Z288" s="193"/>
      <c r="AA288" s="200"/>
      <c r="AF288" s="200" t="s">
        <v>398</v>
      </c>
      <c r="AJ288" s="200"/>
      <c r="AL288" s="200"/>
    </row>
    <row r="289" spans="1:38" s="108" customFormat="1" ht="22.5" customHeight="1">
      <c r="A289" s="194" t="s">
        <v>546</v>
      </c>
      <c r="B289" s="195" t="s">
        <v>1527</v>
      </c>
      <c r="C289" s="1145" t="s">
        <v>1528</v>
      </c>
      <c r="D289" s="1145"/>
      <c r="E289" s="1145"/>
      <c r="F289" s="196" t="s">
        <v>539</v>
      </c>
      <c r="G289" s="196"/>
      <c r="H289" s="196"/>
      <c r="I289" s="247">
        <v>0.91</v>
      </c>
      <c r="J289" s="198"/>
      <c r="K289" s="196"/>
      <c r="L289" s="198"/>
      <c r="M289" s="196"/>
      <c r="N289" s="199"/>
      <c r="Z289" s="193"/>
      <c r="AA289" s="200" t="s">
        <v>1528</v>
      </c>
      <c r="AF289" s="200"/>
      <c r="AJ289" s="200"/>
      <c r="AL289" s="200"/>
    </row>
    <row r="290" spans="1:38" s="108" customFormat="1" ht="12" customHeight="1">
      <c r="A290" s="201"/>
      <c r="B290" s="202"/>
      <c r="C290" s="1141" t="s">
        <v>1529</v>
      </c>
      <c r="D290" s="1141"/>
      <c r="E290" s="1141"/>
      <c r="F290" s="1141"/>
      <c r="G290" s="1141"/>
      <c r="H290" s="1141"/>
      <c r="I290" s="1141"/>
      <c r="J290" s="1141"/>
      <c r="K290" s="1141"/>
      <c r="L290" s="1141"/>
      <c r="M290" s="1141"/>
      <c r="N290" s="1146"/>
      <c r="Z290" s="193"/>
      <c r="AA290" s="200"/>
      <c r="AF290" s="200"/>
      <c r="AH290" s="109" t="s">
        <v>1529</v>
      </c>
      <c r="AJ290" s="200"/>
      <c r="AL290" s="200"/>
    </row>
    <row r="291" spans="1:38" s="108" customFormat="1" ht="33.75" customHeight="1">
      <c r="A291" s="203"/>
      <c r="B291" s="204" t="s">
        <v>385</v>
      </c>
      <c r="C291" s="1141" t="s">
        <v>386</v>
      </c>
      <c r="D291" s="1141"/>
      <c r="E291" s="1141"/>
      <c r="F291" s="1141"/>
      <c r="G291" s="1141"/>
      <c r="H291" s="1141"/>
      <c r="I291" s="1141"/>
      <c r="J291" s="1141"/>
      <c r="K291" s="1141"/>
      <c r="L291" s="1141"/>
      <c r="M291" s="1141"/>
      <c r="N291" s="1146"/>
      <c r="Z291" s="193"/>
      <c r="AA291" s="200"/>
      <c r="AB291" s="109" t="s">
        <v>386</v>
      </c>
      <c r="AF291" s="200"/>
      <c r="AJ291" s="200"/>
      <c r="AL291" s="200"/>
    </row>
    <row r="292" spans="1:38" s="108" customFormat="1" ht="12">
      <c r="A292" s="205"/>
      <c r="B292" s="206">
        <v>1</v>
      </c>
      <c r="C292" s="1141" t="s">
        <v>446</v>
      </c>
      <c r="D292" s="1141"/>
      <c r="E292" s="1141"/>
      <c r="F292" s="207"/>
      <c r="G292" s="207"/>
      <c r="H292" s="207"/>
      <c r="I292" s="207"/>
      <c r="J292" s="208">
        <v>19.32</v>
      </c>
      <c r="K292" s="209">
        <v>1.25</v>
      </c>
      <c r="L292" s="208">
        <v>21.98</v>
      </c>
      <c r="M292" s="207"/>
      <c r="N292" s="210"/>
      <c r="Z292" s="193"/>
      <c r="AA292" s="200"/>
      <c r="AC292" s="109" t="s">
        <v>446</v>
      </c>
      <c r="AF292" s="200"/>
      <c r="AJ292" s="200"/>
      <c r="AL292" s="200"/>
    </row>
    <row r="293" spans="1:38" s="108" customFormat="1" ht="12">
      <c r="A293" s="205"/>
      <c r="B293" s="206">
        <v>2</v>
      </c>
      <c r="C293" s="1141" t="s">
        <v>387</v>
      </c>
      <c r="D293" s="1141"/>
      <c r="E293" s="1141"/>
      <c r="F293" s="207"/>
      <c r="G293" s="207"/>
      <c r="H293" s="207"/>
      <c r="I293" s="207"/>
      <c r="J293" s="208">
        <v>6.01</v>
      </c>
      <c r="K293" s="209">
        <v>1.25</v>
      </c>
      <c r="L293" s="208">
        <v>6.84</v>
      </c>
      <c r="M293" s="207"/>
      <c r="N293" s="210"/>
      <c r="Z293" s="193"/>
      <c r="AA293" s="200"/>
      <c r="AC293" s="109" t="s">
        <v>387</v>
      </c>
      <c r="AF293" s="200"/>
      <c r="AJ293" s="200"/>
      <c r="AL293" s="200"/>
    </row>
    <row r="294" spans="1:38" s="108" customFormat="1" ht="12">
      <c r="A294" s="205"/>
      <c r="B294" s="206">
        <v>3</v>
      </c>
      <c r="C294" s="1141" t="s">
        <v>388</v>
      </c>
      <c r="D294" s="1141"/>
      <c r="E294" s="1141"/>
      <c r="F294" s="207"/>
      <c r="G294" s="207"/>
      <c r="H294" s="207"/>
      <c r="I294" s="207"/>
      <c r="J294" s="208">
        <v>0.22</v>
      </c>
      <c r="K294" s="209">
        <v>1.25</v>
      </c>
      <c r="L294" s="208">
        <v>0.25</v>
      </c>
      <c r="M294" s="207"/>
      <c r="N294" s="210"/>
      <c r="Z294" s="193"/>
      <c r="AA294" s="200"/>
      <c r="AC294" s="109" t="s">
        <v>388</v>
      </c>
      <c r="AF294" s="200"/>
      <c r="AJ294" s="200"/>
      <c r="AL294" s="200"/>
    </row>
    <row r="295" spans="1:38" s="108" customFormat="1" ht="12">
      <c r="A295" s="205"/>
      <c r="B295" s="206">
        <v>4</v>
      </c>
      <c r="C295" s="1141" t="s">
        <v>447</v>
      </c>
      <c r="D295" s="1141"/>
      <c r="E295" s="1141"/>
      <c r="F295" s="207"/>
      <c r="G295" s="207"/>
      <c r="H295" s="207"/>
      <c r="I295" s="207"/>
      <c r="J295" s="208">
        <v>138.16</v>
      </c>
      <c r="K295" s="207"/>
      <c r="L295" s="208">
        <v>125.73</v>
      </c>
      <c r="M295" s="207"/>
      <c r="N295" s="210"/>
      <c r="Z295" s="193"/>
      <c r="AA295" s="200"/>
      <c r="AC295" s="109" t="s">
        <v>447</v>
      </c>
      <c r="AF295" s="200"/>
      <c r="AJ295" s="200"/>
      <c r="AL295" s="200"/>
    </row>
    <row r="296" spans="1:38" s="108" customFormat="1" ht="12">
      <c r="A296" s="205"/>
      <c r="B296" s="204"/>
      <c r="C296" s="1141" t="s">
        <v>448</v>
      </c>
      <c r="D296" s="1141"/>
      <c r="E296" s="1141"/>
      <c r="F296" s="207" t="s">
        <v>390</v>
      </c>
      <c r="G296" s="209">
        <v>2.13</v>
      </c>
      <c r="H296" s="209">
        <v>1.25</v>
      </c>
      <c r="I296" s="249">
        <v>2.4228749999999999</v>
      </c>
      <c r="J296" s="204"/>
      <c r="K296" s="207"/>
      <c r="L296" s="204"/>
      <c r="M296" s="207"/>
      <c r="N296" s="210"/>
      <c r="Z296" s="193"/>
      <c r="AA296" s="200"/>
      <c r="AD296" s="109" t="s">
        <v>448</v>
      </c>
      <c r="AF296" s="200"/>
      <c r="AJ296" s="200"/>
      <c r="AL296" s="200"/>
    </row>
    <row r="297" spans="1:38" s="108" customFormat="1" ht="12">
      <c r="A297" s="205"/>
      <c r="B297" s="204"/>
      <c r="C297" s="1141" t="s">
        <v>389</v>
      </c>
      <c r="D297" s="1141"/>
      <c r="E297" s="1141"/>
      <c r="F297" s="207" t="s">
        <v>390</v>
      </c>
      <c r="G297" s="209">
        <v>0.02</v>
      </c>
      <c r="H297" s="209">
        <v>1.25</v>
      </c>
      <c r="I297" s="252">
        <v>2.2749999999999999E-2</v>
      </c>
      <c r="J297" s="204"/>
      <c r="K297" s="207"/>
      <c r="L297" s="204"/>
      <c r="M297" s="207"/>
      <c r="N297" s="210"/>
      <c r="Z297" s="193"/>
      <c r="AA297" s="200"/>
      <c r="AD297" s="109" t="s">
        <v>389</v>
      </c>
      <c r="AF297" s="200"/>
      <c r="AJ297" s="200"/>
      <c r="AL297" s="200"/>
    </row>
    <row r="298" spans="1:38" s="108" customFormat="1" ht="12" customHeight="1">
      <c r="A298" s="205"/>
      <c r="B298" s="204"/>
      <c r="C298" s="1150" t="s">
        <v>391</v>
      </c>
      <c r="D298" s="1150"/>
      <c r="E298" s="1150"/>
      <c r="F298" s="212"/>
      <c r="G298" s="212"/>
      <c r="H298" s="212"/>
      <c r="I298" s="212"/>
      <c r="J298" s="213">
        <v>163.49</v>
      </c>
      <c r="K298" s="212"/>
      <c r="L298" s="213">
        <v>154.55000000000001</v>
      </c>
      <c r="M298" s="212"/>
      <c r="N298" s="214"/>
      <c r="Z298" s="193"/>
      <c r="AA298" s="200"/>
      <c r="AE298" s="109" t="s">
        <v>391</v>
      </c>
      <c r="AF298" s="200"/>
      <c r="AJ298" s="200"/>
      <c r="AL298" s="200"/>
    </row>
    <row r="299" spans="1:38" s="108" customFormat="1" ht="12">
      <c r="A299" s="205"/>
      <c r="B299" s="204"/>
      <c r="C299" s="1141" t="s">
        <v>392</v>
      </c>
      <c r="D299" s="1141"/>
      <c r="E299" s="1141"/>
      <c r="F299" s="207"/>
      <c r="G299" s="207"/>
      <c r="H299" s="207"/>
      <c r="I299" s="207"/>
      <c r="J299" s="204"/>
      <c r="K299" s="207"/>
      <c r="L299" s="208">
        <v>22.23</v>
      </c>
      <c r="M299" s="207"/>
      <c r="N299" s="210"/>
      <c r="Z299" s="193"/>
      <c r="AA299" s="200"/>
      <c r="AD299" s="109" t="s">
        <v>392</v>
      </c>
      <c r="AF299" s="200"/>
      <c r="AJ299" s="200"/>
      <c r="AL299" s="200"/>
    </row>
    <row r="300" spans="1:38" s="108" customFormat="1" ht="22.5" customHeight="1">
      <c r="A300" s="205"/>
      <c r="B300" s="204" t="s">
        <v>1483</v>
      </c>
      <c r="C300" s="1141" t="s">
        <v>1484</v>
      </c>
      <c r="D300" s="1141"/>
      <c r="E300" s="1141"/>
      <c r="F300" s="207" t="s">
        <v>395</v>
      </c>
      <c r="G300" s="215">
        <v>94</v>
      </c>
      <c r="H300" s="207"/>
      <c r="I300" s="215">
        <v>94</v>
      </c>
      <c r="J300" s="204"/>
      <c r="K300" s="207"/>
      <c r="L300" s="208">
        <v>20.9</v>
      </c>
      <c r="M300" s="207"/>
      <c r="N300" s="210"/>
      <c r="Z300" s="193"/>
      <c r="AA300" s="200"/>
      <c r="AD300" s="109" t="s">
        <v>1484</v>
      </c>
      <c r="AF300" s="200"/>
      <c r="AJ300" s="200"/>
      <c r="AL300" s="200"/>
    </row>
    <row r="301" spans="1:38" s="108" customFormat="1" ht="22.5" customHeight="1">
      <c r="A301" s="205"/>
      <c r="B301" s="204" t="s">
        <v>1485</v>
      </c>
      <c r="C301" s="1141" t="s">
        <v>1486</v>
      </c>
      <c r="D301" s="1141"/>
      <c r="E301" s="1141"/>
      <c r="F301" s="207" t="s">
        <v>395</v>
      </c>
      <c r="G301" s="215">
        <v>51</v>
      </c>
      <c r="H301" s="207"/>
      <c r="I301" s="215">
        <v>51</v>
      </c>
      <c r="J301" s="204"/>
      <c r="K301" s="207"/>
      <c r="L301" s="208">
        <v>11.34</v>
      </c>
      <c r="M301" s="207"/>
      <c r="N301" s="210"/>
      <c r="Z301" s="193"/>
      <c r="AA301" s="200"/>
      <c r="AD301" s="109" t="s">
        <v>1486</v>
      </c>
      <c r="AF301" s="200"/>
      <c r="AJ301" s="200"/>
      <c r="AL301" s="200"/>
    </row>
    <row r="302" spans="1:38" s="108" customFormat="1" ht="12" customHeight="1">
      <c r="A302" s="216"/>
      <c r="B302" s="217"/>
      <c r="C302" s="1145" t="s">
        <v>398</v>
      </c>
      <c r="D302" s="1145"/>
      <c r="E302" s="1145"/>
      <c r="F302" s="196"/>
      <c r="G302" s="196"/>
      <c r="H302" s="196"/>
      <c r="I302" s="196"/>
      <c r="J302" s="198"/>
      <c r="K302" s="196"/>
      <c r="L302" s="218">
        <v>186.79</v>
      </c>
      <c r="M302" s="212"/>
      <c r="N302" s="199"/>
      <c r="Z302" s="193"/>
      <c r="AA302" s="200"/>
      <c r="AF302" s="200" t="s">
        <v>398</v>
      </c>
      <c r="AJ302" s="200"/>
      <c r="AL302" s="200"/>
    </row>
    <row r="303" spans="1:38" s="108" customFormat="1" ht="45" customHeight="1">
      <c r="A303" s="194" t="s">
        <v>554</v>
      </c>
      <c r="B303" s="195" t="s">
        <v>1530</v>
      </c>
      <c r="C303" s="1145" t="s">
        <v>1531</v>
      </c>
      <c r="D303" s="1145"/>
      <c r="E303" s="1145"/>
      <c r="F303" s="196" t="s">
        <v>539</v>
      </c>
      <c r="G303" s="196"/>
      <c r="H303" s="196"/>
      <c r="I303" s="247">
        <v>0.91</v>
      </c>
      <c r="J303" s="198"/>
      <c r="K303" s="196"/>
      <c r="L303" s="198"/>
      <c r="M303" s="196"/>
      <c r="N303" s="199"/>
      <c r="Z303" s="193"/>
      <c r="AA303" s="200" t="s">
        <v>1531</v>
      </c>
      <c r="AF303" s="200"/>
      <c r="AJ303" s="200"/>
      <c r="AL303" s="200"/>
    </row>
    <row r="304" spans="1:38" s="108" customFormat="1" ht="12" customHeight="1">
      <c r="A304" s="201"/>
      <c r="B304" s="202"/>
      <c r="C304" s="1141" t="s">
        <v>1529</v>
      </c>
      <c r="D304" s="1141"/>
      <c r="E304" s="1141"/>
      <c r="F304" s="1141"/>
      <c r="G304" s="1141"/>
      <c r="H304" s="1141"/>
      <c r="I304" s="1141"/>
      <c r="J304" s="1141"/>
      <c r="K304" s="1141"/>
      <c r="L304" s="1141"/>
      <c r="M304" s="1141"/>
      <c r="N304" s="1146"/>
      <c r="Z304" s="193"/>
      <c r="AA304" s="200"/>
      <c r="AF304" s="200"/>
      <c r="AH304" s="109" t="s">
        <v>1529</v>
      </c>
      <c r="AJ304" s="200"/>
      <c r="AL304" s="200"/>
    </row>
    <row r="305" spans="1:38" s="108" customFormat="1" ht="33.75" customHeight="1">
      <c r="A305" s="203"/>
      <c r="B305" s="204" t="s">
        <v>385</v>
      </c>
      <c r="C305" s="1141" t="s">
        <v>386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B305" s="109" t="s">
        <v>386</v>
      </c>
      <c r="AF305" s="200"/>
      <c r="AJ305" s="200"/>
      <c r="AL305" s="200"/>
    </row>
    <row r="306" spans="1:38" s="108" customFormat="1" ht="12">
      <c r="A306" s="205"/>
      <c r="B306" s="206">
        <v>1</v>
      </c>
      <c r="C306" s="1141" t="s">
        <v>446</v>
      </c>
      <c r="D306" s="1141"/>
      <c r="E306" s="1141"/>
      <c r="F306" s="207"/>
      <c r="G306" s="207"/>
      <c r="H306" s="207"/>
      <c r="I306" s="207"/>
      <c r="J306" s="208">
        <v>104.26</v>
      </c>
      <c r="K306" s="209">
        <v>1.25</v>
      </c>
      <c r="L306" s="208">
        <v>118.6</v>
      </c>
      <c r="M306" s="207"/>
      <c r="N306" s="210"/>
      <c r="Z306" s="193"/>
      <c r="AA306" s="200"/>
      <c r="AC306" s="109" t="s">
        <v>446</v>
      </c>
      <c r="AF306" s="200"/>
      <c r="AJ306" s="200"/>
      <c r="AL306" s="200"/>
    </row>
    <row r="307" spans="1:38" s="108" customFormat="1" ht="12">
      <c r="A307" s="205"/>
      <c r="B307" s="206">
        <v>2</v>
      </c>
      <c r="C307" s="1141" t="s">
        <v>387</v>
      </c>
      <c r="D307" s="1141"/>
      <c r="E307" s="1141"/>
      <c r="F307" s="207"/>
      <c r="G307" s="207"/>
      <c r="H307" s="207"/>
      <c r="I307" s="207"/>
      <c r="J307" s="208">
        <v>58.06</v>
      </c>
      <c r="K307" s="209">
        <v>1.25</v>
      </c>
      <c r="L307" s="208">
        <v>66.040000000000006</v>
      </c>
      <c r="M307" s="207"/>
      <c r="N307" s="210"/>
      <c r="Z307" s="193"/>
      <c r="AA307" s="200"/>
      <c r="AC307" s="109" t="s">
        <v>387</v>
      </c>
      <c r="AF307" s="200"/>
      <c r="AJ307" s="200"/>
      <c r="AL307" s="200"/>
    </row>
    <row r="308" spans="1:38" s="108" customFormat="1" ht="12">
      <c r="A308" s="205"/>
      <c r="B308" s="206">
        <v>3</v>
      </c>
      <c r="C308" s="1141" t="s">
        <v>388</v>
      </c>
      <c r="D308" s="1141"/>
      <c r="E308" s="1141"/>
      <c r="F308" s="207"/>
      <c r="G308" s="207"/>
      <c r="H308" s="207"/>
      <c r="I308" s="207"/>
      <c r="J308" s="208">
        <v>0.1</v>
      </c>
      <c r="K308" s="209">
        <v>1.25</v>
      </c>
      <c r="L308" s="208">
        <v>0.11</v>
      </c>
      <c r="M308" s="207"/>
      <c r="N308" s="210"/>
      <c r="Z308" s="193"/>
      <c r="AA308" s="200"/>
      <c r="AC308" s="109" t="s">
        <v>388</v>
      </c>
      <c r="AF308" s="200"/>
      <c r="AJ308" s="200"/>
      <c r="AL308" s="200"/>
    </row>
    <row r="309" spans="1:38" s="108" customFormat="1" ht="12">
      <c r="A309" s="205"/>
      <c r="B309" s="206">
        <v>4</v>
      </c>
      <c r="C309" s="1141" t="s">
        <v>447</v>
      </c>
      <c r="D309" s="1141"/>
      <c r="E309" s="1141"/>
      <c r="F309" s="207"/>
      <c r="G309" s="207"/>
      <c r="H309" s="207"/>
      <c r="I309" s="207"/>
      <c r="J309" s="208">
        <v>214.65</v>
      </c>
      <c r="K309" s="207"/>
      <c r="L309" s="208">
        <v>195.33</v>
      </c>
      <c r="M309" s="207"/>
      <c r="N309" s="210"/>
      <c r="Z309" s="193"/>
      <c r="AA309" s="200"/>
      <c r="AC309" s="109" t="s">
        <v>447</v>
      </c>
      <c r="AF309" s="200"/>
      <c r="AJ309" s="200"/>
      <c r="AL309" s="200"/>
    </row>
    <row r="310" spans="1:38" s="108" customFormat="1" ht="12">
      <c r="A310" s="205"/>
      <c r="B310" s="204"/>
      <c r="C310" s="1141" t="s">
        <v>448</v>
      </c>
      <c r="D310" s="1141"/>
      <c r="E310" s="1141"/>
      <c r="F310" s="207" t="s">
        <v>390</v>
      </c>
      <c r="G310" s="209">
        <v>9.7899999999999991</v>
      </c>
      <c r="H310" s="209">
        <v>1.25</v>
      </c>
      <c r="I310" s="249">
        <v>11.136125</v>
      </c>
      <c r="J310" s="204"/>
      <c r="K310" s="207"/>
      <c r="L310" s="204"/>
      <c r="M310" s="207"/>
      <c r="N310" s="210"/>
      <c r="Z310" s="193"/>
      <c r="AA310" s="200"/>
      <c r="AD310" s="109" t="s">
        <v>448</v>
      </c>
      <c r="AF310" s="200"/>
      <c r="AJ310" s="200"/>
      <c r="AL310" s="200"/>
    </row>
    <row r="311" spans="1:38" s="108" customFormat="1" ht="12">
      <c r="A311" s="205"/>
      <c r="B311" s="204"/>
      <c r="C311" s="1141" t="s">
        <v>389</v>
      </c>
      <c r="D311" s="1141"/>
      <c r="E311" s="1141"/>
      <c r="F311" s="207" t="s">
        <v>390</v>
      </c>
      <c r="G311" s="209">
        <v>0.01</v>
      </c>
      <c r="H311" s="209">
        <v>1.25</v>
      </c>
      <c r="I311" s="249">
        <v>1.1375E-2</v>
      </c>
      <c r="J311" s="204"/>
      <c r="K311" s="207"/>
      <c r="L311" s="204"/>
      <c r="M311" s="207"/>
      <c r="N311" s="210"/>
      <c r="Z311" s="193"/>
      <c r="AA311" s="200"/>
      <c r="AD311" s="109" t="s">
        <v>389</v>
      </c>
      <c r="AF311" s="200"/>
      <c r="AJ311" s="200"/>
      <c r="AL311" s="200"/>
    </row>
    <row r="312" spans="1:38" s="108" customFormat="1" ht="12" customHeight="1">
      <c r="A312" s="205"/>
      <c r="B312" s="204"/>
      <c r="C312" s="1150" t="s">
        <v>391</v>
      </c>
      <c r="D312" s="1150"/>
      <c r="E312" s="1150"/>
      <c r="F312" s="212"/>
      <c r="G312" s="212"/>
      <c r="H312" s="212"/>
      <c r="I312" s="212"/>
      <c r="J312" s="213">
        <v>376.97</v>
      </c>
      <c r="K312" s="212"/>
      <c r="L312" s="213">
        <v>379.97</v>
      </c>
      <c r="M312" s="212"/>
      <c r="N312" s="214"/>
      <c r="Z312" s="193"/>
      <c r="AA312" s="200"/>
      <c r="AE312" s="109" t="s">
        <v>391</v>
      </c>
      <c r="AF312" s="200"/>
      <c r="AJ312" s="200"/>
      <c r="AL312" s="200"/>
    </row>
    <row r="313" spans="1:38" s="108" customFormat="1" ht="12">
      <c r="A313" s="205"/>
      <c r="B313" s="204"/>
      <c r="C313" s="1141" t="s">
        <v>392</v>
      </c>
      <c r="D313" s="1141"/>
      <c r="E313" s="1141"/>
      <c r="F313" s="207"/>
      <c r="G313" s="207"/>
      <c r="H313" s="207"/>
      <c r="I313" s="207"/>
      <c r="J313" s="204"/>
      <c r="K313" s="207"/>
      <c r="L313" s="208">
        <v>118.71</v>
      </c>
      <c r="M313" s="207"/>
      <c r="N313" s="210"/>
      <c r="Z313" s="193"/>
      <c r="AA313" s="200"/>
      <c r="AD313" s="109" t="s">
        <v>392</v>
      </c>
      <c r="AF313" s="200"/>
      <c r="AJ313" s="200"/>
      <c r="AL313" s="200"/>
    </row>
    <row r="314" spans="1:38" s="108" customFormat="1" ht="22.5" customHeight="1">
      <c r="A314" s="205"/>
      <c r="B314" s="204" t="s">
        <v>550</v>
      </c>
      <c r="C314" s="1141" t="s">
        <v>551</v>
      </c>
      <c r="D314" s="1141"/>
      <c r="E314" s="1141"/>
      <c r="F314" s="207" t="s">
        <v>395</v>
      </c>
      <c r="G314" s="215">
        <v>97</v>
      </c>
      <c r="H314" s="207"/>
      <c r="I314" s="215">
        <v>97</v>
      </c>
      <c r="J314" s="204"/>
      <c r="K314" s="207"/>
      <c r="L314" s="208">
        <v>115.15</v>
      </c>
      <c r="M314" s="207"/>
      <c r="N314" s="210"/>
      <c r="Z314" s="193"/>
      <c r="AA314" s="200"/>
      <c r="AD314" s="109" t="s">
        <v>551</v>
      </c>
      <c r="AF314" s="200"/>
      <c r="AJ314" s="200"/>
      <c r="AL314" s="200"/>
    </row>
    <row r="315" spans="1:38" s="108" customFormat="1" ht="22.5" customHeight="1">
      <c r="A315" s="205"/>
      <c r="B315" s="204" t="s">
        <v>552</v>
      </c>
      <c r="C315" s="1141" t="s">
        <v>553</v>
      </c>
      <c r="D315" s="1141"/>
      <c r="E315" s="1141"/>
      <c r="F315" s="207" t="s">
        <v>395</v>
      </c>
      <c r="G315" s="215">
        <v>55</v>
      </c>
      <c r="H315" s="207"/>
      <c r="I315" s="215">
        <v>55</v>
      </c>
      <c r="J315" s="204"/>
      <c r="K315" s="207"/>
      <c r="L315" s="208">
        <v>65.290000000000006</v>
      </c>
      <c r="M315" s="207"/>
      <c r="N315" s="210"/>
      <c r="Z315" s="193"/>
      <c r="AA315" s="200"/>
      <c r="AD315" s="109" t="s">
        <v>553</v>
      </c>
      <c r="AF315" s="200"/>
      <c r="AJ315" s="200"/>
      <c r="AL315" s="200"/>
    </row>
    <row r="316" spans="1:38" s="108" customFormat="1" ht="12" customHeight="1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18">
        <v>560.41</v>
      </c>
      <c r="M316" s="212"/>
      <c r="N316" s="199"/>
      <c r="Z316" s="193"/>
      <c r="AA316" s="200"/>
      <c r="AF316" s="200" t="s">
        <v>398</v>
      </c>
      <c r="AJ316" s="200"/>
      <c r="AL316" s="200"/>
    </row>
    <row r="317" spans="1:38" s="108" customFormat="1" ht="56.25" customHeight="1">
      <c r="A317" s="194" t="s">
        <v>557</v>
      </c>
      <c r="B317" s="195" t="s">
        <v>1532</v>
      </c>
      <c r="C317" s="1145" t="s">
        <v>1533</v>
      </c>
      <c r="D317" s="1145"/>
      <c r="E317" s="1145"/>
      <c r="F317" s="196" t="s">
        <v>539</v>
      </c>
      <c r="G317" s="196"/>
      <c r="H317" s="196"/>
      <c r="I317" s="247">
        <v>0.91</v>
      </c>
      <c r="J317" s="198"/>
      <c r="K317" s="196"/>
      <c r="L317" s="198"/>
      <c r="M317" s="196"/>
      <c r="N317" s="199"/>
      <c r="Z317" s="193"/>
      <c r="AA317" s="200" t="s">
        <v>1533</v>
      </c>
      <c r="AF317" s="200"/>
      <c r="AJ317" s="200"/>
      <c r="AL317" s="200"/>
    </row>
    <row r="318" spans="1:38" s="108" customFormat="1" ht="12" customHeight="1">
      <c r="A318" s="201"/>
      <c r="B318" s="202"/>
      <c r="C318" s="1141" t="s">
        <v>1529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F318" s="200"/>
      <c r="AH318" s="109" t="s">
        <v>1529</v>
      </c>
      <c r="AJ318" s="200"/>
      <c r="AL318" s="200"/>
    </row>
    <row r="319" spans="1:38" s="108" customFormat="1" ht="12" customHeight="1">
      <c r="A319" s="203"/>
      <c r="B319" s="204"/>
      <c r="C319" s="1141" t="s">
        <v>1408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  <c r="Z319" s="193"/>
      <c r="AA319" s="200"/>
      <c r="AB319" s="109" t="s">
        <v>1408</v>
      </c>
      <c r="AF319" s="200"/>
      <c r="AJ319" s="200"/>
      <c r="AL319" s="200"/>
    </row>
    <row r="320" spans="1:38" s="108" customFormat="1" ht="33.75" customHeight="1">
      <c r="A320" s="203"/>
      <c r="B320" s="204" t="s">
        <v>385</v>
      </c>
      <c r="C320" s="1141" t="s">
        <v>386</v>
      </c>
      <c r="D320" s="1141"/>
      <c r="E320" s="1141"/>
      <c r="F320" s="1141"/>
      <c r="G320" s="1141"/>
      <c r="H320" s="1141"/>
      <c r="I320" s="1141"/>
      <c r="J320" s="1141"/>
      <c r="K320" s="1141"/>
      <c r="L320" s="1141"/>
      <c r="M320" s="1141"/>
      <c r="N320" s="1146"/>
      <c r="Z320" s="193"/>
      <c r="AA320" s="200"/>
      <c r="AB320" s="109" t="s">
        <v>386</v>
      </c>
      <c r="AF320" s="200"/>
      <c r="AJ320" s="200"/>
      <c r="AL320" s="200"/>
    </row>
    <row r="321" spans="1:38" s="108" customFormat="1" ht="12">
      <c r="A321" s="205"/>
      <c r="B321" s="206">
        <v>1</v>
      </c>
      <c r="C321" s="1141" t="s">
        <v>446</v>
      </c>
      <c r="D321" s="1141"/>
      <c r="E321" s="1141"/>
      <c r="F321" s="207"/>
      <c r="G321" s="207"/>
      <c r="H321" s="207"/>
      <c r="I321" s="207"/>
      <c r="J321" s="208">
        <v>22.85</v>
      </c>
      <c r="K321" s="215">
        <v>5</v>
      </c>
      <c r="L321" s="208">
        <v>103.97</v>
      </c>
      <c r="M321" s="207"/>
      <c r="N321" s="210"/>
      <c r="Z321" s="193"/>
      <c r="AA321" s="200"/>
      <c r="AC321" s="109" t="s">
        <v>446</v>
      </c>
      <c r="AF321" s="200"/>
      <c r="AJ321" s="200"/>
      <c r="AL321" s="200"/>
    </row>
    <row r="322" spans="1:38" s="108" customFormat="1" ht="12">
      <c r="A322" s="205"/>
      <c r="B322" s="206">
        <v>2</v>
      </c>
      <c r="C322" s="1141" t="s">
        <v>387</v>
      </c>
      <c r="D322" s="1141"/>
      <c r="E322" s="1141"/>
      <c r="F322" s="207"/>
      <c r="G322" s="207"/>
      <c r="H322" s="207"/>
      <c r="I322" s="207"/>
      <c r="J322" s="208">
        <v>13.79</v>
      </c>
      <c r="K322" s="215">
        <v>5</v>
      </c>
      <c r="L322" s="208">
        <v>62.74</v>
      </c>
      <c r="M322" s="207"/>
      <c r="N322" s="210"/>
      <c r="Z322" s="193"/>
      <c r="AA322" s="200"/>
      <c r="AC322" s="109" t="s">
        <v>387</v>
      </c>
      <c r="AF322" s="200"/>
      <c r="AJ322" s="200"/>
      <c r="AL322" s="200"/>
    </row>
    <row r="323" spans="1:38" s="108" customFormat="1" ht="12">
      <c r="A323" s="205"/>
      <c r="B323" s="206">
        <v>3</v>
      </c>
      <c r="C323" s="1141" t="s">
        <v>388</v>
      </c>
      <c r="D323" s="1141"/>
      <c r="E323" s="1141"/>
      <c r="F323" s="207"/>
      <c r="G323" s="207"/>
      <c r="H323" s="207"/>
      <c r="I323" s="207"/>
      <c r="J323" s="208">
        <v>0.02</v>
      </c>
      <c r="K323" s="215">
        <v>5</v>
      </c>
      <c r="L323" s="208">
        <v>0.09</v>
      </c>
      <c r="M323" s="207"/>
      <c r="N323" s="210"/>
      <c r="Z323" s="193"/>
      <c r="AA323" s="200"/>
      <c r="AC323" s="109" t="s">
        <v>388</v>
      </c>
      <c r="AF323" s="200"/>
      <c r="AJ323" s="200"/>
      <c r="AL323" s="200"/>
    </row>
    <row r="324" spans="1:38" s="108" customFormat="1" ht="12">
      <c r="A324" s="205"/>
      <c r="B324" s="204"/>
      <c r="C324" s="1141" t="s">
        <v>448</v>
      </c>
      <c r="D324" s="1141"/>
      <c r="E324" s="1141"/>
      <c r="F324" s="207" t="s">
        <v>390</v>
      </c>
      <c r="G324" s="209">
        <v>2.06</v>
      </c>
      <c r="H324" s="215">
        <v>5</v>
      </c>
      <c r="I324" s="254">
        <v>9.3729999999999993</v>
      </c>
      <c r="J324" s="204"/>
      <c r="K324" s="207"/>
      <c r="L324" s="204"/>
      <c r="M324" s="207"/>
      <c r="N324" s="210"/>
      <c r="Z324" s="193"/>
      <c r="AA324" s="200"/>
      <c r="AD324" s="109" t="s">
        <v>448</v>
      </c>
      <c r="AF324" s="200"/>
      <c r="AJ324" s="200"/>
      <c r="AL324" s="200"/>
    </row>
    <row r="325" spans="1:38" s="108" customFormat="1" ht="12" customHeight="1">
      <c r="A325" s="205"/>
      <c r="B325" s="204"/>
      <c r="C325" s="1150" t="s">
        <v>391</v>
      </c>
      <c r="D325" s="1150"/>
      <c r="E325" s="1150"/>
      <c r="F325" s="212"/>
      <c r="G325" s="212"/>
      <c r="H325" s="212"/>
      <c r="I325" s="212"/>
      <c r="J325" s="213">
        <v>36.64</v>
      </c>
      <c r="K325" s="212"/>
      <c r="L325" s="213">
        <v>166.71</v>
      </c>
      <c r="M325" s="212"/>
      <c r="N325" s="214"/>
      <c r="Z325" s="193"/>
      <c r="AA325" s="200"/>
      <c r="AE325" s="109" t="s">
        <v>391</v>
      </c>
      <c r="AF325" s="200"/>
      <c r="AJ325" s="200"/>
      <c r="AL325" s="200"/>
    </row>
    <row r="326" spans="1:38" s="108" customFormat="1" ht="12">
      <c r="A326" s="205"/>
      <c r="B326" s="204"/>
      <c r="C326" s="1141" t="s">
        <v>392</v>
      </c>
      <c r="D326" s="1141"/>
      <c r="E326" s="1141"/>
      <c r="F326" s="207"/>
      <c r="G326" s="207"/>
      <c r="H326" s="207"/>
      <c r="I326" s="207"/>
      <c r="J326" s="204"/>
      <c r="K326" s="207"/>
      <c r="L326" s="208">
        <v>104.06</v>
      </c>
      <c r="M326" s="207"/>
      <c r="N326" s="210"/>
      <c r="Z326" s="193"/>
      <c r="AA326" s="200"/>
      <c r="AD326" s="109" t="s">
        <v>392</v>
      </c>
      <c r="AF326" s="200"/>
      <c r="AJ326" s="200"/>
      <c r="AL326" s="200"/>
    </row>
    <row r="327" spans="1:38" s="108" customFormat="1" ht="22.5" customHeight="1">
      <c r="A327" s="205"/>
      <c r="B327" s="204" t="s">
        <v>550</v>
      </c>
      <c r="C327" s="1141" t="s">
        <v>551</v>
      </c>
      <c r="D327" s="1141"/>
      <c r="E327" s="1141"/>
      <c r="F327" s="207" t="s">
        <v>395</v>
      </c>
      <c r="G327" s="215">
        <v>97</v>
      </c>
      <c r="H327" s="207"/>
      <c r="I327" s="215">
        <v>97</v>
      </c>
      <c r="J327" s="204"/>
      <c r="K327" s="207"/>
      <c r="L327" s="208">
        <v>100.94</v>
      </c>
      <c r="M327" s="207"/>
      <c r="N327" s="210"/>
      <c r="Z327" s="193"/>
      <c r="AA327" s="200"/>
      <c r="AD327" s="109" t="s">
        <v>551</v>
      </c>
      <c r="AF327" s="200"/>
      <c r="AJ327" s="200"/>
      <c r="AL327" s="200"/>
    </row>
    <row r="328" spans="1:38" s="108" customFormat="1" ht="22.5" customHeight="1">
      <c r="A328" s="205"/>
      <c r="B328" s="204" t="s">
        <v>552</v>
      </c>
      <c r="C328" s="1141" t="s">
        <v>553</v>
      </c>
      <c r="D328" s="1141"/>
      <c r="E328" s="1141"/>
      <c r="F328" s="207" t="s">
        <v>395</v>
      </c>
      <c r="G328" s="215">
        <v>55</v>
      </c>
      <c r="H328" s="207"/>
      <c r="I328" s="215">
        <v>55</v>
      </c>
      <c r="J328" s="204"/>
      <c r="K328" s="207"/>
      <c r="L328" s="208">
        <v>57.23</v>
      </c>
      <c r="M328" s="207"/>
      <c r="N328" s="210"/>
      <c r="Z328" s="193"/>
      <c r="AA328" s="200"/>
      <c r="AD328" s="109" t="s">
        <v>553</v>
      </c>
      <c r="AF328" s="200"/>
      <c r="AJ328" s="200"/>
      <c r="AL328" s="200"/>
    </row>
    <row r="329" spans="1:38" s="108" customFormat="1" ht="12" customHeight="1">
      <c r="A329" s="216"/>
      <c r="B329" s="217"/>
      <c r="C329" s="1145" t="s">
        <v>398</v>
      </c>
      <c r="D329" s="1145"/>
      <c r="E329" s="1145"/>
      <c r="F329" s="196"/>
      <c r="G329" s="196"/>
      <c r="H329" s="196"/>
      <c r="I329" s="196"/>
      <c r="J329" s="198"/>
      <c r="K329" s="196"/>
      <c r="L329" s="218">
        <v>324.88</v>
      </c>
      <c r="M329" s="212"/>
      <c r="N329" s="199"/>
      <c r="Z329" s="193"/>
      <c r="AA329" s="200"/>
      <c r="AF329" s="200" t="s">
        <v>398</v>
      </c>
      <c r="AJ329" s="200"/>
      <c r="AL329" s="200"/>
    </row>
    <row r="330" spans="1:38" s="108" customFormat="1" ht="12" customHeight="1">
      <c r="A330" s="194" t="s">
        <v>559</v>
      </c>
      <c r="B330" s="195" t="s">
        <v>1534</v>
      </c>
      <c r="C330" s="1145" t="s">
        <v>1535</v>
      </c>
      <c r="D330" s="1145"/>
      <c r="E330" s="1145"/>
      <c r="F330" s="196" t="s">
        <v>472</v>
      </c>
      <c r="G330" s="196"/>
      <c r="H330" s="196"/>
      <c r="I330" s="219">
        <v>0.32486999999999999</v>
      </c>
      <c r="J330" s="222">
        <v>20886</v>
      </c>
      <c r="K330" s="196"/>
      <c r="L330" s="222">
        <v>6785.23</v>
      </c>
      <c r="M330" s="196"/>
      <c r="N330" s="199"/>
      <c r="Z330" s="193"/>
      <c r="AA330" s="200" t="s">
        <v>1535</v>
      </c>
      <c r="AF330" s="200"/>
      <c r="AJ330" s="200"/>
      <c r="AL330" s="200"/>
    </row>
    <row r="331" spans="1:38" s="108" customFormat="1" ht="12" customHeight="1">
      <c r="A331" s="216"/>
      <c r="B331" s="217"/>
      <c r="C331" s="1141" t="s">
        <v>1536</v>
      </c>
      <c r="D331" s="1141"/>
      <c r="E331" s="1141"/>
      <c r="F331" s="1141"/>
      <c r="G331" s="1141"/>
      <c r="H331" s="1141"/>
      <c r="I331" s="1141"/>
      <c r="J331" s="1141"/>
      <c r="K331" s="1141"/>
      <c r="L331" s="1141"/>
      <c r="M331" s="1141"/>
      <c r="N331" s="1146"/>
      <c r="Z331" s="193"/>
      <c r="AA331" s="200"/>
      <c r="AF331" s="200"/>
      <c r="AG331" s="109" t="s">
        <v>1536</v>
      </c>
      <c r="AJ331" s="200"/>
      <c r="AL331" s="200"/>
    </row>
    <row r="332" spans="1:38" s="108" customFormat="1" ht="12" customHeight="1">
      <c r="A332" s="201"/>
      <c r="B332" s="202"/>
      <c r="C332" s="1141" t="s">
        <v>1537</v>
      </c>
      <c r="D332" s="1141"/>
      <c r="E332" s="1141"/>
      <c r="F332" s="1141"/>
      <c r="G332" s="1141"/>
      <c r="H332" s="1141"/>
      <c r="I332" s="1141"/>
      <c r="J332" s="1141"/>
      <c r="K332" s="1141"/>
      <c r="L332" s="1141"/>
      <c r="M332" s="1141"/>
      <c r="N332" s="1146"/>
      <c r="Z332" s="193"/>
      <c r="AA332" s="200"/>
      <c r="AF332" s="200"/>
      <c r="AH332" s="109" t="s">
        <v>1537</v>
      </c>
      <c r="AJ332" s="200"/>
      <c r="AL332" s="200"/>
    </row>
    <row r="333" spans="1:38" s="108" customFormat="1" ht="12" customHeight="1">
      <c r="A333" s="216"/>
      <c r="B333" s="217"/>
      <c r="C333" s="1145" t="s">
        <v>398</v>
      </c>
      <c r="D333" s="1145"/>
      <c r="E333" s="1145"/>
      <c r="F333" s="196"/>
      <c r="G333" s="196"/>
      <c r="H333" s="196"/>
      <c r="I333" s="196"/>
      <c r="J333" s="198"/>
      <c r="K333" s="196"/>
      <c r="L333" s="222">
        <v>6785.23</v>
      </c>
      <c r="M333" s="212"/>
      <c r="N333" s="199"/>
      <c r="Z333" s="193"/>
      <c r="AA333" s="200"/>
      <c r="AF333" s="200" t="s">
        <v>398</v>
      </c>
      <c r="AJ333" s="200"/>
      <c r="AL333" s="200"/>
    </row>
    <row r="334" spans="1:38" s="108" customFormat="1" ht="1.5" customHeight="1">
      <c r="A334" s="224"/>
      <c r="B334" s="217"/>
      <c r="C334" s="217"/>
      <c r="D334" s="217"/>
      <c r="E334" s="217"/>
      <c r="F334" s="225"/>
      <c r="G334" s="225"/>
      <c r="H334" s="225"/>
      <c r="I334" s="225"/>
      <c r="J334" s="226"/>
      <c r="K334" s="225"/>
      <c r="L334" s="226"/>
      <c r="M334" s="207"/>
      <c r="N334" s="226"/>
      <c r="Z334" s="193"/>
      <c r="AA334" s="200"/>
      <c r="AF334" s="200"/>
      <c r="AJ334" s="200"/>
      <c r="AL334" s="200"/>
    </row>
    <row r="335" spans="1:38" s="108" customFormat="1" ht="12" customHeight="1">
      <c r="A335" s="227"/>
      <c r="B335" s="198"/>
      <c r="C335" s="1145" t="s">
        <v>1538</v>
      </c>
      <c r="D335" s="1145"/>
      <c r="E335" s="1145"/>
      <c r="F335" s="1145"/>
      <c r="G335" s="1145"/>
      <c r="H335" s="1145"/>
      <c r="I335" s="1145"/>
      <c r="J335" s="1145"/>
      <c r="K335" s="1145"/>
      <c r="L335" s="228"/>
      <c r="M335" s="229"/>
      <c r="N335" s="230"/>
      <c r="Z335" s="193"/>
      <c r="AA335" s="200"/>
      <c r="AF335" s="200"/>
      <c r="AJ335" s="200" t="s">
        <v>1538</v>
      </c>
      <c r="AL335" s="200"/>
    </row>
    <row r="336" spans="1:38" s="108" customFormat="1" ht="12" customHeight="1">
      <c r="A336" s="231"/>
      <c r="B336" s="204"/>
      <c r="C336" s="1141" t="s">
        <v>416</v>
      </c>
      <c r="D336" s="1141"/>
      <c r="E336" s="1141"/>
      <c r="F336" s="1141"/>
      <c r="G336" s="1141"/>
      <c r="H336" s="1141"/>
      <c r="I336" s="1141"/>
      <c r="J336" s="1141"/>
      <c r="K336" s="1141"/>
      <c r="L336" s="232">
        <v>38299.629999999997</v>
      </c>
      <c r="M336" s="233"/>
      <c r="N336" s="234"/>
      <c r="Z336" s="193"/>
      <c r="AA336" s="200"/>
      <c r="AF336" s="200"/>
      <c r="AJ336" s="200"/>
      <c r="AK336" s="109" t="s">
        <v>416</v>
      </c>
      <c r="AL336" s="200"/>
    </row>
    <row r="337" spans="1:38" s="108" customFormat="1" ht="12" customHeight="1">
      <c r="A337" s="231"/>
      <c r="B337" s="204"/>
      <c r="C337" s="1141" t="s">
        <v>417</v>
      </c>
      <c r="D337" s="1141"/>
      <c r="E337" s="1141"/>
      <c r="F337" s="1141"/>
      <c r="G337" s="1141"/>
      <c r="H337" s="1141"/>
      <c r="I337" s="1141"/>
      <c r="J337" s="1141"/>
      <c r="K337" s="1141"/>
      <c r="L337" s="236"/>
      <c r="M337" s="233"/>
      <c r="N337" s="234"/>
      <c r="Z337" s="193"/>
      <c r="AA337" s="200"/>
      <c r="AF337" s="200"/>
      <c r="AJ337" s="200"/>
      <c r="AK337" s="109" t="s">
        <v>417</v>
      </c>
      <c r="AL337" s="200"/>
    </row>
    <row r="338" spans="1:38" s="108" customFormat="1" ht="12" customHeight="1">
      <c r="A338" s="231"/>
      <c r="B338" s="204"/>
      <c r="C338" s="1141" t="s">
        <v>488</v>
      </c>
      <c r="D338" s="1141"/>
      <c r="E338" s="1141"/>
      <c r="F338" s="1141"/>
      <c r="G338" s="1141"/>
      <c r="H338" s="1141"/>
      <c r="I338" s="1141"/>
      <c r="J338" s="1141"/>
      <c r="K338" s="1141"/>
      <c r="L338" s="232">
        <v>1024.5</v>
      </c>
      <c r="M338" s="233"/>
      <c r="N338" s="234"/>
      <c r="Z338" s="193"/>
      <c r="AA338" s="200"/>
      <c r="AF338" s="200"/>
      <c r="AJ338" s="200"/>
      <c r="AK338" s="109" t="s">
        <v>488</v>
      </c>
      <c r="AL338" s="200"/>
    </row>
    <row r="339" spans="1:38" s="108" customFormat="1" ht="12" customHeight="1">
      <c r="A339" s="231"/>
      <c r="B339" s="204"/>
      <c r="C339" s="1141" t="s">
        <v>418</v>
      </c>
      <c r="D339" s="1141"/>
      <c r="E339" s="1141"/>
      <c r="F339" s="1141"/>
      <c r="G339" s="1141"/>
      <c r="H339" s="1141"/>
      <c r="I339" s="1141"/>
      <c r="J339" s="1141"/>
      <c r="K339" s="1141"/>
      <c r="L339" s="232">
        <v>1629.36</v>
      </c>
      <c r="M339" s="233"/>
      <c r="N339" s="234"/>
      <c r="Z339" s="193"/>
      <c r="AA339" s="200"/>
      <c r="AF339" s="200"/>
      <c r="AJ339" s="200"/>
      <c r="AK339" s="109" t="s">
        <v>418</v>
      </c>
      <c r="AL339" s="200"/>
    </row>
    <row r="340" spans="1:38" s="108" customFormat="1" ht="12" customHeight="1">
      <c r="A340" s="231"/>
      <c r="B340" s="204"/>
      <c r="C340" s="1141" t="s">
        <v>419</v>
      </c>
      <c r="D340" s="1141"/>
      <c r="E340" s="1141"/>
      <c r="F340" s="1141"/>
      <c r="G340" s="1141"/>
      <c r="H340" s="1141"/>
      <c r="I340" s="1141"/>
      <c r="J340" s="1141"/>
      <c r="K340" s="1141"/>
      <c r="L340" s="257">
        <v>144.87</v>
      </c>
      <c r="M340" s="233"/>
      <c r="N340" s="234"/>
      <c r="Z340" s="193"/>
      <c r="AA340" s="200"/>
      <c r="AF340" s="200"/>
      <c r="AJ340" s="200"/>
      <c r="AK340" s="109" t="s">
        <v>419</v>
      </c>
      <c r="AL340" s="200"/>
    </row>
    <row r="341" spans="1:38" s="108" customFormat="1" ht="12" customHeight="1">
      <c r="A341" s="231"/>
      <c r="B341" s="204"/>
      <c r="C341" s="1141" t="s">
        <v>420</v>
      </c>
      <c r="D341" s="1141"/>
      <c r="E341" s="1141"/>
      <c r="F341" s="1141"/>
      <c r="G341" s="1141"/>
      <c r="H341" s="1141"/>
      <c r="I341" s="1141"/>
      <c r="J341" s="1141"/>
      <c r="K341" s="1141"/>
      <c r="L341" s="232">
        <v>35645.769999999997</v>
      </c>
      <c r="M341" s="233"/>
      <c r="N341" s="234"/>
      <c r="Z341" s="193"/>
      <c r="AA341" s="200"/>
      <c r="AF341" s="200"/>
      <c r="AJ341" s="200"/>
      <c r="AK341" s="109" t="s">
        <v>420</v>
      </c>
      <c r="AL341" s="200"/>
    </row>
    <row r="342" spans="1:38" s="108" customFormat="1" ht="12" customHeight="1">
      <c r="A342" s="231"/>
      <c r="B342" s="204"/>
      <c r="C342" s="1141" t="s">
        <v>421</v>
      </c>
      <c r="D342" s="1141"/>
      <c r="E342" s="1141"/>
      <c r="F342" s="1141"/>
      <c r="G342" s="1141"/>
      <c r="H342" s="1141"/>
      <c r="I342" s="1141"/>
      <c r="J342" s="1141"/>
      <c r="K342" s="1141"/>
      <c r="L342" s="232">
        <v>40103.25</v>
      </c>
      <c r="M342" s="233"/>
      <c r="N342" s="234"/>
      <c r="Z342" s="193"/>
      <c r="AA342" s="200"/>
      <c r="AF342" s="200"/>
      <c r="AJ342" s="200"/>
      <c r="AK342" s="109" t="s">
        <v>421</v>
      </c>
      <c r="AL342" s="200"/>
    </row>
    <row r="343" spans="1:38" s="108" customFormat="1" ht="12" customHeight="1">
      <c r="A343" s="231"/>
      <c r="B343" s="204"/>
      <c r="C343" s="1141" t="s">
        <v>417</v>
      </c>
      <c r="D343" s="1141"/>
      <c r="E343" s="1141"/>
      <c r="F343" s="1141"/>
      <c r="G343" s="1141"/>
      <c r="H343" s="1141"/>
      <c r="I343" s="1141"/>
      <c r="J343" s="1141"/>
      <c r="K343" s="1141"/>
      <c r="L343" s="236"/>
      <c r="M343" s="233"/>
      <c r="N343" s="234"/>
      <c r="Z343" s="193"/>
      <c r="AA343" s="200"/>
      <c r="AF343" s="200"/>
      <c r="AJ343" s="200"/>
      <c r="AK343" s="109" t="s">
        <v>417</v>
      </c>
      <c r="AL343" s="200"/>
    </row>
    <row r="344" spans="1:38" s="108" customFormat="1" ht="12" customHeight="1">
      <c r="A344" s="231"/>
      <c r="B344" s="204"/>
      <c r="C344" s="1141" t="s">
        <v>489</v>
      </c>
      <c r="D344" s="1141"/>
      <c r="E344" s="1141"/>
      <c r="F344" s="1141"/>
      <c r="G344" s="1141"/>
      <c r="H344" s="1141"/>
      <c r="I344" s="1141"/>
      <c r="J344" s="1141"/>
      <c r="K344" s="1141"/>
      <c r="L344" s="232">
        <v>1024.5</v>
      </c>
      <c r="M344" s="233"/>
      <c r="N344" s="234"/>
      <c r="Z344" s="193"/>
      <c r="AA344" s="200"/>
      <c r="AF344" s="200"/>
      <c r="AJ344" s="200"/>
      <c r="AK344" s="109" t="s">
        <v>489</v>
      </c>
      <c r="AL344" s="200"/>
    </row>
    <row r="345" spans="1:38" s="108" customFormat="1" ht="12" customHeight="1">
      <c r="A345" s="231"/>
      <c r="B345" s="204"/>
      <c r="C345" s="1141" t="s">
        <v>490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1629.36</v>
      </c>
      <c r="M345" s="233"/>
      <c r="N345" s="234"/>
      <c r="Z345" s="193"/>
      <c r="AA345" s="200"/>
      <c r="AF345" s="200"/>
      <c r="AJ345" s="200"/>
      <c r="AK345" s="109" t="s">
        <v>490</v>
      </c>
      <c r="AL345" s="200"/>
    </row>
    <row r="346" spans="1:38" s="108" customFormat="1" ht="12" customHeight="1">
      <c r="A346" s="231"/>
      <c r="B346" s="204"/>
      <c r="C346" s="1141" t="s">
        <v>491</v>
      </c>
      <c r="D346" s="1141"/>
      <c r="E346" s="1141"/>
      <c r="F346" s="1141"/>
      <c r="G346" s="1141"/>
      <c r="H346" s="1141"/>
      <c r="I346" s="1141"/>
      <c r="J346" s="1141"/>
      <c r="K346" s="1141"/>
      <c r="L346" s="257">
        <v>144.87</v>
      </c>
      <c r="M346" s="233"/>
      <c r="N346" s="234"/>
      <c r="Z346" s="193"/>
      <c r="AA346" s="200"/>
      <c r="AF346" s="200"/>
      <c r="AJ346" s="200"/>
      <c r="AK346" s="109" t="s">
        <v>491</v>
      </c>
      <c r="AL346" s="200"/>
    </row>
    <row r="347" spans="1:38" s="108" customFormat="1" ht="12" customHeight="1">
      <c r="A347" s="231"/>
      <c r="B347" s="204"/>
      <c r="C347" s="1141" t="s">
        <v>492</v>
      </c>
      <c r="D347" s="1141"/>
      <c r="E347" s="1141"/>
      <c r="F347" s="1141"/>
      <c r="G347" s="1141"/>
      <c r="H347" s="1141"/>
      <c r="I347" s="1141"/>
      <c r="J347" s="1141"/>
      <c r="K347" s="1141"/>
      <c r="L347" s="232">
        <v>35645.769999999997</v>
      </c>
      <c r="M347" s="233"/>
      <c r="N347" s="234"/>
      <c r="Z347" s="193"/>
      <c r="AA347" s="200"/>
      <c r="AF347" s="200"/>
      <c r="AJ347" s="200"/>
      <c r="AK347" s="109" t="s">
        <v>492</v>
      </c>
      <c r="AL347" s="200"/>
    </row>
    <row r="348" spans="1:38" s="108" customFormat="1" ht="12" customHeight="1">
      <c r="A348" s="231"/>
      <c r="B348" s="204"/>
      <c r="C348" s="1141" t="s">
        <v>493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1096.6600000000001</v>
      </c>
      <c r="M348" s="233"/>
      <c r="N348" s="234"/>
      <c r="Z348" s="193"/>
      <c r="AA348" s="200"/>
      <c r="AF348" s="200"/>
      <c r="AJ348" s="200"/>
      <c r="AK348" s="109" t="s">
        <v>493</v>
      </c>
      <c r="AL348" s="200"/>
    </row>
    <row r="349" spans="1:38" s="108" customFormat="1" ht="12" customHeight="1">
      <c r="A349" s="231"/>
      <c r="B349" s="204"/>
      <c r="C349" s="1141" t="s">
        <v>494</v>
      </c>
      <c r="D349" s="1141"/>
      <c r="E349" s="1141"/>
      <c r="F349" s="1141"/>
      <c r="G349" s="1141"/>
      <c r="H349" s="1141"/>
      <c r="I349" s="1141"/>
      <c r="J349" s="1141"/>
      <c r="K349" s="1141"/>
      <c r="L349" s="257">
        <v>706.96</v>
      </c>
      <c r="M349" s="233"/>
      <c r="N349" s="234"/>
      <c r="Z349" s="193"/>
      <c r="AA349" s="200"/>
      <c r="AF349" s="200"/>
      <c r="AJ349" s="200"/>
      <c r="AK349" s="109" t="s">
        <v>494</v>
      </c>
      <c r="AL349" s="200"/>
    </row>
    <row r="350" spans="1:38" s="108" customFormat="1" ht="12" customHeight="1">
      <c r="A350" s="231"/>
      <c r="B350" s="204"/>
      <c r="C350" s="1141" t="s">
        <v>431</v>
      </c>
      <c r="D350" s="1141"/>
      <c r="E350" s="1141"/>
      <c r="F350" s="1141"/>
      <c r="G350" s="1141"/>
      <c r="H350" s="1141"/>
      <c r="I350" s="1141"/>
      <c r="J350" s="1141"/>
      <c r="K350" s="1141"/>
      <c r="L350" s="232">
        <v>1169.3699999999999</v>
      </c>
      <c r="M350" s="233"/>
      <c r="N350" s="234"/>
      <c r="Z350" s="193"/>
      <c r="AA350" s="200"/>
      <c r="AF350" s="200"/>
      <c r="AJ350" s="200"/>
      <c r="AK350" s="109" t="s">
        <v>431</v>
      </c>
      <c r="AL350" s="200"/>
    </row>
    <row r="351" spans="1:38" s="108" customFormat="1" ht="12" customHeight="1">
      <c r="A351" s="231"/>
      <c r="B351" s="204"/>
      <c r="C351" s="1141" t="s">
        <v>432</v>
      </c>
      <c r="D351" s="1141"/>
      <c r="E351" s="1141"/>
      <c r="F351" s="1141"/>
      <c r="G351" s="1141"/>
      <c r="H351" s="1141"/>
      <c r="I351" s="1141"/>
      <c r="J351" s="1141"/>
      <c r="K351" s="1141"/>
      <c r="L351" s="232">
        <v>1096.6600000000001</v>
      </c>
      <c r="M351" s="233"/>
      <c r="N351" s="234"/>
      <c r="Z351" s="193"/>
      <c r="AA351" s="200"/>
      <c r="AF351" s="200"/>
      <c r="AJ351" s="200"/>
      <c r="AK351" s="109" t="s">
        <v>432</v>
      </c>
      <c r="AL351" s="200"/>
    </row>
    <row r="352" spans="1:38" s="108" customFormat="1" ht="12" customHeight="1">
      <c r="A352" s="231"/>
      <c r="B352" s="204"/>
      <c r="C352" s="1141" t="s">
        <v>433</v>
      </c>
      <c r="D352" s="1141"/>
      <c r="E352" s="1141"/>
      <c r="F352" s="1141"/>
      <c r="G352" s="1141"/>
      <c r="H352" s="1141"/>
      <c r="I352" s="1141"/>
      <c r="J352" s="1141"/>
      <c r="K352" s="1141"/>
      <c r="L352" s="257">
        <v>706.96</v>
      </c>
      <c r="M352" s="233"/>
      <c r="N352" s="234"/>
      <c r="Z352" s="193"/>
      <c r="AA352" s="200"/>
      <c r="AF352" s="200"/>
      <c r="AJ352" s="200"/>
      <c r="AK352" s="109" t="s">
        <v>433</v>
      </c>
      <c r="AL352" s="200"/>
    </row>
    <row r="353" spans="1:38" s="108" customFormat="1" ht="12" customHeight="1">
      <c r="A353" s="231"/>
      <c r="B353" s="226"/>
      <c r="C353" s="1142" t="s">
        <v>1539</v>
      </c>
      <c r="D353" s="1142"/>
      <c r="E353" s="1142"/>
      <c r="F353" s="1142"/>
      <c r="G353" s="1142"/>
      <c r="H353" s="1142"/>
      <c r="I353" s="1142"/>
      <c r="J353" s="1142"/>
      <c r="K353" s="1142"/>
      <c r="L353" s="239">
        <v>40103.25</v>
      </c>
      <c r="M353" s="240"/>
      <c r="N353" s="253"/>
      <c r="Z353" s="193"/>
      <c r="AA353" s="200"/>
      <c r="AF353" s="200"/>
      <c r="AJ353" s="200"/>
      <c r="AL353" s="200" t="s">
        <v>1539</v>
      </c>
    </row>
    <row r="354" spans="1:38" s="108" customFormat="1" ht="12" customHeight="1">
      <c r="A354" s="1089" t="s">
        <v>1540</v>
      </c>
      <c r="B354" s="1090"/>
      <c r="C354" s="1090"/>
      <c r="D354" s="1090"/>
      <c r="E354" s="1090"/>
      <c r="F354" s="1090"/>
      <c r="G354" s="1090"/>
      <c r="H354" s="1090"/>
      <c r="I354" s="1090"/>
      <c r="J354" s="1090"/>
      <c r="K354" s="1090"/>
      <c r="L354" s="1090"/>
      <c r="M354" s="1090"/>
      <c r="N354" s="1095"/>
      <c r="Z354" s="193" t="s">
        <v>1540</v>
      </c>
      <c r="AA354" s="200"/>
      <c r="AF354" s="200"/>
      <c r="AJ354" s="200"/>
      <c r="AL354" s="200"/>
    </row>
    <row r="355" spans="1:38" s="108" customFormat="1" ht="45" customHeight="1">
      <c r="A355" s="194" t="s">
        <v>561</v>
      </c>
      <c r="B355" s="195" t="s">
        <v>1541</v>
      </c>
      <c r="C355" s="1145" t="s">
        <v>1542</v>
      </c>
      <c r="D355" s="1145"/>
      <c r="E355" s="1145"/>
      <c r="F355" s="196" t="s">
        <v>539</v>
      </c>
      <c r="G355" s="196"/>
      <c r="H355" s="196"/>
      <c r="I355" s="223">
        <v>0.97899999999999998</v>
      </c>
      <c r="J355" s="198"/>
      <c r="K355" s="196"/>
      <c r="L355" s="198"/>
      <c r="M355" s="196"/>
      <c r="N355" s="199"/>
      <c r="Z355" s="193"/>
      <c r="AA355" s="200" t="s">
        <v>1542</v>
      </c>
      <c r="AF355" s="200"/>
      <c r="AJ355" s="200"/>
      <c r="AL355" s="200"/>
    </row>
    <row r="356" spans="1:38" s="108" customFormat="1" ht="12" customHeight="1">
      <c r="A356" s="201"/>
      <c r="B356" s="202"/>
      <c r="C356" s="1141" t="s">
        <v>1543</v>
      </c>
      <c r="D356" s="1141"/>
      <c r="E356" s="1141"/>
      <c r="F356" s="1141"/>
      <c r="G356" s="1141"/>
      <c r="H356" s="1141"/>
      <c r="I356" s="1141"/>
      <c r="J356" s="1141"/>
      <c r="K356" s="1141"/>
      <c r="L356" s="1141"/>
      <c r="M356" s="1141"/>
      <c r="N356" s="1146"/>
      <c r="Z356" s="193"/>
      <c r="AA356" s="200"/>
      <c r="AF356" s="200"/>
      <c r="AH356" s="109" t="s">
        <v>1543</v>
      </c>
      <c r="AJ356" s="200"/>
      <c r="AL356" s="200"/>
    </row>
    <row r="357" spans="1:38" s="108" customFormat="1" ht="33.75" customHeight="1">
      <c r="A357" s="203"/>
      <c r="B357" s="204" t="s">
        <v>385</v>
      </c>
      <c r="C357" s="1141" t="s">
        <v>386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109" t="s">
        <v>386</v>
      </c>
      <c r="AF357" s="200"/>
      <c r="AJ357" s="200"/>
      <c r="AL357" s="200"/>
    </row>
    <row r="358" spans="1:38" s="108" customFormat="1" ht="12">
      <c r="A358" s="205"/>
      <c r="B358" s="206">
        <v>1</v>
      </c>
      <c r="C358" s="1141" t="s">
        <v>446</v>
      </c>
      <c r="D358" s="1141"/>
      <c r="E358" s="1141"/>
      <c r="F358" s="207"/>
      <c r="G358" s="207"/>
      <c r="H358" s="207"/>
      <c r="I358" s="207"/>
      <c r="J358" s="220">
        <v>1428.8</v>
      </c>
      <c r="K358" s="209">
        <v>1.25</v>
      </c>
      <c r="L358" s="220">
        <v>1748.49</v>
      </c>
      <c r="M358" s="207"/>
      <c r="N358" s="210"/>
      <c r="Z358" s="193"/>
      <c r="AA358" s="200"/>
      <c r="AC358" s="109" t="s">
        <v>446</v>
      </c>
      <c r="AF358" s="200"/>
      <c r="AJ358" s="200"/>
      <c r="AL358" s="200"/>
    </row>
    <row r="359" spans="1:38" s="108" customFormat="1" ht="12">
      <c r="A359" s="205"/>
      <c r="B359" s="206">
        <v>2</v>
      </c>
      <c r="C359" s="1141" t="s">
        <v>387</v>
      </c>
      <c r="D359" s="1141"/>
      <c r="E359" s="1141"/>
      <c r="F359" s="207"/>
      <c r="G359" s="207"/>
      <c r="H359" s="207"/>
      <c r="I359" s="207"/>
      <c r="J359" s="220">
        <v>5157.63</v>
      </c>
      <c r="K359" s="209">
        <v>1.25</v>
      </c>
      <c r="L359" s="220">
        <v>6311.65</v>
      </c>
      <c r="M359" s="207"/>
      <c r="N359" s="210"/>
      <c r="Z359" s="193"/>
      <c r="AA359" s="200"/>
      <c r="AC359" s="109" t="s">
        <v>387</v>
      </c>
      <c r="AF359" s="200"/>
      <c r="AJ359" s="200"/>
      <c r="AL359" s="200"/>
    </row>
    <row r="360" spans="1:38" s="108" customFormat="1" ht="12">
      <c r="A360" s="205"/>
      <c r="B360" s="206">
        <v>3</v>
      </c>
      <c r="C360" s="1141" t="s">
        <v>388</v>
      </c>
      <c r="D360" s="1141"/>
      <c r="E360" s="1141"/>
      <c r="F360" s="207"/>
      <c r="G360" s="207"/>
      <c r="H360" s="207"/>
      <c r="I360" s="207"/>
      <c r="J360" s="208">
        <v>453.43</v>
      </c>
      <c r="K360" s="209">
        <v>1.25</v>
      </c>
      <c r="L360" s="208">
        <v>554.88</v>
      </c>
      <c r="M360" s="207"/>
      <c r="N360" s="210"/>
      <c r="Z360" s="193"/>
      <c r="AA360" s="200"/>
      <c r="AC360" s="109" t="s">
        <v>388</v>
      </c>
      <c r="AF360" s="200"/>
      <c r="AJ360" s="200"/>
      <c r="AL360" s="200"/>
    </row>
    <row r="361" spans="1:38" s="108" customFormat="1" ht="12">
      <c r="A361" s="205"/>
      <c r="B361" s="206">
        <v>4</v>
      </c>
      <c r="C361" s="1141" t="s">
        <v>447</v>
      </c>
      <c r="D361" s="1141"/>
      <c r="E361" s="1141"/>
      <c r="F361" s="207"/>
      <c r="G361" s="207"/>
      <c r="H361" s="207"/>
      <c r="I361" s="207"/>
      <c r="J361" s="208">
        <v>427.44</v>
      </c>
      <c r="K361" s="207"/>
      <c r="L361" s="208">
        <v>418.46</v>
      </c>
      <c r="M361" s="207"/>
      <c r="N361" s="210"/>
      <c r="Z361" s="193"/>
      <c r="AA361" s="200"/>
      <c r="AC361" s="109" t="s">
        <v>447</v>
      </c>
      <c r="AF361" s="200"/>
      <c r="AJ361" s="200"/>
      <c r="AL361" s="200"/>
    </row>
    <row r="362" spans="1:38" s="108" customFormat="1" ht="12">
      <c r="A362" s="205"/>
      <c r="B362" s="204"/>
      <c r="C362" s="1141" t="s">
        <v>448</v>
      </c>
      <c r="D362" s="1141"/>
      <c r="E362" s="1141"/>
      <c r="F362" s="207" t="s">
        <v>390</v>
      </c>
      <c r="G362" s="215">
        <v>152</v>
      </c>
      <c r="H362" s="209">
        <v>1.25</v>
      </c>
      <c r="I362" s="209">
        <v>186.01</v>
      </c>
      <c r="J362" s="204"/>
      <c r="K362" s="207"/>
      <c r="L362" s="204"/>
      <c r="M362" s="207"/>
      <c r="N362" s="210"/>
      <c r="Z362" s="193"/>
      <c r="AA362" s="200"/>
      <c r="AD362" s="109" t="s">
        <v>448</v>
      </c>
      <c r="AF362" s="200"/>
      <c r="AJ362" s="200"/>
      <c r="AL362" s="200"/>
    </row>
    <row r="363" spans="1:38" s="108" customFormat="1" ht="12">
      <c r="A363" s="205"/>
      <c r="B363" s="204"/>
      <c r="C363" s="1141" t="s">
        <v>389</v>
      </c>
      <c r="D363" s="1141"/>
      <c r="E363" s="1141"/>
      <c r="F363" s="207" t="s">
        <v>390</v>
      </c>
      <c r="G363" s="209">
        <v>36.14</v>
      </c>
      <c r="H363" s="209">
        <v>1.25</v>
      </c>
      <c r="I363" s="249">
        <v>44.226325000000003</v>
      </c>
      <c r="J363" s="204"/>
      <c r="K363" s="207"/>
      <c r="L363" s="204"/>
      <c r="M363" s="207"/>
      <c r="N363" s="210"/>
      <c r="Z363" s="193"/>
      <c r="AA363" s="200"/>
      <c r="AD363" s="109" t="s">
        <v>389</v>
      </c>
      <c r="AF363" s="200"/>
      <c r="AJ363" s="200"/>
      <c r="AL363" s="200"/>
    </row>
    <row r="364" spans="1:38" s="108" customFormat="1" ht="12" customHeight="1">
      <c r="A364" s="205"/>
      <c r="B364" s="204"/>
      <c r="C364" s="1150" t="s">
        <v>391</v>
      </c>
      <c r="D364" s="1150"/>
      <c r="E364" s="1150"/>
      <c r="F364" s="212"/>
      <c r="G364" s="212"/>
      <c r="H364" s="212"/>
      <c r="I364" s="212"/>
      <c r="J364" s="221">
        <v>7013.87</v>
      </c>
      <c r="K364" s="212"/>
      <c r="L364" s="221">
        <v>8478.6</v>
      </c>
      <c r="M364" s="212"/>
      <c r="N364" s="214"/>
      <c r="Z364" s="193"/>
      <c r="AA364" s="200"/>
      <c r="AE364" s="109" t="s">
        <v>391</v>
      </c>
      <c r="AF364" s="200"/>
      <c r="AJ364" s="200"/>
      <c r="AL364" s="200"/>
    </row>
    <row r="365" spans="1:38" s="108" customFormat="1" ht="12">
      <c r="A365" s="205"/>
      <c r="B365" s="204"/>
      <c r="C365" s="1141" t="s">
        <v>392</v>
      </c>
      <c r="D365" s="1141"/>
      <c r="E365" s="1141"/>
      <c r="F365" s="207"/>
      <c r="G365" s="207"/>
      <c r="H365" s="207"/>
      <c r="I365" s="207"/>
      <c r="J365" s="204"/>
      <c r="K365" s="207"/>
      <c r="L365" s="220">
        <v>2303.37</v>
      </c>
      <c r="M365" s="207"/>
      <c r="N365" s="210"/>
      <c r="Z365" s="193"/>
      <c r="AA365" s="200"/>
      <c r="AD365" s="109" t="s">
        <v>392</v>
      </c>
      <c r="AF365" s="200"/>
      <c r="AJ365" s="200"/>
      <c r="AL365" s="200"/>
    </row>
    <row r="366" spans="1:38" s="108" customFormat="1" ht="22.5" customHeight="1">
      <c r="A366" s="205"/>
      <c r="B366" s="204" t="s">
        <v>961</v>
      </c>
      <c r="C366" s="1141" t="s">
        <v>962</v>
      </c>
      <c r="D366" s="1141"/>
      <c r="E366" s="1141"/>
      <c r="F366" s="207" t="s">
        <v>395</v>
      </c>
      <c r="G366" s="215">
        <v>93</v>
      </c>
      <c r="H366" s="207"/>
      <c r="I366" s="215">
        <v>93</v>
      </c>
      <c r="J366" s="204"/>
      <c r="K366" s="207"/>
      <c r="L366" s="220">
        <v>2142.13</v>
      </c>
      <c r="M366" s="207"/>
      <c r="N366" s="210"/>
      <c r="Z366" s="193"/>
      <c r="AA366" s="200"/>
      <c r="AD366" s="109" t="s">
        <v>962</v>
      </c>
      <c r="AF366" s="200"/>
      <c r="AJ366" s="200"/>
      <c r="AL366" s="200"/>
    </row>
    <row r="367" spans="1:38" s="108" customFormat="1" ht="22.5" customHeight="1">
      <c r="A367" s="205"/>
      <c r="B367" s="204" t="s">
        <v>963</v>
      </c>
      <c r="C367" s="1141" t="s">
        <v>964</v>
      </c>
      <c r="D367" s="1141"/>
      <c r="E367" s="1141"/>
      <c r="F367" s="207" t="s">
        <v>395</v>
      </c>
      <c r="G367" s="215">
        <v>62</v>
      </c>
      <c r="H367" s="207"/>
      <c r="I367" s="215">
        <v>62</v>
      </c>
      <c r="J367" s="204"/>
      <c r="K367" s="207"/>
      <c r="L367" s="220">
        <v>1428.09</v>
      </c>
      <c r="M367" s="207"/>
      <c r="N367" s="210"/>
      <c r="Z367" s="193"/>
      <c r="AA367" s="200"/>
      <c r="AD367" s="109" t="s">
        <v>964</v>
      </c>
      <c r="AF367" s="200"/>
      <c r="AJ367" s="200"/>
      <c r="AL367" s="200"/>
    </row>
    <row r="368" spans="1:38" s="108" customFormat="1" ht="12" customHeight="1">
      <c r="A368" s="216"/>
      <c r="B368" s="217"/>
      <c r="C368" s="1145" t="s">
        <v>398</v>
      </c>
      <c r="D368" s="1145"/>
      <c r="E368" s="1145"/>
      <c r="F368" s="196"/>
      <c r="G368" s="196"/>
      <c r="H368" s="196"/>
      <c r="I368" s="196"/>
      <c r="J368" s="198"/>
      <c r="K368" s="196"/>
      <c r="L368" s="222">
        <v>12048.82</v>
      </c>
      <c r="M368" s="212"/>
      <c r="N368" s="199"/>
      <c r="Z368" s="193"/>
      <c r="AA368" s="200"/>
      <c r="AF368" s="200" t="s">
        <v>398</v>
      </c>
      <c r="AJ368" s="200"/>
      <c r="AL368" s="200"/>
    </row>
    <row r="369" spans="1:38" s="108" customFormat="1" ht="90" customHeight="1">
      <c r="A369" s="194" t="s">
        <v>564</v>
      </c>
      <c r="B369" s="195" t="s">
        <v>1544</v>
      </c>
      <c r="C369" s="1145" t="s">
        <v>1545</v>
      </c>
      <c r="D369" s="1145"/>
      <c r="E369" s="1145"/>
      <c r="F369" s="196" t="s">
        <v>307</v>
      </c>
      <c r="G369" s="196"/>
      <c r="H369" s="196"/>
      <c r="I369" s="256">
        <v>97.9</v>
      </c>
      <c r="J369" s="218">
        <v>266.63</v>
      </c>
      <c r="K369" s="196"/>
      <c r="L369" s="222">
        <v>26103.08</v>
      </c>
      <c r="M369" s="196"/>
      <c r="N369" s="199"/>
      <c r="Z369" s="193"/>
      <c r="AA369" s="200" t="s">
        <v>1545</v>
      </c>
      <c r="AF369" s="200"/>
      <c r="AJ369" s="200"/>
      <c r="AL369" s="200"/>
    </row>
    <row r="370" spans="1:38" s="108" customFormat="1" ht="12" customHeight="1">
      <c r="A370" s="216"/>
      <c r="B370" s="217"/>
      <c r="C370" s="1141" t="s">
        <v>409</v>
      </c>
      <c r="D370" s="1141"/>
      <c r="E370" s="1141"/>
      <c r="F370" s="1141"/>
      <c r="G370" s="1141"/>
      <c r="H370" s="1141"/>
      <c r="I370" s="1141"/>
      <c r="J370" s="1141"/>
      <c r="K370" s="1141"/>
      <c r="L370" s="1141"/>
      <c r="M370" s="1141"/>
      <c r="N370" s="1146"/>
      <c r="Z370" s="193"/>
      <c r="AA370" s="200"/>
      <c r="AF370" s="200"/>
      <c r="AG370" s="109" t="s">
        <v>409</v>
      </c>
      <c r="AJ370" s="200"/>
      <c r="AL370" s="200"/>
    </row>
    <row r="371" spans="1:38" s="108" customFormat="1" ht="12" customHeight="1">
      <c r="A371" s="201"/>
      <c r="B371" s="202"/>
      <c r="C371" s="1141" t="s">
        <v>1546</v>
      </c>
      <c r="D371" s="1141"/>
      <c r="E371" s="1141"/>
      <c r="F371" s="1141"/>
      <c r="G371" s="1141"/>
      <c r="H371" s="1141"/>
      <c r="I371" s="1141"/>
      <c r="J371" s="1141"/>
      <c r="K371" s="1141"/>
      <c r="L371" s="1141"/>
      <c r="M371" s="1141"/>
      <c r="N371" s="1146"/>
      <c r="Z371" s="193"/>
      <c r="AA371" s="200"/>
      <c r="AF371" s="200"/>
      <c r="AH371" s="109" t="s">
        <v>1546</v>
      </c>
      <c r="AJ371" s="200"/>
      <c r="AL371" s="200"/>
    </row>
    <row r="372" spans="1:38" s="108" customFormat="1" ht="12" customHeight="1">
      <c r="A372" s="216"/>
      <c r="B372" s="217"/>
      <c r="C372" s="1145" t="s">
        <v>398</v>
      </c>
      <c r="D372" s="1145"/>
      <c r="E372" s="1145"/>
      <c r="F372" s="196"/>
      <c r="G372" s="196"/>
      <c r="H372" s="196"/>
      <c r="I372" s="196"/>
      <c r="J372" s="198"/>
      <c r="K372" s="196"/>
      <c r="L372" s="222">
        <v>26103.08</v>
      </c>
      <c r="M372" s="212"/>
      <c r="N372" s="199"/>
      <c r="Z372" s="193"/>
      <c r="AA372" s="200"/>
      <c r="AF372" s="200" t="s">
        <v>398</v>
      </c>
      <c r="AJ372" s="200"/>
      <c r="AL372" s="200"/>
    </row>
    <row r="373" spans="1:38" s="108" customFormat="1" ht="33.75" customHeight="1">
      <c r="A373" s="194" t="s">
        <v>567</v>
      </c>
      <c r="B373" s="195" t="s">
        <v>1547</v>
      </c>
      <c r="C373" s="1145" t="s">
        <v>1548</v>
      </c>
      <c r="D373" s="1145"/>
      <c r="E373" s="1145"/>
      <c r="F373" s="196" t="s">
        <v>539</v>
      </c>
      <c r="G373" s="196"/>
      <c r="H373" s="196"/>
      <c r="I373" s="223">
        <v>0.33600000000000002</v>
      </c>
      <c r="J373" s="198"/>
      <c r="K373" s="196"/>
      <c r="L373" s="198"/>
      <c r="M373" s="196"/>
      <c r="N373" s="199"/>
      <c r="Z373" s="193"/>
      <c r="AA373" s="200" t="s">
        <v>1548</v>
      </c>
      <c r="AF373" s="200"/>
      <c r="AJ373" s="200"/>
      <c r="AL373" s="200"/>
    </row>
    <row r="374" spans="1:38" s="108" customFormat="1" ht="12" customHeight="1">
      <c r="A374" s="201"/>
      <c r="B374" s="202"/>
      <c r="C374" s="1141" t="s">
        <v>1549</v>
      </c>
      <c r="D374" s="1141"/>
      <c r="E374" s="1141"/>
      <c r="F374" s="1141"/>
      <c r="G374" s="1141"/>
      <c r="H374" s="1141"/>
      <c r="I374" s="1141"/>
      <c r="J374" s="1141"/>
      <c r="K374" s="1141"/>
      <c r="L374" s="1141"/>
      <c r="M374" s="1141"/>
      <c r="N374" s="1146"/>
      <c r="Z374" s="193"/>
      <c r="AA374" s="200"/>
      <c r="AF374" s="200"/>
      <c r="AH374" s="109" t="s">
        <v>1549</v>
      </c>
      <c r="AJ374" s="200"/>
      <c r="AL374" s="200"/>
    </row>
    <row r="375" spans="1:38" s="108" customFormat="1" ht="33.75" customHeight="1">
      <c r="A375" s="203"/>
      <c r="B375" s="204" t="s">
        <v>385</v>
      </c>
      <c r="C375" s="1141" t="s">
        <v>386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B375" s="109" t="s">
        <v>386</v>
      </c>
      <c r="AF375" s="200"/>
      <c r="AJ375" s="200"/>
      <c r="AL375" s="200"/>
    </row>
    <row r="376" spans="1:38" s="108" customFormat="1" ht="12">
      <c r="A376" s="205"/>
      <c r="B376" s="206">
        <v>1</v>
      </c>
      <c r="C376" s="1141" t="s">
        <v>446</v>
      </c>
      <c r="D376" s="1141"/>
      <c r="E376" s="1141"/>
      <c r="F376" s="207"/>
      <c r="G376" s="207"/>
      <c r="H376" s="207"/>
      <c r="I376" s="207"/>
      <c r="J376" s="208">
        <v>409.96</v>
      </c>
      <c r="K376" s="209">
        <v>1.25</v>
      </c>
      <c r="L376" s="208">
        <v>172.18</v>
      </c>
      <c r="M376" s="207"/>
      <c r="N376" s="210"/>
      <c r="Z376" s="193"/>
      <c r="AA376" s="200"/>
      <c r="AC376" s="109" t="s">
        <v>446</v>
      </c>
      <c r="AF376" s="200"/>
      <c r="AJ376" s="200"/>
      <c r="AL376" s="200"/>
    </row>
    <row r="377" spans="1:38" s="108" customFormat="1" ht="12">
      <c r="A377" s="205"/>
      <c r="B377" s="206">
        <v>2</v>
      </c>
      <c r="C377" s="1141" t="s">
        <v>387</v>
      </c>
      <c r="D377" s="1141"/>
      <c r="E377" s="1141"/>
      <c r="F377" s="207"/>
      <c r="G377" s="207"/>
      <c r="H377" s="207"/>
      <c r="I377" s="207"/>
      <c r="J377" s="220">
        <v>1474.19</v>
      </c>
      <c r="K377" s="209">
        <v>1.25</v>
      </c>
      <c r="L377" s="208">
        <v>619.16</v>
      </c>
      <c r="M377" s="207"/>
      <c r="N377" s="210"/>
      <c r="Z377" s="193"/>
      <c r="AA377" s="200"/>
      <c r="AC377" s="109" t="s">
        <v>387</v>
      </c>
      <c r="AF377" s="200"/>
      <c r="AJ377" s="200"/>
      <c r="AL377" s="200"/>
    </row>
    <row r="378" spans="1:38" s="108" customFormat="1" ht="12">
      <c r="A378" s="205"/>
      <c r="B378" s="206">
        <v>3</v>
      </c>
      <c r="C378" s="1141" t="s">
        <v>388</v>
      </c>
      <c r="D378" s="1141"/>
      <c r="E378" s="1141"/>
      <c r="F378" s="207"/>
      <c r="G378" s="207"/>
      <c r="H378" s="207"/>
      <c r="I378" s="207"/>
      <c r="J378" s="208">
        <v>141.07</v>
      </c>
      <c r="K378" s="209">
        <v>1.25</v>
      </c>
      <c r="L378" s="208">
        <v>59.25</v>
      </c>
      <c r="M378" s="207"/>
      <c r="N378" s="210"/>
      <c r="Z378" s="193"/>
      <c r="AA378" s="200"/>
      <c r="AC378" s="109" t="s">
        <v>388</v>
      </c>
      <c r="AF378" s="200"/>
      <c r="AJ378" s="200"/>
      <c r="AL378" s="200"/>
    </row>
    <row r="379" spans="1:38" s="108" customFormat="1" ht="12">
      <c r="A379" s="205"/>
      <c r="B379" s="206">
        <v>4</v>
      </c>
      <c r="C379" s="1141" t="s">
        <v>447</v>
      </c>
      <c r="D379" s="1141"/>
      <c r="E379" s="1141"/>
      <c r="F379" s="207"/>
      <c r="G379" s="207"/>
      <c r="H379" s="207"/>
      <c r="I379" s="207"/>
      <c r="J379" s="208">
        <v>153.22</v>
      </c>
      <c r="K379" s="207"/>
      <c r="L379" s="208">
        <v>51.48</v>
      </c>
      <c r="M379" s="207"/>
      <c r="N379" s="210"/>
      <c r="Z379" s="193"/>
      <c r="AA379" s="200"/>
      <c r="AC379" s="109" t="s">
        <v>447</v>
      </c>
      <c r="AF379" s="200"/>
      <c r="AJ379" s="200"/>
      <c r="AL379" s="200"/>
    </row>
    <row r="380" spans="1:38" s="108" customFormat="1" ht="12">
      <c r="A380" s="205"/>
      <c r="B380" s="204"/>
      <c r="C380" s="1141" t="s">
        <v>448</v>
      </c>
      <c r="D380" s="1141"/>
      <c r="E380" s="1141"/>
      <c r="F380" s="207" t="s">
        <v>390</v>
      </c>
      <c r="G380" s="248">
        <v>45.2</v>
      </c>
      <c r="H380" s="209">
        <v>1.25</v>
      </c>
      <c r="I380" s="254">
        <v>18.984000000000002</v>
      </c>
      <c r="J380" s="204"/>
      <c r="K380" s="207"/>
      <c r="L380" s="204"/>
      <c r="M380" s="207"/>
      <c r="N380" s="210"/>
      <c r="Z380" s="193"/>
      <c r="AA380" s="200"/>
      <c r="AD380" s="109" t="s">
        <v>448</v>
      </c>
      <c r="AF380" s="200"/>
      <c r="AJ380" s="200"/>
      <c r="AL380" s="200"/>
    </row>
    <row r="381" spans="1:38" s="108" customFormat="1" ht="12">
      <c r="A381" s="205"/>
      <c r="B381" s="204"/>
      <c r="C381" s="1141" t="s">
        <v>389</v>
      </c>
      <c r="D381" s="1141"/>
      <c r="E381" s="1141"/>
      <c r="F381" s="207" t="s">
        <v>390</v>
      </c>
      <c r="G381" s="209">
        <v>10.76</v>
      </c>
      <c r="H381" s="209">
        <v>1.25</v>
      </c>
      <c r="I381" s="250">
        <v>4.5191999999999997</v>
      </c>
      <c r="J381" s="204"/>
      <c r="K381" s="207"/>
      <c r="L381" s="204"/>
      <c r="M381" s="207"/>
      <c r="N381" s="210"/>
      <c r="Z381" s="193"/>
      <c r="AA381" s="200"/>
      <c r="AD381" s="109" t="s">
        <v>389</v>
      </c>
      <c r="AF381" s="200"/>
      <c r="AJ381" s="200"/>
      <c r="AL381" s="200"/>
    </row>
    <row r="382" spans="1:38" s="108" customFormat="1" ht="12" customHeight="1">
      <c r="A382" s="205"/>
      <c r="B382" s="204"/>
      <c r="C382" s="1150" t="s">
        <v>391</v>
      </c>
      <c r="D382" s="1150"/>
      <c r="E382" s="1150"/>
      <c r="F382" s="212"/>
      <c r="G382" s="212"/>
      <c r="H382" s="212"/>
      <c r="I382" s="212"/>
      <c r="J382" s="221">
        <v>2037.37</v>
      </c>
      <c r="K382" s="212"/>
      <c r="L382" s="213">
        <v>842.82</v>
      </c>
      <c r="M382" s="212"/>
      <c r="N382" s="214"/>
      <c r="Z382" s="193"/>
      <c r="AA382" s="200"/>
      <c r="AE382" s="109" t="s">
        <v>391</v>
      </c>
      <c r="AF382" s="200"/>
      <c r="AJ382" s="200"/>
      <c r="AL382" s="200"/>
    </row>
    <row r="383" spans="1:38" s="108" customFormat="1" ht="12">
      <c r="A383" s="205"/>
      <c r="B383" s="204"/>
      <c r="C383" s="1141" t="s">
        <v>392</v>
      </c>
      <c r="D383" s="1141"/>
      <c r="E383" s="1141"/>
      <c r="F383" s="207"/>
      <c r="G383" s="207"/>
      <c r="H383" s="207"/>
      <c r="I383" s="207"/>
      <c r="J383" s="204"/>
      <c r="K383" s="207"/>
      <c r="L383" s="208">
        <v>231.43</v>
      </c>
      <c r="M383" s="207"/>
      <c r="N383" s="210"/>
      <c r="Z383" s="193"/>
      <c r="AA383" s="200"/>
      <c r="AD383" s="109" t="s">
        <v>392</v>
      </c>
      <c r="AF383" s="200"/>
      <c r="AJ383" s="200"/>
      <c r="AL383" s="200"/>
    </row>
    <row r="384" spans="1:38" s="108" customFormat="1" ht="22.5" customHeight="1">
      <c r="A384" s="205"/>
      <c r="B384" s="204" t="s">
        <v>961</v>
      </c>
      <c r="C384" s="1141" t="s">
        <v>962</v>
      </c>
      <c r="D384" s="1141"/>
      <c r="E384" s="1141"/>
      <c r="F384" s="207" t="s">
        <v>395</v>
      </c>
      <c r="G384" s="215">
        <v>93</v>
      </c>
      <c r="H384" s="207"/>
      <c r="I384" s="215">
        <v>93</v>
      </c>
      <c r="J384" s="204"/>
      <c r="K384" s="207"/>
      <c r="L384" s="208">
        <v>215.23</v>
      </c>
      <c r="M384" s="207"/>
      <c r="N384" s="210"/>
      <c r="Z384" s="193"/>
      <c r="AA384" s="200"/>
      <c r="AD384" s="109" t="s">
        <v>962</v>
      </c>
      <c r="AF384" s="200"/>
      <c r="AJ384" s="200"/>
      <c r="AL384" s="200"/>
    </row>
    <row r="385" spans="1:38" s="108" customFormat="1" ht="22.5" customHeight="1">
      <c r="A385" s="205"/>
      <c r="B385" s="204" t="s">
        <v>963</v>
      </c>
      <c r="C385" s="1141" t="s">
        <v>964</v>
      </c>
      <c r="D385" s="1141"/>
      <c r="E385" s="1141"/>
      <c r="F385" s="207" t="s">
        <v>395</v>
      </c>
      <c r="G385" s="215">
        <v>62</v>
      </c>
      <c r="H385" s="207"/>
      <c r="I385" s="215">
        <v>62</v>
      </c>
      <c r="J385" s="204"/>
      <c r="K385" s="207"/>
      <c r="L385" s="208">
        <v>143.49</v>
      </c>
      <c r="M385" s="207"/>
      <c r="N385" s="210"/>
      <c r="Z385" s="193"/>
      <c r="AA385" s="200"/>
      <c r="AD385" s="109" t="s">
        <v>964</v>
      </c>
      <c r="AF385" s="200"/>
      <c r="AJ385" s="200"/>
      <c r="AL385" s="200"/>
    </row>
    <row r="386" spans="1:38" s="108" customFormat="1" ht="12" customHeight="1">
      <c r="A386" s="216"/>
      <c r="B386" s="217"/>
      <c r="C386" s="1145" t="s">
        <v>398</v>
      </c>
      <c r="D386" s="1145"/>
      <c r="E386" s="1145"/>
      <c r="F386" s="196"/>
      <c r="G386" s="196"/>
      <c r="H386" s="196"/>
      <c r="I386" s="196"/>
      <c r="J386" s="198"/>
      <c r="K386" s="196"/>
      <c r="L386" s="222">
        <v>1201.54</v>
      </c>
      <c r="M386" s="212"/>
      <c r="N386" s="199"/>
      <c r="Z386" s="193"/>
      <c r="AA386" s="200"/>
      <c r="AF386" s="200" t="s">
        <v>398</v>
      </c>
      <c r="AJ386" s="200"/>
      <c r="AL386" s="200"/>
    </row>
    <row r="387" spans="1:38" s="108" customFormat="1" ht="78.75" customHeight="1">
      <c r="A387" s="194" t="s">
        <v>571</v>
      </c>
      <c r="B387" s="195" t="s">
        <v>1550</v>
      </c>
      <c r="C387" s="1145" t="s">
        <v>1551</v>
      </c>
      <c r="D387" s="1145"/>
      <c r="E387" s="1145"/>
      <c r="F387" s="196" t="s">
        <v>307</v>
      </c>
      <c r="G387" s="196"/>
      <c r="H387" s="196"/>
      <c r="I387" s="256">
        <v>33.6</v>
      </c>
      <c r="J387" s="218">
        <v>304.93</v>
      </c>
      <c r="K387" s="196"/>
      <c r="L387" s="222">
        <v>10245.65</v>
      </c>
      <c r="M387" s="196"/>
      <c r="N387" s="199"/>
      <c r="Z387" s="193"/>
      <c r="AA387" s="200" t="s">
        <v>1551</v>
      </c>
      <c r="AF387" s="200"/>
      <c r="AJ387" s="200"/>
      <c r="AL387" s="200"/>
    </row>
    <row r="388" spans="1:38" s="108" customFormat="1" ht="12" customHeight="1">
      <c r="A388" s="216"/>
      <c r="B388" s="217"/>
      <c r="C388" s="1141" t="s">
        <v>409</v>
      </c>
      <c r="D388" s="1141"/>
      <c r="E388" s="1141"/>
      <c r="F388" s="1141"/>
      <c r="G388" s="1141"/>
      <c r="H388" s="1141"/>
      <c r="I388" s="1141"/>
      <c r="J388" s="1141"/>
      <c r="K388" s="1141"/>
      <c r="L388" s="1141"/>
      <c r="M388" s="1141"/>
      <c r="N388" s="1146"/>
      <c r="Z388" s="193"/>
      <c r="AA388" s="200"/>
      <c r="AF388" s="200"/>
      <c r="AG388" s="109" t="s">
        <v>409</v>
      </c>
      <c r="AJ388" s="200"/>
      <c r="AL388" s="200"/>
    </row>
    <row r="389" spans="1:38" s="108" customFormat="1" ht="12" customHeight="1">
      <c r="A389" s="201"/>
      <c r="B389" s="202"/>
      <c r="C389" s="1141" t="s">
        <v>1552</v>
      </c>
      <c r="D389" s="1141"/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6"/>
      <c r="Z389" s="193"/>
      <c r="AA389" s="200"/>
      <c r="AF389" s="200"/>
      <c r="AH389" s="109" t="s">
        <v>1552</v>
      </c>
      <c r="AJ389" s="200"/>
      <c r="AL389" s="200"/>
    </row>
    <row r="390" spans="1:38" s="108" customFormat="1" ht="12" customHeight="1">
      <c r="A390" s="216"/>
      <c r="B390" s="217"/>
      <c r="C390" s="1145" t="s">
        <v>398</v>
      </c>
      <c r="D390" s="1145"/>
      <c r="E390" s="1145"/>
      <c r="F390" s="196"/>
      <c r="G390" s="196"/>
      <c r="H390" s="196"/>
      <c r="I390" s="196"/>
      <c r="J390" s="198"/>
      <c r="K390" s="196"/>
      <c r="L390" s="222">
        <v>10245.65</v>
      </c>
      <c r="M390" s="212"/>
      <c r="N390" s="199"/>
      <c r="Z390" s="193"/>
      <c r="AA390" s="200"/>
      <c r="AF390" s="200" t="s">
        <v>398</v>
      </c>
      <c r="AJ390" s="200"/>
      <c r="AL390" s="200"/>
    </row>
    <row r="391" spans="1:38" s="108" customFormat="1" ht="22.5" customHeight="1">
      <c r="A391" s="194" t="s">
        <v>572</v>
      </c>
      <c r="B391" s="195" t="s">
        <v>1553</v>
      </c>
      <c r="C391" s="1145" t="s">
        <v>1554</v>
      </c>
      <c r="D391" s="1145"/>
      <c r="E391" s="1145"/>
      <c r="F391" s="196" t="s">
        <v>891</v>
      </c>
      <c r="G391" s="196"/>
      <c r="H391" s="196"/>
      <c r="I391" s="251">
        <v>322</v>
      </c>
      <c r="J391" s="218">
        <v>64.47</v>
      </c>
      <c r="K391" s="196"/>
      <c r="L391" s="222">
        <v>20759.34</v>
      </c>
      <c r="M391" s="196"/>
      <c r="N391" s="199"/>
      <c r="Z391" s="193"/>
      <c r="AA391" s="200" t="s">
        <v>1554</v>
      </c>
      <c r="AF391" s="200"/>
      <c r="AJ391" s="200"/>
      <c r="AL391" s="200"/>
    </row>
    <row r="392" spans="1:38" s="108" customFormat="1" ht="12" customHeight="1">
      <c r="A392" s="216"/>
      <c r="B392" s="217"/>
      <c r="C392" s="1141" t="s">
        <v>409</v>
      </c>
      <c r="D392" s="1141"/>
      <c r="E392" s="1141"/>
      <c r="F392" s="1141"/>
      <c r="G392" s="1141"/>
      <c r="H392" s="1141"/>
      <c r="I392" s="1141"/>
      <c r="J392" s="1141"/>
      <c r="K392" s="1141"/>
      <c r="L392" s="1141"/>
      <c r="M392" s="1141"/>
      <c r="N392" s="1146"/>
      <c r="Z392" s="193"/>
      <c r="AA392" s="200"/>
      <c r="AF392" s="200"/>
      <c r="AG392" s="109" t="s">
        <v>409</v>
      </c>
      <c r="AJ392" s="200"/>
      <c r="AL392" s="200"/>
    </row>
    <row r="393" spans="1:38" s="108" customFormat="1" ht="12" customHeight="1">
      <c r="A393" s="216"/>
      <c r="B393" s="217"/>
      <c r="C393" s="1145" t="s">
        <v>398</v>
      </c>
      <c r="D393" s="1145"/>
      <c r="E393" s="1145"/>
      <c r="F393" s="196"/>
      <c r="G393" s="196"/>
      <c r="H393" s="196"/>
      <c r="I393" s="196"/>
      <c r="J393" s="198"/>
      <c r="K393" s="196"/>
      <c r="L393" s="222">
        <v>20759.34</v>
      </c>
      <c r="M393" s="212"/>
      <c r="N393" s="199"/>
      <c r="Z393" s="193"/>
      <c r="AA393" s="200"/>
      <c r="AF393" s="200" t="s">
        <v>398</v>
      </c>
      <c r="AJ393" s="200"/>
      <c r="AL393" s="200"/>
    </row>
    <row r="394" spans="1:38" s="108" customFormat="1" ht="22.5" customHeight="1">
      <c r="A394" s="194" t="s">
        <v>580</v>
      </c>
      <c r="B394" s="195" t="s">
        <v>1555</v>
      </c>
      <c r="C394" s="1145" t="s">
        <v>1556</v>
      </c>
      <c r="D394" s="1145"/>
      <c r="E394" s="1145"/>
      <c r="F394" s="196" t="s">
        <v>481</v>
      </c>
      <c r="G394" s="196"/>
      <c r="H394" s="196"/>
      <c r="I394" s="223">
        <v>7.4999999999999997E-2</v>
      </c>
      <c r="J394" s="198"/>
      <c r="K394" s="196"/>
      <c r="L394" s="198"/>
      <c r="M394" s="196"/>
      <c r="N394" s="199"/>
      <c r="Z394" s="193"/>
      <c r="AA394" s="200" t="s">
        <v>1556</v>
      </c>
      <c r="AF394" s="200"/>
      <c r="AJ394" s="200"/>
      <c r="AL394" s="200"/>
    </row>
    <row r="395" spans="1:38" s="108" customFormat="1" ht="12" customHeight="1">
      <c r="A395" s="201"/>
      <c r="B395" s="202"/>
      <c r="C395" s="1141" t="s">
        <v>1557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F395" s="200"/>
      <c r="AH395" s="109" t="s">
        <v>1557</v>
      </c>
      <c r="AJ395" s="200"/>
      <c r="AL395" s="200"/>
    </row>
    <row r="396" spans="1:38" s="108" customFormat="1" ht="12">
      <c r="A396" s="205"/>
      <c r="B396" s="206">
        <v>1</v>
      </c>
      <c r="C396" s="1141" t="s">
        <v>446</v>
      </c>
      <c r="D396" s="1141"/>
      <c r="E396" s="1141"/>
      <c r="F396" s="207"/>
      <c r="G396" s="207"/>
      <c r="H396" s="207"/>
      <c r="I396" s="207"/>
      <c r="J396" s="208">
        <v>49.82</v>
      </c>
      <c r="K396" s="207"/>
      <c r="L396" s="208">
        <v>3.74</v>
      </c>
      <c r="M396" s="207"/>
      <c r="N396" s="210"/>
      <c r="Z396" s="193"/>
      <c r="AA396" s="200"/>
      <c r="AC396" s="109" t="s">
        <v>446</v>
      </c>
      <c r="AF396" s="200"/>
      <c r="AJ396" s="200"/>
      <c r="AL396" s="200"/>
    </row>
    <row r="397" spans="1:38" s="108" customFormat="1" ht="12">
      <c r="A397" s="205"/>
      <c r="B397" s="206">
        <v>2</v>
      </c>
      <c r="C397" s="1141" t="s">
        <v>387</v>
      </c>
      <c r="D397" s="1141"/>
      <c r="E397" s="1141"/>
      <c r="F397" s="207"/>
      <c r="G397" s="207"/>
      <c r="H397" s="207"/>
      <c r="I397" s="207"/>
      <c r="J397" s="208">
        <v>6.09</v>
      </c>
      <c r="K397" s="207"/>
      <c r="L397" s="208">
        <v>0.46</v>
      </c>
      <c r="M397" s="207"/>
      <c r="N397" s="210"/>
      <c r="Z397" s="193"/>
      <c r="AA397" s="200"/>
      <c r="AC397" s="109" t="s">
        <v>387</v>
      </c>
      <c r="AF397" s="200"/>
      <c r="AJ397" s="200"/>
      <c r="AL397" s="200"/>
    </row>
    <row r="398" spans="1:38" s="108" customFormat="1" ht="12">
      <c r="A398" s="205"/>
      <c r="B398" s="206">
        <v>3</v>
      </c>
      <c r="C398" s="1141" t="s">
        <v>388</v>
      </c>
      <c r="D398" s="1141"/>
      <c r="E398" s="1141"/>
      <c r="F398" s="207"/>
      <c r="G398" s="207"/>
      <c r="H398" s="207"/>
      <c r="I398" s="207"/>
      <c r="J398" s="208">
        <v>1.28</v>
      </c>
      <c r="K398" s="207"/>
      <c r="L398" s="208">
        <v>0.1</v>
      </c>
      <c r="M398" s="207"/>
      <c r="N398" s="210"/>
      <c r="Z398" s="193"/>
      <c r="AA398" s="200"/>
      <c r="AC398" s="109" t="s">
        <v>388</v>
      </c>
      <c r="AF398" s="200"/>
      <c r="AJ398" s="200"/>
      <c r="AL398" s="200"/>
    </row>
    <row r="399" spans="1:38" s="108" customFormat="1" ht="12">
      <c r="A399" s="205"/>
      <c r="B399" s="204"/>
      <c r="C399" s="1141" t="s">
        <v>448</v>
      </c>
      <c r="D399" s="1141"/>
      <c r="E399" s="1141"/>
      <c r="F399" s="207" t="s">
        <v>390</v>
      </c>
      <c r="G399" s="248">
        <v>5.3</v>
      </c>
      <c r="H399" s="207"/>
      <c r="I399" s="250">
        <v>0.39750000000000002</v>
      </c>
      <c r="J399" s="204"/>
      <c r="K399" s="207"/>
      <c r="L399" s="204"/>
      <c r="M399" s="207"/>
      <c r="N399" s="210"/>
      <c r="Z399" s="193"/>
      <c r="AA399" s="200"/>
      <c r="AD399" s="109" t="s">
        <v>448</v>
      </c>
      <c r="AF399" s="200"/>
      <c r="AJ399" s="200"/>
      <c r="AL399" s="200"/>
    </row>
    <row r="400" spans="1:38" s="108" customFormat="1" ht="12">
      <c r="A400" s="205"/>
      <c r="B400" s="204"/>
      <c r="C400" s="1141" t="s">
        <v>389</v>
      </c>
      <c r="D400" s="1141"/>
      <c r="E400" s="1141"/>
      <c r="F400" s="207" t="s">
        <v>390</v>
      </c>
      <c r="G400" s="209">
        <v>0.11</v>
      </c>
      <c r="H400" s="207"/>
      <c r="I400" s="252">
        <v>8.2500000000000004E-3</v>
      </c>
      <c r="J400" s="204"/>
      <c r="K400" s="207"/>
      <c r="L400" s="204"/>
      <c r="M400" s="207"/>
      <c r="N400" s="210"/>
      <c r="Z400" s="193"/>
      <c r="AA400" s="200"/>
      <c r="AD400" s="109" t="s">
        <v>389</v>
      </c>
      <c r="AF400" s="200"/>
      <c r="AJ400" s="200"/>
      <c r="AL400" s="200"/>
    </row>
    <row r="401" spans="1:38" s="108" customFormat="1" ht="12" customHeight="1">
      <c r="A401" s="205"/>
      <c r="B401" s="204"/>
      <c r="C401" s="1150" t="s">
        <v>391</v>
      </c>
      <c r="D401" s="1150"/>
      <c r="E401" s="1150"/>
      <c r="F401" s="212"/>
      <c r="G401" s="212"/>
      <c r="H401" s="212"/>
      <c r="I401" s="212"/>
      <c r="J401" s="213">
        <v>55.91</v>
      </c>
      <c r="K401" s="212"/>
      <c r="L401" s="213">
        <v>4.2</v>
      </c>
      <c r="M401" s="212"/>
      <c r="N401" s="214"/>
      <c r="Z401" s="193"/>
      <c r="AA401" s="200"/>
      <c r="AE401" s="109" t="s">
        <v>391</v>
      </c>
      <c r="AF401" s="200"/>
      <c r="AJ401" s="200"/>
      <c r="AL401" s="200"/>
    </row>
    <row r="402" spans="1:38" s="108" customFormat="1" ht="12">
      <c r="A402" s="205"/>
      <c r="B402" s="204"/>
      <c r="C402" s="1141" t="s">
        <v>392</v>
      </c>
      <c r="D402" s="1141"/>
      <c r="E402" s="1141"/>
      <c r="F402" s="207"/>
      <c r="G402" s="207"/>
      <c r="H402" s="207"/>
      <c r="I402" s="207"/>
      <c r="J402" s="204"/>
      <c r="K402" s="207"/>
      <c r="L402" s="208">
        <v>3.84</v>
      </c>
      <c r="M402" s="207"/>
      <c r="N402" s="210"/>
      <c r="Z402" s="193"/>
      <c r="AA402" s="200"/>
      <c r="AD402" s="109" t="s">
        <v>392</v>
      </c>
      <c r="AF402" s="200"/>
      <c r="AJ402" s="200"/>
      <c r="AL402" s="200"/>
    </row>
    <row r="403" spans="1:38" s="108" customFormat="1" ht="22.5">
      <c r="A403" s="205"/>
      <c r="B403" s="204" t="s">
        <v>1446</v>
      </c>
      <c r="C403" s="1141" t="s">
        <v>1447</v>
      </c>
      <c r="D403" s="1141"/>
      <c r="E403" s="1141"/>
      <c r="F403" s="207" t="s">
        <v>395</v>
      </c>
      <c r="G403" s="215">
        <v>109</v>
      </c>
      <c r="H403" s="207"/>
      <c r="I403" s="215">
        <v>109</v>
      </c>
      <c r="J403" s="204"/>
      <c r="K403" s="207"/>
      <c r="L403" s="208">
        <v>4.1900000000000004</v>
      </c>
      <c r="M403" s="207"/>
      <c r="N403" s="210"/>
      <c r="Z403" s="193"/>
      <c r="AA403" s="200"/>
      <c r="AD403" s="109" t="s">
        <v>1447</v>
      </c>
      <c r="AF403" s="200"/>
      <c r="AJ403" s="200"/>
      <c r="AL403" s="200"/>
    </row>
    <row r="404" spans="1:38" s="108" customFormat="1" ht="22.5">
      <c r="A404" s="205"/>
      <c r="B404" s="204" t="s">
        <v>1448</v>
      </c>
      <c r="C404" s="1141" t="s">
        <v>1449</v>
      </c>
      <c r="D404" s="1141"/>
      <c r="E404" s="1141"/>
      <c r="F404" s="207" t="s">
        <v>395</v>
      </c>
      <c r="G404" s="215">
        <v>57</v>
      </c>
      <c r="H404" s="207"/>
      <c r="I404" s="215">
        <v>57</v>
      </c>
      <c r="J404" s="204"/>
      <c r="K404" s="207"/>
      <c r="L404" s="208">
        <v>2.19</v>
      </c>
      <c r="M404" s="207"/>
      <c r="N404" s="210"/>
      <c r="Z404" s="193"/>
      <c r="AA404" s="200"/>
      <c r="AD404" s="109" t="s">
        <v>1449</v>
      </c>
      <c r="AF404" s="200"/>
      <c r="AJ404" s="200"/>
      <c r="AL404" s="200"/>
    </row>
    <row r="405" spans="1:38" s="108" customFormat="1" ht="12" customHeight="1">
      <c r="A405" s="216"/>
      <c r="B405" s="217"/>
      <c r="C405" s="1145" t="s">
        <v>398</v>
      </c>
      <c r="D405" s="1145"/>
      <c r="E405" s="1145"/>
      <c r="F405" s="196"/>
      <c r="G405" s="196"/>
      <c r="H405" s="196"/>
      <c r="I405" s="196"/>
      <c r="J405" s="198"/>
      <c r="K405" s="196"/>
      <c r="L405" s="218">
        <v>10.58</v>
      </c>
      <c r="M405" s="212"/>
      <c r="N405" s="199"/>
      <c r="Z405" s="193"/>
      <c r="AA405" s="200"/>
      <c r="AF405" s="200" t="s">
        <v>398</v>
      </c>
      <c r="AJ405" s="200"/>
      <c r="AL405" s="200"/>
    </row>
    <row r="406" spans="1:38" s="108" customFormat="1" ht="45" customHeight="1">
      <c r="A406" s="194" t="s">
        <v>586</v>
      </c>
      <c r="B406" s="195" t="s">
        <v>1558</v>
      </c>
      <c r="C406" s="1145" t="s">
        <v>1559</v>
      </c>
      <c r="D406" s="1145"/>
      <c r="E406" s="1145"/>
      <c r="F406" s="196" t="s">
        <v>486</v>
      </c>
      <c r="G406" s="196"/>
      <c r="H406" s="196"/>
      <c r="I406" s="247">
        <v>3.75</v>
      </c>
      <c r="J406" s="218">
        <v>144.34</v>
      </c>
      <c r="K406" s="196"/>
      <c r="L406" s="218">
        <v>541.28</v>
      </c>
      <c r="M406" s="196"/>
      <c r="N406" s="199"/>
      <c r="Z406" s="193"/>
      <c r="AA406" s="200" t="s">
        <v>1559</v>
      </c>
      <c r="AF406" s="200"/>
      <c r="AJ406" s="200"/>
      <c r="AL406" s="200"/>
    </row>
    <row r="407" spans="1:38" s="108" customFormat="1" ht="12">
      <c r="A407" s="216"/>
      <c r="B407" s="217"/>
      <c r="C407" s="1141" t="s">
        <v>1560</v>
      </c>
      <c r="D407" s="1141"/>
      <c r="E407" s="1141"/>
      <c r="F407" s="1141"/>
      <c r="G407" s="1141"/>
      <c r="H407" s="1141"/>
      <c r="I407" s="1141"/>
      <c r="J407" s="1141"/>
      <c r="K407" s="1141"/>
      <c r="L407" s="1141"/>
      <c r="M407" s="1141"/>
      <c r="N407" s="1146"/>
      <c r="Z407" s="193"/>
      <c r="AA407" s="200"/>
      <c r="AF407" s="200"/>
      <c r="AG407" s="109" t="s">
        <v>1560</v>
      </c>
      <c r="AJ407" s="200"/>
      <c r="AL407" s="200"/>
    </row>
    <row r="408" spans="1:38" s="108" customFormat="1" ht="12">
      <c r="A408" s="201"/>
      <c r="B408" s="202"/>
      <c r="C408" s="1141" t="s">
        <v>1561</v>
      </c>
      <c r="D408" s="1141"/>
      <c r="E408" s="1141"/>
      <c r="F408" s="1141"/>
      <c r="G408" s="1141"/>
      <c r="H408" s="1141"/>
      <c r="I408" s="1141"/>
      <c r="J408" s="1141"/>
      <c r="K408" s="1141"/>
      <c r="L408" s="1141"/>
      <c r="M408" s="1141"/>
      <c r="N408" s="1146"/>
      <c r="Z408" s="193"/>
      <c r="AA408" s="200"/>
      <c r="AF408" s="200"/>
      <c r="AH408" s="109" t="s">
        <v>1561</v>
      </c>
      <c r="AJ408" s="200"/>
      <c r="AL408" s="200"/>
    </row>
    <row r="409" spans="1:38" s="108" customFormat="1" ht="12" customHeight="1">
      <c r="A409" s="216"/>
      <c r="B409" s="217"/>
      <c r="C409" s="1145" t="s">
        <v>398</v>
      </c>
      <c r="D409" s="1145"/>
      <c r="E409" s="1145"/>
      <c r="F409" s="196"/>
      <c r="G409" s="196"/>
      <c r="H409" s="196"/>
      <c r="I409" s="196"/>
      <c r="J409" s="198"/>
      <c r="K409" s="196"/>
      <c r="L409" s="218">
        <v>541.28</v>
      </c>
      <c r="M409" s="212"/>
      <c r="N409" s="199"/>
      <c r="Z409" s="193"/>
      <c r="AA409" s="200"/>
      <c r="AF409" s="200" t="s">
        <v>398</v>
      </c>
      <c r="AJ409" s="200"/>
      <c r="AL409" s="200"/>
    </row>
    <row r="410" spans="1:38" s="108" customFormat="1" ht="45" customHeight="1">
      <c r="A410" s="194" t="s">
        <v>594</v>
      </c>
      <c r="B410" s="195" t="s">
        <v>1562</v>
      </c>
      <c r="C410" s="1145" t="s">
        <v>1563</v>
      </c>
      <c r="D410" s="1145"/>
      <c r="E410" s="1145"/>
      <c r="F410" s="196" t="s">
        <v>408</v>
      </c>
      <c r="G410" s="196"/>
      <c r="H410" s="196"/>
      <c r="I410" s="256">
        <v>2.2000000000000002</v>
      </c>
      <c r="J410" s="198"/>
      <c r="K410" s="196"/>
      <c r="L410" s="198"/>
      <c r="M410" s="196"/>
      <c r="N410" s="199"/>
      <c r="Z410" s="193"/>
      <c r="AA410" s="200" t="s">
        <v>1563</v>
      </c>
      <c r="AF410" s="200"/>
      <c r="AJ410" s="200"/>
      <c r="AL410" s="200"/>
    </row>
    <row r="411" spans="1:38" s="108" customFormat="1" ht="33.75" customHeight="1">
      <c r="A411" s="203"/>
      <c r="B411" s="204" t="s">
        <v>385</v>
      </c>
      <c r="C411" s="1141" t="s">
        <v>386</v>
      </c>
      <c r="D411" s="1141"/>
      <c r="E411" s="1141"/>
      <c r="F411" s="1141"/>
      <c r="G411" s="1141"/>
      <c r="H411" s="1141"/>
      <c r="I411" s="1141"/>
      <c r="J411" s="1141"/>
      <c r="K411" s="1141"/>
      <c r="L411" s="1141"/>
      <c r="M411" s="1141"/>
      <c r="N411" s="1146"/>
      <c r="Z411" s="193"/>
      <c r="AA411" s="200"/>
      <c r="AB411" s="109" t="s">
        <v>386</v>
      </c>
      <c r="AF411" s="200"/>
      <c r="AJ411" s="200"/>
      <c r="AL411" s="200"/>
    </row>
    <row r="412" spans="1:38" s="108" customFormat="1" ht="12">
      <c r="A412" s="205"/>
      <c r="B412" s="206">
        <v>1</v>
      </c>
      <c r="C412" s="1141" t="s">
        <v>446</v>
      </c>
      <c r="D412" s="1141"/>
      <c r="E412" s="1141"/>
      <c r="F412" s="207"/>
      <c r="G412" s="207"/>
      <c r="H412" s="207"/>
      <c r="I412" s="207"/>
      <c r="J412" s="208">
        <v>192.78</v>
      </c>
      <c r="K412" s="209">
        <v>1.25</v>
      </c>
      <c r="L412" s="208">
        <v>530.15</v>
      </c>
      <c r="M412" s="207"/>
      <c r="N412" s="210"/>
      <c r="Z412" s="193"/>
      <c r="AA412" s="200"/>
      <c r="AC412" s="109" t="s">
        <v>446</v>
      </c>
      <c r="AF412" s="200"/>
      <c r="AJ412" s="200"/>
      <c r="AL412" s="200"/>
    </row>
    <row r="413" spans="1:38" s="108" customFormat="1" ht="12">
      <c r="A413" s="205"/>
      <c r="B413" s="206">
        <v>2</v>
      </c>
      <c r="C413" s="1141" t="s">
        <v>387</v>
      </c>
      <c r="D413" s="1141"/>
      <c r="E413" s="1141"/>
      <c r="F413" s="207"/>
      <c r="G413" s="207"/>
      <c r="H413" s="207"/>
      <c r="I413" s="207"/>
      <c r="J413" s="208">
        <v>71.14</v>
      </c>
      <c r="K413" s="209">
        <v>1.25</v>
      </c>
      <c r="L413" s="208">
        <v>195.64</v>
      </c>
      <c r="M413" s="207"/>
      <c r="N413" s="210"/>
      <c r="Z413" s="193"/>
      <c r="AA413" s="200"/>
      <c r="AC413" s="109" t="s">
        <v>387</v>
      </c>
      <c r="AF413" s="200"/>
      <c r="AJ413" s="200"/>
      <c r="AL413" s="200"/>
    </row>
    <row r="414" spans="1:38" s="108" customFormat="1" ht="12">
      <c r="A414" s="205"/>
      <c r="B414" s="206">
        <v>3</v>
      </c>
      <c r="C414" s="1141" t="s">
        <v>388</v>
      </c>
      <c r="D414" s="1141"/>
      <c r="E414" s="1141"/>
      <c r="F414" s="207"/>
      <c r="G414" s="207"/>
      <c r="H414" s="207"/>
      <c r="I414" s="207"/>
      <c r="J414" s="208">
        <v>8</v>
      </c>
      <c r="K414" s="209">
        <v>1.25</v>
      </c>
      <c r="L414" s="208">
        <v>22</v>
      </c>
      <c r="M414" s="207"/>
      <c r="N414" s="210"/>
      <c r="Z414" s="193"/>
      <c r="AA414" s="200"/>
      <c r="AC414" s="109" t="s">
        <v>388</v>
      </c>
      <c r="AF414" s="200"/>
      <c r="AJ414" s="200"/>
      <c r="AL414" s="200"/>
    </row>
    <row r="415" spans="1:38" s="108" customFormat="1" ht="12">
      <c r="A415" s="205"/>
      <c r="B415" s="206">
        <v>4</v>
      </c>
      <c r="C415" s="1141" t="s">
        <v>447</v>
      </c>
      <c r="D415" s="1141"/>
      <c r="E415" s="1141"/>
      <c r="F415" s="207"/>
      <c r="G415" s="207"/>
      <c r="H415" s="207"/>
      <c r="I415" s="207"/>
      <c r="J415" s="208">
        <v>325.66000000000003</v>
      </c>
      <c r="K415" s="207"/>
      <c r="L415" s="208">
        <v>716.45</v>
      </c>
      <c r="M415" s="207"/>
      <c r="N415" s="210"/>
      <c r="Z415" s="193"/>
      <c r="AA415" s="200"/>
      <c r="AC415" s="109" t="s">
        <v>447</v>
      </c>
      <c r="AF415" s="200"/>
      <c r="AJ415" s="200"/>
      <c r="AL415" s="200"/>
    </row>
    <row r="416" spans="1:38" s="108" customFormat="1" ht="12">
      <c r="A416" s="205"/>
      <c r="B416" s="204"/>
      <c r="C416" s="1141" t="s">
        <v>448</v>
      </c>
      <c r="D416" s="1141"/>
      <c r="E416" s="1141"/>
      <c r="F416" s="207" t="s">
        <v>390</v>
      </c>
      <c r="G416" s="209">
        <v>20.04</v>
      </c>
      <c r="H416" s="209">
        <v>1.25</v>
      </c>
      <c r="I416" s="209">
        <v>55.11</v>
      </c>
      <c r="J416" s="204"/>
      <c r="K416" s="207"/>
      <c r="L416" s="204"/>
      <c r="M416" s="207"/>
      <c r="N416" s="210"/>
      <c r="Z416" s="193"/>
      <c r="AA416" s="200"/>
      <c r="AD416" s="109" t="s">
        <v>448</v>
      </c>
      <c r="AF416" s="200"/>
      <c r="AJ416" s="200"/>
      <c r="AL416" s="200"/>
    </row>
    <row r="417" spans="1:38" s="108" customFormat="1" ht="12">
      <c r="A417" s="205"/>
      <c r="B417" s="204"/>
      <c r="C417" s="1141" t="s">
        <v>389</v>
      </c>
      <c r="D417" s="1141"/>
      <c r="E417" s="1141"/>
      <c r="F417" s="207" t="s">
        <v>390</v>
      </c>
      <c r="G417" s="209">
        <v>0.69</v>
      </c>
      <c r="H417" s="209">
        <v>1.25</v>
      </c>
      <c r="I417" s="250">
        <v>1.8975</v>
      </c>
      <c r="J417" s="204"/>
      <c r="K417" s="207"/>
      <c r="L417" s="204"/>
      <c r="M417" s="207"/>
      <c r="N417" s="210"/>
      <c r="Z417" s="193"/>
      <c r="AA417" s="200"/>
      <c r="AD417" s="109" t="s">
        <v>389</v>
      </c>
      <c r="AF417" s="200"/>
      <c r="AJ417" s="200"/>
      <c r="AL417" s="200"/>
    </row>
    <row r="418" spans="1:38" s="108" customFormat="1" ht="12" customHeight="1">
      <c r="A418" s="205"/>
      <c r="B418" s="204"/>
      <c r="C418" s="1150" t="s">
        <v>391</v>
      </c>
      <c r="D418" s="1150"/>
      <c r="E418" s="1150"/>
      <c r="F418" s="212"/>
      <c r="G418" s="212"/>
      <c r="H418" s="212"/>
      <c r="I418" s="212"/>
      <c r="J418" s="213">
        <v>589.58000000000004</v>
      </c>
      <c r="K418" s="212"/>
      <c r="L418" s="221">
        <v>1442.24</v>
      </c>
      <c r="M418" s="212"/>
      <c r="N418" s="214"/>
      <c r="Z418" s="193"/>
      <c r="AA418" s="200"/>
      <c r="AE418" s="109" t="s">
        <v>391</v>
      </c>
      <c r="AF418" s="200"/>
      <c r="AJ418" s="200"/>
      <c r="AL418" s="200"/>
    </row>
    <row r="419" spans="1:38" s="108" customFormat="1" ht="12">
      <c r="A419" s="205"/>
      <c r="B419" s="204"/>
      <c r="C419" s="1141" t="s">
        <v>392</v>
      </c>
      <c r="D419" s="1141"/>
      <c r="E419" s="1141"/>
      <c r="F419" s="207"/>
      <c r="G419" s="207"/>
      <c r="H419" s="207"/>
      <c r="I419" s="207"/>
      <c r="J419" s="204"/>
      <c r="K419" s="207"/>
      <c r="L419" s="208">
        <v>552.15</v>
      </c>
      <c r="M419" s="207"/>
      <c r="N419" s="210"/>
      <c r="Z419" s="193"/>
      <c r="AA419" s="200"/>
      <c r="AD419" s="109" t="s">
        <v>392</v>
      </c>
      <c r="AF419" s="200"/>
      <c r="AJ419" s="200"/>
      <c r="AL419" s="200"/>
    </row>
    <row r="420" spans="1:38" s="108" customFormat="1" ht="22.5" customHeight="1">
      <c r="A420" s="205"/>
      <c r="B420" s="204" t="s">
        <v>550</v>
      </c>
      <c r="C420" s="1141" t="s">
        <v>551</v>
      </c>
      <c r="D420" s="1141"/>
      <c r="E420" s="1141"/>
      <c r="F420" s="207" t="s">
        <v>395</v>
      </c>
      <c r="G420" s="215">
        <v>97</v>
      </c>
      <c r="H420" s="207"/>
      <c r="I420" s="215">
        <v>97</v>
      </c>
      <c r="J420" s="204"/>
      <c r="K420" s="207"/>
      <c r="L420" s="208">
        <v>535.59</v>
      </c>
      <c r="M420" s="207"/>
      <c r="N420" s="210"/>
      <c r="Z420" s="193"/>
      <c r="AA420" s="200"/>
      <c r="AD420" s="109" t="s">
        <v>551</v>
      </c>
      <c r="AF420" s="200"/>
      <c r="AJ420" s="200"/>
      <c r="AL420" s="200"/>
    </row>
    <row r="421" spans="1:38" s="108" customFormat="1" ht="22.5" customHeight="1">
      <c r="A421" s="205"/>
      <c r="B421" s="204" t="s">
        <v>552</v>
      </c>
      <c r="C421" s="1141" t="s">
        <v>553</v>
      </c>
      <c r="D421" s="1141"/>
      <c r="E421" s="1141"/>
      <c r="F421" s="207" t="s">
        <v>395</v>
      </c>
      <c r="G421" s="215">
        <v>55</v>
      </c>
      <c r="H421" s="207"/>
      <c r="I421" s="215">
        <v>55</v>
      </c>
      <c r="J421" s="204"/>
      <c r="K421" s="207"/>
      <c r="L421" s="208">
        <v>303.68</v>
      </c>
      <c r="M421" s="207"/>
      <c r="N421" s="210"/>
      <c r="Z421" s="193"/>
      <c r="AA421" s="200"/>
      <c r="AD421" s="109" t="s">
        <v>553</v>
      </c>
      <c r="AF421" s="200"/>
      <c r="AJ421" s="200"/>
      <c r="AL421" s="200"/>
    </row>
    <row r="422" spans="1:38" s="108" customFormat="1" ht="12" customHeight="1">
      <c r="A422" s="216"/>
      <c r="B422" s="217"/>
      <c r="C422" s="1145" t="s">
        <v>398</v>
      </c>
      <c r="D422" s="1145"/>
      <c r="E422" s="1145"/>
      <c r="F422" s="196"/>
      <c r="G422" s="196"/>
      <c r="H422" s="196"/>
      <c r="I422" s="196"/>
      <c r="J422" s="198"/>
      <c r="K422" s="196"/>
      <c r="L422" s="222">
        <v>2281.5100000000002</v>
      </c>
      <c r="M422" s="212"/>
      <c r="N422" s="199"/>
      <c r="Z422" s="193"/>
      <c r="AA422" s="200"/>
      <c r="AF422" s="200" t="s">
        <v>398</v>
      </c>
      <c r="AJ422" s="200"/>
      <c r="AL422" s="200"/>
    </row>
    <row r="423" spans="1:38" s="108" customFormat="1" ht="22.5" customHeight="1">
      <c r="A423" s="194" t="s">
        <v>597</v>
      </c>
      <c r="B423" s="195" t="s">
        <v>1564</v>
      </c>
      <c r="C423" s="1145" t="s">
        <v>1565</v>
      </c>
      <c r="D423" s="1145"/>
      <c r="E423" s="1145"/>
      <c r="F423" s="196" t="s">
        <v>408</v>
      </c>
      <c r="G423" s="196"/>
      <c r="H423" s="196"/>
      <c r="I423" s="223">
        <v>2.1339999999999999</v>
      </c>
      <c r="J423" s="222">
        <v>1581.23</v>
      </c>
      <c r="K423" s="196"/>
      <c r="L423" s="222">
        <v>3374.34</v>
      </c>
      <c r="M423" s="196"/>
      <c r="N423" s="199"/>
      <c r="Z423" s="193"/>
      <c r="AA423" s="200" t="s">
        <v>1565</v>
      </c>
      <c r="AF423" s="200"/>
      <c r="AJ423" s="200"/>
      <c r="AL423" s="200"/>
    </row>
    <row r="424" spans="1:38" s="108" customFormat="1" ht="12" customHeight="1">
      <c r="A424" s="216"/>
      <c r="B424" s="217"/>
      <c r="C424" s="1141" t="s">
        <v>409</v>
      </c>
      <c r="D424" s="1141"/>
      <c r="E424" s="1141"/>
      <c r="F424" s="1141"/>
      <c r="G424" s="1141"/>
      <c r="H424" s="1141"/>
      <c r="I424" s="1141"/>
      <c r="J424" s="1141"/>
      <c r="K424" s="1141"/>
      <c r="L424" s="1141"/>
      <c r="M424" s="1141"/>
      <c r="N424" s="1146"/>
      <c r="Z424" s="193"/>
      <c r="AA424" s="200"/>
      <c r="AF424" s="200"/>
      <c r="AG424" s="109" t="s">
        <v>409</v>
      </c>
      <c r="AJ424" s="200"/>
      <c r="AL424" s="200"/>
    </row>
    <row r="425" spans="1:38" s="108" customFormat="1" ht="12" customHeight="1">
      <c r="A425" s="216"/>
      <c r="B425" s="217"/>
      <c r="C425" s="1145" t="s">
        <v>398</v>
      </c>
      <c r="D425" s="1145"/>
      <c r="E425" s="1145"/>
      <c r="F425" s="196"/>
      <c r="G425" s="196"/>
      <c r="H425" s="196"/>
      <c r="I425" s="196"/>
      <c r="J425" s="198"/>
      <c r="K425" s="196"/>
      <c r="L425" s="222">
        <v>3374.34</v>
      </c>
      <c r="M425" s="212"/>
      <c r="N425" s="199"/>
      <c r="Z425" s="193"/>
      <c r="AA425" s="200"/>
      <c r="AF425" s="200" t="s">
        <v>398</v>
      </c>
      <c r="AJ425" s="200"/>
      <c r="AL425" s="200"/>
    </row>
    <row r="426" spans="1:38" s="108" customFormat="1" ht="1.5" customHeight="1">
      <c r="A426" s="224"/>
      <c r="B426" s="217"/>
      <c r="C426" s="217"/>
      <c r="D426" s="217"/>
      <c r="E426" s="217"/>
      <c r="F426" s="225"/>
      <c r="G426" s="225"/>
      <c r="H426" s="225"/>
      <c r="I426" s="225"/>
      <c r="J426" s="226"/>
      <c r="K426" s="225"/>
      <c r="L426" s="226"/>
      <c r="M426" s="207"/>
      <c r="N426" s="226"/>
      <c r="Z426" s="193"/>
      <c r="AA426" s="200"/>
      <c r="AF426" s="200"/>
      <c r="AJ426" s="200"/>
      <c r="AL426" s="200"/>
    </row>
    <row r="427" spans="1:38" s="108" customFormat="1" ht="12" customHeight="1">
      <c r="A427" s="227"/>
      <c r="B427" s="198"/>
      <c r="C427" s="1145" t="s">
        <v>1566</v>
      </c>
      <c r="D427" s="1145"/>
      <c r="E427" s="1145"/>
      <c r="F427" s="1145"/>
      <c r="G427" s="1145"/>
      <c r="H427" s="1145"/>
      <c r="I427" s="1145"/>
      <c r="J427" s="1145"/>
      <c r="K427" s="1145"/>
      <c r="L427" s="228"/>
      <c r="M427" s="229"/>
      <c r="N427" s="230"/>
      <c r="Z427" s="193"/>
      <c r="AA427" s="200"/>
      <c r="AF427" s="200"/>
      <c r="AJ427" s="200" t="s">
        <v>1566</v>
      </c>
      <c r="AL427" s="200"/>
    </row>
    <row r="428" spans="1:38" s="108" customFormat="1" ht="12" customHeight="1">
      <c r="A428" s="231"/>
      <c r="B428" s="204"/>
      <c r="C428" s="1141" t="s">
        <v>416</v>
      </c>
      <c r="D428" s="1141"/>
      <c r="E428" s="1141"/>
      <c r="F428" s="1141"/>
      <c r="G428" s="1141"/>
      <c r="H428" s="1141"/>
      <c r="I428" s="1141"/>
      <c r="J428" s="1141"/>
      <c r="K428" s="1141"/>
      <c r="L428" s="232">
        <v>71791.55</v>
      </c>
      <c r="M428" s="233"/>
      <c r="N428" s="234"/>
      <c r="Z428" s="193"/>
      <c r="AA428" s="200"/>
      <c r="AF428" s="200"/>
      <c r="AJ428" s="200"/>
      <c r="AK428" s="109" t="s">
        <v>416</v>
      </c>
      <c r="AL428" s="200"/>
    </row>
    <row r="429" spans="1:38" s="108" customFormat="1" ht="12" customHeight="1">
      <c r="A429" s="231"/>
      <c r="B429" s="204"/>
      <c r="C429" s="1141" t="s">
        <v>417</v>
      </c>
      <c r="D429" s="1141"/>
      <c r="E429" s="1141"/>
      <c r="F429" s="1141"/>
      <c r="G429" s="1141"/>
      <c r="H429" s="1141"/>
      <c r="I429" s="1141"/>
      <c r="J429" s="1141"/>
      <c r="K429" s="1141"/>
      <c r="L429" s="236"/>
      <c r="M429" s="233"/>
      <c r="N429" s="234"/>
      <c r="Z429" s="193"/>
      <c r="AA429" s="200"/>
      <c r="AF429" s="200"/>
      <c r="AJ429" s="200"/>
      <c r="AK429" s="109" t="s">
        <v>417</v>
      </c>
      <c r="AL429" s="200"/>
    </row>
    <row r="430" spans="1:38" s="108" customFormat="1" ht="12" customHeight="1">
      <c r="A430" s="231"/>
      <c r="B430" s="204"/>
      <c r="C430" s="1141" t="s">
        <v>488</v>
      </c>
      <c r="D430" s="1141"/>
      <c r="E430" s="1141"/>
      <c r="F430" s="1141"/>
      <c r="G430" s="1141"/>
      <c r="H430" s="1141"/>
      <c r="I430" s="1141"/>
      <c r="J430" s="1141"/>
      <c r="K430" s="1141"/>
      <c r="L430" s="232">
        <v>2454.56</v>
      </c>
      <c r="M430" s="233"/>
      <c r="N430" s="234"/>
      <c r="Z430" s="193"/>
      <c r="AA430" s="200"/>
      <c r="AF430" s="200"/>
      <c r="AJ430" s="200"/>
      <c r="AK430" s="109" t="s">
        <v>488</v>
      </c>
      <c r="AL430" s="200"/>
    </row>
    <row r="431" spans="1:38" s="108" customFormat="1" ht="12" customHeight="1">
      <c r="A431" s="231"/>
      <c r="B431" s="204"/>
      <c r="C431" s="1141" t="s">
        <v>418</v>
      </c>
      <c r="D431" s="1141"/>
      <c r="E431" s="1141"/>
      <c r="F431" s="1141"/>
      <c r="G431" s="1141"/>
      <c r="H431" s="1141"/>
      <c r="I431" s="1141"/>
      <c r="J431" s="1141"/>
      <c r="K431" s="1141"/>
      <c r="L431" s="232">
        <v>7126.91</v>
      </c>
      <c r="M431" s="233"/>
      <c r="N431" s="234"/>
      <c r="Z431" s="193"/>
      <c r="AA431" s="200"/>
      <c r="AF431" s="200"/>
      <c r="AJ431" s="200"/>
      <c r="AK431" s="109" t="s">
        <v>418</v>
      </c>
      <c r="AL431" s="200"/>
    </row>
    <row r="432" spans="1:38" s="108" customFormat="1" ht="12" customHeight="1">
      <c r="A432" s="231"/>
      <c r="B432" s="204"/>
      <c r="C432" s="1141" t="s">
        <v>419</v>
      </c>
      <c r="D432" s="1141"/>
      <c r="E432" s="1141"/>
      <c r="F432" s="1141"/>
      <c r="G432" s="1141"/>
      <c r="H432" s="1141"/>
      <c r="I432" s="1141"/>
      <c r="J432" s="1141"/>
      <c r="K432" s="1141"/>
      <c r="L432" s="257">
        <v>636.23</v>
      </c>
      <c r="M432" s="233"/>
      <c r="N432" s="234"/>
      <c r="Z432" s="193"/>
      <c r="AA432" s="200"/>
      <c r="AF432" s="200"/>
      <c r="AJ432" s="200"/>
      <c r="AK432" s="109" t="s">
        <v>419</v>
      </c>
      <c r="AL432" s="200"/>
    </row>
    <row r="433" spans="1:38" s="108" customFormat="1" ht="12" customHeight="1">
      <c r="A433" s="231"/>
      <c r="B433" s="204"/>
      <c r="C433" s="1141" t="s">
        <v>420</v>
      </c>
      <c r="D433" s="1141"/>
      <c r="E433" s="1141"/>
      <c r="F433" s="1141"/>
      <c r="G433" s="1141"/>
      <c r="H433" s="1141"/>
      <c r="I433" s="1141"/>
      <c r="J433" s="1141"/>
      <c r="K433" s="1141"/>
      <c r="L433" s="232">
        <v>62210.080000000002</v>
      </c>
      <c r="M433" s="233"/>
      <c r="N433" s="234"/>
      <c r="Z433" s="193"/>
      <c r="AA433" s="200"/>
      <c r="AF433" s="200"/>
      <c r="AJ433" s="200"/>
      <c r="AK433" s="109" t="s">
        <v>420</v>
      </c>
      <c r="AL433" s="200"/>
    </row>
    <row r="434" spans="1:38" s="108" customFormat="1" ht="12" customHeight="1">
      <c r="A434" s="231"/>
      <c r="B434" s="204"/>
      <c r="C434" s="1141" t="s">
        <v>421</v>
      </c>
      <c r="D434" s="1141"/>
      <c r="E434" s="1141"/>
      <c r="F434" s="1141"/>
      <c r="G434" s="1141"/>
      <c r="H434" s="1141"/>
      <c r="I434" s="1141"/>
      <c r="J434" s="1141"/>
      <c r="K434" s="1141"/>
      <c r="L434" s="232">
        <v>76566.14</v>
      </c>
      <c r="M434" s="233"/>
      <c r="N434" s="234"/>
      <c r="Z434" s="193"/>
      <c r="AA434" s="200"/>
      <c r="AF434" s="200"/>
      <c r="AJ434" s="200"/>
      <c r="AK434" s="109" t="s">
        <v>421</v>
      </c>
      <c r="AL434" s="200"/>
    </row>
    <row r="435" spans="1:38" s="108" customFormat="1" ht="12" customHeight="1">
      <c r="A435" s="231"/>
      <c r="B435" s="204"/>
      <c r="C435" s="1141" t="s">
        <v>417</v>
      </c>
      <c r="D435" s="1141"/>
      <c r="E435" s="1141"/>
      <c r="F435" s="1141"/>
      <c r="G435" s="1141"/>
      <c r="H435" s="1141"/>
      <c r="I435" s="1141"/>
      <c r="J435" s="1141"/>
      <c r="K435" s="1141"/>
      <c r="L435" s="236"/>
      <c r="M435" s="233"/>
      <c r="N435" s="234"/>
      <c r="Z435" s="193"/>
      <c r="AA435" s="200"/>
      <c r="AF435" s="200"/>
      <c r="AJ435" s="200"/>
      <c r="AK435" s="109" t="s">
        <v>417</v>
      </c>
      <c r="AL435" s="200"/>
    </row>
    <row r="436" spans="1:38" s="108" customFormat="1" ht="12" customHeight="1">
      <c r="A436" s="231"/>
      <c r="B436" s="204"/>
      <c r="C436" s="1141" t="s">
        <v>489</v>
      </c>
      <c r="D436" s="1141"/>
      <c r="E436" s="1141"/>
      <c r="F436" s="1141"/>
      <c r="G436" s="1141"/>
      <c r="H436" s="1141"/>
      <c r="I436" s="1141"/>
      <c r="J436" s="1141"/>
      <c r="K436" s="1141"/>
      <c r="L436" s="232">
        <v>2454.56</v>
      </c>
      <c r="M436" s="233"/>
      <c r="N436" s="234"/>
      <c r="Z436" s="193"/>
      <c r="AA436" s="200"/>
      <c r="AF436" s="200"/>
      <c r="AJ436" s="200"/>
      <c r="AK436" s="109" t="s">
        <v>489</v>
      </c>
      <c r="AL436" s="200"/>
    </row>
    <row r="437" spans="1:38" s="108" customFormat="1" ht="12" customHeight="1">
      <c r="A437" s="231"/>
      <c r="B437" s="204"/>
      <c r="C437" s="1141" t="s">
        <v>490</v>
      </c>
      <c r="D437" s="1141"/>
      <c r="E437" s="1141"/>
      <c r="F437" s="1141"/>
      <c r="G437" s="1141"/>
      <c r="H437" s="1141"/>
      <c r="I437" s="1141"/>
      <c r="J437" s="1141"/>
      <c r="K437" s="1141"/>
      <c r="L437" s="232">
        <v>7126.91</v>
      </c>
      <c r="M437" s="233"/>
      <c r="N437" s="234"/>
      <c r="Z437" s="193"/>
      <c r="AA437" s="200"/>
      <c r="AF437" s="200"/>
      <c r="AJ437" s="200"/>
      <c r="AK437" s="109" t="s">
        <v>490</v>
      </c>
      <c r="AL437" s="200"/>
    </row>
    <row r="438" spans="1:38" s="108" customFormat="1" ht="12" customHeight="1">
      <c r="A438" s="231"/>
      <c r="B438" s="204"/>
      <c r="C438" s="1141" t="s">
        <v>491</v>
      </c>
      <c r="D438" s="1141"/>
      <c r="E438" s="1141"/>
      <c r="F438" s="1141"/>
      <c r="G438" s="1141"/>
      <c r="H438" s="1141"/>
      <c r="I438" s="1141"/>
      <c r="J438" s="1141"/>
      <c r="K438" s="1141"/>
      <c r="L438" s="257">
        <v>636.23</v>
      </c>
      <c r="M438" s="233"/>
      <c r="N438" s="234"/>
      <c r="Z438" s="193"/>
      <c r="AA438" s="200"/>
      <c r="AF438" s="200"/>
      <c r="AJ438" s="200"/>
      <c r="AK438" s="109" t="s">
        <v>491</v>
      </c>
      <c r="AL438" s="200"/>
    </row>
    <row r="439" spans="1:38" s="108" customFormat="1" ht="12" customHeight="1">
      <c r="A439" s="231"/>
      <c r="B439" s="204"/>
      <c r="C439" s="1141" t="s">
        <v>492</v>
      </c>
      <c r="D439" s="1141"/>
      <c r="E439" s="1141"/>
      <c r="F439" s="1141"/>
      <c r="G439" s="1141"/>
      <c r="H439" s="1141"/>
      <c r="I439" s="1141"/>
      <c r="J439" s="1141"/>
      <c r="K439" s="1141"/>
      <c r="L439" s="232">
        <v>62210.080000000002</v>
      </c>
      <c r="M439" s="233"/>
      <c r="N439" s="234"/>
      <c r="Z439" s="193"/>
      <c r="AA439" s="200"/>
      <c r="AF439" s="200"/>
      <c r="AJ439" s="200"/>
      <c r="AK439" s="109" t="s">
        <v>492</v>
      </c>
      <c r="AL439" s="200"/>
    </row>
    <row r="440" spans="1:38" s="108" customFormat="1" ht="12" customHeight="1">
      <c r="A440" s="231"/>
      <c r="B440" s="204"/>
      <c r="C440" s="1141" t="s">
        <v>493</v>
      </c>
      <c r="D440" s="1141"/>
      <c r="E440" s="1141"/>
      <c r="F440" s="1141"/>
      <c r="G440" s="1141"/>
      <c r="H440" s="1141"/>
      <c r="I440" s="1141"/>
      <c r="J440" s="1141"/>
      <c r="K440" s="1141"/>
      <c r="L440" s="232">
        <v>2897.14</v>
      </c>
      <c r="M440" s="233"/>
      <c r="N440" s="234"/>
      <c r="Z440" s="193"/>
      <c r="AA440" s="200"/>
      <c r="AF440" s="200"/>
      <c r="AJ440" s="200"/>
      <c r="AK440" s="109" t="s">
        <v>493</v>
      </c>
      <c r="AL440" s="200"/>
    </row>
    <row r="441" spans="1:38" s="108" customFormat="1" ht="12" customHeight="1">
      <c r="A441" s="231"/>
      <c r="B441" s="204"/>
      <c r="C441" s="1141" t="s">
        <v>494</v>
      </c>
      <c r="D441" s="1141"/>
      <c r="E441" s="1141"/>
      <c r="F441" s="1141"/>
      <c r="G441" s="1141"/>
      <c r="H441" s="1141"/>
      <c r="I441" s="1141"/>
      <c r="J441" s="1141"/>
      <c r="K441" s="1141"/>
      <c r="L441" s="232">
        <v>1877.45</v>
      </c>
      <c r="M441" s="233"/>
      <c r="N441" s="234"/>
      <c r="Z441" s="193"/>
      <c r="AA441" s="200"/>
      <c r="AF441" s="200"/>
      <c r="AJ441" s="200"/>
      <c r="AK441" s="109" t="s">
        <v>494</v>
      </c>
      <c r="AL441" s="200"/>
    </row>
    <row r="442" spans="1:38" s="108" customFormat="1" ht="12" customHeight="1">
      <c r="A442" s="231"/>
      <c r="B442" s="204"/>
      <c r="C442" s="1141" t="s">
        <v>431</v>
      </c>
      <c r="D442" s="1141"/>
      <c r="E442" s="1141"/>
      <c r="F442" s="1141"/>
      <c r="G442" s="1141"/>
      <c r="H442" s="1141"/>
      <c r="I442" s="1141"/>
      <c r="J442" s="1141"/>
      <c r="K442" s="1141"/>
      <c r="L442" s="232">
        <v>3090.79</v>
      </c>
      <c r="M442" s="233"/>
      <c r="N442" s="234"/>
      <c r="Z442" s="193"/>
      <c r="AA442" s="200"/>
      <c r="AF442" s="200"/>
      <c r="AJ442" s="200"/>
      <c r="AK442" s="109" t="s">
        <v>431</v>
      </c>
      <c r="AL442" s="200"/>
    </row>
    <row r="443" spans="1:38" s="108" customFormat="1" ht="12" customHeight="1">
      <c r="A443" s="231"/>
      <c r="B443" s="204"/>
      <c r="C443" s="1141" t="s">
        <v>432</v>
      </c>
      <c r="D443" s="1141"/>
      <c r="E443" s="1141"/>
      <c r="F443" s="1141"/>
      <c r="G443" s="1141"/>
      <c r="H443" s="1141"/>
      <c r="I443" s="1141"/>
      <c r="J443" s="1141"/>
      <c r="K443" s="1141"/>
      <c r="L443" s="232">
        <v>2897.14</v>
      </c>
      <c r="M443" s="233"/>
      <c r="N443" s="234"/>
      <c r="Z443" s="193"/>
      <c r="AA443" s="200"/>
      <c r="AF443" s="200"/>
      <c r="AJ443" s="200"/>
      <c r="AK443" s="109" t="s">
        <v>432</v>
      </c>
      <c r="AL443" s="200"/>
    </row>
    <row r="444" spans="1:38" s="108" customFormat="1" ht="12" customHeight="1">
      <c r="A444" s="231"/>
      <c r="B444" s="204"/>
      <c r="C444" s="1141" t="s">
        <v>433</v>
      </c>
      <c r="D444" s="1141"/>
      <c r="E444" s="1141"/>
      <c r="F444" s="1141"/>
      <c r="G444" s="1141"/>
      <c r="H444" s="1141"/>
      <c r="I444" s="1141"/>
      <c r="J444" s="1141"/>
      <c r="K444" s="1141"/>
      <c r="L444" s="232">
        <v>1877.45</v>
      </c>
      <c r="M444" s="233"/>
      <c r="N444" s="234"/>
      <c r="Z444" s="193"/>
      <c r="AA444" s="200"/>
      <c r="AF444" s="200"/>
      <c r="AJ444" s="200"/>
      <c r="AK444" s="109" t="s">
        <v>433</v>
      </c>
      <c r="AL444" s="200"/>
    </row>
    <row r="445" spans="1:38" s="108" customFormat="1" ht="12" customHeight="1">
      <c r="A445" s="231"/>
      <c r="B445" s="226"/>
      <c r="C445" s="1142" t="s">
        <v>1567</v>
      </c>
      <c r="D445" s="1142"/>
      <c r="E445" s="1142"/>
      <c r="F445" s="1142"/>
      <c r="G445" s="1142"/>
      <c r="H445" s="1142"/>
      <c r="I445" s="1142"/>
      <c r="J445" s="1142"/>
      <c r="K445" s="1142"/>
      <c r="L445" s="239">
        <v>76566.14</v>
      </c>
      <c r="M445" s="240"/>
      <c r="N445" s="253"/>
      <c r="Z445" s="193"/>
      <c r="AA445" s="200"/>
      <c r="AF445" s="200"/>
      <c r="AJ445" s="200"/>
      <c r="AL445" s="200" t="s">
        <v>1567</v>
      </c>
    </row>
    <row r="446" spans="1:38" s="108" customFormat="1" ht="12" customHeight="1">
      <c r="A446" s="1089" t="s">
        <v>1568</v>
      </c>
      <c r="B446" s="1090"/>
      <c r="C446" s="1090"/>
      <c r="D446" s="1090"/>
      <c r="E446" s="1090"/>
      <c r="F446" s="1090"/>
      <c r="G446" s="1090"/>
      <c r="H446" s="1090"/>
      <c r="I446" s="1090"/>
      <c r="J446" s="1090"/>
      <c r="K446" s="1090"/>
      <c r="L446" s="1090"/>
      <c r="M446" s="1090"/>
      <c r="N446" s="1095"/>
      <c r="Z446" s="193" t="s">
        <v>1568</v>
      </c>
      <c r="AA446" s="200"/>
      <c r="AF446" s="200"/>
      <c r="AJ446" s="200"/>
      <c r="AL446" s="200"/>
    </row>
    <row r="447" spans="1:38" s="108" customFormat="1" ht="22.5" customHeight="1">
      <c r="A447" s="194" t="s">
        <v>600</v>
      </c>
      <c r="B447" s="195" t="s">
        <v>1569</v>
      </c>
      <c r="C447" s="1145" t="s">
        <v>1570</v>
      </c>
      <c r="D447" s="1145"/>
      <c r="E447" s="1145"/>
      <c r="F447" s="196" t="s">
        <v>408</v>
      </c>
      <c r="G447" s="196"/>
      <c r="H447" s="196"/>
      <c r="I447" s="256">
        <v>8.4</v>
      </c>
      <c r="J447" s="198"/>
      <c r="K447" s="196"/>
      <c r="L447" s="198"/>
      <c r="M447" s="196"/>
      <c r="N447" s="199"/>
      <c r="Z447" s="193"/>
      <c r="AA447" s="200" t="s">
        <v>1570</v>
      </c>
      <c r="AF447" s="200"/>
      <c r="AJ447" s="200"/>
      <c r="AL447" s="200"/>
    </row>
    <row r="448" spans="1:38" s="108" customFormat="1" ht="33.75" customHeight="1">
      <c r="A448" s="203"/>
      <c r="B448" s="204" t="s">
        <v>385</v>
      </c>
      <c r="C448" s="1141" t="s">
        <v>386</v>
      </c>
      <c r="D448" s="1141"/>
      <c r="E448" s="1141"/>
      <c r="F448" s="1141"/>
      <c r="G448" s="1141"/>
      <c r="H448" s="1141"/>
      <c r="I448" s="1141"/>
      <c r="J448" s="1141"/>
      <c r="K448" s="1141"/>
      <c r="L448" s="1141"/>
      <c r="M448" s="1141"/>
      <c r="N448" s="1146"/>
      <c r="Z448" s="193"/>
      <c r="AA448" s="200"/>
      <c r="AB448" s="109" t="s">
        <v>386</v>
      </c>
      <c r="AF448" s="200"/>
      <c r="AJ448" s="200"/>
      <c r="AL448" s="200"/>
    </row>
    <row r="449" spans="1:38" s="108" customFormat="1" ht="12">
      <c r="A449" s="205"/>
      <c r="B449" s="206">
        <v>1</v>
      </c>
      <c r="C449" s="1141" t="s">
        <v>446</v>
      </c>
      <c r="D449" s="1141"/>
      <c r="E449" s="1141"/>
      <c r="F449" s="207"/>
      <c r="G449" s="207"/>
      <c r="H449" s="207"/>
      <c r="I449" s="207"/>
      <c r="J449" s="208">
        <v>28.71</v>
      </c>
      <c r="K449" s="209">
        <v>1.25</v>
      </c>
      <c r="L449" s="208">
        <v>301.45999999999998</v>
      </c>
      <c r="M449" s="207"/>
      <c r="N449" s="210"/>
      <c r="Z449" s="193"/>
      <c r="AA449" s="200"/>
      <c r="AC449" s="109" t="s">
        <v>446</v>
      </c>
      <c r="AF449" s="200"/>
      <c r="AJ449" s="200"/>
      <c r="AL449" s="200"/>
    </row>
    <row r="450" spans="1:38" s="108" customFormat="1" ht="12">
      <c r="A450" s="205"/>
      <c r="B450" s="206">
        <v>2</v>
      </c>
      <c r="C450" s="1141" t="s">
        <v>387</v>
      </c>
      <c r="D450" s="1141"/>
      <c r="E450" s="1141"/>
      <c r="F450" s="207"/>
      <c r="G450" s="207"/>
      <c r="H450" s="207"/>
      <c r="I450" s="207"/>
      <c r="J450" s="208">
        <v>50.01</v>
      </c>
      <c r="K450" s="209">
        <v>1.25</v>
      </c>
      <c r="L450" s="208">
        <v>525.11</v>
      </c>
      <c r="M450" s="207"/>
      <c r="N450" s="210"/>
      <c r="Z450" s="193"/>
      <c r="AA450" s="200"/>
      <c r="AC450" s="109" t="s">
        <v>387</v>
      </c>
      <c r="AF450" s="200"/>
      <c r="AJ450" s="200"/>
      <c r="AL450" s="200"/>
    </row>
    <row r="451" spans="1:38" s="108" customFormat="1" ht="12">
      <c r="A451" s="205"/>
      <c r="B451" s="206">
        <v>3</v>
      </c>
      <c r="C451" s="1141" t="s">
        <v>388</v>
      </c>
      <c r="D451" s="1141"/>
      <c r="E451" s="1141"/>
      <c r="F451" s="207"/>
      <c r="G451" s="207"/>
      <c r="H451" s="207"/>
      <c r="I451" s="207"/>
      <c r="J451" s="208">
        <v>5.54</v>
      </c>
      <c r="K451" s="209">
        <v>1.25</v>
      </c>
      <c r="L451" s="208">
        <v>58.17</v>
      </c>
      <c r="M451" s="207"/>
      <c r="N451" s="210"/>
      <c r="Z451" s="193"/>
      <c r="AA451" s="200"/>
      <c r="AC451" s="109" t="s">
        <v>388</v>
      </c>
      <c r="AF451" s="200"/>
      <c r="AJ451" s="200"/>
      <c r="AL451" s="200"/>
    </row>
    <row r="452" spans="1:38" s="108" customFormat="1" ht="12">
      <c r="A452" s="205"/>
      <c r="B452" s="206">
        <v>4</v>
      </c>
      <c r="C452" s="1141" t="s">
        <v>447</v>
      </c>
      <c r="D452" s="1141"/>
      <c r="E452" s="1141"/>
      <c r="F452" s="207"/>
      <c r="G452" s="207"/>
      <c r="H452" s="207"/>
      <c r="I452" s="207"/>
      <c r="J452" s="208">
        <v>0.37</v>
      </c>
      <c r="K452" s="207"/>
      <c r="L452" s="208">
        <v>3.11</v>
      </c>
      <c r="M452" s="207"/>
      <c r="N452" s="210"/>
      <c r="Z452" s="193"/>
      <c r="AA452" s="200"/>
      <c r="AC452" s="109" t="s">
        <v>447</v>
      </c>
      <c r="AF452" s="200"/>
      <c r="AJ452" s="200"/>
      <c r="AL452" s="200"/>
    </row>
    <row r="453" spans="1:38" s="108" customFormat="1" ht="12">
      <c r="A453" s="205"/>
      <c r="B453" s="204"/>
      <c r="C453" s="1141" t="s">
        <v>448</v>
      </c>
      <c r="D453" s="1141"/>
      <c r="E453" s="1141"/>
      <c r="F453" s="207" t="s">
        <v>390</v>
      </c>
      <c r="G453" s="209">
        <v>3.24</v>
      </c>
      <c r="H453" s="209">
        <v>1.25</v>
      </c>
      <c r="I453" s="209">
        <v>34.020000000000003</v>
      </c>
      <c r="J453" s="204"/>
      <c r="K453" s="207"/>
      <c r="L453" s="204"/>
      <c r="M453" s="207"/>
      <c r="N453" s="210"/>
      <c r="Z453" s="193"/>
      <c r="AA453" s="200"/>
      <c r="AD453" s="109" t="s">
        <v>448</v>
      </c>
      <c r="AF453" s="200"/>
      <c r="AJ453" s="200"/>
      <c r="AL453" s="200"/>
    </row>
    <row r="454" spans="1:38" s="108" customFormat="1" ht="12">
      <c r="A454" s="205"/>
      <c r="B454" s="204"/>
      <c r="C454" s="1141" t="s">
        <v>389</v>
      </c>
      <c r="D454" s="1141"/>
      <c r="E454" s="1141"/>
      <c r="F454" s="207" t="s">
        <v>390</v>
      </c>
      <c r="G454" s="209">
        <v>0.55000000000000004</v>
      </c>
      <c r="H454" s="209">
        <v>1.25</v>
      </c>
      <c r="I454" s="254">
        <v>5.7750000000000004</v>
      </c>
      <c r="J454" s="204"/>
      <c r="K454" s="207"/>
      <c r="L454" s="204"/>
      <c r="M454" s="207"/>
      <c r="N454" s="210"/>
      <c r="Z454" s="193"/>
      <c r="AA454" s="200"/>
      <c r="AD454" s="109" t="s">
        <v>389</v>
      </c>
      <c r="AF454" s="200"/>
      <c r="AJ454" s="200"/>
      <c r="AL454" s="200"/>
    </row>
    <row r="455" spans="1:38" s="108" customFormat="1" ht="12" customHeight="1">
      <c r="A455" s="205"/>
      <c r="B455" s="204"/>
      <c r="C455" s="1150" t="s">
        <v>391</v>
      </c>
      <c r="D455" s="1150"/>
      <c r="E455" s="1150"/>
      <c r="F455" s="212"/>
      <c r="G455" s="212"/>
      <c r="H455" s="212"/>
      <c r="I455" s="212"/>
      <c r="J455" s="213">
        <v>79.09</v>
      </c>
      <c r="K455" s="212"/>
      <c r="L455" s="213">
        <v>829.68</v>
      </c>
      <c r="M455" s="212"/>
      <c r="N455" s="214"/>
      <c r="Z455" s="193"/>
      <c r="AA455" s="200"/>
      <c r="AE455" s="109" t="s">
        <v>391</v>
      </c>
      <c r="AF455" s="200"/>
      <c r="AJ455" s="200"/>
      <c r="AL455" s="200"/>
    </row>
    <row r="456" spans="1:38" s="108" customFormat="1" ht="12">
      <c r="A456" s="205"/>
      <c r="B456" s="204"/>
      <c r="C456" s="1141" t="s">
        <v>392</v>
      </c>
      <c r="D456" s="1141"/>
      <c r="E456" s="1141"/>
      <c r="F456" s="207"/>
      <c r="G456" s="207"/>
      <c r="H456" s="207"/>
      <c r="I456" s="207"/>
      <c r="J456" s="204"/>
      <c r="K456" s="207"/>
      <c r="L456" s="208">
        <v>359.63</v>
      </c>
      <c r="M456" s="207"/>
      <c r="N456" s="210"/>
      <c r="Z456" s="193"/>
      <c r="AA456" s="200"/>
      <c r="AD456" s="109" t="s">
        <v>392</v>
      </c>
      <c r="AF456" s="200"/>
      <c r="AJ456" s="200"/>
      <c r="AL456" s="200"/>
    </row>
    <row r="457" spans="1:38" s="108" customFormat="1" ht="22.5">
      <c r="A457" s="205"/>
      <c r="B457" s="204" t="s">
        <v>541</v>
      </c>
      <c r="C457" s="1141" t="s">
        <v>542</v>
      </c>
      <c r="D457" s="1141"/>
      <c r="E457" s="1141"/>
      <c r="F457" s="207" t="s">
        <v>395</v>
      </c>
      <c r="G457" s="215">
        <v>112</v>
      </c>
      <c r="H457" s="207"/>
      <c r="I457" s="215">
        <v>112</v>
      </c>
      <c r="J457" s="204"/>
      <c r="K457" s="207"/>
      <c r="L457" s="208">
        <v>402.79</v>
      </c>
      <c r="M457" s="207"/>
      <c r="N457" s="210"/>
      <c r="Z457" s="193"/>
      <c r="AA457" s="200"/>
      <c r="AD457" s="109" t="s">
        <v>542</v>
      </c>
      <c r="AF457" s="200"/>
      <c r="AJ457" s="200"/>
      <c r="AL457" s="200"/>
    </row>
    <row r="458" spans="1:38" s="108" customFormat="1" ht="22.5">
      <c r="A458" s="205"/>
      <c r="B458" s="204" t="s">
        <v>543</v>
      </c>
      <c r="C458" s="1141" t="s">
        <v>544</v>
      </c>
      <c r="D458" s="1141"/>
      <c r="E458" s="1141"/>
      <c r="F458" s="207" t="s">
        <v>395</v>
      </c>
      <c r="G458" s="215">
        <v>65</v>
      </c>
      <c r="H458" s="207"/>
      <c r="I458" s="215">
        <v>65</v>
      </c>
      <c r="J458" s="204"/>
      <c r="K458" s="207"/>
      <c r="L458" s="208">
        <v>233.76</v>
      </c>
      <c r="M458" s="207"/>
      <c r="N458" s="210"/>
      <c r="Z458" s="193"/>
      <c r="AA458" s="200"/>
      <c r="AD458" s="109" t="s">
        <v>544</v>
      </c>
      <c r="AF458" s="200"/>
      <c r="AJ458" s="200"/>
      <c r="AL458" s="200"/>
    </row>
    <row r="459" spans="1:38" s="108" customFormat="1" ht="12" customHeight="1">
      <c r="A459" s="216"/>
      <c r="B459" s="217"/>
      <c r="C459" s="1145" t="s">
        <v>398</v>
      </c>
      <c r="D459" s="1145"/>
      <c r="E459" s="1145"/>
      <c r="F459" s="196"/>
      <c r="G459" s="196"/>
      <c r="H459" s="196"/>
      <c r="I459" s="196"/>
      <c r="J459" s="198"/>
      <c r="K459" s="196"/>
      <c r="L459" s="222">
        <v>1466.23</v>
      </c>
      <c r="M459" s="212"/>
      <c r="N459" s="199"/>
      <c r="Z459" s="193"/>
      <c r="AA459" s="200"/>
      <c r="AF459" s="200" t="s">
        <v>398</v>
      </c>
      <c r="AJ459" s="200"/>
      <c r="AL459" s="200"/>
    </row>
    <row r="460" spans="1:38" s="108" customFormat="1" ht="22.5" customHeight="1">
      <c r="A460" s="194" t="s">
        <v>607</v>
      </c>
      <c r="B460" s="195" t="s">
        <v>461</v>
      </c>
      <c r="C460" s="1145" t="s">
        <v>462</v>
      </c>
      <c r="D460" s="1145"/>
      <c r="E460" s="1145"/>
      <c r="F460" s="196" t="s">
        <v>408</v>
      </c>
      <c r="G460" s="196"/>
      <c r="H460" s="196"/>
      <c r="I460" s="247">
        <v>10.92</v>
      </c>
      <c r="J460" s="218">
        <v>103</v>
      </c>
      <c r="K460" s="196"/>
      <c r="L460" s="222">
        <v>1124.76</v>
      </c>
      <c r="M460" s="196"/>
      <c r="N460" s="199"/>
      <c r="Z460" s="193"/>
      <c r="AA460" s="200" t="s">
        <v>462</v>
      </c>
      <c r="AF460" s="200"/>
      <c r="AJ460" s="200"/>
      <c r="AL460" s="200"/>
    </row>
    <row r="461" spans="1:38" s="108" customFormat="1" ht="12" customHeight="1">
      <c r="A461" s="216"/>
      <c r="B461" s="217"/>
      <c r="C461" s="1141" t="s">
        <v>409</v>
      </c>
      <c r="D461" s="1141"/>
      <c r="E461" s="1141"/>
      <c r="F461" s="1141"/>
      <c r="G461" s="1141"/>
      <c r="H461" s="1141"/>
      <c r="I461" s="1141"/>
      <c r="J461" s="1141"/>
      <c r="K461" s="1141"/>
      <c r="L461" s="1141"/>
      <c r="M461" s="1141"/>
      <c r="N461" s="1146"/>
      <c r="Z461" s="193"/>
      <c r="AA461" s="200"/>
      <c r="AF461" s="200"/>
      <c r="AG461" s="109" t="s">
        <v>409</v>
      </c>
      <c r="AJ461" s="200"/>
      <c r="AL461" s="200"/>
    </row>
    <row r="462" spans="1:38" s="108" customFormat="1" ht="12" customHeight="1">
      <c r="A462" s="216"/>
      <c r="B462" s="217"/>
      <c r="C462" s="1145" t="s">
        <v>398</v>
      </c>
      <c r="D462" s="1145"/>
      <c r="E462" s="1145"/>
      <c r="F462" s="196"/>
      <c r="G462" s="196"/>
      <c r="H462" s="196"/>
      <c r="I462" s="196"/>
      <c r="J462" s="198"/>
      <c r="K462" s="196"/>
      <c r="L462" s="222">
        <v>1124.76</v>
      </c>
      <c r="M462" s="212"/>
      <c r="N462" s="199"/>
      <c r="Z462" s="193"/>
      <c r="AA462" s="200"/>
      <c r="AF462" s="200" t="s">
        <v>398</v>
      </c>
      <c r="AJ462" s="200"/>
      <c r="AL462" s="200"/>
    </row>
    <row r="463" spans="1:38" s="108" customFormat="1" ht="12" customHeight="1">
      <c r="A463" s="194" t="s">
        <v>615</v>
      </c>
      <c r="B463" s="195" t="s">
        <v>789</v>
      </c>
      <c r="C463" s="1145" t="s">
        <v>790</v>
      </c>
      <c r="D463" s="1145"/>
      <c r="E463" s="1145"/>
      <c r="F463" s="196" t="s">
        <v>444</v>
      </c>
      <c r="G463" s="196"/>
      <c r="H463" s="196"/>
      <c r="I463" s="197">
        <v>3.0099999999999998E-2</v>
      </c>
      <c r="J463" s="198"/>
      <c r="K463" s="196"/>
      <c r="L463" s="198"/>
      <c r="M463" s="196"/>
      <c r="N463" s="199"/>
      <c r="Z463" s="193"/>
      <c r="AA463" s="200" t="s">
        <v>790</v>
      </c>
      <c r="AF463" s="200"/>
      <c r="AJ463" s="200"/>
      <c r="AL463" s="200"/>
    </row>
    <row r="464" spans="1:38" s="108" customFormat="1" ht="12" customHeight="1">
      <c r="A464" s="201"/>
      <c r="B464" s="202"/>
      <c r="C464" s="1141" t="s">
        <v>1571</v>
      </c>
      <c r="D464" s="1141"/>
      <c r="E464" s="1141"/>
      <c r="F464" s="1141"/>
      <c r="G464" s="1141"/>
      <c r="H464" s="1141"/>
      <c r="I464" s="1141"/>
      <c r="J464" s="1141"/>
      <c r="K464" s="1141"/>
      <c r="L464" s="1141"/>
      <c r="M464" s="1141"/>
      <c r="N464" s="1146"/>
      <c r="Z464" s="193"/>
      <c r="AA464" s="200"/>
      <c r="AF464" s="200"/>
      <c r="AH464" s="109" t="s">
        <v>1571</v>
      </c>
      <c r="AJ464" s="200"/>
      <c r="AL464" s="200"/>
    </row>
    <row r="465" spans="1:38" s="108" customFormat="1" ht="33.75" customHeight="1">
      <c r="A465" s="203"/>
      <c r="B465" s="204" t="s">
        <v>385</v>
      </c>
      <c r="C465" s="1141" t="s">
        <v>386</v>
      </c>
      <c r="D465" s="1141"/>
      <c r="E465" s="1141"/>
      <c r="F465" s="1141"/>
      <c r="G465" s="1141"/>
      <c r="H465" s="1141"/>
      <c r="I465" s="1141"/>
      <c r="J465" s="1141"/>
      <c r="K465" s="1141"/>
      <c r="L465" s="1141"/>
      <c r="M465" s="1141"/>
      <c r="N465" s="1146"/>
      <c r="Z465" s="193"/>
      <c r="AA465" s="200"/>
      <c r="AB465" s="109" t="s">
        <v>386</v>
      </c>
      <c r="AF465" s="200"/>
      <c r="AJ465" s="200"/>
      <c r="AL465" s="200"/>
    </row>
    <row r="466" spans="1:38" s="108" customFormat="1" ht="12">
      <c r="A466" s="205"/>
      <c r="B466" s="206">
        <v>1</v>
      </c>
      <c r="C466" s="1141" t="s">
        <v>446</v>
      </c>
      <c r="D466" s="1141"/>
      <c r="E466" s="1141"/>
      <c r="F466" s="207"/>
      <c r="G466" s="207"/>
      <c r="H466" s="207"/>
      <c r="I466" s="207"/>
      <c r="J466" s="220">
        <v>1053</v>
      </c>
      <c r="K466" s="209">
        <v>1.25</v>
      </c>
      <c r="L466" s="208">
        <v>39.619999999999997</v>
      </c>
      <c r="M466" s="207"/>
      <c r="N466" s="210"/>
      <c r="Z466" s="193"/>
      <c r="AA466" s="200"/>
      <c r="AC466" s="109" t="s">
        <v>446</v>
      </c>
      <c r="AF466" s="200"/>
      <c r="AJ466" s="200"/>
      <c r="AL466" s="200"/>
    </row>
    <row r="467" spans="1:38" s="108" customFormat="1" ht="12">
      <c r="A467" s="205"/>
      <c r="B467" s="206">
        <v>2</v>
      </c>
      <c r="C467" s="1141" t="s">
        <v>387</v>
      </c>
      <c r="D467" s="1141"/>
      <c r="E467" s="1141"/>
      <c r="F467" s="207"/>
      <c r="G467" s="207"/>
      <c r="H467" s="207"/>
      <c r="I467" s="207"/>
      <c r="J467" s="220">
        <v>1566.06</v>
      </c>
      <c r="K467" s="209">
        <v>1.25</v>
      </c>
      <c r="L467" s="208">
        <v>58.92</v>
      </c>
      <c r="M467" s="207"/>
      <c r="N467" s="210"/>
      <c r="Z467" s="193"/>
      <c r="AA467" s="200"/>
      <c r="AC467" s="109" t="s">
        <v>387</v>
      </c>
      <c r="AF467" s="200"/>
      <c r="AJ467" s="200"/>
      <c r="AL467" s="200"/>
    </row>
    <row r="468" spans="1:38" s="108" customFormat="1" ht="12">
      <c r="A468" s="205"/>
      <c r="B468" s="206">
        <v>3</v>
      </c>
      <c r="C468" s="1141" t="s">
        <v>388</v>
      </c>
      <c r="D468" s="1141"/>
      <c r="E468" s="1141"/>
      <c r="F468" s="207"/>
      <c r="G468" s="207"/>
      <c r="H468" s="207"/>
      <c r="I468" s="207"/>
      <c r="J468" s="208">
        <v>244.39</v>
      </c>
      <c r="K468" s="209">
        <v>1.25</v>
      </c>
      <c r="L468" s="208">
        <v>9.1999999999999993</v>
      </c>
      <c r="M468" s="207"/>
      <c r="N468" s="210"/>
      <c r="Z468" s="193"/>
      <c r="AA468" s="200"/>
      <c r="AC468" s="109" t="s">
        <v>388</v>
      </c>
      <c r="AF468" s="200"/>
      <c r="AJ468" s="200"/>
      <c r="AL468" s="200"/>
    </row>
    <row r="469" spans="1:38" s="108" customFormat="1" ht="12">
      <c r="A469" s="205"/>
      <c r="B469" s="206">
        <v>4</v>
      </c>
      <c r="C469" s="1141" t="s">
        <v>447</v>
      </c>
      <c r="D469" s="1141"/>
      <c r="E469" s="1141"/>
      <c r="F469" s="207"/>
      <c r="G469" s="207"/>
      <c r="H469" s="207"/>
      <c r="I469" s="207"/>
      <c r="J469" s="208">
        <v>909.27</v>
      </c>
      <c r="K469" s="207"/>
      <c r="L469" s="208">
        <v>27.37</v>
      </c>
      <c r="M469" s="207"/>
      <c r="N469" s="210"/>
      <c r="Z469" s="193"/>
      <c r="AA469" s="200"/>
      <c r="AC469" s="109" t="s">
        <v>447</v>
      </c>
      <c r="AF469" s="200"/>
      <c r="AJ469" s="200"/>
      <c r="AL469" s="200"/>
    </row>
    <row r="470" spans="1:38" s="108" customFormat="1" ht="12">
      <c r="A470" s="205"/>
      <c r="B470" s="204"/>
      <c r="C470" s="1141" t="s">
        <v>448</v>
      </c>
      <c r="D470" s="1141"/>
      <c r="E470" s="1141"/>
      <c r="F470" s="207" t="s">
        <v>390</v>
      </c>
      <c r="G470" s="215">
        <v>135</v>
      </c>
      <c r="H470" s="209">
        <v>1.25</v>
      </c>
      <c r="I470" s="249">
        <v>5.0793749999999998</v>
      </c>
      <c r="J470" s="204"/>
      <c r="K470" s="207"/>
      <c r="L470" s="204"/>
      <c r="M470" s="207"/>
      <c r="N470" s="210"/>
      <c r="Z470" s="193"/>
      <c r="AA470" s="200"/>
      <c r="AD470" s="109" t="s">
        <v>448</v>
      </c>
      <c r="AF470" s="200"/>
      <c r="AJ470" s="200"/>
      <c r="AL470" s="200"/>
    </row>
    <row r="471" spans="1:38" s="108" customFormat="1" ht="12">
      <c r="A471" s="205"/>
      <c r="B471" s="204"/>
      <c r="C471" s="1141" t="s">
        <v>389</v>
      </c>
      <c r="D471" s="1141"/>
      <c r="E471" s="1141"/>
      <c r="F471" s="207" t="s">
        <v>390</v>
      </c>
      <c r="G471" s="209">
        <v>18.12</v>
      </c>
      <c r="H471" s="209">
        <v>1.25</v>
      </c>
      <c r="I471" s="249">
        <v>0.68176499999999995</v>
      </c>
      <c r="J471" s="204"/>
      <c r="K471" s="207"/>
      <c r="L471" s="204"/>
      <c r="M471" s="207"/>
      <c r="N471" s="210"/>
      <c r="Z471" s="193"/>
      <c r="AA471" s="200"/>
      <c r="AD471" s="109" t="s">
        <v>389</v>
      </c>
      <c r="AF471" s="200"/>
      <c r="AJ471" s="200"/>
      <c r="AL471" s="200"/>
    </row>
    <row r="472" spans="1:38" s="108" customFormat="1" ht="12" customHeight="1">
      <c r="A472" s="205"/>
      <c r="B472" s="204"/>
      <c r="C472" s="1150" t="s">
        <v>391</v>
      </c>
      <c r="D472" s="1150"/>
      <c r="E472" s="1150"/>
      <c r="F472" s="212"/>
      <c r="G472" s="212"/>
      <c r="H472" s="212"/>
      <c r="I472" s="212"/>
      <c r="J472" s="221">
        <v>3528.33</v>
      </c>
      <c r="K472" s="212"/>
      <c r="L472" s="213">
        <v>125.91</v>
      </c>
      <c r="M472" s="212"/>
      <c r="N472" s="214"/>
      <c r="Z472" s="193"/>
      <c r="AA472" s="200"/>
      <c r="AE472" s="109" t="s">
        <v>391</v>
      </c>
      <c r="AF472" s="200"/>
      <c r="AJ472" s="200"/>
      <c r="AL472" s="200"/>
    </row>
    <row r="473" spans="1:38" s="108" customFormat="1" ht="12">
      <c r="A473" s="205"/>
      <c r="B473" s="204"/>
      <c r="C473" s="1141" t="s">
        <v>392</v>
      </c>
      <c r="D473" s="1141"/>
      <c r="E473" s="1141"/>
      <c r="F473" s="207"/>
      <c r="G473" s="207"/>
      <c r="H473" s="207"/>
      <c r="I473" s="207"/>
      <c r="J473" s="204"/>
      <c r="K473" s="207"/>
      <c r="L473" s="208">
        <v>48.82</v>
      </c>
      <c r="M473" s="207"/>
      <c r="N473" s="210"/>
      <c r="Z473" s="193"/>
      <c r="AA473" s="200"/>
      <c r="AD473" s="109" t="s">
        <v>392</v>
      </c>
      <c r="AF473" s="200"/>
      <c r="AJ473" s="200"/>
      <c r="AL473" s="200"/>
    </row>
    <row r="474" spans="1:38" s="108" customFormat="1" ht="33.75" customHeight="1">
      <c r="A474" s="205"/>
      <c r="B474" s="204" t="s">
        <v>576</v>
      </c>
      <c r="C474" s="1141" t="s">
        <v>577</v>
      </c>
      <c r="D474" s="1141"/>
      <c r="E474" s="1141"/>
      <c r="F474" s="207" t="s">
        <v>395</v>
      </c>
      <c r="G474" s="215">
        <v>102</v>
      </c>
      <c r="H474" s="207"/>
      <c r="I474" s="215">
        <v>102</v>
      </c>
      <c r="J474" s="204"/>
      <c r="K474" s="207"/>
      <c r="L474" s="208">
        <v>49.8</v>
      </c>
      <c r="M474" s="207"/>
      <c r="N474" s="210"/>
      <c r="Z474" s="193"/>
      <c r="AA474" s="200"/>
      <c r="AD474" s="109" t="s">
        <v>577</v>
      </c>
      <c r="AF474" s="200"/>
      <c r="AJ474" s="200"/>
      <c r="AL474" s="200"/>
    </row>
    <row r="475" spans="1:38" s="108" customFormat="1" ht="33.75" customHeight="1">
      <c r="A475" s="205"/>
      <c r="B475" s="204" t="s">
        <v>578</v>
      </c>
      <c r="C475" s="1141" t="s">
        <v>579</v>
      </c>
      <c r="D475" s="1141"/>
      <c r="E475" s="1141"/>
      <c r="F475" s="207" t="s">
        <v>395</v>
      </c>
      <c r="G475" s="215">
        <v>58</v>
      </c>
      <c r="H475" s="207"/>
      <c r="I475" s="215">
        <v>58</v>
      </c>
      <c r="J475" s="204"/>
      <c r="K475" s="207"/>
      <c r="L475" s="208">
        <v>28.32</v>
      </c>
      <c r="M475" s="207"/>
      <c r="N475" s="210"/>
      <c r="Z475" s="193"/>
      <c r="AA475" s="200"/>
      <c r="AD475" s="109" t="s">
        <v>579</v>
      </c>
      <c r="AF475" s="200"/>
      <c r="AJ475" s="200"/>
      <c r="AL475" s="200"/>
    </row>
    <row r="476" spans="1:38" s="108" customFormat="1" ht="12" customHeight="1">
      <c r="A476" s="216"/>
      <c r="B476" s="217"/>
      <c r="C476" s="1145" t="s">
        <v>398</v>
      </c>
      <c r="D476" s="1145"/>
      <c r="E476" s="1145"/>
      <c r="F476" s="196"/>
      <c r="G476" s="196"/>
      <c r="H476" s="196"/>
      <c r="I476" s="196"/>
      <c r="J476" s="198"/>
      <c r="K476" s="196"/>
      <c r="L476" s="218">
        <v>204.03</v>
      </c>
      <c r="M476" s="212"/>
      <c r="N476" s="199"/>
      <c r="Z476" s="193"/>
      <c r="AA476" s="200"/>
      <c r="AF476" s="200" t="s">
        <v>398</v>
      </c>
      <c r="AJ476" s="200"/>
      <c r="AL476" s="200"/>
    </row>
    <row r="477" spans="1:38" s="108" customFormat="1" ht="22.5" customHeight="1">
      <c r="A477" s="194" t="s">
        <v>616</v>
      </c>
      <c r="B477" s="195" t="s">
        <v>880</v>
      </c>
      <c r="C477" s="1145" t="s">
        <v>881</v>
      </c>
      <c r="D477" s="1145"/>
      <c r="E477" s="1145"/>
      <c r="F477" s="196" t="s">
        <v>408</v>
      </c>
      <c r="G477" s="196"/>
      <c r="H477" s="196"/>
      <c r="I477" s="197">
        <v>3.0701999999999998</v>
      </c>
      <c r="J477" s="218">
        <v>560</v>
      </c>
      <c r="K477" s="196"/>
      <c r="L477" s="222">
        <v>1719.31</v>
      </c>
      <c r="M477" s="196"/>
      <c r="N477" s="199"/>
      <c r="Z477" s="193"/>
      <c r="AA477" s="200" t="s">
        <v>881</v>
      </c>
      <c r="AF477" s="200"/>
      <c r="AJ477" s="200"/>
      <c r="AL477" s="200"/>
    </row>
    <row r="478" spans="1:38" s="108" customFormat="1" ht="12" customHeight="1">
      <c r="A478" s="216"/>
      <c r="B478" s="217"/>
      <c r="C478" s="1141" t="s">
        <v>409</v>
      </c>
      <c r="D478" s="1141"/>
      <c r="E478" s="1141"/>
      <c r="F478" s="1141"/>
      <c r="G478" s="1141"/>
      <c r="H478" s="1141"/>
      <c r="I478" s="1141"/>
      <c r="J478" s="1141"/>
      <c r="K478" s="1141"/>
      <c r="L478" s="1141"/>
      <c r="M478" s="1141"/>
      <c r="N478" s="1146"/>
      <c r="Z478" s="193"/>
      <c r="AA478" s="200"/>
      <c r="AF478" s="200"/>
      <c r="AG478" s="109" t="s">
        <v>409</v>
      </c>
      <c r="AJ478" s="200"/>
      <c r="AL478" s="200"/>
    </row>
    <row r="479" spans="1:38" s="108" customFormat="1" ht="12" customHeight="1">
      <c r="A479" s="216"/>
      <c r="B479" s="217"/>
      <c r="C479" s="1145" t="s">
        <v>398</v>
      </c>
      <c r="D479" s="1145"/>
      <c r="E479" s="1145"/>
      <c r="F479" s="196"/>
      <c r="G479" s="196"/>
      <c r="H479" s="196"/>
      <c r="I479" s="196"/>
      <c r="J479" s="198"/>
      <c r="K479" s="196"/>
      <c r="L479" s="222">
        <v>1719.31</v>
      </c>
      <c r="M479" s="212"/>
      <c r="N479" s="199"/>
      <c r="Z479" s="193"/>
      <c r="AA479" s="200"/>
      <c r="AF479" s="200" t="s">
        <v>398</v>
      </c>
      <c r="AJ479" s="200"/>
      <c r="AL479" s="200"/>
    </row>
    <row r="480" spans="1:38" s="108" customFormat="1" ht="12" customHeight="1">
      <c r="A480" s="194" t="s">
        <v>619</v>
      </c>
      <c r="B480" s="195" t="s">
        <v>1474</v>
      </c>
      <c r="C480" s="1145" t="s">
        <v>1475</v>
      </c>
      <c r="D480" s="1145"/>
      <c r="E480" s="1145"/>
      <c r="F480" s="196" t="s">
        <v>408</v>
      </c>
      <c r="G480" s="196"/>
      <c r="H480" s="196"/>
      <c r="I480" s="247">
        <v>3.01</v>
      </c>
      <c r="J480" s="218">
        <v>12.08</v>
      </c>
      <c r="K480" s="196"/>
      <c r="L480" s="218">
        <v>36.36</v>
      </c>
      <c r="M480" s="196"/>
      <c r="N480" s="199"/>
      <c r="Z480" s="193"/>
      <c r="AA480" s="200" t="s">
        <v>1475</v>
      </c>
      <c r="AF480" s="200"/>
      <c r="AJ480" s="200"/>
      <c r="AL480" s="200"/>
    </row>
    <row r="481" spans="1:38" s="108" customFormat="1" ht="12" customHeight="1">
      <c r="A481" s="216"/>
      <c r="B481" s="217"/>
      <c r="C481" s="1141" t="s">
        <v>409</v>
      </c>
      <c r="D481" s="1141"/>
      <c r="E481" s="1141"/>
      <c r="F481" s="1141"/>
      <c r="G481" s="1141"/>
      <c r="H481" s="1141"/>
      <c r="I481" s="1141"/>
      <c r="J481" s="1141"/>
      <c r="K481" s="1141"/>
      <c r="L481" s="1141"/>
      <c r="M481" s="1141"/>
      <c r="N481" s="1146"/>
      <c r="Z481" s="193"/>
      <c r="AA481" s="200"/>
      <c r="AF481" s="200"/>
      <c r="AG481" s="109" t="s">
        <v>409</v>
      </c>
      <c r="AJ481" s="200"/>
      <c r="AL481" s="200"/>
    </row>
    <row r="482" spans="1:38" s="108" customFormat="1" ht="12" customHeight="1">
      <c r="A482" s="201"/>
      <c r="B482" s="202"/>
      <c r="C482" s="1141" t="s">
        <v>1572</v>
      </c>
      <c r="D482" s="1141"/>
      <c r="E482" s="1141"/>
      <c r="F482" s="1141"/>
      <c r="G482" s="1141"/>
      <c r="H482" s="1141"/>
      <c r="I482" s="1141"/>
      <c r="J482" s="1141"/>
      <c r="K482" s="1141"/>
      <c r="L482" s="1141"/>
      <c r="M482" s="1141"/>
      <c r="N482" s="1146"/>
      <c r="Z482" s="193"/>
      <c r="AA482" s="200"/>
      <c r="AF482" s="200"/>
      <c r="AI482" s="109" t="s">
        <v>1572</v>
      </c>
      <c r="AJ482" s="200"/>
      <c r="AL482" s="200"/>
    </row>
    <row r="483" spans="1:38" s="108" customFormat="1" ht="12" customHeight="1">
      <c r="A483" s="216"/>
      <c r="B483" s="217"/>
      <c r="C483" s="1145" t="s">
        <v>398</v>
      </c>
      <c r="D483" s="1145"/>
      <c r="E483" s="1145"/>
      <c r="F483" s="196"/>
      <c r="G483" s="196"/>
      <c r="H483" s="196"/>
      <c r="I483" s="196"/>
      <c r="J483" s="198"/>
      <c r="K483" s="196"/>
      <c r="L483" s="218">
        <v>36.36</v>
      </c>
      <c r="M483" s="212"/>
      <c r="N483" s="199"/>
      <c r="Z483" s="193"/>
      <c r="AA483" s="200"/>
      <c r="AF483" s="200" t="s">
        <v>398</v>
      </c>
      <c r="AJ483" s="200"/>
      <c r="AL483" s="200"/>
    </row>
    <row r="484" spans="1:38" s="108" customFormat="1" ht="22.5" customHeight="1">
      <c r="A484" s="194" t="s">
        <v>623</v>
      </c>
      <c r="B484" s="195" t="s">
        <v>1573</v>
      </c>
      <c r="C484" s="1145" t="s">
        <v>1574</v>
      </c>
      <c r="D484" s="1145"/>
      <c r="E484" s="1145"/>
      <c r="F484" s="196" t="s">
        <v>539</v>
      </c>
      <c r="G484" s="196"/>
      <c r="H484" s="196"/>
      <c r="I484" s="223">
        <v>0.30099999999999999</v>
      </c>
      <c r="J484" s="198"/>
      <c r="K484" s="196"/>
      <c r="L484" s="198"/>
      <c r="M484" s="196"/>
      <c r="N484" s="199"/>
      <c r="Z484" s="193"/>
      <c r="AA484" s="200" t="s">
        <v>1574</v>
      </c>
      <c r="AF484" s="200"/>
      <c r="AJ484" s="200"/>
      <c r="AL484" s="200"/>
    </row>
    <row r="485" spans="1:38" s="108" customFormat="1" ht="12" customHeight="1">
      <c r="A485" s="201"/>
      <c r="B485" s="202"/>
      <c r="C485" s="1141" t="s">
        <v>1575</v>
      </c>
      <c r="D485" s="1141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6"/>
      <c r="Z485" s="193"/>
      <c r="AA485" s="200"/>
      <c r="AF485" s="200"/>
      <c r="AH485" s="109" t="s">
        <v>1575</v>
      </c>
      <c r="AJ485" s="200"/>
      <c r="AL485" s="200"/>
    </row>
    <row r="486" spans="1:38" s="108" customFormat="1" ht="33.75" customHeight="1">
      <c r="A486" s="203"/>
      <c r="B486" s="204" t="s">
        <v>385</v>
      </c>
      <c r="C486" s="1141" t="s">
        <v>386</v>
      </c>
      <c r="D486" s="1141"/>
      <c r="E486" s="1141"/>
      <c r="F486" s="1141"/>
      <c r="G486" s="1141"/>
      <c r="H486" s="1141"/>
      <c r="I486" s="1141"/>
      <c r="J486" s="1141"/>
      <c r="K486" s="1141"/>
      <c r="L486" s="1141"/>
      <c r="M486" s="1141"/>
      <c r="N486" s="1146"/>
      <c r="Z486" s="193"/>
      <c r="AA486" s="200"/>
      <c r="AB486" s="109" t="s">
        <v>386</v>
      </c>
      <c r="AF486" s="200"/>
      <c r="AJ486" s="200"/>
      <c r="AL486" s="200"/>
    </row>
    <row r="487" spans="1:38" s="108" customFormat="1" ht="12">
      <c r="A487" s="205"/>
      <c r="B487" s="206">
        <v>1</v>
      </c>
      <c r="C487" s="1141" t="s">
        <v>446</v>
      </c>
      <c r="D487" s="1141"/>
      <c r="E487" s="1141"/>
      <c r="F487" s="207"/>
      <c r="G487" s="207"/>
      <c r="H487" s="207"/>
      <c r="I487" s="207"/>
      <c r="J487" s="208">
        <v>295.05</v>
      </c>
      <c r="K487" s="209">
        <v>1.25</v>
      </c>
      <c r="L487" s="208">
        <v>111.01</v>
      </c>
      <c r="M487" s="207"/>
      <c r="N487" s="210"/>
      <c r="Z487" s="193"/>
      <c r="AA487" s="200"/>
      <c r="AC487" s="109" t="s">
        <v>446</v>
      </c>
      <c r="AF487" s="200"/>
      <c r="AJ487" s="200"/>
      <c r="AL487" s="200"/>
    </row>
    <row r="488" spans="1:38" s="108" customFormat="1" ht="12">
      <c r="A488" s="205"/>
      <c r="B488" s="206">
        <v>2</v>
      </c>
      <c r="C488" s="1141" t="s">
        <v>387</v>
      </c>
      <c r="D488" s="1141"/>
      <c r="E488" s="1141"/>
      <c r="F488" s="207"/>
      <c r="G488" s="207"/>
      <c r="H488" s="207"/>
      <c r="I488" s="207"/>
      <c r="J488" s="208">
        <v>25.85</v>
      </c>
      <c r="K488" s="209">
        <v>1.25</v>
      </c>
      <c r="L488" s="208">
        <v>9.73</v>
      </c>
      <c r="M488" s="207"/>
      <c r="N488" s="210"/>
      <c r="Z488" s="193"/>
      <c r="AA488" s="200"/>
      <c r="AC488" s="109" t="s">
        <v>387</v>
      </c>
      <c r="AF488" s="200"/>
      <c r="AJ488" s="200"/>
      <c r="AL488" s="200"/>
    </row>
    <row r="489" spans="1:38" s="108" customFormat="1" ht="12">
      <c r="A489" s="205"/>
      <c r="B489" s="206">
        <v>3</v>
      </c>
      <c r="C489" s="1141" t="s">
        <v>388</v>
      </c>
      <c r="D489" s="1141"/>
      <c r="E489" s="1141"/>
      <c r="F489" s="207"/>
      <c r="G489" s="207"/>
      <c r="H489" s="207"/>
      <c r="I489" s="207"/>
      <c r="J489" s="208">
        <v>0.87</v>
      </c>
      <c r="K489" s="209">
        <v>1.25</v>
      </c>
      <c r="L489" s="208">
        <v>0.33</v>
      </c>
      <c r="M489" s="207"/>
      <c r="N489" s="210"/>
      <c r="Z489" s="193"/>
      <c r="AA489" s="200"/>
      <c r="AC489" s="109" t="s">
        <v>388</v>
      </c>
      <c r="AF489" s="200"/>
      <c r="AJ489" s="200"/>
      <c r="AL489" s="200"/>
    </row>
    <row r="490" spans="1:38" s="108" customFormat="1" ht="12">
      <c r="A490" s="205"/>
      <c r="B490" s="206">
        <v>4</v>
      </c>
      <c r="C490" s="1141" t="s">
        <v>447</v>
      </c>
      <c r="D490" s="1141"/>
      <c r="E490" s="1141"/>
      <c r="F490" s="207"/>
      <c r="G490" s="207"/>
      <c r="H490" s="207"/>
      <c r="I490" s="207"/>
      <c r="J490" s="208">
        <v>132.85</v>
      </c>
      <c r="K490" s="207"/>
      <c r="L490" s="208">
        <v>39.99</v>
      </c>
      <c r="M490" s="207"/>
      <c r="N490" s="210"/>
      <c r="Z490" s="193"/>
      <c r="AA490" s="200"/>
      <c r="AC490" s="109" t="s">
        <v>447</v>
      </c>
      <c r="AF490" s="200"/>
      <c r="AJ490" s="200"/>
      <c r="AL490" s="200"/>
    </row>
    <row r="491" spans="1:38" s="108" customFormat="1" ht="12">
      <c r="A491" s="205"/>
      <c r="B491" s="204"/>
      <c r="C491" s="1141" t="s">
        <v>448</v>
      </c>
      <c r="D491" s="1141"/>
      <c r="E491" s="1141"/>
      <c r="F491" s="207" t="s">
        <v>390</v>
      </c>
      <c r="G491" s="209">
        <v>26.97</v>
      </c>
      <c r="H491" s="209">
        <v>1.25</v>
      </c>
      <c r="I491" s="211">
        <v>10.1474625</v>
      </c>
      <c r="J491" s="204"/>
      <c r="K491" s="207"/>
      <c r="L491" s="204"/>
      <c r="M491" s="207"/>
      <c r="N491" s="210"/>
      <c r="Z491" s="193"/>
      <c r="AA491" s="200"/>
      <c r="AD491" s="109" t="s">
        <v>448</v>
      </c>
      <c r="AF491" s="200"/>
      <c r="AJ491" s="200"/>
      <c r="AL491" s="200"/>
    </row>
    <row r="492" spans="1:38" s="108" customFormat="1" ht="12">
      <c r="A492" s="205"/>
      <c r="B492" s="204"/>
      <c r="C492" s="1141" t="s">
        <v>389</v>
      </c>
      <c r="D492" s="1141"/>
      <c r="E492" s="1141"/>
      <c r="F492" s="207" t="s">
        <v>390</v>
      </c>
      <c r="G492" s="209">
        <v>7.0000000000000007E-2</v>
      </c>
      <c r="H492" s="209">
        <v>1.25</v>
      </c>
      <c r="I492" s="211">
        <v>2.63375E-2</v>
      </c>
      <c r="J492" s="204"/>
      <c r="K492" s="207"/>
      <c r="L492" s="204"/>
      <c r="M492" s="207"/>
      <c r="N492" s="210"/>
      <c r="Z492" s="193"/>
      <c r="AA492" s="200"/>
      <c r="AD492" s="109" t="s">
        <v>389</v>
      </c>
      <c r="AF492" s="200"/>
      <c r="AJ492" s="200"/>
      <c r="AL492" s="200"/>
    </row>
    <row r="493" spans="1:38" s="108" customFormat="1" ht="12" customHeight="1">
      <c r="A493" s="205"/>
      <c r="B493" s="204"/>
      <c r="C493" s="1150" t="s">
        <v>391</v>
      </c>
      <c r="D493" s="1150"/>
      <c r="E493" s="1150"/>
      <c r="F493" s="212"/>
      <c r="G493" s="212"/>
      <c r="H493" s="212"/>
      <c r="I493" s="212"/>
      <c r="J493" s="213">
        <v>453.75</v>
      </c>
      <c r="K493" s="212"/>
      <c r="L493" s="213">
        <v>160.72999999999999</v>
      </c>
      <c r="M493" s="212"/>
      <c r="N493" s="214"/>
      <c r="Z493" s="193"/>
      <c r="AA493" s="200"/>
      <c r="AE493" s="109" t="s">
        <v>391</v>
      </c>
      <c r="AF493" s="200"/>
      <c r="AJ493" s="200"/>
      <c r="AL493" s="200"/>
    </row>
    <row r="494" spans="1:38" s="108" customFormat="1" ht="12">
      <c r="A494" s="205"/>
      <c r="B494" s="204"/>
      <c r="C494" s="1141" t="s">
        <v>392</v>
      </c>
      <c r="D494" s="1141"/>
      <c r="E494" s="1141"/>
      <c r="F494" s="207"/>
      <c r="G494" s="207"/>
      <c r="H494" s="207"/>
      <c r="I494" s="207"/>
      <c r="J494" s="204"/>
      <c r="K494" s="207"/>
      <c r="L494" s="208">
        <v>111.34</v>
      </c>
      <c r="M494" s="207"/>
      <c r="N494" s="210"/>
      <c r="Z494" s="193"/>
      <c r="AA494" s="200"/>
      <c r="AD494" s="109" t="s">
        <v>392</v>
      </c>
      <c r="AF494" s="200"/>
      <c r="AJ494" s="200"/>
      <c r="AL494" s="200"/>
    </row>
    <row r="495" spans="1:38" s="108" customFormat="1" ht="22.5">
      <c r="A495" s="205"/>
      <c r="B495" s="204" t="s">
        <v>541</v>
      </c>
      <c r="C495" s="1141" t="s">
        <v>542</v>
      </c>
      <c r="D495" s="1141"/>
      <c r="E495" s="1141"/>
      <c r="F495" s="207" t="s">
        <v>395</v>
      </c>
      <c r="G495" s="215">
        <v>112</v>
      </c>
      <c r="H495" s="207"/>
      <c r="I495" s="215">
        <v>112</v>
      </c>
      <c r="J495" s="204"/>
      <c r="K495" s="207"/>
      <c r="L495" s="208">
        <v>124.7</v>
      </c>
      <c r="M495" s="207"/>
      <c r="N495" s="210"/>
      <c r="Z495" s="193"/>
      <c r="AA495" s="200"/>
      <c r="AD495" s="109" t="s">
        <v>542</v>
      </c>
      <c r="AF495" s="200"/>
      <c r="AJ495" s="200"/>
      <c r="AL495" s="200"/>
    </row>
    <row r="496" spans="1:38" s="108" customFormat="1" ht="22.5">
      <c r="A496" s="205"/>
      <c r="B496" s="204" t="s">
        <v>543</v>
      </c>
      <c r="C496" s="1141" t="s">
        <v>544</v>
      </c>
      <c r="D496" s="1141"/>
      <c r="E496" s="1141"/>
      <c r="F496" s="207" t="s">
        <v>395</v>
      </c>
      <c r="G496" s="215">
        <v>65</v>
      </c>
      <c r="H496" s="207"/>
      <c r="I496" s="215">
        <v>65</v>
      </c>
      <c r="J496" s="204"/>
      <c r="K496" s="207"/>
      <c r="L496" s="208">
        <v>72.37</v>
      </c>
      <c r="M496" s="207"/>
      <c r="N496" s="210"/>
      <c r="Z496" s="193"/>
      <c r="AA496" s="200"/>
      <c r="AD496" s="109" t="s">
        <v>544</v>
      </c>
      <c r="AF496" s="200"/>
      <c r="AJ496" s="200"/>
      <c r="AL496" s="200"/>
    </row>
    <row r="497" spans="1:38" s="108" customFormat="1" ht="12" customHeight="1">
      <c r="A497" s="216"/>
      <c r="B497" s="217"/>
      <c r="C497" s="1145" t="s">
        <v>398</v>
      </c>
      <c r="D497" s="1145"/>
      <c r="E497" s="1145"/>
      <c r="F497" s="196"/>
      <c r="G497" s="196"/>
      <c r="H497" s="196"/>
      <c r="I497" s="196"/>
      <c r="J497" s="198"/>
      <c r="K497" s="196"/>
      <c r="L497" s="218">
        <v>357.8</v>
      </c>
      <c r="M497" s="212"/>
      <c r="N497" s="199"/>
      <c r="Z497" s="193"/>
      <c r="AA497" s="200"/>
      <c r="AF497" s="200" t="s">
        <v>398</v>
      </c>
      <c r="AJ497" s="200"/>
      <c r="AL497" s="200"/>
    </row>
    <row r="498" spans="1:38" s="108" customFormat="1" ht="22.5" customHeight="1">
      <c r="A498" s="194" t="s">
        <v>628</v>
      </c>
      <c r="B498" s="195" t="s">
        <v>1576</v>
      </c>
      <c r="C498" s="1145" t="s">
        <v>1577</v>
      </c>
      <c r="D498" s="1145"/>
      <c r="E498" s="1145"/>
      <c r="F498" s="196" t="s">
        <v>539</v>
      </c>
      <c r="G498" s="196"/>
      <c r="H498" s="196"/>
      <c r="I498" s="223">
        <v>0.30099999999999999</v>
      </c>
      <c r="J498" s="198"/>
      <c r="K498" s="196"/>
      <c r="L498" s="198"/>
      <c r="M498" s="196"/>
      <c r="N498" s="199"/>
      <c r="Z498" s="193"/>
      <c r="AA498" s="200" t="s">
        <v>1577</v>
      </c>
      <c r="AF498" s="200"/>
      <c r="AJ498" s="200"/>
      <c r="AL498" s="200"/>
    </row>
    <row r="499" spans="1:38" s="108" customFormat="1" ht="12" customHeight="1">
      <c r="A499" s="201"/>
      <c r="B499" s="202"/>
      <c r="C499" s="1141" t="s">
        <v>1575</v>
      </c>
      <c r="D499" s="1141"/>
      <c r="E499" s="1141"/>
      <c r="F499" s="1141"/>
      <c r="G499" s="1141"/>
      <c r="H499" s="1141"/>
      <c r="I499" s="1141"/>
      <c r="J499" s="1141"/>
      <c r="K499" s="1141"/>
      <c r="L499" s="1141"/>
      <c r="M499" s="1141"/>
      <c r="N499" s="1146"/>
      <c r="Z499" s="193"/>
      <c r="AA499" s="200"/>
      <c r="AF499" s="200"/>
      <c r="AH499" s="109" t="s">
        <v>1575</v>
      </c>
      <c r="AJ499" s="200"/>
      <c r="AL499" s="200"/>
    </row>
    <row r="500" spans="1:38" s="108" customFormat="1" ht="12" customHeight="1">
      <c r="A500" s="203"/>
      <c r="B500" s="204"/>
      <c r="C500" s="1141" t="s">
        <v>836</v>
      </c>
      <c r="D500" s="1141"/>
      <c r="E500" s="1141"/>
      <c r="F500" s="1141"/>
      <c r="G500" s="1141"/>
      <c r="H500" s="1141"/>
      <c r="I500" s="1141"/>
      <c r="J500" s="1141"/>
      <c r="K500" s="1141"/>
      <c r="L500" s="1141"/>
      <c r="M500" s="1141"/>
      <c r="N500" s="1146"/>
      <c r="Z500" s="193"/>
      <c r="AA500" s="200"/>
      <c r="AB500" s="109" t="s">
        <v>836</v>
      </c>
      <c r="AF500" s="200"/>
      <c r="AJ500" s="200"/>
      <c r="AL500" s="200"/>
    </row>
    <row r="501" spans="1:38" s="108" customFormat="1" ht="33.75" customHeight="1">
      <c r="A501" s="203"/>
      <c r="B501" s="204" t="s">
        <v>385</v>
      </c>
      <c r="C501" s="1141" t="s">
        <v>386</v>
      </c>
      <c r="D501" s="1141"/>
      <c r="E501" s="1141"/>
      <c r="F501" s="1141"/>
      <c r="G501" s="1141"/>
      <c r="H501" s="1141"/>
      <c r="I501" s="1141"/>
      <c r="J501" s="1141"/>
      <c r="K501" s="1141"/>
      <c r="L501" s="1141"/>
      <c r="M501" s="1141"/>
      <c r="N501" s="1146"/>
      <c r="Z501" s="193"/>
      <c r="AA501" s="200"/>
      <c r="AB501" s="109" t="s">
        <v>386</v>
      </c>
      <c r="AF501" s="200"/>
      <c r="AJ501" s="200"/>
      <c r="AL501" s="200"/>
    </row>
    <row r="502" spans="1:38" s="108" customFormat="1" ht="12">
      <c r="A502" s="205"/>
      <c r="B502" s="206">
        <v>1</v>
      </c>
      <c r="C502" s="1141" t="s">
        <v>446</v>
      </c>
      <c r="D502" s="1141"/>
      <c r="E502" s="1141"/>
      <c r="F502" s="207"/>
      <c r="G502" s="207"/>
      <c r="H502" s="207"/>
      <c r="I502" s="207"/>
      <c r="J502" s="208">
        <v>58.09</v>
      </c>
      <c r="K502" s="248">
        <v>2.5</v>
      </c>
      <c r="L502" s="208">
        <v>43.71</v>
      </c>
      <c r="M502" s="207"/>
      <c r="N502" s="210"/>
      <c r="Z502" s="193"/>
      <c r="AA502" s="200"/>
      <c r="AC502" s="109" t="s">
        <v>446</v>
      </c>
      <c r="AF502" s="200"/>
      <c r="AJ502" s="200"/>
      <c r="AL502" s="200"/>
    </row>
    <row r="503" spans="1:38" s="108" customFormat="1" ht="12">
      <c r="A503" s="205"/>
      <c r="B503" s="206">
        <v>2</v>
      </c>
      <c r="C503" s="1141" t="s">
        <v>387</v>
      </c>
      <c r="D503" s="1141"/>
      <c r="E503" s="1141"/>
      <c r="F503" s="207"/>
      <c r="G503" s="207"/>
      <c r="H503" s="207"/>
      <c r="I503" s="207"/>
      <c r="J503" s="208">
        <v>45.18</v>
      </c>
      <c r="K503" s="248">
        <v>2.5</v>
      </c>
      <c r="L503" s="208">
        <v>34</v>
      </c>
      <c r="M503" s="207"/>
      <c r="N503" s="210"/>
      <c r="Z503" s="193"/>
      <c r="AA503" s="200"/>
      <c r="AC503" s="109" t="s">
        <v>387</v>
      </c>
      <c r="AF503" s="200"/>
      <c r="AJ503" s="200"/>
      <c r="AL503" s="200"/>
    </row>
    <row r="504" spans="1:38" s="108" customFormat="1" ht="12">
      <c r="A504" s="205"/>
      <c r="B504" s="206">
        <v>3</v>
      </c>
      <c r="C504" s="1141" t="s">
        <v>388</v>
      </c>
      <c r="D504" s="1141"/>
      <c r="E504" s="1141"/>
      <c r="F504" s="207"/>
      <c r="G504" s="207"/>
      <c r="H504" s="207"/>
      <c r="I504" s="207"/>
      <c r="J504" s="208">
        <v>1.99</v>
      </c>
      <c r="K504" s="248">
        <v>2.5</v>
      </c>
      <c r="L504" s="208">
        <v>1.5</v>
      </c>
      <c r="M504" s="207"/>
      <c r="N504" s="210"/>
      <c r="Z504" s="193"/>
      <c r="AA504" s="200"/>
      <c r="AC504" s="109" t="s">
        <v>388</v>
      </c>
      <c r="AF504" s="200"/>
      <c r="AJ504" s="200"/>
      <c r="AL504" s="200"/>
    </row>
    <row r="505" spans="1:38" s="108" customFormat="1" ht="12">
      <c r="A505" s="205"/>
      <c r="B505" s="206">
        <v>4</v>
      </c>
      <c r="C505" s="1141" t="s">
        <v>447</v>
      </c>
      <c r="D505" s="1141"/>
      <c r="E505" s="1141"/>
      <c r="F505" s="207"/>
      <c r="G505" s="207"/>
      <c r="H505" s="207"/>
      <c r="I505" s="207"/>
      <c r="J505" s="208">
        <v>74.2</v>
      </c>
      <c r="K505" s="215">
        <v>2</v>
      </c>
      <c r="L505" s="208">
        <v>44.67</v>
      </c>
      <c r="M505" s="207"/>
      <c r="N505" s="210"/>
      <c r="Z505" s="193"/>
      <c r="AA505" s="200"/>
      <c r="AC505" s="109" t="s">
        <v>447</v>
      </c>
      <c r="AF505" s="200"/>
      <c r="AJ505" s="200"/>
      <c r="AL505" s="200"/>
    </row>
    <row r="506" spans="1:38" s="108" customFormat="1" ht="12">
      <c r="A506" s="205"/>
      <c r="B506" s="204"/>
      <c r="C506" s="1141" t="s">
        <v>448</v>
      </c>
      <c r="D506" s="1141"/>
      <c r="E506" s="1141"/>
      <c r="F506" s="207" t="s">
        <v>390</v>
      </c>
      <c r="G506" s="209">
        <v>6.81</v>
      </c>
      <c r="H506" s="248">
        <v>2.5</v>
      </c>
      <c r="I506" s="249">
        <v>5.1245250000000002</v>
      </c>
      <c r="J506" s="204"/>
      <c r="K506" s="207"/>
      <c r="L506" s="204"/>
      <c r="M506" s="207"/>
      <c r="N506" s="210"/>
      <c r="Z506" s="193"/>
      <c r="AA506" s="200"/>
      <c r="AD506" s="109" t="s">
        <v>448</v>
      </c>
      <c r="AF506" s="200"/>
      <c r="AJ506" s="200"/>
      <c r="AL506" s="200"/>
    </row>
    <row r="507" spans="1:38" s="108" customFormat="1" ht="12">
      <c r="A507" s="205"/>
      <c r="B507" s="204"/>
      <c r="C507" s="1141" t="s">
        <v>389</v>
      </c>
      <c r="D507" s="1141"/>
      <c r="E507" s="1141"/>
      <c r="F507" s="207" t="s">
        <v>390</v>
      </c>
      <c r="G507" s="209">
        <v>0.16</v>
      </c>
      <c r="H507" s="248">
        <v>2.5</v>
      </c>
      <c r="I507" s="250">
        <v>0.12039999999999999</v>
      </c>
      <c r="J507" s="204"/>
      <c r="K507" s="207"/>
      <c r="L507" s="204"/>
      <c r="M507" s="207"/>
      <c r="N507" s="210"/>
      <c r="Z507" s="193"/>
      <c r="AA507" s="200"/>
      <c r="AD507" s="109" t="s">
        <v>389</v>
      </c>
      <c r="AF507" s="200"/>
      <c r="AJ507" s="200"/>
      <c r="AL507" s="200"/>
    </row>
    <row r="508" spans="1:38" s="108" customFormat="1" ht="12" customHeight="1">
      <c r="A508" s="205"/>
      <c r="B508" s="204"/>
      <c r="C508" s="1150" t="s">
        <v>391</v>
      </c>
      <c r="D508" s="1150"/>
      <c r="E508" s="1150"/>
      <c r="F508" s="212"/>
      <c r="G508" s="212"/>
      <c r="H508" s="212"/>
      <c r="I508" s="212"/>
      <c r="J508" s="213">
        <v>177.47</v>
      </c>
      <c r="K508" s="212"/>
      <c r="L508" s="213">
        <v>122.38</v>
      </c>
      <c r="M508" s="212"/>
      <c r="N508" s="214"/>
      <c r="Z508" s="193"/>
      <c r="AA508" s="200"/>
      <c r="AE508" s="109" t="s">
        <v>391</v>
      </c>
      <c r="AF508" s="200"/>
      <c r="AJ508" s="200"/>
      <c r="AL508" s="200"/>
    </row>
    <row r="509" spans="1:38" s="108" customFormat="1" ht="12">
      <c r="A509" s="205"/>
      <c r="B509" s="204"/>
      <c r="C509" s="1141" t="s">
        <v>392</v>
      </c>
      <c r="D509" s="1141"/>
      <c r="E509" s="1141"/>
      <c r="F509" s="207"/>
      <c r="G509" s="207"/>
      <c r="H509" s="207"/>
      <c r="I509" s="207"/>
      <c r="J509" s="204"/>
      <c r="K509" s="207"/>
      <c r="L509" s="208">
        <v>45.21</v>
      </c>
      <c r="M509" s="207"/>
      <c r="N509" s="210"/>
      <c r="Z509" s="193"/>
      <c r="AA509" s="200"/>
      <c r="AD509" s="109" t="s">
        <v>392</v>
      </c>
      <c r="AF509" s="200"/>
      <c r="AJ509" s="200"/>
      <c r="AL509" s="200"/>
    </row>
    <row r="510" spans="1:38" s="108" customFormat="1" ht="22.5" customHeight="1">
      <c r="A510" s="205"/>
      <c r="B510" s="204" t="s">
        <v>785</v>
      </c>
      <c r="C510" s="1141" t="s">
        <v>786</v>
      </c>
      <c r="D510" s="1141"/>
      <c r="E510" s="1141"/>
      <c r="F510" s="207" t="s">
        <v>395</v>
      </c>
      <c r="G510" s="215">
        <v>110</v>
      </c>
      <c r="H510" s="207"/>
      <c r="I510" s="215">
        <v>110</v>
      </c>
      <c r="J510" s="204"/>
      <c r="K510" s="207"/>
      <c r="L510" s="208">
        <v>49.73</v>
      </c>
      <c r="M510" s="207"/>
      <c r="N510" s="210"/>
      <c r="Z510" s="193"/>
      <c r="AA510" s="200"/>
      <c r="AD510" s="109" t="s">
        <v>786</v>
      </c>
      <c r="AF510" s="200"/>
      <c r="AJ510" s="200"/>
      <c r="AL510" s="200"/>
    </row>
    <row r="511" spans="1:38" s="108" customFormat="1" ht="22.5" customHeight="1">
      <c r="A511" s="205"/>
      <c r="B511" s="204" t="s">
        <v>787</v>
      </c>
      <c r="C511" s="1141" t="s">
        <v>788</v>
      </c>
      <c r="D511" s="1141"/>
      <c r="E511" s="1141"/>
      <c r="F511" s="207" t="s">
        <v>395</v>
      </c>
      <c r="G511" s="215">
        <v>69</v>
      </c>
      <c r="H511" s="207"/>
      <c r="I511" s="215">
        <v>69</v>
      </c>
      <c r="J511" s="204"/>
      <c r="K511" s="207"/>
      <c r="L511" s="208">
        <v>31.19</v>
      </c>
      <c r="M511" s="207"/>
      <c r="N511" s="210"/>
      <c r="Z511" s="193"/>
      <c r="AA511" s="200"/>
      <c r="AD511" s="109" t="s">
        <v>788</v>
      </c>
      <c r="AF511" s="200"/>
      <c r="AJ511" s="200"/>
      <c r="AL511" s="200"/>
    </row>
    <row r="512" spans="1:38" s="108" customFormat="1" ht="12" customHeight="1">
      <c r="A512" s="216"/>
      <c r="B512" s="217"/>
      <c r="C512" s="1145" t="s">
        <v>398</v>
      </c>
      <c r="D512" s="1145"/>
      <c r="E512" s="1145"/>
      <c r="F512" s="196"/>
      <c r="G512" s="196"/>
      <c r="H512" s="196"/>
      <c r="I512" s="196"/>
      <c r="J512" s="198"/>
      <c r="K512" s="196"/>
      <c r="L512" s="218">
        <v>203.3</v>
      </c>
      <c r="M512" s="212"/>
      <c r="N512" s="199"/>
      <c r="Z512" s="193"/>
      <c r="AA512" s="200"/>
      <c r="AF512" s="200" t="s">
        <v>398</v>
      </c>
      <c r="AJ512" s="200"/>
      <c r="AL512" s="200"/>
    </row>
    <row r="513" spans="1:38" s="108" customFormat="1" ht="12" customHeight="1">
      <c r="A513" s="194" t="s">
        <v>636</v>
      </c>
      <c r="B513" s="195" t="s">
        <v>1578</v>
      </c>
      <c r="C513" s="1145" t="s">
        <v>1579</v>
      </c>
      <c r="D513" s="1145"/>
      <c r="E513" s="1145"/>
      <c r="F513" s="196" t="s">
        <v>307</v>
      </c>
      <c r="G513" s="196"/>
      <c r="H513" s="196"/>
      <c r="I513" s="247">
        <v>69.23</v>
      </c>
      <c r="J513" s="218">
        <v>41.12</v>
      </c>
      <c r="K513" s="196"/>
      <c r="L513" s="222">
        <v>2846.74</v>
      </c>
      <c r="M513" s="196"/>
      <c r="N513" s="199"/>
      <c r="Z513" s="193"/>
      <c r="AA513" s="200" t="s">
        <v>1579</v>
      </c>
      <c r="AF513" s="200"/>
      <c r="AJ513" s="200"/>
      <c r="AL513" s="200"/>
    </row>
    <row r="514" spans="1:38" s="108" customFormat="1" ht="12">
      <c r="A514" s="216"/>
      <c r="B514" s="217"/>
      <c r="C514" s="1141" t="s">
        <v>1395</v>
      </c>
      <c r="D514" s="1141"/>
      <c r="E514" s="1141"/>
      <c r="F514" s="1141"/>
      <c r="G514" s="1141"/>
      <c r="H514" s="1141"/>
      <c r="I514" s="1141"/>
      <c r="J514" s="1141"/>
      <c r="K514" s="1141"/>
      <c r="L514" s="1141"/>
      <c r="M514" s="1141"/>
      <c r="N514" s="1146"/>
      <c r="Z514" s="193"/>
      <c r="AA514" s="200"/>
      <c r="AF514" s="200"/>
      <c r="AG514" s="109" t="s">
        <v>1395</v>
      </c>
      <c r="AJ514" s="200"/>
      <c r="AL514" s="200"/>
    </row>
    <row r="515" spans="1:38" s="108" customFormat="1" ht="12" customHeight="1">
      <c r="A515" s="216"/>
      <c r="B515" s="217"/>
      <c r="C515" s="1145" t="s">
        <v>398</v>
      </c>
      <c r="D515" s="1145"/>
      <c r="E515" s="1145"/>
      <c r="F515" s="196"/>
      <c r="G515" s="196"/>
      <c r="H515" s="196"/>
      <c r="I515" s="196"/>
      <c r="J515" s="198"/>
      <c r="K515" s="196"/>
      <c r="L515" s="222">
        <v>2846.74</v>
      </c>
      <c r="M515" s="212"/>
      <c r="N515" s="199"/>
      <c r="Z515" s="193"/>
      <c r="AA515" s="200"/>
      <c r="AF515" s="200" t="s">
        <v>398</v>
      </c>
      <c r="AJ515" s="200"/>
      <c r="AL515" s="200"/>
    </row>
    <row r="516" spans="1:38" s="108" customFormat="1" ht="22.5" customHeight="1">
      <c r="A516" s="194" t="s">
        <v>640</v>
      </c>
      <c r="B516" s="195" t="s">
        <v>1580</v>
      </c>
      <c r="C516" s="1145" t="s">
        <v>1581</v>
      </c>
      <c r="D516" s="1145"/>
      <c r="E516" s="1145"/>
      <c r="F516" s="196" t="s">
        <v>444</v>
      </c>
      <c r="G516" s="196"/>
      <c r="H516" s="196"/>
      <c r="I516" s="219">
        <v>4.5150000000000003E-2</v>
      </c>
      <c r="J516" s="198"/>
      <c r="K516" s="196"/>
      <c r="L516" s="198"/>
      <c r="M516" s="196"/>
      <c r="N516" s="199"/>
      <c r="Z516" s="193"/>
      <c r="AA516" s="200" t="s">
        <v>1581</v>
      </c>
      <c r="AF516" s="200"/>
      <c r="AJ516" s="200"/>
      <c r="AL516" s="200"/>
    </row>
    <row r="517" spans="1:38" s="108" customFormat="1" ht="12" customHeight="1">
      <c r="A517" s="201"/>
      <c r="B517" s="202"/>
      <c r="C517" s="1141" t="s">
        <v>1582</v>
      </c>
      <c r="D517" s="1141"/>
      <c r="E517" s="1141"/>
      <c r="F517" s="1141"/>
      <c r="G517" s="1141"/>
      <c r="H517" s="1141"/>
      <c r="I517" s="1141"/>
      <c r="J517" s="1141"/>
      <c r="K517" s="1141"/>
      <c r="L517" s="1141"/>
      <c r="M517" s="1141"/>
      <c r="N517" s="1146"/>
      <c r="Z517" s="193"/>
      <c r="AA517" s="200"/>
      <c r="AF517" s="200"/>
      <c r="AH517" s="109" t="s">
        <v>1582</v>
      </c>
      <c r="AJ517" s="200"/>
      <c r="AL517" s="200"/>
    </row>
    <row r="518" spans="1:38" s="108" customFormat="1" ht="33.75" customHeight="1">
      <c r="A518" s="203"/>
      <c r="B518" s="204" t="s">
        <v>385</v>
      </c>
      <c r="C518" s="1141" t="s">
        <v>386</v>
      </c>
      <c r="D518" s="1141"/>
      <c r="E518" s="1141"/>
      <c r="F518" s="1141"/>
      <c r="G518" s="1141"/>
      <c r="H518" s="1141"/>
      <c r="I518" s="1141"/>
      <c r="J518" s="1141"/>
      <c r="K518" s="1141"/>
      <c r="L518" s="1141"/>
      <c r="M518" s="1141"/>
      <c r="N518" s="1146"/>
      <c r="Z518" s="193"/>
      <c r="AA518" s="200"/>
      <c r="AB518" s="109" t="s">
        <v>386</v>
      </c>
      <c r="AF518" s="200"/>
      <c r="AJ518" s="200"/>
      <c r="AL518" s="200"/>
    </row>
    <row r="519" spans="1:38" s="108" customFormat="1" ht="12">
      <c r="A519" s="205"/>
      <c r="B519" s="206">
        <v>1</v>
      </c>
      <c r="C519" s="1141" t="s">
        <v>446</v>
      </c>
      <c r="D519" s="1141"/>
      <c r="E519" s="1141"/>
      <c r="F519" s="207"/>
      <c r="G519" s="207"/>
      <c r="H519" s="207"/>
      <c r="I519" s="207"/>
      <c r="J519" s="220">
        <v>1526.87</v>
      </c>
      <c r="K519" s="209">
        <v>1.25</v>
      </c>
      <c r="L519" s="208">
        <v>86.17</v>
      </c>
      <c r="M519" s="207"/>
      <c r="N519" s="210"/>
      <c r="Z519" s="193"/>
      <c r="AA519" s="200"/>
      <c r="AC519" s="109" t="s">
        <v>446</v>
      </c>
      <c r="AF519" s="200"/>
      <c r="AJ519" s="200"/>
      <c r="AL519" s="200"/>
    </row>
    <row r="520" spans="1:38" s="108" customFormat="1" ht="12">
      <c r="A520" s="205"/>
      <c r="B520" s="206">
        <v>2</v>
      </c>
      <c r="C520" s="1141" t="s">
        <v>387</v>
      </c>
      <c r="D520" s="1141"/>
      <c r="E520" s="1141"/>
      <c r="F520" s="207"/>
      <c r="G520" s="207"/>
      <c r="H520" s="207"/>
      <c r="I520" s="207"/>
      <c r="J520" s="220">
        <v>2518.58</v>
      </c>
      <c r="K520" s="209">
        <v>1.25</v>
      </c>
      <c r="L520" s="208">
        <v>142.13999999999999</v>
      </c>
      <c r="M520" s="207"/>
      <c r="N520" s="210"/>
      <c r="Z520" s="193"/>
      <c r="AA520" s="200"/>
      <c r="AC520" s="109" t="s">
        <v>387</v>
      </c>
      <c r="AF520" s="200"/>
      <c r="AJ520" s="200"/>
      <c r="AL520" s="200"/>
    </row>
    <row r="521" spans="1:38" s="108" customFormat="1" ht="12">
      <c r="A521" s="205"/>
      <c r="B521" s="206">
        <v>3</v>
      </c>
      <c r="C521" s="1141" t="s">
        <v>388</v>
      </c>
      <c r="D521" s="1141"/>
      <c r="E521" s="1141"/>
      <c r="F521" s="207"/>
      <c r="G521" s="207"/>
      <c r="H521" s="207"/>
      <c r="I521" s="207"/>
      <c r="J521" s="208">
        <v>382.14</v>
      </c>
      <c r="K521" s="209">
        <v>1.25</v>
      </c>
      <c r="L521" s="208">
        <v>21.57</v>
      </c>
      <c r="M521" s="207"/>
      <c r="N521" s="210"/>
      <c r="Z521" s="193"/>
      <c r="AA521" s="200"/>
      <c r="AC521" s="109" t="s">
        <v>388</v>
      </c>
      <c r="AF521" s="200"/>
      <c r="AJ521" s="200"/>
      <c r="AL521" s="200"/>
    </row>
    <row r="522" spans="1:38" s="108" customFormat="1" ht="12">
      <c r="A522" s="205"/>
      <c r="B522" s="206">
        <v>4</v>
      </c>
      <c r="C522" s="1141" t="s">
        <v>447</v>
      </c>
      <c r="D522" s="1141"/>
      <c r="E522" s="1141"/>
      <c r="F522" s="207"/>
      <c r="G522" s="207"/>
      <c r="H522" s="207"/>
      <c r="I522" s="207"/>
      <c r="J522" s="208">
        <v>488.42</v>
      </c>
      <c r="K522" s="207"/>
      <c r="L522" s="208">
        <v>22.05</v>
      </c>
      <c r="M522" s="207"/>
      <c r="N522" s="210"/>
      <c r="Z522" s="193"/>
      <c r="AA522" s="200"/>
      <c r="AC522" s="109" t="s">
        <v>447</v>
      </c>
      <c r="AF522" s="200"/>
      <c r="AJ522" s="200"/>
      <c r="AL522" s="200"/>
    </row>
    <row r="523" spans="1:38" s="108" customFormat="1" ht="12">
      <c r="A523" s="205"/>
      <c r="B523" s="204"/>
      <c r="C523" s="1141" t="s">
        <v>448</v>
      </c>
      <c r="D523" s="1141"/>
      <c r="E523" s="1141"/>
      <c r="F523" s="207" t="s">
        <v>390</v>
      </c>
      <c r="G523" s="215">
        <v>179</v>
      </c>
      <c r="H523" s="209">
        <v>1.25</v>
      </c>
      <c r="I523" s="211">
        <v>10.1023125</v>
      </c>
      <c r="J523" s="204"/>
      <c r="K523" s="207"/>
      <c r="L523" s="204"/>
      <c r="M523" s="207"/>
      <c r="N523" s="210"/>
      <c r="Z523" s="193"/>
      <c r="AA523" s="200"/>
      <c r="AD523" s="109" t="s">
        <v>448</v>
      </c>
      <c r="AF523" s="200"/>
      <c r="AJ523" s="200"/>
      <c r="AL523" s="200"/>
    </row>
    <row r="524" spans="1:38" s="108" customFormat="1" ht="12">
      <c r="A524" s="205"/>
      <c r="B524" s="204"/>
      <c r="C524" s="1141" t="s">
        <v>389</v>
      </c>
      <c r="D524" s="1141"/>
      <c r="E524" s="1141"/>
      <c r="F524" s="207" t="s">
        <v>390</v>
      </c>
      <c r="G524" s="209">
        <v>28.56</v>
      </c>
      <c r="H524" s="209">
        <v>1.25</v>
      </c>
      <c r="I524" s="249">
        <v>1.611855</v>
      </c>
      <c r="J524" s="204"/>
      <c r="K524" s="207"/>
      <c r="L524" s="204"/>
      <c r="M524" s="207"/>
      <c r="N524" s="210"/>
      <c r="Z524" s="193"/>
      <c r="AA524" s="200"/>
      <c r="AD524" s="109" t="s">
        <v>389</v>
      </c>
      <c r="AF524" s="200"/>
      <c r="AJ524" s="200"/>
      <c r="AL524" s="200"/>
    </row>
    <row r="525" spans="1:38" s="108" customFormat="1" ht="12" customHeight="1">
      <c r="A525" s="205"/>
      <c r="B525" s="204"/>
      <c r="C525" s="1150" t="s">
        <v>391</v>
      </c>
      <c r="D525" s="1150"/>
      <c r="E525" s="1150"/>
      <c r="F525" s="212"/>
      <c r="G525" s="212"/>
      <c r="H525" s="212"/>
      <c r="I525" s="212"/>
      <c r="J525" s="221">
        <v>4533.87</v>
      </c>
      <c r="K525" s="212"/>
      <c r="L525" s="213">
        <v>250.36</v>
      </c>
      <c r="M525" s="212"/>
      <c r="N525" s="214"/>
      <c r="Z525" s="193"/>
      <c r="AA525" s="200"/>
      <c r="AE525" s="109" t="s">
        <v>391</v>
      </c>
      <c r="AF525" s="200"/>
      <c r="AJ525" s="200"/>
      <c r="AL525" s="200"/>
    </row>
    <row r="526" spans="1:38" s="108" customFormat="1" ht="12">
      <c r="A526" s="205"/>
      <c r="B526" s="204"/>
      <c r="C526" s="1141" t="s">
        <v>392</v>
      </c>
      <c r="D526" s="1141"/>
      <c r="E526" s="1141"/>
      <c r="F526" s="207"/>
      <c r="G526" s="207"/>
      <c r="H526" s="207"/>
      <c r="I526" s="207"/>
      <c r="J526" s="204"/>
      <c r="K526" s="207"/>
      <c r="L526" s="208">
        <v>107.74</v>
      </c>
      <c r="M526" s="207"/>
      <c r="N526" s="210"/>
      <c r="Z526" s="193"/>
      <c r="AA526" s="200"/>
      <c r="AD526" s="109" t="s">
        <v>392</v>
      </c>
      <c r="AF526" s="200"/>
      <c r="AJ526" s="200"/>
      <c r="AL526" s="200"/>
    </row>
    <row r="527" spans="1:38" s="108" customFormat="1" ht="33.75" customHeight="1">
      <c r="A527" s="205"/>
      <c r="B527" s="204" t="s">
        <v>576</v>
      </c>
      <c r="C527" s="1141" t="s">
        <v>577</v>
      </c>
      <c r="D527" s="1141"/>
      <c r="E527" s="1141"/>
      <c r="F527" s="207" t="s">
        <v>395</v>
      </c>
      <c r="G527" s="215">
        <v>102</v>
      </c>
      <c r="H527" s="207"/>
      <c r="I527" s="215">
        <v>102</v>
      </c>
      <c r="J527" s="204"/>
      <c r="K527" s="207"/>
      <c r="L527" s="208">
        <v>109.89</v>
      </c>
      <c r="M527" s="207"/>
      <c r="N527" s="210"/>
      <c r="Z527" s="193"/>
      <c r="AA527" s="200"/>
      <c r="AD527" s="109" t="s">
        <v>577</v>
      </c>
      <c r="AF527" s="200"/>
      <c r="AJ527" s="200"/>
      <c r="AL527" s="200"/>
    </row>
    <row r="528" spans="1:38" s="108" customFormat="1" ht="33.75" customHeight="1">
      <c r="A528" s="205"/>
      <c r="B528" s="204" t="s">
        <v>578</v>
      </c>
      <c r="C528" s="1141" t="s">
        <v>579</v>
      </c>
      <c r="D528" s="1141"/>
      <c r="E528" s="1141"/>
      <c r="F528" s="207" t="s">
        <v>395</v>
      </c>
      <c r="G528" s="215">
        <v>58</v>
      </c>
      <c r="H528" s="207"/>
      <c r="I528" s="215">
        <v>58</v>
      </c>
      <c r="J528" s="204"/>
      <c r="K528" s="207"/>
      <c r="L528" s="208">
        <v>62.49</v>
      </c>
      <c r="M528" s="207"/>
      <c r="N528" s="210"/>
      <c r="Z528" s="193"/>
      <c r="AA528" s="200"/>
      <c r="AD528" s="109" t="s">
        <v>579</v>
      </c>
      <c r="AF528" s="200"/>
      <c r="AJ528" s="200"/>
      <c r="AL528" s="200"/>
    </row>
    <row r="529" spans="1:38" s="108" customFormat="1" ht="12" customHeight="1">
      <c r="A529" s="216"/>
      <c r="B529" s="217"/>
      <c r="C529" s="1145" t="s">
        <v>398</v>
      </c>
      <c r="D529" s="1145"/>
      <c r="E529" s="1145"/>
      <c r="F529" s="196"/>
      <c r="G529" s="196"/>
      <c r="H529" s="196"/>
      <c r="I529" s="196"/>
      <c r="J529" s="198"/>
      <c r="K529" s="196"/>
      <c r="L529" s="218">
        <v>422.74</v>
      </c>
      <c r="M529" s="212"/>
      <c r="N529" s="199"/>
      <c r="Z529" s="193"/>
      <c r="AA529" s="200"/>
      <c r="AF529" s="200" t="s">
        <v>398</v>
      </c>
      <c r="AJ529" s="200"/>
      <c r="AL529" s="200"/>
    </row>
    <row r="530" spans="1:38" s="108" customFormat="1" ht="22.5" customHeight="1">
      <c r="A530" s="194" t="s">
        <v>645</v>
      </c>
      <c r="B530" s="195" t="s">
        <v>520</v>
      </c>
      <c r="C530" s="1145" t="s">
        <v>521</v>
      </c>
      <c r="D530" s="1145"/>
      <c r="E530" s="1145"/>
      <c r="F530" s="196" t="s">
        <v>408</v>
      </c>
      <c r="G530" s="196"/>
      <c r="H530" s="196"/>
      <c r="I530" s="255">
        <v>4.5827249999999999</v>
      </c>
      <c r="J530" s="218">
        <v>592.76</v>
      </c>
      <c r="K530" s="196"/>
      <c r="L530" s="222">
        <v>2716.46</v>
      </c>
      <c r="M530" s="196"/>
      <c r="N530" s="199"/>
      <c r="Z530" s="193"/>
      <c r="AA530" s="200" t="s">
        <v>521</v>
      </c>
      <c r="AF530" s="200"/>
      <c r="AJ530" s="200"/>
      <c r="AL530" s="200"/>
    </row>
    <row r="531" spans="1:38" s="108" customFormat="1" ht="12" customHeight="1">
      <c r="A531" s="216"/>
      <c r="B531" s="217"/>
      <c r="C531" s="1141" t="s">
        <v>409</v>
      </c>
      <c r="D531" s="1141"/>
      <c r="E531" s="1141"/>
      <c r="F531" s="1141"/>
      <c r="G531" s="1141"/>
      <c r="H531" s="1141"/>
      <c r="I531" s="1141"/>
      <c r="J531" s="1141"/>
      <c r="K531" s="1141"/>
      <c r="L531" s="1141"/>
      <c r="M531" s="1141"/>
      <c r="N531" s="1146"/>
      <c r="Z531" s="193"/>
      <c r="AA531" s="200"/>
      <c r="AF531" s="200"/>
      <c r="AG531" s="109" t="s">
        <v>409</v>
      </c>
      <c r="AJ531" s="200"/>
      <c r="AL531" s="200"/>
    </row>
    <row r="532" spans="1:38" s="108" customFormat="1" ht="12" customHeight="1">
      <c r="A532" s="216"/>
      <c r="B532" s="217"/>
      <c r="C532" s="1145" t="s">
        <v>398</v>
      </c>
      <c r="D532" s="1145"/>
      <c r="E532" s="1145"/>
      <c r="F532" s="196"/>
      <c r="G532" s="196"/>
      <c r="H532" s="196"/>
      <c r="I532" s="196"/>
      <c r="J532" s="198"/>
      <c r="K532" s="196"/>
      <c r="L532" s="222">
        <v>2716.46</v>
      </c>
      <c r="M532" s="212"/>
      <c r="N532" s="199"/>
      <c r="Z532" s="193"/>
      <c r="AA532" s="200"/>
      <c r="AF532" s="200" t="s">
        <v>398</v>
      </c>
      <c r="AJ532" s="200"/>
      <c r="AL532" s="200"/>
    </row>
    <row r="533" spans="1:38" s="108" customFormat="1" ht="12" customHeight="1">
      <c r="A533" s="194" t="s">
        <v>652</v>
      </c>
      <c r="B533" s="195" t="s">
        <v>1474</v>
      </c>
      <c r="C533" s="1145" t="s">
        <v>1583</v>
      </c>
      <c r="D533" s="1145"/>
      <c r="E533" s="1145"/>
      <c r="F533" s="196" t="s">
        <v>408</v>
      </c>
      <c r="G533" s="196"/>
      <c r="H533" s="196"/>
      <c r="I533" s="223">
        <v>4.5149999999999997</v>
      </c>
      <c r="J533" s="218">
        <v>5.15</v>
      </c>
      <c r="K533" s="196"/>
      <c r="L533" s="218">
        <v>23.25</v>
      </c>
      <c r="M533" s="196"/>
      <c r="N533" s="199"/>
      <c r="Z533" s="193"/>
      <c r="AA533" s="200" t="s">
        <v>1583</v>
      </c>
      <c r="AF533" s="200"/>
      <c r="AJ533" s="200"/>
      <c r="AL533" s="200"/>
    </row>
    <row r="534" spans="1:38" s="108" customFormat="1" ht="12" customHeight="1">
      <c r="A534" s="216"/>
      <c r="B534" s="217"/>
      <c r="C534" s="1141" t="s">
        <v>409</v>
      </c>
      <c r="D534" s="1141"/>
      <c r="E534" s="1141"/>
      <c r="F534" s="1141"/>
      <c r="G534" s="1141"/>
      <c r="H534" s="1141"/>
      <c r="I534" s="1141"/>
      <c r="J534" s="1141"/>
      <c r="K534" s="1141"/>
      <c r="L534" s="1141"/>
      <c r="M534" s="1141"/>
      <c r="N534" s="1146"/>
      <c r="Z534" s="193"/>
      <c r="AA534" s="200"/>
      <c r="AF534" s="200"/>
      <c r="AG534" s="109" t="s">
        <v>409</v>
      </c>
      <c r="AJ534" s="200"/>
      <c r="AL534" s="200"/>
    </row>
    <row r="535" spans="1:38" s="108" customFormat="1" ht="12" customHeight="1">
      <c r="A535" s="201"/>
      <c r="B535" s="202"/>
      <c r="C535" s="1141" t="s">
        <v>1584</v>
      </c>
      <c r="D535" s="1141"/>
      <c r="E535" s="1141"/>
      <c r="F535" s="1141"/>
      <c r="G535" s="1141"/>
      <c r="H535" s="1141"/>
      <c r="I535" s="1141"/>
      <c r="J535" s="1141"/>
      <c r="K535" s="1141"/>
      <c r="L535" s="1141"/>
      <c r="M535" s="1141"/>
      <c r="N535" s="1146"/>
      <c r="Z535" s="193"/>
      <c r="AA535" s="200"/>
      <c r="AF535" s="200"/>
      <c r="AI535" s="109" t="s">
        <v>1584</v>
      </c>
      <c r="AJ535" s="200"/>
      <c r="AL535" s="200"/>
    </row>
    <row r="536" spans="1:38" s="108" customFormat="1" ht="12" customHeight="1">
      <c r="A536" s="216"/>
      <c r="B536" s="217"/>
      <c r="C536" s="1145" t="s">
        <v>398</v>
      </c>
      <c r="D536" s="1145"/>
      <c r="E536" s="1145"/>
      <c r="F536" s="196"/>
      <c r="G536" s="196"/>
      <c r="H536" s="196"/>
      <c r="I536" s="196"/>
      <c r="J536" s="198"/>
      <c r="K536" s="196"/>
      <c r="L536" s="218">
        <v>23.25</v>
      </c>
      <c r="M536" s="212"/>
      <c r="N536" s="199"/>
      <c r="Z536" s="193"/>
      <c r="AA536" s="200"/>
      <c r="AF536" s="200" t="s">
        <v>398</v>
      </c>
      <c r="AJ536" s="200"/>
      <c r="AL536" s="200"/>
    </row>
    <row r="537" spans="1:38" s="108" customFormat="1" ht="12" customHeight="1">
      <c r="A537" s="194" t="s">
        <v>656</v>
      </c>
      <c r="B537" s="195" t="s">
        <v>1585</v>
      </c>
      <c r="C537" s="1145" t="s">
        <v>1586</v>
      </c>
      <c r="D537" s="1145"/>
      <c r="E537" s="1145"/>
      <c r="F537" s="196" t="s">
        <v>472</v>
      </c>
      <c r="G537" s="196"/>
      <c r="H537" s="196"/>
      <c r="I537" s="255">
        <v>5.7341000000000003E-2</v>
      </c>
      <c r="J537" s="222">
        <v>7200</v>
      </c>
      <c r="K537" s="196"/>
      <c r="L537" s="218">
        <v>412.86</v>
      </c>
      <c r="M537" s="196"/>
      <c r="N537" s="199"/>
      <c r="Z537" s="193"/>
      <c r="AA537" s="200" t="s">
        <v>1586</v>
      </c>
      <c r="AF537" s="200"/>
      <c r="AJ537" s="200"/>
      <c r="AL537" s="200"/>
    </row>
    <row r="538" spans="1:38" s="108" customFormat="1" ht="12" customHeight="1">
      <c r="A538" s="216"/>
      <c r="B538" s="217"/>
      <c r="C538" s="1141" t="s">
        <v>409</v>
      </c>
      <c r="D538" s="1141"/>
      <c r="E538" s="1141"/>
      <c r="F538" s="1141"/>
      <c r="G538" s="1141"/>
      <c r="H538" s="1141"/>
      <c r="I538" s="1141"/>
      <c r="J538" s="1141"/>
      <c r="K538" s="1141"/>
      <c r="L538" s="1141"/>
      <c r="M538" s="1141"/>
      <c r="N538" s="1146"/>
      <c r="Z538" s="193"/>
      <c r="AA538" s="200"/>
      <c r="AF538" s="200"/>
      <c r="AG538" s="109" t="s">
        <v>409</v>
      </c>
      <c r="AJ538" s="200"/>
      <c r="AL538" s="200"/>
    </row>
    <row r="539" spans="1:38" s="108" customFormat="1" ht="12" customHeight="1">
      <c r="A539" s="201"/>
      <c r="B539" s="202"/>
      <c r="C539" s="1141" t="s">
        <v>1587</v>
      </c>
      <c r="D539" s="1141"/>
      <c r="E539" s="1141"/>
      <c r="F539" s="1141"/>
      <c r="G539" s="1141"/>
      <c r="H539" s="1141"/>
      <c r="I539" s="1141"/>
      <c r="J539" s="1141"/>
      <c r="K539" s="1141"/>
      <c r="L539" s="1141"/>
      <c r="M539" s="1141"/>
      <c r="N539" s="1146"/>
      <c r="Z539" s="193"/>
      <c r="AA539" s="200"/>
      <c r="AF539" s="200"/>
      <c r="AH539" s="109" t="s">
        <v>1587</v>
      </c>
      <c r="AJ539" s="200"/>
      <c r="AL539" s="200"/>
    </row>
    <row r="540" spans="1:38" s="108" customFormat="1" ht="12" customHeight="1">
      <c r="A540" s="216"/>
      <c r="B540" s="217"/>
      <c r="C540" s="1145" t="s">
        <v>398</v>
      </c>
      <c r="D540" s="1145"/>
      <c r="E540" s="1145"/>
      <c r="F540" s="196"/>
      <c r="G540" s="196"/>
      <c r="H540" s="196"/>
      <c r="I540" s="196"/>
      <c r="J540" s="198"/>
      <c r="K540" s="196"/>
      <c r="L540" s="218">
        <v>412.86</v>
      </c>
      <c r="M540" s="212"/>
      <c r="N540" s="199"/>
      <c r="Z540" s="193"/>
      <c r="AA540" s="200"/>
      <c r="AF540" s="200" t="s">
        <v>398</v>
      </c>
      <c r="AJ540" s="200"/>
      <c r="AL540" s="200"/>
    </row>
    <row r="541" spans="1:38" s="108" customFormat="1" ht="33.75" customHeight="1">
      <c r="A541" s="194" t="s">
        <v>664</v>
      </c>
      <c r="B541" s="195" t="s">
        <v>1588</v>
      </c>
      <c r="C541" s="1145" t="s">
        <v>1589</v>
      </c>
      <c r="D541" s="1145"/>
      <c r="E541" s="1145"/>
      <c r="F541" s="196" t="s">
        <v>408</v>
      </c>
      <c r="G541" s="196"/>
      <c r="H541" s="196"/>
      <c r="I541" s="223">
        <v>1.5049999999999999</v>
      </c>
      <c r="J541" s="198"/>
      <c r="K541" s="196"/>
      <c r="L541" s="198"/>
      <c r="M541" s="196"/>
      <c r="N541" s="199"/>
      <c r="Z541" s="193"/>
      <c r="AA541" s="200" t="s">
        <v>1589</v>
      </c>
      <c r="AF541" s="200"/>
      <c r="AJ541" s="200"/>
      <c r="AL541" s="200"/>
    </row>
    <row r="542" spans="1:38" s="108" customFormat="1" ht="12" customHeight="1">
      <c r="A542" s="201"/>
      <c r="B542" s="202"/>
      <c r="C542" s="1141" t="s">
        <v>1590</v>
      </c>
      <c r="D542" s="1141"/>
      <c r="E542" s="1141"/>
      <c r="F542" s="1141"/>
      <c r="G542" s="1141"/>
      <c r="H542" s="1141"/>
      <c r="I542" s="1141"/>
      <c r="J542" s="1141"/>
      <c r="K542" s="1141"/>
      <c r="L542" s="1141"/>
      <c r="M542" s="1141"/>
      <c r="N542" s="1146"/>
      <c r="Z542" s="193"/>
      <c r="AA542" s="200"/>
      <c r="AF542" s="200"/>
      <c r="AH542" s="109" t="s">
        <v>1590</v>
      </c>
      <c r="AJ542" s="200"/>
      <c r="AL542" s="200"/>
    </row>
    <row r="543" spans="1:38" s="108" customFormat="1" ht="33.75" customHeight="1">
      <c r="A543" s="203"/>
      <c r="B543" s="204" t="s">
        <v>385</v>
      </c>
      <c r="C543" s="1141" t="s">
        <v>386</v>
      </c>
      <c r="D543" s="1141"/>
      <c r="E543" s="1141"/>
      <c r="F543" s="1141"/>
      <c r="G543" s="1141"/>
      <c r="H543" s="1141"/>
      <c r="I543" s="1141"/>
      <c r="J543" s="1141"/>
      <c r="K543" s="1141"/>
      <c r="L543" s="1141"/>
      <c r="M543" s="1141"/>
      <c r="N543" s="1146"/>
      <c r="Z543" s="193"/>
      <c r="AA543" s="200"/>
      <c r="AB543" s="109" t="s">
        <v>386</v>
      </c>
      <c r="AF543" s="200"/>
      <c r="AJ543" s="200"/>
      <c r="AL543" s="200"/>
    </row>
    <row r="544" spans="1:38" s="108" customFormat="1" ht="12">
      <c r="A544" s="205"/>
      <c r="B544" s="206">
        <v>1</v>
      </c>
      <c r="C544" s="1141" t="s">
        <v>446</v>
      </c>
      <c r="D544" s="1141"/>
      <c r="E544" s="1141"/>
      <c r="F544" s="207"/>
      <c r="G544" s="207"/>
      <c r="H544" s="207"/>
      <c r="I544" s="207"/>
      <c r="J544" s="208">
        <v>206.34</v>
      </c>
      <c r="K544" s="209">
        <v>1.25</v>
      </c>
      <c r="L544" s="208">
        <v>388.18</v>
      </c>
      <c r="M544" s="207"/>
      <c r="N544" s="210"/>
      <c r="Z544" s="193"/>
      <c r="AA544" s="200"/>
      <c r="AC544" s="109" t="s">
        <v>446</v>
      </c>
      <c r="AF544" s="200"/>
      <c r="AJ544" s="200"/>
      <c r="AL544" s="200"/>
    </row>
    <row r="545" spans="1:38" s="108" customFormat="1" ht="12">
      <c r="A545" s="205"/>
      <c r="B545" s="206">
        <v>2</v>
      </c>
      <c r="C545" s="1141" t="s">
        <v>387</v>
      </c>
      <c r="D545" s="1141"/>
      <c r="E545" s="1141"/>
      <c r="F545" s="207"/>
      <c r="G545" s="207"/>
      <c r="H545" s="207"/>
      <c r="I545" s="207"/>
      <c r="J545" s="208">
        <v>305.95999999999998</v>
      </c>
      <c r="K545" s="209">
        <v>1.25</v>
      </c>
      <c r="L545" s="208">
        <v>575.59</v>
      </c>
      <c r="M545" s="207"/>
      <c r="N545" s="210"/>
      <c r="Z545" s="193"/>
      <c r="AA545" s="200"/>
      <c r="AC545" s="109" t="s">
        <v>387</v>
      </c>
      <c r="AF545" s="200"/>
      <c r="AJ545" s="200"/>
      <c r="AL545" s="200"/>
    </row>
    <row r="546" spans="1:38" s="108" customFormat="1" ht="12">
      <c r="A546" s="205"/>
      <c r="B546" s="206">
        <v>3</v>
      </c>
      <c r="C546" s="1141" t="s">
        <v>388</v>
      </c>
      <c r="D546" s="1141"/>
      <c r="E546" s="1141"/>
      <c r="F546" s="207"/>
      <c r="G546" s="207"/>
      <c r="H546" s="207"/>
      <c r="I546" s="207"/>
      <c r="J546" s="208">
        <v>3.6</v>
      </c>
      <c r="K546" s="209">
        <v>1.25</v>
      </c>
      <c r="L546" s="208">
        <v>6.77</v>
      </c>
      <c r="M546" s="207"/>
      <c r="N546" s="210"/>
      <c r="Z546" s="193"/>
      <c r="AA546" s="200"/>
      <c r="AC546" s="109" t="s">
        <v>388</v>
      </c>
      <c r="AF546" s="200"/>
      <c r="AJ546" s="200"/>
      <c r="AL546" s="200"/>
    </row>
    <row r="547" spans="1:38" s="108" customFormat="1" ht="12">
      <c r="A547" s="205"/>
      <c r="B547" s="206">
        <v>4</v>
      </c>
      <c r="C547" s="1141" t="s">
        <v>447</v>
      </c>
      <c r="D547" s="1141"/>
      <c r="E547" s="1141"/>
      <c r="F547" s="207"/>
      <c r="G547" s="207"/>
      <c r="H547" s="207"/>
      <c r="I547" s="207"/>
      <c r="J547" s="220">
        <v>4978.76</v>
      </c>
      <c r="K547" s="207"/>
      <c r="L547" s="220">
        <v>7493.03</v>
      </c>
      <c r="M547" s="207"/>
      <c r="N547" s="210"/>
      <c r="Z547" s="193"/>
      <c r="AA547" s="200"/>
      <c r="AC547" s="109" t="s">
        <v>447</v>
      </c>
      <c r="AF547" s="200"/>
      <c r="AJ547" s="200"/>
      <c r="AL547" s="200"/>
    </row>
    <row r="548" spans="1:38" s="108" customFormat="1" ht="12">
      <c r="A548" s="205"/>
      <c r="B548" s="204"/>
      <c r="C548" s="1141" t="s">
        <v>448</v>
      </c>
      <c r="D548" s="1141"/>
      <c r="E548" s="1141"/>
      <c r="F548" s="207" t="s">
        <v>390</v>
      </c>
      <c r="G548" s="248">
        <v>20.8</v>
      </c>
      <c r="H548" s="209">
        <v>1.25</v>
      </c>
      <c r="I548" s="209">
        <v>39.130000000000003</v>
      </c>
      <c r="J548" s="204"/>
      <c r="K548" s="207"/>
      <c r="L548" s="204"/>
      <c r="M548" s="207"/>
      <c r="N548" s="210"/>
      <c r="Z548" s="193"/>
      <c r="AA548" s="200"/>
      <c r="AD548" s="109" t="s">
        <v>448</v>
      </c>
      <c r="AF548" s="200"/>
      <c r="AJ548" s="200"/>
      <c r="AL548" s="200"/>
    </row>
    <row r="549" spans="1:38" s="108" customFormat="1" ht="12">
      <c r="A549" s="205"/>
      <c r="B549" s="204"/>
      <c r="C549" s="1141" t="s">
        <v>389</v>
      </c>
      <c r="D549" s="1141"/>
      <c r="E549" s="1141"/>
      <c r="F549" s="207" t="s">
        <v>390</v>
      </c>
      <c r="G549" s="209">
        <v>0.31</v>
      </c>
      <c r="H549" s="209">
        <v>1.25</v>
      </c>
      <c r="I549" s="211">
        <v>0.58318749999999997</v>
      </c>
      <c r="J549" s="204"/>
      <c r="K549" s="207"/>
      <c r="L549" s="204"/>
      <c r="M549" s="207"/>
      <c r="N549" s="210"/>
      <c r="Z549" s="193"/>
      <c r="AA549" s="200"/>
      <c r="AD549" s="109" t="s">
        <v>389</v>
      </c>
      <c r="AF549" s="200"/>
      <c r="AJ549" s="200"/>
      <c r="AL549" s="200"/>
    </row>
    <row r="550" spans="1:38" s="108" customFormat="1" ht="12" customHeight="1">
      <c r="A550" s="205"/>
      <c r="B550" s="204"/>
      <c r="C550" s="1150" t="s">
        <v>391</v>
      </c>
      <c r="D550" s="1150"/>
      <c r="E550" s="1150"/>
      <c r="F550" s="212"/>
      <c r="G550" s="212"/>
      <c r="H550" s="212"/>
      <c r="I550" s="212"/>
      <c r="J550" s="221">
        <v>5491.06</v>
      </c>
      <c r="K550" s="212"/>
      <c r="L550" s="221">
        <v>8456.7999999999993</v>
      </c>
      <c r="M550" s="212"/>
      <c r="N550" s="214"/>
      <c r="Z550" s="193"/>
      <c r="AA550" s="200"/>
      <c r="AE550" s="109" t="s">
        <v>391</v>
      </c>
      <c r="AF550" s="200"/>
      <c r="AJ550" s="200"/>
      <c r="AL550" s="200"/>
    </row>
    <row r="551" spans="1:38" s="108" customFormat="1" ht="12">
      <c r="A551" s="205"/>
      <c r="B551" s="204"/>
      <c r="C551" s="1141" t="s">
        <v>392</v>
      </c>
      <c r="D551" s="1141"/>
      <c r="E551" s="1141"/>
      <c r="F551" s="207"/>
      <c r="G551" s="207"/>
      <c r="H551" s="207"/>
      <c r="I551" s="207"/>
      <c r="J551" s="204"/>
      <c r="K551" s="207"/>
      <c r="L551" s="208">
        <v>394.95</v>
      </c>
      <c r="M551" s="207"/>
      <c r="N551" s="210"/>
      <c r="Z551" s="193"/>
      <c r="AA551" s="200"/>
      <c r="AD551" s="109" t="s">
        <v>392</v>
      </c>
      <c r="AF551" s="200"/>
      <c r="AJ551" s="200"/>
      <c r="AL551" s="200"/>
    </row>
    <row r="552" spans="1:38" s="108" customFormat="1" ht="22.5" customHeight="1">
      <c r="A552" s="205"/>
      <c r="B552" s="204" t="s">
        <v>550</v>
      </c>
      <c r="C552" s="1141" t="s">
        <v>551</v>
      </c>
      <c r="D552" s="1141"/>
      <c r="E552" s="1141"/>
      <c r="F552" s="207" t="s">
        <v>395</v>
      </c>
      <c r="G552" s="215">
        <v>97</v>
      </c>
      <c r="H552" s="207"/>
      <c r="I552" s="215">
        <v>97</v>
      </c>
      <c r="J552" s="204"/>
      <c r="K552" s="207"/>
      <c r="L552" s="208">
        <v>383.1</v>
      </c>
      <c r="M552" s="207"/>
      <c r="N552" s="210"/>
      <c r="Z552" s="193"/>
      <c r="AA552" s="200"/>
      <c r="AD552" s="109" t="s">
        <v>551</v>
      </c>
      <c r="AF552" s="200"/>
      <c r="AJ552" s="200"/>
      <c r="AL552" s="200"/>
    </row>
    <row r="553" spans="1:38" s="108" customFormat="1" ht="22.5" customHeight="1">
      <c r="A553" s="205"/>
      <c r="B553" s="204" t="s">
        <v>552</v>
      </c>
      <c r="C553" s="1141" t="s">
        <v>553</v>
      </c>
      <c r="D553" s="1141"/>
      <c r="E553" s="1141"/>
      <c r="F553" s="207" t="s">
        <v>395</v>
      </c>
      <c r="G553" s="215">
        <v>55</v>
      </c>
      <c r="H553" s="207"/>
      <c r="I553" s="215">
        <v>55</v>
      </c>
      <c r="J553" s="204"/>
      <c r="K553" s="207"/>
      <c r="L553" s="208">
        <v>217.22</v>
      </c>
      <c r="M553" s="207"/>
      <c r="N553" s="210"/>
      <c r="Z553" s="193"/>
      <c r="AA553" s="200"/>
      <c r="AD553" s="109" t="s">
        <v>553</v>
      </c>
      <c r="AF553" s="200"/>
      <c r="AJ553" s="200"/>
      <c r="AL553" s="200"/>
    </row>
    <row r="554" spans="1:38" s="108" customFormat="1" ht="12" customHeight="1">
      <c r="A554" s="216"/>
      <c r="B554" s="217"/>
      <c r="C554" s="1145" t="s">
        <v>398</v>
      </c>
      <c r="D554" s="1145"/>
      <c r="E554" s="1145"/>
      <c r="F554" s="196"/>
      <c r="G554" s="196"/>
      <c r="H554" s="196"/>
      <c r="I554" s="196"/>
      <c r="J554" s="198"/>
      <c r="K554" s="196"/>
      <c r="L554" s="222">
        <v>9057.1200000000008</v>
      </c>
      <c r="M554" s="212"/>
      <c r="N554" s="199"/>
      <c r="Z554" s="193"/>
      <c r="AA554" s="200"/>
      <c r="AF554" s="200" t="s">
        <v>398</v>
      </c>
      <c r="AJ554" s="200"/>
      <c r="AL554" s="200"/>
    </row>
    <row r="555" spans="1:38" s="108" customFormat="1" ht="33.75" customHeight="1">
      <c r="A555" s="194" t="s">
        <v>670</v>
      </c>
      <c r="B555" s="195" t="s">
        <v>1591</v>
      </c>
      <c r="C555" s="1145" t="s">
        <v>1592</v>
      </c>
      <c r="D555" s="1145"/>
      <c r="E555" s="1145"/>
      <c r="F555" s="196" t="s">
        <v>539</v>
      </c>
      <c r="G555" s="196"/>
      <c r="H555" s="196"/>
      <c r="I555" s="223">
        <v>0.30099999999999999</v>
      </c>
      <c r="J555" s="198"/>
      <c r="K555" s="196"/>
      <c r="L555" s="198"/>
      <c r="M555" s="196"/>
      <c r="N555" s="199"/>
      <c r="Z555" s="193"/>
      <c r="AA555" s="200" t="s">
        <v>1592</v>
      </c>
      <c r="AF555" s="200"/>
      <c r="AJ555" s="200"/>
      <c r="AL555" s="200"/>
    </row>
    <row r="556" spans="1:38" s="108" customFormat="1" ht="12" customHeight="1">
      <c r="A556" s="201"/>
      <c r="B556" s="202"/>
      <c r="C556" s="1141" t="s">
        <v>1593</v>
      </c>
      <c r="D556" s="1141"/>
      <c r="E556" s="1141"/>
      <c r="F556" s="1141"/>
      <c r="G556" s="1141"/>
      <c r="H556" s="1141"/>
      <c r="I556" s="1141"/>
      <c r="J556" s="1141"/>
      <c r="K556" s="1141"/>
      <c r="L556" s="1141"/>
      <c r="M556" s="1141"/>
      <c r="N556" s="1146"/>
      <c r="Z556" s="193"/>
      <c r="AA556" s="200"/>
      <c r="AF556" s="200"/>
      <c r="AH556" s="109" t="s">
        <v>1593</v>
      </c>
      <c r="AJ556" s="200"/>
      <c r="AL556" s="200"/>
    </row>
    <row r="557" spans="1:38" s="108" customFormat="1" ht="33.75" customHeight="1">
      <c r="A557" s="203"/>
      <c r="B557" s="204" t="s">
        <v>385</v>
      </c>
      <c r="C557" s="1141" t="s">
        <v>386</v>
      </c>
      <c r="D557" s="1141"/>
      <c r="E557" s="1141"/>
      <c r="F557" s="1141"/>
      <c r="G557" s="1141"/>
      <c r="H557" s="1141"/>
      <c r="I557" s="1141"/>
      <c r="J557" s="1141"/>
      <c r="K557" s="1141"/>
      <c r="L557" s="1141"/>
      <c r="M557" s="1141"/>
      <c r="N557" s="1146"/>
      <c r="Z557" s="193"/>
      <c r="AA557" s="200"/>
      <c r="AB557" s="109" t="s">
        <v>386</v>
      </c>
      <c r="AF557" s="200"/>
      <c r="AJ557" s="200"/>
      <c r="AL557" s="200"/>
    </row>
    <row r="558" spans="1:38" s="108" customFormat="1" ht="12">
      <c r="A558" s="205"/>
      <c r="B558" s="206">
        <v>1</v>
      </c>
      <c r="C558" s="1141" t="s">
        <v>446</v>
      </c>
      <c r="D558" s="1141"/>
      <c r="E558" s="1141"/>
      <c r="F558" s="207"/>
      <c r="G558" s="207"/>
      <c r="H558" s="207"/>
      <c r="I558" s="207"/>
      <c r="J558" s="208">
        <v>29.43</v>
      </c>
      <c r="K558" s="209">
        <v>1.25</v>
      </c>
      <c r="L558" s="208">
        <v>11.07</v>
      </c>
      <c r="M558" s="207"/>
      <c r="N558" s="210"/>
      <c r="Z558" s="193"/>
      <c r="AA558" s="200"/>
      <c r="AC558" s="109" t="s">
        <v>446</v>
      </c>
      <c r="AF558" s="200"/>
      <c r="AJ558" s="200"/>
      <c r="AL558" s="200"/>
    </row>
    <row r="559" spans="1:38" s="108" customFormat="1" ht="12">
      <c r="A559" s="205"/>
      <c r="B559" s="206">
        <v>2</v>
      </c>
      <c r="C559" s="1141" t="s">
        <v>387</v>
      </c>
      <c r="D559" s="1141"/>
      <c r="E559" s="1141"/>
      <c r="F559" s="207"/>
      <c r="G559" s="207"/>
      <c r="H559" s="207"/>
      <c r="I559" s="207"/>
      <c r="J559" s="208">
        <v>1.31</v>
      </c>
      <c r="K559" s="209">
        <v>1.25</v>
      </c>
      <c r="L559" s="208">
        <v>0.49</v>
      </c>
      <c r="M559" s="207"/>
      <c r="N559" s="210"/>
      <c r="Z559" s="193"/>
      <c r="AA559" s="200"/>
      <c r="AC559" s="109" t="s">
        <v>387</v>
      </c>
      <c r="AF559" s="200"/>
      <c r="AJ559" s="200"/>
      <c r="AL559" s="200"/>
    </row>
    <row r="560" spans="1:38" s="108" customFormat="1" ht="12">
      <c r="A560" s="205"/>
      <c r="B560" s="206">
        <v>3</v>
      </c>
      <c r="C560" s="1141" t="s">
        <v>388</v>
      </c>
      <c r="D560" s="1141"/>
      <c r="E560" s="1141"/>
      <c r="F560" s="207"/>
      <c r="G560" s="207"/>
      <c r="H560" s="207"/>
      <c r="I560" s="207"/>
      <c r="J560" s="208">
        <v>0.23</v>
      </c>
      <c r="K560" s="209">
        <v>1.25</v>
      </c>
      <c r="L560" s="208">
        <v>0.09</v>
      </c>
      <c r="M560" s="207"/>
      <c r="N560" s="210"/>
      <c r="Z560" s="193"/>
      <c r="AA560" s="200"/>
      <c r="AC560" s="109" t="s">
        <v>388</v>
      </c>
      <c r="AF560" s="200"/>
      <c r="AJ560" s="200"/>
      <c r="AL560" s="200"/>
    </row>
    <row r="561" spans="1:38" s="108" customFormat="1" ht="12">
      <c r="A561" s="205"/>
      <c r="B561" s="206">
        <v>4</v>
      </c>
      <c r="C561" s="1141" t="s">
        <v>447</v>
      </c>
      <c r="D561" s="1141"/>
      <c r="E561" s="1141"/>
      <c r="F561" s="207"/>
      <c r="G561" s="207"/>
      <c r="H561" s="207"/>
      <c r="I561" s="207"/>
      <c r="J561" s="220">
        <v>1492.06</v>
      </c>
      <c r="K561" s="207"/>
      <c r="L561" s="208">
        <v>449.11</v>
      </c>
      <c r="M561" s="207"/>
      <c r="N561" s="210"/>
      <c r="Z561" s="193"/>
      <c r="AA561" s="200"/>
      <c r="AC561" s="109" t="s">
        <v>447</v>
      </c>
      <c r="AF561" s="200"/>
      <c r="AJ561" s="200"/>
      <c r="AL561" s="200"/>
    </row>
    <row r="562" spans="1:38" s="108" customFormat="1" ht="12">
      <c r="A562" s="205"/>
      <c r="B562" s="204"/>
      <c r="C562" s="1141" t="s">
        <v>448</v>
      </c>
      <c r="D562" s="1141"/>
      <c r="E562" s="1141"/>
      <c r="F562" s="207" t="s">
        <v>390</v>
      </c>
      <c r="G562" s="209">
        <v>3.45</v>
      </c>
      <c r="H562" s="209">
        <v>1.25</v>
      </c>
      <c r="I562" s="211">
        <v>1.2980624999999999</v>
      </c>
      <c r="J562" s="204"/>
      <c r="K562" s="207"/>
      <c r="L562" s="204"/>
      <c r="M562" s="207"/>
      <c r="N562" s="210"/>
      <c r="Z562" s="193"/>
      <c r="AA562" s="200"/>
      <c r="AD562" s="109" t="s">
        <v>448</v>
      </c>
      <c r="AF562" s="200"/>
      <c r="AJ562" s="200"/>
      <c r="AL562" s="200"/>
    </row>
    <row r="563" spans="1:38" s="108" customFormat="1" ht="12">
      <c r="A563" s="205"/>
      <c r="B563" s="204"/>
      <c r="C563" s="1141" t="s">
        <v>389</v>
      </c>
      <c r="D563" s="1141"/>
      <c r="E563" s="1141"/>
      <c r="F563" s="207" t="s">
        <v>390</v>
      </c>
      <c r="G563" s="209">
        <v>0.02</v>
      </c>
      <c r="H563" s="209">
        <v>1.25</v>
      </c>
      <c r="I563" s="249">
        <v>7.5249999999999996E-3</v>
      </c>
      <c r="J563" s="204"/>
      <c r="K563" s="207"/>
      <c r="L563" s="204"/>
      <c r="M563" s="207"/>
      <c r="N563" s="210"/>
      <c r="Z563" s="193"/>
      <c r="AA563" s="200"/>
      <c r="AD563" s="109" t="s">
        <v>389</v>
      </c>
      <c r="AF563" s="200"/>
      <c r="AJ563" s="200"/>
      <c r="AL563" s="200"/>
    </row>
    <row r="564" spans="1:38" s="108" customFormat="1" ht="12" customHeight="1">
      <c r="A564" s="205"/>
      <c r="B564" s="204"/>
      <c r="C564" s="1150" t="s">
        <v>391</v>
      </c>
      <c r="D564" s="1150"/>
      <c r="E564" s="1150"/>
      <c r="F564" s="212"/>
      <c r="G564" s="212"/>
      <c r="H564" s="212"/>
      <c r="I564" s="212"/>
      <c r="J564" s="221">
        <v>1522.8</v>
      </c>
      <c r="K564" s="212"/>
      <c r="L564" s="213">
        <v>460.67</v>
      </c>
      <c r="M564" s="212"/>
      <c r="N564" s="214"/>
      <c r="Z564" s="193"/>
      <c r="AA564" s="200"/>
      <c r="AE564" s="109" t="s">
        <v>391</v>
      </c>
      <c r="AF564" s="200"/>
      <c r="AJ564" s="200"/>
      <c r="AL564" s="200"/>
    </row>
    <row r="565" spans="1:38" s="108" customFormat="1" ht="12">
      <c r="A565" s="205"/>
      <c r="B565" s="204"/>
      <c r="C565" s="1141" t="s">
        <v>392</v>
      </c>
      <c r="D565" s="1141"/>
      <c r="E565" s="1141"/>
      <c r="F565" s="207"/>
      <c r="G565" s="207"/>
      <c r="H565" s="207"/>
      <c r="I565" s="207"/>
      <c r="J565" s="204"/>
      <c r="K565" s="207"/>
      <c r="L565" s="208">
        <v>11.16</v>
      </c>
      <c r="M565" s="207"/>
      <c r="N565" s="210"/>
      <c r="Z565" s="193"/>
      <c r="AA565" s="200"/>
      <c r="AD565" s="109" t="s">
        <v>392</v>
      </c>
      <c r="AF565" s="200"/>
      <c r="AJ565" s="200"/>
      <c r="AL565" s="200"/>
    </row>
    <row r="566" spans="1:38" s="108" customFormat="1" ht="22.5">
      <c r="A566" s="205"/>
      <c r="B566" s="204" t="s">
        <v>541</v>
      </c>
      <c r="C566" s="1141" t="s">
        <v>542</v>
      </c>
      <c r="D566" s="1141"/>
      <c r="E566" s="1141"/>
      <c r="F566" s="207" t="s">
        <v>395</v>
      </c>
      <c r="G566" s="215">
        <v>112</v>
      </c>
      <c r="H566" s="207"/>
      <c r="I566" s="215">
        <v>112</v>
      </c>
      <c r="J566" s="204"/>
      <c r="K566" s="207"/>
      <c r="L566" s="208">
        <v>12.5</v>
      </c>
      <c r="M566" s="207"/>
      <c r="N566" s="210"/>
      <c r="Z566" s="193"/>
      <c r="AA566" s="200"/>
      <c r="AD566" s="109" t="s">
        <v>542</v>
      </c>
      <c r="AF566" s="200"/>
      <c r="AJ566" s="200"/>
      <c r="AL566" s="200"/>
    </row>
    <row r="567" spans="1:38" s="108" customFormat="1" ht="22.5">
      <c r="A567" s="205"/>
      <c r="B567" s="204" t="s">
        <v>543</v>
      </c>
      <c r="C567" s="1141" t="s">
        <v>544</v>
      </c>
      <c r="D567" s="1141"/>
      <c r="E567" s="1141"/>
      <c r="F567" s="207" t="s">
        <v>395</v>
      </c>
      <c r="G567" s="215">
        <v>65</v>
      </c>
      <c r="H567" s="207"/>
      <c r="I567" s="215">
        <v>65</v>
      </c>
      <c r="J567" s="204"/>
      <c r="K567" s="207"/>
      <c r="L567" s="208">
        <v>7.25</v>
      </c>
      <c r="M567" s="207"/>
      <c r="N567" s="210"/>
      <c r="Z567" s="193"/>
      <c r="AA567" s="200"/>
      <c r="AD567" s="109" t="s">
        <v>544</v>
      </c>
      <c r="AF567" s="200"/>
      <c r="AJ567" s="200"/>
      <c r="AL567" s="200"/>
    </row>
    <row r="568" spans="1:38" s="108" customFormat="1" ht="12" customHeight="1">
      <c r="A568" s="216"/>
      <c r="B568" s="217"/>
      <c r="C568" s="1145" t="s">
        <v>398</v>
      </c>
      <c r="D568" s="1145"/>
      <c r="E568" s="1145"/>
      <c r="F568" s="196"/>
      <c r="G568" s="196"/>
      <c r="H568" s="196"/>
      <c r="I568" s="196"/>
      <c r="J568" s="198"/>
      <c r="K568" s="196"/>
      <c r="L568" s="218">
        <v>480.42</v>
      </c>
      <c r="M568" s="212"/>
      <c r="N568" s="199"/>
      <c r="Z568" s="193"/>
      <c r="AA568" s="200"/>
      <c r="AF568" s="200" t="s">
        <v>398</v>
      </c>
      <c r="AJ568" s="200"/>
      <c r="AL568" s="200"/>
    </row>
    <row r="569" spans="1:38" s="108" customFormat="1" ht="1.5" customHeight="1">
      <c r="A569" s="224"/>
      <c r="B569" s="217"/>
      <c r="C569" s="217"/>
      <c r="D569" s="217"/>
      <c r="E569" s="217"/>
      <c r="F569" s="225"/>
      <c r="G569" s="225"/>
      <c r="H569" s="225"/>
      <c r="I569" s="225"/>
      <c r="J569" s="226"/>
      <c r="K569" s="225"/>
      <c r="L569" s="226"/>
      <c r="M569" s="207"/>
      <c r="N569" s="226"/>
      <c r="Z569" s="193"/>
      <c r="AA569" s="200"/>
      <c r="AF569" s="200"/>
      <c r="AJ569" s="200"/>
      <c r="AL569" s="200"/>
    </row>
    <row r="570" spans="1:38" s="108" customFormat="1" ht="12" customHeight="1">
      <c r="A570" s="227"/>
      <c r="B570" s="198"/>
      <c r="C570" s="1145" t="s">
        <v>1594</v>
      </c>
      <c r="D570" s="1145"/>
      <c r="E570" s="1145"/>
      <c r="F570" s="1145"/>
      <c r="G570" s="1145"/>
      <c r="H570" s="1145"/>
      <c r="I570" s="1145"/>
      <c r="J570" s="1145"/>
      <c r="K570" s="1145"/>
      <c r="L570" s="228"/>
      <c r="M570" s="229"/>
      <c r="N570" s="230"/>
      <c r="Z570" s="193"/>
      <c r="AA570" s="200"/>
      <c r="AF570" s="200"/>
      <c r="AJ570" s="200" t="s">
        <v>1594</v>
      </c>
      <c r="AL570" s="200"/>
    </row>
    <row r="571" spans="1:38" s="108" customFormat="1" ht="12" customHeight="1">
      <c r="A571" s="231"/>
      <c r="B571" s="204"/>
      <c r="C571" s="1141" t="s">
        <v>416</v>
      </c>
      <c r="D571" s="1141"/>
      <c r="E571" s="1141"/>
      <c r="F571" s="1141"/>
      <c r="G571" s="1141"/>
      <c r="H571" s="1141"/>
      <c r="I571" s="1141"/>
      <c r="J571" s="1141"/>
      <c r="K571" s="1141"/>
      <c r="L571" s="232">
        <v>19286.27</v>
      </c>
      <c r="M571" s="233"/>
      <c r="N571" s="234"/>
      <c r="Z571" s="193"/>
      <c r="AA571" s="200"/>
      <c r="AF571" s="200"/>
      <c r="AJ571" s="200"/>
      <c r="AK571" s="109" t="s">
        <v>416</v>
      </c>
      <c r="AL571" s="200"/>
    </row>
    <row r="572" spans="1:38" s="108" customFormat="1" ht="12" customHeight="1">
      <c r="A572" s="231"/>
      <c r="B572" s="204"/>
      <c r="C572" s="1141" t="s">
        <v>417</v>
      </c>
      <c r="D572" s="1141"/>
      <c r="E572" s="1141"/>
      <c r="F572" s="1141"/>
      <c r="G572" s="1141"/>
      <c r="H572" s="1141"/>
      <c r="I572" s="1141"/>
      <c r="J572" s="1141"/>
      <c r="K572" s="1141"/>
      <c r="L572" s="236"/>
      <c r="M572" s="233"/>
      <c r="N572" s="234"/>
      <c r="Z572" s="193"/>
      <c r="AA572" s="200"/>
      <c r="AF572" s="200"/>
      <c r="AJ572" s="200"/>
      <c r="AK572" s="109" t="s">
        <v>417</v>
      </c>
      <c r="AL572" s="200"/>
    </row>
    <row r="573" spans="1:38" s="108" customFormat="1" ht="12" customHeight="1">
      <c r="A573" s="231"/>
      <c r="B573" s="204"/>
      <c r="C573" s="1141" t="s">
        <v>488</v>
      </c>
      <c r="D573" s="1141"/>
      <c r="E573" s="1141"/>
      <c r="F573" s="1141"/>
      <c r="G573" s="1141"/>
      <c r="H573" s="1141"/>
      <c r="I573" s="1141"/>
      <c r="J573" s="1141"/>
      <c r="K573" s="1141"/>
      <c r="L573" s="257">
        <v>981.22</v>
      </c>
      <c r="M573" s="233"/>
      <c r="N573" s="234"/>
      <c r="Z573" s="193"/>
      <c r="AA573" s="200"/>
      <c r="AF573" s="200"/>
      <c r="AJ573" s="200"/>
      <c r="AK573" s="109" t="s">
        <v>488</v>
      </c>
      <c r="AL573" s="200"/>
    </row>
    <row r="574" spans="1:38" s="108" customFormat="1" ht="12" customHeight="1">
      <c r="A574" s="231"/>
      <c r="B574" s="204"/>
      <c r="C574" s="1141" t="s">
        <v>418</v>
      </c>
      <c r="D574" s="1141"/>
      <c r="E574" s="1141"/>
      <c r="F574" s="1141"/>
      <c r="G574" s="1141"/>
      <c r="H574" s="1141"/>
      <c r="I574" s="1141"/>
      <c r="J574" s="1141"/>
      <c r="K574" s="1141"/>
      <c r="L574" s="232">
        <v>1345.98</v>
      </c>
      <c r="M574" s="233"/>
      <c r="N574" s="234"/>
      <c r="Z574" s="193"/>
      <c r="AA574" s="200"/>
      <c r="AF574" s="200"/>
      <c r="AJ574" s="200"/>
      <c r="AK574" s="109" t="s">
        <v>418</v>
      </c>
      <c r="AL574" s="200"/>
    </row>
    <row r="575" spans="1:38" s="108" customFormat="1" ht="12" customHeight="1">
      <c r="A575" s="231"/>
      <c r="B575" s="204"/>
      <c r="C575" s="1141" t="s">
        <v>419</v>
      </c>
      <c r="D575" s="1141"/>
      <c r="E575" s="1141"/>
      <c r="F575" s="1141"/>
      <c r="G575" s="1141"/>
      <c r="H575" s="1141"/>
      <c r="I575" s="1141"/>
      <c r="J575" s="1141"/>
      <c r="K575" s="1141"/>
      <c r="L575" s="257">
        <v>97.63</v>
      </c>
      <c r="M575" s="233"/>
      <c r="N575" s="234"/>
      <c r="Z575" s="193"/>
      <c r="AA575" s="200"/>
      <c r="AF575" s="200"/>
      <c r="AJ575" s="200"/>
      <c r="AK575" s="109" t="s">
        <v>419</v>
      </c>
      <c r="AL575" s="200"/>
    </row>
    <row r="576" spans="1:38" s="108" customFormat="1" ht="12" customHeight="1">
      <c r="A576" s="231"/>
      <c r="B576" s="204"/>
      <c r="C576" s="1141" t="s">
        <v>420</v>
      </c>
      <c r="D576" s="1141"/>
      <c r="E576" s="1141"/>
      <c r="F576" s="1141"/>
      <c r="G576" s="1141"/>
      <c r="H576" s="1141"/>
      <c r="I576" s="1141"/>
      <c r="J576" s="1141"/>
      <c r="K576" s="1141"/>
      <c r="L576" s="232">
        <v>16959.07</v>
      </c>
      <c r="M576" s="233"/>
      <c r="N576" s="234"/>
      <c r="Z576" s="193"/>
      <c r="AA576" s="200"/>
      <c r="AF576" s="200"/>
      <c r="AJ576" s="200"/>
      <c r="AK576" s="109" t="s">
        <v>420</v>
      </c>
      <c r="AL576" s="200"/>
    </row>
    <row r="577" spans="1:38" s="108" customFormat="1" ht="12" customHeight="1">
      <c r="A577" s="231"/>
      <c r="B577" s="204"/>
      <c r="C577" s="1141" t="s">
        <v>421</v>
      </c>
      <c r="D577" s="1141"/>
      <c r="E577" s="1141"/>
      <c r="F577" s="1141"/>
      <c r="G577" s="1141"/>
      <c r="H577" s="1141"/>
      <c r="I577" s="1141"/>
      <c r="J577" s="1141"/>
      <c r="K577" s="1141"/>
      <c r="L577" s="232">
        <v>21071.38</v>
      </c>
      <c r="M577" s="233"/>
      <c r="N577" s="234"/>
      <c r="Z577" s="193"/>
      <c r="AA577" s="200"/>
      <c r="AF577" s="200"/>
      <c r="AJ577" s="200"/>
      <c r="AK577" s="109" t="s">
        <v>421</v>
      </c>
      <c r="AL577" s="200"/>
    </row>
    <row r="578" spans="1:38" s="108" customFormat="1" ht="12" customHeight="1">
      <c r="A578" s="231"/>
      <c r="B578" s="204"/>
      <c r="C578" s="1141" t="s">
        <v>417</v>
      </c>
      <c r="D578" s="1141"/>
      <c r="E578" s="1141"/>
      <c r="F578" s="1141"/>
      <c r="G578" s="1141"/>
      <c r="H578" s="1141"/>
      <c r="I578" s="1141"/>
      <c r="J578" s="1141"/>
      <c r="K578" s="1141"/>
      <c r="L578" s="236"/>
      <c r="M578" s="233"/>
      <c r="N578" s="234"/>
      <c r="Z578" s="193"/>
      <c r="AA578" s="200"/>
      <c r="AF578" s="200"/>
      <c r="AJ578" s="200"/>
      <c r="AK578" s="109" t="s">
        <v>417</v>
      </c>
      <c r="AL578" s="200"/>
    </row>
    <row r="579" spans="1:38" s="108" customFormat="1" ht="12" customHeight="1">
      <c r="A579" s="231"/>
      <c r="B579" s="204"/>
      <c r="C579" s="1141" t="s">
        <v>489</v>
      </c>
      <c r="D579" s="1141"/>
      <c r="E579" s="1141"/>
      <c r="F579" s="1141"/>
      <c r="G579" s="1141"/>
      <c r="H579" s="1141"/>
      <c r="I579" s="1141"/>
      <c r="J579" s="1141"/>
      <c r="K579" s="1141"/>
      <c r="L579" s="257">
        <v>981.22</v>
      </c>
      <c r="M579" s="233"/>
      <c r="N579" s="234"/>
      <c r="Z579" s="193"/>
      <c r="AA579" s="200"/>
      <c r="AF579" s="200"/>
      <c r="AJ579" s="200"/>
      <c r="AK579" s="109" t="s">
        <v>489</v>
      </c>
      <c r="AL579" s="200"/>
    </row>
    <row r="580" spans="1:38" s="108" customFormat="1" ht="12" customHeight="1">
      <c r="A580" s="231"/>
      <c r="B580" s="204"/>
      <c r="C580" s="1141" t="s">
        <v>490</v>
      </c>
      <c r="D580" s="1141"/>
      <c r="E580" s="1141"/>
      <c r="F580" s="1141"/>
      <c r="G580" s="1141"/>
      <c r="H580" s="1141"/>
      <c r="I580" s="1141"/>
      <c r="J580" s="1141"/>
      <c r="K580" s="1141"/>
      <c r="L580" s="232">
        <v>1345.98</v>
      </c>
      <c r="M580" s="233"/>
      <c r="N580" s="234"/>
      <c r="Z580" s="193"/>
      <c r="AA580" s="200"/>
      <c r="AF580" s="200"/>
      <c r="AJ580" s="200"/>
      <c r="AK580" s="109" t="s">
        <v>490</v>
      </c>
      <c r="AL580" s="200"/>
    </row>
    <row r="581" spans="1:38" s="108" customFormat="1" ht="12" customHeight="1">
      <c r="A581" s="231"/>
      <c r="B581" s="204"/>
      <c r="C581" s="1141" t="s">
        <v>491</v>
      </c>
      <c r="D581" s="1141"/>
      <c r="E581" s="1141"/>
      <c r="F581" s="1141"/>
      <c r="G581" s="1141"/>
      <c r="H581" s="1141"/>
      <c r="I581" s="1141"/>
      <c r="J581" s="1141"/>
      <c r="K581" s="1141"/>
      <c r="L581" s="257">
        <v>97.63</v>
      </c>
      <c r="M581" s="233"/>
      <c r="N581" s="234"/>
      <c r="Z581" s="193"/>
      <c r="AA581" s="200"/>
      <c r="AF581" s="200"/>
      <c r="AJ581" s="200"/>
      <c r="AK581" s="109" t="s">
        <v>491</v>
      </c>
      <c r="AL581" s="200"/>
    </row>
    <row r="582" spans="1:38" s="108" customFormat="1" ht="12" customHeight="1">
      <c r="A582" s="231"/>
      <c r="B582" s="204"/>
      <c r="C582" s="1141" t="s">
        <v>492</v>
      </c>
      <c r="D582" s="1141"/>
      <c r="E582" s="1141"/>
      <c r="F582" s="1141"/>
      <c r="G582" s="1141"/>
      <c r="H582" s="1141"/>
      <c r="I582" s="1141"/>
      <c r="J582" s="1141"/>
      <c r="K582" s="1141"/>
      <c r="L582" s="232">
        <v>16959.07</v>
      </c>
      <c r="M582" s="233"/>
      <c r="N582" s="234"/>
      <c r="Z582" s="193"/>
      <c r="AA582" s="200"/>
      <c r="AF582" s="200"/>
      <c r="AJ582" s="200"/>
      <c r="AK582" s="109" t="s">
        <v>492</v>
      </c>
      <c r="AL582" s="200"/>
    </row>
    <row r="583" spans="1:38" s="108" customFormat="1" ht="12" customHeight="1">
      <c r="A583" s="231"/>
      <c r="B583" s="204"/>
      <c r="C583" s="1141" t="s">
        <v>493</v>
      </c>
      <c r="D583" s="1141"/>
      <c r="E583" s="1141"/>
      <c r="F583" s="1141"/>
      <c r="G583" s="1141"/>
      <c r="H583" s="1141"/>
      <c r="I583" s="1141"/>
      <c r="J583" s="1141"/>
      <c r="K583" s="1141"/>
      <c r="L583" s="232">
        <v>1132.51</v>
      </c>
      <c r="M583" s="233"/>
      <c r="N583" s="234"/>
      <c r="Z583" s="193"/>
      <c r="AA583" s="200"/>
      <c r="AF583" s="200"/>
      <c r="AJ583" s="200"/>
      <c r="AK583" s="109" t="s">
        <v>493</v>
      </c>
      <c r="AL583" s="200"/>
    </row>
    <row r="584" spans="1:38" s="108" customFormat="1" ht="12" customHeight="1">
      <c r="A584" s="231"/>
      <c r="B584" s="204"/>
      <c r="C584" s="1141" t="s">
        <v>494</v>
      </c>
      <c r="D584" s="1141"/>
      <c r="E584" s="1141"/>
      <c r="F584" s="1141"/>
      <c r="G584" s="1141"/>
      <c r="H584" s="1141"/>
      <c r="I584" s="1141"/>
      <c r="J584" s="1141"/>
      <c r="K584" s="1141"/>
      <c r="L584" s="257">
        <v>652.6</v>
      </c>
      <c r="M584" s="233"/>
      <c r="N584" s="234"/>
      <c r="Z584" s="193"/>
      <c r="AA584" s="200"/>
      <c r="AF584" s="200"/>
      <c r="AJ584" s="200"/>
      <c r="AK584" s="109" t="s">
        <v>494</v>
      </c>
      <c r="AL584" s="200"/>
    </row>
    <row r="585" spans="1:38" s="108" customFormat="1" ht="12" customHeight="1">
      <c r="A585" s="231"/>
      <c r="B585" s="204"/>
      <c r="C585" s="1141" t="s">
        <v>431</v>
      </c>
      <c r="D585" s="1141"/>
      <c r="E585" s="1141"/>
      <c r="F585" s="1141"/>
      <c r="G585" s="1141"/>
      <c r="H585" s="1141"/>
      <c r="I585" s="1141"/>
      <c r="J585" s="1141"/>
      <c r="K585" s="1141"/>
      <c r="L585" s="232">
        <v>1078.8499999999999</v>
      </c>
      <c r="M585" s="233"/>
      <c r="N585" s="234"/>
      <c r="Z585" s="193"/>
      <c r="AA585" s="200"/>
      <c r="AF585" s="200"/>
      <c r="AJ585" s="200"/>
      <c r="AK585" s="109" t="s">
        <v>431</v>
      </c>
      <c r="AL585" s="200"/>
    </row>
    <row r="586" spans="1:38" s="108" customFormat="1" ht="12" customHeight="1">
      <c r="A586" s="231"/>
      <c r="B586" s="204"/>
      <c r="C586" s="1141" t="s">
        <v>432</v>
      </c>
      <c r="D586" s="1141"/>
      <c r="E586" s="1141"/>
      <c r="F586" s="1141"/>
      <c r="G586" s="1141"/>
      <c r="H586" s="1141"/>
      <c r="I586" s="1141"/>
      <c r="J586" s="1141"/>
      <c r="K586" s="1141"/>
      <c r="L586" s="232">
        <v>1132.51</v>
      </c>
      <c r="M586" s="233"/>
      <c r="N586" s="234"/>
      <c r="Z586" s="193"/>
      <c r="AA586" s="200"/>
      <c r="AF586" s="200"/>
      <c r="AJ586" s="200"/>
      <c r="AK586" s="109" t="s">
        <v>432</v>
      </c>
      <c r="AL586" s="200"/>
    </row>
    <row r="587" spans="1:38" s="108" customFormat="1" ht="12" customHeight="1">
      <c r="A587" s="231"/>
      <c r="B587" s="204"/>
      <c r="C587" s="1141" t="s">
        <v>433</v>
      </c>
      <c r="D587" s="1141"/>
      <c r="E587" s="1141"/>
      <c r="F587" s="1141"/>
      <c r="G587" s="1141"/>
      <c r="H587" s="1141"/>
      <c r="I587" s="1141"/>
      <c r="J587" s="1141"/>
      <c r="K587" s="1141"/>
      <c r="L587" s="257">
        <v>652.6</v>
      </c>
      <c r="M587" s="233"/>
      <c r="N587" s="234"/>
      <c r="Z587" s="193"/>
      <c r="AA587" s="200"/>
      <c r="AF587" s="200"/>
      <c r="AJ587" s="200"/>
      <c r="AK587" s="109" t="s">
        <v>433</v>
      </c>
      <c r="AL587" s="200"/>
    </row>
    <row r="588" spans="1:38" s="108" customFormat="1" ht="12" customHeight="1">
      <c r="A588" s="231"/>
      <c r="B588" s="226"/>
      <c r="C588" s="1142" t="s">
        <v>1595</v>
      </c>
      <c r="D588" s="1142"/>
      <c r="E588" s="1142"/>
      <c r="F588" s="1142"/>
      <c r="G588" s="1142"/>
      <c r="H588" s="1142"/>
      <c r="I588" s="1142"/>
      <c r="J588" s="1142"/>
      <c r="K588" s="1142"/>
      <c r="L588" s="239">
        <v>21071.38</v>
      </c>
      <c r="M588" s="240"/>
      <c r="N588" s="253"/>
      <c r="Z588" s="193"/>
      <c r="AA588" s="200"/>
      <c r="AF588" s="200"/>
      <c r="AJ588" s="200"/>
      <c r="AL588" s="200" t="s">
        <v>1595</v>
      </c>
    </row>
    <row r="589" spans="1:38" s="108" customFormat="1" ht="12" customHeight="1">
      <c r="A589" s="1089" t="s">
        <v>1596</v>
      </c>
      <c r="B589" s="1090"/>
      <c r="C589" s="1090"/>
      <c r="D589" s="1090"/>
      <c r="E589" s="1090"/>
      <c r="F589" s="1090"/>
      <c r="G589" s="1090"/>
      <c r="H589" s="1090"/>
      <c r="I589" s="1090"/>
      <c r="J589" s="1090"/>
      <c r="K589" s="1090"/>
      <c r="L589" s="1090"/>
      <c r="M589" s="1090"/>
      <c r="N589" s="1095"/>
      <c r="Z589" s="193" t="s">
        <v>1596</v>
      </c>
      <c r="AA589" s="200"/>
      <c r="AF589" s="200"/>
      <c r="AJ589" s="200"/>
      <c r="AL589" s="200"/>
    </row>
    <row r="590" spans="1:38" s="108" customFormat="1" ht="56.25" customHeight="1">
      <c r="A590" s="194" t="s">
        <v>675</v>
      </c>
      <c r="B590" s="195" t="s">
        <v>1597</v>
      </c>
      <c r="C590" s="1145" t="s">
        <v>1598</v>
      </c>
      <c r="D590" s="1145"/>
      <c r="E590" s="1145"/>
      <c r="F590" s="196" t="s">
        <v>539</v>
      </c>
      <c r="G590" s="196"/>
      <c r="H590" s="196"/>
      <c r="I590" s="223">
        <v>0.376</v>
      </c>
      <c r="J590" s="198"/>
      <c r="K590" s="196"/>
      <c r="L590" s="198"/>
      <c r="M590" s="196"/>
      <c r="N590" s="199"/>
      <c r="Z590" s="193"/>
      <c r="AA590" s="200" t="s">
        <v>1598</v>
      </c>
      <c r="AF590" s="200"/>
      <c r="AJ590" s="200"/>
      <c r="AL590" s="200"/>
    </row>
    <row r="591" spans="1:38" s="108" customFormat="1" ht="12" customHeight="1">
      <c r="A591" s="201"/>
      <c r="B591" s="202"/>
      <c r="C591" s="1141" t="s">
        <v>1599</v>
      </c>
      <c r="D591" s="1141"/>
      <c r="E591" s="1141"/>
      <c r="F591" s="1141"/>
      <c r="G591" s="1141"/>
      <c r="H591" s="1141"/>
      <c r="I591" s="1141"/>
      <c r="J591" s="1141"/>
      <c r="K591" s="1141"/>
      <c r="L591" s="1141"/>
      <c r="M591" s="1141"/>
      <c r="N591" s="1146"/>
      <c r="Z591" s="193"/>
      <c r="AA591" s="200"/>
      <c r="AF591" s="200"/>
      <c r="AH591" s="109" t="s">
        <v>1599</v>
      </c>
      <c r="AJ591" s="200"/>
      <c r="AL591" s="200"/>
    </row>
    <row r="592" spans="1:38" s="108" customFormat="1" ht="33.75" customHeight="1">
      <c r="A592" s="203"/>
      <c r="B592" s="204" t="s">
        <v>385</v>
      </c>
      <c r="C592" s="1141" t="s">
        <v>386</v>
      </c>
      <c r="D592" s="1141"/>
      <c r="E592" s="1141"/>
      <c r="F592" s="1141"/>
      <c r="G592" s="1141"/>
      <c r="H592" s="1141"/>
      <c r="I592" s="1141"/>
      <c r="J592" s="1141"/>
      <c r="K592" s="1141"/>
      <c r="L592" s="1141"/>
      <c r="M592" s="1141"/>
      <c r="N592" s="1146"/>
      <c r="Z592" s="193"/>
      <c r="AA592" s="200"/>
      <c r="AB592" s="109" t="s">
        <v>386</v>
      </c>
      <c r="AF592" s="200"/>
      <c r="AJ592" s="200"/>
      <c r="AL592" s="200"/>
    </row>
    <row r="593" spans="1:38" s="108" customFormat="1" ht="12">
      <c r="A593" s="205"/>
      <c r="B593" s="206">
        <v>1</v>
      </c>
      <c r="C593" s="1141" t="s">
        <v>446</v>
      </c>
      <c r="D593" s="1141"/>
      <c r="E593" s="1141"/>
      <c r="F593" s="207"/>
      <c r="G593" s="207"/>
      <c r="H593" s="207"/>
      <c r="I593" s="207"/>
      <c r="J593" s="220">
        <v>1233.52</v>
      </c>
      <c r="K593" s="209">
        <v>1.25</v>
      </c>
      <c r="L593" s="208">
        <v>579.75</v>
      </c>
      <c r="M593" s="207"/>
      <c r="N593" s="210"/>
      <c r="Z593" s="193"/>
      <c r="AA593" s="200"/>
      <c r="AC593" s="109" t="s">
        <v>446</v>
      </c>
      <c r="AF593" s="200"/>
      <c r="AJ593" s="200"/>
      <c r="AL593" s="200"/>
    </row>
    <row r="594" spans="1:38" s="108" customFormat="1" ht="12">
      <c r="A594" s="205"/>
      <c r="B594" s="206">
        <v>2</v>
      </c>
      <c r="C594" s="1141" t="s">
        <v>387</v>
      </c>
      <c r="D594" s="1141"/>
      <c r="E594" s="1141"/>
      <c r="F594" s="207"/>
      <c r="G594" s="207"/>
      <c r="H594" s="207"/>
      <c r="I594" s="207"/>
      <c r="J594" s="208">
        <v>133.88</v>
      </c>
      <c r="K594" s="209">
        <v>1.25</v>
      </c>
      <c r="L594" s="208">
        <v>62.92</v>
      </c>
      <c r="M594" s="207"/>
      <c r="N594" s="210"/>
      <c r="Z594" s="193"/>
      <c r="AA594" s="200"/>
      <c r="AC594" s="109" t="s">
        <v>387</v>
      </c>
      <c r="AF594" s="200"/>
      <c r="AJ594" s="200"/>
      <c r="AL594" s="200"/>
    </row>
    <row r="595" spans="1:38" s="108" customFormat="1" ht="12">
      <c r="A595" s="205"/>
      <c r="B595" s="206">
        <v>3</v>
      </c>
      <c r="C595" s="1141" t="s">
        <v>388</v>
      </c>
      <c r="D595" s="1141"/>
      <c r="E595" s="1141"/>
      <c r="F595" s="207"/>
      <c r="G595" s="207"/>
      <c r="H595" s="207"/>
      <c r="I595" s="207"/>
      <c r="J595" s="208">
        <v>16.440000000000001</v>
      </c>
      <c r="K595" s="209">
        <v>1.25</v>
      </c>
      <c r="L595" s="208">
        <v>7.73</v>
      </c>
      <c r="M595" s="207"/>
      <c r="N595" s="210"/>
      <c r="Z595" s="193"/>
      <c r="AA595" s="200"/>
      <c r="AC595" s="109" t="s">
        <v>388</v>
      </c>
      <c r="AF595" s="200"/>
      <c r="AJ595" s="200"/>
      <c r="AL595" s="200"/>
    </row>
    <row r="596" spans="1:38" s="108" customFormat="1" ht="12">
      <c r="A596" s="205"/>
      <c r="B596" s="206">
        <v>4</v>
      </c>
      <c r="C596" s="1141" t="s">
        <v>447</v>
      </c>
      <c r="D596" s="1141"/>
      <c r="E596" s="1141"/>
      <c r="F596" s="207"/>
      <c r="G596" s="207"/>
      <c r="H596" s="207"/>
      <c r="I596" s="207"/>
      <c r="J596" s="220">
        <v>3913.68</v>
      </c>
      <c r="K596" s="207"/>
      <c r="L596" s="220">
        <v>1471.54</v>
      </c>
      <c r="M596" s="207"/>
      <c r="N596" s="210"/>
      <c r="Z596" s="193"/>
      <c r="AA596" s="200"/>
      <c r="AC596" s="109" t="s">
        <v>447</v>
      </c>
      <c r="AF596" s="200"/>
      <c r="AJ596" s="200"/>
      <c r="AL596" s="200"/>
    </row>
    <row r="597" spans="1:38" s="108" customFormat="1" ht="12">
      <c r="A597" s="205"/>
      <c r="B597" s="204"/>
      <c r="C597" s="1141" t="s">
        <v>448</v>
      </c>
      <c r="D597" s="1141"/>
      <c r="E597" s="1141"/>
      <c r="F597" s="207" t="s">
        <v>390</v>
      </c>
      <c r="G597" s="215">
        <v>136</v>
      </c>
      <c r="H597" s="209">
        <v>1.25</v>
      </c>
      <c r="I597" s="209">
        <v>63.92</v>
      </c>
      <c r="J597" s="204"/>
      <c r="K597" s="207"/>
      <c r="L597" s="204"/>
      <c r="M597" s="207"/>
      <c r="N597" s="210"/>
      <c r="Z597" s="193"/>
      <c r="AA597" s="200"/>
      <c r="AD597" s="109" t="s">
        <v>448</v>
      </c>
      <c r="AF597" s="200"/>
      <c r="AJ597" s="200"/>
      <c r="AL597" s="200"/>
    </row>
    <row r="598" spans="1:38" s="108" customFormat="1" ht="12">
      <c r="A598" s="205"/>
      <c r="B598" s="204"/>
      <c r="C598" s="1141" t="s">
        <v>389</v>
      </c>
      <c r="D598" s="1141"/>
      <c r="E598" s="1141"/>
      <c r="F598" s="207" t="s">
        <v>390</v>
      </c>
      <c r="G598" s="209">
        <v>1.27</v>
      </c>
      <c r="H598" s="209">
        <v>1.25</v>
      </c>
      <c r="I598" s="250">
        <v>0.59689999999999999</v>
      </c>
      <c r="J598" s="204"/>
      <c r="K598" s="207"/>
      <c r="L598" s="204"/>
      <c r="M598" s="207"/>
      <c r="N598" s="210"/>
      <c r="Z598" s="193"/>
      <c r="AA598" s="200"/>
      <c r="AD598" s="109" t="s">
        <v>389</v>
      </c>
      <c r="AF598" s="200"/>
      <c r="AJ598" s="200"/>
      <c r="AL598" s="200"/>
    </row>
    <row r="599" spans="1:38" s="108" customFormat="1" ht="12" customHeight="1">
      <c r="A599" s="205"/>
      <c r="B599" s="204"/>
      <c r="C599" s="1150" t="s">
        <v>391</v>
      </c>
      <c r="D599" s="1150"/>
      <c r="E599" s="1150"/>
      <c r="F599" s="212"/>
      <c r="G599" s="212"/>
      <c r="H599" s="212"/>
      <c r="I599" s="212"/>
      <c r="J599" s="221">
        <v>5281.08</v>
      </c>
      <c r="K599" s="212"/>
      <c r="L599" s="221">
        <v>2114.21</v>
      </c>
      <c r="M599" s="212"/>
      <c r="N599" s="214"/>
      <c r="Z599" s="193"/>
      <c r="AA599" s="200"/>
      <c r="AE599" s="109" t="s">
        <v>391</v>
      </c>
      <c r="AF599" s="200"/>
      <c r="AJ599" s="200"/>
      <c r="AL599" s="200"/>
    </row>
    <row r="600" spans="1:38" s="108" customFormat="1" ht="12">
      <c r="A600" s="205"/>
      <c r="B600" s="204"/>
      <c r="C600" s="1141" t="s">
        <v>392</v>
      </c>
      <c r="D600" s="1141"/>
      <c r="E600" s="1141"/>
      <c r="F600" s="207"/>
      <c r="G600" s="207"/>
      <c r="H600" s="207"/>
      <c r="I600" s="207"/>
      <c r="J600" s="204"/>
      <c r="K600" s="207"/>
      <c r="L600" s="208">
        <v>587.48</v>
      </c>
      <c r="M600" s="207"/>
      <c r="N600" s="210"/>
      <c r="Z600" s="193"/>
      <c r="AA600" s="200"/>
      <c r="AD600" s="109" t="s">
        <v>392</v>
      </c>
      <c r="AF600" s="200"/>
      <c r="AJ600" s="200"/>
      <c r="AL600" s="200"/>
    </row>
    <row r="601" spans="1:38" s="108" customFormat="1" ht="22.5" customHeight="1">
      <c r="A601" s="205"/>
      <c r="B601" s="204" t="s">
        <v>1327</v>
      </c>
      <c r="C601" s="1141" t="s">
        <v>1328</v>
      </c>
      <c r="D601" s="1141"/>
      <c r="E601" s="1141"/>
      <c r="F601" s="207" t="s">
        <v>395</v>
      </c>
      <c r="G601" s="215">
        <v>108</v>
      </c>
      <c r="H601" s="207"/>
      <c r="I601" s="215">
        <v>108</v>
      </c>
      <c r="J601" s="204"/>
      <c r="K601" s="207"/>
      <c r="L601" s="208">
        <v>634.48</v>
      </c>
      <c r="M601" s="207"/>
      <c r="N601" s="210"/>
      <c r="Z601" s="193"/>
      <c r="AA601" s="200"/>
      <c r="AD601" s="109" t="s">
        <v>1328</v>
      </c>
      <c r="AF601" s="200"/>
      <c r="AJ601" s="200"/>
      <c r="AL601" s="200"/>
    </row>
    <row r="602" spans="1:38" s="108" customFormat="1" ht="22.5" customHeight="1">
      <c r="A602" s="205"/>
      <c r="B602" s="204" t="s">
        <v>1329</v>
      </c>
      <c r="C602" s="1141" t="s">
        <v>1330</v>
      </c>
      <c r="D602" s="1141"/>
      <c r="E602" s="1141"/>
      <c r="F602" s="207" t="s">
        <v>395</v>
      </c>
      <c r="G602" s="215">
        <v>55</v>
      </c>
      <c r="H602" s="207"/>
      <c r="I602" s="215">
        <v>55</v>
      </c>
      <c r="J602" s="204"/>
      <c r="K602" s="207"/>
      <c r="L602" s="208">
        <v>323.11</v>
      </c>
      <c r="M602" s="207"/>
      <c r="N602" s="210"/>
      <c r="Z602" s="193"/>
      <c r="AA602" s="200"/>
      <c r="AD602" s="109" t="s">
        <v>1330</v>
      </c>
      <c r="AF602" s="200"/>
      <c r="AJ602" s="200"/>
      <c r="AL602" s="200"/>
    </row>
    <row r="603" spans="1:38" s="108" customFormat="1" ht="12" customHeight="1">
      <c r="A603" s="216"/>
      <c r="B603" s="217"/>
      <c r="C603" s="1145" t="s">
        <v>398</v>
      </c>
      <c r="D603" s="1145"/>
      <c r="E603" s="1145"/>
      <c r="F603" s="196"/>
      <c r="G603" s="196"/>
      <c r="H603" s="196"/>
      <c r="I603" s="196"/>
      <c r="J603" s="198"/>
      <c r="K603" s="196"/>
      <c r="L603" s="222">
        <v>3071.8</v>
      </c>
      <c r="M603" s="212"/>
      <c r="N603" s="199"/>
      <c r="Z603" s="193"/>
      <c r="AA603" s="200"/>
      <c r="AF603" s="200" t="s">
        <v>398</v>
      </c>
      <c r="AJ603" s="200"/>
      <c r="AL603" s="200"/>
    </row>
    <row r="604" spans="1:38" s="108" customFormat="1" ht="22.5" customHeight="1">
      <c r="A604" s="194" t="s">
        <v>678</v>
      </c>
      <c r="B604" s="195" t="s">
        <v>1600</v>
      </c>
      <c r="C604" s="1145" t="s">
        <v>1601</v>
      </c>
      <c r="D604" s="1145"/>
      <c r="E604" s="1145"/>
      <c r="F604" s="196" t="s">
        <v>307</v>
      </c>
      <c r="G604" s="196"/>
      <c r="H604" s="196"/>
      <c r="I604" s="223">
        <v>168.82400000000001</v>
      </c>
      <c r="J604" s="218">
        <v>20.47</v>
      </c>
      <c r="K604" s="196"/>
      <c r="L604" s="222">
        <v>3455.83</v>
      </c>
      <c r="M604" s="196"/>
      <c r="N604" s="199"/>
      <c r="Z604" s="193"/>
      <c r="AA604" s="200" t="s">
        <v>1601</v>
      </c>
      <c r="AF604" s="200"/>
      <c r="AJ604" s="200"/>
      <c r="AL604" s="200"/>
    </row>
    <row r="605" spans="1:38" s="108" customFormat="1" ht="12" customHeight="1">
      <c r="A605" s="216"/>
      <c r="B605" s="217"/>
      <c r="C605" s="1141" t="s">
        <v>409</v>
      </c>
      <c r="D605" s="1141"/>
      <c r="E605" s="1141"/>
      <c r="F605" s="1141"/>
      <c r="G605" s="1141"/>
      <c r="H605" s="1141"/>
      <c r="I605" s="1141"/>
      <c r="J605" s="1141"/>
      <c r="K605" s="1141"/>
      <c r="L605" s="1141"/>
      <c r="M605" s="1141"/>
      <c r="N605" s="1146"/>
      <c r="Z605" s="193"/>
      <c r="AA605" s="200"/>
      <c r="AF605" s="200"/>
      <c r="AG605" s="109" t="s">
        <v>409</v>
      </c>
      <c r="AJ605" s="200"/>
      <c r="AL605" s="200"/>
    </row>
    <row r="606" spans="1:38" s="108" customFormat="1" ht="12" customHeight="1">
      <c r="A606" s="216"/>
      <c r="B606" s="217"/>
      <c r="C606" s="1145" t="s">
        <v>398</v>
      </c>
      <c r="D606" s="1145"/>
      <c r="E606" s="1145"/>
      <c r="F606" s="196"/>
      <c r="G606" s="196"/>
      <c r="H606" s="196"/>
      <c r="I606" s="196"/>
      <c r="J606" s="198"/>
      <c r="K606" s="196"/>
      <c r="L606" s="222">
        <v>3455.83</v>
      </c>
      <c r="M606" s="212"/>
      <c r="N606" s="199"/>
      <c r="Z606" s="193"/>
      <c r="AA606" s="200"/>
      <c r="AF606" s="200" t="s">
        <v>398</v>
      </c>
      <c r="AJ606" s="200"/>
      <c r="AL606" s="200"/>
    </row>
    <row r="607" spans="1:38" s="108" customFormat="1" ht="45" customHeight="1">
      <c r="A607" s="194" t="s">
        <v>681</v>
      </c>
      <c r="B607" s="195" t="s">
        <v>1602</v>
      </c>
      <c r="C607" s="1145" t="s">
        <v>1603</v>
      </c>
      <c r="D607" s="1145"/>
      <c r="E607" s="1145"/>
      <c r="F607" s="196" t="s">
        <v>408</v>
      </c>
      <c r="G607" s="196"/>
      <c r="H607" s="196"/>
      <c r="I607" s="197">
        <v>1.9363999999999999</v>
      </c>
      <c r="J607" s="218">
        <v>701.99</v>
      </c>
      <c r="K607" s="196"/>
      <c r="L607" s="222">
        <v>1359.33</v>
      </c>
      <c r="M607" s="196"/>
      <c r="N607" s="199"/>
      <c r="Z607" s="193"/>
      <c r="AA607" s="200" t="s">
        <v>1603</v>
      </c>
      <c r="AF607" s="200"/>
      <c r="AJ607" s="200"/>
      <c r="AL607" s="200"/>
    </row>
    <row r="608" spans="1:38" s="108" customFormat="1" ht="12" customHeight="1">
      <c r="A608" s="216"/>
      <c r="B608" s="217"/>
      <c r="C608" s="1141" t="s">
        <v>409</v>
      </c>
      <c r="D608" s="1141"/>
      <c r="E608" s="1141"/>
      <c r="F608" s="1141"/>
      <c r="G608" s="1141"/>
      <c r="H608" s="1141"/>
      <c r="I608" s="1141"/>
      <c r="J608" s="1141"/>
      <c r="K608" s="1141"/>
      <c r="L608" s="1141"/>
      <c r="M608" s="1141"/>
      <c r="N608" s="1146"/>
      <c r="Z608" s="193"/>
      <c r="AA608" s="200"/>
      <c r="AF608" s="200"/>
      <c r="AG608" s="109" t="s">
        <v>409</v>
      </c>
      <c r="AJ608" s="200"/>
      <c r="AL608" s="200"/>
    </row>
    <row r="609" spans="1:38" s="108" customFormat="1" ht="12" customHeight="1">
      <c r="A609" s="201"/>
      <c r="B609" s="202"/>
      <c r="C609" s="1141" t="s">
        <v>1604</v>
      </c>
      <c r="D609" s="1141"/>
      <c r="E609" s="1141"/>
      <c r="F609" s="1141"/>
      <c r="G609" s="1141"/>
      <c r="H609" s="1141"/>
      <c r="I609" s="1141"/>
      <c r="J609" s="1141"/>
      <c r="K609" s="1141"/>
      <c r="L609" s="1141"/>
      <c r="M609" s="1141"/>
      <c r="N609" s="1146"/>
      <c r="Z609" s="193"/>
      <c r="AA609" s="200"/>
      <c r="AF609" s="200"/>
      <c r="AH609" s="109" t="s">
        <v>1604</v>
      </c>
      <c r="AJ609" s="200"/>
      <c r="AL609" s="200"/>
    </row>
    <row r="610" spans="1:38" s="108" customFormat="1" ht="12" customHeight="1">
      <c r="A610" s="216"/>
      <c r="B610" s="217"/>
      <c r="C610" s="1145" t="s">
        <v>398</v>
      </c>
      <c r="D610" s="1145"/>
      <c r="E610" s="1145"/>
      <c r="F610" s="196"/>
      <c r="G610" s="196"/>
      <c r="H610" s="196"/>
      <c r="I610" s="196"/>
      <c r="J610" s="198"/>
      <c r="K610" s="196"/>
      <c r="L610" s="222">
        <v>1359.33</v>
      </c>
      <c r="M610" s="212"/>
      <c r="N610" s="199"/>
      <c r="Z610" s="193"/>
      <c r="AA610" s="200"/>
      <c r="AF610" s="200" t="s">
        <v>398</v>
      </c>
      <c r="AJ610" s="200"/>
      <c r="AL610" s="200"/>
    </row>
    <row r="611" spans="1:38" s="108" customFormat="1" ht="1.5" customHeight="1">
      <c r="A611" s="224"/>
      <c r="B611" s="217"/>
      <c r="C611" s="217"/>
      <c r="D611" s="217"/>
      <c r="E611" s="217"/>
      <c r="F611" s="225"/>
      <c r="G611" s="225"/>
      <c r="H611" s="225"/>
      <c r="I611" s="225"/>
      <c r="J611" s="226"/>
      <c r="K611" s="225"/>
      <c r="L611" s="226"/>
      <c r="M611" s="207"/>
      <c r="N611" s="226"/>
      <c r="Z611" s="193"/>
      <c r="AA611" s="200"/>
      <c r="AF611" s="200"/>
      <c r="AJ611" s="200"/>
      <c r="AL611" s="200"/>
    </row>
    <row r="612" spans="1:38" s="108" customFormat="1" ht="12" customHeight="1">
      <c r="A612" s="227"/>
      <c r="B612" s="198"/>
      <c r="C612" s="1145" t="s">
        <v>1605</v>
      </c>
      <c r="D612" s="1145"/>
      <c r="E612" s="1145"/>
      <c r="F612" s="1145"/>
      <c r="G612" s="1145"/>
      <c r="H612" s="1145"/>
      <c r="I612" s="1145"/>
      <c r="J612" s="1145"/>
      <c r="K612" s="1145"/>
      <c r="L612" s="228"/>
      <c r="M612" s="229"/>
      <c r="N612" s="230"/>
      <c r="Z612" s="193"/>
      <c r="AA612" s="200"/>
      <c r="AF612" s="200"/>
      <c r="AJ612" s="200" t="s">
        <v>1605</v>
      </c>
      <c r="AL612" s="200"/>
    </row>
    <row r="613" spans="1:38" s="108" customFormat="1" ht="12" customHeight="1">
      <c r="A613" s="231"/>
      <c r="B613" s="204"/>
      <c r="C613" s="1141" t="s">
        <v>416</v>
      </c>
      <c r="D613" s="1141"/>
      <c r="E613" s="1141"/>
      <c r="F613" s="1141"/>
      <c r="G613" s="1141"/>
      <c r="H613" s="1141"/>
      <c r="I613" s="1141"/>
      <c r="J613" s="1141"/>
      <c r="K613" s="1141"/>
      <c r="L613" s="232">
        <v>6929.37</v>
      </c>
      <c r="M613" s="233"/>
      <c r="N613" s="234"/>
      <c r="Z613" s="193"/>
      <c r="AA613" s="200"/>
      <c r="AF613" s="200"/>
      <c r="AJ613" s="200"/>
      <c r="AK613" s="109" t="s">
        <v>416</v>
      </c>
      <c r="AL613" s="200"/>
    </row>
    <row r="614" spans="1:38" s="108" customFormat="1" ht="12" customHeight="1">
      <c r="A614" s="231"/>
      <c r="B614" s="204"/>
      <c r="C614" s="1141" t="s">
        <v>417</v>
      </c>
      <c r="D614" s="1141"/>
      <c r="E614" s="1141"/>
      <c r="F614" s="1141"/>
      <c r="G614" s="1141"/>
      <c r="H614" s="1141"/>
      <c r="I614" s="1141"/>
      <c r="J614" s="1141"/>
      <c r="K614" s="1141"/>
      <c r="L614" s="236"/>
      <c r="M614" s="233"/>
      <c r="N614" s="234"/>
      <c r="Z614" s="193"/>
      <c r="AA614" s="200"/>
      <c r="AF614" s="200"/>
      <c r="AJ614" s="200"/>
      <c r="AK614" s="109" t="s">
        <v>417</v>
      </c>
      <c r="AL614" s="200"/>
    </row>
    <row r="615" spans="1:38" s="108" customFormat="1" ht="12" customHeight="1">
      <c r="A615" s="231"/>
      <c r="B615" s="204"/>
      <c r="C615" s="1141" t="s">
        <v>488</v>
      </c>
      <c r="D615" s="1141"/>
      <c r="E615" s="1141"/>
      <c r="F615" s="1141"/>
      <c r="G615" s="1141"/>
      <c r="H615" s="1141"/>
      <c r="I615" s="1141"/>
      <c r="J615" s="1141"/>
      <c r="K615" s="1141"/>
      <c r="L615" s="257">
        <v>579.75</v>
      </c>
      <c r="M615" s="233"/>
      <c r="N615" s="234"/>
      <c r="Z615" s="193"/>
      <c r="AA615" s="200"/>
      <c r="AF615" s="200"/>
      <c r="AJ615" s="200"/>
      <c r="AK615" s="109" t="s">
        <v>488</v>
      </c>
      <c r="AL615" s="200"/>
    </row>
    <row r="616" spans="1:38" s="108" customFormat="1" ht="12" customHeight="1">
      <c r="A616" s="231"/>
      <c r="B616" s="204"/>
      <c r="C616" s="1141" t="s">
        <v>418</v>
      </c>
      <c r="D616" s="1141"/>
      <c r="E616" s="1141"/>
      <c r="F616" s="1141"/>
      <c r="G616" s="1141"/>
      <c r="H616" s="1141"/>
      <c r="I616" s="1141"/>
      <c r="J616" s="1141"/>
      <c r="K616" s="1141"/>
      <c r="L616" s="257">
        <v>62.92</v>
      </c>
      <c r="M616" s="233"/>
      <c r="N616" s="234"/>
      <c r="Z616" s="193"/>
      <c r="AA616" s="200"/>
      <c r="AF616" s="200"/>
      <c r="AJ616" s="200"/>
      <c r="AK616" s="109" t="s">
        <v>418</v>
      </c>
      <c r="AL616" s="200"/>
    </row>
    <row r="617" spans="1:38" s="108" customFormat="1" ht="12" customHeight="1">
      <c r="A617" s="231"/>
      <c r="B617" s="204"/>
      <c r="C617" s="1141" t="s">
        <v>419</v>
      </c>
      <c r="D617" s="1141"/>
      <c r="E617" s="1141"/>
      <c r="F617" s="1141"/>
      <c r="G617" s="1141"/>
      <c r="H617" s="1141"/>
      <c r="I617" s="1141"/>
      <c r="J617" s="1141"/>
      <c r="K617" s="1141"/>
      <c r="L617" s="257">
        <v>7.73</v>
      </c>
      <c r="M617" s="233"/>
      <c r="N617" s="234"/>
      <c r="Z617" s="193"/>
      <c r="AA617" s="200"/>
      <c r="AF617" s="200"/>
      <c r="AJ617" s="200"/>
      <c r="AK617" s="109" t="s">
        <v>419</v>
      </c>
      <c r="AL617" s="200"/>
    </row>
    <row r="618" spans="1:38" s="108" customFormat="1" ht="12" customHeight="1">
      <c r="A618" s="231"/>
      <c r="B618" s="204"/>
      <c r="C618" s="1141" t="s">
        <v>420</v>
      </c>
      <c r="D618" s="1141"/>
      <c r="E618" s="1141"/>
      <c r="F618" s="1141"/>
      <c r="G618" s="1141"/>
      <c r="H618" s="1141"/>
      <c r="I618" s="1141"/>
      <c r="J618" s="1141"/>
      <c r="K618" s="1141"/>
      <c r="L618" s="232">
        <v>6286.7</v>
      </c>
      <c r="M618" s="233"/>
      <c r="N618" s="234"/>
      <c r="Z618" s="193"/>
      <c r="AA618" s="200"/>
      <c r="AF618" s="200"/>
      <c r="AJ618" s="200"/>
      <c r="AK618" s="109" t="s">
        <v>420</v>
      </c>
      <c r="AL618" s="200"/>
    </row>
    <row r="619" spans="1:38" s="108" customFormat="1" ht="12" customHeight="1">
      <c r="A619" s="231"/>
      <c r="B619" s="204"/>
      <c r="C619" s="1141" t="s">
        <v>421</v>
      </c>
      <c r="D619" s="1141"/>
      <c r="E619" s="1141"/>
      <c r="F619" s="1141"/>
      <c r="G619" s="1141"/>
      <c r="H619" s="1141"/>
      <c r="I619" s="1141"/>
      <c r="J619" s="1141"/>
      <c r="K619" s="1141"/>
      <c r="L619" s="232">
        <v>7886.96</v>
      </c>
      <c r="M619" s="233"/>
      <c r="N619" s="234"/>
      <c r="Z619" s="193"/>
      <c r="AA619" s="200"/>
      <c r="AF619" s="200"/>
      <c r="AJ619" s="200"/>
      <c r="AK619" s="109" t="s">
        <v>421</v>
      </c>
      <c r="AL619" s="200"/>
    </row>
    <row r="620" spans="1:38" s="108" customFormat="1" ht="12" customHeight="1">
      <c r="A620" s="231"/>
      <c r="B620" s="204"/>
      <c r="C620" s="1141" t="s">
        <v>417</v>
      </c>
      <c r="D620" s="1141"/>
      <c r="E620" s="1141"/>
      <c r="F620" s="1141"/>
      <c r="G620" s="1141"/>
      <c r="H620" s="1141"/>
      <c r="I620" s="1141"/>
      <c r="J620" s="1141"/>
      <c r="K620" s="1141"/>
      <c r="L620" s="236"/>
      <c r="M620" s="233"/>
      <c r="N620" s="234"/>
      <c r="Z620" s="193"/>
      <c r="AA620" s="200"/>
      <c r="AF620" s="200"/>
      <c r="AJ620" s="200"/>
      <c r="AK620" s="109" t="s">
        <v>417</v>
      </c>
      <c r="AL620" s="200"/>
    </row>
    <row r="621" spans="1:38" s="108" customFormat="1" ht="12" customHeight="1">
      <c r="A621" s="231"/>
      <c r="B621" s="204"/>
      <c r="C621" s="1141" t="s">
        <v>489</v>
      </c>
      <c r="D621" s="1141"/>
      <c r="E621" s="1141"/>
      <c r="F621" s="1141"/>
      <c r="G621" s="1141"/>
      <c r="H621" s="1141"/>
      <c r="I621" s="1141"/>
      <c r="J621" s="1141"/>
      <c r="K621" s="1141"/>
      <c r="L621" s="257">
        <v>579.75</v>
      </c>
      <c r="M621" s="233"/>
      <c r="N621" s="234"/>
      <c r="Z621" s="193"/>
      <c r="AA621" s="200"/>
      <c r="AF621" s="200"/>
      <c r="AJ621" s="200"/>
      <c r="AK621" s="109" t="s">
        <v>489</v>
      </c>
      <c r="AL621" s="200"/>
    </row>
    <row r="622" spans="1:38" s="108" customFormat="1" ht="12" customHeight="1">
      <c r="A622" s="231"/>
      <c r="B622" s="204"/>
      <c r="C622" s="1141" t="s">
        <v>490</v>
      </c>
      <c r="D622" s="1141"/>
      <c r="E622" s="1141"/>
      <c r="F622" s="1141"/>
      <c r="G622" s="1141"/>
      <c r="H622" s="1141"/>
      <c r="I622" s="1141"/>
      <c r="J622" s="1141"/>
      <c r="K622" s="1141"/>
      <c r="L622" s="257">
        <v>62.92</v>
      </c>
      <c r="M622" s="233"/>
      <c r="N622" s="234"/>
      <c r="Z622" s="193"/>
      <c r="AA622" s="200"/>
      <c r="AF622" s="200"/>
      <c r="AJ622" s="200"/>
      <c r="AK622" s="109" t="s">
        <v>490</v>
      </c>
      <c r="AL622" s="200"/>
    </row>
    <row r="623" spans="1:38" s="108" customFormat="1" ht="12" customHeight="1">
      <c r="A623" s="231"/>
      <c r="B623" s="204"/>
      <c r="C623" s="1141" t="s">
        <v>491</v>
      </c>
      <c r="D623" s="1141"/>
      <c r="E623" s="1141"/>
      <c r="F623" s="1141"/>
      <c r="G623" s="1141"/>
      <c r="H623" s="1141"/>
      <c r="I623" s="1141"/>
      <c r="J623" s="1141"/>
      <c r="K623" s="1141"/>
      <c r="L623" s="257">
        <v>7.73</v>
      </c>
      <c r="M623" s="233"/>
      <c r="N623" s="234"/>
      <c r="Z623" s="193"/>
      <c r="AA623" s="200"/>
      <c r="AF623" s="200"/>
      <c r="AJ623" s="200"/>
      <c r="AK623" s="109" t="s">
        <v>491</v>
      </c>
      <c r="AL623" s="200"/>
    </row>
    <row r="624" spans="1:38" s="108" customFormat="1" ht="12" customHeight="1">
      <c r="A624" s="231"/>
      <c r="B624" s="204"/>
      <c r="C624" s="1141" t="s">
        <v>492</v>
      </c>
      <c r="D624" s="1141"/>
      <c r="E624" s="1141"/>
      <c r="F624" s="1141"/>
      <c r="G624" s="1141"/>
      <c r="H624" s="1141"/>
      <c r="I624" s="1141"/>
      <c r="J624" s="1141"/>
      <c r="K624" s="1141"/>
      <c r="L624" s="232">
        <v>6286.7</v>
      </c>
      <c r="M624" s="233"/>
      <c r="N624" s="234"/>
      <c r="Z624" s="193"/>
      <c r="AA624" s="200"/>
      <c r="AF624" s="200"/>
      <c r="AJ624" s="200"/>
      <c r="AK624" s="109" t="s">
        <v>492</v>
      </c>
      <c r="AL624" s="200"/>
    </row>
    <row r="625" spans="1:38" s="108" customFormat="1" ht="12" customHeight="1">
      <c r="A625" s="231"/>
      <c r="B625" s="204"/>
      <c r="C625" s="1141" t="s">
        <v>493</v>
      </c>
      <c r="D625" s="1141"/>
      <c r="E625" s="1141"/>
      <c r="F625" s="1141"/>
      <c r="G625" s="1141"/>
      <c r="H625" s="1141"/>
      <c r="I625" s="1141"/>
      <c r="J625" s="1141"/>
      <c r="K625" s="1141"/>
      <c r="L625" s="257">
        <v>634.48</v>
      </c>
      <c r="M625" s="233"/>
      <c r="N625" s="234"/>
      <c r="Z625" s="193"/>
      <c r="AA625" s="200"/>
      <c r="AF625" s="200"/>
      <c r="AJ625" s="200"/>
      <c r="AK625" s="109" t="s">
        <v>493</v>
      </c>
      <c r="AL625" s="200"/>
    </row>
    <row r="626" spans="1:38" s="108" customFormat="1" ht="12" customHeight="1">
      <c r="A626" s="231"/>
      <c r="B626" s="204"/>
      <c r="C626" s="1141" t="s">
        <v>494</v>
      </c>
      <c r="D626" s="1141"/>
      <c r="E626" s="1141"/>
      <c r="F626" s="1141"/>
      <c r="G626" s="1141"/>
      <c r="H626" s="1141"/>
      <c r="I626" s="1141"/>
      <c r="J626" s="1141"/>
      <c r="K626" s="1141"/>
      <c r="L626" s="257">
        <v>323.11</v>
      </c>
      <c r="M626" s="233"/>
      <c r="N626" s="234"/>
      <c r="Z626" s="193"/>
      <c r="AA626" s="200"/>
      <c r="AF626" s="200"/>
      <c r="AJ626" s="200"/>
      <c r="AK626" s="109" t="s">
        <v>494</v>
      </c>
      <c r="AL626" s="200"/>
    </row>
    <row r="627" spans="1:38" s="108" customFormat="1" ht="12" customHeight="1">
      <c r="A627" s="231"/>
      <c r="B627" s="204"/>
      <c r="C627" s="1141" t="s">
        <v>431</v>
      </c>
      <c r="D627" s="1141"/>
      <c r="E627" s="1141"/>
      <c r="F627" s="1141"/>
      <c r="G627" s="1141"/>
      <c r="H627" s="1141"/>
      <c r="I627" s="1141"/>
      <c r="J627" s="1141"/>
      <c r="K627" s="1141"/>
      <c r="L627" s="257">
        <v>587.48</v>
      </c>
      <c r="M627" s="233"/>
      <c r="N627" s="234"/>
      <c r="Z627" s="193"/>
      <c r="AA627" s="200"/>
      <c r="AF627" s="200"/>
      <c r="AJ627" s="200"/>
      <c r="AK627" s="109" t="s">
        <v>431</v>
      </c>
      <c r="AL627" s="200"/>
    </row>
    <row r="628" spans="1:38" s="108" customFormat="1" ht="12" customHeight="1">
      <c r="A628" s="231"/>
      <c r="B628" s="204"/>
      <c r="C628" s="1141" t="s">
        <v>432</v>
      </c>
      <c r="D628" s="1141"/>
      <c r="E628" s="1141"/>
      <c r="F628" s="1141"/>
      <c r="G628" s="1141"/>
      <c r="H628" s="1141"/>
      <c r="I628" s="1141"/>
      <c r="J628" s="1141"/>
      <c r="K628" s="1141"/>
      <c r="L628" s="257">
        <v>634.48</v>
      </c>
      <c r="M628" s="233"/>
      <c r="N628" s="234"/>
      <c r="Z628" s="193"/>
      <c r="AA628" s="200"/>
      <c r="AF628" s="200"/>
      <c r="AJ628" s="200"/>
      <c r="AK628" s="109" t="s">
        <v>432</v>
      </c>
      <c r="AL628" s="200"/>
    </row>
    <row r="629" spans="1:38" s="108" customFormat="1" ht="12" customHeight="1">
      <c r="A629" s="231"/>
      <c r="B629" s="204"/>
      <c r="C629" s="1141" t="s">
        <v>433</v>
      </c>
      <c r="D629" s="1141"/>
      <c r="E629" s="1141"/>
      <c r="F629" s="1141"/>
      <c r="G629" s="1141"/>
      <c r="H629" s="1141"/>
      <c r="I629" s="1141"/>
      <c r="J629" s="1141"/>
      <c r="K629" s="1141"/>
      <c r="L629" s="257">
        <v>323.11</v>
      </c>
      <c r="M629" s="233"/>
      <c r="N629" s="234"/>
      <c r="Z629" s="193"/>
      <c r="AA629" s="200"/>
      <c r="AF629" s="200"/>
      <c r="AJ629" s="200"/>
      <c r="AK629" s="109" t="s">
        <v>433</v>
      </c>
      <c r="AL629" s="200"/>
    </row>
    <row r="630" spans="1:38" s="108" customFormat="1" ht="12" customHeight="1">
      <c r="A630" s="231"/>
      <c r="B630" s="226"/>
      <c r="C630" s="1142" t="s">
        <v>1606</v>
      </c>
      <c r="D630" s="1142"/>
      <c r="E630" s="1142"/>
      <c r="F630" s="1142"/>
      <c r="G630" s="1142"/>
      <c r="H630" s="1142"/>
      <c r="I630" s="1142"/>
      <c r="J630" s="1142"/>
      <c r="K630" s="1142"/>
      <c r="L630" s="239">
        <v>7886.96</v>
      </c>
      <c r="M630" s="240"/>
      <c r="N630" s="253"/>
      <c r="Z630" s="193"/>
      <c r="AA630" s="200"/>
      <c r="AF630" s="200"/>
      <c r="AJ630" s="200"/>
      <c r="AL630" s="200" t="s">
        <v>1606</v>
      </c>
    </row>
    <row r="631" spans="1:38" s="108" customFormat="1" ht="12" customHeight="1">
      <c r="A631" s="1089" t="s">
        <v>1607</v>
      </c>
      <c r="B631" s="1090"/>
      <c r="C631" s="1090"/>
      <c r="D631" s="1090"/>
      <c r="E631" s="1090"/>
      <c r="F631" s="1090"/>
      <c r="G631" s="1090"/>
      <c r="H631" s="1090"/>
      <c r="I631" s="1090"/>
      <c r="J631" s="1090"/>
      <c r="K631" s="1090"/>
      <c r="L631" s="1090"/>
      <c r="M631" s="1090"/>
      <c r="N631" s="1095"/>
      <c r="Z631" s="193" t="s">
        <v>1607</v>
      </c>
      <c r="AA631" s="200"/>
      <c r="AF631" s="200"/>
      <c r="AJ631" s="200"/>
      <c r="AL631" s="200"/>
    </row>
    <row r="632" spans="1:38" s="108" customFormat="1" ht="12" customHeight="1">
      <c r="A632" s="194" t="s">
        <v>686</v>
      </c>
      <c r="B632" s="195" t="s">
        <v>1608</v>
      </c>
      <c r="C632" s="1145" t="s">
        <v>1609</v>
      </c>
      <c r="D632" s="1145"/>
      <c r="E632" s="1145"/>
      <c r="F632" s="196" t="s">
        <v>481</v>
      </c>
      <c r="G632" s="196"/>
      <c r="H632" s="196"/>
      <c r="I632" s="223">
        <v>0.123</v>
      </c>
      <c r="J632" s="198"/>
      <c r="K632" s="196"/>
      <c r="L632" s="198"/>
      <c r="M632" s="196"/>
      <c r="N632" s="199"/>
      <c r="Z632" s="193"/>
      <c r="AA632" s="200" t="s">
        <v>1609</v>
      </c>
      <c r="AF632" s="200"/>
      <c r="AJ632" s="200"/>
      <c r="AL632" s="200"/>
    </row>
    <row r="633" spans="1:38" s="108" customFormat="1" ht="12" customHeight="1">
      <c r="A633" s="201"/>
      <c r="B633" s="202"/>
      <c r="C633" s="1141" t="s">
        <v>1610</v>
      </c>
      <c r="D633" s="1141"/>
      <c r="E633" s="1141"/>
      <c r="F633" s="1141"/>
      <c r="G633" s="1141"/>
      <c r="H633" s="1141"/>
      <c r="I633" s="1141"/>
      <c r="J633" s="1141"/>
      <c r="K633" s="1141"/>
      <c r="L633" s="1141"/>
      <c r="M633" s="1141"/>
      <c r="N633" s="1146"/>
      <c r="Z633" s="193"/>
      <c r="AA633" s="200"/>
      <c r="AF633" s="200"/>
      <c r="AH633" s="109" t="s">
        <v>1610</v>
      </c>
      <c r="AJ633" s="200"/>
      <c r="AL633" s="200"/>
    </row>
    <row r="634" spans="1:38" s="108" customFormat="1" ht="12">
      <c r="A634" s="205"/>
      <c r="B634" s="206">
        <v>1</v>
      </c>
      <c r="C634" s="1141" t="s">
        <v>446</v>
      </c>
      <c r="D634" s="1141"/>
      <c r="E634" s="1141"/>
      <c r="F634" s="207"/>
      <c r="G634" s="207"/>
      <c r="H634" s="207"/>
      <c r="I634" s="207"/>
      <c r="J634" s="208">
        <v>237.13</v>
      </c>
      <c r="K634" s="207"/>
      <c r="L634" s="208">
        <v>29.17</v>
      </c>
      <c r="M634" s="207"/>
      <c r="N634" s="210"/>
      <c r="Z634" s="193"/>
      <c r="AA634" s="200"/>
      <c r="AC634" s="109" t="s">
        <v>446</v>
      </c>
      <c r="AF634" s="200"/>
      <c r="AJ634" s="200"/>
      <c r="AL634" s="200"/>
    </row>
    <row r="635" spans="1:38" s="108" customFormat="1" ht="12">
      <c r="A635" s="205"/>
      <c r="B635" s="206">
        <v>2</v>
      </c>
      <c r="C635" s="1141" t="s">
        <v>387</v>
      </c>
      <c r="D635" s="1141"/>
      <c r="E635" s="1141"/>
      <c r="F635" s="207"/>
      <c r="G635" s="207"/>
      <c r="H635" s="207"/>
      <c r="I635" s="207"/>
      <c r="J635" s="208">
        <v>21.18</v>
      </c>
      <c r="K635" s="207"/>
      <c r="L635" s="208">
        <v>2.61</v>
      </c>
      <c r="M635" s="207"/>
      <c r="N635" s="210"/>
      <c r="Z635" s="193"/>
      <c r="AA635" s="200"/>
      <c r="AC635" s="109" t="s">
        <v>387</v>
      </c>
      <c r="AF635" s="200"/>
      <c r="AJ635" s="200"/>
      <c r="AL635" s="200"/>
    </row>
    <row r="636" spans="1:38" s="108" customFormat="1" ht="12">
      <c r="A636" s="205"/>
      <c r="B636" s="206">
        <v>3</v>
      </c>
      <c r="C636" s="1141" t="s">
        <v>388</v>
      </c>
      <c r="D636" s="1141"/>
      <c r="E636" s="1141"/>
      <c r="F636" s="207"/>
      <c r="G636" s="207"/>
      <c r="H636" s="207"/>
      <c r="I636" s="207"/>
      <c r="J636" s="208">
        <v>3.21</v>
      </c>
      <c r="K636" s="207"/>
      <c r="L636" s="208">
        <v>0.39</v>
      </c>
      <c r="M636" s="207"/>
      <c r="N636" s="210"/>
      <c r="Z636" s="193"/>
      <c r="AA636" s="200"/>
      <c r="AC636" s="109" t="s">
        <v>388</v>
      </c>
      <c r="AF636" s="200"/>
      <c r="AJ636" s="200"/>
      <c r="AL636" s="200"/>
    </row>
    <row r="637" spans="1:38" s="108" customFormat="1" ht="12">
      <c r="A637" s="205"/>
      <c r="B637" s="206">
        <v>4</v>
      </c>
      <c r="C637" s="1141" t="s">
        <v>447</v>
      </c>
      <c r="D637" s="1141"/>
      <c r="E637" s="1141"/>
      <c r="F637" s="207"/>
      <c r="G637" s="207"/>
      <c r="H637" s="207"/>
      <c r="I637" s="207"/>
      <c r="J637" s="220">
        <v>5089.63</v>
      </c>
      <c r="K637" s="207"/>
      <c r="L637" s="208">
        <v>626.02</v>
      </c>
      <c r="M637" s="207"/>
      <c r="N637" s="210"/>
      <c r="Z637" s="193"/>
      <c r="AA637" s="200"/>
      <c r="AC637" s="109" t="s">
        <v>447</v>
      </c>
      <c r="AF637" s="200"/>
      <c r="AJ637" s="200"/>
      <c r="AL637" s="200"/>
    </row>
    <row r="638" spans="1:38" s="108" customFormat="1" ht="12">
      <c r="A638" s="205"/>
      <c r="B638" s="204"/>
      <c r="C638" s="1141" t="s">
        <v>448</v>
      </c>
      <c r="D638" s="1141"/>
      <c r="E638" s="1141"/>
      <c r="F638" s="207" t="s">
        <v>390</v>
      </c>
      <c r="G638" s="248">
        <v>27.8</v>
      </c>
      <c r="H638" s="207"/>
      <c r="I638" s="250">
        <v>3.4194</v>
      </c>
      <c r="J638" s="204"/>
      <c r="K638" s="207"/>
      <c r="L638" s="204"/>
      <c r="M638" s="207"/>
      <c r="N638" s="210"/>
      <c r="Z638" s="193"/>
      <c r="AA638" s="200"/>
      <c r="AD638" s="109" t="s">
        <v>448</v>
      </c>
      <c r="AF638" s="200"/>
      <c r="AJ638" s="200"/>
      <c r="AL638" s="200"/>
    </row>
    <row r="639" spans="1:38" s="108" customFormat="1" ht="12">
      <c r="A639" s="205"/>
      <c r="B639" s="204"/>
      <c r="C639" s="1141" t="s">
        <v>389</v>
      </c>
      <c r="D639" s="1141"/>
      <c r="E639" s="1141"/>
      <c r="F639" s="207" t="s">
        <v>390</v>
      </c>
      <c r="G639" s="209">
        <v>0.25</v>
      </c>
      <c r="H639" s="207"/>
      <c r="I639" s="252">
        <v>3.075E-2</v>
      </c>
      <c r="J639" s="204"/>
      <c r="K639" s="207"/>
      <c r="L639" s="204"/>
      <c r="M639" s="207"/>
      <c r="N639" s="210"/>
      <c r="Z639" s="193"/>
      <c r="AA639" s="200"/>
      <c r="AD639" s="109" t="s">
        <v>389</v>
      </c>
      <c r="AF639" s="200"/>
      <c r="AJ639" s="200"/>
      <c r="AL639" s="200"/>
    </row>
    <row r="640" spans="1:38" s="108" customFormat="1" ht="12" customHeight="1">
      <c r="A640" s="205"/>
      <c r="B640" s="204"/>
      <c r="C640" s="1150" t="s">
        <v>391</v>
      </c>
      <c r="D640" s="1150"/>
      <c r="E640" s="1150"/>
      <c r="F640" s="212"/>
      <c r="G640" s="212"/>
      <c r="H640" s="212"/>
      <c r="I640" s="212"/>
      <c r="J640" s="221">
        <v>5347.94</v>
      </c>
      <c r="K640" s="212"/>
      <c r="L640" s="213">
        <v>657.8</v>
      </c>
      <c r="M640" s="212"/>
      <c r="N640" s="214"/>
      <c r="Z640" s="193"/>
      <c r="AA640" s="200"/>
      <c r="AE640" s="109" t="s">
        <v>391</v>
      </c>
      <c r="AF640" s="200"/>
      <c r="AJ640" s="200"/>
      <c r="AL640" s="200"/>
    </row>
    <row r="641" spans="1:38" s="108" customFormat="1" ht="12">
      <c r="A641" s="205"/>
      <c r="B641" s="204"/>
      <c r="C641" s="1141" t="s">
        <v>392</v>
      </c>
      <c r="D641" s="1141"/>
      <c r="E641" s="1141"/>
      <c r="F641" s="207"/>
      <c r="G641" s="207"/>
      <c r="H641" s="207"/>
      <c r="I641" s="207"/>
      <c r="J641" s="204"/>
      <c r="K641" s="207"/>
      <c r="L641" s="208">
        <v>29.56</v>
      </c>
      <c r="M641" s="207"/>
      <c r="N641" s="210"/>
      <c r="Z641" s="193"/>
      <c r="AA641" s="200"/>
      <c r="AD641" s="109" t="s">
        <v>392</v>
      </c>
      <c r="AF641" s="200"/>
      <c r="AJ641" s="200"/>
      <c r="AL641" s="200"/>
    </row>
    <row r="642" spans="1:38" s="108" customFormat="1" ht="22.5">
      <c r="A642" s="205"/>
      <c r="B642" s="204" t="s">
        <v>1446</v>
      </c>
      <c r="C642" s="1141" t="s">
        <v>1447</v>
      </c>
      <c r="D642" s="1141"/>
      <c r="E642" s="1141"/>
      <c r="F642" s="207" t="s">
        <v>395</v>
      </c>
      <c r="G642" s="215">
        <v>109</v>
      </c>
      <c r="H642" s="207"/>
      <c r="I642" s="215">
        <v>109</v>
      </c>
      <c r="J642" s="204"/>
      <c r="K642" s="207"/>
      <c r="L642" s="208">
        <v>32.22</v>
      </c>
      <c r="M642" s="207"/>
      <c r="N642" s="210"/>
      <c r="Z642" s="193"/>
      <c r="AA642" s="200"/>
      <c r="AD642" s="109" t="s">
        <v>1447</v>
      </c>
      <c r="AF642" s="200"/>
      <c r="AJ642" s="200"/>
      <c r="AL642" s="200"/>
    </row>
    <row r="643" spans="1:38" s="108" customFormat="1" ht="22.5">
      <c r="A643" s="205"/>
      <c r="B643" s="204" t="s">
        <v>1448</v>
      </c>
      <c r="C643" s="1141" t="s">
        <v>1449</v>
      </c>
      <c r="D643" s="1141"/>
      <c r="E643" s="1141"/>
      <c r="F643" s="207" t="s">
        <v>395</v>
      </c>
      <c r="G643" s="215">
        <v>57</v>
      </c>
      <c r="H643" s="207"/>
      <c r="I643" s="215">
        <v>57</v>
      </c>
      <c r="J643" s="204"/>
      <c r="K643" s="207"/>
      <c r="L643" s="208">
        <v>16.850000000000001</v>
      </c>
      <c r="M643" s="207"/>
      <c r="N643" s="210"/>
      <c r="Z643" s="193"/>
      <c r="AA643" s="200"/>
      <c r="AD643" s="109" t="s">
        <v>1449</v>
      </c>
      <c r="AF643" s="200"/>
      <c r="AJ643" s="200"/>
      <c r="AL643" s="200"/>
    </row>
    <row r="644" spans="1:38" s="108" customFormat="1" ht="12" customHeight="1">
      <c r="A644" s="216"/>
      <c r="B644" s="217"/>
      <c r="C644" s="1145" t="s">
        <v>398</v>
      </c>
      <c r="D644" s="1145"/>
      <c r="E644" s="1145"/>
      <c r="F644" s="196"/>
      <c r="G644" s="196"/>
      <c r="H644" s="196"/>
      <c r="I644" s="196"/>
      <c r="J644" s="198"/>
      <c r="K644" s="196"/>
      <c r="L644" s="218">
        <v>706.87</v>
      </c>
      <c r="M644" s="212"/>
      <c r="N644" s="199"/>
      <c r="Z644" s="193"/>
      <c r="AA644" s="200"/>
      <c r="AF644" s="200" t="s">
        <v>398</v>
      </c>
      <c r="AJ644" s="200"/>
      <c r="AL644" s="200"/>
    </row>
    <row r="645" spans="1:38" s="108" customFormat="1" ht="22.5" customHeight="1">
      <c r="A645" s="194" t="s">
        <v>689</v>
      </c>
      <c r="B645" s="195" t="s">
        <v>1611</v>
      </c>
      <c r="C645" s="1145" t="s">
        <v>1612</v>
      </c>
      <c r="D645" s="1145"/>
      <c r="E645" s="1145"/>
      <c r="F645" s="196" t="s">
        <v>486</v>
      </c>
      <c r="G645" s="196"/>
      <c r="H645" s="196"/>
      <c r="I645" s="251">
        <v>12</v>
      </c>
      <c r="J645" s="198"/>
      <c r="K645" s="196"/>
      <c r="L645" s="198"/>
      <c r="M645" s="196"/>
      <c r="N645" s="199"/>
      <c r="Z645" s="193"/>
      <c r="AA645" s="200" t="s">
        <v>1612</v>
      </c>
      <c r="AF645" s="200"/>
      <c r="AJ645" s="200"/>
      <c r="AL645" s="200"/>
    </row>
    <row r="646" spans="1:38" s="108" customFormat="1" ht="12">
      <c r="A646" s="205"/>
      <c r="B646" s="206">
        <v>1</v>
      </c>
      <c r="C646" s="1141" t="s">
        <v>446</v>
      </c>
      <c r="D646" s="1141"/>
      <c r="E646" s="1141"/>
      <c r="F646" s="207"/>
      <c r="G646" s="207"/>
      <c r="H646" s="207"/>
      <c r="I646" s="207"/>
      <c r="J646" s="208">
        <v>1.1499999999999999</v>
      </c>
      <c r="K646" s="207"/>
      <c r="L646" s="208">
        <v>13.8</v>
      </c>
      <c r="M646" s="207"/>
      <c r="N646" s="210"/>
      <c r="Z646" s="193"/>
      <c r="AA646" s="200"/>
      <c r="AC646" s="109" t="s">
        <v>446</v>
      </c>
      <c r="AF646" s="200"/>
      <c r="AJ646" s="200"/>
      <c r="AL646" s="200"/>
    </row>
    <row r="647" spans="1:38" s="108" customFormat="1" ht="12">
      <c r="A647" s="205"/>
      <c r="B647" s="204"/>
      <c r="C647" s="1141" t="s">
        <v>448</v>
      </c>
      <c r="D647" s="1141"/>
      <c r="E647" s="1141"/>
      <c r="F647" s="207" t="s">
        <v>390</v>
      </c>
      <c r="G647" s="209">
        <v>0.12</v>
      </c>
      <c r="H647" s="207"/>
      <c r="I647" s="209">
        <v>1.44</v>
      </c>
      <c r="J647" s="204"/>
      <c r="K647" s="207"/>
      <c r="L647" s="204"/>
      <c r="M647" s="207"/>
      <c r="N647" s="210"/>
      <c r="Z647" s="193"/>
      <c r="AA647" s="200"/>
      <c r="AD647" s="109" t="s">
        <v>448</v>
      </c>
      <c r="AF647" s="200"/>
      <c r="AJ647" s="200"/>
      <c r="AL647" s="200"/>
    </row>
    <row r="648" spans="1:38" s="108" customFormat="1" ht="12" customHeight="1">
      <c r="A648" s="205"/>
      <c r="B648" s="204"/>
      <c r="C648" s="1150" t="s">
        <v>391</v>
      </c>
      <c r="D648" s="1150"/>
      <c r="E648" s="1150"/>
      <c r="F648" s="212"/>
      <c r="G648" s="212"/>
      <c r="H648" s="212"/>
      <c r="I648" s="212"/>
      <c r="J648" s="213">
        <v>1.1499999999999999</v>
      </c>
      <c r="K648" s="212"/>
      <c r="L648" s="213">
        <v>13.8</v>
      </c>
      <c r="M648" s="212"/>
      <c r="N648" s="214"/>
      <c r="Z648" s="193"/>
      <c r="AA648" s="200"/>
      <c r="AE648" s="109" t="s">
        <v>391</v>
      </c>
      <c r="AF648" s="200"/>
      <c r="AJ648" s="200"/>
      <c r="AL648" s="200"/>
    </row>
    <row r="649" spans="1:38" s="108" customFormat="1" ht="12">
      <c r="A649" s="205"/>
      <c r="B649" s="204"/>
      <c r="C649" s="1141" t="s">
        <v>392</v>
      </c>
      <c r="D649" s="1141"/>
      <c r="E649" s="1141"/>
      <c r="F649" s="207"/>
      <c r="G649" s="207"/>
      <c r="H649" s="207"/>
      <c r="I649" s="207"/>
      <c r="J649" s="204"/>
      <c r="K649" s="207"/>
      <c r="L649" s="208">
        <v>13.8</v>
      </c>
      <c r="M649" s="207"/>
      <c r="N649" s="210"/>
      <c r="Z649" s="193"/>
      <c r="AA649" s="200"/>
      <c r="AD649" s="109" t="s">
        <v>392</v>
      </c>
      <c r="AF649" s="200"/>
      <c r="AJ649" s="200"/>
      <c r="AL649" s="200"/>
    </row>
    <row r="650" spans="1:38" s="108" customFormat="1" ht="22.5">
      <c r="A650" s="205"/>
      <c r="B650" s="204" t="s">
        <v>1446</v>
      </c>
      <c r="C650" s="1141" t="s">
        <v>1447</v>
      </c>
      <c r="D650" s="1141"/>
      <c r="E650" s="1141"/>
      <c r="F650" s="207" t="s">
        <v>395</v>
      </c>
      <c r="G650" s="215">
        <v>109</v>
      </c>
      <c r="H650" s="207"/>
      <c r="I650" s="215">
        <v>109</v>
      </c>
      <c r="J650" s="204"/>
      <c r="K650" s="207"/>
      <c r="L650" s="208">
        <v>15.04</v>
      </c>
      <c r="M650" s="207"/>
      <c r="N650" s="210"/>
      <c r="Z650" s="193"/>
      <c r="AA650" s="200"/>
      <c r="AD650" s="109" t="s">
        <v>1447</v>
      </c>
      <c r="AF650" s="200"/>
      <c r="AJ650" s="200"/>
      <c r="AL650" s="200"/>
    </row>
    <row r="651" spans="1:38" s="108" customFormat="1" ht="22.5">
      <c r="A651" s="205"/>
      <c r="B651" s="204" t="s">
        <v>1448</v>
      </c>
      <c r="C651" s="1141" t="s">
        <v>1449</v>
      </c>
      <c r="D651" s="1141"/>
      <c r="E651" s="1141"/>
      <c r="F651" s="207" t="s">
        <v>395</v>
      </c>
      <c r="G651" s="215">
        <v>57</v>
      </c>
      <c r="H651" s="207"/>
      <c r="I651" s="215">
        <v>57</v>
      </c>
      <c r="J651" s="204"/>
      <c r="K651" s="207"/>
      <c r="L651" s="208">
        <v>7.87</v>
      </c>
      <c r="M651" s="207"/>
      <c r="N651" s="210"/>
      <c r="Z651" s="193"/>
      <c r="AA651" s="200"/>
      <c r="AD651" s="109" t="s">
        <v>1449</v>
      </c>
      <c r="AF651" s="200"/>
      <c r="AJ651" s="200"/>
      <c r="AL651" s="200"/>
    </row>
    <row r="652" spans="1:38" s="108" customFormat="1" ht="12" customHeight="1">
      <c r="A652" s="216"/>
      <c r="B652" s="217"/>
      <c r="C652" s="1145" t="s">
        <v>398</v>
      </c>
      <c r="D652" s="1145"/>
      <c r="E652" s="1145"/>
      <c r="F652" s="196"/>
      <c r="G652" s="196"/>
      <c r="H652" s="196"/>
      <c r="I652" s="196"/>
      <c r="J652" s="198"/>
      <c r="K652" s="196"/>
      <c r="L652" s="218">
        <v>36.71</v>
      </c>
      <c r="M652" s="212"/>
      <c r="N652" s="199"/>
      <c r="Z652" s="193"/>
      <c r="AA652" s="200"/>
      <c r="AF652" s="200" t="s">
        <v>398</v>
      </c>
      <c r="AJ652" s="200"/>
      <c r="AL652" s="200"/>
    </row>
    <row r="653" spans="1:38" s="108" customFormat="1" ht="33.75" customHeight="1">
      <c r="A653" s="194" t="s">
        <v>690</v>
      </c>
      <c r="B653" s="195" t="s">
        <v>1613</v>
      </c>
      <c r="C653" s="1145" t="s">
        <v>1614</v>
      </c>
      <c r="D653" s="1145"/>
      <c r="E653" s="1145"/>
      <c r="F653" s="196" t="s">
        <v>486</v>
      </c>
      <c r="G653" s="196"/>
      <c r="H653" s="196"/>
      <c r="I653" s="251">
        <v>10</v>
      </c>
      <c r="J653" s="218">
        <v>75.900000000000006</v>
      </c>
      <c r="K653" s="196"/>
      <c r="L653" s="218">
        <v>759</v>
      </c>
      <c r="M653" s="196"/>
      <c r="N653" s="199"/>
      <c r="Z653" s="193"/>
      <c r="AA653" s="200" t="s">
        <v>1614</v>
      </c>
      <c r="AF653" s="200"/>
      <c r="AJ653" s="200"/>
      <c r="AL653" s="200"/>
    </row>
    <row r="654" spans="1:38" s="108" customFormat="1" ht="12">
      <c r="A654" s="216"/>
      <c r="B654" s="217"/>
      <c r="C654" s="1141" t="s">
        <v>1560</v>
      </c>
      <c r="D654" s="1141"/>
      <c r="E654" s="1141"/>
      <c r="F654" s="1141"/>
      <c r="G654" s="1141"/>
      <c r="H654" s="1141"/>
      <c r="I654" s="1141"/>
      <c r="J654" s="1141"/>
      <c r="K654" s="1141"/>
      <c r="L654" s="1141"/>
      <c r="M654" s="1141"/>
      <c r="N654" s="1146"/>
      <c r="Z654" s="193"/>
      <c r="AA654" s="200"/>
      <c r="AF654" s="200"/>
      <c r="AG654" s="109" t="s">
        <v>1560</v>
      </c>
      <c r="AJ654" s="200"/>
      <c r="AL654" s="200"/>
    </row>
    <row r="655" spans="1:38" s="108" customFormat="1" ht="12" customHeight="1">
      <c r="A655" s="216"/>
      <c r="B655" s="217"/>
      <c r="C655" s="1145" t="s">
        <v>398</v>
      </c>
      <c r="D655" s="1145"/>
      <c r="E655" s="1145"/>
      <c r="F655" s="196"/>
      <c r="G655" s="196"/>
      <c r="H655" s="196"/>
      <c r="I655" s="196"/>
      <c r="J655" s="198"/>
      <c r="K655" s="196"/>
      <c r="L655" s="218">
        <v>759</v>
      </c>
      <c r="M655" s="212"/>
      <c r="N655" s="199"/>
      <c r="Z655" s="193"/>
      <c r="AA655" s="200"/>
      <c r="AF655" s="200" t="s">
        <v>398</v>
      </c>
      <c r="AJ655" s="200"/>
      <c r="AL655" s="200"/>
    </row>
    <row r="656" spans="1:38" s="108" customFormat="1" ht="22.5" customHeight="1">
      <c r="A656" s="194" t="s">
        <v>694</v>
      </c>
      <c r="B656" s="195" t="s">
        <v>1615</v>
      </c>
      <c r="C656" s="1145" t="s">
        <v>1616</v>
      </c>
      <c r="D656" s="1145"/>
      <c r="E656" s="1145"/>
      <c r="F656" s="196" t="s">
        <v>486</v>
      </c>
      <c r="G656" s="196"/>
      <c r="H656" s="196"/>
      <c r="I656" s="251">
        <v>6</v>
      </c>
      <c r="J656" s="198"/>
      <c r="K656" s="196"/>
      <c r="L656" s="198"/>
      <c r="M656" s="196"/>
      <c r="N656" s="199"/>
      <c r="Z656" s="193"/>
      <c r="AA656" s="200" t="s">
        <v>1616</v>
      </c>
      <c r="AF656" s="200"/>
      <c r="AJ656" s="200"/>
      <c r="AL656" s="200"/>
    </row>
    <row r="657" spans="1:38" s="108" customFormat="1" ht="12">
      <c r="A657" s="205"/>
      <c r="B657" s="206">
        <v>1</v>
      </c>
      <c r="C657" s="1141" t="s">
        <v>446</v>
      </c>
      <c r="D657" s="1141"/>
      <c r="E657" s="1141"/>
      <c r="F657" s="207"/>
      <c r="G657" s="207"/>
      <c r="H657" s="207"/>
      <c r="I657" s="207"/>
      <c r="J657" s="208">
        <v>1.73</v>
      </c>
      <c r="K657" s="207"/>
      <c r="L657" s="208">
        <v>10.38</v>
      </c>
      <c r="M657" s="207"/>
      <c r="N657" s="210"/>
      <c r="Z657" s="193"/>
      <c r="AA657" s="200"/>
      <c r="AC657" s="109" t="s">
        <v>446</v>
      </c>
      <c r="AF657" s="200"/>
      <c r="AJ657" s="200"/>
      <c r="AL657" s="200"/>
    </row>
    <row r="658" spans="1:38" s="108" customFormat="1" ht="12">
      <c r="A658" s="205"/>
      <c r="B658" s="204"/>
      <c r="C658" s="1141" t="s">
        <v>448</v>
      </c>
      <c r="D658" s="1141"/>
      <c r="E658" s="1141"/>
      <c r="F658" s="207" t="s">
        <v>390</v>
      </c>
      <c r="G658" s="209">
        <v>0.18</v>
      </c>
      <c r="H658" s="207"/>
      <c r="I658" s="209">
        <v>1.08</v>
      </c>
      <c r="J658" s="204"/>
      <c r="K658" s="207"/>
      <c r="L658" s="204"/>
      <c r="M658" s="207"/>
      <c r="N658" s="210"/>
      <c r="Z658" s="193"/>
      <c r="AA658" s="200"/>
      <c r="AD658" s="109" t="s">
        <v>448</v>
      </c>
      <c r="AF658" s="200"/>
      <c r="AJ658" s="200"/>
      <c r="AL658" s="200"/>
    </row>
    <row r="659" spans="1:38" s="108" customFormat="1" ht="12" customHeight="1">
      <c r="A659" s="205"/>
      <c r="B659" s="204"/>
      <c r="C659" s="1150" t="s">
        <v>391</v>
      </c>
      <c r="D659" s="1150"/>
      <c r="E659" s="1150"/>
      <c r="F659" s="212"/>
      <c r="G659" s="212"/>
      <c r="H659" s="212"/>
      <c r="I659" s="212"/>
      <c r="J659" s="213">
        <v>1.73</v>
      </c>
      <c r="K659" s="212"/>
      <c r="L659" s="213">
        <v>10.38</v>
      </c>
      <c r="M659" s="212"/>
      <c r="N659" s="214"/>
      <c r="Z659" s="193"/>
      <c r="AA659" s="200"/>
      <c r="AE659" s="109" t="s">
        <v>391</v>
      </c>
      <c r="AF659" s="200"/>
      <c r="AJ659" s="200"/>
      <c r="AL659" s="200"/>
    </row>
    <row r="660" spans="1:38" s="108" customFormat="1" ht="12">
      <c r="A660" s="205"/>
      <c r="B660" s="204"/>
      <c r="C660" s="1141" t="s">
        <v>392</v>
      </c>
      <c r="D660" s="1141"/>
      <c r="E660" s="1141"/>
      <c r="F660" s="207"/>
      <c r="G660" s="207"/>
      <c r="H660" s="207"/>
      <c r="I660" s="207"/>
      <c r="J660" s="204"/>
      <c r="K660" s="207"/>
      <c r="L660" s="208">
        <v>10.38</v>
      </c>
      <c r="M660" s="207"/>
      <c r="N660" s="210"/>
      <c r="Z660" s="193"/>
      <c r="AA660" s="200"/>
      <c r="AD660" s="109" t="s">
        <v>392</v>
      </c>
      <c r="AF660" s="200"/>
      <c r="AJ660" s="200"/>
      <c r="AL660" s="200"/>
    </row>
    <row r="661" spans="1:38" s="108" customFormat="1" ht="22.5">
      <c r="A661" s="205"/>
      <c r="B661" s="204" t="s">
        <v>1446</v>
      </c>
      <c r="C661" s="1141" t="s">
        <v>1447</v>
      </c>
      <c r="D661" s="1141"/>
      <c r="E661" s="1141"/>
      <c r="F661" s="207" t="s">
        <v>395</v>
      </c>
      <c r="G661" s="215">
        <v>109</v>
      </c>
      <c r="H661" s="207"/>
      <c r="I661" s="215">
        <v>109</v>
      </c>
      <c r="J661" s="204"/>
      <c r="K661" s="207"/>
      <c r="L661" s="208">
        <v>11.31</v>
      </c>
      <c r="M661" s="207"/>
      <c r="N661" s="210"/>
      <c r="Z661" s="193"/>
      <c r="AA661" s="200"/>
      <c r="AD661" s="109" t="s">
        <v>1447</v>
      </c>
      <c r="AF661" s="200"/>
      <c r="AJ661" s="200"/>
      <c r="AL661" s="200"/>
    </row>
    <row r="662" spans="1:38" s="108" customFormat="1" ht="22.5">
      <c r="A662" s="205"/>
      <c r="B662" s="204" t="s">
        <v>1448</v>
      </c>
      <c r="C662" s="1141" t="s">
        <v>1449</v>
      </c>
      <c r="D662" s="1141"/>
      <c r="E662" s="1141"/>
      <c r="F662" s="207" t="s">
        <v>395</v>
      </c>
      <c r="G662" s="215">
        <v>57</v>
      </c>
      <c r="H662" s="207"/>
      <c r="I662" s="215">
        <v>57</v>
      </c>
      <c r="J662" s="204"/>
      <c r="K662" s="207"/>
      <c r="L662" s="208">
        <v>5.92</v>
      </c>
      <c r="M662" s="207"/>
      <c r="N662" s="210"/>
      <c r="Z662" s="193"/>
      <c r="AA662" s="200"/>
      <c r="AD662" s="109" t="s">
        <v>1449</v>
      </c>
      <c r="AF662" s="200"/>
      <c r="AJ662" s="200"/>
      <c r="AL662" s="200"/>
    </row>
    <row r="663" spans="1:38" s="108" customFormat="1" ht="12" customHeight="1">
      <c r="A663" s="216"/>
      <c r="B663" s="217"/>
      <c r="C663" s="1145" t="s">
        <v>398</v>
      </c>
      <c r="D663" s="1145"/>
      <c r="E663" s="1145"/>
      <c r="F663" s="196"/>
      <c r="G663" s="196"/>
      <c r="H663" s="196"/>
      <c r="I663" s="196"/>
      <c r="J663" s="198"/>
      <c r="K663" s="196"/>
      <c r="L663" s="218">
        <v>27.61</v>
      </c>
      <c r="M663" s="212"/>
      <c r="N663" s="199"/>
      <c r="Z663" s="193"/>
      <c r="AA663" s="200"/>
      <c r="AF663" s="200" t="s">
        <v>398</v>
      </c>
      <c r="AJ663" s="200"/>
      <c r="AL663" s="200"/>
    </row>
    <row r="664" spans="1:38" s="108" customFormat="1" ht="33.75" customHeight="1">
      <c r="A664" s="194" t="s">
        <v>698</v>
      </c>
      <c r="B664" s="195" t="s">
        <v>1617</v>
      </c>
      <c r="C664" s="1145" t="s">
        <v>1618</v>
      </c>
      <c r="D664" s="1145"/>
      <c r="E664" s="1145"/>
      <c r="F664" s="196" t="s">
        <v>486</v>
      </c>
      <c r="G664" s="196"/>
      <c r="H664" s="196"/>
      <c r="I664" s="251">
        <v>6</v>
      </c>
      <c r="J664" s="218">
        <v>220.46</v>
      </c>
      <c r="K664" s="196"/>
      <c r="L664" s="222">
        <v>1322.76</v>
      </c>
      <c r="M664" s="196"/>
      <c r="N664" s="199"/>
      <c r="Z664" s="193"/>
      <c r="AA664" s="200" t="s">
        <v>1618</v>
      </c>
      <c r="AF664" s="200"/>
      <c r="AJ664" s="200"/>
      <c r="AL664" s="200"/>
    </row>
    <row r="665" spans="1:38" s="108" customFormat="1" ht="22.5" customHeight="1">
      <c r="A665" s="216"/>
      <c r="B665" s="217"/>
      <c r="C665" s="1141" t="s">
        <v>1619</v>
      </c>
      <c r="D665" s="1141"/>
      <c r="E665" s="1141"/>
      <c r="F665" s="1141"/>
      <c r="G665" s="1141"/>
      <c r="H665" s="1141"/>
      <c r="I665" s="1141"/>
      <c r="J665" s="1141"/>
      <c r="K665" s="1141"/>
      <c r="L665" s="1141"/>
      <c r="M665" s="1141"/>
      <c r="N665" s="1146"/>
      <c r="Z665" s="193"/>
      <c r="AA665" s="200"/>
      <c r="AF665" s="200"/>
      <c r="AG665" s="109" t="s">
        <v>1619</v>
      </c>
      <c r="AJ665" s="200"/>
      <c r="AL665" s="200"/>
    </row>
    <row r="666" spans="1:38" s="108" customFormat="1" ht="12" customHeight="1">
      <c r="A666" s="216"/>
      <c r="B666" s="217"/>
      <c r="C666" s="1145" t="s">
        <v>398</v>
      </c>
      <c r="D666" s="1145"/>
      <c r="E666" s="1145"/>
      <c r="F666" s="196"/>
      <c r="G666" s="196"/>
      <c r="H666" s="196"/>
      <c r="I666" s="196"/>
      <c r="J666" s="198"/>
      <c r="K666" s="196"/>
      <c r="L666" s="222">
        <v>1322.76</v>
      </c>
      <c r="M666" s="212"/>
      <c r="N666" s="199"/>
      <c r="Z666" s="193"/>
      <c r="AA666" s="200"/>
      <c r="AF666" s="200" t="s">
        <v>398</v>
      </c>
      <c r="AJ666" s="200"/>
      <c r="AL666" s="200"/>
    </row>
    <row r="667" spans="1:38" s="108" customFormat="1" ht="33.75" customHeight="1">
      <c r="A667" s="194" t="s">
        <v>701</v>
      </c>
      <c r="B667" s="195" t="s">
        <v>1620</v>
      </c>
      <c r="C667" s="1145" t="s">
        <v>1621</v>
      </c>
      <c r="D667" s="1145"/>
      <c r="E667" s="1145"/>
      <c r="F667" s="196" t="s">
        <v>891</v>
      </c>
      <c r="G667" s="196"/>
      <c r="H667" s="196"/>
      <c r="I667" s="251">
        <v>18</v>
      </c>
      <c r="J667" s="198"/>
      <c r="K667" s="196"/>
      <c r="L667" s="198"/>
      <c r="M667" s="196"/>
      <c r="N667" s="199"/>
      <c r="Z667" s="193"/>
      <c r="AA667" s="200" t="s">
        <v>1621</v>
      </c>
      <c r="AF667" s="200"/>
      <c r="AJ667" s="200"/>
      <c r="AL667" s="200"/>
    </row>
    <row r="668" spans="1:38" s="108" customFormat="1" ht="12">
      <c r="A668" s="205"/>
      <c r="B668" s="206">
        <v>1</v>
      </c>
      <c r="C668" s="1141" t="s">
        <v>446</v>
      </c>
      <c r="D668" s="1141"/>
      <c r="E668" s="1141"/>
      <c r="F668" s="207"/>
      <c r="G668" s="207"/>
      <c r="H668" s="207"/>
      <c r="I668" s="207"/>
      <c r="J668" s="208">
        <v>1.1499999999999999</v>
      </c>
      <c r="K668" s="207"/>
      <c r="L668" s="208">
        <v>20.7</v>
      </c>
      <c r="M668" s="207"/>
      <c r="N668" s="210"/>
      <c r="Z668" s="193"/>
      <c r="AA668" s="200"/>
      <c r="AC668" s="109" t="s">
        <v>446</v>
      </c>
      <c r="AF668" s="200"/>
      <c r="AJ668" s="200"/>
      <c r="AL668" s="200"/>
    </row>
    <row r="669" spans="1:38" s="108" customFormat="1" ht="12">
      <c r="A669" s="205"/>
      <c r="B669" s="206">
        <v>4</v>
      </c>
      <c r="C669" s="1141" t="s">
        <v>447</v>
      </c>
      <c r="D669" s="1141"/>
      <c r="E669" s="1141"/>
      <c r="F669" s="207"/>
      <c r="G669" s="207"/>
      <c r="H669" s="207"/>
      <c r="I669" s="207"/>
      <c r="J669" s="208">
        <v>7.8</v>
      </c>
      <c r="K669" s="207"/>
      <c r="L669" s="208">
        <v>140.4</v>
      </c>
      <c r="M669" s="207"/>
      <c r="N669" s="210"/>
      <c r="Z669" s="193"/>
      <c r="AA669" s="200"/>
      <c r="AC669" s="109" t="s">
        <v>447</v>
      </c>
      <c r="AF669" s="200"/>
      <c r="AJ669" s="200"/>
      <c r="AL669" s="200"/>
    </row>
    <row r="670" spans="1:38" s="108" customFormat="1" ht="12">
      <c r="A670" s="205"/>
      <c r="B670" s="204"/>
      <c r="C670" s="1141" t="s">
        <v>448</v>
      </c>
      <c r="D670" s="1141"/>
      <c r="E670" s="1141"/>
      <c r="F670" s="207" t="s">
        <v>390</v>
      </c>
      <c r="G670" s="209">
        <v>0.12</v>
      </c>
      <c r="H670" s="207"/>
      <c r="I670" s="209">
        <v>2.16</v>
      </c>
      <c r="J670" s="204"/>
      <c r="K670" s="207"/>
      <c r="L670" s="204"/>
      <c r="M670" s="207"/>
      <c r="N670" s="210"/>
      <c r="Z670" s="193"/>
      <c r="AA670" s="200"/>
      <c r="AD670" s="109" t="s">
        <v>448</v>
      </c>
      <c r="AF670" s="200"/>
      <c r="AJ670" s="200"/>
      <c r="AL670" s="200"/>
    </row>
    <row r="671" spans="1:38" s="108" customFormat="1" ht="12" customHeight="1">
      <c r="A671" s="205"/>
      <c r="B671" s="204"/>
      <c r="C671" s="1150" t="s">
        <v>391</v>
      </c>
      <c r="D671" s="1150"/>
      <c r="E671" s="1150"/>
      <c r="F671" s="212"/>
      <c r="G671" s="212"/>
      <c r="H671" s="212"/>
      <c r="I671" s="212"/>
      <c r="J671" s="213">
        <v>8.9499999999999993</v>
      </c>
      <c r="K671" s="212"/>
      <c r="L671" s="213">
        <v>161.1</v>
      </c>
      <c r="M671" s="212"/>
      <c r="N671" s="214"/>
      <c r="Z671" s="193"/>
      <c r="AA671" s="200"/>
      <c r="AE671" s="109" t="s">
        <v>391</v>
      </c>
      <c r="AF671" s="200"/>
      <c r="AJ671" s="200"/>
      <c r="AL671" s="200"/>
    </row>
    <row r="672" spans="1:38" s="108" customFormat="1" ht="12">
      <c r="A672" s="205"/>
      <c r="B672" s="204"/>
      <c r="C672" s="1141" t="s">
        <v>392</v>
      </c>
      <c r="D672" s="1141"/>
      <c r="E672" s="1141"/>
      <c r="F672" s="207"/>
      <c r="G672" s="207"/>
      <c r="H672" s="207"/>
      <c r="I672" s="207"/>
      <c r="J672" s="204"/>
      <c r="K672" s="207"/>
      <c r="L672" s="208">
        <v>20.7</v>
      </c>
      <c r="M672" s="207"/>
      <c r="N672" s="210"/>
      <c r="Z672" s="193"/>
      <c r="AA672" s="200"/>
      <c r="AD672" s="109" t="s">
        <v>392</v>
      </c>
      <c r="AF672" s="200"/>
      <c r="AJ672" s="200"/>
      <c r="AL672" s="200"/>
    </row>
    <row r="673" spans="1:38" s="108" customFormat="1" ht="22.5">
      <c r="A673" s="205"/>
      <c r="B673" s="204" t="s">
        <v>1446</v>
      </c>
      <c r="C673" s="1141" t="s">
        <v>1447</v>
      </c>
      <c r="D673" s="1141"/>
      <c r="E673" s="1141"/>
      <c r="F673" s="207" t="s">
        <v>395</v>
      </c>
      <c r="G673" s="215">
        <v>109</v>
      </c>
      <c r="H673" s="207"/>
      <c r="I673" s="215">
        <v>109</v>
      </c>
      <c r="J673" s="204"/>
      <c r="K673" s="207"/>
      <c r="L673" s="208">
        <v>22.56</v>
      </c>
      <c r="M673" s="207"/>
      <c r="N673" s="210"/>
      <c r="Z673" s="193"/>
      <c r="AA673" s="200"/>
      <c r="AD673" s="109" t="s">
        <v>1447</v>
      </c>
      <c r="AF673" s="200"/>
      <c r="AJ673" s="200"/>
      <c r="AL673" s="200"/>
    </row>
    <row r="674" spans="1:38" s="108" customFormat="1" ht="22.5">
      <c r="A674" s="205"/>
      <c r="B674" s="204" t="s">
        <v>1448</v>
      </c>
      <c r="C674" s="1141" t="s">
        <v>1449</v>
      </c>
      <c r="D674" s="1141"/>
      <c r="E674" s="1141"/>
      <c r="F674" s="207" t="s">
        <v>395</v>
      </c>
      <c r="G674" s="215">
        <v>57</v>
      </c>
      <c r="H674" s="207"/>
      <c r="I674" s="215">
        <v>57</v>
      </c>
      <c r="J674" s="204"/>
      <c r="K674" s="207"/>
      <c r="L674" s="208">
        <v>11.8</v>
      </c>
      <c r="M674" s="207"/>
      <c r="N674" s="210"/>
      <c r="Z674" s="193"/>
      <c r="AA674" s="200"/>
      <c r="AD674" s="109" t="s">
        <v>1449</v>
      </c>
      <c r="AF674" s="200"/>
      <c r="AJ674" s="200"/>
      <c r="AL674" s="200"/>
    </row>
    <row r="675" spans="1:38" s="108" customFormat="1" ht="12" customHeight="1">
      <c r="A675" s="216"/>
      <c r="B675" s="217"/>
      <c r="C675" s="1145" t="s">
        <v>398</v>
      </c>
      <c r="D675" s="1145"/>
      <c r="E675" s="1145"/>
      <c r="F675" s="196"/>
      <c r="G675" s="196"/>
      <c r="H675" s="196"/>
      <c r="I675" s="196"/>
      <c r="J675" s="198"/>
      <c r="K675" s="196"/>
      <c r="L675" s="218">
        <v>195.46</v>
      </c>
      <c r="M675" s="212"/>
      <c r="N675" s="199"/>
      <c r="Z675" s="193"/>
      <c r="AA675" s="200"/>
      <c r="AF675" s="200" t="s">
        <v>398</v>
      </c>
      <c r="AJ675" s="200"/>
      <c r="AL675" s="200"/>
    </row>
    <row r="676" spans="1:38" s="108" customFormat="1" ht="33.75" customHeight="1">
      <c r="A676" s="194" t="s">
        <v>705</v>
      </c>
      <c r="B676" s="195" t="s">
        <v>1622</v>
      </c>
      <c r="C676" s="1145" t="s">
        <v>1623</v>
      </c>
      <c r="D676" s="1145"/>
      <c r="E676" s="1145"/>
      <c r="F676" s="196" t="s">
        <v>486</v>
      </c>
      <c r="G676" s="196"/>
      <c r="H676" s="196"/>
      <c r="I676" s="251">
        <v>6</v>
      </c>
      <c r="J676" s="218">
        <v>314.44</v>
      </c>
      <c r="K676" s="196"/>
      <c r="L676" s="222">
        <v>1886.64</v>
      </c>
      <c r="M676" s="196"/>
      <c r="N676" s="199"/>
      <c r="Z676" s="193"/>
      <c r="AA676" s="200" t="s">
        <v>1623</v>
      </c>
      <c r="AF676" s="200"/>
      <c r="AJ676" s="200"/>
      <c r="AL676" s="200"/>
    </row>
    <row r="677" spans="1:38" s="108" customFormat="1" ht="12">
      <c r="A677" s="216"/>
      <c r="B677" s="217"/>
      <c r="C677" s="1141" t="s">
        <v>1560</v>
      </c>
      <c r="D677" s="1141"/>
      <c r="E677" s="1141"/>
      <c r="F677" s="1141"/>
      <c r="G677" s="1141"/>
      <c r="H677" s="1141"/>
      <c r="I677" s="1141"/>
      <c r="J677" s="1141"/>
      <c r="K677" s="1141"/>
      <c r="L677" s="1141"/>
      <c r="M677" s="1141"/>
      <c r="N677" s="1146"/>
      <c r="Z677" s="193"/>
      <c r="AA677" s="200"/>
      <c r="AF677" s="200"/>
      <c r="AG677" s="109" t="s">
        <v>1560</v>
      </c>
      <c r="AJ677" s="200"/>
      <c r="AL677" s="200"/>
    </row>
    <row r="678" spans="1:38" s="108" customFormat="1" ht="12" customHeight="1">
      <c r="A678" s="216"/>
      <c r="B678" s="217"/>
      <c r="C678" s="1145" t="s">
        <v>398</v>
      </c>
      <c r="D678" s="1145"/>
      <c r="E678" s="1145"/>
      <c r="F678" s="196"/>
      <c r="G678" s="196"/>
      <c r="H678" s="196"/>
      <c r="I678" s="196"/>
      <c r="J678" s="198"/>
      <c r="K678" s="196"/>
      <c r="L678" s="222">
        <v>1886.64</v>
      </c>
      <c r="M678" s="212"/>
      <c r="N678" s="199"/>
      <c r="Z678" s="193"/>
      <c r="AA678" s="200"/>
      <c r="AF678" s="200" t="s">
        <v>398</v>
      </c>
      <c r="AJ678" s="200"/>
      <c r="AL678" s="200"/>
    </row>
    <row r="679" spans="1:38" s="108" customFormat="1" ht="1.5" customHeight="1">
      <c r="A679" s="224"/>
      <c r="B679" s="217"/>
      <c r="C679" s="217"/>
      <c r="D679" s="217"/>
      <c r="E679" s="217"/>
      <c r="F679" s="225"/>
      <c r="G679" s="225"/>
      <c r="H679" s="225"/>
      <c r="I679" s="225"/>
      <c r="J679" s="226"/>
      <c r="K679" s="225"/>
      <c r="L679" s="226"/>
      <c r="M679" s="207"/>
      <c r="N679" s="226"/>
      <c r="Z679" s="193"/>
      <c r="AA679" s="200"/>
      <c r="AF679" s="200"/>
      <c r="AJ679" s="200"/>
      <c r="AL679" s="200"/>
    </row>
    <row r="680" spans="1:38" s="108" customFormat="1" ht="12" customHeight="1">
      <c r="A680" s="227"/>
      <c r="B680" s="198"/>
      <c r="C680" s="1145" t="s">
        <v>1624</v>
      </c>
      <c r="D680" s="1145"/>
      <c r="E680" s="1145"/>
      <c r="F680" s="1145"/>
      <c r="G680" s="1145"/>
      <c r="H680" s="1145"/>
      <c r="I680" s="1145"/>
      <c r="J680" s="1145"/>
      <c r="K680" s="1145"/>
      <c r="L680" s="228"/>
      <c r="M680" s="229"/>
      <c r="N680" s="230"/>
      <c r="Z680" s="193"/>
      <c r="AA680" s="200"/>
      <c r="AF680" s="200"/>
      <c r="AJ680" s="200" t="s">
        <v>1624</v>
      </c>
      <c r="AL680" s="200"/>
    </row>
    <row r="681" spans="1:38" s="108" customFormat="1" ht="12" customHeight="1">
      <c r="A681" s="231"/>
      <c r="B681" s="204"/>
      <c r="C681" s="1141" t="s">
        <v>416</v>
      </c>
      <c r="D681" s="1141"/>
      <c r="E681" s="1141"/>
      <c r="F681" s="1141"/>
      <c r="G681" s="1141"/>
      <c r="H681" s="1141"/>
      <c r="I681" s="1141"/>
      <c r="J681" s="1141"/>
      <c r="K681" s="1141"/>
      <c r="L681" s="232">
        <v>4811.4799999999996</v>
      </c>
      <c r="M681" s="233"/>
      <c r="N681" s="234"/>
      <c r="Z681" s="193"/>
      <c r="AA681" s="200"/>
      <c r="AF681" s="200"/>
      <c r="AJ681" s="200"/>
      <c r="AK681" s="109" t="s">
        <v>416</v>
      </c>
      <c r="AL681" s="200"/>
    </row>
    <row r="682" spans="1:38" s="108" customFormat="1" ht="12" customHeight="1">
      <c r="A682" s="231"/>
      <c r="B682" s="204"/>
      <c r="C682" s="1141" t="s">
        <v>417</v>
      </c>
      <c r="D682" s="1141"/>
      <c r="E682" s="1141"/>
      <c r="F682" s="1141"/>
      <c r="G682" s="1141"/>
      <c r="H682" s="1141"/>
      <c r="I682" s="1141"/>
      <c r="J682" s="1141"/>
      <c r="K682" s="1141"/>
      <c r="L682" s="236"/>
      <c r="M682" s="233"/>
      <c r="N682" s="234"/>
      <c r="Z682" s="193"/>
      <c r="AA682" s="200"/>
      <c r="AF682" s="200"/>
      <c r="AJ682" s="200"/>
      <c r="AK682" s="109" t="s">
        <v>417</v>
      </c>
      <c r="AL682" s="200"/>
    </row>
    <row r="683" spans="1:38" s="108" customFormat="1" ht="12" customHeight="1">
      <c r="A683" s="231"/>
      <c r="B683" s="204"/>
      <c r="C683" s="1141" t="s">
        <v>488</v>
      </c>
      <c r="D683" s="1141"/>
      <c r="E683" s="1141"/>
      <c r="F683" s="1141"/>
      <c r="G683" s="1141"/>
      <c r="H683" s="1141"/>
      <c r="I683" s="1141"/>
      <c r="J683" s="1141"/>
      <c r="K683" s="1141"/>
      <c r="L683" s="257">
        <v>74.05</v>
      </c>
      <c r="M683" s="233"/>
      <c r="N683" s="234"/>
      <c r="Z683" s="193"/>
      <c r="AA683" s="200"/>
      <c r="AF683" s="200"/>
      <c r="AJ683" s="200"/>
      <c r="AK683" s="109" t="s">
        <v>488</v>
      </c>
      <c r="AL683" s="200"/>
    </row>
    <row r="684" spans="1:38" s="108" customFormat="1" ht="12" customHeight="1">
      <c r="A684" s="231"/>
      <c r="B684" s="204"/>
      <c r="C684" s="1141" t="s">
        <v>418</v>
      </c>
      <c r="D684" s="1141"/>
      <c r="E684" s="1141"/>
      <c r="F684" s="1141"/>
      <c r="G684" s="1141"/>
      <c r="H684" s="1141"/>
      <c r="I684" s="1141"/>
      <c r="J684" s="1141"/>
      <c r="K684" s="1141"/>
      <c r="L684" s="257">
        <v>2.61</v>
      </c>
      <c r="M684" s="233"/>
      <c r="N684" s="234"/>
      <c r="Z684" s="193"/>
      <c r="AA684" s="200"/>
      <c r="AF684" s="200"/>
      <c r="AJ684" s="200"/>
      <c r="AK684" s="109" t="s">
        <v>418</v>
      </c>
      <c r="AL684" s="200"/>
    </row>
    <row r="685" spans="1:38" s="108" customFormat="1" ht="12" customHeight="1">
      <c r="A685" s="231"/>
      <c r="B685" s="204"/>
      <c r="C685" s="1141" t="s">
        <v>419</v>
      </c>
      <c r="D685" s="1141"/>
      <c r="E685" s="1141"/>
      <c r="F685" s="1141"/>
      <c r="G685" s="1141"/>
      <c r="H685" s="1141"/>
      <c r="I685" s="1141"/>
      <c r="J685" s="1141"/>
      <c r="K685" s="1141"/>
      <c r="L685" s="257">
        <v>0.39</v>
      </c>
      <c r="M685" s="233"/>
      <c r="N685" s="234"/>
      <c r="Z685" s="193"/>
      <c r="AA685" s="200"/>
      <c r="AF685" s="200"/>
      <c r="AJ685" s="200"/>
      <c r="AK685" s="109" t="s">
        <v>419</v>
      </c>
      <c r="AL685" s="200"/>
    </row>
    <row r="686" spans="1:38" s="108" customFormat="1" ht="12" customHeight="1">
      <c r="A686" s="231"/>
      <c r="B686" s="204"/>
      <c r="C686" s="1141" t="s">
        <v>420</v>
      </c>
      <c r="D686" s="1141"/>
      <c r="E686" s="1141"/>
      <c r="F686" s="1141"/>
      <c r="G686" s="1141"/>
      <c r="H686" s="1141"/>
      <c r="I686" s="1141"/>
      <c r="J686" s="1141"/>
      <c r="K686" s="1141"/>
      <c r="L686" s="232">
        <v>4734.82</v>
      </c>
      <c r="M686" s="233"/>
      <c r="N686" s="234"/>
      <c r="Z686" s="193"/>
      <c r="AA686" s="200"/>
      <c r="AF686" s="200"/>
      <c r="AJ686" s="200"/>
      <c r="AK686" s="109" t="s">
        <v>420</v>
      </c>
      <c r="AL686" s="200"/>
    </row>
    <row r="687" spans="1:38" s="108" customFormat="1" ht="12" customHeight="1">
      <c r="A687" s="231"/>
      <c r="B687" s="204"/>
      <c r="C687" s="1141" t="s">
        <v>421</v>
      </c>
      <c r="D687" s="1141"/>
      <c r="E687" s="1141"/>
      <c r="F687" s="1141"/>
      <c r="G687" s="1141"/>
      <c r="H687" s="1141"/>
      <c r="I687" s="1141"/>
      <c r="J687" s="1141"/>
      <c r="K687" s="1141"/>
      <c r="L687" s="232">
        <v>4935.05</v>
      </c>
      <c r="M687" s="233"/>
      <c r="N687" s="234"/>
      <c r="Z687" s="193"/>
      <c r="AA687" s="200"/>
      <c r="AF687" s="200"/>
      <c r="AJ687" s="200"/>
      <c r="AK687" s="109" t="s">
        <v>421</v>
      </c>
      <c r="AL687" s="200"/>
    </row>
    <row r="688" spans="1:38" s="108" customFormat="1" ht="12" customHeight="1">
      <c r="A688" s="231"/>
      <c r="B688" s="204"/>
      <c r="C688" s="1141" t="s">
        <v>417</v>
      </c>
      <c r="D688" s="1141"/>
      <c r="E688" s="1141"/>
      <c r="F688" s="1141"/>
      <c r="G688" s="1141"/>
      <c r="H688" s="1141"/>
      <c r="I688" s="1141"/>
      <c r="J688" s="1141"/>
      <c r="K688" s="1141"/>
      <c r="L688" s="236"/>
      <c r="M688" s="233"/>
      <c r="N688" s="234"/>
      <c r="Z688" s="193"/>
      <c r="AA688" s="200"/>
      <c r="AF688" s="200"/>
      <c r="AJ688" s="200"/>
      <c r="AK688" s="109" t="s">
        <v>417</v>
      </c>
      <c r="AL688" s="200"/>
    </row>
    <row r="689" spans="1:38" s="108" customFormat="1" ht="12" customHeight="1">
      <c r="A689" s="231"/>
      <c r="B689" s="204"/>
      <c r="C689" s="1141" t="s">
        <v>489</v>
      </c>
      <c r="D689" s="1141"/>
      <c r="E689" s="1141"/>
      <c r="F689" s="1141"/>
      <c r="G689" s="1141"/>
      <c r="H689" s="1141"/>
      <c r="I689" s="1141"/>
      <c r="J689" s="1141"/>
      <c r="K689" s="1141"/>
      <c r="L689" s="257">
        <v>74.05</v>
      </c>
      <c r="M689" s="233"/>
      <c r="N689" s="234"/>
      <c r="Z689" s="193"/>
      <c r="AA689" s="200"/>
      <c r="AF689" s="200"/>
      <c r="AJ689" s="200"/>
      <c r="AK689" s="109" t="s">
        <v>489</v>
      </c>
      <c r="AL689" s="200"/>
    </row>
    <row r="690" spans="1:38" s="108" customFormat="1" ht="12" customHeight="1">
      <c r="A690" s="231"/>
      <c r="B690" s="204"/>
      <c r="C690" s="1141" t="s">
        <v>490</v>
      </c>
      <c r="D690" s="1141"/>
      <c r="E690" s="1141"/>
      <c r="F690" s="1141"/>
      <c r="G690" s="1141"/>
      <c r="H690" s="1141"/>
      <c r="I690" s="1141"/>
      <c r="J690" s="1141"/>
      <c r="K690" s="1141"/>
      <c r="L690" s="257">
        <v>2.61</v>
      </c>
      <c r="M690" s="233"/>
      <c r="N690" s="234"/>
      <c r="Z690" s="193"/>
      <c r="AA690" s="200"/>
      <c r="AF690" s="200"/>
      <c r="AJ690" s="200"/>
      <c r="AK690" s="109" t="s">
        <v>490</v>
      </c>
      <c r="AL690" s="200"/>
    </row>
    <row r="691" spans="1:38" s="108" customFormat="1" ht="12" customHeight="1">
      <c r="A691" s="231"/>
      <c r="B691" s="204"/>
      <c r="C691" s="1141" t="s">
        <v>491</v>
      </c>
      <c r="D691" s="1141"/>
      <c r="E691" s="1141"/>
      <c r="F691" s="1141"/>
      <c r="G691" s="1141"/>
      <c r="H691" s="1141"/>
      <c r="I691" s="1141"/>
      <c r="J691" s="1141"/>
      <c r="K691" s="1141"/>
      <c r="L691" s="257">
        <v>0.39</v>
      </c>
      <c r="M691" s="233"/>
      <c r="N691" s="234"/>
      <c r="Z691" s="193"/>
      <c r="AA691" s="200"/>
      <c r="AF691" s="200"/>
      <c r="AJ691" s="200"/>
      <c r="AK691" s="109" t="s">
        <v>491</v>
      </c>
      <c r="AL691" s="200"/>
    </row>
    <row r="692" spans="1:38" s="108" customFormat="1" ht="12" customHeight="1">
      <c r="A692" s="231"/>
      <c r="B692" s="204"/>
      <c r="C692" s="1141" t="s">
        <v>492</v>
      </c>
      <c r="D692" s="1141"/>
      <c r="E692" s="1141"/>
      <c r="F692" s="1141"/>
      <c r="G692" s="1141"/>
      <c r="H692" s="1141"/>
      <c r="I692" s="1141"/>
      <c r="J692" s="1141"/>
      <c r="K692" s="1141"/>
      <c r="L692" s="232">
        <v>4734.82</v>
      </c>
      <c r="M692" s="233"/>
      <c r="N692" s="234"/>
      <c r="Z692" s="193"/>
      <c r="AA692" s="200"/>
      <c r="AF692" s="200"/>
      <c r="AJ692" s="200"/>
      <c r="AK692" s="109" t="s">
        <v>492</v>
      </c>
      <c r="AL692" s="200"/>
    </row>
    <row r="693" spans="1:38" s="108" customFormat="1" ht="12" customHeight="1">
      <c r="A693" s="231"/>
      <c r="B693" s="204"/>
      <c r="C693" s="1141" t="s">
        <v>493</v>
      </c>
      <c r="D693" s="1141"/>
      <c r="E693" s="1141"/>
      <c r="F693" s="1141"/>
      <c r="G693" s="1141"/>
      <c r="H693" s="1141"/>
      <c r="I693" s="1141"/>
      <c r="J693" s="1141"/>
      <c r="K693" s="1141"/>
      <c r="L693" s="257">
        <v>81.13</v>
      </c>
      <c r="M693" s="233"/>
      <c r="N693" s="234"/>
      <c r="Z693" s="193"/>
      <c r="AA693" s="200"/>
      <c r="AF693" s="200"/>
      <c r="AJ693" s="200"/>
      <c r="AK693" s="109" t="s">
        <v>493</v>
      </c>
      <c r="AL693" s="200"/>
    </row>
    <row r="694" spans="1:38" s="108" customFormat="1" ht="12" customHeight="1">
      <c r="A694" s="231"/>
      <c r="B694" s="204"/>
      <c r="C694" s="1141" t="s">
        <v>494</v>
      </c>
      <c r="D694" s="1141"/>
      <c r="E694" s="1141"/>
      <c r="F694" s="1141"/>
      <c r="G694" s="1141"/>
      <c r="H694" s="1141"/>
      <c r="I694" s="1141"/>
      <c r="J694" s="1141"/>
      <c r="K694" s="1141"/>
      <c r="L694" s="257">
        <v>42.44</v>
      </c>
      <c r="M694" s="233"/>
      <c r="N694" s="234"/>
      <c r="Z694" s="193"/>
      <c r="AA694" s="200"/>
      <c r="AF694" s="200"/>
      <c r="AJ694" s="200"/>
      <c r="AK694" s="109" t="s">
        <v>494</v>
      </c>
      <c r="AL694" s="200"/>
    </row>
    <row r="695" spans="1:38" s="108" customFormat="1" ht="12" customHeight="1">
      <c r="A695" s="231"/>
      <c r="B695" s="204"/>
      <c r="C695" s="1141" t="s">
        <v>431</v>
      </c>
      <c r="D695" s="1141"/>
      <c r="E695" s="1141"/>
      <c r="F695" s="1141"/>
      <c r="G695" s="1141"/>
      <c r="H695" s="1141"/>
      <c r="I695" s="1141"/>
      <c r="J695" s="1141"/>
      <c r="K695" s="1141"/>
      <c r="L695" s="257">
        <v>74.44</v>
      </c>
      <c r="M695" s="233"/>
      <c r="N695" s="234"/>
      <c r="Z695" s="193"/>
      <c r="AA695" s="200"/>
      <c r="AF695" s="200"/>
      <c r="AJ695" s="200"/>
      <c r="AK695" s="109" t="s">
        <v>431</v>
      </c>
      <c r="AL695" s="200"/>
    </row>
    <row r="696" spans="1:38" s="108" customFormat="1" ht="12" customHeight="1">
      <c r="A696" s="231"/>
      <c r="B696" s="204"/>
      <c r="C696" s="1141" t="s">
        <v>432</v>
      </c>
      <c r="D696" s="1141"/>
      <c r="E696" s="1141"/>
      <c r="F696" s="1141"/>
      <c r="G696" s="1141"/>
      <c r="H696" s="1141"/>
      <c r="I696" s="1141"/>
      <c r="J696" s="1141"/>
      <c r="K696" s="1141"/>
      <c r="L696" s="257">
        <v>81.13</v>
      </c>
      <c r="M696" s="233"/>
      <c r="N696" s="234"/>
      <c r="Z696" s="193"/>
      <c r="AA696" s="200"/>
      <c r="AF696" s="200"/>
      <c r="AJ696" s="200"/>
      <c r="AK696" s="109" t="s">
        <v>432</v>
      </c>
      <c r="AL696" s="200"/>
    </row>
    <row r="697" spans="1:38" s="108" customFormat="1" ht="12" customHeight="1">
      <c r="A697" s="231"/>
      <c r="B697" s="204"/>
      <c r="C697" s="1141" t="s">
        <v>433</v>
      </c>
      <c r="D697" s="1141"/>
      <c r="E697" s="1141"/>
      <c r="F697" s="1141"/>
      <c r="G697" s="1141"/>
      <c r="H697" s="1141"/>
      <c r="I697" s="1141"/>
      <c r="J697" s="1141"/>
      <c r="K697" s="1141"/>
      <c r="L697" s="257">
        <v>42.44</v>
      </c>
      <c r="M697" s="233"/>
      <c r="N697" s="234"/>
      <c r="Z697" s="193"/>
      <c r="AA697" s="200"/>
      <c r="AF697" s="200"/>
      <c r="AJ697" s="200"/>
      <c r="AK697" s="109" t="s">
        <v>433</v>
      </c>
      <c r="AL697" s="200"/>
    </row>
    <row r="698" spans="1:38" s="108" customFormat="1" ht="12" customHeight="1">
      <c r="A698" s="231"/>
      <c r="B698" s="226"/>
      <c r="C698" s="1142" t="s">
        <v>1625</v>
      </c>
      <c r="D698" s="1142"/>
      <c r="E698" s="1142"/>
      <c r="F698" s="1142"/>
      <c r="G698" s="1142"/>
      <c r="H698" s="1142"/>
      <c r="I698" s="1142"/>
      <c r="J698" s="1142"/>
      <c r="K698" s="1142"/>
      <c r="L698" s="239">
        <v>4935.05</v>
      </c>
      <c r="M698" s="240"/>
      <c r="N698" s="253"/>
      <c r="Z698" s="193"/>
      <c r="AA698" s="200"/>
      <c r="AF698" s="200"/>
      <c r="AJ698" s="200"/>
      <c r="AL698" s="200" t="s">
        <v>1625</v>
      </c>
    </row>
    <row r="699" spans="1:38" s="108" customFormat="1" ht="12" customHeight="1">
      <c r="A699" s="1089" t="s">
        <v>1626</v>
      </c>
      <c r="B699" s="1090"/>
      <c r="C699" s="1090"/>
      <c r="D699" s="1090"/>
      <c r="E699" s="1090"/>
      <c r="F699" s="1090"/>
      <c r="G699" s="1090"/>
      <c r="H699" s="1090"/>
      <c r="I699" s="1090"/>
      <c r="J699" s="1090"/>
      <c r="K699" s="1090"/>
      <c r="L699" s="1090"/>
      <c r="M699" s="1090"/>
      <c r="N699" s="1095"/>
      <c r="Z699" s="193" t="s">
        <v>1626</v>
      </c>
      <c r="AA699" s="200"/>
      <c r="AF699" s="200"/>
      <c r="AJ699" s="200"/>
      <c r="AL699" s="200"/>
    </row>
    <row r="700" spans="1:38" s="108" customFormat="1" ht="22.5" customHeight="1">
      <c r="A700" s="194" t="s">
        <v>708</v>
      </c>
      <c r="B700" s="195" t="s">
        <v>844</v>
      </c>
      <c r="C700" s="1145" t="s">
        <v>845</v>
      </c>
      <c r="D700" s="1145"/>
      <c r="E700" s="1145"/>
      <c r="F700" s="196" t="s">
        <v>408</v>
      </c>
      <c r="G700" s="196"/>
      <c r="H700" s="196"/>
      <c r="I700" s="256">
        <v>2.2999999999999998</v>
      </c>
      <c r="J700" s="198"/>
      <c r="K700" s="196"/>
      <c r="L700" s="198"/>
      <c r="M700" s="196"/>
      <c r="N700" s="199"/>
      <c r="Z700" s="193"/>
      <c r="AA700" s="200" t="s">
        <v>845</v>
      </c>
      <c r="AF700" s="200"/>
      <c r="AJ700" s="200"/>
      <c r="AL700" s="200"/>
    </row>
    <row r="701" spans="1:38" s="108" customFormat="1" ht="33.75" customHeight="1">
      <c r="A701" s="203"/>
      <c r="B701" s="204" t="s">
        <v>385</v>
      </c>
      <c r="C701" s="1141" t="s">
        <v>386</v>
      </c>
      <c r="D701" s="1141"/>
      <c r="E701" s="1141"/>
      <c r="F701" s="1141"/>
      <c r="G701" s="1141"/>
      <c r="H701" s="1141"/>
      <c r="I701" s="1141"/>
      <c r="J701" s="1141"/>
      <c r="K701" s="1141"/>
      <c r="L701" s="1141"/>
      <c r="M701" s="1141"/>
      <c r="N701" s="1146"/>
      <c r="Z701" s="193"/>
      <c r="AA701" s="200"/>
      <c r="AB701" s="109" t="s">
        <v>386</v>
      </c>
      <c r="AF701" s="200"/>
      <c r="AJ701" s="200"/>
      <c r="AL701" s="200"/>
    </row>
    <row r="702" spans="1:38" s="108" customFormat="1" ht="12">
      <c r="A702" s="205"/>
      <c r="B702" s="206">
        <v>1</v>
      </c>
      <c r="C702" s="1141" t="s">
        <v>446</v>
      </c>
      <c r="D702" s="1141"/>
      <c r="E702" s="1141"/>
      <c r="F702" s="207"/>
      <c r="G702" s="207"/>
      <c r="H702" s="207"/>
      <c r="I702" s="207"/>
      <c r="J702" s="208">
        <v>6.75</v>
      </c>
      <c r="K702" s="209">
        <v>1.25</v>
      </c>
      <c r="L702" s="208">
        <v>19.41</v>
      </c>
      <c r="M702" s="207"/>
      <c r="N702" s="210"/>
      <c r="Z702" s="193"/>
      <c r="AA702" s="200"/>
      <c r="AC702" s="109" t="s">
        <v>446</v>
      </c>
      <c r="AF702" s="200"/>
      <c r="AJ702" s="200"/>
      <c r="AL702" s="200"/>
    </row>
    <row r="703" spans="1:38" s="108" customFormat="1" ht="12">
      <c r="A703" s="205"/>
      <c r="B703" s="206">
        <v>2</v>
      </c>
      <c r="C703" s="1141" t="s">
        <v>387</v>
      </c>
      <c r="D703" s="1141"/>
      <c r="E703" s="1141"/>
      <c r="F703" s="207"/>
      <c r="G703" s="207"/>
      <c r="H703" s="207"/>
      <c r="I703" s="207"/>
      <c r="J703" s="208">
        <v>8.2899999999999991</v>
      </c>
      <c r="K703" s="209">
        <v>1.25</v>
      </c>
      <c r="L703" s="208">
        <v>23.83</v>
      </c>
      <c r="M703" s="207"/>
      <c r="N703" s="210"/>
      <c r="Z703" s="193"/>
      <c r="AA703" s="200"/>
      <c r="AC703" s="109" t="s">
        <v>387</v>
      </c>
      <c r="AF703" s="200"/>
      <c r="AJ703" s="200"/>
      <c r="AL703" s="200"/>
    </row>
    <row r="704" spans="1:38" s="108" customFormat="1" ht="12">
      <c r="A704" s="205"/>
      <c r="B704" s="206">
        <v>3</v>
      </c>
      <c r="C704" s="1141" t="s">
        <v>388</v>
      </c>
      <c r="D704" s="1141"/>
      <c r="E704" s="1141"/>
      <c r="F704" s="207"/>
      <c r="G704" s="207"/>
      <c r="H704" s="207"/>
      <c r="I704" s="207"/>
      <c r="J704" s="208">
        <v>0.81</v>
      </c>
      <c r="K704" s="209">
        <v>1.25</v>
      </c>
      <c r="L704" s="208">
        <v>2.33</v>
      </c>
      <c r="M704" s="207"/>
      <c r="N704" s="210"/>
      <c r="Z704" s="193"/>
      <c r="AA704" s="200"/>
      <c r="AC704" s="109" t="s">
        <v>388</v>
      </c>
      <c r="AF704" s="200"/>
      <c r="AJ704" s="200"/>
      <c r="AL704" s="200"/>
    </row>
    <row r="705" spans="1:38" s="108" customFormat="1" ht="12">
      <c r="A705" s="205"/>
      <c r="B705" s="206">
        <v>4</v>
      </c>
      <c r="C705" s="1141" t="s">
        <v>447</v>
      </c>
      <c r="D705" s="1141"/>
      <c r="E705" s="1141"/>
      <c r="F705" s="207"/>
      <c r="G705" s="207"/>
      <c r="H705" s="207"/>
      <c r="I705" s="207"/>
      <c r="J705" s="208">
        <v>0.37</v>
      </c>
      <c r="K705" s="207"/>
      <c r="L705" s="208">
        <v>0.85</v>
      </c>
      <c r="M705" s="207"/>
      <c r="N705" s="210"/>
      <c r="Z705" s="193"/>
      <c r="AA705" s="200"/>
      <c r="AC705" s="109" t="s">
        <v>447</v>
      </c>
      <c r="AF705" s="200"/>
      <c r="AJ705" s="200"/>
      <c r="AL705" s="200"/>
    </row>
    <row r="706" spans="1:38" s="108" customFormat="1" ht="12">
      <c r="A706" s="205"/>
      <c r="B706" s="204"/>
      <c r="C706" s="1141" t="s">
        <v>448</v>
      </c>
      <c r="D706" s="1141"/>
      <c r="E706" s="1141"/>
      <c r="F706" s="207" t="s">
        <v>390</v>
      </c>
      <c r="G706" s="209">
        <v>0.85</v>
      </c>
      <c r="H706" s="209">
        <v>1.25</v>
      </c>
      <c r="I706" s="252">
        <v>2.4437500000000001</v>
      </c>
      <c r="J706" s="204"/>
      <c r="K706" s="207"/>
      <c r="L706" s="204"/>
      <c r="M706" s="207"/>
      <c r="N706" s="210"/>
      <c r="Z706" s="193"/>
      <c r="AA706" s="200"/>
      <c r="AD706" s="109" t="s">
        <v>448</v>
      </c>
      <c r="AF706" s="200"/>
      <c r="AJ706" s="200"/>
      <c r="AL706" s="200"/>
    </row>
    <row r="707" spans="1:38" s="108" customFormat="1" ht="12">
      <c r="A707" s="205"/>
      <c r="B707" s="204"/>
      <c r="C707" s="1141" t="s">
        <v>389</v>
      </c>
      <c r="D707" s="1141"/>
      <c r="E707" s="1141"/>
      <c r="F707" s="207" t="s">
        <v>390</v>
      </c>
      <c r="G707" s="209">
        <v>7.0000000000000007E-2</v>
      </c>
      <c r="H707" s="209">
        <v>1.25</v>
      </c>
      <c r="I707" s="252">
        <v>0.20125000000000001</v>
      </c>
      <c r="J707" s="204"/>
      <c r="K707" s="207"/>
      <c r="L707" s="204"/>
      <c r="M707" s="207"/>
      <c r="N707" s="210"/>
      <c r="Z707" s="193"/>
      <c r="AA707" s="200"/>
      <c r="AD707" s="109" t="s">
        <v>389</v>
      </c>
      <c r="AF707" s="200"/>
      <c r="AJ707" s="200"/>
      <c r="AL707" s="200"/>
    </row>
    <row r="708" spans="1:38" s="108" customFormat="1" ht="12" customHeight="1">
      <c r="A708" s="205"/>
      <c r="B708" s="204"/>
      <c r="C708" s="1150" t="s">
        <v>391</v>
      </c>
      <c r="D708" s="1150"/>
      <c r="E708" s="1150"/>
      <c r="F708" s="212"/>
      <c r="G708" s="212"/>
      <c r="H708" s="212"/>
      <c r="I708" s="212"/>
      <c r="J708" s="213">
        <v>15.41</v>
      </c>
      <c r="K708" s="212"/>
      <c r="L708" s="213">
        <v>44.09</v>
      </c>
      <c r="M708" s="212"/>
      <c r="N708" s="214"/>
      <c r="Z708" s="193"/>
      <c r="AA708" s="200"/>
      <c r="AE708" s="109" t="s">
        <v>391</v>
      </c>
      <c r="AF708" s="200"/>
      <c r="AJ708" s="200"/>
      <c r="AL708" s="200"/>
    </row>
    <row r="709" spans="1:38" s="108" customFormat="1" ht="12">
      <c r="A709" s="205"/>
      <c r="B709" s="204"/>
      <c r="C709" s="1141" t="s">
        <v>392</v>
      </c>
      <c r="D709" s="1141"/>
      <c r="E709" s="1141"/>
      <c r="F709" s="207"/>
      <c r="G709" s="207"/>
      <c r="H709" s="207"/>
      <c r="I709" s="207"/>
      <c r="J709" s="204"/>
      <c r="K709" s="207"/>
      <c r="L709" s="208">
        <v>21.74</v>
      </c>
      <c r="M709" s="207"/>
      <c r="N709" s="210"/>
      <c r="Z709" s="193"/>
      <c r="AA709" s="200"/>
      <c r="AD709" s="109" t="s">
        <v>392</v>
      </c>
      <c r="AF709" s="200"/>
      <c r="AJ709" s="200"/>
      <c r="AL709" s="200"/>
    </row>
    <row r="710" spans="1:38" s="108" customFormat="1" ht="22.5" customHeight="1">
      <c r="A710" s="205"/>
      <c r="B710" s="204" t="s">
        <v>785</v>
      </c>
      <c r="C710" s="1141" t="s">
        <v>786</v>
      </c>
      <c r="D710" s="1141"/>
      <c r="E710" s="1141"/>
      <c r="F710" s="207" t="s">
        <v>395</v>
      </c>
      <c r="G710" s="215">
        <v>110</v>
      </c>
      <c r="H710" s="207"/>
      <c r="I710" s="215">
        <v>110</v>
      </c>
      <c r="J710" s="204"/>
      <c r="K710" s="207"/>
      <c r="L710" s="208">
        <v>23.91</v>
      </c>
      <c r="M710" s="207"/>
      <c r="N710" s="210"/>
      <c r="Z710" s="193"/>
      <c r="AA710" s="200"/>
      <c r="AD710" s="109" t="s">
        <v>786</v>
      </c>
      <c r="AF710" s="200"/>
      <c r="AJ710" s="200"/>
      <c r="AL710" s="200"/>
    </row>
    <row r="711" spans="1:38" s="108" customFormat="1" ht="22.5" customHeight="1">
      <c r="A711" s="205"/>
      <c r="B711" s="204" t="s">
        <v>787</v>
      </c>
      <c r="C711" s="1141" t="s">
        <v>788</v>
      </c>
      <c r="D711" s="1141"/>
      <c r="E711" s="1141"/>
      <c r="F711" s="207" t="s">
        <v>395</v>
      </c>
      <c r="G711" s="215">
        <v>69</v>
      </c>
      <c r="H711" s="207"/>
      <c r="I711" s="215">
        <v>69</v>
      </c>
      <c r="J711" s="204"/>
      <c r="K711" s="207"/>
      <c r="L711" s="208">
        <v>15</v>
      </c>
      <c r="M711" s="207"/>
      <c r="N711" s="210"/>
      <c r="Z711" s="193"/>
      <c r="AA711" s="200"/>
      <c r="AD711" s="109" t="s">
        <v>788</v>
      </c>
      <c r="AF711" s="200"/>
      <c r="AJ711" s="200"/>
      <c r="AL711" s="200"/>
    </row>
    <row r="712" spans="1:38" s="108" customFormat="1" ht="12" customHeight="1">
      <c r="A712" s="216"/>
      <c r="B712" s="217"/>
      <c r="C712" s="1145" t="s">
        <v>398</v>
      </c>
      <c r="D712" s="1145"/>
      <c r="E712" s="1145"/>
      <c r="F712" s="196"/>
      <c r="G712" s="196"/>
      <c r="H712" s="196"/>
      <c r="I712" s="196"/>
      <c r="J712" s="198"/>
      <c r="K712" s="196"/>
      <c r="L712" s="218">
        <v>83</v>
      </c>
      <c r="M712" s="212"/>
      <c r="N712" s="199"/>
      <c r="Z712" s="193"/>
      <c r="AA712" s="200"/>
      <c r="AF712" s="200" t="s">
        <v>398</v>
      </c>
      <c r="AJ712" s="200"/>
      <c r="AL712" s="200"/>
    </row>
    <row r="713" spans="1:38" s="108" customFormat="1" ht="22.5" customHeight="1">
      <c r="A713" s="194" t="s">
        <v>713</v>
      </c>
      <c r="B713" s="195" t="s">
        <v>1487</v>
      </c>
      <c r="C713" s="1145" t="s">
        <v>1488</v>
      </c>
      <c r="D713" s="1145"/>
      <c r="E713" s="1145"/>
      <c r="F713" s="196" t="s">
        <v>408</v>
      </c>
      <c r="G713" s="196"/>
      <c r="H713" s="196"/>
      <c r="I713" s="223">
        <v>2.645</v>
      </c>
      <c r="J713" s="218">
        <v>88.6</v>
      </c>
      <c r="K713" s="196"/>
      <c r="L713" s="218">
        <v>234.35</v>
      </c>
      <c r="M713" s="196"/>
      <c r="N713" s="199"/>
      <c r="Z713" s="193"/>
      <c r="AA713" s="200" t="s">
        <v>1488</v>
      </c>
      <c r="AF713" s="200"/>
      <c r="AJ713" s="200"/>
      <c r="AL713" s="200"/>
    </row>
    <row r="714" spans="1:38" s="108" customFormat="1" ht="12" customHeight="1">
      <c r="A714" s="216"/>
      <c r="B714" s="217"/>
      <c r="C714" s="1141" t="s">
        <v>409</v>
      </c>
      <c r="D714" s="1141"/>
      <c r="E714" s="1141"/>
      <c r="F714" s="1141"/>
      <c r="G714" s="1141"/>
      <c r="H714" s="1141"/>
      <c r="I714" s="1141"/>
      <c r="J714" s="1141"/>
      <c r="K714" s="1141"/>
      <c r="L714" s="1141"/>
      <c r="M714" s="1141"/>
      <c r="N714" s="1146"/>
      <c r="Z714" s="193"/>
      <c r="AA714" s="200"/>
      <c r="AF714" s="200"/>
      <c r="AG714" s="109" t="s">
        <v>409</v>
      </c>
      <c r="AJ714" s="200"/>
      <c r="AL714" s="200"/>
    </row>
    <row r="715" spans="1:38" s="108" customFormat="1" ht="12" customHeight="1">
      <c r="A715" s="216"/>
      <c r="B715" s="217"/>
      <c r="C715" s="1145" t="s">
        <v>398</v>
      </c>
      <c r="D715" s="1145"/>
      <c r="E715" s="1145"/>
      <c r="F715" s="196"/>
      <c r="G715" s="196"/>
      <c r="H715" s="196"/>
      <c r="I715" s="196"/>
      <c r="J715" s="198"/>
      <c r="K715" s="196"/>
      <c r="L715" s="218">
        <v>234.35</v>
      </c>
      <c r="M715" s="212"/>
      <c r="N715" s="199"/>
      <c r="Z715" s="193"/>
      <c r="AA715" s="200"/>
      <c r="AF715" s="200" t="s">
        <v>398</v>
      </c>
      <c r="AJ715" s="200"/>
      <c r="AL715" s="200"/>
    </row>
    <row r="716" spans="1:38" s="108" customFormat="1" ht="33.75" customHeight="1">
      <c r="A716" s="194" t="s">
        <v>716</v>
      </c>
      <c r="B716" s="195" t="s">
        <v>547</v>
      </c>
      <c r="C716" s="1145" t="s">
        <v>548</v>
      </c>
      <c r="D716" s="1145"/>
      <c r="E716" s="1145"/>
      <c r="F716" s="196" t="s">
        <v>408</v>
      </c>
      <c r="G716" s="196"/>
      <c r="H716" s="196"/>
      <c r="I716" s="247">
        <v>0.34</v>
      </c>
      <c r="J716" s="198"/>
      <c r="K716" s="196"/>
      <c r="L716" s="198"/>
      <c r="M716" s="196"/>
      <c r="N716" s="199"/>
      <c r="Z716" s="193"/>
      <c r="AA716" s="200" t="s">
        <v>548</v>
      </c>
      <c r="AF716" s="200"/>
      <c r="AJ716" s="200"/>
      <c r="AL716" s="200"/>
    </row>
    <row r="717" spans="1:38" s="108" customFormat="1" ht="33.75" customHeight="1">
      <c r="A717" s="203"/>
      <c r="B717" s="204" t="s">
        <v>385</v>
      </c>
      <c r="C717" s="1141" t="s">
        <v>386</v>
      </c>
      <c r="D717" s="1141"/>
      <c r="E717" s="1141"/>
      <c r="F717" s="1141"/>
      <c r="G717" s="1141"/>
      <c r="H717" s="1141"/>
      <c r="I717" s="1141"/>
      <c r="J717" s="1141"/>
      <c r="K717" s="1141"/>
      <c r="L717" s="1141"/>
      <c r="M717" s="1141"/>
      <c r="N717" s="1146"/>
      <c r="Z717" s="193"/>
      <c r="AA717" s="200"/>
      <c r="AB717" s="109" t="s">
        <v>386</v>
      </c>
      <c r="AF717" s="200"/>
      <c r="AJ717" s="200"/>
      <c r="AL717" s="200"/>
    </row>
    <row r="718" spans="1:38" s="108" customFormat="1" ht="12">
      <c r="A718" s="205"/>
      <c r="B718" s="206">
        <v>1</v>
      </c>
      <c r="C718" s="1141" t="s">
        <v>446</v>
      </c>
      <c r="D718" s="1141"/>
      <c r="E718" s="1141"/>
      <c r="F718" s="207"/>
      <c r="G718" s="207"/>
      <c r="H718" s="207"/>
      <c r="I718" s="207"/>
      <c r="J718" s="208">
        <v>89.02</v>
      </c>
      <c r="K718" s="209">
        <v>1.25</v>
      </c>
      <c r="L718" s="208">
        <v>37.83</v>
      </c>
      <c r="M718" s="207"/>
      <c r="N718" s="210"/>
      <c r="Z718" s="193"/>
      <c r="AA718" s="200"/>
      <c r="AC718" s="109" t="s">
        <v>446</v>
      </c>
      <c r="AF718" s="200"/>
      <c r="AJ718" s="200"/>
      <c r="AL718" s="200"/>
    </row>
    <row r="719" spans="1:38" s="108" customFormat="1" ht="12">
      <c r="A719" s="205"/>
      <c r="B719" s="206">
        <v>2</v>
      </c>
      <c r="C719" s="1141" t="s">
        <v>387</v>
      </c>
      <c r="D719" s="1141"/>
      <c r="E719" s="1141"/>
      <c r="F719" s="207"/>
      <c r="G719" s="207"/>
      <c r="H719" s="207"/>
      <c r="I719" s="207"/>
      <c r="J719" s="208">
        <v>23.37</v>
      </c>
      <c r="K719" s="209">
        <v>1.25</v>
      </c>
      <c r="L719" s="208">
        <v>9.93</v>
      </c>
      <c r="M719" s="207"/>
      <c r="N719" s="210"/>
      <c r="Z719" s="193"/>
      <c r="AA719" s="200"/>
      <c r="AC719" s="109" t="s">
        <v>387</v>
      </c>
      <c r="AF719" s="200"/>
      <c r="AJ719" s="200"/>
      <c r="AL719" s="200"/>
    </row>
    <row r="720" spans="1:38" s="108" customFormat="1" ht="12">
      <c r="A720" s="205"/>
      <c r="B720" s="206">
        <v>3</v>
      </c>
      <c r="C720" s="1141" t="s">
        <v>388</v>
      </c>
      <c r="D720" s="1141"/>
      <c r="E720" s="1141"/>
      <c r="F720" s="207"/>
      <c r="G720" s="207"/>
      <c r="H720" s="207"/>
      <c r="I720" s="207"/>
      <c r="J720" s="208">
        <v>3.6</v>
      </c>
      <c r="K720" s="209">
        <v>1.25</v>
      </c>
      <c r="L720" s="208">
        <v>1.53</v>
      </c>
      <c r="M720" s="207"/>
      <c r="N720" s="210"/>
      <c r="Z720" s="193"/>
      <c r="AA720" s="200"/>
      <c r="AC720" s="109" t="s">
        <v>388</v>
      </c>
      <c r="AF720" s="200"/>
      <c r="AJ720" s="200"/>
      <c r="AL720" s="200"/>
    </row>
    <row r="721" spans="1:38" s="108" customFormat="1" ht="12">
      <c r="A721" s="205"/>
      <c r="B721" s="204"/>
      <c r="C721" s="1141" t="s">
        <v>448</v>
      </c>
      <c r="D721" s="1141"/>
      <c r="E721" s="1141"/>
      <c r="F721" s="207" t="s">
        <v>390</v>
      </c>
      <c r="G721" s="209">
        <v>9.4700000000000006</v>
      </c>
      <c r="H721" s="209">
        <v>1.25</v>
      </c>
      <c r="I721" s="252">
        <v>4.02475</v>
      </c>
      <c r="J721" s="204"/>
      <c r="K721" s="207"/>
      <c r="L721" s="204"/>
      <c r="M721" s="207"/>
      <c r="N721" s="210"/>
      <c r="Z721" s="193"/>
      <c r="AA721" s="200"/>
      <c r="AD721" s="109" t="s">
        <v>448</v>
      </c>
      <c r="AF721" s="200"/>
      <c r="AJ721" s="200"/>
      <c r="AL721" s="200"/>
    </row>
    <row r="722" spans="1:38" s="108" customFormat="1" ht="12">
      <c r="A722" s="205"/>
      <c r="B722" s="204"/>
      <c r="C722" s="1141" t="s">
        <v>389</v>
      </c>
      <c r="D722" s="1141"/>
      <c r="E722" s="1141"/>
      <c r="F722" s="207" t="s">
        <v>390</v>
      </c>
      <c r="G722" s="209">
        <v>0.31</v>
      </c>
      <c r="H722" s="209">
        <v>1.25</v>
      </c>
      <c r="I722" s="252">
        <v>0.13175000000000001</v>
      </c>
      <c r="J722" s="204"/>
      <c r="K722" s="207"/>
      <c r="L722" s="204"/>
      <c r="M722" s="207"/>
      <c r="N722" s="210"/>
      <c r="Z722" s="193"/>
      <c r="AA722" s="200"/>
      <c r="AD722" s="109" t="s">
        <v>389</v>
      </c>
      <c r="AF722" s="200"/>
      <c r="AJ722" s="200"/>
      <c r="AL722" s="200"/>
    </row>
    <row r="723" spans="1:38" s="108" customFormat="1" ht="12" customHeight="1">
      <c r="A723" s="205"/>
      <c r="B723" s="204"/>
      <c r="C723" s="1150" t="s">
        <v>391</v>
      </c>
      <c r="D723" s="1150"/>
      <c r="E723" s="1150"/>
      <c r="F723" s="212"/>
      <c r="G723" s="212"/>
      <c r="H723" s="212"/>
      <c r="I723" s="212"/>
      <c r="J723" s="213">
        <v>112.39</v>
      </c>
      <c r="K723" s="212"/>
      <c r="L723" s="213">
        <v>47.76</v>
      </c>
      <c r="M723" s="212"/>
      <c r="N723" s="214"/>
      <c r="Z723" s="193"/>
      <c r="AA723" s="200"/>
      <c r="AE723" s="109" t="s">
        <v>391</v>
      </c>
      <c r="AF723" s="200"/>
      <c r="AJ723" s="200"/>
      <c r="AL723" s="200"/>
    </row>
    <row r="724" spans="1:38" s="108" customFormat="1" ht="12">
      <c r="A724" s="205"/>
      <c r="B724" s="204"/>
      <c r="C724" s="1141" t="s">
        <v>392</v>
      </c>
      <c r="D724" s="1141"/>
      <c r="E724" s="1141"/>
      <c r="F724" s="207"/>
      <c r="G724" s="207"/>
      <c r="H724" s="207"/>
      <c r="I724" s="207"/>
      <c r="J724" s="204"/>
      <c r="K724" s="207"/>
      <c r="L724" s="208">
        <v>39.36</v>
      </c>
      <c r="M724" s="207"/>
      <c r="N724" s="210"/>
      <c r="Z724" s="193"/>
      <c r="AA724" s="200"/>
      <c r="AD724" s="109" t="s">
        <v>392</v>
      </c>
      <c r="AF724" s="200"/>
      <c r="AJ724" s="200"/>
      <c r="AL724" s="200"/>
    </row>
    <row r="725" spans="1:38" s="108" customFormat="1" ht="22.5" customHeight="1">
      <c r="A725" s="205"/>
      <c r="B725" s="204" t="s">
        <v>550</v>
      </c>
      <c r="C725" s="1141" t="s">
        <v>551</v>
      </c>
      <c r="D725" s="1141"/>
      <c r="E725" s="1141"/>
      <c r="F725" s="207" t="s">
        <v>395</v>
      </c>
      <c r="G725" s="215">
        <v>97</v>
      </c>
      <c r="H725" s="207"/>
      <c r="I725" s="215">
        <v>97</v>
      </c>
      <c r="J725" s="204"/>
      <c r="K725" s="207"/>
      <c r="L725" s="208">
        <v>38.18</v>
      </c>
      <c r="M725" s="207"/>
      <c r="N725" s="210"/>
      <c r="Z725" s="193"/>
      <c r="AA725" s="200"/>
      <c r="AD725" s="109" t="s">
        <v>551</v>
      </c>
      <c r="AF725" s="200"/>
      <c r="AJ725" s="200"/>
      <c r="AL725" s="200"/>
    </row>
    <row r="726" spans="1:38" s="108" customFormat="1" ht="22.5" customHeight="1">
      <c r="A726" s="205"/>
      <c r="B726" s="204" t="s">
        <v>552</v>
      </c>
      <c r="C726" s="1141" t="s">
        <v>553</v>
      </c>
      <c r="D726" s="1141"/>
      <c r="E726" s="1141"/>
      <c r="F726" s="207" t="s">
        <v>395</v>
      </c>
      <c r="G726" s="215">
        <v>55</v>
      </c>
      <c r="H726" s="207"/>
      <c r="I726" s="215">
        <v>55</v>
      </c>
      <c r="J726" s="204"/>
      <c r="K726" s="207"/>
      <c r="L726" s="208">
        <v>21.65</v>
      </c>
      <c r="M726" s="207"/>
      <c r="N726" s="210"/>
      <c r="Z726" s="193"/>
      <c r="AA726" s="200"/>
      <c r="AD726" s="109" t="s">
        <v>553</v>
      </c>
      <c r="AF726" s="200"/>
      <c r="AJ726" s="200"/>
      <c r="AL726" s="200"/>
    </row>
    <row r="727" spans="1:38" s="108" customFormat="1" ht="12" customHeight="1">
      <c r="A727" s="216"/>
      <c r="B727" s="217"/>
      <c r="C727" s="1145" t="s">
        <v>398</v>
      </c>
      <c r="D727" s="1145"/>
      <c r="E727" s="1145"/>
      <c r="F727" s="196"/>
      <c r="G727" s="196"/>
      <c r="H727" s="196"/>
      <c r="I727" s="196"/>
      <c r="J727" s="198"/>
      <c r="K727" s="196"/>
      <c r="L727" s="218">
        <v>107.59</v>
      </c>
      <c r="M727" s="212"/>
      <c r="N727" s="199"/>
      <c r="Z727" s="193"/>
      <c r="AA727" s="200"/>
      <c r="AF727" s="200" t="s">
        <v>398</v>
      </c>
      <c r="AJ727" s="200"/>
      <c r="AL727" s="200"/>
    </row>
    <row r="728" spans="1:38" s="108" customFormat="1" ht="12" customHeight="1">
      <c r="A728" s="194" t="s">
        <v>720</v>
      </c>
      <c r="B728" s="195" t="s">
        <v>555</v>
      </c>
      <c r="C728" s="1145" t="s">
        <v>556</v>
      </c>
      <c r="D728" s="1145"/>
      <c r="E728" s="1145"/>
      <c r="F728" s="196" t="s">
        <v>408</v>
      </c>
      <c r="G728" s="196"/>
      <c r="H728" s="196"/>
      <c r="I728" s="197">
        <v>0.3468</v>
      </c>
      <c r="J728" s="222">
        <v>1755.41</v>
      </c>
      <c r="K728" s="196"/>
      <c r="L728" s="218">
        <v>608.78</v>
      </c>
      <c r="M728" s="196"/>
      <c r="N728" s="199"/>
      <c r="Z728" s="193"/>
      <c r="AA728" s="200" t="s">
        <v>556</v>
      </c>
      <c r="AF728" s="200"/>
      <c r="AJ728" s="200"/>
      <c r="AL728" s="200"/>
    </row>
    <row r="729" spans="1:38" s="108" customFormat="1" ht="12" customHeight="1">
      <c r="A729" s="216"/>
      <c r="B729" s="217"/>
      <c r="C729" s="1141" t="s">
        <v>409</v>
      </c>
      <c r="D729" s="1141"/>
      <c r="E729" s="1141"/>
      <c r="F729" s="1141"/>
      <c r="G729" s="1141"/>
      <c r="H729" s="1141"/>
      <c r="I729" s="1141"/>
      <c r="J729" s="1141"/>
      <c r="K729" s="1141"/>
      <c r="L729" s="1141"/>
      <c r="M729" s="1141"/>
      <c r="N729" s="1146"/>
      <c r="Z729" s="193"/>
      <c r="AA729" s="200"/>
      <c r="AF729" s="200"/>
      <c r="AG729" s="109" t="s">
        <v>409</v>
      </c>
      <c r="AJ729" s="200"/>
      <c r="AL729" s="200"/>
    </row>
    <row r="730" spans="1:38" s="108" customFormat="1" ht="12" customHeight="1">
      <c r="A730" s="216"/>
      <c r="B730" s="217"/>
      <c r="C730" s="1145" t="s">
        <v>398</v>
      </c>
      <c r="D730" s="1145"/>
      <c r="E730" s="1145"/>
      <c r="F730" s="196"/>
      <c r="G730" s="196"/>
      <c r="H730" s="196"/>
      <c r="I730" s="196"/>
      <c r="J730" s="198"/>
      <c r="K730" s="196"/>
      <c r="L730" s="218">
        <v>608.78</v>
      </c>
      <c r="M730" s="212"/>
      <c r="N730" s="199"/>
      <c r="Z730" s="193"/>
      <c r="AA730" s="200"/>
      <c r="AF730" s="200" t="s">
        <v>398</v>
      </c>
      <c r="AJ730" s="200"/>
      <c r="AL730" s="200"/>
    </row>
    <row r="731" spans="1:38" s="108" customFormat="1" ht="12" customHeight="1">
      <c r="A731" s="194" t="s">
        <v>723</v>
      </c>
      <c r="B731" s="195" t="s">
        <v>789</v>
      </c>
      <c r="C731" s="1145" t="s">
        <v>790</v>
      </c>
      <c r="D731" s="1145"/>
      <c r="E731" s="1145"/>
      <c r="F731" s="196" t="s">
        <v>444</v>
      </c>
      <c r="G731" s="196"/>
      <c r="H731" s="196"/>
      <c r="I731" s="197">
        <v>6.7999999999999996E-3</v>
      </c>
      <c r="J731" s="198"/>
      <c r="K731" s="196"/>
      <c r="L731" s="198"/>
      <c r="M731" s="196"/>
      <c r="N731" s="199"/>
      <c r="Z731" s="193"/>
      <c r="AA731" s="200" t="s">
        <v>790</v>
      </c>
      <c r="AF731" s="200"/>
      <c r="AJ731" s="200"/>
      <c r="AL731" s="200"/>
    </row>
    <row r="732" spans="1:38" s="108" customFormat="1" ht="12" customHeight="1">
      <c r="A732" s="201"/>
      <c r="B732" s="202"/>
      <c r="C732" s="1141" t="s">
        <v>1627</v>
      </c>
      <c r="D732" s="1141"/>
      <c r="E732" s="1141"/>
      <c r="F732" s="1141"/>
      <c r="G732" s="1141"/>
      <c r="H732" s="1141"/>
      <c r="I732" s="1141"/>
      <c r="J732" s="1141"/>
      <c r="K732" s="1141"/>
      <c r="L732" s="1141"/>
      <c r="M732" s="1141"/>
      <c r="N732" s="1146"/>
      <c r="Z732" s="193"/>
      <c r="AA732" s="200"/>
      <c r="AF732" s="200"/>
      <c r="AH732" s="109" t="s">
        <v>1627</v>
      </c>
      <c r="AJ732" s="200"/>
      <c r="AL732" s="200"/>
    </row>
    <row r="733" spans="1:38" s="108" customFormat="1" ht="33.75" customHeight="1">
      <c r="A733" s="203"/>
      <c r="B733" s="204" t="s">
        <v>385</v>
      </c>
      <c r="C733" s="1141" t="s">
        <v>386</v>
      </c>
      <c r="D733" s="1141"/>
      <c r="E733" s="1141"/>
      <c r="F733" s="1141"/>
      <c r="G733" s="1141"/>
      <c r="H733" s="1141"/>
      <c r="I733" s="1141"/>
      <c r="J733" s="1141"/>
      <c r="K733" s="1141"/>
      <c r="L733" s="1141"/>
      <c r="M733" s="1141"/>
      <c r="N733" s="1146"/>
      <c r="Z733" s="193"/>
      <c r="AA733" s="200"/>
      <c r="AB733" s="109" t="s">
        <v>386</v>
      </c>
      <c r="AF733" s="200"/>
      <c r="AJ733" s="200"/>
      <c r="AL733" s="200"/>
    </row>
    <row r="734" spans="1:38" s="108" customFormat="1" ht="12">
      <c r="A734" s="205"/>
      <c r="B734" s="206">
        <v>1</v>
      </c>
      <c r="C734" s="1141" t="s">
        <v>446</v>
      </c>
      <c r="D734" s="1141"/>
      <c r="E734" s="1141"/>
      <c r="F734" s="207"/>
      <c r="G734" s="207"/>
      <c r="H734" s="207"/>
      <c r="I734" s="207"/>
      <c r="J734" s="220">
        <v>1053</v>
      </c>
      <c r="K734" s="209">
        <v>1.25</v>
      </c>
      <c r="L734" s="208">
        <v>8.9499999999999993</v>
      </c>
      <c r="M734" s="207"/>
      <c r="N734" s="210"/>
      <c r="Z734" s="193"/>
      <c r="AA734" s="200"/>
      <c r="AC734" s="109" t="s">
        <v>446</v>
      </c>
      <c r="AF734" s="200"/>
      <c r="AJ734" s="200"/>
      <c r="AL734" s="200"/>
    </row>
    <row r="735" spans="1:38" s="108" customFormat="1" ht="12">
      <c r="A735" s="205"/>
      <c r="B735" s="206">
        <v>2</v>
      </c>
      <c r="C735" s="1141" t="s">
        <v>387</v>
      </c>
      <c r="D735" s="1141"/>
      <c r="E735" s="1141"/>
      <c r="F735" s="207"/>
      <c r="G735" s="207"/>
      <c r="H735" s="207"/>
      <c r="I735" s="207"/>
      <c r="J735" s="220">
        <v>1566.06</v>
      </c>
      <c r="K735" s="209">
        <v>1.25</v>
      </c>
      <c r="L735" s="208">
        <v>13.31</v>
      </c>
      <c r="M735" s="207"/>
      <c r="N735" s="210"/>
      <c r="Z735" s="193"/>
      <c r="AA735" s="200"/>
      <c r="AC735" s="109" t="s">
        <v>387</v>
      </c>
      <c r="AF735" s="200"/>
      <c r="AJ735" s="200"/>
      <c r="AL735" s="200"/>
    </row>
    <row r="736" spans="1:38" s="108" customFormat="1" ht="12">
      <c r="A736" s="205"/>
      <c r="B736" s="206">
        <v>3</v>
      </c>
      <c r="C736" s="1141" t="s">
        <v>388</v>
      </c>
      <c r="D736" s="1141"/>
      <c r="E736" s="1141"/>
      <c r="F736" s="207"/>
      <c r="G736" s="207"/>
      <c r="H736" s="207"/>
      <c r="I736" s="207"/>
      <c r="J736" s="208">
        <v>244.39</v>
      </c>
      <c r="K736" s="209">
        <v>1.25</v>
      </c>
      <c r="L736" s="208">
        <v>2.08</v>
      </c>
      <c r="M736" s="207"/>
      <c r="N736" s="210"/>
      <c r="Z736" s="193"/>
      <c r="AA736" s="200"/>
      <c r="AC736" s="109" t="s">
        <v>388</v>
      </c>
      <c r="AF736" s="200"/>
      <c r="AJ736" s="200"/>
      <c r="AL736" s="200"/>
    </row>
    <row r="737" spans="1:38" s="108" customFormat="1" ht="12">
      <c r="A737" s="205"/>
      <c r="B737" s="206">
        <v>4</v>
      </c>
      <c r="C737" s="1141" t="s">
        <v>447</v>
      </c>
      <c r="D737" s="1141"/>
      <c r="E737" s="1141"/>
      <c r="F737" s="207"/>
      <c r="G737" s="207"/>
      <c r="H737" s="207"/>
      <c r="I737" s="207"/>
      <c r="J737" s="208">
        <v>909.27</v>
      </c>
      <c r="K737" s="207"/>
      <c r="L737" s="208">
        <v>6.18</v>
      </c>
      <c r="M737" s="207"/>
      <c r="N737" s="210"/>
      <c r="Z737" s="193"/>
      <c r="AA737" s="200"/>
      <c r="AC737" s="109" t="s">
        <v>447</v>
      </c>
      <c r="AF737" s="200"/>
      <c r="AJ737" s="200"/>
      <c r="AL737" s="200"/>
    </row>
    <row r="738" spans="1:38" s="108" customFormat="1" ht="12">
      <c r="A738" s="205"/>
      <c r="B738" s="204"/>
      <c r="C738" s="1141" t="s">
        <v>448</v>
      </c>
      <c r="D738" s="1141"/>
      <c r="E738" s="1141"/>
      <c r="F738" s="207" t="s">
        <v>390</v>
      </c>
      <c r="G738" s="215">
        <v>135</v>
      </c>
      <c r="H738" s="209">
        <v>1.25</v>
      </c>
      <c r="I738" s="250">
        <v>1.1475</v>
      </c>
      <c r="J738" s="204"/>
      <c r="K738" s="207"/>
      <c r="L738" s="204"/>
      <c r="M738" s="207"/>
      <c r="N738" s="210"/>
      <c r="Z738" s="193"/>
      <c r="AA738" s="200"/>
      <c r="AD738" s="109" t="s">
        <v>448</v>
      </c>
      <c r="AF738" s="200"/>
      <c r="AJ738" s="200"/>
      <c r="AL738" s="200"/>
    </row>
    <row r="739" spans="1:38" s="108" customFormat="1" ht="12">
      <c r="A739" s="205"/>
      <c r="B739" s="204"/>
      <c r="C739" s="1141" t="s">
        <v>389</v>
      </c>
      <c r="D739" s="1141"/>
      <c r="E739" s="1141"/>
      <c r="F739" s="207" t="s">
        <v>390</v>
      </c>
      <c r="G739" s="209">
        <v>18.12</v>
      </c>
      <c r="H739" s="209">
        <v>1.25</v>
      </c>
      <c r="I739" s="252">
        <v>0.15401999999999999</v>
      </c>
      <c r="J739" s="204"/>
      <c r="K739" s="207"/>
      <c r="L739" s="204"/>
      <c r="M739" s="207"/>
      <c r="N739" s="210"/>
      <c r="Z739" s="193"/>
      <c r="AA739" s="200"/>
      <c r="AD739" s="109" t="s">
        <v>389</v>
      </c>
      <c r="AF739" s="200"/>
      <c r="AJ739" s="200"/>
      <c r="AL739" s="200"/>
    </row>
    <row r="740" spans="1:38" s="108" customFormat="1" ht="12" customHeight="1">
      <c r="A740" s="205"/>
      <c r="B740" s="204"/>
      <c r="C740" s="1150" t="s">
        <v>391</v>
      </c>
      <c r="D740" s="1150"/>
      <c r="E740" s="1150"/>
      <c r="F740" s="212"/>
      <c r="G740" s="212"/>
      <c r="H740" s="212"/>
      <c r="I740" s="212"/>
      <c r="J740" s="221">
        <v>3528.33</v>
      </c>
      <c r="K740" s="212"/>
      <c r="L740" s="213">
        <v>28.44</v>
      </c>
      <c r="M740" s="212"/>
      <c r="N740" s="214"/>
      <c r="Z740" s="193"/>
      <c r="AA740" s="200"/>
      <c r="AE740" s="109" t="s">
        <v>391</v>
      </c>
      <c r="AF740" s="200"/>
      <c r="AJ740" s="200"/>
      <c r="AL740" s="200"/>
    </row>
    <row r="741" spans="1:38" s="108" customFormat="1" ht="12">
      <c r="A741" s="205"/>
      <c r="B741" s="204"/>
      <c r="C741" s="1141" t="s">
        <v>392</v>
      </c>
      <c r="D741" s="1141"/>
      <c r="E741" s="1141"/>
      <c r="F741" s="207"/>
      <c r="G741" s="207"/>
      <c r="H741" s="207"/>
      <c r="I741" s="207"/>
      <c r="J741" s="204"/>
      <c r="K741" s="207"/>
      <c r="L741" s="208">
        <v>11.03</v>
      </c>
      <c r="M741" s="207"/>
      <c r="N741" s="210"/>
      <c r="Z741" s="193"/>
      <c r="AA741" s="200"/>
      <c r="AD741" s="109" t="s">
        <v>392</v>
      </c>
      <c r="AF741" s="200"/>
      <c r="AJ741" s="200"/>
      <c r="AL741" s="200"/>
    </row>
    <row r="742" spans="1:38" s="108" customFormat="1" ht="33.75" customHeight="1">
      <c r="A742" s="205"/>
      <c r="B742" s="204" t="s">
        <v>576</v>
      </c>
      <c r="C742" s="1141" t="s">
        <v>577</v>
      </c>
      <c r="D742" s="1141"/>
      <c r="E742" s="1141"/>
      <c r="F742" s="207" t="s">
        <v>395</v>
      </c>
      <c r="G742" s="215">
        <v>102</v>
      </c>
      <c r="H742" s="207"/>
      <c r="I742" s="215">
        <v>102</v>
      </c>
      <c r="J742" s="204"/>
      <c r="K742" s="207"/>
      <c r="L742" s="208">
        <v>11.25</v>
      </c>
      <c r="M742" s="207"/>
      <c r="N742" s="210"/>
      <c r="Z742" s="193"/>
      <c r="AA742" s="200"/>
      <c r="AD742" s="109" t="s">
        <v>577</v>
      </c>
      <c r="AF742" s="200"/>
      <c r="AJ742" s="200"/>
      <c r="AL742" s="200"/>
    </row>
    <row r="743" spans="1:38" s="108" customFormat="1" ht="33.75" customHeight="1">
      <c r="A743" s="205"/>
      <c r="B743" s="204" t="s">
        <v>578</v>
      </c>
      <c r="C743" s="1141" t="s">
        <v>579</v>
      </c>
      <c r="D743" s="1141"/>
      <c r="E743" s="1141"/>
      <c r="F743" s="207" t="s">
        <v>395</v>
      </c>
      <c r="G743" s="215">
        <v>58</v>
      </c>
      <c r="H743" s="207"/>
      <c r="I743" s="215">
        <v>58</v>
      </c>
      <c r="J743" s="204"/>
      <c r="K743" s="207"/>
      <c r="L743" s="208">
        <v>6.4</v>
      </c>
      <c r="M743" s="207"/>
      <c r="N743" s="210"/>
      <c r="Z743" s="193"/>
      <c r="AA743" s="200"/>
      <c r="AD743" s="109" t="s">
        <v>579</v>
      </c>
      <c r="AF743" s="200"/>
      <c r="AJ743" s="200"/>
      <c r="AL743" s="200"/>
    </row>
    <row r="744" spans="1:38" s="108" customFormat="1" ht="12" customHeight="1">
      <c r="A744" s="216"/>
      <c r="B744" s="217"/>
      <c r="C744" s="1145" t="s">
        <v>398</v>
      </c>
      <c r="D744" s="1145"/>
      <c r="E744" s="1145"/>
      <c r="F744" s="196"/>
      <c r="G744" s="196"/>
      <c r="H744" s="196"/>
      <c r="I744" s="196"/>
      <c r="J744" s="198"/>
      <c r="K744" s="196"/>
      <c r="L744" s="218">
        <v>46.09</v>
      </c>
      <c r="M744" s="212"/>
      <c r="N744" s="199"/>
      <c r="Z744" s="193"/>
      <c r="AA744" s="200"/>
      <c r="AF744" s="200" t="s">
        <v>398</v>
      </c>
      <c r="AJ744" s="200"/>
      <c r="AL744" s="200"/>
    </row>
    <row r="745" spans="1:38" s="108" customFormat="1" ht="12" customHeight="1">
      <c r="A745" s="194" t="s">
        <v>727</v>
      </c>
      <c r="B745" s="195" t="s">
        <v>1474</v>
      </c>
      <c r="C745" s="1145" t="s">
        <v>1583</v>
      </c>
      <c r="D745" s="1145"/>
      <c r="E745" s="1145"/>
      <c r="F745" s="196" t="s">
        <v>408</v>
      </c>
      <c r="G745" s="196"/>
      <c r="H745" s="196"/>
      <c r="I745" s="247">
        <v>0.68</v>
      </c>
      <c r="J745" s="218">
        <v>4.83</v>
      </c>
      <c r="K745" s="196"/>
      <c r="L745" s="218">
        <v>3.28</v>
      </c>
      <c r="M745" s="196"/>
      <c r="N745" s="199"/>
      <c r="Z745" s="193"/>
      <c r="AA745" s="200" t="s">
        <v>1583</v>
      </c>
      <c r="AF745" s="200"/>
      <c r="AJ745" s="200"/>
      <c r="AL745" s="200"/>
    </row>
    <row r="746" spans="1:38" s="108" customFormat="1" ht="12" customHeight="1">
      <c r="A746" s="216"/>
      <c r="B746" s="217"/>
      <c r="C746" s="1141" t="s">
        <v>409</v>
      </c>
      <c r="D746" s="1141"/>
      <c r="E746" s="1141"/>
      <c r="F746" s="1141"/>
      <c r="G746" s="1141"/>
      <c r="H746" s="1141"/>
      <c r="I746" s="1141"/>
      <c r="J746" s="1141"/>
      <c r="K746" s="1141"/>
      <c r="L746" s="1141"/>
      <c r="M746" s="1141"/>
      <c r="N746" s="1146"/>
      <c r="Z746" s="193"/>
      <c r="AA746" s="200"/>
      <c r="AF746" s="200"/>
      <c r="AG746" s="109" t="s">
        <v>409</v>
      </c>
      <c r="AJ746" s="200"/>
      <c r="AL746" s="200"/>
    </row>
    <row r="747" spans="1:38" s="108" customFormat="1" ht="12" customHeight="1">
      <c r="A747" s="201"/>
      <c r="B747" s="202"/>
      <c r="C747" s="1141" t="s">
        <v>1628</v>
      </c>
      <c r="D747" s="1141"/>
      <c r="E747" s="1141"/>
      <c r="F747" s="1141"/>
      <c r="G747" s="1141"/>
      <c r="H747" s="1141"/>
      <c r="I747" s="1141"/>
      <c r="J747" s="1141"/>
      <c r="K747" s="1141"/>
      <c r="L747" s="1141"/>
      <c r="M747" s="1141"/>
      <c r="N747" s="1146"/>
      <c r="Z747" s="193"/>
      <c r="AA747" s="200"/>
      <c r="AF747" s="200"/>
      <c r="AI747" s="109" t="s">
        <v>1628</v>
      </c>
      <c r="AJ747" s="200"/>
      <c r="AL747" s="200"/>
    </row>
    <row r="748" spans="1:38" s="108" customFormat="1" ht="12" customHeight="1">
      <c r="A748" s="216"/>
      <c r="B748" s="217"/>
      <c r="C748" s="1145" t="s">
        <v>398</v>
      </c>
      <c r="D748" s="1145"/>
      <c r="E748" s="1145"/>
      <c r="F748" s="196"/>
      <c r="G748" s="196"/>
      <c r="H748" s="196"/>
      <c r="I748" s="196"/>
      <c r="J748" s="198"/>
      <c r="K748" s="196"/>
      <c r="L748" s="218">
        <v>3.28</v>
      </c>
      <c r="M748" s="212"/>
      <c r="N748" s="199"/>
      <c r="Z748" s="193"/>
      <c r="AA748" s="200"/>
      <c r="AF748" s="200" t="s">
        <v>398</v>
      </c>
      <c r="AJ748" s="200"/>
      <c r="AL748" s="200"/>
    </row>
    <row r="749" spans="1:38" s="108" customFormat="1" ht="22.5" customHeight="1">
      <c r="A749" s="194" t="s">
        <v>731</v>
      </c>
      <c r="B749" s="195" t="s">
        <v>880</v>
      </c>
      <c r="C749" s="1145" t="s">
        <v>881</v>
      </c>
      <c r="D749" s="1145"/>
      <c r="E749" s="1145"/>
      <c r="F749" s="196" t="s">
        <v>408</v>
      </c>
      <c r="G749" s="196"/>
      <c r="H749" s="196"/>
      <c r="I749" s="197">
        <v>0.69359999999999999</v>
      </c>
      <c r="J749" s="218">
        <v>560</v>
      </c>
      <c r="K749" s="196"/>
      <c r="L749" s="218">
        <v>388.42</v>
      </c>
      <c r="M749" s="196"/>
      <c r="N749" s="199"/>
      <c r="Z749" s="193"/>
      <c r="AA749" s="200" t="s">
        <v>881</v>
      </c>
      <c r="AF749" s="200"/>
      <c r="AJ749" s="200"/>
      <c r="AL749" s="200"/>
    </row>
    <row r="750" spans="1:38" s="108" customFormat="1" ht="12" customHeight="1">
      <c r="A750" s="216"/>
      <c r="B750" s="217"/>
      <c r="C750" s="1141" t="s">
        <v>409</v>
      </c>
      <c r="D750" s="1141"/>
      <c r="E750" s="1141"/>
      <c r="F750" s="1141"/>
      <c r="G750" s="1141"/>
      <c r="H750" s="1141"/>
      <c r="I750" s="1141"/>
      <c r="J750" s="1141"/>
      <c r="K750" s="1141"/>
      <c r="L750" s="1141"/>
      <c r="M750" s="1141"/>
      <c r="N750" s="1146"/>
      <c r="Z750" s="193"/>
      <c r="AA750" s="200"/>
      <c r="AF750" s="200"/>
      <c r="AG750" s="109" t="s">
        <v>409</v>
      </c>
      <c r="AJ750" s="200"/>
      <c r="AL750" s="200"/>
    </row>
    <row r="751" spans="1:38" s="108" customFormat="1" ht="12" customHeight="1">
      <c r="A751" s="216"/>
      <c r="B751" s="217"/>
      <c r="C751" s="1145" t="s">
        <v>398</v>
      </c>
      <c r="D751" s="1145"/>
      <c r="E751" s="1145"/>
      <c r="F751" s="196"/>
      <c r="G751" s="196"/>
      <c r="H751" s="196"/>
      <c r="I751" s="196"/>
      <c r="J751" s="198"/>
      <c r="K751" s="196"/>
      <c r="L751" s="218">
        <v>388.42</v>
      </c>
      <c r="M751" s="212"/>
      <c r="N751" s="199"/>
      <c r="Z751" s="193"/>
      <c r="AA751" s="200"/>
      <c r="AF751" s="200" t="s">
        <v>398</v>
      </c>
      <c r="AJ751" s="200"/>
      <c r="AL751" s="200"/>
    </row>
    <row r="752" spans="1:38" s="108" customFormat="1" ht="22.5" customHeight="1">
      <c r="A752" s="194" t="s">
        <v>735</v>
      </c>
      <c r="B752" s="195" t="s">
        <v>1580</v>
      </c>
      <c r="C752" s="1145" t="s">
        <v>1581</v>
      </c>
      <c r="D752" s="1145"/>
      <c r="E752" s="1145"/>
      <c r="F752" s="196" t="s">
        <v>444</v>
      </c>
      <c r="G752" s="196"/>
      <c r="H752" s="196"/>
      <c r="I752" s="223">
        <v>2.9000000000000001E-2</v>
      </c>
      <c r="J752" s="198"/>
      <c r="K752" s="196"/>
      <c r="L752" s="198"/>
      <c r="M752" s="196"/>
      <c r="N752" s="199"/>
      <c r="Z752" s="193"/>
      <c r="AA752" s="200" t="s">
        <v>1581</v>
      </c>
      <c r="AF752" s="200"/>
      <c r="AJ752" s="200"/>
      <c r="AL752" s="200"/>
    </row>
    <row r="753" spans="1:38" s="108" customFormat="1" ht="12" customHeight="1">
      <c r="A753" s="201"/>
      <c r="B753" s="202"/>
      <c r="C753" s="1141" t="s">
        <v>1629</v>
      </c>
      <c r="D753" s="1141"/>
      <c r="E753" s="1141"/>
      <c r="F753" s="1141"/>
      <c r="G753" s="1141"/>
      <c r="H753" s="1141"/>
      <c r="I753" s="1141"/>
      <c r="J753" s="1141"/>
      <c r="K753" s="1141"/>
      <c r="L753" s="1141"/>
      <c r="M753" s="1141"/>
      <c r="N753" s="1146"/>
      <c r="Z753" s="193"/>
      <c r="AA753" s="200"/>
      <c r="AF753" s="200"/>
      <c r="AH753" s="109" t="s">
        <v>1629</v>
      </c>
      <c r="AJ753" s="200"/>
      <c r="AL753" s="200"/>
    </row>
    <row r="754" spans="1:38" s="108" customFormat="1" ht="33.75" customHeight="1">
      <c r="A754" s="203"/>
      <c r="B754" s="204" t="s">
        <v>385</v>
      </c>
      <c r="C754" s="1141" t="s">
        <v>386</v>
      </c>
      <c r="D754" s="1141"/>
      <c r="E754" s="1141"/>
      <c r="F754" s="1141"/>
      <c r="G754" s="1141"/>
      <c r="H754" s="1141"/>
      <c r="I754" s="1141"/>
      <c r="J754" s="1141"/>
      <c r="K754" s="1141"/>
      <c r="L754" s="1141"/>
      <c r="M754" s="1141"/>
      <c r="N754" s="1146"/>
      <c r="Z754" s="193"/>
      <c r="AA754" s="200"/>
      <c r="AB754" s="109" t="s">
        <v>386</v>
      </c>
      <c r="AF754" s="200"/>
      <c r="AJ754" s="200"/>
      <c r="AL754" s="200"/>
    </row>
    <row r="755" spans="1:38" s="108" customFormat="1" ht="12">
      <c r="A755" s="205"/>
      <c r="B755" s="206">
        <v>1</v>
      </c>
      <c r="C755" s="1141" t="s">
        <v>446</v>
      </c>
      <c r="D755" s="1141"/>
      <c r="E755" s="1141"/>
      <c r="F755" s="207"/>
      <c r="G755" s="207"/>
      <c r="H755" s="207"/>
      <c r="I755" s="207"/>
      <c r="J755" s="220">
        <v>1526.87</v>
      </c>
      <c r="K755" s="209">
        <v>1.25</v>
      </c>
      <c r="L755" s="208">
        <v>55.35</v>
      </c>
      <c r="M755" s="207"/>
      <c r="N755" s="210"/>
      <c r="Z755" s="193"/>
      <c r="AA755" s="200"/>
      <c r="AC755" s="109" t="s">
        <v>446</v>
      </c>
      <c r="AF755" s="200"/>
      <c r="AJ755" s="200"/>
      <c r="AL755" s="200"/>
    </row>
    <row r="756" spans="1:38" s="108" customFormat="1" ht="12">
      <c r="A756" s="205"/>
      <c r="B756" s="206">
        <v>2</v>
      </c>
      <c r="C756" s="1141" t="s">
        <v>387</v>
      </c>
      <c r="D756" s="1141"/>
      <c r="E756" s="1141"/>
      <c r="F756" s="207"/>
      <c r="G756" s="207"/>
      <c r="H756" s="207"/>
      <c r="I756" s="207"/>
      <c r="J756" s="220">
        <v>2518.58</v>
      </c>
      <c r="K756" s="209">
        <v>1.25</v>
      </c>
      <c r="L756" s="208">
        <v>91.3</v>
      </c>
      <c r="M756" s="207"/>
      <c r="N756" s="210"/>
      <c r="Z756" s="193"/>
      <c r="AA756" s="200"/>
      <c r="AC756" s="109" t="s">
        <v>387</v>
      </c>
      <c r="AF756" s="200"/>
      <c r="AJ756" s="200"/>
      <c r="AL756" s="200"/>
    </row>
    <row r="757" spans="1:38" s="108" customFormat="1" ht="12">
      <c r="A757" s="205"/>
      <c r="B757" s="206">
        <v>3</v>
      </c>
      <c r="C757" s="1141" t="s">
        <v>388</v>
      </c>
      <c r="D757" s="1141"/>
      <c r="E757" s="1141"/>
      <c r="F757" s="207"/>
      <c r="G757" s="207"/>
      <c r="H757" s="207"/>
      <c r="I757" s="207"/>
      <c r="J757" s="208">
        <v>382.14</v>
      </c>
      <c r="K757" s="209">
        <v>1.25</v>
      </c>
      <c r="L757" s="208">
        <v>13.85</v>
      </c>
      <c r="M757" s="207"/>
      <c r="N757" s="210"/>
      <c r="Z757" s="193"/>
      <c r="AA757" s="200"/>
      <c r="AC757" s="109" t="s">
        <v>388</v>
      </c>
      <c r="AF757" s="200"/>
      <c r="AJ757" s="200"/>
      <c r="AL757" s="200"/>
    </row>
    <row r="758" spans="1:38" s="108" customFormat="1" ht="12">
      <c r="A758" s="205"/>
      <c r="B758" s="206">
        <v>4</v>
      </c>
      <c r="C758" s="1141" t="s">
        <v>447</v>
      </c>
      <c r="D758" s="1141"/>
      <c r="E758" s="1141"/>
      <c r="F758" s="207"/>
      <c r="G758" s="207"/>
      <c r="H758" s="207"/>
      <c r="I758" s="207"/>
      <c r="J758" s="208">
        <v>488.42</v>
      </c>
      <c r="K758" s="207"/>
      <c r="L758" s="208">
        <v>14.16</v>
      </c>
      <c r="M758" s="207"/>
      <c r="N758" s="210"/>
      <c r="Z758" s="193"/>
      <c r="AA758" s="200"/>
      <c r="AC758" s="109" t="s">
        <v>447</v>
      </c>
      <c r="AF758" s="200"/>
      <c r="AJ758" s="200"/>
      <c r="AL758" s="200"/>
    </row>
    <row r="759" spans="1:38" s="108" customFormat="1" ht="12">
      <c r="A759" s="205"/>
      <c r="B759" s="204"/>
      <c r="C759" s="1141" t="s">
        <v>448</v>
      </c>
      <c r="D759" s="1141"/>
      <c r="E759" s="1141"/>
      <c r="F759" s="207" t="s">
        <v>390</v>
      </c>
      <c r="G759" s="215">
        <v>179</v>
      </c>
      <c r="H759" s="209">
        <v>1.25</v>
      </c>
      <c r="I759" s="252">
        <v>6.4887499999999996</v>
      </c>
      <c r="J759" s="204"/>
      <c r="K759" s="207"/>
      <c r="L759" s="204"/>
      <c r="M759" s="207"/>
      <c r="N759" s="210"/>
      <c r="Z759" s="193"/>
      <c r="AA759" s="200"/>
      <c r="AD759" s="109" t="s">
        <v>448</v>
      </c>
      <c r="AF759" s="200"/>
      <c r="AJ759" s="200"/>
      <c r="AL759" s="200"/>
    </row>
    <row r="760" spans="1:38" s="108" customFormat="1" ht="12">
      <c r="A760" s="205"/>
      <c r="B760" s="204"/>
      <c r="C760" s="1141" t="s">
        <v>389</v>
      </c>
      <c r="D760" s="1141"/>
      <c r="E760" s="1141"/>
      <c r="F760" s="207" t="s">
        <v>390</v>
      </c>
      <c r="G760" s="209">
        <v>28.56</v>
      </c>
      <c r="H760" s="209">
        <v>1.25</v>
      </c>
      <c r="I760" s="250">
        <v>1.0353000000000001</v>
      </c>
      <c r="J760" s="204"/>
      <c r="K760" s="207"/>
      <c r="L760" s="204"/>
      <c r="M760" s="207"/>
      <c r="N760" s="210"/>
      <c r="Z760" s="193"/>
      <c r="AA760" s="200"/>
      <c r="AD760" s="109" t="s">
        <v>389</v>
      </c>
      <c r="AF760" s="200"/>
      <c r="AJ760" s="200"/>
      <c r="AL760" s="200"/>
    </row>
    <row r="761" spans="1:38" s="108" customFormat="1" ht="12" customHeight="1">
      <c r="A761" s="205"/>
      <c r="B761" s="204"/>
      <c r="C761" s="1150" t="s">
        <v>391</v>
      </c>
      <c r="D761" s="1150"/>
      <c r="E761" s="1150"/>
      <c r="F761" s="212"/>
      <c r="G761" s="212"/>
      <c r="H761" s="212"/>
      <c r="I761" s="212"/>
      <c r="J761" s="221">
        <v>4533.87</v>
      </c>
      <c r="K761" s="212"/>
      <c r="L761" s="213">
        <v>160.81</v>
      </c>
      <c r="M761" s="212"/>
      <c r="N761" s="214"/>
      <c r="Z761" s="193"/>
      <c r="AA761" s="200"/>
      <c r="AE761" s="109" t="s">
        <v>391</v>
      </c>
      <c r="AF761" s="200"/>
      <c r="AJ761" s="200"/>
      <c r="AL761" s="200"/>
    </row>
    <row r="762" spans="1:38" s="108" customFormat="1" ht="12">
      <c r="A762" s="205"/>
      <c r="B762" s="204"/>
      <c r="C762" s="1141" t="s">
        <v>392</v>
      </c>
      <c r="D762" s="1141"/>
      <c r="E762" s="1141"/>
      <c r="F762" s="207"/>
      <c r="G762" s="207"/>
      <c r="H762" s="207"/>
      <c r="I762" s="207"/>
      <c r="J762" s="204"/>
      <c r="K762" s="207"/>
      <c r="L762" s="208">
        <v>69.2</v>
      </c>
      <c r="M762" s="207"/>
      <c r="N762" s="210"/>
      <c r="Z762" s="193"/>
      <c r="AA762" s="200"/>
      <c r="AD762" s="109" t="s">
        <v>392</v>
      </c>
      <c r="AF762" s="200"/>
      <c r="AJ762" s="200"/>
      <c r="AL762" s="200"/>
    </row>
    <row r="763" spans="1:38" s="108" customFormat="1" ht="33.75" customHeight="1">
      <c r="A763" s="205"/>
      <c r="B763" s="204" t="s">
        <v>576</v>
      </c>
      <c r="C763" s="1141" t="s">
        <v>577</v>
      </c>
      <c r="D763" s="1141"/>
      <c r="E763" s="1141"/>
      <c r="F763" s="207" t="s">
        <v>395</v>
      </c>
      <c r="G763" s="215">
        <v>102</v>
      </c>
      <c r="H763" s="207"/>
      <c r="I763" s="215">
        <v>102</v>
      </c>
      <c r="J763" s="204"/>
      <c r="K763" s="207"/>
      <c r="L763" s="208">
        <v>70.58</v>
      </c>
      <c r="M763" s="207"/>
      <c r="N763" s="210"/>
      <c r="Z763" s="193"/>
      <c r="AA763" s="200"/>
      <c r="AD763" s="109" t="s">
        <v>577</v>
      </c>
      <c r="AF763" s="200"/>
      <c r="AJ763" s="200"/>
      <c r="AL763" s="200"/>
    </row>
    <row r="764" spans="1:38" s="108" customFormat="1" ht="33.75" customHeight="1">
      <c r="A764" s="205"/>
      <c r="B764" s="204" t="s">
        <v>578</v>
      </c>
      <c r="C764" s="1141" t="s">
        <v>579</v>
      </c>
      <c r="D764" s="1141"/>
      <c r="E764" s="1141"/>
      <c r="F764" s="207" t="s">
        <v>395</v>
      </c>
      <c r="G764" s="215">
        <v>58</v>
      </c>
      <c r="H764" s="207"/>
      <c r="I764" s="215">
        <v>58</v>
      </c>
      <c r="J764" s="204"/>
      <c r="K764" s="207"/>
      <c r="L764" s="208">
        <v>40.14</v>
      </c>
      <c r="M764" s="207"/>
      <c r="N764" s="210"/>
      <c r="Z764" s="193"/>
      <c r="AA764" s="200"/>
      <c r="AD764" s="109" t="s">
        <v>579</v>
      </c>
      <c r="AF764" s="200"/>
      <c r="AJ764" s="200"/>
      <c r="AL764" s="200"/>
    </row>
    <row r="765" spans="1:38" s="108" customFormat="1" ht="12" customHeight="1">
      <c r="A765" s="216"/>
      <c r="B765" s="217"/>
      <c r="C765" s="1145" t="s">
        <v>398</v>
      </c>
      <c r="D765" s="1145"/>
      <c r="E765" s="1145"/>
      <c r="F765" s="196"/>
      <c r="G765" s="196"/>
      <c r="H765" s="196"/>
      <c r="I765" s="196"/>
      <c r="J765" s="198"/>
      <c r="K765" s="196"/>
      <c r="L765" s="218">
        <v>271.52999999999997</v>
      </c>
      <c r="M765" s="212"/>
      <c r="N765" s="199"/>
      <c r="Z765" s="193"/>
      <c r="AA765" s="200"/>
      <c r="AF765" s="200" t="s">
        <v>398</v>
      </c>
      <c r="AJ765" s="200"/>
      <c r="AL765" s="200"/>
    </row>
    <row r="766" spans="1:38" s="108" customFormat="1" ht="22.5" customHeight="1">
      <c r="A766" s="194" t="s">
        <v>739</v>
      </c>
      <c r="B766" s="195" t="s">
        <v>898</v>
      </c>
      <c r="C766" s="1145" t="s">
        <v>899</v>
      </c>
      <c r="D766" s="1145"/>
      <c r="E766" s="1145"/>
      <c r="F766" s="196" t="s">
        <v>408</v>
      </c>
      <c r="G766" s="196"/>
      <c r="H766" s="196"/>
      <c r="I766" s="197">
        <v>2.9434999999999998</v>
      </c>
      <c r="J766" s="218">
        <v>725.69</v>
      </c>
      <c r="K766" s="196"/>
      <c r="L766" s="222">
        <v>2136.0700000000002</v>
      </c>
      <c r="M766" s="196"/>
      <c r="N766" s="199"/>
      <c r="Z766" s="193"/>
      <c r="AA766" s="200" t="s">
        <v>899</v>
      </c>
      <c r="AF766" s="200"/>
      <c r="AJ766" s="200"/>
      <c r="AL766" s="200"/>
    </row>
    <row r="767" spans="1:38" s="108" customFormat="1" ht="12" customHeight="1">
      <c r="A767" s="216"/>
      <c r="B767" s="217"/>
      <c r="C767" s="1141" t="s">
        <v>409</v>
      </c>
      <c r="D767" s="1141"/>
      <c r="E767" s="1141"/>
      <c r="F767" s="1141"/>
      <c r="G767" s="1141"/>
      <c r="H767" s="1141"/>
      <c r="I767" s="1141"/>
      <c r="J767" s="1141"/>
      <c r="K767" s="1141"/>
      <c r="L767" s="1141"/>
      <c r="M767" s="1141"/>
      <c r="N767" s="1146"/>
      <c r="Z767" s="193"/>
      <c r="AA767" s="200"/>
      <c r="AF767" s="200"/>
      <c r="AG767" s="109" t="s">
        <v>409</v>
      </c>
      <c r="AJ767" s="200"/>
      <c r="AL767" s="200"/>
    </row>
    <row r="768" spans="1:38" s="108" customFormat="1" ht="12" customHeight="1">
      <c r="A768" s="216"/>
      <c r="B768" s="217"/>
      <c r="C768" s="1145" t="s">
        <v>398</v>
      </c>
      <c r="D768" s="1145"/>
      <c r="E768" s="1145"/>
      <c r="F768" s="196"/>
      <c r="G768" s="196"/>
      <c r="H768" s="196"/>
      <c r="I768" s="196"/>
      <c r="J768" s="198"/>
      <c r="K768" s="196"/>
      <c r="L768" s="222">
        <v>2136.0700000000002</v>
      </c>
      <c r="M768" s="212"/>
      <c r="N768" s="199"/>
      <c r="Z768" s="193"/>
      <c r="AA768" s="200"/>
      <c r="AF768" s="200" t="s">
        <v>398</v>
      </c>
      <c r="AJ768" s="200"/>
      <c r="AL768" s="200"/>
    </row>
    <row r="769" spans="1:38" s="108" customFormat="1" ht="12" customHeight="1">
      <c r="A769" s="194" t="s">
        <v>744</v>
      </c>
      <c r="B769" s="195" t="s">
        <v>1585</v>
      </c>
      <c r="C769" s="1145" t="s">
        <v>1586</v>
      </c>
      <c r="D769" s="1145"/>
      <c r="E769" s="1145"/>
      <c r="F769" s="196" t="s">
        <v>472</v>
      </c>
      <c r="G769" s="196"/>
      <c r="H769" s="196"/>
      <c r="I769" s="223">
        <v>3.1E-2</v>
      </c>
      <c r="J769" s="222">
        <v>7200</v>
      </c>
      <c r="K769" s="196"/>
      <c r="L769" s="218">
        <v>223.2</v>
      </c>
      <c r="M769" s="196"/>
      <c r="N769" s="199"/>
      <c r="Z769" s="193"/>
      <c r="AA769" s="200" t="s">
        <v>1586</v>
      </c>
      <c r="AF769" s="200"/>
      <c r="AJ769" s="200"/>
      <c r="AL769" s="200"/>
    </row>
    <row r="770" spans="1:38" s="108" customFormat="1" ht="12" customHeight="1">
      <c r="A770" s="216"/>
      <c r="B770" s="217"/>
      <c r="C770" s="1141" t="s">
        <v>409</v>
      </c>
      <c r="D770" s="1141"/>
      <c r="E770" s="1141"/>
      <c r="F770" s="1141"/>
      <c r="G770" s="1141"/>
      <c r="H770" s="1141"/>
      <c r="I770" s="1141"/>
      <c r="J770" s="1141"/>
      <c r="K770" s="1141"/>
      <c r="L770" s="1141"/>
      <c r="M770" s="1141"/>
      <c r="N770" s="1146"/>
      <c r="Z770" s="193"/>
      <c r="AA770" s="200"/>
      <c r="AF770" s="200"/>
      <c r="AG770" s="109" t="s">
        <v>409</v>
      </c>
      <c r="AJ770" s="200"/>
      <c r="AL770" s="200"/>
    </row>
    <row r="771" spans="1:38" s="108" customFormat="1" ht="12" customHeight="1">
      <c r="A771" s="216"/>
      <c r="B771" s="217"/>
      <c r="C771" s="1145" t="s">
        <v>398</v>
      </c>
      <c r="D771" s="1145"/>
      <c r="E771" s="1145"/>
      <c r="F771" s="196"/>
      <c r="G771" s="196"/>
      <c r="H771" s="196"/>
      <c r="I771" s="196"/>
      <c r="J771" s="198"/>
      <c r="K771" s="196"/>
      <c r="L771" s="218">
        <v>223.2</v>
      </c>
      <c r="M771" s="212"/>
      <c r="N771" s="199"/>
      <c r="Z771" s="193"/>
      <c r="AA771" s="200"/>
      <c r="AF771" s="200" t="s">
        <v>398</v>
      </c>
      <c r="AJ771" s="200"/>
      <c r="AL771" s="200"/>
    </row>
    <row r="772" spans="1:38" s="108" customFormat="1" ht="33.75" customHeight="1">
      <c r="A772" s="194" t="s">
        <v>749</v>
      </c>
      <c r="B772" s="195" t="s">
        <v>833</v>
      </c>
      <c r="C772" s="1145" t="s">
        <v>834</v>
      </c>
      <c r="D772" s="1145"/>
      <c r="E772" s="1145"/>
      <c r="F772" s="196" t="s">
        <v>539</v>
      </c>
      <c r="G772" s="196"/>
      <c r="H772" s="196"/>
      <c r="I772" s="223">
        <v>1.0999999999999999E-2</v>
      </c>
      <c r="J772" s="198"/>
      <c r="K772" s="196"/>
      <c r="L772" s="198"/>
      <c r="M772" s="196"/>
      <c r="N772" s="199"/>
      <c r="Z772" s="193"/>
      <c r="AA772" s="200" t="s">
        <v>834</v>
      </c>
      <c r="AF772" s="200"/>
      <c r="AJ772" s="200"/>
      <c r="AL772" s="200"/>
    </row>
    <row r="773" spans="1:38" s="108" customFormat="1" ht="12" customHeight="1">
      <c r="A773" s="201"/>
      <c r="B773" s="202"/>
      <c r="C773" s="1141" t="s">
        <v>1630</v>
      </c>
      <c r="D773" s="1141"/>
      <c r="E773" s="1141"/>
      <c r="F773" s="1141"/>
      <c r="G773" s="1141"/>
      <c r="H773" s="1141"/>
      <c r="I773" s="1141"/>
      <c r="J773" s="1141"/>
      <c r="K773" s="1141"/>
      <c r="L773" s="1141"/>
      <c r="M773" s="1141"/>
      <c r="N773" s="1146"/>
      <c r="Z773" s="193"/>
      <c r="AA773" s="200"/>
      <c r="AF773" s="200"/>
      <c r="AH773" s="109" t="s">
        <v>1630</v>
      </c>
      <c r="AJ773" s="200"/>
      <c r="AL773" s="200"/>
    </row>
    <row r="774" spans="1:38" s="108" customFormat="1" ht="33.75" customHeight="1">
      <c r="A774" s="203"/>
      <c r="B774" s="204" t="s">
        <v>385</v>
      </c>
      <c r="C774" s="1141" t="s">
        <v>386</v>
      </c>
      <c r="D774" s="1141"/>
      <c r="E774" s="1141"/>
      <c r="F774" s="1141"/>
      <c r="G774" s="1141"/>
      <c r="H774" s="1141"/>
      <c r="I774" s="1141"/>
      <c r="J774" s="1141"/>
      <c r="K774" s="1141"/>
      <c r="L774" s="1141"/>
      <c r="M774" s="1141"/>
      <c r="N774" s="1146"/>
      <c r="Z774" s="193"/>
      <c r="AA774" s="200"/>
      <c r="AB774" s="109" t="s">
        <v>386</v>
      </c>
      <c r="AF774" s="200"/>
      <c r="AJ774" s="200"/>
      <c r="AL774" s="200"/>
    </row>
    <row r="775" spans="1:38" s="108" customFormat="1" ht="12">
      <c r="A775" s="205"/>
      <c r="B775" s="206">
        <v>1</v>
      </c>
      <c r="C775" s="1141" t="s">
        <v>446</v>
      </c>
      <c r="D775" s="1141"/>
      <c r="E775" s="1141"/>
      <c r="F775" s="207"/>
      <c r="G775" s="207"/>
      <c r="H775" s="207"/>
      <c r="I775" s="207"/>
      <c r="J775" s="208">
        <v>31.95</v>
      </c>
      <c r="K775" s="209">
        <v>1.25</v>
      </c>
      <c r="L775" s="208">
        <v>0.44</v>
      </c>
      <c r="M775" s="207"/>
      <c r="N775" s="210"/>
      <c r="Z775" s="193"/>
      <c r="AA775" s="200"/>
      <c r="AC775" s="109" t="s">
        <v>446</v>
      </c>
      <c r="AF775" s="200"/>
      <c r="AJ775" s="200"/>
      <c r="AL775" s="200"/>
    </row>
    <row r="776" spans="1:38" s="108" customFormat="1" ht="12">
      <c r="A776" s="205"/>
      <c r="B776" s="206">
        <v>2</v>
      </c>
      <c r="C776" s="1141" t="s">
        <v>387</v>
      </c>
      <c r="D776" s="1141"/>
      <c r="E776" s="1141"/>
      <c r="F776" s="207"/>
      <c r="G776" s="207"/>
      <c r="H776" s="207"/>
      <c r="I776" s="207"/>
      <c r="J776" s="208">
        <v>3.29</v>
      </c>
      <c r="K776" s="209">
        <v>1.25</v>
      </c>
      <c r="L776" s="208">
        <v>0.05</v>
      </c>
      <c r="M776" s="207"/>
      <c r="N776" s="210"/>
      <c r="Z776" s="193"/>
      <c r="AA776" s="200"/>
      <c r="AC776" s="109" t="s">
        <v>387</v>
      </c>
      <c r="AF776" s="200"/>
      <c r="AJ776" s="200"/>
      <c r="AL776" s="200"/>
    </row>
    <row r="777" spans="1:38" s="108" customFormat="1" ht="12">
      <c r="A777" s="205"/>
      <c r="B777" s="206">
        <v>3</v>
      </c>
      <c r="C777" s="1141" t="s">
        <v>388</v>
      </c>
      <c r="D777" s="1141"/>
      <c r="E777" s="1141"/>
      <c r="F777" s="207"/>
      <c r="G777" s="207"/>
      <c r="H777" s="207"/>
      <c r="I777" s="207"/>
      <c r="J777" s="208">
        <v>0.57999999999999996</v>
      </c>
      <c r="K777" s="209">
        <v>1.25</v>
      </c>
      <c r="L777" s="208">
        <v>0.01</v>
      </c>
      <c r="M777" s="207"/>
      <c r="N777" s="210"/>
      <c r="Z777" s="193"/>
      <c r="AA777" s="200"/>
      <c r="AC777" s="109" t="s">
        <v>388</v>
      </c>
      <c r="AF777" s="200"/>
      <c r="AJ777" s="200"/>
      <c r="AL777" s="200"/>
    </row>
    <row r="778" spans="1:38" s="108" customFormat="1" ht="12">
      <c r="A778" s="205"/>
      <c r="B778" s="204"/>
      <c r="C778" s="1141" t="s">
        <v>448</v>
      </c>
      <c r="D778" s="1141"/>
      <c r="E778" s="1141"/>
      <c r="F778" s="207" t="s">
        <v>390</v>
      </c>
      <c r="G778" s="209">
        <v>3.36</v>
      </c>
      <c r="H778" s="209">
        <v>1.25</v>
      </c>
      <c r="I778" s="250">
        <v>4.6199999999999998E-2</v>
      </c>
      <c r="J778" s="204"/>
      <c r="K778" s="207"/>
      <c r="L778" s="204"/>
      <c r="M778" s="207"/>
      <c r="N778" s="210"/>
      <c r="Z778" s="193"/>
      <c r="AA778" s="200"/>
      <c r="AD778" s="109" t="s">
        <v>448</v>
      </c>
      <c r="AF778" s="200"/>
      <c r="AJ778" s="200"/>
      <c r="AL778" s="200"/>
    </row>
    <row r="779" spans="1:38" s="108" customFormat="1" ht="12">
      <c r="A779" s="205"/>
      <c r="B779" s="204"/>
      <c r="C779" s="1141" t="s">
        <v>389</v>
      </c>
      <c r="D779" s="1141"/>
      <c r="E779" s="1141"/>
      <c r="F779" s="207" t="s">
        <v>390</v>
      </c>
      <c r="G779" s="209">
        <v>0.05</v>
      </c>
      <c r="H779" s="209">
        <v>1.25</v>
      </c>
      <c r="I779" s="211">
        <v>6.8749999999999996E-4</v>
      </c>
      <c r="J779" s="204"/>
      <c r="K779" s="207"/>
      <c r="L779" s="204"/>
      <c r="M779" s="207"/>
      <c r="N779" s="210"/>
      <c r="Z779" s="193"/>
      <c r="AA779" s="200"/>
      <c r="AD779" s="109" t="s">
        <v>389</v>
      </c>
      <c r="AF779" s="200"/>
      <c r="AJ779" s="200"/>
      <c r="AL779" s="200"/>
    </row>
    <row r="780" spans="1:38" s="108" customFormat="1" ht="12" customHeight="1">
      <c r="A780" s="205"/>
      <c r="B780" s="204"/>
      <c r="C780" s="1150" t="s">
        <v>391</v>
      </c>
      <c r="D780" s="1150"/>
      <c r="E780" s="1150"/>
      <c r="F780" s="212"/>
      <c r="G780" s="212"/>
      <c r="H780" s="212"/>
      <c r="I780" s="212"/>
      <c r="J780" s="213">
        <v>35.24</v>
      </c>
      <c r="K780" s="212"/>
      <c r="L780" s="213">
        <v>0.49</v>
      </c>
      <c r="M780" s="212"/>
      <c r="N780" s="214"/>
      <c r="Z780" s="193"/>
      <c r="AA780" s="200"/>
      <c r="AE780" s="109" t="s">
        <v>391</v>
      </c>
      <c r="AF780" s="200"/>
      <c r="AJ780" s="200"/>
      <c r="AL780" s="200"/>
    </row>
    <row r="781" spans="1:38" s="108" customFormat="1" ht="12">
      <c r="A781" s="205"/>
      <c r="B781" s="204"/>
      <c r="C781" s="1141" t="s">
        <v>392</v>
      </c>
      <c r="D781" s="1141"/>
      <c r="E781" s="1141"/>
      <c r="F781" s="207"/>
      <c r="G781" s="207"/>
      <c r="H781" s="207"/>
      <c r="I781" s="207"/>
      <c r="J781" s="204"/>
      <c r="K781" s="207"/>
      <c r="L781" s="208">
        <v>0.45</v>
      </c>
      <c r="M781" s="207"/>
      <c r="N781" s="210"/>
      <c r="Z781" s="193"/>
      <c r="AA781" s="200"/>
      <c r="AD781" s="109" t="s">
        <v>392</v>
      </c>
      <c r="AF781" s="200"/>
      <c r="AJ781" s="200"/>
      <c r="AL781" s="200"/>
    </row>
    <row r="782" spans="1:38" s="108" customFormat="1" ht="22.5" customHeight="1">
      <c r="A782" s="205"/>
      <c r="B782" s="204" t="s">
        <v>785</v>
      </c>
      <c r="C782" s="1141" t="s">
        <v>786</v>
      </c>
      <c r="D782" s="1141"/>
      <c r="E782" s="1141"/>
      <c r="F782" s="207" t="s">
        <v>395</v>
      </c>
      <c r="G782" s="215">
        <v>110</v>
      </c>
      <c r="H782" s="207"/>
      <c r="I782" s="215">
        <v>110</v>
      </c>
      <c r="J782" s="204"/>
      <c r="K782" s="207"/>
      <c r="L782" s="208">
        <v>0.5</v>
      </c>
      <c r="M782" s="207"/>
      <c r="N782" s="210"/>
      <c r="Z782" s="193"/>
      <c r="AA782" s="200"/>
      <c r="AD782" s="109" t="s">
        <v>786</v>
      </c>
      <c r="AF782" s="200"/>
      <c r="AJ782" s="200"/>
      <c r="AL782" s="200"/>
    </row>
    <row r="783" spans="1:38" s="108" customFormat="1" ht="22.5" customHeight="1">
      <c r="A783" s="205"/>
      <c r="B783" s="204" t="s">
        <v>787</v>
      </c>
      <c r="C783" s="1141" t="s">
        <v>788</v>
      </c>
      <c r="D783" s="1141"/>
      <c r="E783" s="1141"/>
      <c r="F783" s="207" t="s">
        <v>395</v>
      </c>
      <c r="G783" s="215">
        <v>69</v>
      </c>
      <c r="H783" s="207"/>
      <c r="I783" s="215">
        <v>69</v>
      </c>
      <c r="J783" s="204"/>
      <c r="K783" s="207"/>
      <c r="L783" s="208">
        <v>0.31</v>
      </c>
      <c r="M783" s="207"/>
      <c r="N783" s="210"/>
      <c r="Z783" s="193"/>
      <c r="AA783" s="200"/>
      <c r="AD783" s="109" t="s">
        <v>788</v>
      </c>
      <c r="AF783" s="200"/>
      <c r="AJ783" s="200"/>
      <c r="AL783" s="200"/>
    </row>
    <row r="784" spans="1:38" s="108" customFormat="1" ht="12" customHeight="1">
      <c r="A784" s="216"/>
      <c r="B784" s="217"/>
      <c r="C784" s="1145" t="s">
        <v>398</v>
      </c>
      <c r="D784" s="1145"/>
      <c r="E784" s="1145"/>
      <c r="F784" s="196"/>
      <c r="G784" s="196"/>
      <c r="H784" s="196"/>
      <c r="I784" s="196"/>
      <c r="J784" s="198"/>
      <c r="K784" s="196"/>
      <c r="L784" s="218">
        <v>1.3</v>
      </c>
      <c r="M784" s="212"/>
      <c r="N784" s="199"/>
      <c r="Z784" s="193"/>
      <c r="AA784" s="200"/>
      <c r="AF784" s="200" t="s">
        <v>398</v>
      </c>
      <c r="AJ784" s="200"/>
      <c r="AL784" s="200"/>
    </row>
    <row r="785" spans="1:38" s="108" customFormat="1" ht="22.5" customHeight="1">
      <c r="A785" s="194" t="s">
        <v>752</v>
      </c>
      <c r="B785" s="195" t="s">
        <v>837</v>
      </c>
      <c r="C785" s="1145" t="s">
        <v>838</v>
      </c>
      <c r="D785" s="1145"/>
      <c r="E785" s="1145"/>
      <c r="F785" s="196" t="s">
        <v>472</v>
      </c>
      <c r="G785" s="196"/>
      <c r="H785" s="196"/>
      <c r="I785" s="197">
        <v>3.3E-3</v>
      </c>
      <c r="J785" s="222">
        <v>1500</v>
      </c>
      <c r="K785" s="196"/>
      <c r="L785" s="218">
        <v>4.95</v>
      </c>
      <c r="M785" s="196"/>
      <c r="N785" s="199"/>
      <c r="Z785" s="193"/>
      <c r="AA785" s="200" t="s">
        <v>838</v>
      </c>
      <c r="AF785" s="200"/>
      <c r="AJ785" s="200"/>
      <c r="AL785" s="200"/>
    </row>
    <row r="786" spans="1:38" s="108" customFormat="1" ht="12" customHeight="1">
      <c r="A786" s="216"/>
      <c r="B786" s="217"/>
      <c r="C786" s="1141" t="s">
        <v>409</v>
      </c>
      <c r="D786" s="1141"/>
      <c r="E786" s="1141"/>
      <c r="F786" s="1141"/>
      <c r="G786" s="1141"/>
      <c r="H786" s="1141"/>
      <c r="I786" s="1141"/>
      <c r="J786" s="1141"/>
      <c r="K786" s="1141"/>
      <c r="L786" s="1141"/>
      <c r="M786" s="1141"/>
      <c r="N786" s="1146"/>
      <c r="Z786" s="193"/>
      <c r="AA786" s="200"/>
      <c r="AF786" s="200"/>
      <c r="AG786" s="109" t="s">
        <v>409</v>
      </c>
      <c r="AJ786" s="200"/>
      <c r="AL786" s="200"/>
    </row>
    <row r="787" spans="1:38" s="108" customFormat="1" ht="12" customHeight="1">
      <c r="A787" s="201"/>
      <c r="B787" s="202"/>
      <c r="C787" s="1141" t="s">
        <v>1631</v>
      </c>
      <c r="D787" s="1141"/>
      <c r="E787" s="1141"/>
      <c r="F787" s="1141"/>
      <c r="G787" s="1141"/>
      <c r="H787" s="1141"/>
      <c r="I787" s="1141"/>
      <c r="J787" s="1141"/>
      <c r="K787" s="1141"/>
      <c r="L787" s="1141"/>
      <c r="M787" s="1141"/>
      <c r="N787" s="1146"/>
      <c r="Z787" s="193"/>
      <c r="AA787" s="200"/>
      <c r="AF787" s="200"/>
      <c r="AH787" s="109" t="s">
        <v>1631</v>
      </c>
      <c r="AJ787" s="200"/>
      <c r="AL787" s="200"/>
    </row>
    <row r="788" spans="1:38" s="108" customFormat="1" ht="12" customHeight="1">
      <c r="A788" s="216"/>
      <c r="B788" s="217"/>
      <c r="C788" s="1145" t="s">
        <v>398</v>
      </c>
      <c r="D788" s="1145"/>
      <c r="E788" s="1145"/>
      <c r="F788" s="196"/>
      <c r="G788" s="196"/>
      <c r="H788" s="196"/>
      <c r="I788" s="196"/>
      <c r="J788" s="198"/>
      <c r="K788" s="196"/>
      <c r="L788" s="218">
        <v>4.95</v>
      </c>
      <c r="M788" s="212"/>
      <c r="N788" s="199"/>
      <c r="Z788" s="193"/>
      <c r="AA788" s="200"/>
      <c r="AF788" s="200" t="s">
        <v>398</v>
      </c>
      <c r="AJ788" s="200"/>
      <c r="AL788" s="200"/>
    </row>
    <row r="789" spans="1:38" s="108" customFormat="1" ht="1.5" customHeight="1">
      <c r="A789" s="224"/>
      <c r="B789" s="217"/>
      <c r="C789" s="217"/>
      <c r="D789" s="217"/>
      <c r="E789" s="217"/>
      <c r="F789" s="225"/>
      <c r="G789" s="225"/>
      <c r="H789" s="225"/>
      <c r="I789" s="225"/>
      <c r="J789" s="226"/>
      <c r="K789" s="225"/>
      <c r="L789" s="226"/>
      <c r="M789" s="207"/>
      <c r="N789" s="226"/>
      <c r="Z789" s="193"/>
      <c r="AA789" s="200"/>
      <c r="AF789" s="200"/>
      <c r="AJ789" s="200"/>
      <c r="AL789" s="200"/>
    </row>
    <row r="790" spans="1:38" s="108" customFormat="1" ht="12" customHeight="1">
      <c r="A790" s="227"/>
      <c r="B790" s="198"/>
      <c r="C790" s="1145" t="s">
        <v>1632</v>
      </c>
      <c r="D790" s="1145"/>
      <c r="E790" s="1145"/>
      <c r="F790" s="1145"/>
      <c r="G790" s="1145"/>
      <c r="H790" s="1145"/>
      <c r="I790" s="1145"/>
      <c r="J790" s="1145"/>
      <c r="K790" s="1145"/>
      <c r="L790" s="228"/>
      <c r="M790" s="229"/>
      <c r="N790" s="230"/>
      <c r="Z790" s="193"/>
      <c r="AA790" s="200"/>
      <c r="AF790" s="200"/>
      <c r="AJ790" s="200" t="s">
        <v>1632</v>
      </c>
      <c r="AL790" s="200"/>
    </row>
    <row r="791" spans="1:38" s="108" customFormat="1" ht="12" customHeight="1">
      <c r="A791" s="231"/>
      <c r="B791" s="204"/>
      <c r="C791" s="1141" t="s">
        <v>416</v>
      </c>
      <c r="D791" s="1141"/>
      <c r="E791" s="1141"/>
      <c r="F791" s="1141"/>
      <c r="G791" s="1141"/>
      <c r="H791" s="1141"/>
      <c r="I791" s="1141"/>
      <c r="J791" s="1141"/>
      <c r="K791" s="1141"/>
      <c r="L791" s="232">
        <v>3880.64</v>
      </c>
      <c r="M791" s="233"/>
      <c r="N791" s="234"/>
      <c r="Z791" s="193"/>
      <c r="AA791" s="200"/>
      <c r="AF791" s="200"/>
      <c r="AJ791" s="200"/>
      <c r="AK791" s="109" t="s">
        <v>416</v>
      </c>
      <c r="AL791" s="200"/>
    </row>
    <row r="792" spans="1:38" s="108" customFormat="1" ht="12" customHeight="1">
      <c r="A792" s="231"/>
      <c r="B792" s="204"/>
      <c r="C792" s="1141" t="s">
        <v>417</v>
      </c>
      <c r="D792" s="1141"/>
      <c r="E792" s="1141"/>
      <c r="F792" s="1141"/>
      <c r="G792" s="1141"/>
      <c r="H792" s="1141"/>
      <c r="I792" s="1141"/>
      <c r="J792" s="1141"/>
      <c r="K792" s="1141"/>
      <c r="L792" s="236"/>
      <c r="M792" s="233"/>
      <c r="N792" s="234"/>
      <c r="Z792" s="193"/>
      <c r="AA792" s="200"/>
      <c r="AF792" s="200"/>
      <c r="AJ792" s="200"/>
      <c r="AK792" s="109" t="s">
        <v>417</v>
      </c>
      <c r="AL792" s="200"/>
    </row>
    <row r="793" spans="1:38" s="108" customFormat="1" ht="12" customHeight="1">
      <c r="A793" s="231"/>
      <c r="B793" s="204"/>
      <c r="C793" s="1141" t="s">
        <v>488</v>
      </c>
      <c r="D793" s="1141"/>
      <c r="E793" s="1141"/>
      <c r="F793" s="1141"/>
      <c r="G793" s="1141"/>
      <c r="H793" s="1141"/>
      <c r="I793" s="1141"/>
      <c r="J793" s="1141"/>
      <c r="K793" s="1141"/>
      <c r="L793" s="257">
        <v>121.98</v>
      </c>
      <c r="M793" s="233"/>
      <c r="N793" s="234"/>
      <c r="Z793" s="193"/>
      <c r="AA793" s="200"/>
      <c r="AF793" s="200"/>
      <c r="AJ793" s="200"/>
      <c r="AK793" s="109" t="s">
        <v>488</v>
      </c>
      <c r="AL793" s="200"/>
    </row>
    <row r="794" spans="1:38" s="108" customFormat="1" ht="12" customHeight="1">
      <c r="A794" s="231"/>
      <c r="B794" s="204"/>
      <c r="C794" s="1141" t="s">
        <v>418</v>
      </c>
      <c r="D794" s="1141"/>
      <c r="E794" s="1141"/>
      <c r="F794" s="1141"/>
      <c r="G794" s="1141"/>
      <c r="H794" s="1141"/>
      <c r="I794" s="1141"/>
      <c r="J794" s="1141"/>
      <c r="K794" s="1141"/>
      <c r="L794" s="257">
        <v>138.41999999999999</v>
      </c>
      <c r="M794" s="233"/>
      <c r="N794" s="234"/>
      <c r="Z794" s="193"/>
      <c r="AA794" s="200"/>
      <c r="AF794" s="200"/>
      <c r="AJ794" s="200"/>
      <c r="AK794" s="109" t="s">
        <v>418</v>
      </c>
      <c r="AL794" s="200"/>
    </row>
    <row r="795" spans="1:38" s="108" customFormat="1" ht="12" customHeight="1">
      <c r="A795" s="231"/>
      <c r="B795" s="204"/>
      <c r="C795" s="1141" t="s">
        <v>419</v>
      </c>
      <c r="D795" s="1141"/>
      <c r="E795" s="1141"/>
      <c r="F795" s="1141"/>
      <c r="G795" s="1141"/>
      <c r="H795" s="1141"/>
      <c r="I795" s="1141"/>
      <c r="J795" s="1141"/>
      <c r="K795" s="1141"/>
      <c r="L795" s="257">
        <v>19.8</v>
      </c>
      <c r="M795" s="233"/>
      <c r="N795" s="234"/>
      <c r="Z795" s="193"/>
      <c r="AA795" s="200"/>
      <c r="AF795" s="200"/>
      <c r="AJ795" s="200"/>
      <c r="AK795" s="109" t="s">
        <v>419</v>
      </c>
      <c r="AL795" s="200"/>
    </row>
    <row r="796" spans="1:38" s="108" customFormat="1" ht="12" customHeight="1">
      <c r="A796" s="231"/>
      <c r="B796" s="204"/>
      <c r="C796" s="1141" t="s">
        <v>420</v>
      </c>
      <c r="D796" s="1141"/>
      <c r="E796" s="1141"/>
      <c r="F796" s="1141"/>
      <c r="G796" s="1141"/>
      <c r="H796" s="1141"/>
      <c r="I796" s="1141"/>
      <c r="J796" s="1141"/>
      <c r="K796" s="1141"/>
      <c r="L796" s="232">
        <v>3620.24</v>
      </c>
      <c r="M796" s="233"/>
      <c r="N796" s="234"/>
      <c r="Z796" s="193"/>
      <c r="AA796" s="200"/>
      <c r="AF796" s="200"/>
      <c r="AJ796" s="200"/>
      <c r="AK796" s="109" t="s">
        <v>420</v>
      </c>
      <c r="AL796" s="200"/>
    </row>
    <row r="797" spans="1:38" s="108" customFormat="1" ht="12" customHeight="1">
      <c r="A797" s="231"/>
      <c r="B797" s="204"/>
      <c r="C797" s="1141" t="s">
        <v>421</v>
      </c>
      <c r="D797" s="1141"/>
      <c r="E797" s="1141"/>
      <c r="F797" s="1141"/>
      <c r="G797" s="1141"/>
      <c r="H797" s="1141"/>
      <c r="I797" s="1141"/>
      <c r="J797" s="1141"/>
      <c r="K797" s="1141"/>
      <c r="L797" s="232">
        <v>4108.5600000000004</v>
      </c>
      <c r="M797" s="233"/>
      <c r="N797" s="234"/>
      <c r="Z797" s="193"/>
      <c r="AA797" s="200"/>
      <c r="AF797" s="200"/>
      <c r="AJ797" s="200"/>
      <c r="AK797" s="109" t="s">
        <v>421</v>
      </c>
      <c r="AL797" s="200"/>
    </row>
    <row r="798" spans="1:38" s="108" customFormat="1" ht="12" customHeight="1">
      <c r="A798" s="231"/>
      <c r="B798" s="204"/>
      <c r="C798" s="1141" t="s">
        <v>417</v>
      </c>
      <c r="D798" s="1141"/>
      <c r="E798" s="1141"/>
      <c r="F798" s="1141"/>
      <c r="G798" s="1141"/>
      <c r="H798" s="1141"/>
      <c r="I798" s="1141"/>
      <c r="J798" s="1141"/>
      <c r="K798" s="1141"/>
      <c r="L798" s="236"/>
      <c r="M798" s="233"/>
      <c r="N798" s="234"/>
      <c r="Z798" s="193"/>
      <c r="AA798" s="200"/>
      <c r="AF798" s="200"/>
      <c r="AJ798" s="200"/>
      <c r="AK798" s="109" t="s">
        <v>417</v>
      </c>
      <c r="AL798" s="200"/>
    </row>
    <row r="799" spans="1:38" s="108" customFormat="1" ht="12" customHeight="1">
      <c r="A799" s="231"/>
      <c r="B799" s="204"/>
      <c r="C799" s="1141" t="s">
        <v>489</v>
      </c>
      <c r="D799" s="1141"/>
      <c r="E799" s="1141"/>
      <c r="F799" s="1141"/>
      <c r="G799" s="1141"/>
      <c r="H799" s="1141"/>
      <c r="I799" s="1141"/>
      <c r="J799" s="1141"/>
      <c r="K799" s="1141"/>
      <c r="L799" s="257">
        <v>121.98</v>
      </c>
      <c r="M799" s="233"/>
      <c r="N799" s="234"/>
      <c r="Z799" s="193"/>
      <c r="AA799" s="200"/>
      <c r="AF799" s="200"/>
      <c r="AJ799" s="200"/>
      <c r="AK799" s="109" t="s">
        <v>489</v>
      </c>
      <c r="AL799" s="200"/>
    </row>
    <row r="800" spans="1:38" s="108" customFormat="1" ht="12" customHeight="1">
      <c r="A800" s="231"/>
      <c r="B800" s="204"/>
      <c r="C800" s="1141" t="s">
        <v>490</v>
      </c>
      <c r="D800" s="1141"/>
      <c r="E800" s="1141"/>
      <c r="F800" s="1141"/>
      <c r="G800" s="1141"/>
      <c r="H800" s="1141"/>
      <c r="I800" s="1141"/>
      <c r="J800" s="1141"/>
      <c r="K800" s="1141"/>
      <c r="L800" s="257">
        <v>138.41999999999999</v>
      </c>
      <c r="M800" s="233"/>
      <c r="N800" s="234"/>
      <c r="Z800" s="193"/>
      <c r="AA800" s="200"/>
      <c r="AF800" s="200"/>
      <c r="AJ800" s="200"/>
      <c r="AK800" s="109" t="s">
        <v>490</v>
      </c>
      <c r="AL800" s="200"/>
    </row>
    <row r="801" spans="1:38" s="108" customFormat="1" ht="12" customHeight="1">
      <c r="A801" s="231"/>
      <c r="B801" s="204"/>
      <c r="C801" s="1141" t="s">
        <v>491</v>
      </c>
      <c r="D801" s="1141"/>
      <c r="E801" s="1141"/>
      <c r="F801" s="1141"/>
      <c r="G801" s="1141"/>
      <c r="H801" s="1141"/>
      <c r="I801" s="1141"/>
      <c r="J801" s="1141"/>
      <c r="K801" s="1141"/>
      <c r="L801" s="257">
        <v>19.8</v>
      </c>
      <c r="M801" s="233"/>
      <c r="N801" s="234"/>
      <c r="Z801" s="193"/>
      <c r="AA801" s="200"/>
      <c r="AF801" s="200"/>
      <c r="AJ801" s="200"/>
      <c r="AK801" s="109" t="s">
        <v>491</v>
      </c>
      <c r="AL801" s="200"/>
    </row>
    <row r="802" spans="1:38" s="108" customFormat="1" ht="12" customHeight="1">
      <c r="A802" s="231"/>
      <c r="B802" s="204"/>
      <c r="C802" s="1141" t="s">
        <v>492</v>
      </c>
      <c r="D802" s="1141"/>
      <c r="E802" s="1141"/>
      <c r="F802" s="1141"/>
      <c r="G802" s="1141"/>
      <c r="H802" s="1141"/>
      <c r="I802" s="1141"/>
      <c r="J802" s="1141"/>
      <c r="K802" s="1141"/>
      <c r="L802" s="232">
        <v>3620.24</v>
      </c>
      <c r="M802" s="233"/>
      <c r="N802" s="234"/>
      <c r="Z802" s="193"/>
      <c r="AA802" s="200"/>
      <c r="AF802" s="200"/>
      <c r="AJ802" s="200"/>
      <c r="AK802" s="109" t="s">
        <v>492</v>
      </c>
      <c r="AL802" s="200"/>
    </row>
    <row r="803" spans="1:38" s="108" customFormat="1" ht="12" customHeight="1">
      <c r="A803" s="231"/>
      <c r="B803" s="204"/>
      <c r="C803" s="1141" t="s">
        <v>493</v>
      </c>
      <c r="D803" s="1141"/>
      <c r="E803" s="1141"/>
      <c r="F803" s="1141"/>
      <c r="G803" s="1141"/>
      <c r="H803" s="1141"/>
      <c r="I803" s="1141"/>
      <c r="J803" s="1141"/>
      <c r="K803" s="1141"/>
      <c r="L803" s="257">
        <v>144.41999999999999</v>
      </c>
      <c r="M803" s="233"/>
      <c r="N803" s="234"/>
      <c r="Z803" s="193"/>
      <c r="AA803" s="200"/>
      <c r="AF803" s="200"/>
      <c r="AJ803" s="200"/>
      <c r="AK803" s="109" t="s">
        <v>493</v>
      </c>
      <c r="AL803" s="200"/>
    </row>
    <row r="804" spans="1:38" s="108" customFormat="1" ht="12" customHeight="1">
      <c r="A804" s="231"/>
      <c r="B804" s="204"/>
      <c r="C804" s="1141" t="s">
        <v>494</v>
      </c>
      <c r="D804" s="1141"/>
      <c r="E804" s="1141"/>
      <c r="F804" s="1141"/>
      <c r="G804" s="1141"/>
      <c r="H804" s="1141"/>
      <c r="I804" s="1141"/>
      <c r="J804" s="1141"/>
      <c r="K804" s="1141"/>
      <c r="L804" s="257">
        <v>83.5</v>
      </c>
      <c r="M804" s="233"/>
      <c r="N804" s="234"/>
      <c r="Z804" s="193"/>
      <c r="AA804" s="200"/>
      <c r="AF804" s="200"/>
      <c r="AJ804" s="200"/>
      <c r="AK804" s="109" t="s">
        <v>494</v>
      </c>
      <c r="AL804" s="200"/>
    </row>
    <row r="805" spans="1:38" s="108" customFormat="1" ht="12" customHeight="1">
      <c r="A805" s="231"/>
      <c r="B805" s="204"/>
      <c r="C805" s="1141" t="s">
        <v>431</v>
      </c>
      <c r="D805" s="1141"/>
      <c r="E805" s="1141"/>
      <c r="F805" s="1141"/>
      <c r="G805" s="1141"/>
      <c r="H805" s="1141"/>
      <c r="I805" s="1141"/>
      <c r="J805" s="1141"/>
      <c r="K805" s="1141"/>
      <c r="L805" s="257">
        <v>141.78</v>
      </c>
      <c r="M805" s="233"/>
      <c r="N805" s="234"/>
      <c r="Z805" s="193"/>
      <c r="AA805" s="200"/>
      <c r="AF805" s="200"/>
      <c r="AJ805" s="200"/>
      <c r="AK805" s="109" t="s">
        <v>431</v>
      </c>
      <c r="AL805" s="200"/>
    </row>
    <row r="806" spans="1:38" s="108" customFormat="1" ht="12" customHeight="1">
      <c r="A806" s="231"/>
      <c r="B806" s="204"/>
      <c r="C806" s="1141" t="s">
        <v>432</v>
      </c>
      <c r="D806" s="1141"/>
      <c r="E806" s="1141"/>
      <c r="F806" s="1141"/>
      <c r="G806" s="1141"/>
      <c r="H806" s="1141"/>
      <c r="I806" s="1141"/>
      <c r="J806" s="1141"/>
      <c r="K806" s="1141"/>
      <c r="L806" s="257">
        <v>144.41999999999999</v>
      </c>
      <c r="M806" s="233"/>
      <c r="N806" s="234"/>
      <c r="Z806" s="193"/>
      <c r="AA806" s="200"/>
      <c r="AF806" s="200"/>
      <c r="AJ806" s="200"/>
      <c r="AK806" s="109" t="s">
        <v>432</v>
      </c>
      <c r="AL806" s="200"/>
    </row>
    <row r="807" spans="1:38" s="108" customFormat="1" ht="12" customHeight="1">
      <c r="A807" s="231"/>
      <c r="B807" s="204"/>
      <c r="C807" s="1141" t="s">
        <v>433</v>
      </c>
      <c r="D807" s="1141"/>
      <c r="E807" s="1141"/>
      <c r="F807" s="1141"/>
      <c r="G807" s="1141"/>
      <c r="H807" s="1141"/>
      <c r="I807" s="1141"/>
      <c r="J807" s="1141"/>
      <c r="K807" s="1141"/>
      <c r="L807" s="257">
        <v>83.5</v>
      </c>
      <c r="M807" s="233"/>
      <c r="N807" s="234"/>
      <c r="Z807" s="193"/>
      <c r="AA807" s="200"/>
      <c r="AF807" s="200"/>
      <c r="AJ807" s="200"/>
      <c r="AK807" s="109" t="s">
        <v>433</v>
      </c>
      <c r="AL807" s="200"/>
    </row>
    <row r="808" spans="1:38" s="108" customFormat="1" ht="12" customHeight="1">
      <c r="A808" s="231"/>
      <c r="B808" s="226"/>
      <c r="C808" s="1142" t="s">
        <v>1633</v>
      </c>
      <c r="D808" s="1142"/>
      <c r="E808" s="1142"/>
      <c r="F808" s="1142"/>
      <c r="G808" s="1142"/>
      <c r="H808" s="1142"/>
      <c r="I808" s="1142"/>
      <c r="J808" s="1142"/>
      <c r="K808" s="1142"/>
      <c r="L808" s="239">
        <v>4108.5600000000004</v>
      </c>
      <c r="M808" s="240"/>
      <c r="N808" s="253"/>
      <c r="Z808" s="193"/>
      <c r="AA808" s="200"/>
      <c r="AF808" s="200"/>
      <c r="AJ808" s="200"/>
      <c r="AL808" s="200" t="s">
        <v>1633</v>
      </c>
    </row>
    <row r="809" spans="1:38" s="108" customFormat="1" ht="12" customHeight="1">
      <c r="A809" s="1089" t="s">
        <v>1634</v>
      </c>
      <c r="B809" s="1090"/>
      <c r="C809" s="1090"/>
      <c r="D809" s="1090"/>
      <c r="E809" s="1090"/>
      <c r="F809" s="1090"/>
      <c r="G809" s="1090"/>
      <c r="H809" s="1090"/>
      <c r="I809" s="1090"/>
      <c r="J809" s="1090"/>
      <c r="K809" s="1090"/>
      <c r="L809" s="1090"/>
      <c r="M809" s="1090"/>
      <c r="N809" s="1095"/>
      <c r="Z809" s="193" t="s">
        <v>1634</v>
      </c>
      <c r="AA809" s="200"/>
      <c r="AF809" s="200"/>
      <c r="AJ809" s="200"/>
      <c r="AL809" s="200"/>
    </row>
    <row r="810" spans="1:38" s="108" customFormat="1" ht="56.25" customHeight="1">
      <c r="A810" s="194" t="s">
        <v>755</v>
      </c>
      <c r="B810" s="195" t="s">
        <v>1511</v>
      </c>
      <c r="C810" s="1145" t="s">
        <v>1635</v>
      </c>
      <c r="D810" s="1145"/>
      <c r="E810" s="1145"/>
      <c r="F810" s="196" t="s">
        <v>472</v>
      </c>
      <c r="G810" s="196"/>
      <c r="H810" s="196"/>
      <c r="I810" s="197">
        <v>0.41880000000000001</v>
      </c>
      <c r="J810" s="198"/>
      <c r="K810" s="196"/>
      <c r="L810" s="198"/>
      <c r="M810" s="196"/>
      <c r="N810" s="199"/>
      <c r="Z810" s="193"/>
      <c r="AA810" s="200" t="s">
        <v>1635</v>
      </c>
      <c r="AF810" s="200"/>
      <c r="AJ810" s="200"/>
      <c r="AL810" s="200"/>
    </row>
    <row r="811" spans="1:38" s="108" customFormat="1" ht="12" customHeight="1">
      <c r="A811" s="201"/>
      <c r="B811" s="202"/>
      <c r="C811" s="1141" t="s">
        <v>1636</v>
      </c>
      <c r="D811" s="1141"/>
      <c r="E811" s="1141"/>
      <c r="F811" s="1141"/>
      <c r="G811" s="1141"/>
      <c r="H811" s="1141"/>
      <c r="I811" s="1141"/>
      <c r="J811" s="1141"/>
      <c r="K811" s="1141"/>
      <c r="L811" s="1141"/>
      <c r="M811" s="1141"/>
      <c r="N811" s="1146"/>
      <c r="Z811" s="193"/>
      <c r="AA811" s="200"/>
      <c r="AF811" s="200"/>
      <c r="AH811" s="109" t="s">
        <v>1636</v>
      </c>
      <c r="AJ811" s="200"/>
      <c r="AL811" s="200"/>
    </row>
    <row r="812" spans="1:38" s="108" customFormat="1" ht="33.75" customHeight="1">
      <c r="A812" s="203"/>
      <c r="B812" s="204" t="s">
        <v>385</v>
      </c>
      <c r="C812" s="1141" t="s">
        <v>386</v>
      </c>
      <c r="D812" s="1141"/>
      <c r="E812" s="1141"/>
      <c r="F812" s="1141"/>
      <c r="G812" s="1141"/>
      <c r="H812" s="1141"/>
      <c r="I812" s="1141"/>
      <c r="J812" s="1141"/>
      <c r="K812" s="1141"/>
      <c r="L812" s="1141"/>
      <c r="M812" s="1141"/>
      <c r="N812" s="1146"/>
      <c r="Z812" s="193"/>
      <c r="AA812" s="200"/>
      <c r="AB812" s="109" t="s">
        <v>386</v>
      </c>
      <c r="AF812" s="200"/>
      <c r="AJ812" s="200"/>
      <c r="AL812" s="200"/>
    </row>
    <row r="813" spans="1:38" s="108" customFormat="1" ht="12">
      <c r="A813" s="205"/>
      <c r="B813" s="206">
        <v>1</v>
      </c>
      <c r="C813" s="1141" t="s">
        <v>446</v>
      </c>
      <c r="D813" s="1141"/>
      <c r="E813" s="1141"/>
      <c r="F813" s="207"/>
      <c r="G813" s="207"/>
      <c r="H813" s="207"/>
      <c r="I813" s="207"/>
      <c r="J813" s="208">
        <v>192.4</v>
      </c>
      <c r="K813" s="209">
        <v>1.25</v>
      </c>
      <c r="L813" s="208">
        <v>100.72</v>
      </c>
      <c r="M813" s="207"/>
      <c r="N813" s="210"/>
      <c r="Z813" s="193"/>
      <c r="AA813" s="200"/>
      <c r="AC813" s="109" t="s">
        <v>446</v>
      </c>
      <c r="AF813" s="200"/>
      <c r="AJ813" s="200"/>
      <c r="AL813" s="200"/>
    </row>
    <row r="814" spans="1:38" s="108" customFormat="1" ht="12">
      <c r="A814" s="205"/>
      <c r="B814" s="206">
        <v>2</v>
      </c>
      <c r="C814" s="1141" t="s">
        <v>387</v>
      </c>
      <c r="D814" s="1141"/>
      <c r="E814" s="1141"/>
      <c r="F814" s="207"/>
      <c r="G814" s="207"/>
      <c r="H814" s="207"/>
      <c r="I814" s="207"/>
      <c r="J814" s="208">
        <v>422.53</v>
      </c>
      <c r="K814" s="209">
        <v>1.25</v>
      </c>
      <c r="L814" s="208">
        <v>221.19</v>
      </c>
      <c r="M814" s="207"/>
      <c r="N814" s="210"/>
      <c r="Z814" s="193"/>
      <c r="AA814" s="200"/>
      <c r="AC814" s="109" t="s">
        <v>387</v>
      </c>
      <c r="AF814" s="200"/>
      <c r="AJ814" s="200"/>
      <c r="AL814" s="200"/>
    </row>
    <row r="815" spans="1:38" s="108" customFormat="1" ht="12">
      <c r="A815" s="205"/>
      <c r="B815" s="206">
        <v>3</v>
      </c>
      <c r="C815" s="1141" t="s">
        <v>388</v>
      </c>
      <c r="D815" s="1141"/>
      <c r="E815" s="1141"/>
      <c r="F815" s="207"/>
      <c r="G815" s="207"/>
      <c r="H815" s="207"/>
      <c r="I815" s="207"/>
      <c r="J815" s="208">
        <v>41.29</v>
      </c>
      <c r="K815" s="209">
        <v>1.25</v>
      </c>
      <c r="L815" s="208">
        <v>21.62</v>
      </c>
      <c r="M815" s="207"/>
      <c r="N815" s="210"/>
      <c r="Z815" s="193"/>
      <c r="AA815" s="200"/>
      <c r="AC815" s="109" t="s">
        <v>388</v>
      </c>
      <c r="AF815" s="200"/>
      <c r="AJ815" s="200"/>
      <c r="AL815" s="200"/>
    </row>
    <row r="816" spans="1:38" s="108" customFormat="1" ht="12">
      <c r="A816" s="205"/>
      <c r="B816" s="206">
        <v>4</v>
      </c>
      <c r="C816" s="1141" t="s">
        <v>447</v>
      </c>
      <c r="D816" s="1141"/>
      <c r="E816" s="1141"/>
      <c r="F816" s="207"/>
      <c r="G816" s="207"/>
      <c r="H816" s="207"/>
      <c r="I816" s="207"/>
      <c r="J816" s="208">
        <v>213.49</v>
      </c>
      <c r="K816" s="207"/>
      <c r="L816" s="208">
        <v>89.41</v>
      </c>
      <c r="M816" s="207"/>
      <c r="N816" s="210"/>
      <c r="Z816" s="193"/>
      <c r="AA816" s="200"/>
      <c r="AC816" s="109" t="s">
        <v>447</v>
      </c>
      <c r="AF816" s="200"/>
      <c r="AJ816" s="200"/>
      <c r="AL816" s="200"/>
    </row>
    <row r="817" spans="1:38" s="108" customFormat="1" ht="12">
      <c r="A817" s="205"/>
      <c r="B817" s="204"/>
      <c r="C817" s="1141" t="s">
        <v>448</v>
      </c>
      <c r="D817" s="1141"/>
      <c r="E817" s="1141"/>
      <c r="F817" s="207" t="s">
        <v>390</v>
      </c>
      <c r="G817" s="215">
        <v>20</v>
      </c>
      <c r="H817" s="209">
        <v>1.25</v>
      </c>
      <c r="I817" s="209">
        <v>10.47</v>
      </c>
      <c r="J817" s="204"/>
      <c r="K817" s="207"/>
      <c r="L817" s="204"/>
      <c r="M817" s="207"/>
      <c r="N817" s="210"/>
      <c r="Z817" s="193"/>
      <c r="AA817" s="200"/>
      <c r="AD817" s="109" t="s">
        <v>448</v>
      </c>
      <c r="AF817" s="200"/>
      <c r="AJ817" s="200"/>
      <c r="AL817" s="200"/>
    </row>
    <row r="818" spans="1:38" s="108" customFormat="1" ht="12">
      <c r="A818" s="205"/>
      <c r="B818" s="204"/>
      <c r="C818" s="1141" t="s">
        <v>389</v>
      </c>
      <c r="D818" s="1141"/>
      <c r="E818" s="1141"/>
      <c r="F818" s="207" t="s">
        <v>390</v>
      </c>
      <c r="G818" s="215">
        <v>3</v>
      </c>
      <c r="H818" s="209">
        <v>1.25</v>
      </c>
      <c r="I818" s="250">
        <v>1.5705</v>
      </c>
      <c r="J818" s="204"/>
      <c r="K818" s="207"/>
      <c r="L818" s="204"/>
      <c r="M818" s="207"/>
      <c r="N818" s="210"/>
      <c r="Z818" s="193"/>
      <c r="AA818" s="200"/>
      <c r="AD818" s="109" t="s">
        <v>389</v>
      </c>
      <c r="AF818" s="200"/>
      <c r="AJ818" s="200"/>
      <c r="AL818" s="200"/>
    </row>
    <row r="819" spans="1:38" s="108" customFormat="1" ht="12" customHeight="1">
      <c r="A819" s="205"/>
      <c r="B819" s="204"/>
      <c r="C819" s="1150" t="s">
        <v>391</v>
      </c>
      <c r="D819" s="1150"/>
      <c r="E819" s="1150"/>
      <c r="F819" s="212"/>
      <c r="G819" s="212"/>
      <c r="H819" s="212"/>
      <c r="I819" s="212"/>
      <c r="J819" s="213">
        <v>828.42</v>
      </c>
      <c r="K819" s="212"/>
      <c r="L819" s="213">
        <v>411.32</v>
      </c>
      <c r="M819" s="212"/>
      <c r="N819" s="214"/>
      <c r="Z819" s="193"/>
      <c r="AA819" s="200"/>
      <c r="AE819" s="109" t="s">
        <v>391</v>
      </c>
      <c r="AF819" s="200"/>
      <c r="AJ819" s="200"/>
      <c r="AL819" s="200"/>
    </row>
    <row r="820" spans="1:38" s="108" customFormat="1" ht="12">
      <c r="A820" s="205"/>
      <c r="B820" s="204"/>
      <c r="C820" s="1141" t="s">
        <v>392</v>
      </c>
      <c r="D820" s="1141"/>
      <c r="E820" s="1141"/>
      <c r="F820" s="207"/>
      <c r="G820" s="207"/>
      <c r="H820" s="207"/>
      <c r="I820" s="207"/>
      <c r="J820" s="204"/>
      <c r="K820" s="207"/>
      <c r="L820" s="208">
        <v>122.34</v>
      </c>
      <c r="M820" s="207"/>
      <c r="N820" s="210"/>
      <c r="Z820" s="193"/>
      <c r="AA820" s="200"/>
      <c r="AD820" s="109" t="s">
        <v>392</v>
      </c>
      <c r="AF820" s="200"/>
      <c r="AJ820" s="200"/>
      <c r="AL820" s="200"/>
    </row>
    <row r="821" spans="1:38" s="108" customFormat="1" ht="22.5" customHeight="1">
      <c r="A821" s="205"/>
      <c r="B821" s="204" t="s">
        <v>961</v>
      </c>
      <c r="C821" s="1141" t="s">
        <v>962</v>
      </c>
      <c r="D821" s="1141"/>
      <c r="E821" s="1141"/>
      <c r="F821" s="207" t="s">
        <v>395</v>
      </c>
      <c r="G821" s="215">
        <v>93</v>
      </c>
      <c r="H821" s="207"/>
      <c r="I821" s="215">
        <v>93</v>
      </c>
      <c r="J821" s="204"/>
      <c r="K821" s="207"/>
      <c r="L821" s="208">
        <v>113.78</v>
      </c>
      <c r="M821" s="207"/>
      <c r="N821" s="210"/>
      <c r="Z821" s="193"/>
      <c r="AA821" s="200"/>
      <c r="AD821" s="109" t="s">
        <v>962</v>
      </c>
      <c r="AF821" s="200"/>
      <c r="AJ821" s="200"/>
      <c r="AL821" s="200"/>
    </row>
    <row r="822" spans="1:38" s="108" customFormat="1" ht="22.5" customHeight="1">
      <c r="A822" s="205"/>
      <c r="B822" s="204" t="s">
        <v>963</v>
      </c>
      <c r="C822" s="1141" t="s">
        <v>964</v>
      </c>
      <c r="D822" s="1141"/>
      <c r="E822" s="1141"/>
      <c r="F822" s="207" t="s">
        <v>395</v>
      </c>
      <c r="G822" s="215">
        <v>62</v>
      </c>
      <c r="H822" s="207"/>
      <c r="I822" s="215">
        <v>62</v>
      </c>
      <c r="J822" s="204"/>
      <c r="K822" s="207"/>
      <c r="L822" s="208">
        <v>75.849999999999994</v>
      </c>
      <c r="M822" s="207"/>
      <c r="N822" s="210"/>
      <c r="Z822" s="193"/>
      <c r="AA822" s="200"/>
      <c r="AD822" s="109" t="s">
        <v>964</v>
      </c>
      <c r="AF822" s="200"/>
      <c r="AJ822" s="200"/>
      <c r="AL822" s="200"/>
    </row>
    <row r="823" spans="1:38" s="108" customFormat="1" ht="12" customHeight="1">
      <c r="A823" s="216"/>
      <c r="B823" s="217"/>
      <c r="C823" s="1145" t="s">
        <v>398</v>
      </c>
      <c r="D823" s="1145"/>
      <c r="E823" s="1145"/>
      <c r="F823" s="196"/>
      <c r="G823" s="196"/>
      <c r="H823" s="196"/>
      <c r="I823" s="196"/>
      <c r="J823" s="198"/>
      <c r="K823" s="196"/>
      <c r="L823" s="218">
        <v>600.95000000000005</v>
      </c>
      <c r="M823" s="212"/>
      <c r="N823" s="199"/>
      <c r="Z823" s="193"/>
      <c r="AA823" s="200"/>
      <c r="AF823" s="200" t="s">
        <v>398</v>
      </c>
      <c r="AJ823" s="200"/>
      <c r="AL823" s="200"/>
    </row>
    <row r="824" spans="1:38" s="108" customFormat="1" ht="33.75" customHeight="1">
      <c r="A824" s="194" t="s">
        <v>759</v>
      </c>
      <c r="B824" s="195" t="s">
        <v>1637</v>
      </c>
      <c r="C824" s="1145" t="s">
        <v>1638</v>
      </c>
      <c r="D824" s="1145"/>
      <c r="E824" s="1145"/>
      <c r="F824" s="196" t="s">
        <v>472</v>
      </c>
      <c r="G824" s="196"/>
      <c r="H824" s="196"/>
      <c r="I824" s="223">
        <v>0.38900000000000001</v>
      </c>
      <c r="J824" s="222">
        <v>7960.47</v>
      </c>
      <c r="K824" s="196"/>
      <c r="L824" s="222">
        <v>3096.62</v>
      </c>
      <c r="M824" s="196"/>
      <c r="N824" s="199"/>
      <c r="Z824" s="193"/>
      <c r="AA824" s="200" t="s">
        <v>1638</v>
      </c>
      <c r="AF824" s="200"/>
      <c r="AJ824" s="200"/>
      <c r="AL824" s="200"/>
    </row>
    <row r="825" spans="1:38" s="108" customFormat="1" ht="12" customHeight="1">
      <c r="A825" s="216"/>
      <c r="B825" s="217"/>
      <c r="C825" s="1141" t="s">
        <v>1526</v>
      </c>
      <c r="D825" s="1141"/>
      <c r="E825" s="1141"/>
      <c r="F825" s="1141"/>
      <c r="G825" s="1141"/>
      <c r="H825" s="1141"/>
      <c r="I825" s="1141"/>
      <c r="J825" s="1141"/>
      <c r="K825" s="1141"/>
      <c r="L825" s="1141"/>
      <c r="M825" s="1141"/>
      <c r="N825" s="1146"/>
      <c r="Z825" s="193"/>
      <c r="AA825" s="200"/>
      <c r="AF825" s="200"/>
      <c r="AG825" s="109" t="s">
        <v>1526</v>
      </c>
      <c r="AJ825" s="200"/>
      <c r="AL825" s="200"/>
    </row>
    <row r="826" spans="1:38" s="108" customFormat="1" ht="12" customHeight="1">
      <c r="A826" s="216"/>
      <c r="B826" s="217"/>
      <c r="C826" s="1145" t="s">
        <v>398</v>
      </c>
      <c r="D826" s="1145"/>
      <c r="E826" s="1145"/>
      <c r="F826" s="196"/>
      <c r="G826" s="196"/>
      <c r="H826" s="196"/>
      <c r="I826" s="196"/>
      <c r="J826" s="198"/>
      <c r="K826" s="196"/>
      <c r="L826" s="222">
        <v>3096.62</v>
      </c>
      <c r="M826" s="212"/>
      <c r="N826" s="199"/>
      <c r="Z826" s="193"/>
      <c r="AA826" s="200"/>
      <c r="AF826" s="200" t="s">
        <v>398</v>
      </c>
      <c r="AJ826" s="200"/>
      <c r="AL826" s="200"/>
    </row>
    <row r="827" spans="1:38" s="108" customFormat="1" ht="33.75" customHeight="1">
      <c r="A827" s="194" t="s">
        <v>763</v>
      </c>
      <c r="B827" s="195" t="s">
        <v>1639</v>
      </c>
      <c r="C827" s="1145" t="s">
        <v>1640</v>
      </c>
      <c r="D827" s="1145"/>
      <c r="E827" s="1145"/>
      <c r="F827" s="196" t="s">
        <v>472</v>
      </c>
      <c r="G827" s="196"/>
      <c r="H827" s="196"/>
      <c r="I827" s="247">
        <v>0.02</v>
      </c>
      <c r="J827" s="222">
        <v>8205.65</v>
      </c>
      <c r="K827" s="196"/>
      <c r="L827" s="218">
        <v>164.11</v>
      </c>
      <c r="M827" s="196"/>
      <c r="N827" s="199"/>
      <c r="Z827" s="193"/>
      <c r="AA827" s="200" t="s">
        <v>1640</v>
      </c>
      <c r="AF827" s="200"/>
      <c r="AJ827" s="200"/>
      <c r="AL827" s="200"/>
    </row>
    <row r="828" spans="1:38" s="108" customFormat="1" ht="12" customHeight="1">
      <c r="A828" s="216"/>
      <c r="B828" s="217"/>
      <c r="C828" s="1141" t="s">
        <v>1526</v>
      </c>
      <c r="D828" s="1141"/>
      <c r="E828" s="1141"/>
      <c r="F828" s="1141"/>
      <c r="G828" s="1141"/>
      <c r="H828" s="1141"/>
      <c r="I828" s="1141"/>
      <c r="J828" s="1141"/>
      <c r="K828" s="1141"/>
      <c r="L828" s="1141"/>
      <c r="M828" s="1141"/>
      <c r="N828" s="1146"/>
      <c r="Z828" s="193"/>
      <c r="AA828" s="200"/>
      <c r="AF828" s="200"/>
      <c r="AG828" s="109" t="s">
        <v>1526</v>
      </c>
      <c r="AJ828" s="200"/>
      <c r="AL828" s="200"/>
    </row>
    <row r="829" spans="1:38" s="108" customFormat="1" ht="12" customHeight="1">
      <c r="A829" s="216"/>
      <c r="B829" s="217"/>
      <c r="C829" s="1145" t="s">
        <v>398</v>
      </c>
      <c r="D829" s="1145"/>
      <c r="E829" s="1145"/>
      <c r="F829" s="196"/>
      <c r="G829" s="196"/>
      <c r="H829" s="196"/>
      <c r="I829" s="196"/>
      <c r="J829" s="198"/>
      <c r="K829" s="196"/>
      <c r="L829" s="218">
        <v>164.11</v>
      </c>
      <c r="M829" s="212"/>
      <c r="N829" s="199"/>
      <c r="Z829" s="193"/>
      <c r="AA829" s="200"/>
      <c r="AF829" s="200" t="s">
        <v>398</v>
      </c>
      <c r="AJ829" s="200"/>
      <c r="AL829" s="200"/>
    </row>
    <row r="830" spans="1:38" s="108" customFormat="1" ht="33.75" customHeight="1">
      <c r="A830" s="194" t="s">
        <v>768</v>
      </c>
      <c r="B830" s="195" t="s">
        <v>1641</v>
      </c>
      <c r="C830" s="1145" t="s">
        <v>1642</v>
      </c>
      <c r="D830" s="1145"/>
      <c r="E830" s="1145"/>
      <c r="F830" s="196" t="s">
        <v>472</v>
      </c>
      <c r="G830" s="196"/>
      <c r="H830" s="196"/>
      <c r="I830" s="197">
        <v>9.7999999999999997E-3</v>
      </c>
      <c r="J830" s="222">
        <v>6671.97</v>
      </c>
      <c r="K830" s="196"/>
      <c r="L830" s="218">
        <v>65.39</v>
      </c>
      <c r="M830" s="196"/>
      <c r="N830" s="199"/>
      <c r="Z830" s="193"/>
      <c r="AA830" s="200" t="s">
        <v>1642</v>
      </c>
      <c r="AF830" s="200"/>
      <c r="AJ830" s="200"/>
      <c r="AL830" s="200"/>
    </row>
    <row r="831" spans="1:38" s="108" customFormat="1" ht="12" customHeight="1">
      <c r="A831" s="216"/>
      <c r="B831" s="217"/>
      <c r="C831" s="1141" t="s">
        <v>1526</v>
      </c>
      <c r="D831" s="1141"/>
      <c r="E831" s="1141"/>
      <c r="F831" s="1141"/>
      <c r="G831" s="1141"/>
      <c r="H831" s="1141"/>
      <c r="I831" s="1141"/>
      <c r="J831" s="1141"/>
      <c r="K831" s="1141"/>
      <c r="L831" s="1141"/>
      <c r="M831" s="1141"/>
      <c r="N831" s="1146"/>
      <c r="Z831" s="193"/>
      <c r="AA831" s="200"/>
      <c r="AF831" s="200"/>
      <c r="AG831" s="109" t="s">
        <v>1526</v>
      </c>
      <c r="AJ831" s="200"/>
      <c r="AL831" s="200"/>
    </row>
    <row r="832" spans="1:38" s="108" customFormat="1" ht="12" customHeight="1">
      <c r="A832" s="216"/>
      <c r="B832" s="217"/>
      <c r="C832" s="1145" t="s">
        <v>398</v>
      </c>
      <c r="D832" s="1145"/>
      <c r="E832" s="1145"/>
      <c r="F832" s="196"/>
      <c r="G832" s="196"/>
      <c r="H832" s="196"/>
      <c r="I832" s="196"/>
      <c r="J832" s="198"/>
      <c r="K832" s="196"/>
      <c r="L832" s="218">
        <v>65.39</v>
      </c>
      <c r="M832" s="212"/>
      <c r="N832" s="199"/>
      <c r="Z832" s="193"/>
      <c r="AA832" s="200"/>
      <c r="AF832" s="200" t="s">
        <v>398</v>
      </c>
      <c r="AJ832" s="200"/>
      <c r="AL832" s="200"/>
    </row>
    <row r="833" spans="1:38" s="108" customFormat="1" ht="22.5" customHeight="1">
      <c r="A833" s="194" t="s">
        <v>773</v>
      </c>
      <c r="B833" s="195" t="s">
        <v>1524</v>
      </c>
      <c r="C833" s="1145" t="s">
        <v>1525</v>
      </c>
      <c r="D833" s="1145"/>
      <c r="E833" s="1145"/>
      <c r="F833" s="196" t="s">
        <v>673</v>
      </c>
      <c r="G833" s="196"/>
      <c r="H833" s="196"/>
      <c r="I833" s="247">
        <v>0.24</v>
      </c>
      <c r="J833" s="218">
        <v>503</v>
      </c>
      <c r="K833" s="196"/>
      <c r="L833" s="218">
        <v>120.72</v>
      </c>
      <c r="M833" s="196"/>
      <c r="N833" s="199"/>
      <c r="Z833" s="193"/>
      <c r="AA833" s="200" t="s">
        <v>1525</v>
      </c>
      <c r="AF833" s="200"/>
      <c r="AJ833" s="200"/>
      <c r="AL833" s="200"/>
    </row>
    <row r="834" spans="1:38" s="108" customFormat="1" ht="12" customHeight="1">
      <c r="A834" s="216"/>
      <c r="B834" s="217"/>
      <c r="C834" s="1141" t="s">
        <v>1526</v>
      </c>
      <c r="D834" s="1141"/>
      <c r="E834" s="1141"/>
      <c r="F834" s="1141"/>
      <c r="G834" s="1141"/>
      <c r="H834" s="1141"/>
      <c r="I834" s="1141"/>
      <c r="J834" s="1141"/>
      <c r="K834" s="1141"/>
      <c r="L834" s="1141"/>
      <c r="M834" s="1141"/>
      <c r="N834" s="1146"/>
      <c r="Z834" s="193"/>
      <c r="AA834" s="200"/>
      <c r="AF834" s="200"/>
      <c r="AG834" s="109" t="s">
        <v>1526</v>
      </c>
      <c r="AJ834" s="200"/>
      <c r="AL834" s="200"/>
    </row>
    <row r="835" spans="1:38" s="108" customFormat="1" ht="12" customHeight="1">
      <c r="A835" s="201"/>
      <c r="B835" s="202"/>
      <c r="C835" s="1141" t="s">
        <v>1643</v>
      </c>
      <c r="D835" s="1141"/>
      <c r="E835" s="1141"/>
      <c r="F835" s="1141"/>
      <c r="G835" s="1141"/>
      <c r="H835" s="1141"/>
      <c r="I835" s="1141"/>
      <c r="J835" s="1141"/>
      <c r="K835" s="1141"/>
      <c r="L835" s="1141"/>
      <c r="M835" s="1141"/>
      <c r="N835" s="1146"/>
      <c r="Z835" s="193"/>
      <c r="AA835" s="200"/>
      <c r="AF835" s="200"/>
      <c r="AH835" s="109" t="s">
        <v>1643</v>
      </c>
      <c r="AJ835" s="200"/>
      <c r="AL835" s="200"/>
    </row>
    <row r="836" spans="1:38" s="108" customFormat="1" ht="12" customHeight="1">
      <c r="A836" s="216"/>
      <c r="B836" s="217"/>
      <c r="C836" s="1145" t="s">
        <v>398</v>
      </c>
      <c r="D836" s="1145"/>
      <c r="E836" s="1145"/>
      <c r="F836" s="196"/>
      <c r="G836" s="196"/>
      <c r="H836" s="196"/>
      <c r="I836" s="196"/>
      <c r="J836" s="198"/>
      <c r="K836" s="196"/>
      <c r="L836" s="218">
        <v>120.72</v>
      </c>
      <c r="M836" s="212"/>
      <c r="N836" s="199"/>
      <c r="Z836" s="193"/>
      <c r="AA836" s="200"/>
      <c r="AF836" s="200" t="s">
        <v>398</v>
      </c>
      <c r="AJ836" s="200"/>
      <c r="AL836" s="200"/>
    </row>
    <row r="837" spans="1:38" s="108" customFormat="1" ht="22.5" customHeight="1">
      <c r="A837" s="194" t="s">
        <v>1087</v>
      </c>
      <c r="B837" s="195" t="s">
        <v>1527</v>
      </c>
      <c r="C837" s="1145" t="s">
        <v>1528</v>
      </c>
      <c r="D837" s="1145"/>
      <c r="E837" s="1145"/>
      <c r="F837" s="196" t="s">
        <v>539</v>
      </c>
      <c r="G837" s="196"/>
      <c r="H837" s="196"/>
      <c r="I837" s="197">
        <v>0.1118</v>
      </c>
      <c r="J837" s="198"/>
      <c r="K837" s="196"/>
      <c r="L837" s="198"/>
      <c r="M837" s="196"/>
      <c r="N837" s="199"/>
      <c r="Z837" s="193"/>
      <c r="AA837" s="200" t="s">
        <v>1528</v>
      </c>
      <c r="AF837" s="200"/>
      <c r="AJ837" s="200"/>
      <c r="AL837" s="200"/>
    </row>
    <row r="838" spans="1:38" s="108" customFormat="1" ht="12" customHeight="1">
      <c r="A838" s="201"/>
      <c r="B838" s="202"/>
      <c r="C838" s="1141" t="s">
        <v>1644</v>
      </c>
      <c r="D838" s="1141"/>
      <c r="E838" s="1141"/>
      <c r="F838" s="1141"/>
      <c r="G838" s="1141"/>
      <c r="H838" s="1141"/>
      <c r="I838" s="1141"/>
      <c r="J838" s="1141"/>
      <c r="K838" s="1141"/>
      <c r="L838" s="1141"/>
      <c r="M838" s="1141"/>
      <c r="N838" s="1146"/>
      <c r="Z838" s="193"/>
      <c r="AA838" s="200"/>
      <c r="AF838" s="200"/>
      <c r="AH838" s="109" t="s">
        <v>1644</v>
      </c>
      <c r="AJ838" s="200"/>
      <c r="AL838" s="200"/>
    </row>
    <row r="839" spans="1:38" s="108" customFormat="1" ht="33.75" customHeight="1">
      <c r="A839" s="203"/>
      <c r="B839" s="204" t="s">
        <v>385</v>
      </c>
      <c r="C839" s="1141" t="s">
        <v>386</v>
      </c>
      <c r="D839" s="1141"/>
      <c r="E839" s="1141"/>
      <c r="F839" s="1141"/>
      <c r="G839" s="1141"/>
      <c r="H839" s="1141"/>
      <c r="I839" s="1141"/>
      <c r="J839" s="1141"/>
      <c r="K839" s="1141"/>
      <c r="L839" s="1141"/>
      <c r="M839" s="1141"/>
      <c r="N839" s="1146"/>
      <c r="Z839" s="193"/>
      <c r="AA839" s="200"/>
      <c r="AB839" s="109" t="s">
        <v>386</v>
      </c>
      <c r="AF839" s="200"/>
      <c r="AJ839" s="200"/>
      <c r="AL839" s="200"/>
    </row>
    <row r="840" spans="1:38" s="108" customFormat="1" ht="12">
      <c r="A840" s="205"/>
      <c r="B840" s="206">
        <v>1</v>
      </c>
      <c r="C840" s="1141" t="s">
        <v>446</v>
      </c>
      <c r="D840" s="1141"/>
      <c r="E840" s="1141"/>
      <c r="F840" s="207"/>
      <c r="G840" s="207"/>
      <c r="H840" s="207"/>
      <c r="I840" s="207"/>
      <c r="J840" s="208">
        <v>19.32</v>
      </c>
      <c r="K840" s="209">
        <v>1.25</v>
      </c>
      <c r="L840" s="208">
        <v>2.7</v>
      </c>
      <c r="M840" s="207"/>
      <c r="N840" s="210"/>
      <c r="Z840" s="193"/>
      <c r="AA840" s="200"/>
      <c r="AC840" s="109" t="s">
        <v>446</v>
      </c>
      <c r="AF840" s="200"/>
      <c r="AJ840" s="200"/>
      <c r="AL840" s="200"/>
    </row>
    <row r="841" spans="1:38" s="108" customFormat="1" ht="12">
      <c r="A841" s="205"/>
      <c r="B841" s="206">
        <v>2</v>
      </c>
      <c r="C841" s="1141" t="s">
        <v>387</v>
      </c>
      <c r="D841" s="1141"/>
      <c r="E841" s="1141"/>
      <c r="F841" s="207"/>
      <c r="G841" s="207"/>
      <c r="H841" s="207"/>
      <c r="I841" s="207"/>
      <c r="J841" s="208">
        <v>6.01</v>
      </c>
      <c r="K841" s="209">
        <v>1.25</v>
      </c>
      <c r="L841" s="208">
        <v>0.84</v>
      </c>
      <c r="M841" s="207"/>
      <c r="N841" s="210"/>
      <c r="Z841" s="193"/>
      <c r="AA841" s="200"/>
      <c r="AC841" s="109" t="s">
        <v>387</v>
      </c>
      <c r="AF841" s="200"/>
      <c r="AJ841" s="200"/>
      <c r="AL841" s="200"/>
    </row>
    <row r="842" spans="1:38" s="108" customFormat="1" ht="12">
      <c r="A842" s="205"/>
      <c r="B842" s="206">
        <v>3</v>
      </c>
      <c r="C842" s="1141" t="s">
        <v>388</v>
      </c>
      <c r="D842" s="1141"/>
      <c r="E842" s="1141"/>
      <c r="F842" s="207"/>
      <c r="G842" s="207"/>
      <c r="H842" s="207"/>
      <c r="I842" s="207"/>
      <c r="J842" s="208">
        <v>0.22</v>
      </c>
      <c r="K842" s="209">
        <v>1.25</v>
      </c>
      <c r="L842" s="208">
        <v>0.03</v>
      </c>
      <c r="M842" s="207"/>
      <c r="N842" s="210"/>
      <c r="Z842" s="193"/>
      <c r="AA842" s="200"/>
      <c r="AC842" s="109" t="s">
        <v>388</v>
      </c>
      <c r="AF842" s="200"/>
      <c r="AJ842" s="200"/>
      <c r="AL842" s="200"/>
    </row>
    <row r="843" spans="1:38" s="108" customFormat="1" ht="12">
      <c r="A843" s="205"/>
      <c r="B843" s="206">
        <v>4</v>
      </c>
      <c r="C843" s="1141" t="s">
        <v>447</v>
      </c>
      <c r="D843" s="1141"/>
      <c r="E843" s="1141"/>
      <c r="F843" s="207"/>
      <c r="G843" s="207"/>
      <c r="H843" s="207"/>
      <c r="I843" s="207"/>
      <c r="J843" s="208">
        <v>138.16</v>
      </c>
      <c r="K843" s="207"/>
      <c r="L843" s="208">
        <v>15.45</v>
      </c>
      <c r="M843" s="207"/>
      <c r="N843" s="210"/>
      <c r="Z843" s="193"/>
      <c r="AA843" s="200"/>
      <c r="AC843" s="109" t="s">
        <v>447</v>
      </c>
      <c r="AF843" s="200"/>
      <c r="AJ843" s="200"/>
      <c r="AL843" s="200"/>
    </row>
    <row r="844" spans="1:38" s="108" customFormat="1" ht="12">
      <c r="A844" s="205"/>
      <c r="B844" s="204"/>
      <c r="C844" s="1141" t="s">
        <v>448</v>
      </c>
      <c r="D844" s="1141"/>
      <c r="E844" s="1141"/>
      <c r="F844" s="207" t="s">
        <v>390</v>
      </c>
      <c r="G844" s="209">
        <v>2.13</v>
      </c>
      <c r="H844" s="209">
        <v>1.25</v>
      </c>
      <c r="I844" s="211">
        <v>0.29766749999999997</v>
      </c>
      <c r="J844" s="204"/>
      <c r="K844" s="207"/>
      <c r="L844" s="204"/>
      <c r="M844" s="207"/>
      <c r="N844" s="210"/>
      <c r="Z844" s="193"/>
      <c r="AA844" s="200"/>
      <c r="AD844" s="109" t="s">
        <v>448</v>
      </c>
      <c r="AF844" s="200"/>
      <c r="AJ844" s="200"/>
      <c r="AL844" s="200"/>
    </row>
    <row r="845" spans="1:38" s="108" customFormat="1" ht="12">
      <c r="A845" s="205"/>
      <c r="B845" s="204"/>
      <c r="C845" s="1141" t="s">
        <v>389</v>
      </c>
      <c r="D845" s="1141"/>
      <c r="E845" s="1141"/>
      <c r="F845" s="207" t="s">
        <v>390</v>
      </c>
      <c r="G845" s="209">
        <v>0.02</v>
      </c>
      <c r="H845" s="209">
        <v>1.25</v>
      </c>
      <c r="I845" s="249">
        <v>2.7950000000000002E-3</v>
      </c>
      <c r="J845" s="204"/>
      <c r="K845" s="207"/>
      <c r="L845" s="204"/>
      <c r="M845" s="207"/>
      <c r="N845" s="210"/>
      <c r="Z845" s="193"/>
      <c r="AA845" s="200"/>
      <c r="AD845" s="109" t="s">
        <v>389</v>
      </c>
      <c r="AF845" s="200"/>
      <c r="AJ845" s="200"/>
      <c r="AL845" s="200"/>
    </row>
    <row r="846" spans="1:38" s="108" customFormat="1" ht="12" customHeight="1">
      <c r="A846" s="205"/>
      <c r="B846" s="204"/>
      <c r="C846" s="1150" t="s">
        <v>391</v>
      </c>
      <c r="D846" s="1150"/>
      <c r="E846" s="1150"/>
      <c r="F846" s="212"/>
      <c r="G846" s="212"/>
      <c r="H846" s="212"/>
      <c r="I846" s="212"/>
      <c r="J846" s="213">
        <v>163.49</v>
      </c>
      <c r="K846" s="212"/>
      <c r="L846" s="213">
        <v>18.989999999999998</v>
      </c>
      <c r="M846" s="212"/>
      <c r="N846" s="214"/>
      <c r="Z846" s="193"/>
      <c r="AA846" s="200"/>
      <c r="AE846" s="109" t="s">
        <v>391</v>
      </c>
      <c r="AF846" s="200"/>
      <c r="AJ846" s="200"/>
      <c r="AL846" s="200"/>
    </row>
    <row r="847" spans="1:38" s="108" customFormat="1" ht="12">
      <c r="A847" s="205"/>
      <c r="B847" s="204"/>
      <c r="C847" s="1141" t="s">
        <v>392</v>
      </c>
      <c r="D847" s="1141"/>
      <c r="E847" s="1141"/>
      <c r="F847" s="207"/>
      <c r="G847" s="207"/>
      <c r="H847" s="207"/>
      <c r="I847" s="207"/>
      <c r="J847" s="204"/>
      <c r="K847" s="207"/>
      <c r="L847" s="208">
        <v>2.73</v>
      </c>
      <c r="M847" s="207"/>
      <c r="N847" s="210"/>
      <c r="Z847" s="193"/>
      <c r="AA847" s="200"/>
      <c r="AD847" s="109" t="s">
        <v>392</v>
      </c>
      <c r="AF847" s="200"/>
      <c r="AJ847" s="200"/>
      <c r="AL847" s="200"/>
    </row>
    <row r="848" spans="1:38" s="108" customFormat="1" ht="22.5" customHeight="1">
      <c r="A848" s="205"/>
      <c r="B848" s="204" t="s">
        <v>1483</v>
      </c>
      <c r="C848" s="1141" t="s">
        <v>1484</v>
      </c>
      <c r="D848" s="1141"/>
      <c r="E848" s="1141"/>
      <c r="F848" s="207" t="s">
        <v>395</v>
      </c>
      <c r="G848" s="215">
        <v>94</v>
      </c>
      <c r="H848" s="207"/>
      <c r="I848" s="215">
        <v>94</v>
      </c>
      <c r="J848" s="204"/>
      <c r="K848" s="207"/>
      <c r="L848" s="208">
        <v>2.57</v>
      </c>
      <c r="M848" s="207"/>
      <c r="N848" s="210"/>
      <c r="Z848" s="193"/>
      <c r="AA848" s="200"/>
      <c r="AD848" s="109" t="s">
        <v>1484</v>
      </c>
      <c r="AF848" s="200"/>
      <c r="AJ848" s="200"/>
      <c r="AL848" s="200"/>
    </row>
    <row r="849" spans="1:38" s="108" customFormat="1" ht="22.5" customHeight="1">
      <c r="A849" s="205"/>
      <c r="B849" s="204" t="s">
        <v>1485</v>
      </c>
      <c r="C849" s="1141" t="s">
        <v>1486</v>
      </c>
      <c r="D849" s="1141"/>
      <c r="E849" s="1141"/>
      <c r="F849" s="207" t="s">
        <v>395</v>
      </c>
      <c r="G849" s="215">
        <v>51</v>
      </c>
      <c r="H849" s="207"/>
      <c r="I849" s="215">
        <v>51</v>
      </c>
      <c r="J849" s="204"/>
      <c r="K849" s="207"/>
      <c r="L849" s="208">
        <v>1.39</v>
      </c>
      <c r="M849" s="207"/>
      <c r="N849" s="210"/>
      <c r="Z849" s="193"/>
      <c r="AA849" s="200"/>
      <c r="AD849" s="109" t="s">
        <v>1486</v>
      </c>
      <c r="AF849" s="200"/>
      <c r="AJ849" s="200"/>
      <c r="AL849" s="200"/>
    </row>
    <row r="850" spans="1:38" s="108" customFormat="1" ht="12" customHeight="1">
      <c r="A850" s="216"/>
      <c r="B850" s="217"/>
      <c r="C850" s="1145" t="s">
        <v>398</v>
      </c>
      <c r="D850" s="1145"/>
      <c r="E850" s="1145"/>
      <c r="F850" s="196"/>
      <c r="G850" s="196"/>
      <c r="H850" s="196"/>
      <c r="I850" s="196"/>
      <c r="J850" s="198"/>
      <c r="K850" s="196"/>
      <c r="L850" s="218">
        <v>22.95</v>
      </c>
      <c r="M850" s="212"/>
      <c r="N850" s="199"/>
      <c r="Z850" s="193"/>
      <c r="AA850" s="200"/>
      <c r="AF850" s="200" t="s">
        <v>398</v>
      </c>
      <c r="AJ850" s="200"/>
      <c r="AL850" s="200"/>
    </row>
    <row r="851" spans="1:38" s="108" customFormat="1" ht="33.75" customHeight="1">
      <c r="A851" s="194" t="s">
        <v>1645</v>
      </c>
      <c r="B851" s="195" t="s">
        <v>1646</v>
      </c>
      <c r="C851" s="1145" t="s">
        <v>1647</v>
      </c>
      <c r="D851" s="1145"/>
      <c r="E851" s="1145"/>
      <c r="F851" s="196" t="s">
        <v>539</v>
      </c>
      <c r="G851" s="196"/>
      <c r="H851" s="196"/>
      <c r="I851" s="197">
        <v>7.5399999999999995E-2</v>
      </c>
      <c r="J851" s="198"/>
      <c r="K851" s="196"/>
      <c r="L851" s="198"/>
      <c r="M851" s="196"/>
      <c r="N851" s="199"/>
      <c r="Z851" s="193"/>
      <c r="AA851" s="200" t="s">
        <v>1647</v>
      </c>
      <c r="AF851" s="200"/>
      <c r="AJ851" s="200"/>
      <c r="AL851" s="200"/>
    </row>
    <row r="852" spans="1:38" s="108" customFormat="1" ht="12" customHeight="1">
      <c r="A852" s="201"/>
      <c r="B852" s="202"/>
      <c r="C852" s="1141" t="s">
        <v>1648</v>
      </c>
      <c r="D852" s="1141"/>
      <c r="E852" s="1141"/>
      <c r="F852" s="1141"/>
      <c r="G852" s="1141"/>
      <c r="H852" s="1141"/>
      <c r="I852" s="1141"/>
      <c r="J852" s="1141"/>
      <c r="K852" s="1141"/>
      <c r="L852" s="1141"/>
      <c r="M852" s="1141"/>
      <c r="N852" s="1146"/>
      <c r="Z852" s="193"/>
      <c r="AA852" s="200"/>
      <c r="AF852" s="200"/>
      <c r="AH852" s="109" t="s">
        <v>1648</v>
      </c>
      <c r="AJ852" s="200"/>
      <c r="AL852" s="200"/>
    </row>
    <row r="853" spans="1:38" s="108" customFormat="1" ht="12">
      <c r="A853" s="205"/>
      <c r="B853" s="206">
        <v>1</v>
      </c>
      <c r="C853" s="1141" t="s">
        <v>446</v>
      </c>
      <c r="D853" s="1141"/>
      <c r="E853" s="1141"/>
      <c r="F853" s="207"/>
      <c r="G853" s="207"/>
      <c r="H853" s="207"/>
      <c r="I853" s="207"/>
      <c r="J853" s="208">
        <v>829.12</v>
      </c>
      <c r="K853" s="207"/>
      <c r="L853" s="208">
        <v>62.52</v>
      </c>
      <c r="M853" s="207"/>
      <c r="N853" s="210"/>
      <c r="Z853" s="193"/>
      <c r="AA853" s="200"/>
      <c r="AC853" s="109" t="s">
        <v>446</v>
      </c>
      <c r="AF853" s="200"/>
      <c r="AJ853" s="200"/>
      <c r="AL853" s="200"/>
    </row>
    <row r="854" spans="1:38" s="108" customFormat="1" ht="12">
      <c r="A854" s="205"/>
      <c r="B854" s="206">
        <v>2</v>
      </c>
      <c r="C854" s="1141" t="s">
        <v>387</v>
      </c>
      <c r="D854" s="1141"/>
      <c r="E854" s="1141"/>
      <c r="F854" s="207"/>
      <c r="G854" s="207"/>
      <c r="H854" s="207"/>
      <c r="I854" s="207"/>
      <c r="J854" s="208">
        <v>21.88</v>
      </c>
      <c r="K854" s="207"/>
      <c r="L854" s="208">
        <v>1.65</v>
      </c>
      <c r="M854" s="207"/>
      <c r="N854" s="210"/>
      <c r="Z854" s="193"/>
      <c r="AA854" s="200"/>
      <c r="AC854" s="109" t="s">
        <v>387</v>
      </c>
      <c r="AF854" s="200"/>
      <c r="AJ854" s="200"/>
      <c r="AL854" s="200"/>
    </row>
    <row r="855" spans="1:38" s="108" customFormat="1" ht="12">
      <c r="A855" s="205"/>
      <c r="B855" s="206">
        <v>3</v>
      </c>
      <c r="C855" s="1141" t="s">
        <v>388</v>
      </c>
      <c r="D855" s="1141"/>
      <c r="E855" s="1141"/>
      <c r="F855" s="207"/>
      <c r="G855" s="207"/>
      <c r="H855" s="207"/>
      <c r="I855" s="207"/>
      <c r="J855" s="208">
        <v>3.51</v>
      </c>
      <c r="K855" s="207"/>
      <c r="L855" s="208">
        <v>0.26</v>
      </c>
      <c r="M855" s="207"/>
      <c r="N855" s="210"/>
      <c r="Z855" s="193"/>
      <c r="AA855" s="200"/>
      <c r="AC855" s="109" t="s">
        <v>388</v>
      </c>
      <c r="AF855" s="200"/>
      <c r="AJ855" s="200"/>
      <c r="AL855" s="200"/>
    </row>
    <row r="856" spans="1:38" s="108" customFormat="1" ht="12">
      <c r="A856" s="205"/>
      <c r="B856" s="206">
        <v>4</v>
      </c>
      <c r="C856" s="1141" t="s">
        <v>447</v>
      </c>
      <c r="D856" s="1141"/>
      <c r="E856" s="1141"/>
      <c r="F856" s="207"/>
      <c r="G856" s="207"/>
      <c r="H856" s="207"/>
      <c r="I856" s="207"/>
      <c r="J856" s="220">
        <v>6516.18</v>
      </c>
      <c r="K856" s="207"/>
      <c r="L856" s="208">
        <v>491.32</v>
      </c>
      <c r="M856" s="207"/>
      <c r="N856" s="210"/>
      <c r="Z856" s="193"/>
      <c r="AA856" s="200"/>
      <c r="AC856" s="109" t="s">
        <v>447</v>
      </c>
      <c r="AF856" s="200"/>
      <c r="AJ856" s="200"/>
      <c r="AL856" s="200"/>
    </row>
    <row r="857" spans="1:38" s="108" customFormat="1" ht="12">
      <c r="A857" s="205"/>
      <c r="B857" s="204"/>
      <c r="C857" s="1141" t="s">
        <v>448</v>
      </c>
      <c r="D857" s="1141"/>
      <c r="E857" s="1141"/>
      <c r="F857" s="207" t="s">
        <v>390</v>
      </c>
      <c r="G857" s="248">
        <v>97.2</v>
      </c>
      <c r="H857" s="207"/>
      <c r="I857" s="252">
        <v>7.3288799999999998</v>
      </c>
      <c r="J857" s="204"/>
      <c r="K857" s="207"/>
      <c r="L857" s="204"/>
      <c r="M857" s="207"/>
      <c r="N857" s="210"/>
      <c r="Z857" s="193"/>
      <c r="AA857" s="200"/>
      <c r="AD857" s="109" t="s">
        <v>448</v>
      </c>
      <c r="AF857" s="200"/>
      <c r="AJ857" s="200"/>
      <c r="AL857" s="200"/>
    </row>
    <row r="858" spans="1:38" s="108" customFormat="1" ht="12">
      <c r="A858" s="205"/>
      <c r="B858" s="204"/>
      <c r="C858" s="1141" t="s">
        <v>389</v>
      </c>
      <c r="D858" s="1141"/>
      <c r="E858" s="1141"/>
      <c r="F858" s="207" t="s">
        <v>390</v>
      </c>
      <c r="G858" s="209">
        <v>0.27</v>
      </c>
      <c r="H858" s="207"/>
      <c r="I858" s="249">
        <v>2.0358000000000001E-2</v>
      </c>
      <c r="J858" s="204"/>
      <c r="K858" s="207"/>
      <c r="L858" s="204"/>
      <c r="M858" s="207"/>
      <c r="N858" s="210"/>
      <c r="Z858" s="193"/>
      <c r="AA858" s="200"/>
      <c r="AD858" s="109" t="s">
        <v>389</v>
      </c>
      <c r="AF858" s="200"/>
      <c r="AJ858" s="200"/>
      <c r="AL858" s="200"/>
    </row>
    <row r="859" spans="1:38" s="108" customFormat="1" ht="12" customHeight="1">
      <c r="A859" s="205"/>
      <c r="B859" s="204"/>
      <c r="C859" s="1150" t="s">
        <v>391</v>
      </c>
      <c r="D859" s="1150"/>
      <c r="E859" s="1150"/>
      <c r="F859" s="212"/>
      <c r="G859" s="212"/>
      <c r="H859" s="212"/>
      <c r="I859" s="212"/>
      <c r="J859" s="221">
        <v>7367.18</v>
      </c>
      <c r="K859" s="212"/>
      <c r="L859" s="213">
        <v>555.49</v>
      </c>
      <c r="M859" s="212"/>
      <c r="N859" s="214"/>
      <c r="Z859" s="193"/>
      <c r="AA859" s="200"/>
      <c r="AE859" s="109" t="s">
        <v>391</v>
      </c>
      <c r="AF859" s="200"/>
      <c r="AJ859" s="200"/>
      <c r="AL859" s="200"/>
    </row>
    <row r="860" spans="1:38" s="108" customFormat="1" ht="12">
      <c r="A860" s="205"/>
      <c r="B860" s="204"/>
      <c r="C860" s="1141" t="s">
        <v>392</v>
      </c>
      <c r="D860" s="1141"/>
      <c r="E860" s="1141"/>
      <c r="F860" s="207"/>
      <c r="G860" s="207"/>
      <c r="H860" s="207"/>
      <c r="I860" s="207"/>
      <c r="J860" s="204"/>
      <c r="K860" s="207"/>
      <c r="L860" s="208">
        <v>62.78</v>
      </c>
      <c r="M860" s="207"/>
      <c r="N860" s="210"/>
      <c r="Z860" s="193"/>
      <c r="AA860" s="200"/>
      <c r="AD860" s="109" t="s">
        <v>392</v>
      </c>
      <c r="AF860" s="200"/>
      <c r="AJ860" s="200"/>
      <c r="AL860" s="200"/>
    </row>
    <row r="861" spans="1:38" s="108" customFormat="1" ht="22.5">
      <c r="A861" s="205"/>
      <c r="B861" s="204" t="s">
        <v>1446</v>
      </c>
      <c r="C861" s="1141" t="s">
        <v>1447</v>
      </c>
      <c r="D861" s="1141"/>
      <c r="E861" s="1141"/>
      <c r="F861" s="207" t="s">
        <v>395</v>
      </c>
      <c r="G861" s="215">
        <v>109</v>
      </c>
      <c r="H861" s="207"/>
      <c r="I861" s="215">
        <v>109</v>
      </c>
      <c r="J861" s="204"/>
      <c r="K861" s="207"/>
      <c r="L861" s="208">
        <v>68.430000000000007</v>
      </c>
      <c r="M861" s="207"/>
      <c r="N861" s="210"/>
      <c r="Z861" s="193"/>
      <c r="AA861" s="200"/>
      <c r="AD861" s="109" t="s">
        <v>1447</v>
      </c>
      <c r="AF861" s="200"/>
      <c r="AJ861" s="200"/>
      <c r="AL861" s="200"/>
    </row>
    <row r="862" spans="1:38" s="108" customFormat="1" ht="22.5">
      <c r="A862" s="205"/>
      <c r="B862" s="204" t="s">
        <v>1448</v>
      </c>
      <c r="C862" s="1141" t="s">
        <v>1449</v>
      </c>
      <c r="D862" s="1141"/>
      <c r="E862" s="1141"/>
      <c r="F862" s="207" t="s">
        <v>395</v>
      </c>
      <c r="G862" s="215">
        <v>57</v>
      </c>
      <c r="H862" s="207"/>
      <c r="I862" s="215">
        <v>57</v>
      </c>
      <c r="J862" s="204"/>
      <c r="K862" s="207"/>
      <c r="L862" s="208">
        <v>35.78</v>
      </c>
      <c r="M862" s="207"/>
      <c r="N862" s="210"/>
      <c r="Z862" s="193"/>
      <c r="AA862" s="200"/>
      <c r="AD862" s="109" t="s">
        <v>1449</v>
      </c>
      <c r="AF862" s="200"/>
      <c r="AJ862" s="200"/>
      <c r="AL862" s="200"/>
    </row>
    <row r="863" spans="1:38" s="108" customFormat="1" ht="12" customHeight="1">
      <c r="A863" s="216"/>
      <c r="B863" s="217"/>
      <c r="C863" s="1145" t="s">
        <v>398</v>
      </c>
      <c r="D863" s="1145"/>
      <c r="E863" s="1145"/>
      <c r="F863" s="196"/>
      <c r="G863" s="196"/>
      <c r="H863" s="196"/>
      <c r="I863" s="196"/>
      <c r="J863" s="198"/>
      <c r="K863" s="196"/>
      <c r="L863" s="218">
        <v>659.7</v>
      </c>
      <c r="M863" s="212"/>
      <c r="N863" s="199"/>
      <c r="Z863" s="193"/>
      <c r="AA863" s="200"/>
      <c r="AF863" s="200" t="s">
        <v>398</v>
      </c>
      <c r="AJ863" s="200"/>
      <c r="AL863" s="200"/>
    </row>
    <row r="864" spans="1:38" s="108" customFormat="1" ht="1.5" customHeight="1">
      <c r="A864" s="224"/>
      <c r="B864" s="217"/>
      <c r="C864" s="217"/>
      <c r="D864" s="217"/>
      <c r="E864" s="217"/>
      <c r="F864" s="225"/>
      <c r="G864" s="225"/>
      <c r="H864" s="225"/>
      <c r="I864" s="225"/>
      <c r="J864" s="226"/>
      <c r="K864" s="225"/>
      <c r="L864" s="226"/>
      <c r="M864" s="207"/>
      <c r="N864" s="226"/>
      <c r="Z864" s="193"/>
      <c r="AA864" s="200"/>
      <c r="AF864" s="200"/>
      <c r="AJ864" s="200"/>
      <c r="AL864" s="200"/>
    </row>
    <row r="865" spans="1:38" s="108" customFormat="1" ht="12" customHeight="1">
      <c r="A865" s="227"/>
      <c r="B865" s="198"/>
      <c r="C865" s="1145" t="s">
        <v>1649</v>
      </c>
      <c r="D865" s="1145"/>
      <c r="E865" s="1145"/>
      <c r="F865" s="1145"/>
      <c r="G865" s="1145"/>
      <c r="H865" s="1145"/>
      <c r="I865" s="1145"/>
      <c r="J865" s="1145"/>
      <c r="K865" s="1145"/>
      <c r="L865" s="228"/>
      <c r="M865" s="229"/>
      <c r="N865" s="230"/>
      <c r="Z865" s="193"/>
      <c r="AA865" s="200"/>
      <c r="AF865" s="200"/>
      <c r="AJ865" s="200" t="s">
        <v>1649</v>
      </c>
      <c r="AL865" s="200"/>
    </row>
    <row r="866" spans="1:38" s="108" customFormat="1" ht="12" customHeight="1">
      <c r="A866" s="231"/>
      <c r="B866" s="204"/>
      <c r="C866" s="1141" t="s">
        <v>416</v>
      </c>
      <c r="D866" s="1141"/>
      <c r="E866" s="1141"/>
      <c r="F866" s="1141"/>
      <c r="G866" s="1141"/>
      <c r="H866" s="1141"/>
      <c r="I866" s="1141"/>
      <c r="J866" s="1141"/>
      <c r="K866" s="1141"/>
      <c r="L866" s="232">
        <v>4432.6400000000003</v>
      </c>
      <c r="M866" s="233"/>
      <c r="N866" s="234"/>
      <c r="Z866" s="193"/>
      <c r="AA866" s="200"/>
      <c r="AF866" s="200"/>
      <c r="AJ866" s="200"/>
      <c r="AK866" s="109" t="s">
        <v>416</v>
      </c>
      <c r="AL866" s="200"/>
    </row>
    <row r="867" spans="1:38" s="108" customFormat="1" ht="12" customHeight="1">
      <c r="A867" s="231"/>
      <c r="B867" s="204"/>
      <c r="C867" s="1141" t="s">
        <v>417</v>
      </c>
      <c r="D867" s="1141"/>
      <c r="E867" s="1141"/>
      <c r="F867" s="1141"/>
      <c r="G867" s="1141"/>
      <c r="H867" s="1141"/>
      <c r="I867" s="1141"/>
      <c r="J867" s="1141"/>
      <c r="K867" s="1141"/>
      <c r="L867" s="236"/>
      <c r="M867" s="233"/>
      <c r="N867" s="234"/>
      <c r="Z867" s="193"/>
      <c r="AA867" s="200"/>
      <c r="AF867" s="200"/>
      <c r="AJ867" s="200"/>
      <c r="AK867" s="109" t="s">
        <v>417</v>
      </c>
      <c r="AL867" s="200"/>
    </row>
    <row r="868" spans="1:38" s="108" customFormat="1" ht="12" customHeight="1">
      <c r="A868" s="231"/>
      <c r="B868" s="204"/>
      <c r="C868" s="1141" t="s">
        <v>488</v>
      </c>
      <c r="D868" s="1141"/>
      <c r="E868" s="1141"/>
      <c r="F868" s="1141"/>
      <c r="G868" s="1141"/>
      <c r="H868" s="1141"/>
      <c r="I868" s="1141"/>
      <c r="J868" s="1141"/>
      <c r="K868" s="1141"/>
      <c r="L868" s="257">
        <v>165.94</v>
      </c>
      <c r="M868" s="233"/>
      <c r="N868" s="234"/>
      <c r="Z868" s="193"/>
      <c r="AA868" s="200"/>
      <c r="AF868" s="200"/>
      <c r="AJ868" s="200"/>
      <c r="AK868" s="109" t="s">
        <v>488</v>
      </c>
      <c r="AL868" s="200"/>
    </row>
    <row r="869" spans="1:38" s="108" customFormat="1" ht="12" customHeight="1">
      <c r="A869" s="231"/>
      <c r="B869" s="204"/>
      <c r="C869" s="1141" t="s">
        <v>418</v>
      </c>
      <c r="D869" s="1141"/>
      <c r="E869" s="1141"/>
      <c r="F869" s="1141"/>
      <c r="G869" s="1141"/>
      <c r="H869" s="1141"/>
      <c r="I869" s="1141"/>
      <c r="J869" s="1141"/>
      <c r="K869" s="1141"/>
      <c r="L869" s="257">
        <v>223.68</v>
      </c>
      <c r="M869" s="233"/>
      <c r="N869" s="234"/>
      <c r="Z869" s="193"/>
      <c r="AA869" s="200"/>
      <c r="AF869" s="200"/>
      <c r="AJ869" s="200"/>
      <c r="AK869" s="109" t="s">
        <v>418</v>
      </c>
      <c r="AL869" s="200"/>
    </row>
    <row r="870" spans="1:38" s="108" customFormat="1" ht="12" customHeight="1">
      <c r="A870" s="231"/>
      <c r="B870" s="204"/>
      <c r="C870" s="1141" t="s">
        <v>419</v>
      </c>
      <c r="D870" s="1141"/>
      <c r="E870" s="1141"/>
      <c r="F870" s="1141"/>
      <c r="G870" s="1141"/>
      <c r="H870" s="1141"/>
      <c r="I870" s="1141"/>
      <c r="J870" s="1141"/>
      <c r="K870" s="1141"/>
      <c r="L870" s="257">
        <v>21.91</v>
      </c>
      <c r="M870" s="233"/>
      <c r="N870" s="234"/>
      <c r="Z870" s="193"/>
      <c r="AA870" s="200"/>
      <c r="AF870" s="200"/>
      <c r="AJ870" s="200"/>
      <c r="AK870" s="109" t="s">
        <v>419</v>
      </c>
      <c r="AL870" s="200"/>
    </row>
    <row r="871" spans="1:38" s="108" customFormat="1" ht="12" customHeight="1">
      <c r="A871" s="231"/>
      <c r="B871" s="204"/>
      <c r="C871" s="1141" t="s">
        <v>420</v>
      </c>
      <c r="D871" s="1141"/>
      <c r="E871" s="1141"/>
      <c r="F871" s="1141"/>
      <c r="G871" s="1141"/>
      <c r="H871" s="1141"/>
      <c r="I871" s="1141"/>
      <c r="J871" s="1141"/>
      <c r="K871" s="1141"/>
      <c r="L871" s="232">
        <v>4043.02</v>
      </c>
      <c r="M871" s="233"/>
      <c r="N871" s="234"/>
      <c r="Z871" s="193"/>
      <c r="AA871" s="200"/>
      <c r="AF871" s="200"/>
      <c r="AJ871" s="200"/>
      <c r="AK871" s="109" t="s">
        <v>420</v>
      </c>
      <c r="AL871" s="200"/>
    </row>
    <row r="872" spans="1:38" s="108" customFormat="1" ht="12" customHeight="1">
      <c r="A872" s="231"/>
      <c r="B872" s="204"/>
      <c r="C872" s="1141" t="s">
        <v>421</v>
      </c>
      <c r="D872" s="1141"/>
      <c r="E872" s="1141"/>
      <c r="F872" s="1141"/>
      <c r="G872" s="1141"/>
      <c r="H872" s="1141"/>
      <c r="I872" s="1141"/>
      <c r="J872" s="1141"/>
      <c r="K872" s="1141"/>
      <c r="L872" s="232">
        <v>4730.4399999999996</v>
      </c>
      <c r="M872" s="233"/>
      <c r="N872" s="234"/>
      <c r="Z872" s="193"/>
      <c r="AA872" s="200"/>
      <c r="AF872" s="200"/>
      <c r="AJ872" s="200"/>
      <c r="AK872" s="109" t="s">
        <v>421</v>
      </c>
      <c r="AL872" s="200"/>
    </row>
    <row r="873" spans="1:38" s="108" customFormat="1" ht="12" customHeight="1">
      <c r="A873" s="231"/>
      <c r="B873" s="204"/>
      <c r="C873" s="1141" t="s">
        <v>417</v>
      </c>
      <c r="D873" s="1141"/>
      <c r="E873" s="1141"/>
      <c r="F873" s="1141"/>
      <c r="G873" s="1141"/>
      <c r="H873" s="1141"/>
      <c r="I873" s="1141"/>
      <c r="J873" s="1141"/>
      <c r="K873" s="1141"/>
      <c r="L873" s="236"/>
      <c r="M873" s="233"/>
      <c r="N873" s="234"/>
      <c r="Z873" s="193"/>
      <c r="AA873" s="200"/>
      <c r="AF873" s="200"/>
      <c r="AJ873" s="200"/>
      <c r="AK873" s="109" t="s">
        <v>417</v>
      </c>
      <c r="AL873" s="200"/>
    </row>
    <row r="874" spans="1:38" s="108" customFormat="1" ht="12" customHeight="1">
      <c r="A874" s="231"/>
      <c r="B874" s="204"/>
      <c r="C874" s="1141" t="s">
        <v>489</v>
      </c>
      <c r="D874" s="1141"/>
      <c r="E874" s="1141"/>
      <c r="F874" s="1141"/>
      <c r="G874" s="1141"/>
      <c r="H874" s="1141"/>
      <c r="I874" s="1141"/>
      <c r="J874" s="1141"/>
      <c r="K874" s="1141"/>
      <c r="L874" s="257">
        <v>165.94</v>
      </c>
      <c r="M874" s="233"/>
      <c r="N874" s="234"/>
      <c r="Z874" s="193"/>
      <c r="AA874" s="200"/>
      <c r="AF874" s="200"/>
      <c r="AJ874" s="200"/>
      <c r="AK874" s="109" t="s">
        <v>489</v>
      </c>
      <c r="AL874" s="200"/>
    </row>
    <row r="875" spans="1:38" s="108" customFormat="1" ht="12" customHeight="1">
      <c r="A875" s="231"/>
      <c r="B875" s="204"/>
      <c r="C875" s="1141" t="s">
        <v>490</v>
      </c>
      <c r="D875" s="1141"/>
      <c r="E875" s="1141"/>
      <c r="F875" s="1141"/>
      <c r="G875" s="1141"/>
      <c r="H875" s="1141"/>
      <c r="I875" s="1141"/>
      <c r="J875" s="1141"/>
      <c r="K875" s="1141"/>
      <c r="L875" s="257">
        <v>223.68</v>
      </c>
      <c r="M875" s="233"/>
      <c r="N875" s="234"/>
      <c r="Z875" s="193"/>
      <c r="AA875" s="200"/>
      <c r="AF875" s="200"/>
      <c r="AJ875" s="200"/>
      <c r="AK875" s="109" t="s">
        <v>490</v>
      </c>
      <c r="AL875" s="200"/>
    </row>
    <row r="876" spans="1:38" s="108" customFormat="1" ht="12" customHeight="1">
      <c r="A876" s="231"/>
      <c r="B876" s="204"/>
      <c r="C876" s="1141" t="s">
        <v>491</v>
      </c>
      <c r="D876" s="1141"/>
      <c r="E876" s="1141"/>
      <c r="F876" s="1141"/>
      <c r="G876" s="1141"/>
      <c r="H876" s="1141"/>
      <c r="I876" s="1141"/>
      <c r="J876" s="1141"/>
      <c r="K876" s="1141"/>
      <c r="L876" s="257">
        <v>21.91</v>
      </c>
      <c r="M876" s="233"/>
      <c r="N876" s="234"/>
      <c r="Z876" s="193"/>
      <c r="AA876" s="200"/>
      <c r="AF876" s="200"/>
      <c r="AJ876" s="200"/>
      <c r="AK876" s="109" t="s">
        <v>491</v>
      </c>
      <c r="AL876" s="200"/>
    </row>
    <row r="877" spans="1:38" s="108" customFormat="1" ht="12" customHeight="1">
      <c r="A877" s="231"/>
      <c r="B877" s="204"/>
      <c r="C877" s="1141" t="s">
        <v>492</v>
      </c>
      <c r="D877" s="1141"/>
      <c r="E877" s="1141"/>
      <c r="F877" s="1141"/>
      <c r="G877" s="1141"/>
      <c r="H877" s="1141"/>
      <c r="I877" s="1141"/>
      <c r="J877" s="1141"/>
      <c r="K877" s="1141"/>
      <c r="L877" s="232">
        <v>4043.02</v>
      </c>
      <c r="M877" s="233"/>
      <c r="N877" s="234"/>
      <c r="Z877" s="193"/>
      <c r="AA877" s="200"/>
      <c r="AF877" s="200"/>
      <c r="AJ877" s="200"/>
      <c r="AK877" s="109" t="s">
        <v>492</v>
      </c>
      <c r="AL877" s="200"/>
    </row>
    <row r="878" spans="1:38" s="108" customFormat="1" ht="12" customHeight="1">
      <c r="A878" s="231"/>
      <c r="B878" s="204"/>
      <c r="C878" s="1141" t="s">
        <v>493</v>
      </c>
      <c r="D878" s="1141"/>
      <c r="E878" s="1141"/>
      <c r="F878" s="1141"/>
      <c r="G878" s="1141"/>
      <c r="H878" s="1141"/>
      <c r="I878" s="1141"/>
      <c r="J878" s="1141"/>
      <c r="K878" s="1141"/>
      <c r="L878" s="257">
        <v>184.78</v>
      </c>
      <c r="M878" s="233"/>
      <c r="N878" s="234"/>
      <c r="Z878" s="193"/>
      <c r="AA878" s="200"/>
      <c r="AF878" s="200"/>
      <c r="AJ878" s="200"/>
      <c r="AK878" s="109" t="s">
        <v>493</v>
      </c>
      <c r="AL878" s="200"/>
    </row>
    <row r="879" spans="1:38" s="108" customFormat="1" ht="12" customHeight="1">
      <c r="A879" s="231"/>
      <c r="B879" s="204"/>
      <c r="C879" s="1141" t="s">
        <v>494</v>
      </c>
      <c r="D879" s="1141"/>
      <c r="E879" s="1141"/>
      <c r="F879" s="1141"/>
      <c r="G879" s="1141"/>
      <c r="H879" s="1141"/>
      <c r="I879" s="1141"/>
      <c r="J879" s="1141"/>
      <c r="K879" s="1141"/>
      <c r="L879" s="257">
        <v>113.02</v>
      </c>
      <c r="M879" s="233"/>
      <c r="N879" s="234"/>
      <c r="Z879" s="193"/>
      <c r="AA879" s="200"/>
      <c r="AF879" s="200"/>
      <c r="AJ879" s="200"/>
      <c r="AK879" s="109" t="s">
        <v>494</v>
      </c>
      <c r="AL879" s="200"/>
    </row>
    <row r="880" spans="1:38" s="108" customFormat="1" ht="12" customHeight="1">
      <c r="A880" s="231"/>
      <c r="B880" s="204"/>
      <c r="C880" s="1141" t="s">
        <v>431</v>
      </c>
      <c r="D880" s="1141"/>
      <c r="E880" s="1141"/>
      <c r="F880" s="1141"/>
      <c r="G880" s="1141"/>
      <c r="H880" s="1141"/>
      <c r="I880" s="1141"/>
      <c r="J880" s="1141"/>
      <c r="K880" s="1141"/>
      <c r="L880" s="257">
        <v>187.85</v>
      </c>
      <c r="M880" s="233"/>
      <c r="N880" s="234"/>
      <c r="Z880" s="193"/>
      <c r="AA880" s="200"/>
      <c r="AF880" s="200"/>
      <c r="AJ880" s="200"/>
      <c r="AK880" s="109" t="s">
        <v>431</v>
      </c>
      <c r="AL880" s="200"/>
    </row>
    <row r="881" spans="1:39" s="108" customFormat="1" ht="12" customHeight="1">
      <c r="A881" s="231"/>
      <c r="B881" s="204"/>
      <c r="C881" s="1141" t="s">
        <v>432</v>
      </c>
      <c r="D881" s="1141"/>
      <c r="E881" s="1141"/>
      <c r="F881" s="1141"/>
      <c r="G881" s="1141"/>
      <c r="H881" s="1141"/>
      <c r="I881" s="1141"/>
      <c r="J881" s="1141"/>
      <c r="K881" s="1141"/>
      <c r="L881" s="257">
        <v>184.78</v>
      </c>
      <c r="M881" s="233"/>
      <c r="N881" s="234"/>
      <c r="Z881" s="193"/>
      <c r="AA881" s="200"/>
      <c r="AF881" s="200"/>
      <c r="AJ881" s="200"/>
      <c r="AK881" s="109" t="s">
        <v>432</v>
      </c>
      <c r="AL881" s="200"/>
    </row>
    <row r="882" spans="1:39" s="108" customFormat="1" ht="12" customHeight="1">
      <c r="A882" s="231"/>
      <c r="B882" s="204"/>
      <c r="C882" s="1141" t="s">
        <v>433</v>
      </c>
      <c r="D882" s="1141"/>
      <c r="E882" s="1141"/>
      <c r="F882" s="1141"/>
      <c r="G882" s="1141"/>
      <c r="H882" s="1141"/>
      <c r="I882" s="1141"/>
      <c r="J882" s="1141"/>
      <c r="K882" s="1141"/>
      <c r="L882" s="257">
        <v>113.02</v>
      </c>
      <c r="M882" s="233"/>
      <c r="N882" s="234"/>
      <c r="Z882" s="193"/>
      <c r="AA882" s="200"/>
      <c r="AF882" s="200"/>
      <c r="AJ882" s="200"/>
      <c r="AK882" s="109" t="s">
        <v>433</v>
      </c>
      <c r="AL882" s="200"/>
    </row>
    <row r="883" spans="1:39" s="108" customFormat="1" ht="12" customHeight="1">
      <c r="A883" s="231"/>
      <c r="B883" s="226"/>
      <c r="C883" s="1142" t="s">
        <v>1650</v>
      </c>
      <c r="D883" s="1142"/>
      <c r="E883" s="1142"/>
      <c r="F883" s="1142"/>
      <c r="G883" s="1142"/>
      <c r="H883" s="1142"/>
      <c r="I883" s="1142"/>
      <c r="J883" s="1142"/>
      <c r="K883" s="1142"/>
      <c r="L883" s="239">
        <v>4730.4399999999996</v>
      </c>
      <c r="M883" s="240"/>
      <c r="N883" s="253"/>
      <c r="Z883" s="193"/>
      <c r="AA883" s="200"/>
      <c r="AF883" s="200"/>
      <c r="AJ883" s="200"/>
      <c r="AL883" s="200" t="s">
        <v>1650</v>
      </c>
    </row>
    <row r="884" spans="1:39" s="108" customFormat="1" ht="24" customHeight="1">
      <c r="A884" s="1089" t="s">
        <v>1651</v>
      </c>
      <c r="B884" s="1090"/>
      <c r="C884" s="1090"/>
      <c r="D884" s="1090"/>
      <c r="E884" s="1090"/>
      <c r="F884" s="1090"/>
      <c r="G884" s="1090"/>
      <c r="H884" s="1090"/>
      <c r="I884" s="1090"/>
      <c r="J884" s="1090"/>
      <c r="K884" s="1090"/>
      <c r="L884" s="1090"/>
      <c r="M884" s="1090"/>
      <c r="N884" s="1095"/>
      <c r="Z884" s="193" t="s">
        <v>1651</v>
      </c>
      <c r="AA884" s="200"/>
      <c r="AF884" s="200"/>
      <c r="AJ884" s="200"/>
      <c r="AL884" s="200"/>
    </row>
    <row r="885" spans="1:39" s="108" customFormat="1" ht="12" customHeight="1">
      <c r="A885" s="1147" t="s">
        <v>1652</v>
      </c>
      <c r="B885" s="1148"/>
      <c r="C885" s="1148"/>
      <c r="D885" s="1148"/>
      <c r="E885" s="1148"/>
      <c r="F885" s="1148"/>
      <c r="G885" s="1148"/>
      <c r="H885" s="1148"/>
      <c r="I885" s="1148"/>
      <c r="J885" s="1148"/>
      <c r="K885" s="1148"/>
      <c r="L885" s="1148"/>
      <c r="M885" s="1148"/>
      <c r="N885" s="1149"/>
      <c r="Z885" s="193"/>
      <c r="AA885" s="200"/>
      <c r="AF885" s="200"/>
      <c r="AJ885" s="200"/>
      <c r="AL885" s="200"/>
      <c r="AM885" s="200" t="s">
        <v>1652</v>
      </c>
    </row>
    <row r="886" spans="1:39" s="108" customFormat="1" ht="33.75" customHeight="1">
      <c r="A886" s="194" t="s">
        <v>1093</v>
      </c>
      <c r="B886" s="195" t="s">
        <v>860</v>
      </c>
      <c r="C886" s="1145" t="s">
        <v>861</v>
      </c>
      <c r="D886" s="1145"/>
      <c r="E886" s="1145"/>
      <c r="F886" s="196" t="s">
        <v>414</v>
      </c>
      <c r="G886" s="196"/>
      <c r="H886" s="196"/>
      <c r="I886" s="223">
        <v>0.27800000000000002</v>
      </c>
      <c r="J886" s="218">
        <v>61.63</v>
      </c>
      <c r="K886" s="196"/>
      <c r="L886" s="218">
        <v>17.13</v>
      </c>
      <c r="M886" s="196"/>
      <c r="N886" s="199"/>
      <c r="Z886" s="193"/>
      <c r="AA886" s="200" t="s">
        <v>861</v>
      </c>
      <c r="AF886" s="200"/>
      <c r="AJ886" s="200"/>
      <c r="AL886" s="200"/>
      <c r="AM886" s="200"/>
    </row>
    <row r="887" spans="1:39" s="108" customFormat="1" ht="12" customHeight="1">
      <c r="A887" s="216"/>
      <c r="B887" s="217"/>
      <c r="C887" s="1141" t="s">
        <v>747</v>
      </c>
      <c r="D887" s="1141"/>
      <c r="E887" s="1141"/>
      <c r="F887" s="1141"/>
      <c r="G887" s="1141"/>
      <c r="H887" s="1141"/>
      <c r="I887" s="1141"/>
      <c r="J887" s="1141"/>
      <c r="K887" s="1141"/>
      <c r="L887" s="1141"/>
      <c r="M887" s="1141"/>
      <c r="N887" s="1146"/>
      <c r="Z887" s="193"/>
      <c r="AA887" s="200"/>
      <c r="AF887" s="200"/>
      <c r="AG887" s="109" t="s">
        <v>747</v>
      </c>
      <c r="AJ887" s="200"/>
      <c r="AL887" s="200"/>
      <c r="AM887" s="200"/>
    </row>
    <row r="888" spans="1:39" s="108" customFormat="1" ht="12" customHeight="1">
      <c r="A888" s="201"/>
      <c r="B888" s="202"/>
      <c r="C888" s="1141" t="s">
        <v>1653</v>
      </c>
      <c r="D888" s="1141"/>
      <c r="E888" s="1141"/>
      <c r="F888" s="1141"/>
      <c r="G888" s="1141"/>
      <c r="H888" s="1141"/>
      <c r="I888" s="1141"/>
      <c r="J888" s="1141"/>
      <c r="K888" s="1141"/>
      <c r="L888" s="1141"/>
      <c r="M888" s="1141"/>
      <c r="N888" s="1146"/>
      <c r="Z888" s="193"/>
      <c r="AA888" s="200"/>
      <c r="AF888" s="200"/>
      <c r="AH888" s="109" t="s">
        <v>1653</v>
      </c>
      <c r="AJ888" s="200"/>
      <c r="AL888" s="200"/>
      <c r="AM888" s="200"/>
    </row>
    <row r="889" spans="1:39" s="108" customFormat="1" ht="12" customHeight="1">
      <c r="A889" s="216"/>
      <c r="B889" s="217"/>
      <c r="C889" s="1145" t="s">
        <v>398</v>
      </c>
      <c r="D889" s="1145"/>
      <c r="E889" s="1145"/>
      <c r="F889" s="196"/>
      <c r="G889" s="196"/>
      <c r="H889" s="196"/>
      <c r="I889" s="196"/>
      <c r="J889" s="198"/>
      <c r="K889" s="196"/>
      <c r="L889" s="218">
        <v>17.13</v>
      </c>
      <c r="M889" s="212"/>
      <c r="N889" s="199"/>
      <c r="Z889" s="193"/>
      <c r="AA889" s="200"/>
      <c r="AF889" s="200" t="s">
        <v>398</v>
      </c>
      <c r="AJ889" s="200"/>
      <c r="AL889" s="200"/>
      <c r="AM889" s="200"/>
    </row>
    <row r="890" spans="1:39" s="108" customFormat="1" ht="12" customHeight="1">
      <c r="A890" s="1147" t="s">
        <v>758</v>
      </c>
      <c r="B890" s="1148"/>
      <c r="C890" s="1148"/>
      <c r="D890" s="1148"/>
      <c r="E890" s="1148"/>
      <c r="F890" s="1148"/>
      <c r="G890" s="1148"/>
      <c r="H890" s="1148"/>
      <c r="I890" s="1148"/>
      <c r="J890" s="1148"/>
      <c r="K890" s="1148"/>
      <c r="L890" s="1148"/>
      <c r="M890" s="1148"/>
      <c r="N890" s="1149"/>
      <c r="Z890" s="193"/>
      <c r="AA890" s="200"/>
      <c r="AF890" s="200"/>
      <c r="AJ890" s="200"/>
      <c r="AL890" s="200"/>
      <c r="AM890" s="200" t="s">
        <v>758</v>
      </c>
    </row>
    <row r="891" spans="1:39" s="108" customFormat="1" ht="45" customHeight="1">
      <c r="A891" s="194" t="s">
        <v>1654</v>
      </c>
      <c r="B891" s="195" t="s">
        <v>760</v>
      </c>
      <c r="C891" s="1145" t="s">
        <v>761</v>
      </c>
      <c r="D891" s="1145"/>
      <c r="E891" s="1145"/>
      <c r="F891" s="196" t="s">
        <v>414</v>
      </c>
      <c r="G891" s="196"/>
      <c r="H891" s="196"/>
      <c r="I891" s="223">
        <v>66.581999999999994</v>
      </c>
      <c r="J891" s="218">
        <v>38.729999999999997</v>
      </c>
      <c r="K891" s="196"/>
      <c r="L891" s="222">
        <v>2578.7199999999998</v>
      </c>
      <c r="M891" s="196"/>
      <c r="N891" s="199"/>
      <c r="Z891" s="193"/>
      <c r="AA891" s="200" t="s">
        <v>761</v>
      </c>
      <c r="AF891" s="200"/>
      <c r="AJ891" s="200"/>
      <c r="AL891" s="200"/>
      <c r="AM891" s="200"/>
    </row>
    <row r="892" spans="1:39" s="108" customFormat="1" ht="12" customHeight="1">
      <c r="A892" s="216"/>
      <c r="B892" s="217"/>
      <c r="C892" s="1141" t="s">
        <v>747</v>
      </c>
      <c r="D892" s="1141"/>
      <c r="E892" s="1141"/>
      <c r="F892" s="1141"/>
      <c r="G892" s="1141"/>
      <c r="H892" s="1141"/>
      <c r="I892" s="1141"/>
      <c r="J892" s="1141"/>
      <c r="K892" s="1141"/>
      <c r="L892" s="1141"/>
      <c r="M892" s="1141"/>
      <c r="N892" s="1146"/>
      <c r="Z892" s="193"/>
      <c r="AA892" s="200"/>
      <c r="AF892" s="200"/>
      <c r="AG892" s="109" t="s">
        <v>747</v>
      </c>
      <c r="AJ892" s="200"/>
      <c r="AL892" s="200"/>
      <c r="AM892" s="200"/>
    </row>
    <row r="893" spans="1:39" s="108" customFormat="1" ht="12" customHeight="1">
      <c r="A893" s="201"/>
      <c r="B893" s="202"/>
      <c r="C893" s="1141" t="s">
        <v>1655</v>
      </c>
      <c r="D893" s="1141"/>
      <c r="E893" s="1141"/>
      <c r="F893" s="1141"/>
      <c r="G893" s="1141"/>
      <c r="H893" s="1141"/>
      <c r="I893" s="1141"/>
      <c r="J893" s="1141"/>
      <c r="K893" s="1141"/>
      <c r="L893" s="1141"/>
      <c r="M893" s="1141"/>
      <c r="N893" s="1146"/>
      <c r="Z893" s="193"/>
      <c r="AA893" s="200"/>
      <c r="AF893" s="200"/>
      <c r="AH893" s="109" t="s">
        <v>1655</v>
      </c>
      <c r="AJ893" s="200"/>
      <c r="AL893" s="200"/>
      <c r="AM893" s="200"/>
    </row>
    <row r="894" spans="1:39" s="108" customFormat="1" ht="12" customHeight="1">
      <c r="A894" s="216"/>
      <c r="B894" s="217"/>
      <c r="C894" s="1145" t="s">
        <v>398</v>
      </c>
      <c r="D894" s="1145"/>
      <c r="E894" s="1145"/>
      <c r="F894" s="196"/>
      <c r="G894" s="196"/>
      <c r="H894" s="196"/>
      <c r="I894" s="196"/>
      <c r="J894" s="198"/>
      <c r="K894" s="196"/>
      <c r="L894" s="222">
        <v>2578.7199999999998</v>
      </c>
      <c r="M894" s="212"/>
      <c r="N894" s="199"/>
      <c r="Z894" s="193"/>
      <c r="AA894" s="200"/>
      <c r="AF894" s="200" t="s">
        <v>398</v>
      </c>
      <c r="AJ894" s="200"/>
      <c r="AL894" s="200"/>
      <c r="AM894" s="200"/>
    </row>
    <row r="895" spans="1:39" s="108" customFormat="1" ht="22.5" customHeight="1">
      <c r="A895" s="194" t="s">
        <v>1106</v>
      </c>
      <c r="B895" s="195" t="s">
        <v>764</v>
      </c>
      <c r="C895" s="1145" t="s">
        <v>765</v>
      </c>
      <c r="D895" s="1145"/>
      <c r="E895" s="1145"/>
      <c r="F895" s="196" t="s">
        <v>414</v>
      </c>
      <c r="G895" s="196"/>
      <c r="H895" s="196"/>
      <c r="I895" s="223">
        <v>66.581999999999994</v>
      </c>
      <c r="J895" s="218">
        <v>0.59</v>
      </c>
      <c r="K895" s="251">
        <v>26</v>
      </c>
      <c r="L895" s="222">
        <v>1021.37</v>
      </c>
      <c r="M895" s="196"/>
      <c r="N895" s="199"/>
      <c r="Z895" s="193"/>
      <c r="AA895" s="200" t="s">
        <v>765</v>
      </c>
      <c r="AF895" s="200"/>
      <c r="AJ895" s="200"/>
      <c r="AL895" s="200"/>
      <c r="AM895" s="200"/>
    </row>
    <row r="896" spans="1:39" s="108" customFormat="1" ht="12" customHeight="1">
      <c r="A896" s="216"/>
      <c r="B896" s="217"/>
      <c r="C896" s="1141" t="s">
        <v>747</v>
      </c>
      <c r="D896" s="1141"/>
      <c r="E896" s="1141"/>
      <c r="F896" s="1141"/>
      <c r="G896" s="1141"/>
      <c r="H896" s="1141"/>
      <c r="I896" s="1141"/>
      <c r="J896" s="1141"/>
      <c r="K896" s="1141"/>
      <c r="L896" s="1141"/>
      <c r="M896" s="1141"/>
      <c r="N896" s="1146"/>
      <c r="Z896" s="193"/>
      <c r="AA896" s="200"/>
      <c r="AF896" s="200"/>
      <c r="AG896" s="109" t="s">
        <v>747</v>
      </c>
      <c r="AJ896" s="200"/>
      <c r="AL896" s="200"/>
      <c r="AM896" s="200"/>
    </row>
    <row r="897" spans="1:39" s="108" customFormat="1" ht="12" customHeight="1">
      <c r="A897" s="201"/>
      <c r="B897" s="202"/>
      <c r="C897" s="1141" t="s">
        <v>1655</v>
      </c>
      <c r="D897" s="1141"/>
      <c r="E897" s="1141"/>
      <c r="F897" s="1141"/>
      <c r="G897" s="1141"/>
      <c r="H897" s="1141"/>
      <c r="I897" s="1141"/>
      <c r="J897" s="1141"/>
      <c r="K897" s="1141"/>
      <c r="L897" s="1141"/>
      <c r="M897" s="1141"/>
      <c r="N897" s="1146"/>
      <c r="Z897" s="193"/>
      <c r="AA897" s="200"/>
      <c r="AF897" s="200"/>
      <c r="AH897" s="109" t="s">
        <v>1655</v>
      </c>
      <c r="AJ897" s="200"/>
      <c r="AL897" s="200"/>
      <c r="AM897" s="200"/>
    </row>
    <row r="898" spans="1:39" s="108" customFormat="1" ht="12" customHeight="1">
      <c r="A898" s="203"/>
      <c r="B898" s="204"/>
      <c r="C898" s="1141" t="s">
        <v>766</v>
      </c>
      <c r="D898" s="1141"/>
      <c r="E898" s="1141"/>
      <c r="F898" s="1141"/>
      <c r="G898" s="1141"/>
      <c r="H898" s="1141"/>
      <c r="I898" s="1141"/>
      <c r="J898" s="1141"/>
      <c r="K898" s="1141"/>
      <c r="L898" s="1141"/>
      <c r="M898" s="1141"/>
      <c r="N898" s="1146"/>
      <c r="Z898" s="193"/>
      <c r="AA898" s="200"/>
      <c r="AB898" s="109" t="s">
        <v>766</v>
      </c>
      <c r="AF898" s="200"/>
      <c r="AJ898" s="200"/>
      <c r="AL898" s="200"/>
      <c r="AM898" s="200"/>
    </row>
    <row r="899" spans="1:39" s="108" customFormat="1" ht="12" customHeight="1">
      <c r="A899" s="216"/>
      <c r="B899" s="217"/>
      <c r="C899" s="1145" t="s">
        <v>398</v>
      </c>
      <c r="D899" s="1145"/>
      <c r="E899" s="1145"/>
      <c r="F899" s="196"/>
      <c r="G899" s="196"/>
      <c r="H899" s="196"/>
      <c r="I899" s="196"/>
      <c r="J899" s="198"/>
      <c r="K899" s="196"/>
      <c r="L899" s="222">
        <v>1021.37</v>
      </c>
      <c r="M899" s="212"/>
      <c r="N899" s="199"/>
      <c r="Z899" s="193"/>
      <c r="AA899" s="200"/>
      <c r="AF899" s="200" t="s">
        <v>398</v>
      </c>
      <c r="AJ899" s="200"/>
      <c r="AL899" s="200"/>
      <c r="AM899" s="200"/>
    </row>
    <row r="900" spans="1:39" s="108" customFormat="1" ht="12" customHeight="1">
      <c r="A900" s="1147" t="s">
        <v>863</v>
      </c>
      <c r="B900" s="1148"/>
      <c r="C900" s="1148"/>
      <c r="D900" s="1148"/>
      <c r="E900" s="1148"/>
      <c r="F900" s="1148"/>
      <c r="G900" s="1148"/>
      <c r="H900" s="1148"/>
      <c r="I900" s="1148"/>
      <c r="J900" s="1148"/>
      <c r="K900" s="1148"/>
      <c r="L900" s="1148"/>
      <c r="M900" s="1148"/>
      <c r="N900" s="1149"/>
      <c r="Z900" s="193"/>
      <c r="AA900" s="200"/>
      <c r="AF900" s="200"/>
      <c r="AJ900" s="200"/>
      <c r="AL900" s="200"/>
      <c r="AM900" s="200" t="s">
        <v>863</v>
      </c>
    </row>
    <row r="901" spans="1:39" s="108" customFormat="1" ht="45" customHeight="1">
      <c r="A901" s="194" t="s">
        <v>1115</v>
      </c>
      <c r="B901" s="195" t="s">
        <v>412</v>
      </c>
      <c r="C901" s="1145" t="s">
        <v>413</v>
      </c>
      <c r="D901" s="1145"/>
      <c r="E901" s="1145"/>
      <c r="F901" s="196" t="s">
        <v>414</v>
      </c>
      <c r="G901" s="196"/>
      <c r="H901" s="196"/>
      <c r="I901" s="223">
        <v>26.303999999999998</v>
      </c>
      <c r="J901" s="218">
        <v>25.19</v>
      </c>
      <c r="K901" s="196"/>
      <c r="L901" s="218">
        <v>662.6</v>
      </c>
      <c r="M901" s="196"/>
      <c r="N901" s="199"/>
      <c r="Z901" s="193"/>
      <c r="AA901" s="200" t="s">
        <v>413</v>
      </c>
      <c r="AF901" s="200"/>
      <c r="AJ901" s="200"/>
      <c r="AL901" s="200"/>
      <c r="AM901" s="200"/>
    </row>
    <row r="902" spans="1:39" s="108" customFormat="1" ht="12" customHeight="1">
      <c r="A902" s="201"/>
      <c r="B902" s="202"/>
      <c r="C902" s="1141" t="s">
        <v>1656</v>
      </c>
      <c r="D902" s="1141"/>
      <c r="E902" s="1141"/>
      <c r="F902" s="1141"/>
      <c r="G902" s="1141"/>
      <c r="H902" s="1141"/>
      <c r="I902" s="1141"/>
      <c r="J902" s="1141"/>
      <c r="K902" s="1141"/>
      <c r="L902" s="1141"/>
      <c r="M902" s="1141"/>
      <c r="N902" s="1146"/>
      <c r="Z902" s="193"/>
      <c r="AA902" s="200"/>
      <c r="AF902" s="200"/>
      <c r="AH902" s="109" t="s">
        <v>1656</v>
      </c>
      <c r="AJ902" s="200"/>
      <c r="AL902" s="200"/>
      <c r="AM902" s="200"/>
    </row>
    <row r="903" spans="1:39" s="108" customFormat="1" ht="12" customHeight="1">
      <c r="A903" s="216"/>
      <c r="B903" s="217"/>
      <c r="C903" s="1145" t="s">
        <v>398</v>
      </c>
      <c r="D903" s="1145"/>
      <c r="E903" s="1145"/>
      <c r="F903" s="196"/>
      <c r="G903" s="196"/>
      <c r="H903" s="196"/>
      <c r="I903" s="196"/>
      <c r="J903" s="198"/>
      <c r="K903" s="196"/>
      <c r="L903" s="218">
        <v>662.6</v>
      </c>
      <c r="M903" s="212"/>
      <c r="N903" s="199"/>
      <c r="Z903" s="193"/>
      <c r="AA903" s="200"/>
      <c r="AF903" s="200" t="s">
        <v>398</v>
      </c>
      <c r="AJ903" s="200"/>
      <c r="AL903" s="200"/>
      <c r="AM903" s="200"/>
    </row>
    <row r="904" spans="1:39" s="108" customFormat="1" ht="12" customHeight="1">
      <c r="A904" s="1147" t="s">
        <v>743</v>
      </c>
      <c r="B904" s="1148"/>
      <c r="C904" s="1148"/>
      <c r="D904" s="1148"/>
      <c r="E904" s="1148"/>
      <c r="F904" s="1148"/>
      <c r="G904" s="1148"/>
      <c r="H904" s="1148"/>
      <c r="I904" s="1148"/>
      <c r="J904" s="1148"/>
      <c r="K904" s="1148"/>
      <c r="L904" s="1148"/>
      <c r="M904" s="1148"/>
      <c r="N904" s="1149"/>
      <c r="Z904" s="193"/>
      <c r="AA904" s="200"/>
      <c r="AF904" s="200"/>
      <c r="AJ904" s="200"/>
      <c r="AL904" s="200"/>
      <c r="AM904" s="200" t="s">
        <v>743</v>
      </c>
    </row>
    <row r="905" spans="1:39" s="108" customFormat="1" ht="33.75" customHeight="1">
      <c r="A905" s="194" t="s">
        <v>1118</v>
      </c>
      <c r="B905" s="195" t="s">
        <v>745</v>
      </c>
      <c r="C905" s="1145" t="s">
        <v>746</v>
      </c>
      <c r="D905" s="1145"/>
      <c r="E905" s="1145"/>
      <c r="F905" s="196" t="s">
        <v>414</v>
      </c>
      <c r="G905" s="196"/>
      <c r="H905" s="196"/>
      <c r="I905" s="223">
        <v>15.156000000000001</v>
      </c>
      <c r="J905" s="218">
        <v>64.680000000000007</v>
      </c>
      <c r="K905" s="196"/>
      <c r="L905" s="218">
        <v>980.29</v>
      </c>
      <c r="M905" s="196"/>
      <c r="N905" s="199"/>
      <c r="Z905" s="193"/>
      <c r="AA905" s="200" t="s">
        <v>746</v>
      </c>
      <c r="AF905" s="200"/>
      <c r="AJ905" s="200"/>
      <c r="AL905" s="200"/>
      <c r="AM905" s="200"/>
    </row>
    <row r="906" spans="1:39" s="108" customFormat="1" ht="12" customHeight="1">
      <c r="A906" s="216"/>
      <c r="B906" s="217"/>
      <c r="C906" s="1141" t="s">
        <v>747</v>
      </c>
      <c r="D906" s="1141"/>
      <c r="E906" s="1141"/>
      <c r="F906" s="1141"/>
      <c r="G906" s="1141"/>
      <c r="H906" s="1141"/>
      <c r="I906" s="1141"/>
      <c r="J906" s="1141"/>
      <c r="K906" s="1141"/>
      <c r="L906" s="1141"/>
      <c r="M906" s="1141"/>
      <c r="N906" s="1146"/>
      <c r="Z906" s="193"/>
      <c r="AA906" s="200"/>
      <c r="AF906" s="200"/>
      <c r="AG906" s="109" t="s">
        <v>747</v>
      </c>
      <c r="AJ906" s="200"/>
      <c r="AL906" s="200"/>
      <c r="AM906" s="200"/>
    </row>
    <row r="907" spans="1:39" s="108" customFormat="1" ht="12" customHeight="1">
      <c r="A907" s="201"/>
      <c r="B907" s="202"/>
      <c r="C907" s="1141" t="s">
        <v>1657</v>
      </c>
      <c r="D907" s="1141"/>
      <c r="E907" s="1141"/>
      <c r="F907" s="1141"/>
      <c r="G907" s="1141"/>
      <c r="H907" s="1141"/>
      <c r="I907" s="1141"/>
      <c r="J907" s="1141"/>
      <c r="K907" s="1141"/>
      <c r="L907" s="1141"/>
      <c r="M907" s="1141"/>
      <c r="N907" s="1146"/>
      <c r="Z907" s="193"/>
      <c r="AA907" s="200"/>
      <c r="AF907" s="200"/>
      <c r="AH907" s="109" t="s">
        <v>1657</v>
      </c>
      <c r="AJ907" s="200"/>
      <c r="AL907" s="200"/>
      <c r="AM907" s="200"/>
    </row>
    <row r="908" spans="1:39" s="108" customFormat="1" ht="12" customHeight="1">
      <c r="A908" s="216"/>
      <c r="B908" s="217"/>
      <c r="C908" s="1145" t="s">
        <v>398</v>
      </c>
      <c r="D908" s="1145"/>
      <c r="E908" s="1145"/>
      <c r="F908" s="196"/>
      <c r="G908" s="196"/>
      <c r="H908" s="196"/>
      <c r="I908" s="196"/>
      <c r="J908" s="198"/>
      <c r="K908" s="196"/>
      <c r="L908" s="218">
        <v>980.29</v>
      </c>
      <c r="M908" s="212"/>
      <c r="N908" s="199"/>
      <c r="Z908" s="193"/>
      <c r="AA908" s="200"/>
      <c r="AF908" s="200" t="s">
        <v>398</v>
      </c>
      <c r="AJ908" s="200"/>
      <c r="AL908" s="200"/>
      <c r="AM908" s="200"/>
    </row>
    <row r="909" spans="1:39" s="108" customFormat="1" ht="33.75" customHeight="1">
      <c r="A909" s="194" t="s">
        <v>1122</v>
      </c>
      <c r="B909" s="195" t="s">
        <v>750</v>
      </c>
      <c r="C909" s="1145" t="s">
        <v>751</v>
      </c>
      <c r="D909" s="1145"/>
      <c r="E909" s="1145"/>
      <c r="F909" s="196" t="s">
        <v>414</v>
      </c>
      <c r="G909" s="196"/>
      <c r="H909" s="196"/>
      <c r="I909" s="223">
        <v>0.34399999999999997</v>
      </c>
      <c r="J909" s="218">
        <v>76.09</v>
      </c>
      <c r="K909" s="196"/>
      <c r="L909" s="218">
        <v>26.17</v>
      </c>
      <c r="M909" s="196"/>
      <c r="N909" s="199"/>
      <c r="Z909" s="193"/>
      <c r="AA909" s="200" t="s">
        <v>751</v>
      </c>
      <c r="AF909" s="200"/>
      <c r="AJ909" s="200"/>
      <c r="AL909" s="200"/>
      <c r="AM909" s="200"/>
    </row>
    <row r="910" spans="1:39" s="108" customFormat="1" ht="12" customHeight="1">
      <c r="A910" s="216"/>
      <c r="B910" s="217"/>
      <c r="C910" s="1141" t="s">
        <v>747</v>
      </c>
      <c r="D910" s="1141"/>
      <c r="E910" s="1141"/>
      <c r="F910" s="1141"/>
      <c r="G910" s="1141"/>
      <c r="H910" s="1141"/>
      <c r="I910" s="1141"/>
      <c r="J910" s="1141"/>
      <c r="K910" s="1141"/>
      <c r="L910" s="1141"/>
      <c r="M910" s="1141"/>
      <c r="N910" s="1146"/>
      <c r="Z910" s="193"/>
      <c r="AA910" s="200"/>
      <c r="AF910" s="200"/>
      <c r="AG910" s="109" t="s">
        <v>747</v>
      </c>
      <c r="AJ910" s="200"/>
      <c r="AL910" s="200"/>
      <c r="AM910" s="200"/>
    </row>
    <row r="911" spans="1:39" s="108" customFormat="1" ht="12" customHeight="1">
      <c r="A911" s="216"/>
      <c r="B911" s="217"/>
      <c r="C911" s="1145" t="s">
        <v>398</v>
      </c>
      <c r="D911" s="1145"/>
      <c r="E911" s="1145"/>
      <c r="F911" s="196"/>
      <c r="G911" s="196"/>
      <c r="H911" s="196"/>
      <c r="I911" s="196"/>
      <c r="J911" s="198"/>
      <c r="K911" s="196"/>
      <c r="L911" s="218">
        <v>26.17</v>
      </c>
      <c r="M911" s="212"/>
      <c r="N911" s="199"/>
      <c r="Z911" s="193"/>
      <c r="AA911" s="200"/>
      <c r="AF911" s="200" t="s">
        <v>398</v>
      </c>
      <c r="AJ911" s="200"/>
      <c r="AL911" s="200"/>
      <c r="AM911" s="200"/>
    </row>
    <row r="912" spans="1:39" s="108" customFormat="1" ht="33.75" customHeight="1">
      <c r="A912" s="194" t="s">
        <v>1126</v>
      </c>
      <c r="B912" s="195" t="s">
        <v>753</v>
      </c>
      <c r="C912" s="1145" t="s">
        <v>754</v>
      </c>
      <c r="D912" s="1145"/>
      <c r="E912" s="1145"/>
      <c r="F912" s="196" t="s">
        <v>414</v>
      </c>
      <c r="G912" s="196"/>
      <c r="H912" s="196"/>
      <c r="I912" s="223">
        <v>0.81399999999999995</v>
      </c>
      <c r="J912" s="218">
        <v>106.91</v>
      </c>
      <c r="K912" s="196"/>
      <c r="L912" s="218">
        <v>87.02</v>
      </c>
      <c r="M912" s="196"/>
      <c r="N912" s="199"/>
      <c r="Z912" s="193"/>
      <c r="AA912" s="200" t="s">
        <v>754</v>
      </c>
      <c r="AF912" s="200"/>
      <c r="AJ912" s="200"/>
      <c r="AL912" s="200"/>
      <c r="AM912" s="200"/>
    </row>
    <row r="913" spans="1:39" s="108" customFormat="1" ht="12" customHeight="1">
      <c r="A913" s="216"/>
      <c r="B913" s="217"/>
      <c r="C913" s="1141" t="s">
        <v>747</v>
      </c>
      <c r="D913" s="1141"/>
      <c r="E913" s="1141"/>
      <c r="F913" s="1141"/>
      <c r="G913" s="1141"/>
      <c r="H913" s="1141"/>
      <c r="I913" s="1141"/>
      <c r="J913" s="1141"/>
      <c r="K913" s="1141"/>
      <c r="L913" s="1141"/>
      <c r="M913" s="1141"/>
      <c r="N913" s="1146"/>
      <c r="Z913" s="193"/>
      <c r="AA913" s="200"/>
      <c r="AF913" s="200"/>
      <c r="AG913" s="109" t="s">
        <v>747</v>
      </c>
      <c r="AJ913" s="200"/>
      <c r="AL913" s="200"/>
      <c r="AM913" s="200"/>
    </row>
    <row r="914" spans="1:39" s="108" customFormat="1" ht="12" customHeight="1">
      <c r="A914" s="201"/>
      <c r="B914" s="202"/>
      <c r="C914" s="1141" t="s">
        <v>1658</v>
      </c>
      <c r="D914" s="1141"/>
      <c r="E914" s="1141"/>
      <c r="F914" s="1141"/>
      <c r="G914" s="1141"/>
      <c r="H914" s="1141"/>
      <c r="I914" s="1141"/>
      <c r="J914" s="1141"/>
      <c r="K914" s="1141"/>
      <c r="L914" s="1141"/>
      <c r="M914" s="1141"/>
      <c r="N914" s="1146"/>
      <c r="Z914" s="193"/>
      <c r="AA914" s="200"/>
      <c r="AF914" s="200"/>
      <c r="AH914" s="109" t="s">
        <v>1658</v>
      </c>
      <c r="AJ914" s="200"/>
      <c r="AL914" s="200"/>
      <c r="AM914" s="200"/>
    </row>
    <row r="915" spans="1:39" s="108" customFormat="1" ht="12" customHeight="1">
      <c r="A915" s="216"/>
      <c r="B915" s="217"/>
      <c r="C915" s="1145" t="s">
        <v>398</v>
      </c>
      <c r="D915" s="1145"/>
      <c r="E915" s="1145"/>
      <c r="F915" s="196"/>
      <c r="G915" s="196"/>
      <c r="H915" s="196"/>
      <c r="I915" s="196"/>
      <c r="J915" s="198"/>
      <c r="K915" s="196"/>
      <c r="L915" s="218">
        <v>87.02</v>
      </c>
      <c r="M915" s="212"/>
      <c r="N915" s="199"/>
      <c r="Z915" s="193"/>
      <c r="AA915" s="200"/>
      <c r="AF915" s="200" t="s">
        <v>398</v>
      </c>
      <c r="AJ915" s="200"/>
      <c r="AL915" s="200"/>
      <c r="AM915" s="200"/>
    </row>
    <row r="916" spans="1:39" s="108" customFormat="1" ht="33.75" customHeight="1">
      <c r="A916" s="194" t="s">
        <v>1130</v>
      </c>
      <c r="B916" s="195" t="s">
        <v>756</v>
      </c>
      <c r="C916" s="1145" t="s">
        <v>757</v>
      </c>
      <c r="D916" s="1145"/>
      <c r="E916" s="1145"/>
      <c r="F916" s="196" t="s">
        <v>414</v>
      </c>
      <c r="G916" s="196"/>
      <c r="H916" s="196"/>
      <c r="I916" s="223">
        <v>0.68400000000000005</v>
      </c>
      <c r="J916" s="218">
        <v>143.72999999999999</v>
      </c>
      <c r="K916" s="196"/>
      <c r="L916" s="218">
        <v>98.31</v>
      </c>
      <c r="M916" s="196"/>
      <c r="N916" s="199"/>
      <c r="Z916" s="193"/>
      <c r="AA916" s="200" t="s">
        <v>757</v>
      </c>
      <c r="AF916" s="200"/>
      <c r="AJ916" s="200"/>
      <c r="AL916" s="200"/>
      <c r="AM916" s="200"/>
    </row>
    <row r="917" spans="1:39" s="108" customFormat="1" ht="12" customHeight="1">
      <c r="A917" s="216"/>
      <c r="B917" s="217"/>
      <c r="C917" s="1141" t="s">
        <v>747</v>
      </c>
      <c r="D917" s="1141"/>
      <c r="E917" s="1141"/>
      <c r="F917" s="1141"/>
      <c r="G917" s="1141"/>
      <c r="H917" s="1141"/>
      <c r="I917" s="1141"/>
      <c r="J917" s="1141"/>
      <c r="K917" s="1141"/>
      <c r="L917" s="1141"/>
      <c r="M917" s="1141"/>
      <c r="N917" s="1146"/>
      <c r="Z917" s="193"/>
      <c r="AA917" s="200"/>
      <c r="AF917" s="200"/>
      <c r="AG917" s="109" t="s">
        <v>747</v>
      </c>
      <c r="AJ917" s="200"/>
      <c r="AL917" s="200"/>
      <c r="AM917" s="200"/>
    </row>
    <row r="918" spans="1:39" s="108" customFormat="1" ht="12" customHeight="1">
      <c r="A918" s="216"/>
      <c r="B918" s="217"/>
      <c r="C918" s="1145" t="s">
        <v>398</v>
      </c>
      <c r="D918" s="1145"/>
      <c r="E918" s="1145"/>
      <c r="F918" s="196"/>
      <c r="G918" s="196"/>
      <c r="H918" s="196"/>
      <c r="I918" s="196"/>
      <c r="J918" s="198"/>
      <c r="K918" s="196"/>
      <c r="L918" s="218">
        <v>98.31</v>
      </c>
      <c r="M918" s="212"/>
      <c r="N918" s="199"/>
      <c r="Z918" s="193"/>
      <c r="AA918" s="200"/>
      <c r="AF918" s="200" t="s">
        <v>398</v>
      </c>
      <c r="AJ918" s="200"/>
      <c r="AL918" s="200"/>
      <c r="AM918" s="200"/>
    </row>
    <row r="919" spans="1:39" s="108" customFormat="1" ht="1.5" customHeight="1">
      <c r="A919" s="224"/>
      <c r="B919" s="217"/>
      <c r="C919" s="217"/>
      <c r="D919" s="217"/>
      <c r="E919" s="217"/>
      <c r="F919" s="225"/>
      <c r="G919" s="225"/>
      <c r="H919" s="225"/>
      <c r="I919" s="225"/>
      <c r="J919" s="226"/>
      <c r="K919" s="225"/>
      <c r="L919" s="226"/>
      <c r="M919" s="207"/>
      <c r="N919" s="226"/>
      <c r="Z919" s="193"/>
      <c r="AA919" s="200"/>
      <c r="AF919" s="200"/>
      <c r="AJ919" s="200"/>
      <c r="AL919" s="200"/>
      <c r="AM919" s="200"/>
    </row>
    <row r="920" spans="1:39" s="108" customFormat="1" ht="22.5" customHeight="1">
      <c r="A920" s="227"/>
      <c r="B920" s="198"/>
      <c r="C920" s="1145" t="s">
        <v>1659</v>
      </c>
      <c r="D920" s="1145"/>
      <c r="E920" s="1145"/>
      <c r="F920" s="1145"/>
      <c r="G920" s="1145"/>
      <c r="H920" s="1145"/>
      <c r="I920" s="1145"/>
      <c r="J920" s="1145"/>
      <c r="K920" s="1145"/>
      <c r="L920" s="228"/>
      <c r="M920" s="229"/>
      <c r="N920" s="230"/>
      <c r="Z920" s="193"/>
      <c r="AA920" s="200"/>
      <c r="AF920" s="200"/>
      <c r="AJ920" s="200" t="s">
        <v>1659</v>
      </c>
      <c r="AL920" s="200"/>
      <c r="AM920" s="200"/>
    </row>
    <row r="921" spans="1:39" s="108" customFormat="1" ht="12" customHeight="1">
      <c r="A921" s="231"/>
      <c r="B921" s="204"/>
      <c r="C921" s="1141" t="s">
        <v>416</v>
      </c>
      <c r="D921" s="1141"/>
      <c r="E921" s="1141"/>
      <c r="F921" s="1141"/>
      <c r="G921" s="1141"/>
      <c r="H921" s="1141"/>
      <c r="I921" s="1141"/>
      <c r="J921" s="1141"/>
      <c r="K921" s="1141"/>
      <c r="L921" s="232">
        <v>5471.61</v>
      </c>
      <c r="M921" s="233"/>
      <c r="N921" s="234"/>
      <c r="Z921" s="193"/>
      <c r="AA921" s="200"/>
      <c r="AF921" s="200"/>
      <c r="AJ921" s="200"/>
      <c r="AK921" s="109" t="s">
        <v>416</v>
      </c>
      <c r="AL921" s="200"/>
      <c r="AM921" s="200"/>
    </row>
    <row r="922" spans="1:39" s="108" customFormat="1" ht="12" customHeight="1">
      <c r="A922" s="231"/>
      <c r="B922" s="204"/>
      <c r="C922" s="1141" t="s">
        <v>417</v>
      </c>
      <c r="D922" s="1141"/>
      <c r="E922" s="1141"/>
      <c r="F922" s="1141"/>
      <c r="G922" s="1141"/>
      <c r="H922" s="1141"/>
      <c r="I922" s="1141"/>
      <c r="J922" s="1141"/>
      <c r="K922" s="1141"/>
      <c r="L922" s="236"/>
      <c r="M922" s="233"/>
      <c r="N922" s="234"/>
      <c r="Z922" s="193"/>
      <c r="AA922" s="200"/>
      <c r="AF922" s="200"/>
      <c r="AJ922" s="200"/>
      <c r="AK922" s="109" t="s">
        <v>417</v>
      </c>
      <c r="AL922" s="200"/>
      <c r="AM922" s="200"/>
    </row>
    <row r="923" spans="1:39" s="108" customFormat="1" ht="12" customHeight="1">
      <c r="A923" s="231"/>
      <c r="B923" s="204"/>
      <c r="C923" s="1141" t="s">
        <v>418</v>
      </c>
      <c r="D923" s="1141"/>
      <c r="E923" s="1141"/>
      <c r="F923" s="1141"/>
      <c r="G923" s="1141"/>
      <c r="H923" s="1141"/>
      <c r="I923" s="1141"/>
      <c r="J923" s="1141"/>
      <c r="K923" s="1141"/>
      <c r="L923" s="257">
        <v>662.6</v>
      </c>
      <c r="M923" s="233"/>
      <c r="N923" s="234"/>
      <c r="Z923" s="193"/>
      <c r="AA923" s="200"/>
      <c r="AF923" s="200"/>
      <c r="AJ923" s="200"/>
      <c r="AK923" s="109" t="s">
        <v>418</v>
      </c>
      <c r="AL923" s="200"/>
      <c r="AM923" s="200"/>
    </row>
    <row r="924" spans="1:39" s="108" customFormat="1" ht="12" customHeight="1">
      <c r="A924" s="231"/>
      <c r="B924" s="204"/>
      <c r="C924" s="1141" t="s">
        <v>420</v>
      </c>
      <c r="D924" s="1141"/>
      <c r="E924" s="1141"/>
      <c r="F924" s="1141"/>
      <c r="G924" s="1141"/>
      <c r="H924" s="1141"/>
      <c r="I924" s="1141"/>
      <c r="J924" s="1141"/>
      <c r="K924" s="1141"/>
      <c r="L924" s="232">
        <v>4809.01</v>
      </c>
      <c r="M924" s="233"/>
      <c r="N924" s="234"/>
      <c r="Z924" s="193"/>
      <c r="AA924" s="200"/>
      <c r="AF924" s="200"/>
      <c r="AJ924" s="200"/>
      <c r="AK924" s="109" t="s">
        <v>420</v>
      </c>
      <c r="AL924" s="200"/>
      <c r="AM924" s="200"/>
    </row>
    <row r="925" spans="1:39" s="108" customFormat="1" ht="12" customHeight="1">
      <c r="A925" s="231"/>
      <c r="B925" s="204"/>
      <c r="C925" s="1141" t="s">
        <v>421</v>
      </c>
      <c r="D925" s="1141"/>
      <c r="E925" s="1141"/>
      <c r="F925" s="1141"/>
      <c r="G925" s="1141"/>
      <c r="H925" s="1141"/>
      <c r="I925" s="1141"/>
      <c r="J925" s="1141"/>
      <c r="K925" s="1141"/>
      <c r="L925" s="232">
        <v>5471.61</v>
      </c>
      <c r="M925" s="233"/>
      <c r="N925" s="234"/>
      <c r="Z925" s="193"/>
      <c r="AA925" s="200"/>
      <c r="AF925" s="200"/>
      <c r="AJ925" s="200"/>
      <c r="AK925" s="109" t="s">
        <v>421</v>
      </c>
      <c r="AL925" s="200"/>
      <c r="AM925" s="200"/>
    </row>
    <row r="926" spans="1:39" s="108" customFormat="1" ht="12" customHeight="1">
      <c r="A926" s="231"/>
      <c r="B926" s="204"/>
      <c r="C926" s="1141" t="s">
        <v>423</v>
      </c>
      <c r="D926" s="1141"/>
      <c r="E926" s="1141"/>
      <c r="F926" s="1141"/>
      <c r="G926" s="1141"/>
      <c r="H926" s="1141"/>
      <c r="I926" s="1141"/>
      <c r="J926" s="1141"/>
      <c r="K926" s="1141"/>
      <c r="L926" s="232">
        <v>4809.01</v>
      </c>
      <c r="M926" s="233"/>
      <c r="N926" s="234"/>
      <c r="Z926" s="193"/>
      <c r="AA926" s="200"/>
      <c r="AF926" s="200"/>
      <c r="AJ926" s="200"/>
      <c r="AK926" s="109" t="s">
        <v>423</v>
      </c>
      <c r="AL926" s="200"/>
      <c r="AM926" s="200"/>
    </row>
    <row r="927" spans="1:39" s="108" customFormat="1" ht="12" customHeight="1">
      <c r="A927" s="231"/>
      <c r="B927" s="204"/>
      <c r="C927" s="1141" t="s">
        <v>424</v>
      </c>
      <c r="D927" s="1141"/>
      <c r="E927" s="1141"/>
      <c r="F927" s="1141"/>
      <c r="G927" s="1141"/>
      <c r="H927" s="1141"/>
      <c r="I927" s="1141"/>
      <c r="J927" s="1141"/>
      <c r="K927" s="1141"/>
      <c r="L927" s="236"/>
      <c r="M927" s="233"/>
      <c r="N927" s="234"/>
      <c r="Z927" s="193"/>
      <c r="AA927" s="200"/>
      <c r="AF927" s="200"/>
      <c r="AJ927" s="200"/>
      <c r="AK927" s="109" t="s">
        <v>424</v>
      </c>
      <c r="AL927" s="200"/>
      <c r="AM927" s="200"/>
    </row>
    <row r="928" spans="1:39" s="108" customFormat="1" ht="12" customHeight="1">
      <c r="A928" s="231"/>
      <c r="B928" s="204"/>
      <c r="C928" s="1141" t="s">
        <v>427</v>
      </c>
      <c r="D928" s="1141"/>
      <c r="E928" s="1141"/>
      <c r="F928" s="1141"/>
      <c r="G928" s="1141"/>
      <c r="H928" s="1141"/>
      <c r="I928" s="1141"/>
      <c r="J928" s="1141"/>
      <c r="K928" s="1141"/>
      <c r="L928" s="232">
        <v>4809.01</v>
      </c>
      <c r="M928" s="233"/>
      <c r="N928" s="234"/>
      <c r="Z928" s="193"/>
      <c r="AA928" s="200"/>
      <c r="AF928" s="200"/>
      <c r="AJ928" s="200"/>
      <c r="AK928" s="109" t="s">
        <v>427</v>
      </c>
      <c r="AL928" s="200"/>
      <c r="AM928" s="200"/>
    </row>
    <row r="929" spans="1:41" s="108" customFormat="1" ht="12" customHeight="1">
      <c r="A929" s="231"/>
      <c r="B929" s="204"/>
      <c r="C929" s="1141" t="s">
        <v>430</v>
      </c>
      <c r="D929" s="1141"/>
      <c r="E929" s="1141"/>
      <c r="F929" s="1141"/>
      <c r="G929" s="1141"/>
      <c r="H929" s="1141"/>
      <c r="I929" s="1141"/>
      <c r="J929" s="1141"/>
      <c r="K929" s="1141"/>
      <c r="L929" s="257">
        <v>662.6</v>
      </c>
      <c r="M929" s="233"/>
      <c r="N929" s="234"/>
      <c r="Z929" s="193"/>
      <c r="AA929" s="200"/>
      <c r="AF929" s="200"/>
      <c r="AJ929" s="200"/>
      <c r="AK929" s="109" t="s">
        <v>430</v>
      </c>
      <c r="AL929" s="200"/>
      <c r="AM929" s="200"/>
    </row>
    <row r="930" spans="1:41" s="108" customFormat="1" ht="22.5" customHeight="1">
      <c r="A930" s="231"/>
      <c r="B930" s="226"/>
      <c r="C930" s="1142" t="s">
        <v>1660</v>
      </c>
      <c r="D930" s="1142"/>
      <c r="E930" s="1142"/>
      <c r="F930" s="1142"/>
      <c r="G930" s="1142"/>
      <c r="H930" s="1142"/>
      <c r="I930" s="1142"/>
      <c r="J930" s="1142"/>
      <c r="K930" s="1142"/>
      <c r="L930" s="239">
        <v>5471.61</v>
      </c>
      <c r="M930" s="240"/>
      <c r="N930" s="253"/>
      <c r="Z930" s="193"/>
      <c r="AA930" s="200"/>
      <c r="AF930" s="200"/>
      <c r="AJ930" s="200"/>
      <c r="AL930" s="200" t="s">
        <v>1660</v>
      </c>
      <c r="AM930" s="200"/>
    </row>
    <row r="931" spans="1:41" s="108" customFormat="1" ht="2.25" customHeight="1">
      <c r="B931" s="171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</row>
    <row r="932" spans="1:41" s="108" customFormat="1" ht="11.25" customHeight="1">
      <c r="A932" s="227"/>
      <c r="B932" s="198"/>
      <c r="C932" s="1145" t="s">
        <v>415</v>
      </c>
      <c r="D932" s="1145"/>
      <c r="E932" s="1145"/>
      <c r="F932" s="1145"/>
      <c r="G932" s="1145"/>
      <c r="H932" s="1145"/>
      <c r="I932" s="1145"/>
      <c r="J932" s="1145"/>
      <c r="K932" s="1145"/>
      <c r="L932" s="228"/>
      <c r="M932" s="229"/>
      <c r="N932" s="230"/>
      <c r="AN932" s="200" t="s">
        <v>415</v>
      </c>
    </row>
    <row r="933" spans="1:41" s="108" customFormat="1" ht="16.5" customHeight="1">
      <c r="A933" s="231"/>
      <c r="B933" s="204"/>
      <c r="C933" s="1141" t="s">
        <v>416</v>
      </c>
      <c r="D933" s="1141"/>
      <c r="E933" s="1141"/>
      <c r="F933" s="1141"/>
      <c r="G933" s="1141"/>
      <c r="H933" s="1141"/>
      <c r="I933" s="1141"/>
      <c r="J933" s="1141"/>
      <c r="K933" s="1141"/>
      <c r="L933" s="232">
        <v>197209.12</v>
      </c>
      <c r="M933" s="233"/>
      <c r="N933" s="234"/>
      <c r="O933" s="235"/>
      <c r="P933" s="235"/>
      <c r="Q933" s="235"/>
      <c r="AN933" s="200"/>
      <c r="AO933" s="109" t="s">
        <v>416</v>
      </c>
    </row>
    <row r="934" spans="1:41" s="108" customFormat="1" ht="16.5" customHeight="1">
      <c r="A934" s="231"/>
      <c r="B934" s="204"/>
      <c r="C934" s="1141" t="s">
        <v>417</v>
      </c>
      <c r="D934" s="1141"/>
      <c r="E934" s="1141"/>
      <c r="F934" s="1141"/>
      <c r="G934" s="1141"/>
      <c r="H934" s="1141"/>
      <c r="I934" s="1141"/>
      <c r="J934" s="1141"/>
      <c r="K934" s="1141"/>
      <c r="L934" s="236"/>
      <c r="M934" s="233"/>
      <c r="N934" s="234"/>
      <c r="O934" s="235"/>
      <c r="P934" s="235"/>
      <c r="Q934" s="235"/>
      <c r="AN934" s="200"/>
      <c r="AO934" s="109" t="s">
        <v>417</v>
      </c>
    </row>
    <row r="935" spans="1:41" s="108" customFormat="1" ht="16.5" customHeight="1">
      <c r="A935" s="231"/>
      <c r="B935" s="204"/>
      <c r="C935" s="1141" t="s">
        <v>488</v>
      </c>
      <c r="D935" s="1141"/>
      <c r="E935" s="1141"/>
      <c r="F935" s="1141"/>
      <c r="G935" s="1141"/>
      <c r="H935" s="1141"/>
      <c r="I935" s="1141"/>
      <c r="J935" s="1141"/>
      <c r="K935" s="1141"/>
      <c r="L935" s="232">
        <v>6159.05</v>
      </c>
      <c r="M935" s="233"/>
      <c r="N935" s="234"/>
      <c r="O935" s="235"/>
      <c r="P935" s="235"/>
      <c r="Q935" s="235"/>
      <c r="AN935" s="200"/>
      <c r="AO935" s="109" t="s">
        <v>488</v>
      </c>
    </row>
    <row r="936" spans="1:41" s="108" customFormat="1" ht="16.5" customHeight="1">
      <c r="A936" s="231"/>
      <c r="B936" s="204"/>
      <c r="C936" s="1141" t="s">
        <v>418</v>
      </c>
      <c r="D936" s="1141"/>
      <c r="E936" s="1141"/>
      <c r="F936" s="1141"/>
      <c r="G936" s="1141"/>
      <c r="H936" s="1141"/>
      <c r="I936" s="1141"/>
      <c r="J936" s="1141"/>
      <c r="K936" s="1141"/>
      <c r="L936" s="232">
        <v>12255.69</v>
      </c>
      <c r="M936" s="233"/>
      <c r="N936" s="234"/>
      <c r="O936" s="235"/>
      <c r="P936" s="235"/>
      <c r="Q936" s="235"/>
      <c r="AN936" s="200"/>
      <c r="AO936" s="109" t="s">
        <v>418</v>
      </c>
    </row>
    <row r="937" spans="1:41" s="108" customFormat="1" ht="16.5" customHeight="1">
      <c r="A937" s="231"/>
      <c r="B937" s="204"/>
      <c r="C937" s="1141" t="s">
        <v>419</v>
      </c>
      <c r="D937" s="1141"/>
      <c r="E937" s="1141"/>
      <c r="F937" s="1141"/>
      <c r="G937" s="1141"/>
      <c r="H937" s="1141"/>
      <c r="I937" s="1141"/>
      <c r="J937" s="1141"/>
      <c r="K937" s="1141"/>
      <c r="L937" s="232">
        <v>1050.3</v>
      </c>
      <c r="M937" s="233"/>
      <c r="N937" s="234"/>
      <c r="O937" s="235"/>
      <c r="P937" s="235"/>
      <c r="Q937" s="235"/>
      <c r="AN937" s="200"/>
      <c r="AO937" s="109" t="s">
        <v>419</v>
      </c>
    </row>
    <row r="938" spans="1:41" s="108" customFormat="1" ht="16.5" customHeight="1">
      <c r="A938" s="231"/>
      <c r="B938" s="204"/>
      <c r="C938" s="1141" t="s">
        <v>420</v>
      </c>
      <c r="D938" s="1141"/>
      <c r="E938" s="1141"/>
      <c r="F938" s="1141"/>
      <c r="G938" s="1141"/>
      <c r="H938" s="1141"/>
      <c r="I938" s="1141"/>
      <c r="J938" s="1141"/>
      <c r="K938" s="1141"/>
      <c r="L938" s="232">
        <v>178794.38</v>
      </c>
      <c r="M938" s="233"/>
      <c r="N938" s="234"/>
      <c r="O938" s="235"/>
      <c r="P938" s="235"/>
      <c r="Q938" s="235"/>
      <c r="AN938" s="200"/>
      <c r="AO938" s="109" t="s">
        <v>420</v>
      </c>
    </row>
    <row r="939" spans="1:41" s="108" customFormat="1" ht="16.5" customHeight="1">
      <c r="A939" s="231"/>
      <c r="B939" s="204"/>
      <c r="C939" s="1141" t="s">
        <v>421</v>
      </c>
      <c r="D939" s="1141"/>
      <c r="E939" s="1141"/>
      <c r="F939" s="1141"/>
      <c r="G939" s="1141"/>
      <c r="H939" s="1141"/>
      <c r="I939" s="1141"/>
      <c r="J939" s="1141"/>
      <c r="K939" s="1141"/>
      <c r="L939" s="232">
        <v>208636.13</v>
      </c>
      <c r="M939" s="233"/>
      <c r="N939" s="237">
        <v>1957007</v>
      </c>
      <c r="O939" s="235"/>
      <c r="P939" s="235"/>
      <c r="Q939" s="235"/>
      <c r="AN939" s="200"/>
      <c r="AO939" s="109" t="s">
        <v>421</v>
      </c>
    </row>
    <row r="940" spans="1:41" s="108" customFormat="1" ht="45">
      <c r="A940" s="231"/>
      <c r="B940" s="204" t="s">
        <v>422</v>
      </c>
      <c r="C940" s="1141" t="s">
        <v>423</v>
      </c>
      <c r="D940" s="1141"/>
      <c r="E940" s="1141"/>
      <c r="F940" s="1141"/>
      <c r="G940" s="1141"/>
      <c r="H940" s="1141"/>
      <c r="I940" s="1141"/>
      <c r="J940" s="1141"/>
      <c r="K940" s="1141"/>
      <c r="L940" s="232">
        <v>207973.53</v>
      </c>
      <c r="M940" s="238">
        <v>9.3800000000000008</v>
      </c>
      <c r="N940" s="237">
        <v>1950792</v>
      </c>
      <c r="O940" s="235"/>
      <c r="P940" s="235"/>
      <c r="Q940" s="235"/>
      <c r="AN940" s="200"/>
      <c r="AO940" s="109" t="s">
        <v>423</v>
      </c>
    </row>
    <row r="941" spans="1:41" s="108" customFormat="1" ht="16.5" customHeight="1">
      <c r="A941" s="231"/>
      <c r="B941" s="204"/>
      <c r="C941" s="1141" t="s">
        <v>424</v>
      </c>
      <c r="D941" s="1141"/>
      <c r="E941" s="1141"/>
      <c r="F941" s="1141"/>
      <c r="G941" s="1141"/>
      <c r="H941" s="1141"/>
      <c r="I941" s="1141"/>
      <c r="J941" s="1141"/>
      <c r="K941" s="1141"/>
      <c r="L941" s="236"/>
      <c r="M941" s="233"/>
      <c r="N941" s="234"/>
      <c r="O941" s="235"/>
      <c r="P941" s="235"/>
      <c r="Q941" s="235"/>
      <c r="AN941" s="200"/>
      <c r="AO941" s="109" t="s">
        <v>424</v>
      </c>
    </row>
    <row r="942" spans="1:41" s="108" customFormat="1" ht="16.5" customHeight="1">
      <c r="A942" s="231"/>
      <c r="B942" s="204"/>
      <c r="C942" s="1141" t="s">
        <v>777</v>
      </c>
      <c r="D942" s="1141"/>
      <c r="E942" s="1141"/>
      <c r="F942" s="1141"/>
      <c r="G942" s="1141"/>
      <c r="H942" s="1141"/>
      <c r="I942" s="1141"/>
      <c r="J942" s="1141"/>
      <c r="K942" s="1141"/>
      <c r="L942" s="232">
        <v>6159.05</v>
      </c>
      <c r="M942" s="233"/>
      <c r="N942" s="234"/>
      <c r="O942" s="235"/>
      <c r="P942" s="235"/>
      <c r="Q942" s="235"/>
      <c r="AN942" s="200"/>
      <c r="AO942" s="109" t="s">
        <v>777</v>
      </c>
    </row>
    <row r="943" spans="1:41" s="108" customFormat="1" ht="16.5" customHeight="1">
      <c r="A943" s="231"/>
      <c r="B943" s="204"/>
      <c r="C943" s="1141" t="s">
        <v>425</v>
      </c>
      <c r="D943" s="1141"/>
      <c r="E943" s="1141"/>
      <c r="F943" s="1141"/>
      <c r="G943" s="1141"/>
      <c r="H943" s="1141"/>
      <c r="I943" s="1141"/>
      <c r="J943" s="1141"/>
      <c r="K943" s="1141"/>
      <c r="L943" s="232">
        <v>11593.09</v>
      </c>
      <c r="M943" s="233"/>
      <c r="N943" s="234"/>
      <c r="O943" s="235"/>
      <c r="P943" s="235"/>
      <c r="Q943" s="235"/>
      <c r="AN943" s="200"/>
      <c r="AO943" s="109" t="s">
        <v>425</v>
      </c>
    </row>
    <row r="944" spans="1:41" s="108" customFormat="1" ht="16.5" customHeight="1">
      <c r="A944" s="231"/>
      <c r="B944" s="204"/>
      <c r="C944" s="1141" t="s">
        <v>426</v>
      </c>
      <c r="D944" s="1141"/>
      <c r="E944" s="1141"/>
      <c r="F944" s="1141"/>
      <c r="G944" s="1141"/>
      <c r="H944" s="1141"/>
      <c r="I944" s="1141"/>
      <c r="J944" s="1141"/>
      <c r="K944" s="1141"/>
      <c r="L944" s="232">
        <v>1050.3</v>
      </c>
      <c r="M944" s="233"/>
      <c r="N944" s="234"/>
      <c r="O944" s="235"/>
      <c r="P944" s="235"/>
      <c r="Q944" s="235"/>
      <c r="AN944" s="200"/>
      <c r="AO944" s="109" t="s">
        <v>426</v>
      </c>
    </row>
    <row r="945" spans="1:43" ht="16.5" customHeight="1">
      <c r="A945" s="231"/>
      <c r="B945" s="204"/>
      <c r="C945" s="1141" t="s">
        <v>427</v>
      </c>
      <c r="D945" s="1141"/>
      <c r="E945" s="1141"/>
      <c r="F945" s="1141"/>
      <c r="G945" s="1141"/>
      <c r="H945" s="1141"/>
      <c r="I945" s="1141"/>
      <c r="J945" s="1141"/>
      <c r="K945" s="1141"/>
      <c r="L945" s="232">
        <v>178794.38</v>
      </c>
      <c r="M945" s="233"/>
      <c r="N945" s="234"/>
      <c r="O945" s="235"/>
      <c r="P945" s="235"/>
      <c r="Q945" s="235"/>
      <c r="R945" s="108"/>
      <c r="S945" s="108"/>
      <c r="T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200"/>
      <c r="AO945" s="109" t="s">
        <v>427</v>
      </c>
      <c r="AP945" s="108"/>
      <c r="AQ945" s="108"/>
    </row>
    <row r="946" spans="1:43" ht="16.5" customHeight="1">
      <c r="A946" s="231"/>
      <c r="B946" s="204"/>
      <c r="C946" s="1141" t="s">
        <v>428</v>
      </c>
      <c r="D946" s="1141"/>
      <c r="E946" s="1141"/>
      <c r="F946" s="1141"/>
      <c r="G946" s="1141"/>
      <c r="H946" s="1141"/>
      <c r="I946" s="1141"/>
      <c r="J946" s="1141"/>
      <c r="K946" s="1141"/>
      <c r="L946" s="232">
        <v>7093.68</v>
      </c>
      <c r="M946" s="233"/>
      <c r="N946" s="234"/>
      <c r="O946" s="235"/>
      <c r="P946" s="235"/>
      <c r="Q946" s="235"/>
      <c r="R946" s="108"/>
      <c r="S946" s="108"/>
      <c r="T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200"/>
      <c r="AO946" s="109" t="s">
        <v>428</v>
      </c>
      <c r="AP946" s="108"/>
      <c r="AQ946" s="108"/>
    </row>
    <row r="947" spans="1:43" ht="16.5" customHeight="1">
      <c r="A947" s="231"/>
      <c r="B947" s="204"/>
      <c r="C947" s="1141" t="s">
        <v>429</v>
      </c>
      <c r="D947" s="1141"/>
      <c r="E947" s="1141"/>
      <c r="F947" s="1141"/>
      <c r="G947" s="1141"/>
      <c r="H947" s="1141"/>
      <c r="I947" s="1141"/>
      <c r="J947" s="1141"/>
      <c r="K947" s="1141"/>
      <c r="L947" s="232">
        <v>4333.33</v>
      </c>
      <c r="M947" s="233"/>
      <c r="N947" s="234"/>
      <c r="O947" s="235"/>
      <c r="P947" s="235"/>
      <c r="Q947" s="235"/>
      <c r="R947" s="108"/>
      <c r="S947" s="108"/>
      <c r="T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200"/>
      <c r="AO947" s="109" t="s">
        <v>429</v>
      </c>
      <c r="AP947" s="108"/>
      <c r="AQ947" s="108"/>
    </row>
    <row r="948" spans="1:43" ht="45" customHeight="1">
      <c r="A948" s="231"/>
      <c r="B948" s="204" t="s">
        <v>422</v>
      </c>
      <c r="C948" s="1141" t="s">
        <v>430</v>
      </c>
      <c r="D948" s="1141"/>
      <c r="E948" s="1141"/>
      <c r="F948" s="1141"/>
      <c r="G948" s="1141"/>
      <c r="H948" s="1141"/>
      <c r="I948" s="1141"/>
      <c r="J948" s="1141"/>
      <c r="K948" s="1141"/>
      <c r="L948" s="257">
        <v>662.6</v>
      </c>
      <c r="M948" s="238">
        <v>9.3800000000000008</v>
      </c>
      <c r="N948" s="237">
        <v>6215</v>
      </c>
      <c r="O948" s="235"/>
      <c r="P948" s="235"/>
      <c r="Q948" s="235"/>
      <c r="R948" s="108"/>
      <c r="S948" s="108"/>
      <c r="T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200"/>
      <c r="AO948" s="109" t="s">
        <v>430</v>
      </c>
      <c r="AP948" s="108"/>
      <c r="AQ948" s="108"/>
    </row>
    <row r="949" spans="1:43" ht="16.5" customHeight="1">
      <c r="A949" s="231"/>
      <c r="B949" s="204"/>
      <c r="C949" s="1141" t="s">
        <v>431</v>
      </c>
      <c r="D949" s="1141"/>
      <c r="E949" s="1141"/>
      <c r="F949" s="1141"/>
      <c r="G949" s="1141"/>
      <c r="H949" s="1141"/>
      <c r="I949" s="1141"/>
      <c r="J949" s="1141"/>
      <c r="K949" s="1141"/>
      <c r="L949" s="232">
        <v>7209.35</v>
      </c>
      <c r="M949" s="233"/>
      <c r="N949" s="234"/>
      <c r="O949" s="235"/>
      <c r="P949" s="235"/>
      <c r="Q949" s="235"/>
      <c r="R949" s="108"/>
      <c r="S949" s="108"/>
      <c r="T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200"/>
      <c r="AO949" s="109" t="s">
        <v>431</v>
      </c>
      <c r="AP949" s="108"/>
      <c r="AQ949" s="108"/>
    </row>
    <row r="950" spans="1:43" ht="16.5" customHeight="1">
      <c r="A950" s="231"/>
      <c r="B950" s="204"/>
      <c r="C950" s="1141" t="s">
        <v>432</v>
      </c>
      <c r="D950" s="1141"/>
      <c r="E950" s="1141"/>
      <c r="F950" s="1141"/>
      <c r="G950" s="1141"/>
      <c r="H950" s="1141"/>
      <c r="I950" s="1141"/>
      <c r="J950" s="1141"/>
      <c r="K950" s="1141"/>
      <c r="L950" s="232">
        <v>7093.68</v>
      </c>
      <c r="M950" s="233"/>
      <c r="N950" s="234"/>
      <c r="O950" s="235"/>
      <c r="P950" s="235"/>
      <c r="Q950" s="235"/>
      <c r="R950" s="108"/>
      <c r="S950" s="108"/>
      <c r="T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200"/>
      <c r="AO950" s="109" t="s">
        <v>432</v>
      </c>
      <c r="AP950" s="108"/>
      <c r="AQ950" s="108"/>
    </row>
    <row r="951" spans="1:43" ht="16.5" customHeight="1">
      <c r="A951" s="231"/>
      <c r="B951" s="204"/>
      <c r="C951" s="1141" t="s">
        <v>433</v>
      </c>
      <c r="D951" s="1141"/>
      <c r="E951" s="1141"/>
      <c r="F951" s="1141"/>
      <c r="G951" s="1141"/>
      <c r="H951" s="1141"/>
      <c r="I951" s="1141"/>
      <c r="J951" s="1141"/>
      <c r="K951" s="1141"/>
      <c r="L951" s="232">
        <v>4333.33</v>
      </c>
      <c r="M951" s="233"/>
      <c r="N951" s="234"/>
      <c r="O951" s="235"/>
      <c r="P951" s="235"/>
      <c r="Q951" s="235"/>
      <c r="R951" s="108"/>
      <c r="S951" s="108"/>
      <c r="T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200"/>
      <c r="AO951" s="109" t="s">
        <v>433</v>
      </c>
      <c r="AP951" s="108"/>
      <c r="AQ951" s="108"/>
    </row>
    <row r="952" spans="1:43" ht="16.5" customHeight="1">
      <c r="A952" s="231"/>
      <c r="B952" s="226"/>
      <c r="C952" s="1142" t="s">
        <v>434</v>
      </c>
      <c r="D952" s="1142"/>
      <c r="E952" s="1142"/>
      <c r="F952" s="1142"/>
      <c r="G952" s="1142"/>
      <c r="H952" s="1142"/>
      <c r="I952" s="1142"/>
      <c r="J952" s="1142"/>
      <c r="K952" s="1142"/>
      <c r="L952" s="239">
        <v>208636.13</v>
      </c>
      <c r="M952" s="240"/>
      <c r="N952" s="241">
        <v>1957007</v>
      </c>
      <c r="O952" s="235"/>
      <c r="P952" s="235"/>
      <c r="Q952" s="235"/>
      <c r="R952" s="108"/>
      <c r="S952" s="108"/>
      <c r="T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200"/>
      <c r="AO952" s="108"/>
      <c r="AP952" s="200" t="s">
        <v>434</v>
      </c>
      <c r="AQ952" s="108"/>
    </row>
    <row r="953" spans="1:43" ht="1.5" customHeight="1">
      <c r="B953" s="226"/>
      <c r="C953" s="217"/>
      <c r="D953" s="217"/>
      <c r="E953" s="217"/>
      <c r="F953" s="217"/>
      <c r="G953" s="217"/>
      <c r="H953" s="217"/>
      <c r="I953" s="217"/>
      <c r="J953" s="217"/>
      <c r="K953" s="217"/>
      <c r="L953" s="239"/>
      <c r="M953" s="242"/>
      <c r="N953" s="243"/>
      <c r="R953" s="108"/>
      <c r="S953" s="108"/>
      <c r="T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</row>
    <row r="954" spans="1:43" ht="53.25" customHeight="1">
      <c r="A954" s="244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R954" s="108"/>
      <c r="S954" s="108"/>
      <c r="T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</row>
    <row r="955" spans="1:43" ht="12.75" customHeight="1">
      <c r="A955" s="177"/>
      <c r="B955" s="236" t="s">
        <v>329</v>
      </c>
      <c r="C955" s="1143" t="s">
        <v>435</v>
      </c>
      <c r="D955" s="1143"/>
      <c r="E955" s="1143"/>
      <c r="F955" s="1143"/>
      <c r="G955" s="1143"/>
      <c r="H955" s="1143"/>
      <c r="I955" s="1143"/>
      <c r="J955" s="1143"/>
      <c r="K955" s="1143"/>
      <c r="L955" s="1143"/>
      <c r="R955" s="108"/>
      <c r="S955" s="108"/>
      <c r="T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</row>
    <row r="956" spans="1:43" ht="13.5" customHeight="1">
      <c r="A956" s="177"/>
      <c r="B956" s="169"/>
      <c r="C956" s="1144" t="s">
        <v>157</v>
      </c>
      <c r="D956" s="1144"/>
      <c r="E956" s="1144"/>
      <c r="F956" s="1144"/>
      <c r="G956" s="1144"/>
      <c r="H956" s="1144"/>
      <c r="I956" s="1144"/>
      <c r="J956" s="1144"/>
      <c r="K956" s="1144"/>
      <c r="L956" s="1144"/>
      <c r="R956" s="108"/>
      <c r="S956" s="108"/>
      <c r="T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</row>
    <row r="957" spans="1:43" ht="13.5" customHeight="1">
      <c r="A957" s="177"/>
      <c r="B957" s="236" t="s">
        <v>331</v>
      </c>
      <c r="C957" s="1143" t="s">
        <v>436</v>
      </c>
      <c r="D957" s="1143"/>
      <c r="E957" s="1143"/>
      <c r="F957" s="1143"/>
      <c r="G957" s="1143"/>
      <c r="H957" s="1143"/>
      <c r="I957" s="1143"/>
      <c r="J957" s="1143"/>
      <c r="K957" s="1143"/>
      <c r="L957" s="1143"/>
      <c r="R957" s="108"/>
      <c r="S957" s="108"/>
      <c r="T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</row>
    <row r="958" spans="1:43" ht="13.5" customHeight="1">
      <c r="A958" s="177"/>
      <c r="C958" s="1144" t="s">
        <v>157</v>
      </c>
      <c r="D958" s="1144"/>
      <c r="E958" s="1144"/>
      <c r="F958" s="1144"/>
      <c r="G958" s="1144"/>
      <c r="H958" s="1144"/>
      <c r="I958" s="1144"/>
      <c r="J958" s="1144"/>
      <c r="K958" s="1144"/>
      <c r="L958" s="1144"/>
      <c r="R958" s="108"/>
      <c r="S958" s="108"/>
      <c r="T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</row>
    <row r="960" spans="1:43" ht="11.25">
      <c r="A960" s="1140"/>
      <c r="B960" s="1140"/>
      <c r="C960" s="1140"/>
      <c r="D960" s="1140"/>
      <c r="E960" s="1140"/>
      <c r="F960" s="1140"/>
      <c r="G960" s="1140"/>
      <c r="H960" s="1140"/>
      <c r="I960" s="1140"/>
      <c r="J960" s="1140"/>
      <c r="K960" s="1140"/>
      <c r="L960" s="1140"/>
      <c r="M960" s="1140"/>
      <c r="N960" s="1140"/>
      <c r="R960" s="108"/>
      <c r="S960" s="108"/>
      <c r="T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9" t="s">
        <v>149</v>
      </c>
    </row>
    <row r="961" spans="2:6" s="108" customFormat="1" ht="11.25">
      <c r="B961" s="246"/>
      <c r="D961" s="246"/>
      <c r="F961" s="246"/>
    </row>
    <row r="965" spans="2:6" s="108" customFormat="1" ht="11.25"/>
    <row r="982" s="108" customFormat="1" ht="11.25"/>
    <row r="985" s="108" customFormat="1" ht="11.25"/>
    <row r="1038" s="108" customFormat="1" ht="11.25"/>
    <row r="1039" s="108" customFormat="1" ht="11.25"/>
    <row r="1042" s="108" customFormat="1" ht="11.25"/>
    <row r="1059" s="108" customFormat="1" ht="11.25"/>
    <row r="1060" s="108" customFormat="1" ht="11.25"/>
    <row r="1072" s="108" customFormat="1" ht="11.25"/>
    <row r="1086" s="108" customFormat="1" ht="11.25"/>
  </sheetData>
  <mergeCells count="935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N49"/>
    <mergeCell ref="C38:E38"/>
    <mergeCell ref="C39:E39"/>
    <mergeCell ref="C40:E40"/>
    <mergeCell ref="C41:E41"/>
    <mergeCell ref="C42:E42"/>
    <mergeCell ref="C43:E43"/>
    <mergeCell ref="C56:N56"/>
    <mergeCell ref="C57:N57"/>
    <mergeCell ref="C58:E58"/>
    <mergeCell ref="C59:E59"/>
    <mergeCell ref="C60:N60"/>
    <mergeCell ref="C61:N61"/>
    <mergeCell ref="C50:E50"/>
    <mergeCell ref="C51:E51"/>
    <mergeCell ref="C52:N52"/>
    <mergeCell ref="C53:N53"/>
    <mergeCell ref="C54:E54"/>
    <mergeCell ref="C55:E55"/>
    <mergeCell ref="C68:E68"/>
    <mergeCell ref="C69:E69"/>
    <mergeCell ref="C70:E70"/>
    <mergeCell ref="C71:E71"/>
    <mergeCell ref="C72:E72"/>
    <mergeCell ref="C73:E73"/>
    <mergeCell ref="C62:E62"/>
    <mergeCell ref="C63:E63"/>
    <mergeCell ref="C64:N64"/>
    <mergeCell ref="C65:N65"/>
    <mergeCell ref="C66:N66"/>
    <mergeCell ref="C67:E67"/>
    <mergeCell ref="C80:E80"/>
    <mergeCell ref="C81:E81"/>
    <mergeCell ref="C82:E82"/>
    <mergeCell ref="C83:E83"/>
    <mergeCell ref="C84:E84"/>
    <mergeCell ref="C85:E85"/>
    <mergeCell ref="C74:E74"/>
    <mergeCell ref="C75:E75"/>
    <mergeCell ref="C76:E76"/>
    <mergeCell ref="C77:E77"/>
    <mergeCell ref="C78:E78"/>
    <mergeCell ref="C79:N79"/>
    <mergeCell ref="C92:N92"/>
    <mergeCell ref="C93:E93"/>
    <mergeCell ref="C94:E94"/>
    <mergeCell ref="C95:N95"/>
    <mergeCell ref="C96:N96"/>
    <mergeCell ref="C97:E97"/>
    <mergeCell ref="C86:E86"/>
    <mergeCell ref="C87:E87"/>
    <mergeCell ref="C88:E88"/>
    <mergeCell ref="C89:E89"/>
    <mergeCell ref="C90:E90"/>
    <mergeCell ref="C91:E91"/>
    <mergeCell ref="C104:E104"/>
    <mergeCell ref="C105:E105"/>
    <mergeCell ref="C106:E106"/>
    <mergeCell ref="C107:E107"/>
    <mergeCell ref="C108:E108"/>
    <mergeCell ref="C109:N109"/>
    <mergeCell ref="C98:E98"/>
    <mergeCell ref="C99:E99"/>
    <mergeCell ref="C100:E100"/>
    <mergeCell ref="C101:E101"/>
    <mergeCell ref="C102:E102"/>
    <mergeCell ref="C103:E103"/>
    <mergeCell ref="C116:E116"/>
    <mergeCell ref="C117:E117"/>
    <mergeCell ref="C118:E118"/>
    <mergeCell ref="C119:E119"/>
    <mergeCell ref="C120:E120"/>
    <mergeCell ref="C121:E121"/>
    <mergeCell ref="C110:E110"/>
    <mergeCell ref="C111:E111"/>
    <mergeCell ref="C112:N112"/>
    <mergeCell ref="C113:N113"/>
    <mergeCell ref="C114:E114"/>
    <mergeCell ref="C115:E115"/>
    <mergeCell ref="C128:E128"/>
    <mergeCell ref="C129:N129"/>
    <mergeCell ref="C130:N130"/>
    <mergeCell ref="C131:E131"/>
    <mergeCell ref="C132:E132"/>
    <mergeCell ref="C133:N133"/>
    <mergeCell ref="C122:E122"/>
    <mergeCell ref="C123:E123"/>
    <mergeCell ref="C124:E124"/>
    <mergeCell ref="C125:E125"/>
    <mergeCell ref="C126:N126"/>
    <mergeCell ref="C127:E127"/>
    <mergeCell ref="C140:E140"/>
    <mergeCell ref="C141:E141"/>
    <mergeCell ref="C142:E142"/>
    <mergeCell ref="C143:E143"/>
    <mergeCell ref="C144:E144"/>
    <mergeCell ref="C145:E145"/>
    <mergeCell ref="C134:N134"/>
    <mergeCell ref="C135:E135"/>
    <mergeCell ref="C136:E136"/>
    <mergeCell ref="C137:N137"/>
    <mergeCell ref="C138:N138"/>
    <mergeCell ref="C139:E139"/>
    <mergeCell ref="C152:N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N151"/>
    <mergeCell ref="C164:E164"/>
    <mergeCell ref="C165:N165"/>
    <mergeCell ref="C166:E166"/>
    <mergeCell ref="C168:K168"/>
    <mergeCell ref="C169:K169"/>
    <mergeCell ref="C170:K170"/>
    <mergeCell ref="C158:E158"/>
    <mergeCell ref="C159:E159"/>
    <mergeCell ref="C160:E160"/>
    <mergeCell ref="C161:E161"/>
    <mergeCell ref="C162:E162"/>
    <mergeCell ref="C163:E163"/>
    <mergeCell ref="C177:K177"/>
    <mergeCell ref="C178:K178"/>
    <mergeCell ref="C179:K179"/>
    <mergeCell ref="C180:K180"/>
    <mergeCell ref="C181:K181"/>
    <mergeCell ref="C182:K182"/>
    <mergeCell ref="C171:K171"/>
    <mergeCell ref="C172:K172"/>
    <mergeCell ref="C173:K173"/>
    <mergeCell ref="C174:K174"/>
    <mergeCell ref="C175:K175"/>
    <mergeCell ref="C176:K176"/>
    <mergeCell ref="C189:N189"/>
    <mergeCell ref="C190:N190"/>
    <mergeCell ref="C191:E191"/>
    <mergeCell ref="C192:E192"/>
    <mergeCell ref="C193:E193"/>
    <mergeCell ref="C194:E194"/>
    <mergeCell ref="C183:K183"/>
    <mergeCell ref="C184:K184"/>
    <mergeCell ref="C185:K185"/>
    <mergeCell ref="C186:K186"/>
    <mergeCell ref="A187:N187"/>
    <mergeCell ref="C188:E188"/>
    <mergeCell ref="C201:E201"/>
    <mergeCell ref="C202:E202"/>
    <mergeCell ref="C203:N203"/>
    <mergeCell ref="C204:E204"/>
    <mergeCell ref="C205:E205"/>
    <mergeCell ref="C206:N206"/>
    <mergeCell ref="C195:E195"/>
    <mergeCell ref="C196:E196"/>
    <mergeCell ref="C197:E197"/>
    <mergeCell ref="C198:E198"/>
    <mergeCell ref="C199:E199"/>
    <mergeCell ref="C200:E200"/>
    <mergeCell ref="C214:K214"/>
    <mergeCell ref="C215:K215"/>
    <mergeCell ref="C216:K216"/>
    <mergeCell ref="C217:K217"/>
    <mergeCell ref="C218:K218"/>
    <mergeCell ref="C219:K219"/>
    <mergeCell ref="C207:N207"/>
    <mergeCell ref="C208:E208"/>
    <mergeCell ref="C209:E209"/>
    <mergeCell ref="C210:N210"/>
    <mergeCell ref="C211:N211"/>
    <mergeCell ref="C212:E212"/>
    <mergeCell ref="C226:K226"/>
    <mergeCell ref="C227:K227"/>
    <mergeCell ref="C228:K228"/>
    <mergeCell ref="C229:K229"/>
    <mergeCell ref="C230:K230"/>
    <mergeCell ref="C231:K231"/>
    <mergeCell ref="C220:K220"/>
    <mergeCell ref="C221:K221"/>
    <mergeCell ref="C222:K222"/>
    <mergeCell ref="C223:K223"/>
    <mergeCell ref="C224:K224"/>
    <mergeCell ref="C225:K225"/>
    <mergeCell ref="C238:E238"/>
    <mergeCell ref="C239:E239"/>
    <mergeCell ref="C240:E240"/>
    <mergeCell ref="C241:E241"/>
    <mergeCell ref="C242:E242"/>
    <mergeCell ref="C243:E243"/>
    <mergeCell ref="C232:K232"/>
    <mergeCell ref="A233:N233"/>
    <mergeCell ref="C234:E234"/>
    <mergeCell ref="C235:N235"/>
    <mergeCell ref="C236:N236"/>
    <mergeCell ref="C237:E237"/>
    <mergeCell ref="C250:E250"/>
    <mergeCell ref="C251:E251"/>
    <mergeCell ref="C252:N252"/>
    <mergeCell ref="C253:N253"/>
    <mergeCell ref="C254:E254"/>
    <mergeCell ref="C255:E255"/>
    <mergeCell ref="C244:E244"/>
    <mergeCell ref="C245:E245"/>
    <mergeCell ref="C246:E246"/>
    <mergeCell ref="C247:E247"/>
    <mergeCell ref="C248:E248"/>
    <mergeCell ref="C249:N249"/>
    <mergeCell ref="C262:E262"/>
    <mergeCell ref="C263:E263"/>
    <mergeCell ref="C264:E264"/>
    <mergeCell ref="C265:E265"/>
    <mergeCell ref="C266:N266"/>
    <mergeCell ref="C267:E267"/>
    <mergeCell ref="C256:E256"/>
    <mergeCell ref="C257:E257"/>
    <mergeCell ref="C258:E258"/>
    <mergeCell ref="C259:E259"/>
    <mergeCell ref="C260:E260"/>
    <mergeCell ref="C261:E261"/>
    <mergeCell ref="C274:E274"/>
    <mergeCell ref="C275:E275"/>
    <mergeCell ref="C276:E276"/>
    <mergeCell ref="C277:E277"/>
    <mergeCell ref="C278:E278"/>
    <mergeCell ref="C279:E279"/>
    <mergeCell ref="C268:E268"/>
    <mergeCell ref="C269:N269"/>
    <mergeCell ref="C270:N270"/>
    <mergeCell ref="C271:E271"/>
    <mergeCell ref="C272:E272"/>
    <mergeCell ref="C273:E273"/>
    <mergeCell ref="C286:N286"/>
    <mergeCell ref="C287:N287"/>
    <mergeCell ref="C288:E288"/>
    <mergeCell ref="C289:E289"/>
    <mergeCell ref="C290:N290"/>
    <mergeCell ref="C291:N291"/>
    <mergeCell ref="C280:E280"/>
    <mergeCell ref="C281:E281"/>
    <mergeCell ref="C282:E282"/>
    <mergeCell ref="C283:N283"/>
    <mergeCell ref="C284:E284"/>
    <mergeCell ref="C285:E285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C294:E294"/>
    <mergeCell ref="C295:E295"/>
    <mergeCell ref="C296:E296"/>
    <mergeCell ref="C297:E297"/>
    <mergeCell ref="C310:E310"/>
    <mergeCell ref="C311:E311"/>
    <mergeCell ref="C312:E312"/>
    <mergeCell ref="C313:E313"/>
    <mergeCell ref="C314:E314"/>
    <mergeCell ref="C315:E315"/>
    <mergeCell ref="C304:N304"/>
    <mergeCell ref="C305:N305"/>
    <mergeCell ref="C306:E306"/>
    <mergeCell ref="C307:E307"/>
    <mergeCell ref="C308:E308"/>
    <mergeCell ref="C309:E309"/>
    <mergeCell ref="C322:E322"/>
    <mergeCell ref="C323:E323"/>
    <mergeCell ref="C324:E324"/>
    <mergeCell ref="C325:E325"/>
    <mergeCell ref="C326:E326"/>
    <mergeCell ref="C327:E327"/>
    <mergeCell ref="C316:E316"/>
    <mergeCell ref="C317:E317"/>
    <mergeCell ref="C318:N318"/>
    <mergeCell ref="C319:N319"/>
    <mergeCell ref="C320:N320"/>
    <mergeCell ref="C321:E321"/>
    <mergeCell ref="C335:K335"/>
    <mergeCell ref="C336:K336"/>
    <mergeCell ref="C337:K337"/>
    <mergeCell ref="C338:K338"/>
    <mergeCell ref="C339:K339"/>
    <mergeCell ref="C340:K340"/>
    <mergeCell ref="C328:E328"/>
    <mergeCell ref="C329:E329"/>
    <mergeCell ref="C330:E330"/>
    <mergeCell ref="C331:N331"/>
    <mergeCell ref="C332:N332"/>
    <mergeCell ref="C333:E333"/>
    <mergeCell ref="C347:K347"/>
    <mergeCell ref="C348:K348"/>
    <mergeCell ref="C349:K349"/>
    <mergeCell ref="C350:K350"/>
    <mergeCell ref="C351:K351"/>
    <mergeCell ref="C352:K352"/>
    <mergeCell ref="C341:K341"/>
    <mergeCell ref="C342:K342"/>
    <mergeCell ref="C343:K343"/>
    <mergeCell ref="C344:K344"/>
    <mergeCell ref="C345:K345"/>
    <mergeCell ref="C346:K346"/>
    <mergeCell ref="C359:E359"/>
    <mergeCell ref="C360:E360"/>
    <mergeCell ref="C361:E361"/>
    <mergeCell ref="C362:E362"/>
    <mergeCell ref="C363:E363"/>
    <mergeCell ref="C364:E364"/>
    <mergeCell ref="C353:K353"/>
    <mergeCell ref="A354:N354"/>
    <mergeCell ref="C355:E355"/>
    <mergeCell ref="C356:N356"/>
    <mergeCell ref="C357:N357"/>
    <mergeCell ref="C358:E358"/>
    <mergeCell ref="C371:N371"/>
    <mergeCell ref="C372:E372"/>
    <mergeCell ref="C373:E373"/>
    <mergeCell ref="C374:N374"/>
    <mergeCell ref="C375:N375"/>
    <mergeCell ref="C376:E376"/>
    <mergeCell ref="C365:E365"/>
    <mergeCell ref="C366:E366"/>
    <mergeCell ref="C367:E367"/>
    <mergeCell ref="C368:E368"/>
    <mergeCell ref="C369:E369"/>
    <mergeCell ref="C370:N370"/>
    <mergeCell ref="C383:E383"/>
    <mergeCell ref="C384:E384"/>
    <mergeCell ref="C385:E385"/>
    <mergeCell ref="C386:E386"/>
    <mergeCell ref="C387:E387"/>
    <mergeCell ref="C388:N388"/>
    <mergeCell ref="C377:E377"/>
    <mergeCell ref="C378:E378"/>
    <mergeCell ref="C379:E379"/>
    <mergeCell ref="C380:E380"/>
    <mergeCell ref="C381:E381"/>
    <mergeCell ref="C382:E382"/>
    <mergeCell ref="C395:N395"/>
    <mergeCell ref="C396:E396"/>
    <mergeCell ref="C397:E397"/>
    <mergeCell ref="C398:E398"/>
    <mergeCell ref="C399:E399"/>
    <mergeCell ref="C400:E400"/>
    <mergeCell ref="C389:N389"/>
    <mergeCell ref="C390:E390"/>
    <mergeCell ref="C391:E391"/>
    <mergeCell ref="C392:N392"/>
    <mergeCell ref="C393:E393"/>
    <mergeCell ref="C394:E394"/>
    <mergeCell ref="C407:N407"/>
    <mergeCell ref="C408:N408"/>
    <mergeCell ref="C409:E409"/>
    <mergeCell ref="C410:E410"/>
    <mergeCell ref="C411:N411"/>
    <mergeCell ref="C412:E412"/>
    <mergeCell ref="C401:E401"/>
    <mergeCell ref="C402:E402"/>
    <mergeCell ref="C403:E403"/>
    <mergeCell ref="C404:E404"/>
    <mergeCell ref="C405:E405"/>
    <mergeCell ref="C406:E406"/>
    <mergeCell ref="C419:E419"/>
    <mergeCell ref="C420:E420"/>
    <mergeCell ref="C421:E421"/>
    <mergeCell ref="C422:E422"/>
    <mergeCell ref="C423:E423"/>
    <mergeCell ref="C424:N424"/>
    <mergeCell ref="C413:E413"/>
    <mergeCell ref="C414:E414"/>
    <mergeCell ref="C415:E415"/>
    <mergeCell ref="C416:E416"/>
    <mergeCell ref="C417:E417"/>
    <mergeCell ref="C418:E418"/>
    <mergeCell ref="C432:K432"/>
    <mergeCell ref="C433:K433"/>
    <mergeCell ref="C434:K434"/>
    <mergeCell ref="C435:K435"/>
    <mergeCell ref="C436:K436"/>
    <mergeCell ref="C437:K437"/>
    <mergeCell ref="C425:E425"/>
    <mergeCell ref="C427:K427"/>
    <mergeCell ref="C428:K428"/>
    <mergeCell ref="C429:K429"/>
    <mergeCell ref="C430:K430"/>
    <mergeCell ref="C431:K431"/>
    <mergeCell ref="C444:K444"/>
    <mergeCell ref="C445:K445"/>
    <mergeCell ref="A446:N446"/>
    <mergeCell ref="C447:E447"/>
    <mergeCell ref="C448:N448"/>
    <mergeCell ref="C449:E449"/>
    <mergeCell ref="C438:K438"/>
    <mergeCell ref="C439:K439"/>
    <mergeCell ref="C440:K440"/>
    <mergeCell ref="C441:K441"/>
    <mergeCell ref="C442:K442"/>
    <mergeCell ref="C443:K443"/>
    <mergeCell ref="C456:E456"/>
    <mergeCell ref="C457:E457"/>
    <mergeCell ref="C458:E458"/>
    <mergeCell ref="C459:E459"/>
    <mergeCell ref="C460:E460"/>
    <mergeCell ref="C461:N461"/>
    <mergeCell ref="C450:E450"/>
    <mergeCell ref="C451:E451"/>
    <mergeCell ref="C452:E452"/>
    <mergeCell ref="C453:E453"/>
    <mergeCell ref="C454:E454"/>
    <mergeCell ref="C455:E455"/>
    <mergeCell ref="C468:E468"/>
    <mergeCell ref="C469:E469"/>
    <mergeCell ref="C470:E470"/>
    <mergeCell ref="C471:E471"/>
    <mergeCell ref="C472:E472"/>
    <mergeCell ref="C473:E473"/>
    <mergeCell ref="C462:E462"/>
    <mergeCell ref="C463:E463"/>
    <mergeCell ref="C464:N464"/>
    <mergeCell ref="C465:N465"/>
    <mergeCell ref="C466:E466"/>
    <mergeCell ref="C467:E467"/>
    <mergeCell ref="C480:E480"/>
    <mergeCell ref="C481:N481"/>
    <mergeCell ref="C482:N482"/>
    <mergeCell ref="C483:E483"/>
    <mergeCell ref="C484:E484"/>
    <mergeCell ref="C485:N485"/>
    <mergeCell ref="C474:E474"/>
    <mergeCell ref="C475:E475"/>
    <mergeCell ref="C476:E476"/>
    <mergeCell ref="C477:E477"/>
    <mergeCell ref="C478:N478"/>
    <mergeCell ref="C479:E479"/>
    <mergeCell ref="C492:E492"/>
    <mergeCell ref="C493:E493"/>
    <mergeCell ref="C494:E494"/>
    <mergeCell ref="C495:E495"/>
    <mergeCell ref="C496:E496"/>
    <mergeCell ref="C497:E497"/>
    <mergeCell ref="C486:N486"/>
    <mergeCell ref="C487:E487"/>
    <mergeCell ref="C488:E488"/>
    <mergeCell ref="C489:E489"/>
    <mergeCell ref="C490:E490"/>
    <mergeCell ref="C491:E491"/>
    <mergeCell ref="C504:E504"/>
    <mergeCell ref="C505:E505"/>
    <mergeCell ref="C506:E506"/>
    <mergeCell ref="C507:E507"/>
    <mergeCell ref="C508:E508"/>
    <mergeCell ref="C509:E509"/>
    <mergeCell ref="C498:E498"/>
    <mergeCell ref="C499:N499"/>
    <mergeCell ref="C500:N500"/>
    <mergeCell ref="C501:N501"/>
    <mergeCell ref="C502:E502"/>
    <mergeCell ref="C503:E503"/>
    <mergeCell ref="C516:E516"/>
    <mergeCell ref="C517:N517"/>
    <mergeCell ref="C518:N518"/>
    <mergeCell ref="C519:E519"/>
    <mergeCell ref="C520:E520"/>
    <mergeCell ref="C521:E521"/>
    <mergeCell ref="C510:E510"/>
    <mergeCell ref="C511:E511"/>
    <mergeCell ref="C512:E512"/>
    <mergeCell ref="C513:E513"/>
    <mergeCell ref="C514:N514"/>
    <mergeCell ref="C515:E515"/>
    <mergeCell ref="C528:E528"/>
    <mergeCell ref="C529:E529"/>
    <mergeCell ref="C530:E530"/>
    <mergeCell ref="C531:N531"/>
    <mergeCell ref="C532:E532"/>
    <mergeCell ref="C533:E533"/>
    <mergeCell ref="C522:E522"/>
    <mergeCell ref="C523:E523"/>
    <mergeCell ref="C524:E524"/>
    <mergeCell ref="C525:E525"/>
    <mergeCell ref="C526:E526"/>
    <mergeCell ref="C527:E527"/>
    <mergeCell ref="C540:E540"/>
    <mergeCell ref="C541:E541"/>
    <mergeCell ref="C542:N542"/>
    <mergeCell ref="C543:N543"/>
    <mergeCell ref="C544:E544"/>
    <mergeCell ref="C545:E545"/>
    <mergeCell ref="C534:N534"/>
    <mergeCell ref="C535:N535"/>
    <mergeCell ref="C536:E536"/>
    <mergeCell ref="C537:E537"/>
    <mergeCell ref="C538:N538"/>
    <mergeCell ref="C539:N539"/>
    <mergeCell ref="C552:E552"/>
    <mergeCell ref="C553:E553"/>
    <mergeCell ref="C554:E554"/>
    <mergeCell ref="C555:E555"/>
    <mergeCell ref="C556:N556"/>
    <mergeCell ref="C557:N557"/>
    <mergeCell ref="C546:E546"/>
    <mergeCell ref="C547:E547"/>
    <mergeCell ref="C548:E548"/>
    <mergeCell ref="C549:E549"/>
    <mergeCell ref="C550:E550"/>
    <mergeCell ref="C551:E551"/>
    <mergeCell ref="C564:E564"/>
    <mergeCell ref="C565:E565"/>
    <mergeCell ref="C566:E566"/>
    <mergeCell ref="C567:E567"/>
    <mergeCell ref="C568:E568"/>
    <mergeCell ref="C570:K570"/>
    <mergeCell ref="C558:E558"/>
    <mergeCell ref="C559:E559"/>
    <mergeCell ref="C560:E560"/>
    <mergeCell ref="C561:E561"/>
    <mergeCell ref="C562:E562"/>
    <mergeCell ref="C563:E563"/>
    <mergeCell ref="C577:K577"/>
    <mergeCell ref="C578:K578"/>
    <mergeCell ref="C579:K579"/>
    <mergeCell ref="C580:K580"/>
    <mergeCell ref="C581:K581"/>
    <mergeCell ref="C582:K582"/>
    <mergeCell ref="C571:K571"/>
    <mergeCell ref="C572:K572"/>
    <mergeCell ref="C573:K573"/>
    <mergeCell ref="C574:K574"/>
    <mergeCell ref="C575:K575"/>
    <mergeCell ref="C576:K576"/>
    <mergeCell ref="A589:N589"/>
    <mergeCell ref="C590:E590"/>
    <mergeCell ref="C591:N591"/>
    <mergeCell ref="C592:N592"/>
    <mergeCell ref="C593:E593"/>
    <mergeCell ref="C594:E594"/>
    <mergeCell ref="C583:K583"/>
    <mergeCell ref="C584:K584"/>
    <mergeCell ref="C585:K585"/>
    <mergeCell ref="C586:K586"/>
    <mergeCell ref="C587:K587"/>
    <mergeCell ref="C588:K588"/>
    <mergeCell ref="C601:E601"/>
    <mergeCell ref="C602:E602"/>
    <mergeCell ref="C603:E603"/>
    <mergeCell ref="C604:E604"/>
    <mergeCell ref="C605:N605"/>
    <mergeCell ref="C606:E606"/>
    <mergeCell ref="C595:E595"/>
    <mergeCell ref="C596:E596"/>
    <mergeCell ref="C597:E597"/>
    <mergeCell ref="C598:E598"/>
    <mergeCell ref="C599:E599"/>
    <mergeCell ref="C600:E600"/>
    <mergeCell ref="C614:K614"/>
    <mergeCell ref="C615:K615"/>
    <mergeCell ref="C616:K616"/>
    <mergeCell ref="C617:K617"/>
    <mergeCell ref="C618:K618"/>
    <mergeCell ref="C619:K619"/>
    <mergeCell ref="C607:E607"/>
    <mergeCell ref="C608:N608"/>
    <mergeCell ref="C609:N609"/>
    <mergeCell ref="C610:E610"/>
    <mergeCell ref="C612:K612"/>
    <mergeCell ref="C613:K613"/>
    <mergeCell ref="C626:K626"/>
    <mergeCell ref="C627:K627"/>
    <mergeCell ref="C628:K628"/>
    <mergeCell ref="C629:K629"/>
    <mergeCell ref="C630:K630"/>
    <mergeCell ref="A631:N631"/>
    <mergeCell ref="C620:K620"/>
    <mergeCell ref="C621:K621"/>
    <mergeCell ref="C622:K622"/>
    <mergeCell ref="C623:K623"/>
    <mergeCell ref="C624:K624"/>
    <mergeCell ref="C625:K625"/>
    <mergeCell ref="C638:E638"/>
    <mergeCell ref="C639:E639"/>
    <mergeCell ref="C640:E640"/>
    <mergeCell ref="C641:E641"/>
    <mergeCell ref="C642:E642"/>
    <mergeCell ref="C643:E643"/>
    <mergeCell ref="C632:E632"/>
    <mergeCell ref="C633:N633"/>
    <mergeCell ref="C634:E634"/>
    <mergeCell ref="C635:E635"/>
    <mergeCell ref="C636:E636"/>
    <mergeCell ref="C637:E637"/>
    <mergeCell ref="C650:E650"/>
    <mergeCell ref="C651:E651"/>
    <mergeCell ref="C652:E652"/>
    <mergeCell ref="C653:E653"/>
    <mergeCell ref="C654:N654"/>
    <mergeCell ref="C655:E655"/>
    <mergeCell ref="C644:E644"/>
    <mergeCell ref="C645:E645"/>
    <mergeCell ref="C646:E646"/>
    <mergeCell ref="C647:E647"/>
    <mergeCell ref="C648:E648"/>
    <mergeCell ref="C649:E649"/>
    <mergeCell ref="C662:E662"/>
    <mergeCell ref="C663:E663"/>
    <mergeCell ref="C664:E664"/>
    <mergeCell ref="C665:N665"/>
    <mergeCell ref="C666:E666"/>
    <mergeCell ref="C667:E667"/>
    <mergeCell ref="C656:E656"/>
    <mergeCell ref="C657:E657"/>
    <mergeCell ref="C658:E658"/>
    <mergeCell ref="C659:E659"/>
    <mergeCell ref="C660:E660"/>
    <mergeCell ref="C661:E661"/>
    <mergeCell ref="C674:E674"/>
    <mergeCell ref="C675:E675"/>
    <mergeCell ref="C676:E676"/>
    <mergeCell ref="C677:N677"/>
    <mergeCell ref="C678:E678"/>
    <mergeCell ref="C680:K680"/>
    <mergeCell ref="C668:E668"/>
    <mergeCell ref="C669:E669"/>
    <mergeCell ref="C670:E670"/>
    <mergeCell ref="C671:E671"/>
    <mergeCell ref="C672:E672"/>
    <mergeCell ref="C673:E673"/>
    <mergeCell ref="C687:K687"/>
    <mergeCell ref="C688:K688"/>
    <mergeCell ref="C689:K689"/>
    <mergeCell ref="C690:K690"/>
    <mergeCell ref="C691:K691"/>
    <mergeCell ref="C692:K692"/>
    <mergeCell ref="C681:K681"/>
    <mergeCell ref="C682:K682"/>
    <mergeCell ref="C683:K683"/>
    <mergeCell ref="C684:K684"/>
    <mergeCell ref="C685:K685"/>
    <mergeCell ref="C686:K686"/>
    <mergeCell ref="A699:N699"/>
    <mergeCell ref="C700:E700"/>
    <mergeCell ref="C701:N701"/>
    <mergeCell ref="C702:E702"/>
    <mergeCell ref="C703:E703"/>
    <mergeCell ref="C704:E704"/>
    <mergeCell ref="C693:K693"/>
    <mergeCell ref="C694:K694"/>
    <mergeCell ref="C695:K695"/>
    <mergeCell ref="C696:K696"/>
    <mergeCell ref="C697:K697"/>
    <mergeCell ref="C698:K698"/>
    <mergeCell ref="C711:E711"/>
    <mergeCell ref="C712:E712"/>
    <mergeCell ref="C713:E713"/>
    <mergeCell ref="C714:N714"/>
    <mergeCell ref="C715:E715"/>
    <mergeCell ref="C716:E716"/>
    <mergeCell ref="C705:E705"/>
    <mergeCell ref="C706:E706"/>
    <mergeCell ref="C707:E707"/>
    <mergeCell ref="C708:E708"/>
    <mergeCell ref="C709:E709"/>
    <mergeCell ref="C710:E710"/>
    <mergeCell ref="C723:E723"/>
    <mergeCell ref="C724:E724"/>
    <mergeCell ref="C725:E725"/>
    <mergeCell ref="C726:E726"/>
    <mergeCell ref="C727:E727"/>
    <mergeCell ref="C728:E728"/>
    <mergeCell ref="C717:N717"/>
    <mergeCell ref="C718:E718"/>
    <mergeCell ref="C719:E719"/>
    <mergeCell ref="C720:E720"/>
    <mergeCell ref="C721:E721"/>
    <mergeCell ref="C722:E722"/>
    <mergeCell ref="C735:E735"/>
    <mergeCell ref="C736:E736"/>
    <mergeCell ref="C737:E737"/>
    <mergeCell ref="C738:E738"/>
    <mergeCell ref="C739:E739"/>
    <mergeCell ref="C740:E740"/>
    <mergeCell ref="C729:N729"/>
    <mergeCell ref="C730:E730"/>
    <mergeCell ref="C731:E731"/>
    <mergeCell ref="C732:N732"/>
    <mergeCell ref="C733:N733"/>
    <mergeCell ref="C734:E734"/>
    <mergeCell ref="C747:N747"/>
    <mergeCell ref="C748:E748"/>
    <mergeCell ref="C749:E749"/>
    <mergeCell ref="C750:N750"/>
    <mergeCell ref="C751:E751"/>
    <mergeCell ref="C752:E752"/>
    <mergeCell ref="C741:E741"/>
    <mergeCell ref="C742:E742"/>
    <mergeCell ref="C743:E743"/>
    <mergeCell ref="C744:E744"/>
    <mergeCell ref="C745:E745"/>
    <mergeCell ref="C746:N746"/>
    <mergeCell ref="C759:E759"/>
    <mergeCell ref="C760:E760"/>
    <mergeCell ref="C761:E761"/>
    <mergeCell ref="C762:E762"/>
    <mergeCell ref="C763:E763"/>
    <mergeCell ref="C764:E764"/>
    <mergeCell ref="C753:N753"/>
    <mergeCell ref="C754:N754"/>
    <mergeCell ref="C755:E755"/>
    <mergeCell ref="C756:E756"/>
    <mergeCell ref="C757:E757"/>
    <mergeCell ref="C758:E758"/>
    <mergeCell ref="C771:E771"/>
    <mergeCell ref="C772:E772"/>
    <mergeCell ref="C773:N773"/>
    <mergeCell ref="C774:N774"/>
    <mergeCell ref="C775:E775"/>
    <mergeCell ref="C776:E776"/>
    <mergeCell ref="C765:E765"/>
    <mergeCell ref="C766:E766"/>
    <mergeCell ref="C767:N767"/>
    <mergeCell ref="C768:E768"/>
    <mergeCell ref="C769:E769"/>
    <mergeCell ref="C770:N770"/>
    <mergeCell ref="C783:E783"/>
    <mergeCell ref="C784:E784"/>
    <mergeCell ref="C785:E785"/>
    <mergeCell ref="C786:N786"/>
    <mergeCell ref="C787:N787"/>
    <mergeCell ref="C788:E788"/>
    <mergeCell ref="C777:E777"/>
    <mergeCell ref="C778:E778"/>
    <mergeCell ref="C779:E779"/>
    <mergeCell ref="C780:E780"/>
    <mergeCell ref="C781:E781"/>
    <mergeCell ref="C782:E782"/>
    <mergeCell ref="C796:K796"/>
    <mergeCell ref="C797:K797"/>
    <mergeCell ref="C798:K798"/>
    <mergeCell ref="C799:K799"/>
    <mergeCell ref="C800:K800"/>
    <mergeCell ref="C801:K801"/>
    <mergeCell ref="C790:K790"/>
    <mergeCell ref="C791:K791"/>
    <mergeCell ref="C792:K792"/>
    <mergeCell ref="C793:K793"/>
    <mergeCell ref="C794:K794"/>
    <mergeCell ref="C795:K795"/>
    <mergeCell ref="C808:K808"/>
    <mergeCell ref="A809:N809"/>
    <mergeCell ref="C810:E810"/>
    <mergeCell ref="C811:N811"/>
    <mergeCell ref="C812:N812"/>
    <mergeCell ref="C813:E813"/>
    <mergeCell ref="C802:K802"/>
    <mergeCell ref="C803:K803"/>
    <mergeCell ref="C804:K804"/>
    <mergeCell ref="C805:K805"/>
    <mergeCell ref="C806:K806"/>
    <mergeCell ref="C807:K807"/>
    <mergeCell ref="C820:E820"/>
    <mergeCell ref="C821:E821"/>
    <mergeCell ref="C822:E822"/>
    <mergeCell ref="C823:E823"/>
    <mergeCell ref="C824:E824"/>
    <mergeCell ref="C825:N825"/>
    <mergeCell ref="C814:E814"/>
    <mergeCell ref="C815:E815"/>
    <mergeCell ref="C816:E816"/>
    <mergeCell ref="C817:E817"/>
    <mergeCell ref="C818:E818"/>
    <mergeCell ref="C819:E819"/>
    <mergeCell ref="C832:E832"/>
    <mergeCell ref="C833:E833"/>
    <mergeCell ref="C834:N834"/>
    <mergeCell ref="C835:N835"/>
    <mergeCell ref="C836:E836"/>
    <mergeCell ref="C837:E837"/>
    <mergeCell ref="C826:E826"/>
    <mergeCell ref="C827:E827"/>
    <mergeCell ref="C828:N828"/>
    <mergeCell ref="C829:E829"/>
    <mergeCell ref="C830:E830"/>
    <mergeCell ref="C831:N831"/>
    <mergeCell ref="C844:E844"/>
    <mergeCell ref="C845:E845"/>
    <mergeCell ref="C846:E846"/>
    <mergeCell ref="C847:E847"/>
    <mergeCell ref="C848:E848"/>
    <mergeCell ref="C849:E849"/>
    <mergeCell ref="C838:N838"/>
    <mergeCell ref="C839:N839"/>
    <mergeCell ref="C840:E840"/>
    <mergeCell ref="C841:E841"/>
    <mergeCell ref="C842:E842"/>
    <mergeCell ref="C843:E843"/>
    <mergeCell ref="C856:E856"/>
    <mergeCell ref="C857:E857"/>
    <mergeCell ref="C858:E858"/>
    <mergeCell ref="C859:E859"/>
    <mergeCell ref="C860:E860"/>
    <mergeCell ref="C861:E861"/>
    <mergeCell ref="C850:E850"/>
    <mergeCell ref="C851:E851"/>
    <mergeCell ref="C852:N852"/>
    <mergeCell ref="C853:E853"/>
    <mergeCell ref="C854:E854"/>
    <mergeCell ref="C855:E855"/>
    <mergeCell ref="C869:K869"/>
    <mergeCell ref="C870:K870"/>
    <mergeCell ref="C871:K871"/>
    <mergeCell ref="C872:K872"/>
    <mergeCell ref="C873:K873"/>
    <mergeCell ref="C874:K874"/>
    <mergeCell ref="C862:E862"/>
    <mergeCell ref="C863:E863"/>
    <mergeCell ref="C865:K865"/>
    <mergeCell ref="C866:K866"/>
    <mergeCell ref="C867:K867"/>
    <mergeCell ref="C868:K868"/>
    <mergeCell ref="C881:K881"/>
    <mergeCell ref="C882:K882"/>
    <mergeCell ref="C883:K883"/>
    <mergeCell ref="A884:N884"/>
    <mergeCell ref="A885:N885"/>
    <mergeCell ref="C886:E886"/>
    <mergeCell ref="C875:K875"/>
    <mergeCell ref="C876:K876"/>
    <mergeCell ref="C877:K877"/>
    <mergeCell ref="C878:K878"/>
    <mergeCell ref="C879:K879"/>
    <mergeCell ref="C880:K880"/>
    <mergeCell ref="C893:N893"/>
    <mergeCell ref="C894:E894"/>
    <mergeCell ref="C895:E895"/>
    <mergeCell ref="C896:N896"/>
    <mergeCell ref="C897:N897"/>
    <mergeCell ref="C898:N898"/>
    <mergeCell ref="C887:N887"/>
    <mergeCell ref="C888:N888"/>
    <mergeCell ref="C889:E889"/>
    <mergeCell ref="A890:N890"/>
    <mergeCell ref="C891:E891"/>
    <mergeCell ref="C892:N892"/>
    <mergeCell ref="C905:E905"/>
    <mergeCell ref="C906:N906"/>
    <mergeCell ref="C907:N907"/>
    <mergeCell ref="C908:E908"/>
    <mergeCell ref="C909:E909"/>
    <mergeCell ref="C910:N910"/>
    <mergeCell ref="C899:E899"/>
    <mergeCell ref="A900:N900"/>
    <mergeCell ref="C901:E901"/>
    <mergeCell ref="C902:N902"/>
    <mergeCell ref="C903:E903"/>
    <mergeCell ref="A904:N904"/>
    <mergeCell ref="C917:N917"/>
    <mergeCell ref="C918:E918"/>
    <mergeCell ref="C920:K920"/>
    <mergeCell ref="C921:K921"/>
    <mergeCell ref="C922:K922"/>
    <mergeCell ref="C923:K923"/>
    <mergeCell ref="C911:E911"/>
    <mergeCell ref="C912:E912"/>
    <mergeCell ref="C913:N913"/>
    <mergeCell ref="C914:N914"/>
    <mergeCell ref="C915:E915"/>
    <mergeCell ref="C916:E916"/>
    <mergeCell ref="C930:K930"/>
    <mergeCell ref="C932:K932"/>
    <mergeCell ref="C933:K933"/>
    <mergeCell ref="C934:K934"/>
    <mergeCell ref="C935:K935"/>
    <mergeCell ref="C936:K936"/>
    <mergeCell ref="C924:K924"/>
    <mergeCell ref="C925:K925"/>
    <mergeCell ref="C926:K926"/>
    <mergeCell ref="C927:K927"/>
    <mergeCell ref="C928:K928"/>
    <mergeCell ref="C929:K929"/>
    <mergeCell ref="C943:K943"/>
    <mergeCell ref="C944:K944"/>
    <mergeCell ref="C945:K945"/>
    <mergeCell ref="C946:K946"/>
    <mergeCell ref="C947:K947"/>
    <mergeCell ref="C948:K948"/>
    <mergeCell ref="C937:K937"/>
    <mergeCell ref="C938:K938"/>
    <mergeCell ref="C939:K939"/>
    <mergeCell ref="C940:K940"/>
    <mergeCell ref="C941:K941"/>
    <mergeCell ref="C942:K942"/>
    <mergeCell ref="C957:L957"/>
    <mergeCell ref="C958:L958"/>
    <mergeCell ref="A960:N960"/>
    <mergeCell ref="C949:K949"/>
    <mergeCell ref="C950:K950"/>
    <mergeCell ref="C951:K951"/>
    <mergeCell ref="C952:K952"/>
    <mergeCell ref="C955:L955"/>
    <mergeCell ref="C956:L956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48"/>
  <sheetViews>
    <sheetView topLeftCell="A491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1458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1458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1661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231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231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1662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59.9</v>
      </c>
      <c r="D22" s="182" t="s">
        <v>1663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48.93</v>
      </c>
      <c r="D24" s="182" t="s">
        <v>1664</v>
      </c>
      <c r="E24" s="137" t="s">
        <v>362</v>
      </c>
      <c r="G24" s="108" t="s">
        <v>365</v>
      </c>
      <c r="L24" s="181"/>
      <c r="M24" s="182" t="s">
        <v>1665</v>
      </c>
      <c r="N24" s="137" t="s">
        <v>362</v>
      </c>
    </row>
    <row r="25" spans="1:14" s="108" customFormat="1" ht="12.75" customHeight="1">
      <c r="B25" s="108" t="s">
        <v>3</v>
      </c>
      <c r="C25" s="181">
        <v>0.36</v>
      </c>
      <c r="D25" s="186" t="s">
        <v>1666</v>
      </c>
      <c r="E25" s="137" t="s">
        <v>362</v>
      </c>
      <c r="G25" s="108" t="s">
        <v>367</v>
      </c>
      <c r="L25" s="1155">
        <v>32.28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10.62</v>
      </c>
      <c r="D26" s="186" t="s">
        <v>1667</v>
      </c>
      <c r="E26" s="137" t="s">
        <v>362</v>
      </c>
      <c r="G26" s="108" t="s">
        <v>369</v>
      </c>
      <c r="L26" s="1155">
        <v>0.65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1668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1668</v>
      </c>
    </row>
    <row r="35" spans="1:32" s="108" customFormat="1" ht="22.5" customHeight="1">
      <c r="A35" s="194" t="s">
        <v>122</v>
      </c>
      <c r="B35" s="195" t="s">
        <v>1669</v>
      </c>
      <c r="C35" s="1145" t="s">
        <v>1670</v>
      </c>
      <c r="D35" s="1145"/>
      <c r="E35" s="1145"/>
      <c r="F35" s="196" t="s">
        <v>486</v>
      </c>
      <c r="G35" s="196"/>
      <c r="H35" s="196"/>
      <c r="I35" s="251">
        <v>1</v>
      </c>
      <c r="J35" s="198"/>
      <c r="K35" s="196"/>
      <c r="L35" s="198"/>
      <c r="M35" s="196"/>
      <c r="N35" s="199"/>
      <c r="Z35" s="193"/>
      <c r="AA35" s="200" t="s">
        <v>1670</v>
      </c>
    </row>
    <row r="36" spans="1:32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3.85</v>
      </c>
      <c r="K37" s="209">
        <v>1.25</v>
      </c>
      <c r="L37" s="208">
        <v>4.8099999999999996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0.66</v>
      </c>
      <c r="K38" s="209">
        <v>1.25</v>
      </c>
      <c r="L38" s="208">
        <v>0.83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0.12</v>
      </c>
      <c r="K39" s="209">
        <v>1.25</v>
      </c>
      <c r="L39" s="208">
        <v>0.15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0.84</v>
      </c>
      <c r="K40" s="207"/>
      <c r="L40" s="208">
        <v>0.84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09">
        <v>0.41</v>
      </c>
      <c r="H41" s="209">
        <v>1.25</v>
      </c>
      <c r="I41" s="250">
        <v>0.51249999999999996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0.01</v>
      </c>
      <c r="H42" s="209">
        <v>1.25</v>
      </c>
      <c r="I42" s="250">
        <v>1.2500000000000001E-2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5.35</v>
      </c>
      <c r="K43" s="212"/>
      <c r="L43" s="213">
        <v>6.48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4.96</v>
      </c>
      <c r="M44" s="207"/>
      <c r="N44" s="210"/>
      <c r="Z44" s="193"/>
      <c r="AA44" s="200"/>
      <c r="AD44" s="109" t="s">
        <v>392</v>
      </c>
    </row>
    <row r="45" spans="1:32" s="108" customFormat="1" ht="45" customHeight="1">
      <c r="A45" s="205"/>
      <c r="B45" s="204" t="s">
        <v>1671</v>
      </c>
      <c r="C45" s="1141" t="s">
        <v>1672</v>
      </c>
      <c r="D45" s="1141"/>
      <c r="E45" s="1141"/>
      <c r="F45" s="207" t="s">
        <v>395</v>
      </c>
      <c r="G45" s="215">
        <v>121</v>
      </c>
      <c r="H45" s="207"/>
      <c r="I45" s="215">
        <v>121</v>
      </c>
      <c r="J45" s="204"/>
      <c r="K45" s="207"/>
      <c r="L45" s="208">
        <v>6</v>
      </c>
      <c r="M45" s="207"/>
      <c r="N45" s="210"/>
      <c r="Z45" s="193"/>
      <c r="AA45" s="200"/>
      <c r="AD45" s="109" t="s">
        <v>1672</v>
      </c>
    </row>
    <row r="46" spans="1:32" s="108" customFormat="1" ht="45" customHeight="1">
      <c r="A46" s="205"/>
      <c r="B46" s="204" t="s">
        <v>1673</v>
      </c>
      <c r="C46" s="1141" t="s">
        <v>1674</v>
      </c>
      <c r="D46" s="1141"/>
      <c r="E46" s="1141"/>
      <c r="F46" s="207" t="s">
        <v>395</v>
      </c>
      <c r="G46" s="215">
        <v>72</v>
      </c>
      <c r="H46" s="207"/>
      <c r="I46" s="215">
        <v>72</v>
      </c>
      <c r="J46" s="204"/>
      <c r="K46" s="207"/>
      <c r="L46" s="208">
        <v>3.57</v>
      </c>
      <c r="M46" s="207"/>
      <c r="N46" s="210"/>
      <c r="Z46" s="193"/>
      <c r="AA46" s="200"/>
      <c r="AD46" s="109" t="s">
        <v>1674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16.05</v>
      </c>
      <c r="M47" s="212"/>
      <c r="N47" s="199"/>
      <c r="Z47" s="193"/>
      <c r="AA47" s="200"/>
      <c r="AF47" s="200" t="s">
        <v>398</v>
      </c>
    </row>
    <row r="48" spans="1:32" s="108" customFormat="1" ht="22.5" customHeight="1">
      <c r="A48" s="194" t="s">
        <v>1675</v>
      </c>
      <c r="B48" s="195" t="s">
        <v>1676</v>
      </c>
      <c r="C48" s="1145" t="s">
        <v>1677</v>
      </c>
      <c r="D48" s="1145"/>
      <c r="E48" s="1145"/>
      <c r="F48" s="196" t="s">
        <v>486</v>
      </c>
      <c r="G48" s="196"/>
      <c r="H48" s="196"/>
      <c r="I48" s="251">
        <v>1</v>
      </c>
      <c r="J48" s="218">
        <v>126.44</v>
      </c>
      <c r="K48" s="196"/>
      <c r="L48" s="218">
        <v>126.44</v>
      </c>
      <c r="M48" s="196"/>
      <c r="N48" s="199"/>
      <c r="Z48" s="193"/>
      <c r="AA48" s="200" t="s">
        <v>1677</v>
      </c>
      <c r="AF48" s="200"/>
    </row>
    <row r="49" spans="1:34" s="108" customFormat="1" ht="12" customHeight="1">
      <c r="A49" s="216"/>
      <c r="B49" s="217"/>
      <c r="C49" s="1141" t="s">
        <v>1043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1043</v>
      </c>
    </row>
    <row r="50" spans="1:34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18">
        <v>126.44</v>
      </c>
      <c r="M50" s="212"/>
      <c r="N50" s="199"/>
      <c r="Z50" s="193"/>
      <c r="AA50" s="200"/>
      <c r="AF50" s="200" t="s">
        <v>398</v>
      </c>
    </row>
    <row r="51" spans="1:34" s="108" customFormat="1" ht="22.5" customHeight="1">
      <c r="A51" s="194" t="s">
        <v>128</v>
      </c>
      <c r="B51" s="195" t="s">
        <v>1678</v>
      </c>
      <c r="C51" s="1145" t="s">
        <v>1679</v>
      </c>
      <c r="D51" s="1145"/>
      <c r="E51" s="1145"/>
      <c r="F51" s="196" t="s">
        <v>486</v>
      </c>
      <c r="G51" s="196"/>
      <c r="H51" s="196"/>
      <c r="I51" s="251">
        <v>1</v>
      </c>
      <c r="J51" s="218">
        <v>433.21</v>
      </c>
      <c r="K51" s="196"/>
      <c r="L51" s="218">
        <v>433.21</v>
      </c>
      <c r="M51" s="196"/>
      <c r="N51" s="199"/>
      <c r="Z51" s="193"/>
      <c r="AA51" s="200" t="s">
        <v>1679</v>
      </c>
      <c r="AF51" s="200"/>
    </row>
    <row r="52" spans="1:34" s="108" customFormat="1" ht="12" customHeight="1">
      <c r="A52" s="216"/>
      <c r="B52" s="217"/>
      <c r="C52" s="1141" t="s">
        <v>409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F52" s="200"/>
      <c r="AG52" s="109" t="s">
        <v>409</v>
      </c>
    </row>
    <row r="53" spans="1:34" s="108" customFormat="1" ht="12" customHeight="1">
      <c r="A53" s="216"/>
      <c r="B53" s="217"/>
      <c r="C53" s="1145" t="s">
        <v>398</v>
      </c>
      <c r="D53" s="1145"/>
      <c r="E53" s="1145"/>
      <c r="F53" s="196"/>
      <c r="G53" s="196"/>
      <c r="H53" s="196"/>
      <c r="I53" s="196"/>
      <c r="J53" s="198"/>
      <c r="K53" s="196"/>
      <c r="L53" s="218">
        <v>433.21</v>
      </c>
      <c r="M53" s="212"/>
      <c r="N53" s="199"/>
      <c r="Z53" s="193"/>
      <c r="AA53" s="200"/>
      <c r="AF53" s="200" t="s">
        <v>398</v>
      </c>
    </row>
    <row r="54" spans="1:34" s="108" customFormat="1" ht="56.25" customHeight="1">
      <c r="A54" s="194" t="s">
        <v>131</v>
      </c>
      <c r="B54" s="195" t="s">
        <v>1680</v>
      </c>
      <c r="C54" s="1145" t="s">
        <v>1681</v>
      </c>
      <c r="D54" s="1145"/>
      <c r="E54" s="1145"/>
      <c r="F54" s="196" t="s">
        <v>481</v>
      </c>
      <c r="G54" s="196"/>
      <c r="H54" s="196"/>
      <c r="I54" s="247">
        <v>0.03</v>
      </c>
      <c r="J54" s="198"/>
      <c r="K54" s="196"/>
      <c r="L54" s="198"/>
      <c r="M54" s="196"/>
      <c r="N54" s="199"/>
      <c r="Z54" s="193"/>
      <c r="AA54" s="200" t="s">
        <v>1681</v>
      </c>
      <c r="AF54" s="200"/>
    </row>
    <row r="55" spans="1:34" s="108" customFormat="1" ht="12" customHeight="1">
      <c r="A55" s="201"/>
      <c r="B55" s="202"/>
      <c r="C55" s="1141" t="s">
        <v>1682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F55" s="200"/>
      <c r="AH55" s="109" t="s">
        <v>1682</v>
      </c>
    </row>
    <row r="56" spans="1:34" s="108" customFormat="1" ht="33.75" customHeight="1">
      <c r="A56" s="203"/>
      <c r="B56" s="204" t="s">
        <v>385</v>
      </c>
      <c r="C56" s="1141" t="s">
        <v>386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B56" s="109" t="s">
        <v>386</v>
      </c>
      <c r="AF56" s="200"/>
    </row>
    <row r="57" spans="1:34" s="108" customFormat="1" ht="12">
      <c r="A57" s="205"/>
      <c r="B57" s="206">
        <v>1</v>
      </c>
      <c r="C57" s="1141" t="s">
        <v>446</v>
      </c>
      <c r="D57" s="1141"/>
      <c r="E57" s="1141"/>
      <c r="F57" s="207"/>
      <c r="G57" s="207"/>
      <c r="H57" s="207"/>
      <c r="I57" s="207"/>
      <c r="J57" s="208">
        <v>128.87</v>
      </c>
      <c r="K57" s="209">
        <v>1.25</v>
      </c>
      <c r="L57" s="208">
        <v>4.83</v>
      </c>
      <c r="M57" s="207"/>
      <c r="N57" s="210"/>
      <c r="Z57" s="193"/>
      <c r="AA57" s="200"/>
      <c r="AC57" s="109" t="s">
        <v>446</v>
      </c>
      <c r="AF57" s="200"/>
    </row>
    <row r="58" spans="1:34" s="108" customFormat="1" ht="12">
      <c r="A58" s="205"/>
      <c r="B58" s="206">
        <v>2</v>
      </c>
      <c r="C58" s="1141" t="s">
        <v>387</v>
      </c>
      <c r="D58" s="1141"/>
      <c r="E58" s="1141"/>
      <c r="F58" s="207"/>
      <c r="G58" s="207"/>
      <c r="H58" s="207"/>
      <c r="I58" s="207"/>
      <c r="J58" s="208">
        <v>38.99</v>
      </c>
      <c r="K58" s="209">
        <v>1.25</v>
      </c>
      <c r="L58" s="208">
        <v>1.46</v>
      </c>
      <c r="M58" s="207"/>
      <c r="N58" s="210"/>
      <c r="Z58" s="193"/>
      <c r="AA58" s="200"/>
      <c r="AC58" s="109" t="s">
        <v>387</v>
      </c>
      <c r="AF58" s="200"/>
    </row>
    <row r="59" spans="1:34" s="108" customFormat="1" ht="12">
      <c r="A59" s="205"/>
      <c r="B59" s="206">
        <v>3</v>
      </c>
      <c r="C59" s="1141" t="s">
        <v>388</v>
      </c>
      <c r="D59" s="1141"/>
      <c r="E59" s="1141"/>
      <c r="F59" s="207"/>
      <c r="G59" s="207"/>
      <c r="H59" s="207"/>
      <c r="I59" s="207"/>
      <c r="J59" s="208">
        <v>0.23</v>
      </c>
      <c r="K59" s="209">
        <v>1.25</v>
      </c>
      <c r="L59" s="208">
        <v>0.01</v>
      </c>
      <c r="M59" s="207"/>
      <c r="N59" s="210"/>
      <c r="Z59" s="193"/>
      <c r="AA59" s="200"/>
      <c r="AC59" s="109" t="s">
        <v>388</v>
      </c>
      <c r="AF59" s="200"/>
    </row>
    <row r="60" spans="1:34" s="108" customFormat="1" ht="12">
      <c r="A60" s="205"/>
      <c r="B60" s="206">
        <v>4</v>
      </c>
      <c r="C60" s="1141" t="s">
        <v>447</v>
      </c>
      <c r="D60" s="1141"/>
      <c r="E60" s="1141"/>
      <c r="F60" s="207"/>
      <c r="G60" s="207"/>
      <c r="H60" s="207"/>
      <c r="I60" s="207"/>
      <c r="J60" s="208">
        <v>89.83</v>
      </c>
      <c r="K60" s="207"/>
      <c r="L60" s="208">
        <v>2.69</v>
      </c>
      <c r="M60" s="207"/>
      <c r="N60" s="210"/>
      <c r="Z60" s="193"/>
      <c r="AA60" s="200"/>
      <c r="AC60" s="109" t="s">
        <v>447</v>
      </c>
      <c r="AF60" s="200"/>
    </row>
    <row r="61" spans="1:34" s="108" customFormat="1" ht="12">
      <c r="A61" s="205"/>
      <c r="B61" s="204"/>
      <c r="C61" s="1141" t="s">
        <v>448</v>
      </c>
      <c r="D61" s="1141"/>
      <c r="E61" s="1141"/>
      <c r="F61" s="207" t="s">
        <v>390</v>
      </c>
      <c r="G61" s="209">
        <v>13.71</v>
      </c>
      <c r="H61" s="209">
        <v>1.25</v>
      </c>
      <c r="I61" s="249">
        <v>0.51412500000000005</v>
      </c>
      <c r="J61" s="204"/>
      <c r="K61" s="207"/>
      <c r="L61" s="204"/>
      <c r="M61" s="207"/>
      <c r="N61" s="210"/>
      <c r="Z61" s="193"/>
      <c r="AA61" s="200"/>
      <c r="AD61" s="109" t="s">
        <v>448</v>
      </c>
      <c r="AF61" s="200"/>
    </row>
    <row r="62" spans="1:34" s="108" customFormat="1" ht="12">
      <c r="A62" s="205"/>
      <c r="B62" s="204"/>
      <c r="C62" s="1141" t="s">
        <v>389</v>
      </c>
      <c r="D62" s="1141"/>
      <c r="E62" s="1141"/>
      <c r="F62" s="207" t="s">
        <v>390</v>
      </c>
      <c r="G62" s="209">
        <v>0.02</v>
      </c>
      <c r="H62" s="209">
        <v>1.25</v>
      </c>
      <c r="I62" s="252">
        <v>7.5000000000000002E-4</v>
      </c>
      <c r="J62" s="204"/>
      <c r="K62" s="207"/>
      <c r="L62" s="204"/>
      <c r="M62" s="207"/>
      <c r="N62" s="210"/>
      <c r="Z62" s="193"/>
      <c r="AA62" s="200"/>
      <c r="AD62" s="109" t="s">
        <v>389</v>
      </c>
      <c r="AF62" s="200"/>
    </row>
    <row r="63" spans="1:34" s="108" customFormat="1" ht="12" customHeight="1">
      <c r="A63" s="205"/>
      <c r="B63" s="204"/>
      <c r="C63" s="1150" t="s">
        <v>391</v>
      </c>
      <c r="D63" s="1150"/>
      <c r="E63" s="1150"/>
      <c r="F63" s="212"/>
      <c r="G63" s="212"/>
      <c r="H63" s="212"/>
      <c r="I63" s="212"/>
      <c r="J63" s="213">
        <v>257.69</v>
      </c>
      <c r="K63" s="212"/>
      <c r="L63" s="213">
        <v>8.98</v>
      </c>
      <c r="M63" s="212"/>
      <c r="N63" s="214"/>
      <c r="Z63" s="193"/>
      <c r="AA63" s="200"/>
      <c r="AE63" s="109" t="s">
        <v>391</v>
      </c>
      <c r="AF63" s="200"/>
    </row>
    <row r="64" spans="1:34" s="108" customFormat="1" ht="12">
      <c r="A64" s="205"/>
      <c r="B64" s="204"/>
      <c r="C64" s="1141" t="s">
        <v>392</v>
      </c>
      <c r="D64" s="1141"/>
      <c r="E64" s="1141"/>
      <c r="F64" s="207"/>
      <c r="G64" s="207"/>
      <c r="H64" s="207"/>
      <c r="I64" s="207"/>
      <c r="J64" s="204"/>
      <c r="K64" s="207"/>
      <c r="L64" s="208">
        <v>4.84</v>
      </c>
      <c r="M64" s="207"/>
      <c r="N64" s="210"/>
      <c r="Z64" s="193"/>
      <c r="AA64" s="200"/>
      <c r="AD64" s="109" t="s">
        <v>392</v>
      </c>
      <c r="AF64" s="200"/>
    </row>
    <row r="65" spans="1:33" s="108" customFormat="1" ht="45" customHeight="1">
      <c r="A65" s="205"/>
      <c r="B65" s="204" t="s">
        <v>1671</v>
      </c>
      <c r="C65" s="1141" t="s">
        <v>1672</v>
      </c>
      <c r="D65" s="1141"/>
      <c r="E65" s="1141"/>
      <c r="F65" s="207" t="s">
        <v>395</v>
      </c>
      <c r="G65" s="215">
        <v>121</v>
      </c>
      <c r="H65" s="207"/>
      <c r="I65" s="215">
        <v>121</v>
      </c>
      <c r="J65" s="204"/>
      <c r="K65" s="207"/>
      <c r="L65" s="208">
        <v>5.86</v>
      </c>
      <c r="M65" s="207"/>
      <c r="N65" s="210"/>
      <c r="Z65" s="193"/>
      <c r="AA65" s="200"/>
      <c r="AD65" s="109" t="s">
        <v>1672</v>
      </c>
      <c r="AF65" s="200"/>
    </row>
    <row r="66" spans="1:33" s="108" customFormat="1" ht="45" customHeight="1">
      <c r="A66" s="205"/>
      <c r="B66" s="204" t="s">
        <v>1673</v>
      </c>
      <c r="C66" s="1141" t="s">
        <v>1674</v>
      </c>
      <c r="D66" s="1141"/>
      <c r="E66" s="1141"/>
      <c r="F66" s="207" t="s">
        <v>395</v>
      </c>
      <c r="G66" s="215">
        <v>72</v>
      </c>
      <c r="H66" s="207"/>
      <c r="I66" s="215">
        <v>72</v>
      </c>
      <c r="J66" s="204"/>
      <c r="K66" s="207"/>
      <c r="L66" s="208">
        <v>3.48</v>
      </c>
      <c r="M66" s="207"/>
      <c r="N66" s="210"/>
      <c r="Z66" s="193"/>
      <c r="AA66" s="200"/>
      <c r="AD66" s="109" t="s">
        <v>1674</v>
      </c>
      <c r="AF66" s="200"/>
    </row>
    <row r="67" spans="1:33" s="108" customFormat="1" ht="12" customHeight="1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18">
        <v>18.32</v>
      </c>
      <c r="M67" s="212"/>
      <c r="N67" s="199"/>
      <c r="Z67" s="193"/>
      <c r="AA67" s="200"/>
      <c r="AF67" s="200" t="s">
        <v>398</v>
      </c>
    </row>
    <row r="68" spans="1:33" s="108" customFormat="1" ht="78.75" customHeight="1">
      <c r="A68" s="194" t="s">
        <v>134</v>
      </c>
      <c r="B68" s="195" t="s">
        <v>1683</v>
      </c>
      <c r="C68" s="1145" t="s">
        <v>1684</v>
      </c>
      <c r="D68" s="1145"/>
      <c r="E68" s="1145"/>
      <c r="F68" s="196" t="s">
        <v>891</v>
      </c>
      <c r="G68" s="196"/>
      <c r="H68" s="196"/>
      <c r="I68" s="223">
        <v>3.0750000000000002</v>
      </c>
      <c r="J68" s="218">
        <v>11.59</v>
      </c>
      <c r="K68" s="196"/>
      <c r="L68" s="218">
        <v>35.64</v>
      </c>
      <c r="M68" s="196"/>
      <c r="N68" s="199"/>
      <c r="Z68" s="193"/>
      <c r="AA68" s="200" t="s">
        <v>1684</v>
      </c>
      <c r="AF68" s="200"/>
    </row>
    <row r="69" spans="1:33" s="108" customFormat="1" ht="12" customHeight="1">
      <c r="A69" s="216"/>
      <c r="B69" s="217"/>
      <c r="C69" s="1141" t="s">
        <v>409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F69" s="200"/>
      <c r="AG69" s="109" t="s">
        <v>409</v>
      </c>
    </row>
    <row r="70" spans="1:33" s="108" customFormat="1" ht="12" customHeight="1">
      <c r="A70" s="216"/>
      <c r="B70" s="217"/>
      <c r="C70" s="1145" t="s">
        <v>398</v>
      </c>
      <c r="D70" s="1145"/>
      <c r="E70" s="1145"/>
      <c r="F70" s="196"/>
      <c r="G70" s="196"/>
      <c r="H70" s="196"/>
      <c r="I70" s="196"/>
      <c r="J70" s="198"/>
      <c r="K70" s="196"/>
      <c r="L70" s="218">
        <v>35.64</v>
      </c>
      <c r="M70" s="212"/>
      <c r="N70" s="199"/>
      <c r="Z70" s="193"/>
      <c r="AA70" s="200"/>
      <c r="AF70" s="200" t="s">
        <v>398</v>
      </c>
    </row>
    <row r="71" spans="1:33" s="108" customFormat="1" ht="22.5" customHeight="1">
      <c r="A71" s="194" t="s">
        <v>137</v>
      </c>
      <c r="B71" s="195" t="s">
        <v>1685</v>
      </c>
      <c r="C71" s="1145" t="s">
        <v>1686</v>
      </c>
      <c r="D71" s="1145"/>
      <c r="E71" s="1145"/>
      <c r="F71" s="196" t="s">
        <v>486</v>
      </c>
      <c r="G71" s="196"/>
      <c r="H71" s="196"/>
      <c r="I71" s="251">
        <v>1</v>
      </c>
      <c r="J71" s="218">
        <v>0.71</v>
      </c>
      <c r="K71" s="196"/>
      <c r="L71" s="218">
        <v>0.71</v>
      </c>
      <c r="M71" s="196"/>
      <c r="N71" s="199"/>
      <c r="Z71" s="193"/>
      <c r="AA71" s="200" t="s">
        <v>1686</v>
      </c>
      <c r="AF71" s="200"/>
    </row>
    <row r="72" spans="1:33" s="108" customFormat="1" ht="12" customHeight="1">
      <c r="A72" s="216"/>
      <c r="B72" s="217"/>
      <c r="C72" s="1141" t="s">
        <v>409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F72" s="200"/>
      <c r="AG72" s="109" t="s">
        <v>409</v>
      </c>
    </row>
    <row r="73" spans="1:33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0.71</v>
      </c>
      <c r="M73" s="212"/>
      <c r="N73" s="199"/>
      <c r="Z73" s="193"/>
      <c r="AA73" s="200"/>
      <c r="AF73" s="200" t="s">
        <v>398</v>
      </c>
    </row>
    <row r="74" spans="1:33" s="108" customFormat="1" ht="45" customHeight="1">
      <c r="A74" s="194" t="s">
        <v>140</v>
      </c>
      <c r="B74" s="195" t="s">
        <v>1687</v>
      </c>
      <c r="C74" s="1145" t="s">
        <v>1688</v>
      </c>
      <c r="D74" s="1145"/>
      <c r="E74" s="1145"/>
      <c r="F74" s="196" t="s">
        <v>486</v>
      </c>
      <c r="G74" s="196"/>
      <c r="H74" s="196"/>
      <c r="I74" s="251">
        <v>6</v>
      </c>
      <c r="J74" s="218">
        <v>8.1</v>
      </c>
      <c r="K74" s="196"/>
      <c r="L74" s="218">
        <v>48.6</v>
      </c>
      <c r="M74" s="196"/>
      <c r="N74" s="199"/>
      <c r="Z74" s="193"/>
      <c r="AA74" s="200" t="s">
        <v>1688</v>
      </c>
      <c r="AF74" s="200"/>
    </row>
    <row r="75" spans="1:33" s="108" customFormat="1" ht="12" customHeight="1">
      <c r="A75" s="216"/>
      <c r="B75" s="217"/>
      <c r="C75" s="1141" t="s">
        <v>409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F75" s="200"/>
      <c r="AG75" s="109" t="s">
        <v>409</v>
      </c>
    </row>
    <row r="76" spans="1:33" s="108" customFormat="1" ht="12" customHeight="1">
      <c r="A76" s="216"/>
      <c r="B76" s="217"/>
      <c r="C76" s="1145" t="s">
        <v>398</v>
      </c>
      <c r="D76" s="1145"/>
      <c r="E76" s="1145"/>
      <c r="F76" s="196"/>
      <c r="G76" s="196"/>
      <c r="H76" s="196"/>
      <c r="I76" s="196"/>
      <c r="J76" s="198"/>
      <c r="K76" s="196"/>
      <c r="L76" s="218">
        <v>48.6</v>
      </c>
      <c r="M76" s="212"/>
      <c r="N76" s="199"/>
      <c r="Z76" s="193"/>
      <c r="AA76" s="200"/>
      <c r="AF76" s="200" t="s">
        <v>398</v>
      </c>
    </row>
    <row r="77" spans="1:33" s="108" customFormat="1" ht="22.5" customHeight="1">
      <c r="A77" s="194" t="s">
        <v>143</v>
      </c>
      <c r="B77" s="195" t="s">
        <v>1689</v>
      </c>
      <c r="C77" s="1145" t="s">
        <v>1690</v>
      </c>
      <c r="D77" s="1145"/>
      <c r="E77" s="1145"/>
      <c r="F77" s="196" t="s">
        <v>486</v>
      </c>
      <c r="G77" s="196"/>
      <c r="H77" s="196"/>
      <c r="I77" s="251">
        <v>2</v>
      </c>
      <c r="J77" s="218">
        <v>35.64</v>
      </c>
      <c r="K77" s="196"/>
      <c r="L77" s="218">
        <v>71.28</v>
      </c>
      <c r="M77" s="196"/>
      <c r="N77" s="199"/>
      <c r="Z77" s="193"/>
      <c r="AA77" s="200" t="s">
        <v>1690</v>
      </c>
      <c r="AF77" s="200"/>
    </row>
    <row r="78" spans="1:33" s="108" customFormat="1" ht="12" customHeight="1">
      <c r="A78" s="216"/>
      <c r="B78" s="217"/>
      <c r="C78" s="1141" t="s">
        <v>409</v>
      </c>
      <c r="D78" s="1141"/>
      <c r="E78" s="1141"/>
      <c r="F78" s="1141"/>
      <c r="G78" s="1141"/>
      <c r="H78" s="1141"/>
      <c r="I78" s="1141"/>
      <c r="J78" s="1141"/>
      <c r="K78" s="1141"/>
      <c r="L78" s="1141"/>
      <c r="M78" s="1141"/>
      <c r="N78" s="1146"/>
      <c r="Z78" s="193"/>
      <c r="AA78" s="200"/>
      <c r="AF78" s="200"/>
      <c r="AG78" s="109" t="s">
        <v>409</v>
      </c>
    </row>
    <row r="79" spans="1:33" s="108" customFormat="1" ht="12" customHeight="1">
      <c r="A79" s="216"/>
      <c r="B79" s="217"/>
      <c r="C79" s="1145" t="s">
        <v>398</v>
      </c>
      <c r="D79" s="1145"/>
      <c r="E79" s="1145"/>
      <c r="F79" s="196"/>
      <c r="G79" s="196"/>
      <c r="H79" s="196"/>
      <c r="I79" s="196"/>
      <c r="J79" s="198"/>
      <c r="K79" s="196"/>
      <c r="L79" s="218">
        <v>71.28</v>
      </c>
      <c r="M79" s="212"/>
      <c r="N79" s="199"/>
      <c r="Z79" s="193"/>
      <c r="AA79" s="200"/>
      <c r="AF79" s="200" t="s">
        <v>398</v>
      </c>
    </row>
    <row r="80" spans="1:33" s="108" customFormat="1" ht="56.25" customHeight="1">
      <c r="A80" s="194" t="s">
        <v>146</v>
      </c>
      <c r="B80" s="195" t="s">
        <v>1691</v>
      </c>
      <c r="C80" s="1145" t="s">
        <v>1692</v>
      </c>
      <c r="D80" s="1145"/>
      <c r="E80" s="1145"/>
      <c r="F80" s="196" t="s">
        <v>481</v>
      </c>
      <c r="G80" s="196"/>
      <c r="H80" s="196"/>
      <c r="I80" s="247">
        <v>0.01</v>
      </c>
      <c r="J80" s="198"/>
      <c r="K80" s="196"/>
      <c r="L80" s="198"/>
      <c r="M80" s="196"/>
      <c r="N80" s="199"/>
      <c r="Z80" s="193"/>
      <c r="AA80" s="200" t="s">
        <v>1692</v>
      </c>
      <c r="AF80" s="200"/>
    </row>
    <row r="81" spans="1:34" s="108" customFormat="1" ht="12" customHeight="1">
      <c r="A81" s="201"/>
      <c r="B81" s="202"/>
      <c r="C81" s="1141" t="s">
        <v>1693</v>
      </c>
      <c r="D81" s="1141"/>
      <c r="E81" s="1141"/>
      <c r="F81" s="1141"/>
      <c r="G81" s="1141"/>
      <c r="H81" s="1141"/>
      <c r="I81" s="1141"/>
      <c r="J81" s="1141"/>
      <c r="K81" s="1141"/>
      <c r="L81" s="1141"/>
      <c r="M81" s="1141"/>
      <c r="N81" s="1146"/>
      <c r="Z81" s="193"/>
      <c r="AA81" s="200"/>
      <c r="AF81" s="200"/>
      <c r="AH81" s="109" t="s">
        <v>1693</v>
      </c>
    </row>
    <row r="82" spans="1:34" s="108" customFormat="1" ht="33.75" customHeight="1">
      <c r="A82" s="203"/>
      <c r="B82" s="204" t="s">
        <v>385</v>
      </c>
      <c r="C82" s="1141" t="s">
        <v>386</v>
      </c>
      <c r="D82" s="1141"/>
      <c r="E82" s="1141"/>
      <c r="F82" s="1141"/>
      <c r="G82" s="1141"/>
      <c r="H82" s="1141"/>
      <c r="I82" s="1141"/>
      <c r="J82" s="1141"/>
      <c r="K82" s="1141"/>
      <c r="L82" s="1141"/>
      <c r="M82" s="1141"/>
      <c r="N82" s="1146"/>
      <c r="Z82" s="193"/>
      <c r="AA82" s="200"/>
      <c r="AB82" s="109" t="s">
        <v>386</v>
      </c>
      <c r="AF82" s="200"/>
    </row>
    <row r="83" spans="1:34" s="108" customFormat="1" ht="12">
      <c r="A83" s="205"/>
      <c r="B83" s="206">
        <v>1</v>
      </c>
      <c r="C83" s="1141" t="s">
        <v>446</v>
      </c>
      <c r="D83" s="1141"/>
      <c r="E83" s="1141"/>
      <c r="F83" s="207"/>
      <c r="G83" s="207"/>
      <c r="H83" s="207"/>
      <c r="I83" s="207"/>
      <c r="J83" s="208">
        <v>123.89</v>
      </c>
      <c r="K83" s="209">
        <v>1.25</v>
      </c>
      <c r="L83" s="208">
        <v>1.55</v>
      </c>
      <c r="M83" s="207"/>
      <c r="N83" s="210"/>
      <c r="Z83" s="193"/>
      <c r="AA83" s="200"/>
      <c r="AC83" s="109" t="s">
        <v>446</v>
      </c>
      <c r="AF83" s="200"/>
    </row>
    <row r="84" spans="1:34" s="108" customFormat="1" ht="12">
      <c r="A84" s="205"/>
      <c r="B84" s="206">
        <v>2</v>
      </c>
      <c r="C84" s="1141" t="s">
        <v>387</v>
      </c>
      <c r="D84" s="1141"/>
      <c r="E84" s="1141"/>
      <c r="F84" s="207"/>
      <c r="G84" s="207"/>
      <c r="H84" s="207"/>
      <c r="I84" s="207"/>
      <c r="J84" s="208">
        <v>40.51</v>
      </c>
      <c r="K84" s="209">
        <v>1.25</v>
      </c>
      <c r="L84" s="208">
        <v>0.51</v>
      </c>
      <c r="M84" s="207"/>
      <c r="N84" s="210"/>
      <c r="Z84" s="193"/>
      <c r="AA84" s="200"/>
      <c r="AC84" s="109" t="s">
        <v>387</v>
      </c>
      <c r="AF84" s="200"/>
    </row>
    <row r="85" spans="1:34" s="108" customFormat="1" ht="12">
      <c r="A85" s="205"/>
      <c r="B85" s="206">
        <v>3</v>
      </c>
      <c r="C85" s="1141" t="s">
        <v>388</v>
      </c>
      <c r="D85" s="1141"/>
      <c r="E85" s="1141"/>
      <c r="F85" s="207"/>
      <c r="G85" s="207"/>
      <c r="H85" s="207"/>
      <c r="I85" s="207"/>
      <c r="J85" s="208">
        <v>0.49</v>
      </c>
      <c r="K85" s="209">
        <v>1.25</v>
      </c>
      <c r="L85" s="208">
        <v>0.01</v>
      </c>
      <c r="M85" s="207"/>
      <c r="N85" s="210"/>
      <c r="Z85" s="193"/>
      <c r="AA85" s="200"/>
      <c r="AC85" s="109" t="s">
        <v>388</v>
      </c>
      <c r="AF85" s="200"/>
    </row>
    <row r="86" spans="1:34" s="108" customFormat="1" ht="12">
      <c r="A86" s="205"/>
      <c r="B86" s="206">
        <v>4</v>
      </c>
      <c r="C86" s="1141" t="s">
        <v>447</v>
      </c>
      <c r="D86" s="1141"/>
      <c r="E86" s="1141"/>
      <c r="F86" s="207"/>
      <c r="G86" s="207"/>
      <c r="H86" s="207"/>
      <c r="I86" s="207"/>
      <c r="J86" s="208">
        <v>77.510000000000005</v>
      </c>
      <c r="K86" s="207"/>
      <c r="L86" s="208">
        <v>0.78</v>
      </c>
      <c r="M86" s="207"/>
      <c r="N86" s="210"/>
      <c r="Z86" s="193"/>
      <c r="AA86" s="200"/>
      <c r="AC86" s="109" t="s">
        <v>447</v>
      </c>
      <c r="AF86" s="200"/>
    </row>
    <row r="87" spans="1:34" s="108" customFormat="1" ht="12">
      <c r="A87" s="205"/>
      <c r="B87" s="204"/>
      <c r="C87" s="1141" t="s">
        <v>448</v>
      </c>
      <c r="D87" s="1141"/>
      <c r="E87" s="1141"/>
      <c r="F87" s="207" t="s">
        <v>390</v>
      </c>
      <c r="G87" s="209">
        <v>13.18</v>
      </c>
      <c r="H87" s="209">
        <v>1.25</v>
      </c>
      <c r="I87" s="252">
        <v>0.16475000000000001</v>
      </c>
      <c r="J87" s="204"/>
      <c r="K87" s="207"/>
      <c r="L87" s="204"/>
      <c r="M87" s="207"/>
      <c r="N87" s="210"/>
      <c r="Z87" s="193"/>
      <c r="AA87" s="200"/>
      <c r="AD87" s="109" t="s">
        <v>448</v>
      </c>
      <c r="AF87" s="200"/>
    </row>
    <row r="88" spans="1:34" s="108" customFormat="1" ht="12">
      <c r="A88" s="205"/>
      <c r="B88" s="204"/>
      <c r="C88" s="1141" t="s">
        <v>389</v>
      </c>
      <c r="D88" s="1141"/>
      <c r="E88" s="1141"/>
      <c r="F88" s="207" t="s">
        <v>390</v>
      </c>
      <c r="G88" s="209">
        <v>0.04</v>
      </c>
      <c r="H88" s="209">
        <v>1.25</v>
      </c>
      <c r="I88" s="250">
        <v>5.0000000000000001E-4</v>
      </c>
      <c r="J88" s="204"/>
      <c r="K88" s="207"/>
      <c r="L88" s="204"/>
      <c r="M88" s="207"/>
      <c r="N88" s="210"/>
      <c r="Z88" s="193"/>
      <c r="AA88" s="200"/>
      <c r="AD88" s="109" t="s">
        <v>389</v>
      </c>
      <c r="AF88" s="200"/>
    </row>
    <row r="89" spans="1:34" s="108" customFormat="1" ht="12" customHeight="1">
      <c r="A89" s="205"/>
      <c r="B89" s="204"/>
      <c r="C89" s="1150" t="s">
        <v>391</v>
      </c>
      <c r="D89" s="1150"/>
      <c r="E89" s="1150"/>
      <c r="F89" s="212"/>
      <c r="G89" s="212"/>
      <c r="H89" s="212"/>
      <c r="I89" s="212"/>
      <c r="J89" s="213">
        <v>241.91</v>
      </c>
      <c r="K89" s="212"/>
      <c r="L89" s="213">
        <v>2.84</v>
      </c>
      <c r="M89" s="212"/>
      <c r="N89" s="214"/>
      <c r="Z89" s="193"/>
      <c r="AA89" s="200"/>
      <c r="AE89" s="109" t="s">
        <v>391</v>
      </c>
      <c r="AF89" s="200"/>
    </row>
    <row r="90" spans="1:34" s="108" customFormat="1" ht="12">
      <c r="A90" s="205"/>
      <c r="B90" s="204"/>
      <c r="C90" s="1141" t="s">
        <v>392</v>
      </c>
      <c r="D90" s="1141"/>
      <c r="E90" s="1141"/>
      <c r="F90" s="207"/>
      <c r="G90" s="207"/>
      <c r="H90" s="207"/>
      <c r="I90" s="207"/>
      <c r="J90" s="204"/>
      <c r="K90" s="207"/>
      <c r="L90" s="208">
        <v>1.56</v>
      </c>
      <c r="M90" s="207"/>
      <c r="N90" s="210"/>
      <c r="Z90" s="193"/>
      <c r="AA90" s="200"/>
      <c r="AD90" s="109" t="s">
        <v>392</v>
      </c>
      <c r="AF90" s="200"/>
    </row>
    <row r="91" spans="1:34" s="108" customFormat="1" ht="45" customHeight="1">
      <c r="A91" s="205"/>
      <c r="B91" s="204" t="s">
        <v>1671</v>
      </c>
      <c r="C91" s="1141" t="s">
        <v>1672</v>
      </c>
      <c r="D91" s="1141"/>
      <c r="E91" s="1141"/>
      <c r="F91" s="207" t="s">
        <v>395</v>
      </c>
      <c r="G91" s="215">
        <v>121</v>
      </c>
      <c r="H91" s="207"/>
      <c r="I91" s="215">
        <v>121</v>
      </c>
      <c r="J91" s="204"/>
      <c r="K91" s="207"/>
      <c r="L91" s="208">
        <v>1.89</v>
      </c>
      <c r="M91" s="207"/>
      <c r="N91" s="210"/>
      <c r="Z91" s="193"/>
      <c r="AA91" s="200"/>
      <c r="AD91" s="109" t="s">
        <v>1672</v>
      </c>
      <c r="AF91" s="200"/>
    </row>
    <row r="92" spans="1:34" s="108" customFormat="1" ht="45" customHeight="1">
      <c r="A92" s="205"/>
      <c r="B92" s="204" t="s">
        <v>1673</v>
      </c>
      <c r="C92" s="1141" t="s">
        <v>1674</v>
      </c>
      <c r="D92" s="1141"/>
      <c r="E92" s="1141"/>
      <c r="F92" s="207" t="s">
        <v>395</v>
      </c>
      <c r="G92" s="215">
        <v>72</v>
      </c>
      <c r="H92" s="207"/>
      <c r="I92" s="215">
        <v>72</v>
      </c>
      <c r="J92" s="204"/>
      <c r="K92" s="207"/>
      <c r="L92" s="208">
        <v>1.1200000000000001</v>
      </c>
      <c r="M92" s="207"/>
      <c r="N92" s="210"/>
      <c r="Z92" s="193"/>
      <c r="AA92" s="200"/>
      <c r="AD92" s="109" t="s">
        <v>1674</v>
      </c>
      <c r="AF92" s="200"/>
    </row>
    <row r="93" spans="1:34" s="108" customFormat="1" ht="12" customHeight="1">
      <c r="A93" s="216"/>
      <c r="B93" s="217"/>
      <c r="C93" s="1145" t="s">
        <v>398</v>
      </c>
      <c r="D93" s="1145"/>
      <c r="E93" s="1145"/>
      <c r="F93" s="196"/>
      <c r="G93" s="196"/>
      <c r="H93" s="196"/>
      <c r="I93" s="196"/>
      <c r="J93" s="198"/>
      <c r="K93" s="196"/>
      <c r="L93" s="218">
        <v>5.85</v>
      </c>
      <c r="M93" s="212"/>
      <c r="N93" s="199"/>
      <c r="Z93" s="193"/>
      <c r="AA93" s="200"/>
      <c r="AF93" s="200" t="s">
        <v>398</v>
      </c>
    </row>
    <row r="94" spans="1:34" s="108" customFormat="1" ht="78.75" customHeight="1">
      <c r="A94" s="194" t="s">
        <v>159</v>
      </c>
      <c r="B94" s="195" t="s">
        <v>1694</v>
      </c>
      <c r="C94" s="1145" t="s">
        <v>1695</v>
      </c>
      <c r="D94" s="1145"/>
      <c r="E94" s="1145"/>
      <c r="F94" s="196" t="s">
        <v>891</v>
      </c>
      <c r="G94" s="196"/>
      <c r="H94" s="196"/>
      <c r="I94" s="223">
        <v>1.0249999999999999</v>
      </c>
      <c r="J94" s="218">
        <v>16.71</v>
      </c>
      <c r="K94" s="196"/>
      <c r="L94" s="218">
        <v>17.13</v>
      </c>
      <c r="M94" s="196"/>
      <c r="N94" s="199"/>
      <c r="Z94" s="193"/>
      <c r="AA94" s="200" t="s">
        <v>1695</v>
      </c>
      <c r="AF94" s="200"/>
    </row>
    <row r="95" spans="1:34" s="108" customFormat="1" ht="12" customHeight="1">
      <c r="A95" s="216"/>
      <c r="B95" s="217"/>
      <c r="C95" s="1141" t="s">
        <v>409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F95" s="200"/>
      <c r="AG95" s="109" t="s">
        <v>409</v>
      </c>
    </row>
    <row r="96" spans="1:34" s="108" customFormat="1" ht="12" customHeight="1">
      <c r="A96" s="216"/>
      <c r="B96" s="217"/>
      <c r="C96" s="1145" t="s">
        <v>398</v>
      </c>
      <c r="D96" s="1145"/>
      <c r="E96" s="1145"/>
      <c r="F96" s="196"/>
      <c r="G96" s="196"/>
      <c r="H96" s="196"/>
      <c r="I96" s="196"/>
      <c r="J96" s="198"/>
      <c r="K96" s="196"/>
      <c r="L96" s="218">
        <v>17.13</v>
      </c>
      <c r="M96" s="212"/>
      <c r="N96" s="199"/>
      <c r="Z96" s="193"/>
      <c r="AA96" s="200"/>
      <c r="AF96" s="200" t="s">
        <v>398</v>
      </c>
    </row>
    <row r="97" spans="1:33" s="108" customFormat="1" ht="22.5" customHeight="1">
      <c r="A97" s="194" t="s">
        <v>473</v>
      </c>
      <c r="B97" s="195" t="s">
        <v>1696</v>
      </c>
      <c r="C97" s="1145" t="s">
        <v>1697</v>
      </c>
      <c r="D97" s="1145"/>
      <c r="E97" s="1145"/>
      <c r="F97" s="196" t="s">
        <v>486</v>
      </c>
      <c r="G97" s="196"/>
      <c r="H97" s="196"/>
      <c r="I97" s="251">
        <v>6</v>
      </c>
      <c r="J97" s="218">
        <v>1.02</v>
      </c>
      <c r="K97" s="196"/>
      <c r="L97" s="218">
        <v>6.12</v>
      </c>
      <c r="M97" s="196"/>
      <c r="N97" s="199"/>
      <c r="Z97" s="193"/>
      <c r="AA97" s="200" t="s">
        <v>1697</v>
      </c>
      <c r="AF97" s="200"/>
    </row>
    <row r="98" spans="1:33" s="108" customFormat="1" ht="12" customHeight="1">
      <c r="A98" s="216"/>
      <c r="B98" s="217"/>
      <c r="C98" s="1141" t="s">
        <v>409</v>
      </c>
      <c r="D98" s="1141"/>
      <c r="E98" s="1141"/>
      <c r="F98" s="1141"/>
      <c r="G98" s="1141"/>
      <c r="H98" s="1141"/>
      <c r="I98" s="1141"/>
      <c r="J98" s="1141"/>
      <c r="K98" s="1141"/>
      <c r="L98" s="1141"/>
      <c r="M98" s="1141"/>
      <c r="N98" s="1146"/>
      <c r="Z98" s="193"/>
      <c r="AA98" s="200"/>
      <c r="AF98" s="200"/>
      <c r="AG98" s="109" t="s">
        <v>409</v>
      </c>
    </row>
    <row r="99" spans="1:33" s="108" customFormat="1" ht="12" customHeight="1">
      <c r="A99" s="216"/>
      <c r="B99" s="217"/>
      <c r="C99" s="1145" t="s">
        <v>398</v>
      </c>
      <c r="D99" s="1145"/>
      <c r="E99" s="1145"/>
      <c r="F99" s="196"/>
      <c r="G99" s="196"/>
      <c r="H99" s="196"/>
      <c r="I99" s="196"/>
      <c r="J99" s="198"/>
      <c r="K99" s="196"/>
      <c r="L99" s="218">
        <v>6.12</v>
      </c>
      <c r="M99" s="212"/>
      <c r="N99" s="199"/>
      <c r="Z99" s="193"/>
      <c r="AA99" s="200"/>
      <c r="AF99" s="200" t="s">
        <v>398</v>
      </c>
    </row>
    <row r="100" spans="1:33" s="108" customFormat="1" ht="22.5" customHeight="1">
      <c r="A100" s="194" t="s">
        <v>475</v>
      </c>
      <c r="B100" s="195" t="s">
        <v>1698</v>
      </c>
      <c r="C100" s="1145" t="s">
        <v>1699</v>
      </c>
      <c r="D100" s="1145"/>
      <c r="E100" s="1145"/>
      <c r="F100" s="196" t="s">
        <v>486</v>
      </c>
      <c r="G100" s="196"/>
      <c r="H100" s="196"/>
      <c r="I100" s="251">
        <v>3</v>
      </c>
      <c r="J100" s="218">
        <v>2.0499999999999998</v>
      </c>
      <c r="K100" s="196"/>
      <c r="L100" s="218">
        <v>6.15</v>
      </c>
      <c r="M100" s="196"/>
      <c r="N100" s="199"/>
      <c r="Z100" s="193"/>
      <c r="AA100" s="200" t="s">
        <v>1699</v>
      </c>
      <c r="AF100" s="200"/>
    </row>
    <row r="101" spans="1:33" s="108" customFormat="1" ht="12" customHeight="1">
      <c r="A101" s="216"/>
      <c r="B101" s="217"/>
      <c r="C101" s="1141" t="s">
        <v>409</v>
      </c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6"/>
      <c r="Z101" s="193"/>
      <c r="AA101" s="200"/>
      <c r="AF101" s="200"/>
      <c r="AG101" s="109" t="s">
        <v>409</v>
      </c>
    </row>
    <row r="102" spans="1:33" s="108" customFormat="1" ht="12" customHeight="1">
      <c r="A102" s="216"/>
      <c r="B102" s="217"/>
      <c r="C102" s="1145" t="s">
        <v>398</v>
      </c>
      <c r="D102" s="1145"/>
      <c r="E102" s="1145"/>
      <c r="F102" s="196"/>
      <c r="G102" s="196"/>
      <c r="H102" s="196"/>
      <c r="I102" s="196"/>
      <c r="J102" s="198"/>
      <c r="K102" s="196"/>
      <c r="L102" s="218">
        <v>6.15</v>
      </c>
      <c r="M102" s="212"/>
      <c r="N102" s="199"/>
      <c r="Z102" s="193"/>
      <c r="AA102" s="200"/>
      <c r="AF102" s="200" t="s">
        <v>398</v>
      </c>
    </row>
    <row r="103" spans="1:33" s="108" customFormat="1" ht="22.5" customHeight="1">
      <c r="A103" s="194" t="s">
        <v>478</v>
      </c>
      <c r="B103" s="195" t="s">
        <v>1700</v>
      </c>
      <c r="C103" s="1145" t="s">
        <v>1701</v>
      </c>
      <c r="D103" s="1145"/>
      <c r="E103" s="1145"/>
      <c r="F103" s="196" t="s">
        <v>486</v>
      </c>
      <c r="G103" s="196"/>
      <c r="H103" s="196"/>
      <c r="I103" s="251">
        <v>2</v>
      </c>
      <c r="J103" s="218">
        <v>1.02</v>
      </c>
      <c r="K103" s="196"/>
      <c r="L103" s="218">
        <v>2.04</v>
      </c>
      <c r="M103" s="196"/>
      <c r="N103" s="199"/>
      <c r="Z103" s="193"/>
      <c r="AA103" s="200" t="s">
        <v>1701</v>
      </c>
      <c r="AF103" s="200"/>
    </row>
    <row r="104" spans="1:33" s="108" customFormat="1" ht="12" customHeight="1">
      <c r="A104" s="216"/>
      <c r="B104" s="217"/>
      <c r="C104" s="1141" t="s">
        <v>409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F104" s="200"/>
      <c r="AG104" s="109" t="s">
        <v>409</v>
      </c>
    </row>
    <row r="105" spans="1:33" s="108" customFormat="1" ht="12" customHeight="1">
      <c r="A105" s="216"/>
      <c r="B105" s="217"/>
      <c r="C105" s="1145" t="s">
        <v>398</v>
      </c>
      <c r="D105" s="1145"/>
      <c r="E105" s="1145"/>
      <c r="F105" s="196"/>
      <c r="G105" s="196"/>
      <c r="H105" s="196"/>
      <c r="I105" s="196"/>
      <c r="J105" s="198"/>
      <c r="K105" s="196"/>
      <c r="L105" s="218">
        <v>2.04</v>
      </c>
      <c r="M105" s="212"/>
      <c r="N105" s="199"/>
      <c r="Z105" s="193"/>
      <c r="AA105" s="200"/>
      <c r="AF105" s="200" t="s">
        <v>398</v>
      </c>
    </row>
    <row r="106" spans="1:33" s="108" customFormat="1" ht="33.75" customHeight="1">
      <c r="A106" s="194" t="s">
        <v>483</v>
      </c>
      <c r="B106" s="195" t="s">
        <v>1702</v>
      </c>
      <c r="C106" s="1145" t="s">
        <v>1703</v>
      </c>
      <c r="D106" s="1145"/>
      <c r="E106" s="1145"/>
      <c r="F106" s="196" t="s">
        <v>486</v>
      </c>
      <c r="G106" s="196"/>
      <c r="H106" s="196"/>
      <c r="I106" s="251">
        <v>1</v>
      </c>
      <c r="J106" s="218">
        <v>5.62</v>
      </c>
      <c r="K106" s="196"/>
      <c r="L106" s="218">
        <v>5.62</v>
      </c>
      <c r="M106" s="196"/>
      <c r="N106" s="199"/>
      <c r="Z106" s="193"/>
      <c r="AA106" s="200" t="s">
        <v>1703</v>
      </c>
      <c r="AF106" s="200"/>
    </row>
    <row r="107" spans="1:33" s="108" customFormat="1" ht="12" customHeight="1">
      <c r="A107" s="216"/>
      <c r="B107" s="217"/>
      <c r="C107" s="1141" t="s">
        <v>409</v>
      </c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6"/>
      <c r="Z107" s="193"/>
      <c r="AA107" s="200"/>
      <c r="AF107" s="200"/>
      <c r="AG107" s="109" t="s">
        <v>409</v>
      </c>
    </row>
    <row r="108" spans="1:33" s="108" customFormat="1" ht="12" customHeight="1">
      <c r="A108" s="216"/>
      <c r="B108" s="217"/>
      <c r="C108" s="1145" t="s">
        <v>398</v>
      </c>
      <c r="D108" s="1145"/>
      <c r="E108" s="1145"/>
      <c r="F108" s="196"/>
      <c r="G108" s="196"/>
      <c r="H108" s="196"/>
      <c r="I108" s="196"/>
      <c r="J108" s="198"/>
      <c r="K108" s="196"/>
      <c r="L108" s="218">
        <v>5.62</v>
      </c>
      <c r="M108" s="212"/>
      <c r="N108" s="199"/>
      <c r="Z108" s="193"/>
      <c r="AA108" s="200"/>
      <c r="AF108" s="200" t="s">
        <v>398</v>
      </c>
    </row>
    <row r="109" spans="1:33" s="108" customFormat="1" ht="45" customHeight="1">
      <c r="A109" s="194" t="s">
        <v>497</v>
      </c>
      <c r="B109" s="195" t="s">
        <v>1704</v>
      </c>
      <c r="C109" s="1145" t="s">
        <v>1705</v>
      </c>
      <c r="D109" s="1145"/>
      <c r="E109" s="1145"/>
      <c r="F109" s="196" t="s">
        <v>486</v>
      </c>
      <c r="G109" s="196"/>
      <c r="H109" s="196"/>
      <c r="I109" s="251">
        <v>2</v>
      </c>
      <c r="J109" s="218">
        <v>8.75</v>
      </c>
      <c r="K109" s="196"/>
      <c r="L109" s="218">
        <v>17.5</v>
      </c>
      <c r="M109" s="196"/>
      <c r="N109" s="199"/>
      <c r="Z109" s="193"/>
      <c r="AA109" s="200" t="s">
        <v>1705</v>
      </c>
      <c r="AF109" s="200"/>
    </row>
    <row r="110" spans="1:33" s="108" customFormat="1" ht="12" customHeight="1">
      <c r="A110" s="216"/>
      <c r="B110" s="217"/>
      <c r="C110" s="1141" t="s">
        <v>409</v>
      </c>
      <c r="D110" s="1141"/>
      <c r="E110" s="1141"/>
      <c r="F110" s="1141"/>
      <c r="G110" s="1141"/>
      <c r="H110" s="1141"/>
      <c r="I110" s="1141"/>
      <c r="J110" s="1141"/>
      <c r="K110" s="1141"/>
      <c r="L110" s="1141"/>
      <c r="M110" s="1141"/>
      <c r="N110" s="1146"/>
      <c r="Z110" s="193"/>
      <c r="AA110" s="200"/>
      <c r="AF110" s="200"/>
      <c r="AG110" s="109" t="s">
        <v>409</v>
      </c>
    </row>
    <row r="111" spans="1:33" s="108" customFormat="1" ht="12" customHeight="1">
      <c r="A111" s="216"/>
      <c r="B111" s="217"/>
      <c r="C111" s="1145" t="s">
        <v>398</v>
      </c>
      <c r="D111" s="1145"/>
      <c r="E111" s="1145"/>
      <c r="F111" s="196"/>
      <c r="G111" s="196"/>
      <c r="H111" s="196"/>
      <c r="I111" s="196"/>
      <c r="J111" s="198"/>
      <c r="K111" s="196"/>
      <c r="L111" s="218">
        <v>17.5</v>
      </c>
      <c r="M111" s="212"/>
      <c r="N111" s="199"/>
      <c r="Z111" s="193"/>
      <c r="AA111" s="200"/>
      <c r="AF111" s="200" t="s">
        <v>398</v>
      </c>
    </row>
    <row r="112" spans="1:33" s="108" customFormat="1" ht="45" customHeight="1">
      <c r="A112" s="194" t="s">
        <v>499</v>
      </c>
      <c r="B112" s="195" t="s">
        <v>1706</v>
      </c>
      <c r="C112" s="1145" t="s">
        <v>1707</v>
      </c>
      <c r="D112" s="1145"/>
      <c r="E112" s="1145"/>
      <c r="F112" s="196" t="s">
        <v>486</v>
      </c>
      <c r="G112" s="196"/>
      <c r="H112" s="196"/>
      <c r="I112" s="251">
        <v>1</v>
      </c>
      <c r="J112" s="218">
        <v>7.09</v>
      </c>
      <c r="K112" s="196"/>
      <c r="L112" s="218">
        <v>7.09</v>
      </c>
      <c r="M112" s="196"/>
      <c r="N112" s="199"/>
      <c r="Z112" s="193"/>
      <c r="AA112" s="200" t="s">
        <v>1707</v>
      </c>
      <c r="AF112" s="200"/>
    </row>
    <row r="113" spans="1:34" s="108" customFormat="1" ht="12" customHeight="1">
      <c r="A113" s="216"/>
      <c r="B113" s="217"/>
      <c r="C113" s="1141" t="s">
        <v>409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F113" s="200"/>
      <c r="AG113" s="109" t="s">
        <v>409</v>
      </c>
    </row>
    <row r="114" spans="1:34" s="108" customFormat="1" ht="12" customHeight="1">
      <c r="A114" s="216"/>
      <c r="B114" s="217"/>
      <c r="C114" s="1145" t="s">
        <v>398</v>
      </c>
      <c r="D114" s="1145"/>
      <c r="E114" s="1145"/>
      <c r="F114" s="196"/>
      <c r="G114" s="196"/>
      <c r="H114" s="196"/>
      <c r="I114" s="196"/>
      <c r="J114" s="198"/>
      <c r="K114" s="196"/>
      <c r="L114" s="218">
        <v>7.09</v>
      </c>
      <c r="M114" s="212"/>
      <c r="N114" s="199"/>
      <c r="Z114" s="193"/>
      <c r="AA114" s="200"/>
      <c r="AF114" s="200" t="s">
        <v>398</v>
      </c>
    </row>
    <row r="115" spans="1:34" s="108" customFormat="1" ht="22.5" customHeight="1">
      <c r="A115" s="194" t="s">
        <v>501</v>
      </c>
      <c r="B115" s="195" t="s">
        <v>1708</v>
      </c>
      <c r="C115" s="1145" t="s">
        <v>1709</v>
      </c>
      <c r="D115" s="1145"/>
      <c r="E115" s="1145"/>
      <c r="F115" s="196" t="s">
        <v>486</v>
      </c>
      <c r="G115" s="196"/>
      <c r="H115" s="196"/>
      <c r="I115" s="251">
        <v>1</v>
      </c>
      <c r="J115" s="218">
        <v>42.47</v>
      </c>
      <c r="K115" s="196"/>
      <c r="L115" s="218">
        <v>42.47</v>
      </c>
      <c r="M115" s="196"/>
      <c r="N115" s="199"/>
      <c r="Z115" s="193"/>
      <c r="AA115" s="200" t="s">
        <v>1709</v>
      </c>
      <c r="AF115" s="200"/>
    </row>
    <row r="116" spans="1:34" s="108" customFormat="1" ht="12" customHeight="1">
      <c r="A116" s="216"/>
      <c r="B116" s="217"/>
      <c r="C116" s="1141" t="s">
        <v>409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F116" s="200"/>
      <c r="AG116" s="109" t="s">
        <v>409</v>
      </c>
    </row>
    <row r="117" spans="1:34" s="108" customFormat="1" ht="12" customHeight="1">
      <c r="A117" s="216"/>
      <c r="B117" s="217"/>
      <c r="C117" s="1145" t="s">
        <v>398</v>
      </c>
      <c r="D117" s="1145"/>
      <c r="E117" s="1145"/>
      <c r="F117" s="196"/>
      <c r="G117" s="196"/>
      <c r="H117" s="196"/>
      <c r="I117" s="196"/>
      <c r="J117" s="198"/>
      <c r="K117" s="196"/>
      <c r="L117" s="218">
        <v>42.47</v>
      </c>
      <c r="M117" s="212"/>
      <c r="N117" s="199"/>
      <c r="Z117" s="193"/>
      <c r="AA117" s="200"/>
      <c r="AF117" s="200" t="s">
        <v>398</v>
      </c>
    </row>
    <row r="118" spans="1:34" s="108" customFormat="1" ht="22.5" customHeight="1">
      <c r="A118" s="194" t="s">
        <v>503</v>
      </c>
      <c r="B118" s="195" t="s">
        <v>1710</v>
      </c>
      <c r="C118" s="1145" t="s">
        <v>1711</v>
      </c>
      <c r="D118" s="1145"/>
      <c r="E118" s="1145"/>
      <c r="F118" s="196" t="s">
        <v>486</v>
      </c>
      <c r="G118" s="196"/>
      <c r="H118" s="196"/>
      <c r="I118" s="251">
        <v>1</v>
      </c>
      <c r="J118" s="218">
        <v>87.21</v>
      </c>
      <c r="K118" s="196"/>
      <c r="L118" s="218">
        <v>87.21</v>
      </c>
      <c r="M118" s="196"/>
      <c r="N118" s="199"/>
      <c r="Z118" s="193"/>
      <c r="AA118" s="200" t="s">
        <v>1711</v>
      </c>
      <c r="AF118" s="200"/>
    </row>
    <row r="119" spans="1:34" s="108" customFormat="1" ht="12" customHeight="1">
      <c r="A119" s="216"/>
      <c r="B119" s="217"/>
      <c r="C119" s="1141" t="s">
        <v>409</v>
      </c>
      <c r="D119" s="1141"/>
      <c r="E119" s="1141"/>
      <c r="F119" s="1141"/>
      <c r="G119" s="1141"/>
      <c r="H119" s="1141"/>
      <c r="I119" s="1141"/>
      <c r="J119" s="1141"/>
      <c r="K119" s="1141"/>
      <c r="L119" s="1141"/>
      <c r="M119" s="1141"/>
      <c r="N119" s="1146"/>
      <c r="Z119" s="193"/>
      <c r="AA119" s="200"/>
      <c r="AF119" s="200"/>
      <c r="AG119" s="109" t="s">
        <v>409</v>
      </c>
    </row>
    <row r="120" spans="1:34" s="108" customFormat="1" ht="12" customHeight="1">
      <c r="A120" s="216"/>
      <c r="B120" s="217"/>
      <c r="C120" s="1145" t="s">
        <v>398</v>
      </c>
      <c r="D120" s="1145"/>
      <c r="E120" s="1145"/>
      <c r="F120" s="196"/>
      <c r="G120" s="196"/>
      <c r="H120" s="196"/>
      <c r="I120" s="196"/>
      <c r="J120" s="198"/>
      <c r="K120" s="196"/>
      <c r="L120" s="218">
        <v>87.21</v>
      </c>
      <c r="M120" s="212"/>
      <c r="N120" s="199"/>
      <c r="Z120" s="193"/>
      <c r="AA120" s="200"/>
      <c r="AF120" s="200" t="s">
        <v>398</v>
      </c>
    </row>
    <row r="121" spans="1:34" s="108" customFormat="1" ht="56.25" customHeight="1">
      <c r="A121" s="194" t="s">
        <v>505</v>
      </c>
      <c r="B121" s="195" t="s">
        <v>1712</v>
      </c>
      <c r="C121" s="1145" t="s">
        <v>1713</v>
      </c>
      <c r="D121" s="1145"/>
      <c r="E121" s="1145"/>
      <c r="F121" s="196" t="s">
        <v>486</v>
      </c>
      <c r="G121" s="196"/>
      <c r="H121" s="196"/>
      <c r="I121" s="251">
        <v>1</v>
      </c>
      <c r="J121" s="218">
        <v>17.87</v>
      </c>
      <c r="K121" s="196"/>
      <c r="L121" s="218">
        <v>17.87</v>
      </c>
      <c r="M121" s="196"/>
      <c r="N121" s="199"/>
      <c r="Z121" s="193"/>
      <c r="AA121" s="200" t="s">
        <v>1713</v>
      </c>
      <c r="AF121" s="200"/>
    </row>
    <row r="122" spans="1:34" s="108" customFormat="1" ht="12" customHeight="1">
      <c r="A122" s="216"/>
      <c r="B122" s="217"/>
      <c r="C122" s="1141" t="s">
        <v>409</v>
      </c>
      <c r="D122" s="1141"/>
      <c r="E122" s="1141"/>
      <c r="F122" s="1141"/>
      <c r="G122" s="1141"/>
      <c r="H122" s="1141"/>
      <c r="I122" s="1141"/>
      <c r="J122" s="1141"/>
      <c r="K122" s="1141"/>
      <c r="L122" s="1141"/>
      <c r="M122" s="1141"/>
      <c r="N122" s="1146"/>
      <c r="Z122" s="193"/>
      <c r="AA122" s="200"/>
      <c r="AF122" s="200"/>
      <c r="AG122" s="109" t="s">
        <v>409</v>
      </c>
    </row>
    <row r="123" spans="1:34" s="108" customFormat="1" ht="12" customHeight="1">
      <c r="A123" s="216"/>
      <c r="B123" s="217"/>
      <c r="C123" s="1145" t="s">
        <v>398</v>
      </c>
      <c r="D123" s="1145"/>
      <c r="E123" s="1145"/>
      <c r="F123" s="196"/>
      <c r="G123" s="196"/>
      <c r="H123" s="196"/>
      <c r="I123" s="196"/>
      <c r="J123" s="198"/>
      <c r="K123" s="196"/>
      <c r="L123" s="218">
        <v>17.87</v>
      </c>
      <c r="M123" s="212"/>
      <c r="N123" s="199"/>
      <c r="Z123" s="193"/>
      <c r="AA123" s="200"/>
      <c r="AF123" s="200" t="s">
        <v>398</v>
      </c>
    </row>
    <row r="124" spans="1:34" s="108" customFormat="1" ht="56.25" customHeight="1">
      <c r="A124" s="194" t="s">
        <v>514</v>
      </c>
      <c r="B124" s="195" t="s">
        <v>1714</v>
      </c>
      <c r="C124" s="1145" t="s">
        <v>1715</v>
      </c>
      <c r="D124" s="1145"/>
      <c r="E124" s="1145"/>
      <c r="F124" s="196" t="s">
        <v>481</v>
      </c>
      <c r="G124" s="196"/>
      <c r="H124" s="196"/>
      <c r="I124" s="223">
        <v>0.115</v>
      </c>
      <c r="J124" s="198"/>
      <c r="K124" s="196"/>
      <c r="L124" s="198"/>
      <c r="M124" s="196"/>
      <c r="N124" s="199"/>
      <c r="Z124" s="193"/>
      <c r="AA124" s="200" t="s">
        <v>1715</v>
      </c>
      <c r="AF124" s="200"/>
    </row>
    <row r="125" spans="1:34" s="108" customFormat="1" ht="12" customHeight="1">
      <c r="A125" s="201"/>
      <c r="B125" s="202"/>
      <c r="C125" s="1141" t="s">
        <v>1716</v>
      </c>
      <c r="D125" s="1141"/>
      <c r="E125" s="1141"/>
      <c r="F125" s="1141"/>
      <c r="G125" s="1141"/>
      <c r="H125" s="1141"/>
      <c r="I125" s="1141"/>
      <c r="J125" s="1141"/>
      <c r="K125" s="1141"/>
      <c r="L125" s="1141"/>
      <c r="M125" s="1141"/>
      <c r="N125" s="1146"/>
      <c r="Z125" s="193"/>
      <c r="AA125" s="200"/>
      <c r="AF125" s="200"/>
      <c r="AH125" s="109" t="s">
        <v>1716</v>
      </c>
    </row>
    <row r="126" spans="1:34" s="108" customFormat="1" ht="33.75" customHeight="1">
      <c r="A126" s="203"/>
      <c r="B126" s="204" t="s">
        <v>385</v>
      </c>
      <c r="C126" s="1141" t="s">
        <v>386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B126" s="109" t="s">
        <v>386</v>
      </c>
      <c r="AF126" s="200"/>
    </row>
    <row r="127" spans="1:34" s="108" customFormat="1" ht="12">
      <c r="A127" s="205"/>
      <c r="B127" s="206">
        <v>1</v>
      </c>
      <c r="C127" s="1141" t="s">
        <v>446</v>
      </c>
      <c r="D127" s="1141"/>
      <c r="E127" s="1141"/>
      <c r="F127" s="207"/>
      <c r="G127" s="207"/>
      <c r="H127" s="207"/>
      <c r="I127" s="207"/>
      <c r="J127" s="208">
        <v>120.32</v>
      </c>
      <c r="K127" s="209">
        <v>1.25</v>
      </c>
      <c r="L127" s="208">
        <v>17.3</v>
      </c>
      <c r="M127" s="207"/>
      <c r="N127" s="210"/>
      <c r="Z127" s="193"/>
      <c r="AA127" s="200"/>
      <c r="AC127" s="109" t="s">
        <v>446</v>
      </c>
      <c r="AF127" s="200"/>
    </row>
    <row r="128" spans="1:34" s="108" customFormat="1" ht="12">
      <c r="A128" s="205"/>
      <c r="B128" s="206">
        <v>2</v>
      </c>
      <c r="C128" s="1141" t="s">
        <v>387</v>
      </c>
      <c r="D128" s="1141"/>
      <c r="E128" s="1141"/>
      <c r="F128" s="207"/>
      <c r="G128" s="207"/>
      <c r="H128" s="207"/>
      <c r="I128" s="207"/>
      <c r="J128" s="208">
        <v>41.17</v>
      </c>
      <c r="K128" s="209">
        <v>1.25</v>
      </c>
      <c r="L128" s="208">
        <v>5.92</v>
      </c>
      <c r="M128" s="207"/>
      <c r="N128" s="210"/>
      <c r="Z128" s="193"/>
      <c r="AA128" s="200"/>
      <c r="AC128" s="109" t="s">
        <v>387</v>
      </c>
      <c r="AF128" s="200"/>
    </row>
    <row r="129" spans="1:33" s="108" customFormat="1" ht="12">
      <c r="A129" s="205"/>
      <c r="B129" s="206">
        <v>3</v>
      </c>
      <c r="C129" s="1141" t="s">
        <v>388</v>
      </c>
      <c r="D129" s="1141"/>
      <c r="E129" s="1141"/>
      <c r="F129" s="207"/>
      <c r="G129" s="207"/>
      <c r="H129" s="207"/>
      <c r="I129" s="207"/>
      <c r="J129" s="208">
        <v>0.6</v>
      </c>
      <c r="K129" s="209">
        <v>1.25</v>
      </c>
      <c r="L129" s="208">
        <v>0.09</v>
      </c>
      <c r="M129" s="207"/>
      <c r="N129" s="210"/>
      <c r="Z129" s="193"/>
      <c r="AA129" s="200"/>
      <c r="AC129" s="109" t="s">
        <v>388</v>
      </c>
      <c r="AF129" s="200"/>
    </row>
    <row r="130" spans="1:33" s="108" customFormat="1" ht="12">
      <c r="A130" s="205"/>
      <c r="B130" s="206">
        <v>4</v>
      </c>
      <c r="C130" s="1141" t="s">
        <v>447</v>
      </c>
      <c r="D130" s="1141"/>
      <c r="E130" s="1141"/>
      <c r="F130" s="207"/>
      <c r="G130" s="207"/>
      <c r="H130" s="207"/>
      <c r="I130" s="207"/>
      <c r="J130" s="208">
        <v>68.930000000000007</v>
      </c>
      <c r="K130" s="207"/>
      <c r="L130" s="208">
        <v>7.93</v>
      </c>
      <c r="M130" s="207"/>
      <c r="N130" s="210"/>
      <c r="Z130" s="193"/>
      <c r="AA130" s="200"/>
      <c r="AC130" s="109" t="s">
        <v>447</v>
      </c>
      <c r="AF130" s="200"/>
    </row>
    <row r="131" spans="1:33" s="108" customFormat="1" ht="12">
      <c r="A131" s="205"/>
      <c r="B131" s="204"/>
      <c r="C131" s="1141" t="s">
        <v>448</v>
      </c>
      <c r="D131" s="1141"/>
      <c r="E131" s="1141"/>
      <c r="F131" s="207" t="s">
        <v>390</v>
      </c>
      <c r="G131" s="248">
        <v>12.8</v>
      </c>
      <c r="H131" s="209">
        <v>1.25</v>
      </c>
      <c r="I131" s="209">
        <v>1.84</v>
      </c>
      <c r="J131" s="204"/>
      <c r="K131" s="207"/>
      <c r="L131" s="204"/>
      <c r="M131" s="207"/>
      <c r="N131" s="210"/>
      <c r="Z131" s="193"/>
      <c r="AA131" s="200"/>
      <c r="AD131" s="109" t="s">
        <v>448</v>
      </c>
      <c r="AF131" s="200"/>
    </row>
    <row r="132" spans="1:33" s="108" customFormat="1" ht="12">
      <c r="A132" s="205"/>
      <c r="B132" s="204"/>
      <c r="C132" s="1141" t="s">
        <v>389</v>
      </c>
      <c r="D132" s="1141"/>
      <c r="E132" s="1141"/>
      <c r="F132" s="207" t="s">
        <v>390</v>
      </c>
      <c r="G132" s="209">
        <v>0.05</v>
      </c>
      <c r="H132" s="209">
        <v>1.25</v>
      </c>
      <c r="I132" s="211">
        <v>7.1875000000000003E-3</v>
      </c>
      <c r="J132" s="204"/>
      <c r="K132" s="207"/>
      <c r="L132" s="204"/>
      <c r="M132" s="207"/>
      <c r="N132" s="210"/>
      <c r="Z132" s="193"/>
      <c r="AA132" s="200"/>
      <c r="AD132" s="109" t="s">
        <v>389</v>
      </c>
      <c r="AF132" s="200"/>
    </row>
    <row r="133" spans="1:33" s="108" customFormat="1" ht="12" customHeight="1">
      <c r="A133" s="205"/>
      <c r="B133" s="204"/>
      <c r="C133" s="1150" t="s">
        <v>391</v>
      </c>
      <c r="D133" s="1150"/>
      <c r="E133" s="1150"/>
      <c r="F133" s="212"/>
      <c r="G133" s="212"/>
      <c r="H133" s="212"/>
      <c r="I133" s="212"/>
      <c r="J133" s="213">
        <v>230.42</v>
      </c>
      <c r="K133" s="212"/>
      <c r="L133" s="213">
        <v>31.15</v>
      </c>
      <c r="M133" s="212"/>
      <c r="N133" s="214"/>
      <c r="Z133" s="193"/>
      <c r="AA133" s="200"/>
      <c r="AE133" s="109" t="s">
        <v>391</v>
      </c>
      <c r="AF133" s="200"/>
    </row>
    <row r="134" spans="1:33" s="108" customFormat="1" ht="12">
      <c r="A134" s="205"/>
      <c r="B134" s="204"/>
      <c r="C134" s="1141" t="s">
        <v>392</v>
      </c>
      <c r="D134" s="1141"/>
      <c r="E134" s="1141"/>
      <c r="F134" s="207"/>
      <c r="G134" s="207"/>
      <c r="H134" s="207"/>
      <c r="I134" s="207"/>
      <c r="J134" s="204"/>
      <c r="K134" s="207"/>
      <c r="L134" s="208">
        <v>17.39</v>
      </c>
      <c r="M134" s="207"/>
      <c r="N134" s="210"/>
      <c r="Z134" s="193"/>
      <c r="AA134" s="200"/>
      <c r="AD134" s="109" t="s">
        <v>392</v>
      </c>
      <c r="AF134" s="200"/>
    </row>
    <row r="135" spans="1:33" s="108" customFormat="1" ht="45" customHeight="1">
      <c r="A135" s="205"/>
      <c r="B135" s="204" t="s">
        <v>1671</v>
      </c>
      <c r="C135" s="1141" t="s">
        <v>1672</v>
      </c>
      <c r="D135" s="1141"/>
      <c r="E135" s="1141"/>
      <c r="F135" s="207" t="s">
        <v>395</v>
      </c>
      <c r="G135" s="215">
        <v>121</v>
      </c>
      <c r="H135" s="207"/>
      <c r="I135" s="215">
        <v>121</v>
      </c>
      <c r="J135" s="204"/>
      <c r="K135" s="207"/>
      <c r="L135" s="208">
        <v>21.04</v>
      </c>
      <c r="M135" s="207"/>
      <c r="N135" s="210"/>
      <c r="Z135" s="193"/>
      <c r="AA135" s="200"/>
      <c r="AD135" s="109" t="s">
        <v>1672</v>
      </c>
      <c r="AF135" s="200"/>
    </row>
    <row r="136" spans="1:33" s="108" customFormat="1" ht="45" customHeight="1">
      <c r="A136" s="205"/>
      <c r="B136" s="204" t="s">
        <v>1673</v>
      </c>
      <c r="C136" s="1141" t="s">
        <v>1674</v>
      </c>
      <c r="D136" s="1141"/>
      <c r="E136" s="1141"/>
      <c r="F136" s="207" t="s">
        <v>395</v>
      </c>
      <c r="G136" s="215">
        <v>72</v>
      </c>
      <c r="H136" s="207"/>
      <c r="I136" s="215">
        <v>72</v>
      </c>
      <c r="J136" s="204"/>
      <c r="K136" s="207"/>
      <c r="L136" s="208">
        <v>12.52</v>
      </c>
      <c r="M136" s="207"/>
      <c r="N136" s="210"/>
      <c r="Z136" s="193"/>
      <c r="AA136" s="200"/>
      <c r="AD136" s="109" t="s">
        <v>1674</v>
      </c>
      <c r="AF136" s="200"/>
    </row>
    <row r="137" spans="1:33" s="108" customFormat="1" ht="12" customHeight="1">
      <c r="A137" s="216"/>
      <c r="B137" s="217"/>
      <c r="C137" s="1145" t="s">
        <v>398</v>
      </c>
      <c r="D137" s="1145"/>
      <c r="E137" s="1145"/>
      <c r="F137" s="196"/>
      <c r="G137" s="196"/>
      <c r="H137" s="196"/>
      <c r="I137" s="196"/>
      <c r="J137" s="198"/>
      <c r="K137" s="196"/>
      <c r="L137" s="218">
        <v>64.709999999999994</v>
      </c>
      <c r="M137" s="212"/>
      <c r="N137" s="199"/>
      <c r="Z137" s="193"/>
      <c r="AA137" s="200"/>
      <c r="AF137" s="200" t="s">
        <v>398</v>
      </c>
    </row>
    <row r="138" spans="1:33" s="108" customFormat="1" ht="78.75" customHeight="1">
      <c r="A138" s="194" t="s">
        <v>517</v>
      </c>
      <c r="B138" s="195" t="s">
        <v>1717</v>
      </c>
      <c r="C138" s="1145" t="s">
        <v>1718</v>
      </c>
      <c r="D138" s="1145"/>
      <c r="E138" s="1145"/>
      <c r="F138" s="196" t="s">
        <v>891</v>
      </c>
      <c r="G138" s="196"/>
      <c r="H138" s="196"/>
      <c r="I138" s="197">
        <v>11.7875</v>
      </c>
      <c r="J138" s="218">
        <v>22.26</v>
      </c>
      <c r="K138" s="196"/>
      <c r="L138" s="218">
        <v>262.39</v>
      </c>
      <c r="M138" s="196"/>
      <c r="N138" s="199"/>
      <c r="Z138" s="193"/>
      <c r="AA138" s="200" t="s">
        <v>1718</v>
      </c>
      <c r="AF138" s="200"/>
    </row>
    <row r="139" spans="1:33" s="108" customFormat="1" ht="12" customHeight="1">
      <c r="A139" s="216"/>
      <c r="B139" s="217"/>
      <c r="C139" s="1141" t="s">
        <v>409</v>
      </c>
      <c r="D139" s="1141"/>
      <c r="E139" s="1141"/>
      <c r="F139" s="1141"/>
      <c r="G139" s="1141"/>
      <c r="H139" s="1141"/>
      <c r="I139" s="1141"/>
      <c r="J139" s="1141"/>
      <c r="K139" s="1141"/>
      <c r="L139" s="1141"/>
      <c r="M139" s="1141"/>
      <c r="N139" s="1146"/>
      <c r="Z139" s="193"/>
      <c r="AA139" s="200"/>
      <c r="AF139" s="200"/>
      <c r="AG139" s="109" t="s">
        <v>409</v>
      </c>
    </row>
    <row r="140" spans="1:33" s="108" customFormat="1" ht="12" customHeight="1">
      <c r="A140" s="216"/>
      <c r="B140" s="217"/>
      <c r="C140" s="1145" t="s">
        <v>398</v>
      </c>
      <c r="D140" s="1145"/>
      <c r="E140" s="1145"/>
      <c r="F140" s="196"/>
      <c r="G140" s="196"/>
      <c r="H140" s="196"/>
      <c r="I140" s="196"/>
      <c r="J140" s="198"/>
      <c r="K140" s="196"/>
      <c r="L140" s="218">
        <v>262.39</v>
      </c>
      <c r="M140" s="212"/>
      <c r="N140" s="199"/>
      <c r="Z140" s="193"/>
      <c r="AA140" s="200"/>
      <c r="AF140" s="200" t="s">
        <v>398</v>
      </c>
    </row>
    <row r="141" spans="1:33" s="108" customFormat="1" ht="33.75" customHeight="1">
      <c r="A141" s="194" t="s">
        <v>519</v>
      </c>
      <c r="B141" s="195" t="s">
        <v>1719</v>
      </c>
      <c r="C141" s="1145" t="s">
        <v>1720</v>
      </c>
      <c r="D141" s="1145"/>
      <c r="E141" s="1145"/>
      <c r="F141" s="196" t="s">
        <v>486</v>
      </c>
      <c r="G141" s="196"/>
      <c r="H141" s="196"/>
      <c r="I141" s="251">
        <v>5</v>
      </c>
      <c r="J141" s="218">
        <v>3.24</v>
      </c>
      <c r="K141" s="196"/>
      <c r="L141" s="218">
        <v>16.2</v>
      </c>
      <c r="M141" s="196"/>
      <c r="N141" s="199"/>
      <c r="Z141" s="193"/>
      <c r="AA141" s="200" t="s">
        <v>1720</v>
      </c>
      <c r="AF141" s="200"/>
    </row>
    <row r="142" spans="1:33" s="108" customFormat="1" ht="12" customHeight="1">
      <c r="A142" s="216"/>
      <c r="B142" s="217"/>
      <c r="C142" s="1141" t="s">
        <v>409</v>
      </c>
      <c r="D142" s="1141"/>
      <c r="E142" s="1141"/>
      <c r="F142" s="1141"/>
      <c r="G142" s="1141"/>
      <c r="H142" s="1141"/>
      <c r="I142" s="1141"/>
      <c r="J142" s="1141"/>
      <c r="K142" s="1141"/>
      <c r="L142" s="1141"/>
      <c r="M142" s="1141"/>
      <c r="N142" s="1146"/>
      <c r="Z142" s="193"/>
      <c r="AA142" s="200"/>
      <c r="AF142" s="200"/>
      <c r="AG142" s="109" t="s">
        <v>409</v>
      </c>
    </row>
    <row r="143" spans="1:33" s="108" customFormat="1" ht="12" customHeight="1">
      <c r="A143" s="216"/>
      <c r="B143" s="217"/>
      <c r="C143" s="1145" t="s">
        <v>398</v>
      </c>
      <c r="D143" s="1145"/>
      <c r="E143" s="1145"/>
      <c r="F143" s="196"/>
      <c r="G143" s="196"/>
      <c r="H143" s="196"/>
      <c r="I143" s="196"/>
      <c r="J143" s="198"/>
      <c r="K143" s="196"/>
      <c r="L143" s="218">
        <v>16.2</v>
      </c>
      <c r="M143" s="212"/>
      <c r="N143" s="199"/>
      <c r="Z143" s="193"/>
      <c r="AA143" s="200"/>
      <c r="AF143" s="200" t="s">
        <v>398</v>
      </c>
    </row>
    <row r="144" spans="1:33" s="108" customFormat="1" ht="22.5" customHeight="1">
      <c r="A144" s="194" t="s">
        <v>523</v>
      </c>
      <c r="B144" s="195" t="s">
        <v>1721</v>
      </c>
      <c r="C144" s="1145" t="s">
        <v>1722</v>
      </c>
      <c r="D144" s="1145"/>
      <c r="E144" s="1145"/>
      <c r="F144" s="196" t="s">
        <v>486</v>
      </c>
      <c r="G144" s="196"/>
      <c r="H144" s="196"/>
      <c r="I144" s="251">
        <v>4</v>
      </c>
      <c r="J144" s="218">
        <v>3.16</v>
      </c>
      <c r="K144" s="196"/>
      <c r="L144" s="218">
        <v>12.64</v>
      </c>
      <c r="M144" s="196"/>
      <c r="N144" s="199"/>
      <c r="Z144" s="193"/>
      <c r="AA144" s="200" t="s">
        <v>1722</v>
      </c>
      <c r="AF144" s="200"/>
    </row>
    <row r="145" spans="1:33" s="108" customFormat="1" ht="12" customHeight="1">
      <c r="A145" s="216"/>
      <c r="B145" s="217"/>
      <c r="C145" s="1141" t="s">
        <v>409</v>
      </c>
      <c r="D145" s="1141"/>
      <c r="E145" s="1141"/>
      <c r="F145" s="1141"/>
      <c r="G145" s="1141"/>
      <c r="H145" s="1141"/>
      <c r="I145" s="1141"/>
      <c r="J145" s="1141"/>
      <c r="K145" s="1141"/>
      <c r="L145" s="1141"/>
      <c r="M145" s="1141"/>
      <c r="N145" s="1146"/>
      <c r="Z145" s="193"/>
      <c r="AA145" s="200"/>
      <c r="AF145" s="200"/>
      <c r="AG145" s="109" t="s">
        <v>409</v>
      </c>
    </row>
    <row r="146" spans="1:33" s="108" customFormat="1" ht="12" customHeight="1">
      <c r="A146" s="216"/>
      <c r="B146" s="217"/>
      <c r="C146" s="1145" t="s">
        <v>398</v>
      </c>
      <c r="D146" s="1145"/>
      <c r="E146" s="1145"/>
      <c r="F146" s="196"/>
      <c r="G146" s="196"/>
      <c r="H146" s="196"/>
      <c r="I146" s="196"/>
      <c r="J146" s="198"/>
      <c r="K146" s="196"/>
      <c r="L146" s="218">
        <v>12.64</v>
      </c>
      <c r="M146" s="212"/>
      <c r="N146" s="199"/>
      <c r="Z146" s="193"/>
      <c r="AA146" s="200"/>
      <c r="AF146" s="200" t="s">
        <v>398</v>
      </c>
    </row>
    <row r="147" spans="1:33" s="108" customFormat="1" ht="22.5" customHeight="1">
      <c r="A147" s="194" t="s">
        <v>526</v>
      </c>
      <c r="B147" s="195" t="s">
        <v>1723</v>
      </c>
      <c r="C147" s="1145" t="s">
        <v>1724</v>
      </c>
      <c r="D147" s="1145"/>
      <c r="E147" s="1145"/>
      <c r="F147" s="196" t="s">
        <v>486</v>
      </c>
      <c r="G147" s="196"/>
      <c r="H147" s="196"/>
      <c r="I147" s="251">
        <v>2</v>
      </c>
      <c r="J147" s="218">
        <v>1.82</v>
      </c>
      <c r="K147" s="196"/>
      <c r="L147" s="218">
        <v>3.64</v>
      </c>
      <c r="M147" s="196"/>
      <c r="N147" s="199"/>
      <c r="Z147" s="193"/>
      <c r="AA147" s="200" t="s">
        <v>1724</v>
      </c>
      <c r="AF147" s="200"/>
    </row>
    <row r="148" spans="1:33" s="108" customFormat="1" ht="12" customHeight="1">
      <c r="A148" s="216"/>
      <c r="B148" s="217"/>
      <c r="C148" s="1141" t="s">
        <v>409</v>
      </c>
      <c r="D148" s="1141"/>
      <c r="E148" s="1141"/>
      <c r="F148" s="1141"/>
      <c r="G148" s="1141"/>
      <c r="H148" s="1141"/>
      <c r="I148" s="1141"/>
      <c r="J148" s="1141"/>
      <c r="K148" s="1141"/>
      <c r="L148" s="1141"/>
      <c r="M148" s="1141"/>
      <c r="N148" s="1146"/>
      <c r="Z148" s="193"/>
      <c r="AA148" s="200"/>
      <c r="AF148" s="200"/>
      <c r="AG148" s="109" t="s">
        <v>409</v>
      </c>
    </row>
    <row r="149" spans="1:33" s="108" customFormat="1" ht="12" customHeight="1">
      <c r="A149" s="216"/>
      <c r="B149" s="217"/>
      <c r="C149" s="1145" t="s">
        <v>398</v>
      </c>
      <c r="D149" s="1145"/>
      <c r="E149" s="1145"/>
      <c r="F149" s="196"/>
      <c r="G149" s="196"/>
      <c r="H149" s="196"/>
      <c r="I149" s="196"/>
      <c r="J149" s="198"/>
      <c r="K149" s="196"/>
      <c r="L149" s="218">
        <v>3.64</v>
      </c>
      <c r="M149" s="212"/>
      <c r="N149" s="199"/>
      <c r="Z149" s="193"/>
      <c r="AA149" s="200"/>
      <c r="AF149" s="200" t="s">
        <v>398</v>
      </c>
    </row>
    <row r="150" spans="1:33" s="108" customFormat="1" ht="33.75" customHeight="1">
      <c r="A150" s="194" t="s">
        <v>528</v>
      </c>
      <c r="B150" s="195" t="s">
        <v>1725</v>
      </c>
      <c r="C150" s="1145" t="s">
        <v>1726</v>
      </c>
      <c r="D150" s="1145"/>
      <c r="E150" s="1145"/>
      <c r="F150" s="196" t="s">
        <v>486</v>
      </c>
      <c r="G150" s="196"/>
      <c r="H150" s="196"/>
      <c r="I150" s="251">
        <v>1</v>
      </c>
      <c r="J150" s="218">
        <v>6.34</v>
      </c>
      <c r="K150" s="196"/>
      <c r="L150" s="218">
        <v>6.34</v>
      </c>
      <c r="M150" s="196"/>
      <c r="N150" s="199"/>
      <c r="Z150" s="193"/>
      <c r="AA150" s="200" t="s">
        <v>1726</v>
      </c>
      <c r="AF150" s="200"/>
    </row>
    <row r="151" spans="1:33" s="108" customFormat="1" ht="12" customHeight="1">
      <c r="A151" s="216"/>
      <c r="B151" s="217"/>
      <c r="C151" s="1141" t="s">
        <v>409</v>
      </c>
      <c r="D151" s="1141"/>
      <c r="E151" s="1141"/>
      <c r="F151" s="1141"/>
      <c r="G151" s="1141"/>
      <c r="H151" s="1141"/>
      <c r="I151" s="1141"/>
      <c r="J151" s="1141"/>
      <c r="K151" s="1141"/>
      <c r="L151" s="1141"/>
      <c r="M151" s="1141"/>
      <c r="N151" s="1146"/>
      <c r="Z151" s="193"/>
      <c r="AA151" s="200"/>
      <c r="AF151" s="200"/>
      <c r="AG151" s="109" t="s">
        <v>409</v>
      </c>
    </row>
    <row r="152" spans="1:33" s="108" customFormat="1" ht="12" customHeight="1">
      <c r="A152" s="216"/>
      <c r="B152" s="217"/>
      <c r="C152" s="1145" t="s">
        <v>398</v>
      </c>
      <c r="D152" s="1145"/>
      <c r="E152" s="1145"/>
      <c r="F152" s="196"/>
      <c r="G152" s="196"/>
      <c r="H152" s="196"/>
      <c r="I152" s="196"/>
      <c r="J152" s="198"/>
      <c r="K152" s="196"/>
      <c r="L152" s="218">
        <v>6.34</v>
      </c>
      <c r="M152" s="212"/>
      <c r="N152" s="199"/>
      <c r="Z152" s="193"/>
      <c r="AA152" s="200"/>
      <c r="AF152" s="200" t="s">
        <v>398</v>
      </c>
    </row>
    <row r="153" spans="1:33" s="108" customFormat="1" ht="45" customHeight="1">
      <c r="A153" s="194" t="s">
        <v>530</v>
      </c>
      <c r="B153" s="195" t="s">
        <v>1727</v>
      </c>
      <c r="C153" s="1145" t="s">
        <v>1728</v>
      </c>
      <c r="D153" s="1145"/>
      <c r="E153" s="1145"/>
      <c r="F153" s="196" t="s">
        <v>486</v>
      </c>
      <c r="G153" s="196"/>
      <c r="H153" s="196"/>
      <c r="I153" s="251">
        <v>1</v>
      </c>
      <c r="J153" s="218">
        <v>7.14</v>
      </c>
      <c r="K153" s="196"/>
      <c r="L153" s="218">
        <v>7.14</v>
      </c>
      <c r="M153" s="196"/>
      <c r="N153" s="199"/>
      <c r="Z153" s="193"/>
      <c r="AA153" s="200" t="s">
        <v>1728</v>
      </c>
      <c r="AF153" s="200"/>
    </row>
    <row r="154" spans="1:33" s="108" customFormat="1" ht="12" customHeight="1">
      <c r="A154" s="216"/>
      <c r="B154" s="217"/>
      <c r="C154" s="1141" t="s">
        <v>409</v>
      </c>
      <c r="D154" s="1141"/>
      <c r="E154" s="1141"/>
      <c r="F154" s="1141"/>
      <c r="G154" s="1141"/>
      <c r="H154" s="1141"/>
      <c r="I154" s="1141"/>
      <c r="J154" s="1141"/>
      <c r="K154" s="1141"/>
      <c r="L154" s="1141"/>
      <c r="M154" s="1141"/>
      <c r="N154" s="1146"/>
      <c r="Z154" s="193"/>
      <c r="AA154" s="200"/>
      <c r="AF154" s="200"/>
      <c r="AG154" s="109" t="s">
        <v>409</v>
      </c>
    </row>
    <row r="155" spans="1:33" s="108" customFormat="1" ht="12" customHeight="1">
      <c r="A155" s="216"/>
      <c r="B155" s="217"/>
      <c r="C155" s="1145" t="s">
        <v>398</v>
      </c>
      <c r="D155" s="1145"/>
      <c r="E155" s="1145"/>
      <c r="F155" s="196"/>
      <c r="G155" s="196"/>
      <c r="H155" s="196"/>
      <c r="I155" s="196"/>
      <c r="J155" s="198"/>
      <c r="K155" s="196"/>
      <c r="L155" s="218">
        <v>7.14</v>
      </c>
      <c r="M155" s="212"/>
      <c r="N155" s="199"/>
      <c r="Z155" s="193"/>
      <c r="AA155" s="200"/>
      <c r="AF155" s="200" t="s">
        <v>398</v>
      </c>
    </row>
    <row r="156" spans="1:33" s="108" customFormat="1" ht="22.5" customHeight="1">
      <c r="A156" s="194" t="s">
        <v>536</v>
      </c>
      <c r="B156" s="195" t="s">
        <v>1729</v>
      </c>
      <c r="C156" s="1145" t="s">
        <v>1730</v>
      </c>
      <c r="D156" s="1145"/>
      <c r="E156" s="1145"/>
      <c r="F156" s="196" t="s">
        <v>486</v>
      </c>
      <c r="G156" s="196"/>
      <c r="H156" s="196"/>
      <c r="I156" s="251">
        <v>4</v>
      </c>
      <c r="J156" s="218">
        <v>59.45</v>
      </c>
      <c r="K156" s="196"/>
      <c r="L156" s="218">
        <v>237.8</v>
      </c>
      <c r="M156" s="196"/>
      <c r="N156" s="199"/>
      <c r="Z156" s="193"/>
      <c r="AA156" s="200" t="s">
        <v>1730</v>
      </c>
      <c r="AF156" s="200"/>
    </row>
    <row r="157" spans="1:33" s="108" customFormat="1" ht="12" customHeight="1">
      <c r="A157" s="216"/>
      <c r="B157" s="217"/>
      <c r="C157" s="1141" t="s">
        <v>409</v>
      </c>
      <c r="D157" s="1141"/>
      <c r="E157" s="1141"/>
      <c r="F157" s="1141"/>
      <c r="G157" s="1141"/>
      <c r="H157" s="1141"/>
      <c r="I157" s="1141"/>
      <c r="J157" s="1141"/>
      <c r="K157" s="1141"/>
      <c r="L157" s="1141"/>
      <c r="M157" s="1141"/>
      <c r="N157" s="1146"/>
      <c r="Z157" s="193"/>
      <c r="AA157" s="200"/>
      <c r="AF157" s="200"/>
      <c r="AG157" s="109" t="s">
        <v>409</v>
      </c>
    </row>
    <row r="158" spans="1:33" s="108" customFormat="1" ht="12" customHeight="1">
      <c r="A158" s="216"/>
      <c r="B158" s="217"/>
      <c r="C158" s="1145" t="s">
        <v>398</v>
      </c>
      <c r="D158" s="1145"/>
      <c r="E158" s="1145"/>
      <c r="F158" s="196"/>
      <c r="G158" s="196"/>
      <c r="H158" s="196"/>
      <c r="I158" s="196"/>
      <c r="J158" s="198"/>
      <c r="K158" s="196"/>
      <c r="L158" s="218">
        <v>237.8</v>
      </c>
      <c r="M158" s="212"/>
      <c r="N158" s="199"/>
      <c r="Z158" s="193"/>
      <c r="AA158" s="200"/>
      <c r="AF158" s="200" t="s">
        <v>398</v>
      </c>
    </row>
    <row r="159" spans="1:33" s="108" customFormat="1" ht="22.5" customHeight="1">
      <c r="A159" s="194" t="s">
        <v>545</v>
      </c>
      <c r="B159" s="195" t="s">
        <v>1731</v>
      </c>
      <c r="C159" s="1145" t="s">
        <v>1732</v>
      </c>
      <c r="D159" s="1145"/>
      <c r="E159" s="1145"/>
      <c r="F159" s="196" t="s">
        <v>960</v>
      </c>
      <c r="G159" s="196"/>
      <c r="H159" s="196"/>
      <c r="I159" s="251">
        <v>1</v>
      </c>
      <c r="J159" s="198"/>
      <c r="K159" s="196"/>
      <c r="L159" s="198"/>
      <c r="M159" s="196"/>
      <c r="N159" s="199"/>
      <c r="Z159" s="193"/>
      <c r="AA159" s="200" t="s">
        <v>1732</v>
      </c>
      <c r="AF159" s="200"/>
    </row>
    <row r="160" spans="1:33" s="108" customFormat="1" ht="33.75" customHeight="1">
      <c r="A160" s="203"/>
      <c r="B160" s="204" t="s">
        <v>385</v>
      </c>
      <c r="C160" s="1141" t="s">
        <v>386</v>
      </c>
      <c r="D160" s="1141"/>
      <c r="E160" s="1141"/>
      <c r="F160" s="1141"/>
      <c r="G160" s="1141"/>
      <c r="H160" s="1141"/>
      <c r="I160" s="1141"/>
      <c r="J160" s="1141"/>
      <c r="K160" s="1141"/>
      <c r="L160" s="1141"/>
      <c r="M160" s="1141"/>
      <c r="N160" s="1146"/>
      <c r="Z160" s="193"/>
      <c r="AA160" s="200"/>
      <c r="AB160" s="109" t="s">
        <v>386</v>
      </c>
      <c r="AF160" s="200"/>
    </row>
    <row r="161" spans="1:34" s="108" customFormat="1" ht="12">
      <c r="A161" s="205"/>
      <c r="B161" s="206">
        <v>1</v>
      </c>
      <c r="C161" s="1141" t="s">
        <v>446</v>
      </c>
      <c r="D161" s="1141"/>
      <c r="E161" s="1141"/>
      <c r="F161" s="207"/>
      <c r="G161" s="207"/>
      <c r="H161" s="207"/>
      <c r="I161" s="207"/>
      <c r="J161" s="208">
        <v>2.1800000000000002</v>
      </c>
      <c r="K161" s="209">
        <v>1.25</v>
      </c>
      <c r="L161" s="208">
        <v>2.73</v>
      </c>
      <c r="M161" s="207"/>
      <c r="N161" s="210"/>
      <c r="Z161" s="193"/>
      <c r="AA161" s="200"/>
      <c r="AC161" s="109" t="s">
        <v>446</v>
      </c>
      <c r="AF161" s="200"/>
    </row>
    <row r="162" spans="1:34" s="108" customFormat="1" ht="12">
      <c r="A162" s="205"/>
      <c r="B162" s="206">
        <v>4</v>
      </c>
      <c r="C162" s="1141" t="s">
        <v>447</v>
      </c>
      <c r="D162" s="1141"/>
      <c r="E162" s="1141"/>
      <c r="F162" s="207"/>
      <c r="G162" s="207"/>
      <c r="H162" s="207"/>
      <c r="I162" s="207"/>
      <c r="J162" s="208">
        <v>0.84</v>
      </c>
      <c r="K162" s="207"/>
      <c r="L162" s="208">
        <v>0.84</v>
      </c>
      <c r="M162" s="207"/>
      <c r="N162" s="210"/>
      <c r="Z162" s="193"/>
      <c r="AA162" s="200"/>
      <c r="AC162" s="109" t="s">
        <v>447</v>
      </c>
      <c r="AF162" s="200"/>
    </row>
    <row r="163" spans="1:34" s="108" customFormat="1" ht="12">
      <c r="A163" s="205"/>
      <c r="B163" s="204"/>
      <c r="C163" s="1141" t="s">
        <v>448</v>
      </c>
      <c r="D163" s="1141"/>
      <c r="E163" s="1141"/>
      <c r="F163" s="207" t="s">
        <v>390</v>
      </c>
      <c r="G163" s="209">
        <v>0.22</v>
      </c>
      <c r="H163" s="209">
        <v>1.25</v>
      </c>
      <c r="I163" s="254">
        <v>0.27500000000000002</v>
      </c>
      <c r="J163" s="204"/>
      <c r="K163" s="207"/>
      <c r="L163" s="204"/>
      <c r="M163" s="207"/>
      <c r="N163" s="210"/>
      <c r="Z163" s="193"/>
      <c r="AA163" s="200"/>
      <c r="AD163" s="109" t="s">
        <v>448</v>
      </c>
      <c r="AF163" s="200"/>
    </row>
    <row r="164" spans="1:34" s="108" customFormat="1" ht="12" customHeight="1">
      <c r="A164" s="205"/>
      <c r="B164" s="204"/>
      <c r="C164" s="1150" t="s">
        <v>391</v>
      </c>
      <c r="D164" s="1150"/>
      <c r="E164" s="1150"/>
      <c r="F164" s="212"/>
      <c r="G164" s="212"/>
      <c r="H164" s="212"/>
      <c r="I164" s="212"/>
      <c r="J164" s="213">
        <v>3.02</v>
      </c>
      <c r="K164" s="212"/>
      <c r="L164" s="213">
        <v>3.57</v>
      </c>
      <c r="M164" s="212"/>
      <c r="N164" s="214"/>
      <c r="Z164" s="193"/>
      <c r="AA164" s="200"/>
      <c r="AE164" s="109" t="s">
        <v>391</v>
      </c>
      <c r="AF164" s="200"/>
    </row>
    <row r="165" spans="1:34" s="108" customFormat="1" ht="12">
      <c r="A165" s="205"/>
      <c r="B165" s="204"/>
      <c r="C165" s="1141" t="s">
        <v>392</v>
      </c>
      <c r="D165" s="1141"/>
      <c r="E165" s="1141"/>
      <c r="F165" s="207"/>
      <c r="G165" s="207"/>
      <c r="H165" s="207"/>
      <c r="I165" s="207"/>
      <c r="J165" s="204"/>
      <c r="K165" s="207"/>
      <c r="L165" s="208">
        <v>2.73</v>
      </c>
      <c r="M165" s="207"/>
      <c r="N165" s="210"/>
      <c r="Z165" s="193"/>
      <c r="AA165" s="200"/>
      <c r="AD165" s="109" t="s">
        <v>392</v>
      </c>
      <c r="AF165" s="200"/>
    </row>
    <row r="166" spans="1:34" s="108" customFormat="1" ht="45" customHeight="1">
      <c r="A166" s="205"/>
      <c r="B166" s="204" t="s">
        <v>1671</v>
      </c>
      <c r="C166" s="1141" t="s">
        <v>1672</v>
      </c>
      <c r="D166" s="1141"/>
      <c r="E166" s="1141"/>
      <c r="F166" s="207" t="s">
        <v>395</v>
      </c>
      <c r="G166" s="215">
        <v>121</v>
      </c>
      <c r="H166" s="207"/>
      <c r="I166" s="215">
        <v>121</v>
      </c>
      <c r="J166" s="204"/>
      <c r="K166" s="207"/>
      <c r="L166" s="208">
        <v>3.3</v>
      </c>
      <c r="M166" s="207"/>
      <c r="N166" s="210"/>
      <c r="Z166" s="193"/>
      <c r="AA166" s="200"/>
      <c r="AD166" s="109" t="s">
        <v>1672</v>
      </c>
      <c r="AF166" s="200"/>
    </row>
    <row r="167" spans="1:34" s="108" customFormat="1" ht="45" customHeight="1">
      <c r="A167" s="205"/>
      <c r="B167" s="204" t="s">
        <v>1673</v>
      </c>
      <c r="C167" s="1141" t="s">
        <v>1674</v>
      </c>
      <c r="D167" s="1141"/>
      <c r="E167" s="1141"/>
      <c r="F167" s="207" t="s">
        <v>395</v>
      </c>
      <c r="G167" s="215">
        <v>72</v>
      </c>
      <c r="H167" s="207"/>
      <c r="I167" s="215">
        <v>72</v>
      </c>
      <c r="J167" s="204"/>
      <c r="K167" s="207"/>
      <c r="L167" s="208">
        <v>1.97</v>
      </c>
      <c r="M167" s="207"/>
      <c r="N167" s="210"/>
      <c r="Z167" s="193"/>
      <c r="AA167" s="200"/>
      <c r="AD167" s="109" t="s">
        <v>1674</v>
      </c>
      <c r="AF167" s="200"/>
    </row>
    <row r="168" spans="1:34" s="108" customFormat="1" ht="12" customHeight="1">
      <c r="A168" s="216"/>
      <c r="B168" s="217"/>
      <c r="C168" s="1145" t="s">
        <v>398</v>
      </c>
      <c r="D168" s="1145"/>
      <c r="E168" s="1145"/>
      <c r="F168" s="196"/>
      <c r="G168" s="196"/>
      <c r="H168" s="196"/>
      <c r="I168" s="196"/>
      <c r="J168" s="198"/>
      <c r="K168" s="196"/>
      <c r="L168" s="218">
        <v>8.84</v>
      </c>
      <c r="M168" s="212"/>
      <c r="N168" s="199"/>
      <c r="Z168" s="193"/>
      <c r="AA168" s="200"/>
      <c r="AF168" s="200" t="s">
        <v>398</v>
      </c>
    </row>
    <row r="169" spans="1:34" s="108" customFormat="1" ht="33.75" customHeight="1">
      <c r="A169" s="194" t="s">
        <v>1733</v>
      </c>
      <c r="B169" s="195" t="s">
        <v>1734</v>
      </c>
      <c r="C169" s="1145" t="s">
        <v>1735</v>
      </c>
      <c r="D169" s="1145"/>
      <c r="E169" s="1145"/>
      <c r="F169" s="196" t="s">
        <v>960</v>
      </c>
      <c r="G169" s="196"/>
      <c r="H169" s="196"/>
      <c r="I169" s="251">
        <v>1</v>
      </c>
      <c r="J169" s="218">
        <v>56</v>
      </c>
      <c r="K169" s="196"/>
      <c r="L169" s="218">
        <v>56</v>
      </c>
      <c r="M169" s="196"/>
      <c r="N169" s="199"/>
      <c r="Z169" s="193"/>
      <c r="AA169" s="200" t="s">
        <v>1735</v>
      </c>
      <c r="AF169" s="200"/>
    </row>
    <row r="170" spans="1:34" s="108" customFormat="1" ht="12" customHeight="1">
      <c r="A170" s="216"/>
      <c r="B170" s="217"/>
      <c r="C170" s="1141" t="s">
        <v>1043</v>
      </c>
      <c r="D170" s="1141"/>
      <c r="E170" s="1141"/>
      <c r="F170" s="1141"/>
      <c r="G170" s="1141"/>
      <c r="H170" s="1141"/>
      <c r="I170" s="1141"/>
      <c r="J170" s="1141"/>
      <c r="K170" s="1141"/>
      <c r="L170" s="1141"/>
      <c r="M170" s="1141"/>
      <c r="N170" s="1146"/>
      <c r="Z170" s="193"/>
      <c r="AA170" s="200"/>
      <c r="AF170" s="200"/>
      <c r="AG170" s="109" t="s">
        <v>1043</v>
      </c>
    </row>
    <row r="171" spans="1:34" s="108" customFormat="1" ht="12" customHeight="1">
      <c r="A171" s="216"/>
      <c r="B171" s="217"/>
      <c r="C171" s="1145" t="s">
        <v>398</v>
      </c>
      <c r="D171" s="1145"/>
      <c r="E171" s="1145"/>
      <c r="F171" s="196"/>
      <c r="G171" s="196"/>
      <c r="H171" s="196"/>
      <c r="I171" s="196"/>
      <c r="J171" s="198"/>
      <c r="K171" s="196"/>
      <c r="L171" s="218">
        <v>56</v>
      </c>
      <c r="M171" s="212"/>
      <c r="N171" s="199"/>
      <c r="Z171" s="193"/>
      <c r="AA171" s="200"/>
      <c r="AF171" s="200" t="s">
        <v>398</v>
      </c>
    </row>
    <row r="172" spans="1:34" s="108" customFormat="1" ht="22.5" customHeight="1">
      <c r="A172" s="194" t="s">
        <v>554</v>
      </c>
      <c r="B172" s="195" t="s">
        <v>1736</v>
      </c>
      <c r="C172" s="1145" t="s">
        <v>1737</v>
      </c>
      <c r="D172" s="1145"/>
      <c r="E172" s="1145"/>
      <c r="F172" s="196" t="s">
        <v>711</v>
      </c>
      <c r="G172" s="196"/>
      <c r="H172" s="196"/>
      <c r="I172" s="256">
        <v>0.3</v>
      </c>
      <c r="J172" s="218">
        <v>204.5</v>
      </c>
      <c r="K172" s="196"/>
      <c r="L172" s="218">
        <v>61.35</v>
      </c>
      <c r="M172" s="196"/>
      <c r="N172" s="199"/>
      <c r="Z172" s="193"/>
      <c r="AA172" s="200" t="s">
        <v>1737</v>
      </c>
      <c r="AF172" s="200"/>
    </row>
    <row r="173" spans="1:34" s="108" customFormat="1" ht="12" customHeight="1">
      <c r="A173" s="216"/>
      <c r="B173" s="217"/>
      <c r="C173" s="1141" t="s">
        <v>409</v>
      </c>
      <c r="D173" s="1141"/>
      <c r="E173" s="1141"/>
      <c r="F173" s="1141"/>
      <c r="G173" s="1141"/>
      <c r="H173" s="1141"/>
      <c r="I173" s="1141"/>
      <c r="J173" s="1141"/>
      <c r="K173" s="1141"/>
      <c r="L173" s="1141"/>
      <c r="M173" s="1141"/>
      <c r="N173" s="1146"/>
      <c r="Z173" s="193"/>
      <c r="AA173" s="200"/>
      <c r="AF173" s="200"/>
      <c r="AG173" s="109" t="s">
        <v>409</v>
      </c>
    </row>
    <row r="174" spans="1:34" s="108" customFormat="1" ht="12" customHeight="1">
      <c r="A174" s="201"/>
      <c r="B174" s="202"/>
      <c r="C174" s="1141" t="s">
        <v>1738</v>
      </c>
      <c r="D174" s="1141"/>
      <c r="E174" s="1141"/>
      <c r="F174" s="1141"/>
      <c r="G174" s="1141"/>
      <c r="H174" s="1141"/>
      <c r="I174" s="1141"/>
      <c r="J174" s="1141"/>
      <c r="K174" s="1141"/>
      <c r="L174" s="1141"/>
      <c r="M174" s="1141"/>
      <c r="N174" s="1146"/>
      <c r="Z174" s="193"/>
      <c r="AA174" s="200"/>
      <c r="AF174" s="200"/>
      <c r="AH174" s="109" t="s">
        <v>1738</v>
      </c>
    </row>
    <row r="175" spans="1:34" s="108" customFormat="1" ht="12" customHeight="1">
      <c r="A175" s="216"/>
      <c r="B175" s="217"/>
      <c r="C175" s="1145" t="s">
        <v>398</v>
      </c>
      <c r="D175" s="1145"/>
      <c r="E175" s="1145"/>
      <c r="F175" s="196"/>
      <c r="G175" s="196"/>
      <c r="H175" s="196"/>
      <c r="I175" s="196"/>
      <c r="J175" s="198"/>
      <c r="K175" s="196"/>
      <c r="L175" s="218">
        <v>61.35</v>
      </c>
      <c r="M175" s="212"/>
      <c r="N175" s="199"/>
      <c r="Z175" s="193"/>
      <c r="AA175" s="200"/>
      <c r="AF175" s="200" t="s">
        <v>398</v>
      </c>
    </row>
    <row r="176" spans="1:34" s="108" customFormat="1" ht="33.75" customHeight="1">
      <c r="A176" s="194" t="s">
        <v>557</v>
      </c>
      <c r="B176" s="195" t="s">
        <v>1739</v>
      </c>
      <c r="C176" s="1145" t="s">
        <v>1740</v>
      </c>
      <c r="D176" s="1145"/>
      <c r="E176" s="1145"/>
      <c r="F176" s="196" t="s">
        <v>711</v>
      </c>
      <c r="G176" s="196"/>
      <c r="H176" s="196"/>
      <c r="I176" s="251">
        <v>1</v>
      </c>
      <c r="J176" s="218">
        <v>24.5</v>
      </c>
      <c r="K176" s="196"/>
      <c r="L176" s="218">
        <v>24.5</v>
      </c>
      <c r="M176" s="196"/>
      <c r="N176" s="199"/>
      <c r="Z176" s="193"/>
      <c r="AA176" s="200" t="s">
        <v>1740</v>
      </c>
      <c r="AF176" s="200"/>
    </row>
    <row r="177" spans="1:34" s="108" customFormat="1" ht="12" customHeight="1">
      <c r="A177" s="216"/>
      <c r="B177" s="217"/>
      <c r="C177" s="1141" t="s">
        <v>409</v>
      </c>
      <c r="D177" s="1141"/>
      <c r="E177" s="1141"/>
      <c r="F177" s="1141"/>
      <c r="G177" s="1141"/>
      <c r="H177" s="1141"/>
      <c r="I177" s="1141"/>
      <c r="J177" s="1141"/>
      <c r="K177" s="1141"/>
      <c r="L177" s="1141"/>
      <c r="M177" s="1141"/>
      <c r="N177" s="1146"/>
      <c r="Z177" s="193"/>
      <c r="AA177" s="200"/>
      <c r="AF177" s="200"/>
      <c r="AG177" s="109" t="s">
        <v>409</v>
      </c>
    </row>
    <row r="178" spans="1:34" s="108" customFormat="1" ht="12" customHeight="1">
      <c r="A178" s="201"/>
      <c r="B178" s="202"/>
      <c r="C178" s="1141" t="s">
        <v>1741</v>
      </c>
      <c r="D178" s="1141"/>
      <c r="E178" s="1141"/>
      <c r="F178" s="1141"/>
      <c r="G178" s="1141"/>
      <c r="H178" s="1141"/>
      <c r="I178" s="1141"/>
      <c r="J178" s="1141"/>
      <c r="K178" s="1141"/>
      <c r="L178" s="1141"/>
      <c r="M178" s="1141"/>
      <c r="N178" s="1146"/>
      <c r="Z178" s="193"/>
      <c r="AA178" s="200"/>
      <c r="AF178" s="200"/>
      <c r="AH178" s="109" t="s">
        <v>1741</v>
      </c>
    </row>
    <row r="179" spans="1:34" s="108" customFormat="1" ht="12" customHeight="1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18">
        <v>24.5</v>
      </c>
      <c r="M179" s="212"/>
      <c r="N179" s="199"/>
      <c r="Z179" s="193"/>
      <c r="AA179" s="200"/>
      <c r="AF179" s="200" t="s">
        <v>398</v>
      </c>
    </row>
    <row r="180" spans="1:34" s="108" customFormat="1" ht="45" customHeight="1">
      <c r="A180" s="194" t="s">
        <v>559</v>
      </c>
      <c r="B180" s="195" t="s">
        <v>1742</v>
      </c>
      <c r="C180" s="1145" t="s">
        <v>1743</v>
      </c>
      <c r="D180" s="1145"/>
      <c r="E180" s="1145"/>
      <c r="F180" s="196" t="s">
        <v>1744</v>
      </c>
      <c r="G180" s="196"/>
      <c r="H180" s="196"/>
      <c r="I180" s="256">
        <v>1.3</v>
      </c>
      <c r="J180" s="198"/>
      <c r="K180" s="196"/>
      <c r="L180" s="198"/>
      <c r="M180" s="196"/>
      <c r="N180" s="199"/>
      <c r="Z180" s="193"/>
      <c r="AA180" s="200" t="s">
        <v>1743</v>
      </c>
      <c r="AF180" s="200"/>
    </row>
    <row r="181" spans="1:34" s="108" customFormat="1" ht="12" customHeight="1">
      <c r="A181" s="201"/>
      <c r="B181" s="202"/>
      <c r="C181" s="1141" t="s">
        <v>1745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F181" s="200"/>
      <c r="AH181" s="109" t="s">
        <v>1745</v>
      </c>
    </row>
    <row r="182" spans="1:34" s="108" customFormat="1" ht="33.75" customHeight="1">
      <c r="A182" s="203"/>
      <c r="B182" s="204" t="s">
        <v>385</v>
      </c>
      <c r="C182" s="1141" t="s">
        <v>386</v>
      </c>
      <c r="D182" s="1141"/>
      <c r="E182" s="1141"/>
      <c r="F182" s="1141"/>
      <c r="G182" s="1141"/>
      <c r="H182" s="1141"/>
      <c r="I182" s="1141"/>
      <c r="J182" s="1141"/>
      <c r="K182" s="1141"/>
      <c r="L182" s="1141"/>
      <c r="M182" s="1141"/>
      <c r="N182" s="1146"/>
      <c r="Z182" s="193"/>
      <c r="AA182" s="200"/>
      <c r="AB182" s="109" t="s">
        <v>386</v>
      </c>
      <c r="AF182" s="200"/>
    </row>
    <row r="183" spans="1:34" s="108" customFormat="1" ht="12">
      <c r="A183" s="205"/>
      <c r="B183" s="206">
        <v>1</v>
      </c>
      <c r="C183" s="1141" t="s">
        <v>446</v>
      </c>
      <c r="D183" s="1141"/>
      <c r="E183" s="1141"/>
      <c r="F183" s="207"/>
      <c r="G183" s="207"/>
      <c r="H183" s="207"/>
      <c r="I183" s="207"/>
      <c r="J183" s="208">
        <v>21.82</v>
      </c>
      <c r="K183" s="209">
        <v>1.25</v>
      </c>
      <c r="L183" s="208">
        <v>35.46</v>
      </c>
      <c r="M183" s="207"/>
      <c r="N183" s="210"/>
      <c r="Z183" s="193"/>
      <c r="AA183" s="200"/>
      <c r="AC183" s="109" t="s">
        <v>446</v>
      </c>
      <c r="AF183" s="200"/>
    </row>
    <row r="184" spans="1:34" s="108" customFormat="1" ht="12">
      <c r="A184" s="205"/>
      <c r="B184" s="206">
        <v>2</v>
      </c>
      <c r="C184" s="1141" t="s">
        <v>387</v>
      </c>
      <c r="D184" s="1141"/>
      <c r="E184" s="1141"/>
      <c r="F184" s="207"/>
      <c r="G184" s="207"/>
      <c r="H184" s="207"/>
      <c r="I184" s="207"/>
      <c r="J184" s="208">
        <v>17.27</v>
      </c>
      <c r="K184" s="209">
        <v>1.25</v>
      </c>
      <c r="L184" s="208">
        <v>28.06</v>
      </c>
      <c r="M184" s="207"/>
      <c r="N184" s="210"/>
      <c r="Z184" s="193"/>
      <c r="AA184" s="200"/>
      <c r="AC184" s="109" t="s">
        <v>387</v>
      </c>
      <c r="AF184" s="200"/>
    </row>
    <row r="185" spans="1:34" s="108" customFormat="1" ht="12">
      <c r="A185" s="205"/>
      <c r="B185" s="206">
        <v>3</v>
      </c>
      <c r="C185" s="1141" t="s">
        <v>388</v>
      </c>
      <c r="D185" s="1141"/>
      <c r="E185" s="1141"/>
      <c r="F185" s="207"/>
      <c r="G185" s="207"/>
      <c r="H185" s="207"/>
      <c r="I185" s="207"/>
      <c r="J185" s="208">
        <v>2.9</v>
      </c>
      <c r="K185" s="209">
        <v>1.25</v>
      </c>
      <c r="L185" s="208">
        <v>4.71</v>
      </c>
      <c r="M185" s="207"/>
      <c r="N185" s="210"/>
      <c r="Z185" s="193"/>
      <c r="AA185" s="200"/>
      <c r="AC185" s="109" t="s">
        <v>388</v>
      </c>
      <c r="AF185" s="200"/>
    </row>
    <row r="186" spans="1:34" s="108" customFormat="1" ht="12">
      <c r="A186" s="205"/>
      <c r="B186" s="206">
        <v>4</v>
      </c>
      <c r="C186" s="1141" t="s">
        <v>447</v>
      </c>
      <c r="D186" s="1141"/>
      <c r="E186" s="1141"/>
      <c r="F186" s="207"/>
      <c r="G186" s="207"/>
      <c r="H186" s="207"/>
      <c r="I186" s="207"/>
      <c r="J186" s="208">
        <v>89.78</v>
      </c>
      <c r="K186" s="207"/>
      <c r="L186" s="208">
        <v>116.71</v>
      </c>
      <c r="M186" s="207"/>
      <c r="N186" s="210"/>
      <c r="Z186" s="193"/>
      <c r="AA186" s="200"/>
      <c r="AC186" s="109" t="s">
        <v>447</v>
      </c>
      <c r="AF186" s="200"/>
    </row>
    <row r="187" spans="1:34" s="108" customFormat="1" ht="12">
      <c r="A187" s="205"/>
      <c r="B187" s="204"/>
      <c r="C187" s="1141" t="s">
        <v>448</v>
      </c>
      <c r="D187" s="1141"/>
      <c r="E187" s="1141"/>
      <c r="F187" s="207" t="s">
        <v>390</v>
      </c>
      <c r="G187" s="248">
        <v>2.2000000000000002</v>
      </c>
      <c r="H187" s="209">
        <v>1.25</v>
      </c>
      <c r="I187" s="254">
        <v>3.5750000000000002</v>
      </c>
      <c r="J187" s="204"/>
      <c r="K187" s="207"/>
      <c r="L187" s="204"/>
      <c r="M187" s="207"/>
      <c r="N187" s="210"/>
      <c r="Z187" s="193"/>
      <c r="AA187" s="200"/>
      <c r="AD187" s="109" t="s">
        <v>448</v>
      </c>
      <c r="AF187" s="200"/>
    </row>
    <row r="188" spans="1:34" s="108" customFormat="1" ht="12">
      <c r="A188" s="205"/>
      <c r="B188" s="204"/>
      <c r="C188" s="1141" t="s">
        <v>389</v>
      </c>
      <c r="D188" s="1141"/>
      <c r="E188" s="1141"/>
      <c r="F188" s="207" t="s">
        <v>390</v>
      </c>
      <c r="G188" s="209">
        <v>0.25</v>
      </c>
      <c r="H188" s="209">
        <v>1.25</v>
      </c>
      <c r="I188" s="252">
        <v>0.40625</v>
      </c>
      <c r="J188" s="204"/>
      <c r="K188" s="207"/>
      <c r="L188" s="204"/>
      <c r="M188" s="207"/>
      <c r="N188" s="210"/>
      <c r="Z188" s="193"/>
      <c r="AA188" s="200"/>
      <c r="AD188" s="109" t="s">
        <v>389</v>
      </c>
      <c r="AF188" s="200"/>
    </row>
    <row r="189" spans="1:34" s="108" customFormat="1" ht="12" customHeight="1">
      <c r="A189" s="205"/>
      <c r="B189" s="204"/>
      <c r="C189" s="1150" t="s">
        <v>391</v>
      </c>
      <c r="D189" s="1150"/>
      <c r="E189" s="1150"/>
      <c r="F189" s="212"/>
      <c r="G189" s="212"/>
      <c r="H189" s="212"/>
      <c r="I189" s="212"/>
      <c r="J189" s="213">
        <v>128.87</v>
      </c>
      <c r="K189" s="212"/>
      <c r="L189" s="213">
        <v>180.23</v>
      </c>
      <c r="M189" s="212"/>
      <c r="N189" s="214"/>
      <c r="Z189" s="193"/>
      <c r="AA189" s="200"/>
      <c r="AE189" s="109" t="s">
        <v>391</v>
      </c>
      <c r="AF189" s="200"/>
    </row>
    <row r="190" spans="1:34" s="108" customFormat="1" ht="12">
      <c r="A190" s="205"/>
      <c r="B190" s="204"/>
      <c r="C190" s="1141" t="s">
        <v>392</v>
      </c>
      <c r="D190" s="1141"/>
      <c r="E190" s="1141"/>
      <c r="F190" s="207"/>
      <c r="G190" s="207"/>
      <c r="H190" s="207"/>
      <c r="I190" s="207"/>
      <c r="J190" s="204"/>
      <c r="K190" s="207"/>
      <c r="L190" s="208">
        <v>40.17</v>
      </c>
      <c r="M190" s="207"/>
      <c r="N190" s="210"/>
      <c r="Z190" s="193"/>
      <c r="AA190" s="200"/>
      <c r="AD190" s="109" t="s">
        <v>392</v>
      </c>
      <c r="AF190" s="200"/>
    </row>
    <row r="191" spans="1:34" s="108" customFormat="1" ht="22.5" customHeight="1">
      <c r="A191" s="205"/>
      <c r="B191" s="204" t="s">
        <v>550</v>
      </c>
      <c r="C191" s="1141" t="s">
        <v>551</v>
      </c>
      <c r="D191" s="1141"/>
      <c r="E191" s="1141"/>
      <c r="F191" s="207" t="s">
        <v>395</v>
      </c>
      <c r="G191" s="215">
        <v>97</v>
      </c>
      <c r="H191" s="207"/>
      <c r="I191" s="215">
        <v>97</v>
      </c>
      <c r="J191" s="204"/>
      <c r="K191" s="207"/>
      <c r="L191" s="208">
        <v>38.96</v>
      </c>
      <c r="M191" s="207"/>
      <c r="N191" s="210"/>
      <c r="Z191" s="193"/>
      <c r="AA191" s="200"/>
      <c r="AD191" s="109" t="s">
        <v>551</v>
      </c>
      <c r="AF191" s="200"/>
    </row>
    <row r="192" spans="1:34" s="108" customFormat="1" ht="22.5" customHeight="1">
      <c r="A192" s="205"/>
      <c r="B192" s="204" t="s">
        <v>552</v>
      </c>
      <c r="C192" s="1141" t="s">
        <v>553</v>
      </c>
      <c r="D192" s="1141"/>
      <c r="E192" s="1141"/>
      <c r="F192" s="207" t="s">
        <v>395</v>
      </c>
      <c r="G192" s="215">
        <v>55</v>
      </c>
      <c r="H192" s="207"/>
      <c r="I192" s="215">
        <v>55</v>
      </c>
      <c r="J192" s="204"/>
      <c r="K192" s="207"/>
      <c r="L192" s="208">
        <v>22.09</v>
      </c>
      <c r="M192" s="207"/>
      <c r="N192" s="210"/>
      <c r="Z192" s="193"/>
      <c r="AA192" s="200"/>
      <c r="AD192" s="109" t="s">
        <v>553</v>
      </c>
      <c r="AF192" s="200"/>
    </row>
    <row r="193" spans="1:34" s="108" customFormat="1" ht="12" customHeight="1">
      <c r="A193" s="216"/>
      <c r="B193" s="217"/>
      <c r="C193" s="1145" t="s">
        <v>398</v>
      </c>
      <c r="D193" s="1145"/>
      <c r="E193" s="1145"/>
      <c r="F193" s="196"/>
      <c r="G193" s="196"/>
      <c r="H193" s="196"/>
      <c r="I193" s="196"/>
      <c r="J193" s="198"/>
      <c r="K193" s="196"/>
      <c r="L193" s="218">
        <v>241.28</v>
      </c>
      <c r="M193" s="212"/>
      <c r="N193" s="199"/>
      <c r="Z193" s="193"/>
      <c r="AA193" s="200"/>
      <c r="AF193" s="200" t="s">
        <v>398</v>
      </c>
    </row>
    <row r="194" spans="1:34" s="108" customFormat="1" ht="33.75" customHeight="1">
      <c r="A194" s="194" t="s">
        <v>561</v>
      </c>
      <c r="B194" s="195" t="s">
        <v>1746</v>
      </c>
      <c r="C194" s="1145" t="s">
        <v>1747</v>
      </c>
      <c r="D194" s="1145"/>
      <c r="E194" s="1145"/>
      <c r="F194" s="196" t="s">
        <v>481</v>
      </c>
      <c r="G194" s="196"/>
      <c r="H194" s="196"/>
      <c r="I194" s="223">
        <v>2.1999999999999999E-2</v>
      </c>
      <c r="J194" s="218">
        <v>409.53</v>
      </c>
      <c r="K194" s="196"/>
      <c r="L194" s="218">
        <v>9.01</v>
      </c>
      <c r="M194" s="196"/>
      <c r="N194" s="199"/>
      <c r="Z194" s="193"/>
      <c r="AA194" s="200" t="s">
        <v>1747</v>
      </c>
      <c r="AF194" s="200"/>
    </row>
    <row r="195" spans="1:34" s="108" customFormat="1" ht="12" customHeight="1">
      <c r="A195" s="216"/>
      <c r="B195" s="217"/>
      <c r="C195" s="1141" t="s">
        <v>409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F195" s="200"/>
      <c r="AG195" s="109" t="s">
        <v>409</v>
      </c>
    </row>
    <row r="196" spans="1:34" s="108" customFormat="1" ht="12" customHeight="1">
      <c r="A196" s="201"/>
      <c r="B196" s="202"/>
      <c r="C196" s="1141" t="s">
        <v>1748</v>
      </c>
      <c r="D196" s="1141"/>
      <c r="E196" s="1141"/>
      <c r="F196" s="1141"/>
      <c r="G196" s="1141"/>
      <c r="H196" s="1141"/>
      <c r="I196" s="1141"/>
      <c r="J196" s="1141"/>
      <c r="K196" s="1141"/>
      <c r="L196" s="1141"/>
      <c r="M196" s="1141"/>
      <c r="N196" s="1146"/>
      <c r="Z196" s="193"/>
      <c r="AA196" s="200"/>
      <c r="AF196" s="200"/>
      <c r="AH196" s="109" t="s">
        <v>1748</v>
      </c>
    </row>
    <row r="197" spans="1:34" s="108" customFormat="1" ht="12" customHeight="1">
      <c r="A197" s="216"/>
      <c r="B197" s="217"/>
      <c r="C197" s="1145" t="s">
        <v>398</v>
      </c>
      <c r="D197" s="1145"/>
      <c r="E197" s="1145"/>
      <c r="F197" s="196"/>
      <c r="G197" s="196"/>
      <c r="H197" s="196"/>
      <c r="I197" s="196"/>
      <c r="J197" s="198"/>
      <c r="K197" s="196"/>
      <c r="L197" s="218">
        <v>9.01</v>
      </c>
      <c r="M197" s="212"/>
      <c r="N197" s="199"/>
      <c r="Z197" s="193"/>
      <c r="AA197" s="200"/>
      <c r="AF197" s="200" t="s">
        <v>398</v>
      </c>
    </row>
    <row r="198" spans="1:34" s="108" customFormat="1" ht="33.75" customHeight="1">
      <c r="A198" s="194" t="s">
        <v>564</v>
      </c>
      <c r="B198" s="195" t="s">
        <v>1749</v>
      </c>
      <c r="C198" s="1145" t="s">
        <v>1750</v>
      </c>
      <c r="D198" s="1145"/>
      <c r="E198" s="1145"/>
      <c r="F198" s="196" t="s">
        <v>481</v>
      </c>
      <c r="G198" s="196"/>
      <c r="H198" s="196"/>
      <c r="I198" s="223">
        <v>0.121</v>
      </c>
      <c r="J198" s="218">
        <v>558.21</v>
      </c>
      <c r="K198" s="196"/>
      <c r="L198" s="218">
        <v>67.540000000000006</v>
      </c>
      <c r="M198" s="196"/>
      <c r="N198" s="199"/>
      <c r="Z198" s="193"/>
      <c r="AA198" s="200" t="s">
        <v>1750</v>
      </c>
      <c r="AF198" s="200"/>
    </row>
    <row r="199" spans="1:34" s="108" customFormat="1" ht="12" customHeight="1">
      <c r="A199" s="216"/>
      <c r="B199" s="217"/>
      <c r="C199" s="1141" t="s">
        <v>409</v>
      </c>
      <c r="D199" s="1141"/>
      <c r="E199" s="1141"/>
      <c r="F199" s="1141"/>
      <c r="G199" s="1141"/>
      <c r="H199" s="1141"/>
      <c r="I199" s="1141"/>
      <c r="J199" s="1141"/>
      <c r="K199" s="1141"/>
      <c r="L199" s="1141"/>
      <c r="M199" s="1141"/>
      <c r="N199" s="1146"/>
      <c r="Z199" s="193"/>
      <c r="AA199" s="200"/>
      <c r="AF199" s="200"/>
      <c r="AG199" s="109" t="s">
        <v>409</v>
      </c>
    </row>
    <row r="200" spans="1:34" s="108" customFormat="1" ht="12" customHeight="1">
      <c r="A200" s="201"/>
      <c r="B200" s="202"/>
      <c r="C200" s="1141" t="s">
        <v>1751</v>
      </c>
      <c r="D200" s="1141"/>
      <c r="E200" s="1141"/>
      <c r="F200" s="1141"/>
      <c r="G200" s="1141"/>
      <c r="H200" s="1141"/>
      <c r="I200" s="1141"/>
      <c r="J200" s="1141"/>
      <c r="K200" s="1141"/>
      <c r="L200" s="1141"/>
      <c r="M200" s="1141"/>
      <c r="N200" s="1146"/>
      <c r="Z200" s="193"/>
      <c r="AA200" s="200"/>
      <c r="AF200" s="200"/>
      <c r="AH200" s="109" t="s">
        <v>1751</v>
      </c>
    </row>
    <row r="201" spans="1:34" s="108" customFormat="1" ht="12" customHeight="1">
      <c r="A201" s="216"/>
      <c r="B201" s="217"/>
      <c r="C201" s="1145" t="s">
        <v>398</v>
      </c>
      <c r="D201" s="1145"/>
      <c r="E201" s="1145"/>
      <c r="F201" s="196"/>
      <c r="G201" s="196"/>
      <c r="H201" s="196"/>
      <c r="I201" s="196"/>
      <c r="J201" s="198"/>
      <c r="K201" s="196"/>
      <c r="L201" s="218">
        <v>67.540000000000006</v>
      </c>
      <c r="M201" s="212"/>
      <c r="N201" s="199"/>
      <c r="Z201" s="193"/>
      <c r="AA201" s="200"/>
      <c r="AF201" s="200" t="s">
        <v>398</v>
      </c>
    </row>
    <row r="202" spans="1:34" s="108" customFormat="1" ht="33.75" customHeight="1">
      <c r="A202" s="194" t="s">
        <v>567</v>
      </c>
      <c r="B202" s="195" t="s">
        <v>1752</v>
      </c>
      <c r="C202" s="1145" t="s">
        <v>1753</v>
      </c>
      <c r="D202" s="1145"/>
      <c r="E202" s="1145"/>
      <c r="F202" s="196" t="s">
        <v>673</v>
      </c>
      <c r="G202" s="196"/>
      <c r="H202" s="196"/>
      <c r="I202" s="247">
        <v>0.03</v>
      </c>
      <c r="J202" s="198"/>
      <c r="K202" s="196"/>
      <c r="L202" s="198"/>
      <c r="M202" s="196"/>
      <c r="N202" s="199"/>
      <c r="Z202" s="193"/>
      <c r="AA202" s="200" t="s">
        <v>1753</v>
      </c>
      <c r="AF202" s="200"/>
    </row>
    <row r="203" spans="1:34" s="108" customFormat="1" ht="12" customHeight="1">
      <c r="A203" s="201"/>
      <c r="B203" s="202"/>
      <c r="C203" s="1141" t="s">
        <v>1682</v>
      </c>
      <c r="D203" s="1141"/>
      <c r="E203" s="1141"/>
      <c r="F203" s="1141"/>
      <c r="G203" s="1141"/>
      <c r="H203" s="1141"/>
      <c r="I203" s="1141"/>
      <c r="J203" s="1141"/>
      <c r="K203" s="1141"/>
      <c r="L203" s="1141"/>
      <c r="M203" s="1141"/>
      <c r="N203" s="1146"/>
      <c r="Z203" s="193"/>
      <c r="AA203" s="200"/>
      <c r="AF203" s="200"/>
      <c r="AH203" s="109" t="s">
        <v>1682</v>
      </c>
    </row>
    <row r="204" spans="1:34" s="108" customFormat="1" ht="33.75" customHeight="1">
      <c r="A204" s="203"/>
      <c r="B204" s="204" t="s">
        <v>385</v>
      </c>
      <c r="C204" s="1141" t="s">
        <v>386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  <c r="Z204" s="193"/>
      <c r="AA204" s="200"/>
      <c r="AB204" s="109" t="s">
        <v>386</v>
      </c>
      <c r="AF204" s="200"/>
    </row>
    <row r="205" spans="1:34" s="108" customFormat="1" ht="12">
      <c r="A205" s="205"/>
      <c r="B205" s="206">
        <v>1</v>
      </c>
      <c r="C205" s="1141" t="s">
        <v>446</v>
      </c>
      <c r="D205" s="1141"/>
      <c r="E205" s="1141"/>
      <c r="F205" s="207"/>
      <c r="G205" s="207"/>
      <c r="H205" s="207"/>
      <c r="I205" s="207"/>
      <c r="J205" s="208">
        <v>184.5</v>
      </c>
      <c r="K205" s="209">
        <v>1.25</v>
      </c>
      <c r="L205" s="208">
        <v>6.92</v>
      </c>
      <c r="M205" s="207"/>
      <c r="N205" s="210"/>
      <c r="Z205" s="193"/>
      <c r="AA205" s="200"/>
      <c r="AC205" s="109" t="s">
        <v>446</v>
      </c>
      <c r="AF205" s="200"/>
    </row>
    <row r="206" spans="1:34" s="108" customFormat="1" ht="12">
      <c r="A206" s="205"/>
      <c r="B206" s="206">
        <v>2</v>
      </c>
      <c r="C206" s="1141" t="s">
        <v>387</v>
      </c>
      <c r="D206" s="1141"/>
      <c r="E206" s="1141"/>
      <c r="F206" s="207"/>
      <c r="G206" s="207"/>
      <c r="H206" s="207"/>
      <c r="I206" s="207"/>
      <c r="J206" s="208">
        <v>9.83</v>
      </c>
      <c r="K206" s="209">
        <v>1.25</v>
      </c>
      <c r="L206" s="208">
        <v>0.37</v>
      </c>
      <c r="M206" s="207"/>
      <c r="N206" s="210"/>
      <c r="Z206" s="193"/>
      <c r="AA206" s="200"/>
      <c r="AC206" s="109" t="s">
        <v>387</v>
      </c>
      <c r="AF206" s="200"/>
    </row>
    <row r="207" spans="1:34" s="108" customFormat="1" ht="12">
      <c r="A207" s="205"/>
      <c r="B207" s="206">
        <v>3</v>
      </c>
      <c r="C207" s="1141" t="s">
        <v>388</v>
      </c>
      <c r="D207" s="1141"/>
      <c r="E207" s="1141"/>
      <c r="F207" s="207"/>
      <c r="G207" s="207"/>
      <c r="H207" s="207"/>
      <c r="I207" s="207"/>
      <c r="J207" s="208">
        <v>1.89</v>
      </c>
      <c r="K207" s="209">
        <v>1.25</v>
      </c>
      <c r="L207" s="208">
        <v>7.0000000000000007E-2</v>
      </c>
      <c r="M207" s="207"/>
      <c r="N207" s="210"/>
      <c r="Z207" s="193"/>
      <c r="AA207" s="200"/>
      <c r="AC207" s="109" t="s">
        <v>388</v>
      </c>
      <c r="AF207" s="200"/>
    </row>
    <row r="208" spans="1:34" s="108" customFormat="1" ht="12">
      <c r="A208" s="205"/>
      <c r="B208" s="206">
        <v>4</v>
      </c>
      <c r="C208" s="1141" t="s">
        <v>447</v>
      </c>
      <c r="D208" s="1141"/>
      <c r="E208" s="1141"/>
      <c r="F208" s="207"/>
      <c r="G208" s="207"/>
      <c r="H208" s="207"/>
      <c r="I208" s="207"/>
      <c r="J208" s="208">
        <v>980.87</v>
      </c>
      <c r="K208" s="207"/>
      <c r="L208" s="208">
        <v>29.43</v>
      </c>
      <c r="M208" s="207"/>
      <c r="N208" s="210"/>
      <c r="Z208" s="193"/>
      <c r="AA208" s="200"/>
      <c r="AC208" s="109" t="s">
        <v>447</v>
      </c>
      <c r="AF208" s="200"/>
    </row>
    <row r="209" spans="1:33" s="108" customFormat="1" ht="12">
      <c r="A209" s="205"/>
      <c r="B209" s="204"/>
      <c r="C209" s="1141" t="s">
        <v>448</v>
      </c>
      <c r="D209" s="1141"/>
      <c r="E209" s="1141"/>
      <c r="F209" s="207" t="s">
        <v>390</v>
      </c>
      <c r="G209" s="209">
        <v>21.63</v>
      </c>
      <c r="H209" s="209">
        <v>1.25</v>
      </c>
      <c r="I209" s="249">
        <v>0.81112499999999998</v>
      </c>
      <c r="J209" s="204"/>
      <c r="K209" s="207"/>
      <c r="L209" s="204"/>
      <c r="M209" s="207"/>
      <c r="N209" s="210"/>
      <c r="Z209" s="193"/>
      <c r="AA209" s="200"/>
      <c r="AD209" s="109" t="s">
        <v>448</v>
      </c>
      <c r="AF209" s="200"/>
    </row>
    <row r="210" spans="1:33" s="108" customFormat="1" ht="12">
      <c r="A210" s="205"/>
      <c r="B210" s="204"/>
      <c r="C210" s="1141" t="s">
        <v>389</v>
      </c>
      <c r="D210" s="1141"/>
      <c r="E210" s="1141"/>
      <c r="F210" s="207" t="s">
        <v>390</v>
      </c>
      <c r="G210" s="209">
        <v>0.16</v>
      </c>
      <c r="H210" s="209">
        <v>1.25</v>
      </c>
      <c r="I210" s="254">
        <v>6.0000000000000001E-3</v>
      </c>
      <c r="J210" s="204"/>
      <c r="K210" s="207"/>
      <c r="L210" s="204"/>
      <c r="M210" s="207"/>
      <c r="N210" s="210"/>
      <c r="Z210" s="193"/>
      <c r="AA210" s="200"/>
      <c r="AD210" s="109" t="s">
        <v>389</v>
      </c>
      <c r="AF210" s="200"/>
    </row>
    <row r="211" spans="1:33" s="108" customFormat="1" ht="12" customHeight="1">
      <c r="A211" s="205"/>
      <c r="B211" s="204"/>
      <c r="C211" s="1150" t="s">
        <v>391</v>
      </c>
      <c r="D211" s="1150"/>
      <c r="E211" s="1150"/>
      <c r="F211" s="212"/>
      <c r="G211" s="212"/>
      <c r="H211" s="212"/>
      <c r="I211" s="212"/>
      <c r="J211" s="221">
        <v>1175.2</v>
      </c>
      <c r="K211" s="212"/>
      <c r="L211" s="213">
        <v>36.72</v>
      </c>
      <c r="M211" s="212"/>
      <c r="N211" s="214"/>
      <c r="Z211" s="193"/>
      <c r="AA211" s="200"/>
      <c r="AE211" s="109" t="s">
        <v>391</v>
      </c>
      <c r="AF211" s="200"/>
    </row>
    <row r="212" spans="1:33" s="108" customFormat="1" ht="12">
      <c r="A212" s="205"/>
      <c r="B212" s="204"/>
      <c r="C212" s="1141" t="s">
        <v>392</v>
      </c>
      <c r="D212" s="1141"/>
      <c r="E212" s="1141"/>
      <c r="F212" s="207"/>
      <c r="G212" s="207"/>
      <c r="H212" s="207"/>
      <c r="I212" s="207"/>
      <c r="J212" s="204"/>
      <c r="K212" s="207"/>
      <c r="L212" s="208">
        <v>6.99</v>
      </c>
      <c r="M212" s="207"/>
      <c r="N212" s="210"/>
      <c r="Z212" s="193"/>
      <c r="AA212" s="200"/>
      <c r="AD212" s="109" t="s">
        <v>392</v>
      </c>
      <c r="AF212" s="200"/>
    </row>
    <row r="213" spans="1:33" s="108" customFormat="1" ht="45" customHeight="1">
      <c r="A213" s="205"/>
      <c r="B213" s="204" t="s">
        <v>1671</v>
      </c>
      <c r="C213" s="1141" t="s">
        <v>1672</v>
      </c>
      <c r="D213" s="1141"/>
      <c r="E213" s="1141"/>
      <c r="F213" s="207" t="s">
        <v>395</v>
      </c>
      <c r="G213" s="215">
        <v>121</v>
      </c>
      <c r="H213" s="207"/>
      <c r="I213" s="215">
        <v>121</v>
      </c>
      <c r="J213" s="204"/>
      <c r="K213" s="207"/>
      <c r="L213" s="208">
        <v>8.4600000000000009</v>
      </c>
      <c r="M213" s="207"/>
      <c r="N213" s="210"/>
      <c r="Z213" s="193"/>
      <c r="AA213" s="200"/>
      <c r="AD213" s="109" t="s">
        <v>1672</v>
      </c>
      <c r="AF213" s="200"/>
    </row>
    <row r="214" spans="1:33" s="108" customFormat="1" ht="45" customHeight="1">
      <c r="A214" s="205"/>
      <c r="B214" s="204" t="s">
        <v>1673</v>
      </c>
      <c r="C214" s="1141" t="s">
        <v>1674</v>
      </c>
      <c r="D214" s="1141"/>
      <c r="E214" s="1141"/>
      <c r="F214" s="207" t="s">
        <v>395</v>
      </c>
      <c r="G214" s="215">
        <v>72</v>
      </c>
      <c r="H214" s="207"/>
      <c r="I214" s="215">
        <v>72</v>
      </c>
      <c r="J214" s="204"/>
      <c r="K214" s="207"/>
      <c r="L214" s="208">
        <v>5.03</v>
      </c>
      <c r="M214" s="207"/>
      <c r="N214" s="210"/>
      <c r="Z214" s="193"/>
      <c r="AA214" s="200"/>
      <c r="AD214" s="109" t="s">
        <v>1674</v>
      </c>
      <c r="AF214" s="200"/>
    </row>
    <row r="215" spans="1:33" s="108" customFormat="1" ht="12" customHeight="1">
      <c r="A215" s="216"/>
      <c r="B215" s="217"/>
      <c r="C215" s="1145" t="s">
        <v>398</v>
      </c>
      <c r="D215" s="1145"/>
      <c r="E215" s="1145"/>
      <c r="F215" s="196"/>
      <c r="G215" s="196"/>
      <c r="H215" s="196"/>
      <c r="I215" s="196"/>
      <c r="J215" s="198"/>
      <c r="K215" s="196"/>
      <c r="L215" s="218">
        <v>50.21</v>
      </c>
      <c r="M215" s="212"/>
      <c r="N215" s="199"/>
      <c r="Z215" s="193"/>
      <c r="AA215" s="200"/>
      <c r="AF215" s="200" t="s">
        <v>398</v>
      </c>
    </row>
    <row r="216" spans="1:33" s="108" customFormat="1" ht="12" customHeight="1">
      <c r="A216" s="194" t="s">
        <v>571</v>
      </c>
      <c r="B216" s="195" t="s">
        <v>1754</v>
      </c>
      <c r="C216" s="1145" t="s">
        <v>1755</v>
      </c>
      <c r="D216" s="1145"/>
      <c r="E216" s="1145"/>
      <c r="F216" s="196" t="s">
        <v>486</v>
      </c>
      <c r="G216" s="196"/>
      <c r="H216" s="196"/>
      <c r="I216" s="251">
        <v>3</v>
      </c>
      <c r="J216" s="218">
        <v>32.340000000000003</v>
      </c>
      <c r="K216" s="196"/>
      <c r="L216" s="218">
        <v>97.02</v>
      </c>
      <c r="M216" s="196"/>
      <c r="N216" s="199"/>
      <c r="Z216" s="193"/>
      <c r="AA216" s="200" t="s">
        <v>1755</v>
      </c>
      <c r="AF216" s="200"/>
    </row>
    <row r="217" spans="1:33" s="108" customFormat="1" ht="12" customHeight="1">
      <c r="A217" s="216"/>
      <c r="B217" s="217"/>
      <c r="C217" s="1141" t="s">
        <v>409</v>
      </c>
      <c r="D217" s="1141"/>
      <c r="E217" s="1141"/>
      <c r="F217" s="1141"/>
      <c r="G217" s="1141"/>
      <c r="H217" s="1141"/>
      <c r="I217" s="1141"/>
      <c r="J217" s="1141"/>
      <c r="K217" s="1141"/>
      <c r="L217" s="1141"/>
      <c r="M217" s="1141"/>
      <c r="N217" s="1146"/>
      <c r="Z217" s="193"/>
      <c r="AA217" s="200"/>
      <c r="AF217" s="200"/>
      <c r="AG217" s="109" t="s">
        <v>409</v>
      </c>
    </row>
    <row r="218" spans="1:33" s="108" customFormat="1" ht="12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18">
        <v>97.02</v>
      </c>
      <c r="M218" s="212"/>
      <c r="N218" s="199"/>
      <c r="Z218" s="193"/>
      <c r="AA218" s="200"/>
      <c r="AF218" s="200" t="s">
        <v>398</v>
      </c>
    </row>
    <row r="219" spans="1:33" s="108" customFormat="1" ht="22.5" customHeight="1">
      <c r="A219" s="194" t="s">
        <v>572</v>
      </c>
      <c r="B219" s="195" t="s">
        <v>1756</v>
      </c>
      <c r="C219" s="1145" t="s">
        <v>1757</v>
      </c>
      <c r="D219" s="1145"/>
      <c r="E219" s="1145"/>
      <c r="F219" s="196" t="s">
        <v>486</v>
      </c>
      <c r="G219" s="196"/>
      <c r="H219" s="196"/>
      <c r="I219" s="251">
        <v>1</v>
      </c>
      <c r="J219" s="198"/>
      <c r="K219" s="196"/>
      <c r="L219" s="198"/>
      <c r="M219" s="196"/>
      <c r="N219" s="199"/>
      <c r="Z219" s="193"/>
      <c r="AA219" s="200" t="s">
        <v>1757</v>
      </c>
      <c r="AF219" s="200"/>
    </row>
    <row r="220" spans="1:33" s="108" customFormat="1" ht="33.75" customHeight="1">
      <c r="A220" s="203"/>
      <c r="B220" s="204" t="s">
        <v>385</v>
      </c>
      <c r="C220" s="1141" t="s">
        <v>386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B220" s="109" t="s">
        <v>386</v>
      </c>
      <c r="AF220" s="200"/>
    </row>
    <row r="221" spans="1:33" s="108" customFormat="1" ht="12">
      <c r="A221" s="205"/>
      <c r="B221" s="206">
        <v>1</v>
      </c>
      <c r="C221" s="1141" t="s">
        <v>446</v>
      </c>
      <c r="D221" s="1141"/>
      <c r="E221" s="1141"/>
      <c r="F221" s="207"/>
      <c r="G221" s="207"/>
      <c r="H221" s="207"/>
      <c r="I221" s="207"/>
      <c r="J221" s="208">
        <v>2.89</v>
      </c>
      <c r="K221" s="209">
        <v>1.25</v>
      </c>
      <c r="L221" s="208">
        <v>3.61</v>
      </c>
      <c r="M221" s="207"/>
      <c r="N221" s="210"/>
      <c r="Z221" s="193"/>
      <c r="AA221" s="200"/>
      <c r="AC221" s="109" t="s">
        <v>446</v>
      </c>
      <c r="AF221" s="200"/>
    </row>
    <row r="222" spans="1:33" s="108" customFormat="1" ht="12">
      <c r="A222" s="205"/>
      <c r="B222" s="206">
        <v>4</v>
      </c>
      <c r="C222" s="1141" t="s">
        <v>447</v>
      </c>
      <c r="D222" s="1141"/>
      <c r="E222" s="1141"/>
      <c r="F222" s="207"/>
      <c r="G222" s="207"/>
      <c r="H222" s="207"/>
      <c r="I222" s="207"/>
      <c r="J222" s="208">
        <v>791.97</v>
      </c>
      <c r="K222" s="207"/>
      <c r="L222" s="208">
        <v>791.97</v>
      </c>
      <c r="M222" s="207"/>
      <c r="N222" s="210"/>
      <c r="Z222" s="193"/>
      <c r="AA222" s="200"/>
      <c r="AC222" s="109" t="s">
        <v>447</v>
      </c>
      <c r="AF222" s="200"/>
    </row>
    <row r="223" spans="1:33" s="108" customFormat="1" ht="12">
      <c r="A223" s="205"/>
      <c r="B223" s="204"/>
      <c r="C223" s="1141" t="s">
        <v>448</v>
      </c>
      <c r="D223" s="1141"/>
      <c r="E223" s="1141"/>
      <c r="F223" s="207" t="s">
        <v>390</v>
      </c>
      <c r="G223" s="248">
        <v>0.3</v>
      </c>
      <c r="H223" s="209">
        <v>1.25</v>
      </c>
      <c r="I223" s="254">
        <v>0.375</v>
      </c>
      <c r="J223" s="204"/>
      <c r="K223" s="207"/>
      <c r="L223" s="204"/>
      <c r="M223" s="207"/>
      <c r="N223" s="210"/>
      <c r="Z223" s="193"/>
      <c r="AA223" s="200"/>
      <c r="AD223" s="109" t="s">
        <v>448</v>
      </c>
      <c r="AF223" s="200"/>
    </row>
    <row r="224" spans="1:33" s="108" customFormat="1" ht="12" customHeight="1">
      <c r="A224" s="205"/>
      <c r="B224" s="204"/>
      <c r="C224" s="1150" t="s">
        <v>391</v>
      </c>
      <c r="D224" s="1150"/>
      <c r="E224" s="1150"/>
      <c r="F224" s="212"/>
      <c r="G224" s="212"/>
      <c r="H224" s="212"/>
      <c r="I224" s="212"/>
      <c r="J224" s="213">
        <v>794.86</v>
      </c>
      <c r="K224" s="212"/>
      <c r="L224" s="213">
        <v>795.58</v>
      </c>
      <c r="M224" s="212"/>
      <c r="N224" s="214"/>
      <c r="Z224" s="193"/>
      <c r="AA224" s="200"/>
      <c r="AE224" s="109" t="s">
        <v>391</v>
      </c>
      <c r="AF224" s="200"/>
    </row>
    <row r="225" spans="1:32" s="108" customFormat="1" ht="12">
      <c r="A225" s="205"/>
      <c r="B225" s="204"/>
      <c r="C225" s="1141" t="s">
        <v>392</v>
      </c>
      <c r="D225" s="1141"/>
      <c r="E225" s="1141"/>
      <c r="F225" s="207"/>
      <c r="G225" s="207"/>
      <c r="H225" s="207"/>
      <c r="I225" s="207"/>
      <c r="J225" s="204"/>
      <c r="K225" s="207"/>
      <c r="L225" s="208">
        <v>3.61</v>
      </c>
      <c r="M225" s="207"/>
      <c r="N225" s="210"/>
      <c r="Z225" s="193"/>
      <c r="AA225" s="200"/>
      <c r="AD225" s="109" t="s">
        <v>392</v>
      </c>
      <c r="AF225" s="200"/>
    </row>
    <row r="226" spans="1:32" s="108" customFormat="1" ht="45" customHeight="1">
      <c r="A226" s="205"/>
      <c r="B226" s="204" t="s">
        <v>1671</v>
      </c>
      <c r="C226" s="1141" t="s">
        <v>1672</v>
      </c>
      <c r="D226" s="1141"/>
      <c r="E226" s="1141"/>
      <c r="F226" s="207" t="s">
        <v>395</v>
      </c>
      <c r="G226" s="215">
        <v>121</v>
      </c>
      <c r="H226" s="207"/>
      <c r="I226" s="215">
        <v>121</v>
      </c>
      <c r="J226" s="204"/>
      <c r="K226" s="207"/>
      <c r="L226" s="208">
        <v>4.37</v>
      </c>
      <c r="M226" s="207"/>
      <c r="N226" s="210"/>
      <c r="Z226" s="193"/>
      <c r="AA226" s="200"/>
      <c r="AD226" s="109" t="s">
        <v>1672</v>
      </c>
      <c r="AF226" s="200"/>
    </row>
    <row r="227" spans="1:32" s="108" customFormat="1" ht="45" customHeight="1">
      <c r="A227" s="205"/>
      <c r="B227" s="204" t="s">
        <v>1673</v>
      </c>
      <c r="C227" s="1141" t="s">
        <v>1674</v>
      </c>
      <c r="D227" s="1141"/>
      <c r="E227" s="1141"/>
      <c r="F227" s="207" t="s">
        <v>395</v>
      </c>
      <c r="G227" s="215">
        <v>72</v>
      </c>
      <c r="H227" s="207"/>
      <c r="I227" s="215">
        <v>72</v>
      </c>
      <c r="J227" s="204"/>
      <c r="K227" s="207"/>
      <c r="L227" s="208">
        <v>2.6</v>
      </c>
      <c r="M227" s="207"/>
      <c r="N227" s="210"/>
      <c r="Z227" s="193"/>
      <c r="AA227" s="200"/>
      <c r="AD227" s="109" t="s">
        <v>1674</v>
      </c>
      <c r="AF227" s="200"/>
    </row>
    <row r="228" spans="1:32" s="108" customFormat="1" ht="12" customHeight="1">
      <c r="A228" s="216"/>
      <c r="B228" s="217"/>
      <c r="C228" s="1145" t="s">
        <v>398</v>
      </c>
      <c r="D228" s="1145"/>
      <c r="E228" s="1145"/>
      <c r="F228" s="196"/>
      <c r="G228" s="196"/>
      <c r="H228" s="196"/>
      <c r="I228" s="196"/>
      <c r="J228" s="198"/>
      <c r="K228" s="196"/>
      <c r="L228" s="218">
        <v>802.55</v>
      </c>
      <c r="M228" s="212"/>
      <c r="N228" s="199"/>
      <c r="Z228" s="193"/>
      <c r="AA228" s="200"/>
      <c r="AF228" s="200" t="s">
        <v>398</v>
      </c>
    </row>
    <row r="229" spans="1:32" s="108" customFormat="1" ht="22.5" customHeight="1">
      <c r="A229" s="194" t="s">
        <v>580</v>
      </c>
      <c r="B229" s="195" t="s">
        <v>1758</v>
      </c>
      <c r="C229" s="1145" t="s">
        <v>1759</v>
      </c>
      <c r="D229" s="1145"/>
      <c r="E229" s="1145"/>
      <c r="F229" s="196" t="s">
        <v>486</v>
      </c>
      <c r="G229" s="196"/>
      <c r="H229" s="196"/>
      <c r="I229" s="251">
        <v>1</v>
      </c>
      <c r="J229" s="198"/>
      <c r="K229" s="196"/>
      <c r="L229" s="198"/>
      <c r="M229" s="196"/>
      <c r="N229" s="199"/>
      <c r="Z229" s="193"/>
      <c r="AA229" s="200" t="s">
        <v>1759</v>
      </c>
      <c r="AF229" s="200"/>
    </row>
    <row r="230" spans="1:32" s="108" customFormat="1" ht="33.75" customHeight="1">
      <c r="A230" s="203"/>
      <c r="B230" s="204" t="s">
        <v>385</v>
      </c>
      <c r="C230" s="1141" t="s">
        <v>386</v>
      </c>
      <c r="D230" s="1141"/>
      <c r="E230" s="1141"/>
      <c r="F230" s="1141"/>
      <c r="G230" s="1141"/>
      <c r="H230" s="1141"/>
      <c r="I230" s="1141"/>
      <c r="J230" s="1141"/>
      <c r="K230" s="1141"/>
      <c r="L230" s="1141"/>
      <c r="M230" s="1141"/>
      <c r="N230" s="1146"/>
      <c r="Z230" s="193"/>
      <c r="AA230" s="200"/>
      <c r="AB230" s="109" t="s">
        <v>386</v>
      </c>
      <c r="AF230" s="200"/>
    </row>
    <row r="231" spans="1:32" s="108" customFormat="1" ht="12">
      <c r="A231" s="205"/>
      <c r="B231" s="206">
        <v>1</v>
      </c>
      <c r="C231" s="1141" t="s">
        <v>446</v>
      </c>
      <c r="D231" s="1141"/>
      <c r="E231" s="1141"/>
      <c r="F231" s="207"/>
      <c r="G231" s="207"/>
      <c r="H231" s="207"/>
      <c r="I231" s="207"/>
      <c r="J231" s="208">
        <v>8.66</v>
      </c>
      <c r="K231" s="209">
        <v>1.25</v>
      </c>
      <c r="L231" s="208">
        <v>10.83</v>
      </c>
      <c r="M231" s="207"/>
      <c r="N231" s="210"/>
      <c r="Z231" s="193"/>
      <c r="AA231" s="200"/>
      <c r="AC231" s="109" t="s">
        <v>446</v>
      </c>
      <c r="AF231" s="200"/>
    </row>
    <row r="232" spans="1:32" s="108" customFormat="1" ht="12">
      <c r="A232" s="205"/>
      <c r="B232" s="206">
        <v>2</v>
      </c>
      <c r="C232" s="1141" t="s">
        <v>387</v>
      </c>
      <c r="D232" s="1141"/>
      <c r="E232" s="1141"/>
      <c r="F232" s="207"/>
      <c r="G232" s="207"/>
      <c r="H232" s="207"/>
      <c r="I232" s="207"/>
      <c r="J232" s="208">
        <v>2.17</v>
      </c>
      <c r="K232" s="209">
        <v>1.25</v>
      </c>
      <c r="L232" s="208">
        <v>2.71</v>
      </c>
      <c r="M232" s="207"/>
      <c r="N232" s="210"/>
      <c r="Z232" s="193"/>
      <c r="AA232" s="200"/>
      <c r="AC232" s="109" t="s">
        <v>387</v>
      </c>
      <c r="AF232" s="200"/>
    </row>
    <row r="233" spans="1:32" s="108" customFormat="1" ht="12">
      <c r="A233" s="205"/>
      <c r="B233" s="206">
        <v>3</v>
      </c>
      <c r="C233" s="1141" t="s">
        <v>388</v>
      </c>
      <c r="D233" s="1141"/>
      <c r="E233" s="1141"/>
      <c r="F233" s="207"/>
      <c r="G233" s="207"/>
      <c r="H233" s="207"/>
      <c r="I233" s="207"/>
      <c r="J233" s="208">
        <v>0.37</v>
      </c>
      <c r="K233" s="209">
        <v>1.25</v>
      </c>
      <c r="L233" s="208">
        <v>0.46</v>
      </c>
      <c r="M233" s="207"/>
      <c r="N233" s="210"/>
      <c r="Z233" s="193"/>
      <c r="AA233" s="200"/>
      <c r="AC233" s="109" t="s">
        <v>388</v>
      </c>
      <c r="AF233" s="200"/>
    </row>
    <row r="234" spans="1:32" s="108" customFormat="1" ht="12">
      <c r="A234" s="205"/>
      <c r="B234" s="206">
        <v>4</v>
      </c>
      <c r="C234" s="1141" t="s">
        <v>447</v>
      </c>
      <c r="D234" s="1141"/>
      <c r="E234" s="1141"/>
      <c r="F234" s="207"/>
      <c r="G234" s="207"/>
      <c r="H234" s="207"/>
      <c r="I234" s="207"/>
      <c r="J234" s="208">
        <v>729.38</v>
      </c>
      <c r="K234" s="207"/>
      <c r="L234" s="208">
        <v>729.38</v>
      </c>
      <c r="M234" s="207"/>
      <c r="N234" s="210"/>
      <c r="Z234" s="193"/>
      <c r="AA234" s="200"/>
      <c r="AC234" s="109" t="s">
        <v>447</v>
      </c>
      <c r="AF234" s="200"/>
    </row>
    <row r="235" spans="1:32" s="108" customFormat="1" ht="12">
      <c r="A235" s="205"/>
      <c r="B235" s="204"/>
      <c r="C235" s="1141" t="s">
        <v>448</v>
      </c>
      <c r="D235" s="1141"/>
      <c r="E235" s="1141"/>
      <c r="F235" s="207" t="s">
        <v>390</v>
      </c>
      <c r="G235" s="248">
        <v>0.9</v>
      </c>
      <c r="H235" s="209">
        <v>1.25</v>
      </c>
      <c r="I235" s="254">
        <v>1.125</v>
      </c>
      <c r="J235" s="204"/>
      <c r="K235" s="207"/>
      <c r="L235" s="204"/>
      <c r="M235" s="207"/>
      <c r="N235" s="210"/>
      <c r="Z235" s="193"/>
      <c r="AA235" s="200"/>
      <c r="AD235" s="109" t="s">
        <v>448</v>
      </c>
      <c r="AF235" s="200"/>
    </row>
    <row r="236" spans="1:32" s="108" customFormat="1" ht="12">
      <c r="A236" s="205"/>
      <c r="B236" s="204"/>
      <c r="C236" s="1141" t="s">
        <v>389</v>
      </c>
      <c r="D236" s="1141"/>
      <c r="E236" s="1141"/>
      <c r="F236" s="207" t="s">
        <v>390</v>
      </c>
      <c r="G236" s="209">
        <v>0.03</v>
      </c>
      <c r="H236" s="209">
        <v>1.25</v>
      </c>
      <c r="I236" s="250">
        <v>3.7499999999999999E-2</v>
      </c>
      <c r="J236" s="204"/>
      <c r="K236" s="207"/>
      <c r="L236" s="204"/>
      <c r="M236" s="207"/>
      <c r="N236" s="210"/>
      <c r="Z236" s="193"/>
      <c r="AA236" s="200"/>
      <c r="AD236" s="109" t="s">
        <v>389</v>
      </c>
      <c r="AF236" s="200"/>
    </row>
    <row r="237" spans="1:32" s="108" customFormat="1" ht="12" customHeight="1">
      <c r="A237" s="205"/>
      <c r="B237" s="204"/>
      <c r="C237" s="1150" t="s">
        <v>391</v>
      </c>
      <c r="D237" s="1150"/>
      <c r="E237" s="1150"/>
      <c r="F237" s="212"/>
      <c r="G237" s="212"/>
      <c r="H237" s="212"/>
      <c r="I237" s="212"/>
      <c r="J237" s="213">
        <v>740.21</v>
      </c>
      <c r="K237" s="212"/>
      <c r="L237" s="213">
        <v>742.92</v>
      </c>
      <c r="M237" s="212"/>
      <c r="N237" s="214"/>
      <c r="Z237" s="193"/>
      <c r="AA237" s="200"/>
      <c r="AE237" s="109" t="s">
        <v>391</v>
      </c>
      <c r="AF237" s="200"/>
    </row>
    <row r="238" spans="1:32" s="108" customFormat="1" ht="12">
      <c r="A238" s="205"/>
      <c r="B238" s="204"/>
      <c r="C238" s="1141" t="s">
        <v>392</v>
      </c>
      <c r="D238" s="1141"/>
      <c r="E238" s="1141"/>
      <c r="F238" s="207"/>
      <c r="G238" s="207"/>
      <c r="H238" s="207"/>
      <c r="I238" s="207"/>
      <c r="J238" s="204"/>
      <c r="K238" s="207"/>
      <c r="L238" s="208">
        <v>11.29</v>
      </c>
      <c r="M238" s="207"/>
      <c r="N238" s="210"/>
      <c r="Z238" s="193"/>
      <c r="AA238" s="200"/>
      <c r="AD238" s="109" t="s">
        <v>392</v>
      </c>
      <c r="AF238" s="200"/>
    </row>
    <row r="239" spans="1:32" s="108" customFormat="1" ht="45" customHeight="1">
      <c r="A239" s="205"/>
      <c r="B239" s="204" t="s">
        <v>1671</v>
      </c>
      <c r="C239" s="1141" t="s">
        <v>1672</v>
      </c>
      <c r="D239" s="1141"/>
      <c r="E239" s="1141"/>
      <c r="F239" s="207" t="s">
        <v>395</v>
      </c>
      <c r="G239" s="215">
        <v>121</v>
      </c>
      <c r="H239" s="207"/>
      <c r="I239" s="215">
        <v>121</v>
      </c>
      <c r="J239" s="204"/>
      <c r="K239" s="207"/>
      <c r="L239" s="208">
        <v>13.66</v>
      </c>
      <c r="M239" s="207"/>
      <c r="N239" s="210"/>
      <c r="Z239" s="193"/>
      <c r="AA239" s="200"/>
      <c r="AD239" s="109" t="s">
        <v>1672</v>
      </c>
      <c r="AF239" s="200"/>
    </row>
    <row r="240" spans="1:32" s="108" customFormat="1" ht="45" customHeight="1">
      <c r="A240" s="205"/>
      <c r="B240" s="204" t="s">
        <v>1673</v>
      </c>
      <c r="C240" s="1141" t="s">
        <v>1674</v>
      </c>
      <c r="D240" s="1141"/>
      <c r="E240" s="1141"/>
      <c r="F240" s="207" t="s">
        <v>395</v>
      </c>
      <c r="G240" s="215">
        <v>72</v>
      </c>
      <c r="H240" s="207"/>
      <c r="I240" s="215">
        <v>72</v>
      </c>
      <c r="J240" s="204"/>
      <c r="K240" s="207"/>
      <c r="L240" s="208">
        <v>8.1300000000000008</v>
      </c>
      <c r="M240" s="207"/>
      <c r="N240" s="210"/>
      <c r="Z240" s="193"/>
      <c r="AA240" s="200"/>
      <c r="AD240" s="109" t="s">
        <v>1674</v>
      </c>
      <c r="AF240" s="200"/>
    </row>
    <row r="241" spans="1:34" s="108" customFormat="1" ht="12" customHeight="1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18">
        <v>764.71</v>
      </c>
      <c r="M241" s="212"/>
      <c r="N241" s="199"/>
      <c r="Z241" s="193"/>
      <c r="AA241" s="200"/>
      <c r="AF241" s="200" t="s">
        <v>398</v>
      </c>
    </row>
    <row r="242" spans="1:34" s="108" customFormat="1" ht="22.5" customHeight="1">
      <c r="A242" s="194" t="s">
        <v>586</v>
      </c>
      <c r="B242" s="195" t="s">
        <v>1760</v>
      </c>
      <c r="C242" s="1145" t="s">
        <v>1761</v>
      </c>
      <c r="D242" s="1145"/>
      <c r="E242" s="1145"/>
      <c r="F242" s="196" t="s">
        <v>891</v>
      </c>
      <c r="G242" s="196"/>
      <c r="H242" s="196"/>
      <c r="I242" s="251">
        <v>10</v>
      </c>
      <c r="J242" s="218">
        <v>6.53</v>
      </c>
      <c r="K242" s="196"/>
      <c r="L242" s="218">
        <v>65.3</v>
      </c>
      <c r="M242" s="196"/>
      <c r="N242" s="199"/>
      <c r="Z242" s="193"/>
      <c r="AA242" s="200" t="s">
        <v>1761</v>
      </c>
      <c r="AF242" s="200"/>
    </row>
    <row r="243" spans="1:34" s="108" customFormat="1" ht="22.5" customHeight="1">
      <c r="A243" s="216"/>
      <c r="B243" s="217"/>
      <c r="C243" s="1141" t="s">
        <v>1619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F243" s="200"/>
      <c r="AG243" s="109" t="s">
        <v>1619</v>
      </c>
    </row>
    <row r="244" spans="1:34" s="108" customFormat="1" ht="12" customHeight="1">
      <c r="A244" s="216"/>
      <c r="B244" s="217"/>
      <c r="C244" s="1145" t="s">
        <v>398</v>
      </c>
      <c r="D244" s="1145"/>
      <c r="E244" s="1145"/>
      <c r="F244" s="196"/>
      <c r="G244" s="196"/>
      <c r="H244" s="196"/>
      <c r="I244" s="196"/>
      <c r="J244" s="198"/>
      <c r="K244" s="196"/>
      <c r="L244" s="218">
        <v>65.3</v>
      </c>
      <c r="M244" s="212"/>
      <c r="N244" s="199"/>
      <c r="Z244" s="193"/>
      <c r="AA244" s="200"/>
      <c r="AF244" s="200" t="s">
        <v>398</v>
      </c>
    </row>
    <row r="245" spans="1:34" s="108" customFormat="1" ht="45" customHeight="1">
      <c r="A245" s="194" t="s">
        <v>594</v>
      </c>
      <c r="B245" s="195" t="s">
        <v>1762</v>
      </c>
      <c r="C245" s="1145" t="s">
        <v>1763</v>
      </c>
      <c r="D245" s="1145"/>
      <c r="E245" s="1145"/>
      <c r="F245" s="196" t="s">
        <v>481</v>
      </c>
      <c r="G245" s="196"/>
      <c r="H245" s="196"/>
      <c r="I245" s="223">
        <v>6.0000000000000001E-3</v>
      </c>
      <c r="J245" s="198"/>
      <c r="K245" s="196"/>
      <c r="L245" s="198"/>
      <c r="M245" s="196"/>
      <c r="N245" s="199"/>
      <c r="Z245" s="193"/>
      <c r="AA245" s="200" t="s">
        <v>1763</v>
      </c>
      <c r="AF245" s="200"/>
    </row>
    <row r="246" spans="1:34" s="108" customFormat="1" ht="12" customHeight="1">
      <c r="A246" s="201"/>
      <c r="B246" s="202"/>
      <c r="C246" s="1141" t="s">
        <v>1764</v>
      </c>
      <c r="D246" s="1141"/>
      <c r="E246" s="1141"/>
      <c r="F246" s="1141"/>
      <c r="G246" s="1141"/>
      <c r="H246" s="1141"/>
      <c r="I246" s="1141"/>
      <c r="J246" s="1141"/>
      <c r="K246" s="1141"/>
      <c r="L246" s="1141"/>
      <c r="M246" s="1141"/>
      <c r="N246" s="1146"/>
      <c r="Z246" s="193"/>
      <c r="AA246" s="200"/>
      <c r="AF246" s="200"/>
      <c r="AH246" s="109" t="s">
        <v>1764</v>
      </c>
    </row>
    <row r="247" spans="1:34" s="108" customFormat="1" ht="33.75" customHeight="1">
      <c r="A247" s="203"/>
      <c r="B247" s="204" t="s">
        <v>385</v>
      </c>
      <c r="C247" s="1141" t="s">
        <v>386</v>
      </c>
      <c r="D247" s="1141"/>
      <c r="E247" s="1141"/>
      <c r="F247" s="1141"/>
      <c r="G247" s="1141"/>
      <c r="H247" s="1141"/>
      <c r="I247" s="1141"/>
      <c r="J247" s="1141"/>
      <c r="K247" s="1141"/>
      <c r="L247" s="1141"/>
      <c r="M247" s="1141"/>
      <c r="N247" s="1146"/>
      <c r="Z247" s="193"/>
      <c r="AA247" s="200"/>
      <c r="AB247" s="109" t="s">
        <v>386</v>
      </c>
      <c r="AF247" s="200"/>
    </row>
    <row r="248" spans="1:34" s="108" customFormat="1" ht="12">
      <c r="A248" s="205"/>
      <c r="B248" s="206">
        <v>1</v>
      </c>
      <c r="C248" s="1141" t="s">
        <v>446</v>
      </c>
      <c r="D248" s="1141"/>
      <c r="E248" s="1141"/>
      <c r="F248" s="207"/>
      <c r="G248" s="207"/>
      <c r="H248" s="207"/>
      <c r="I248" s="207"/>
      <c r="J248" s="220">
        <v>1578.66</v>
      </c>
      <c r="K248" s="209">
        <v>1.25</v>
      </c>
      <c r="L248" s="208">
        <v>11.84</v>
      </c>
      <c r="M248" s="207"/>
      <c r="N248" s="210"/>
      <c r="Z248" s="193"/>
      <c r="AA248" s="200"/>
      <c r="AC248" s="109" t="s">
        <v>446</v>
      </c>
      <c r="AF248" s="200"/>
    </row>
    <row r="249" spans="1:34" s="108" customFormat="1" ht="12">
      <c r="A249" s="205"/>
      <c r="B249" s="206">
        <v>2</v>
      </c>
      <c r="C249" s="1141" t="s">
        <v>387</v>
      </c>
      <c r="D249" s="1141"/>
      <c r="E249" s="1141"/>
      <c r="F249" s="207"/>
      <c r="G249" s="207"/>
      <c r="H249" s="207"/>
      <c r="I249" s="207"/>
      <c r="J249" s="208">
        <v>396.39</v>
      </c>
      <c r="K249" s="209">
        <v>1.25</v>
      </c>
      <c r="L249" s="208">
        <v>2.97</v>
      </c>
      <c r="M249" s="207"/>
      <c r="N249" s="210"/>
      <c r="Z249" s="193"/>
      <c r="AA249" s="200"/>
      <c r="AC249" s="109" t="s">
        <v>387</v>
      </c>
      <c r="AF249" s="200"/>
    </row>
    <row r="250" spans="1:34" s="108" customFormat="1" ht="12">
      <c r="A250" s="205"/>
      <c r="B250" s="206">
        <v>3</v>
      </c>
      <c r="C250" s="1141" t="s">
        <v>388</v>
      </c>
      <c r="D250" s="1141"/>
      <c r="E250" s="1141"/>
      <c r="F250" s="207"/>
      <c r="G250" s="207"/>
      <c r="H250" s="207"/>
      <c r="I250" s="207"/>
      <c r="J250" s="208">
        <v>28.29</v>
      </c>
      <c r="K250" s="209">
        <v>1.25</v>
      </c>
      <c r="L250" s="208">
        <v>0.21</v>
      </c>
      <c r="M250" s="207"/>
      <c r="N250" s="210"/>
      <c r="Z250" s="193"/>
      <c r="AA250" s="200"/>
      <c r="AC250" s="109" t="s">
        <v>388</v>
      </c>
      <c r="AF250" s="200"/>
    </row>
    <row r="251" spans="1:34" s="108" customFormat="1" ht="12">
      <c r="A251" s="205"/>
      <c r="B251" s="206">
        <v>4</v>
      </c>
      <c r="C251" s="1141" t="s">
        <v>447</v>
      </c>
      <c r="D251" s="1141"/>
      <c r="E251" s="1141"/>
      <c r="F251" s="207"/>
      <c r="G251" s="207"/>
      <c r="H251" s="207"/>
      <c r="I251" s="207"/>
      <c r="J251" s="220">
        <v>21642.17</v>
      </c>
      <c r="K251" s="207"/>
      <c r="L251" s="208">
        <v>129.85</v>
      </c>
      <c r="M251" s="207"/>
      <c r="N251" s="210"/>
      <c r="Z251" s="193"/>
      <c r="AA251" s="200"/>
      <c r="AC251" s="109" t="s">
        <v>447</v>
      </c>
      <c r="AF251" s="200"/>
    </row>
    <row r="252" spans="1:34" s="108" customFormat="1" ht="12">
      <c r="A252" s="205"/>
      <c r="B252" s="204"/>
      <c r="C252" s="1141" t="s">
        <v>448</v>
      </c>
      <c r="D252" s="1141"/>
      <c r="E252" s="1141"/>
      <c r="F252" s="207" t="s">
        <v>390</v>
      </c>
      <c r="G252" s="215">
        <v>166</v>
      </c>
      <c r="H252" s="209">
        <v>1.25</v>
      </c>
      <c r="I252" s="254">
        <v>1.2450000000000001</v>
      </c>
      <c r="J252" s="204"/>
      <c r="K252" s="207"/>
      <c r="L252" s="204"/>
      <c r="M252" s="207"/>
      <c r="N252" s="210"/>
      <c r="Z252" s="193"/>
      <c r="AA252" s="200"/>
      <c r="AD252" s="109" t="s">
        <v>448</v>
      </c>
      <c r="AF252" s="200"/>
    </row>
    <row r="253" spans="1:34" s="108" customFormat="1" ht="12">
      <c r="A253" s="205"/>
      <c r="B253" s="204"/>
      <c r="C253" s="1141" t="s">
        <v>389</v>
      </c>
      <c r="D253" s="1141"/>
      <c r="E253" s="1141"/>
      <c r="F253" s="207" t="s">
        <v>390</v>
      </c>
      <c r="G253" s="209">
        <v>2.27</v>
      </c>
      <c r="H253" s="209">
        <v>1.25</v>
      </c>
      <c r="I253" s="249">
        <v>1.7024999999999998E-2</v>
      </c>
      <c r="J253" s="204"/>
      <c r="K253" s="207"/>
      <c r="L253" s="204"/>
      <c r="M253" s="207"/>
      <c r="N253" s="210"/>
      <c r="Z253" s="193"/>
      <c r="AA253" s="200"/>
      <c r="AD253" s="109" t="s">
        <v>389</v>
      </c>
      <c r="AF253" s="200"/>
    </row>
    <row r="254" spans="1:34" s="108" customFormat="1" ht="12" customHeight="1">
      <c r="A254" s="205"/>
      <c r="B254" s="204"/>
      <c r="C254" s="1150" t="s">
        <v>391</v>
      </c>
      <c r="D254" s="1150"/>
      <c r="E254" s="1150"/>
      <c r="F254" s="212"/>
      <c r="G254" s="212"/>
      <c r="H254" s="212"/>
      <c r="I254" s="212"/>
      <c r="J254" s="221">
        <v>23617.22</v>
      </c>
      <c r="K254" s="212"/>
      <c r="L254" s="213">
        <v>144.66</v>
      </c>
      <c r="M254" s="212"/>
      <c r="N254" s="214"/>
      <c r="Z254" s="193"/>
      <c r="AA254" s="200"/>
      <c r="AE254" s="109" t="s">
        <v>391</v>
      </c>
      <c r="AF254" s="200"/>
    </row>
    <row r="255" spans="1:34" s="108" customFormat="1" ht="12">
      <c r="A255" s="205"/>
      <c r="B255" s="204"/>
      <c r="C255" s="1141" t="s">
        <v>392</v>
      </c>
      <c r="D255" s="1141"/>
      <c r="E255" s="1141"/>
      <c r="F255" s="207"/>
      <c r="G255" s="207"/>
      <c r="H255" s="207"/>
      <c r="I255" s="207"/>
      <c r="J255" s="204"/>
      <c r="K255" s="207"/>
      <c r="L255" s="208">
        <v>12.05</v>
      </c>
      <c r="M255" s="207"/>
      <c r="N255" s="210"/>
      <c r="Z255" s="193"/>
      <c r="AA255" s="200"/>
      <c r="AD255" s="109" t="s">
        <v>392</v>
      </c>
      <c r="AF255" s="200"/>
    </row>
    <row r="256" spans="1:34" s="108" customFormat="1" ht="45" customHeight="1">
      <c r="A256" s="205"/>
      <c r="B256" s="204" t="s">
        <v>1671</v>
      </c>
      <c r="C256" s="1141" t="s">
        <v>1672</v>
      </c>
      <c r="D256" s="1141"/>
      <c r="E256" s="1141"/>
      <c r="F256" s="207" t="s">
        <v>395</v>
      </c>
      <c r="G256" s="215">
        <v>121</v>
      </c>
      <c r="H256" s="207"/>
      <c r="I256" s="215">
        <v>121</v>
      </c>
      <c r="J256" s="204"/>
      <c r="K256" s="207"/>
      <c r="L256" s="208">
        <v>14.58</v>
      </c>
      <c r="M256" s="207"/>
      <c r="N256" s="210"/>
      <c r="Z256" s="193"/>
      <c r="AA256" s="200"/>
      <c r="AD256" s="109" t="s">
        <v>1672</v>
      </c>
      <c r="AF256" s="200"/>
    </row>
    <row r="257" spans="1:34" s="108" customFormat="1" ht="45" customHeight="1">
      <c r="A257" s="205"/>
      <c r="B257" s="204" t="s">
        <v>1673</v>
      </c>
      <c r="C257" s="1141" t="s">
        <v>1674</v>
      </c>
      <c r="D257" s="1141"/>
      <c r="E257" s="1141"/>
      <c r="F257" s="207" t="s">
        <v>395</v>
      </c>
      <c r="G257" s="215">
        <v>72</v>
      </c>
      <c r="H257" s="207"/>
      <c r="I257" s="215">
        <v>72</v>
      </c>
      <c r="J257" s="204"/>
      <c r="K257" s="207"/>
      <c r="L257" s="208">
        <v>8.68</v>
      </c>
      <c r="M257" s="207"/>
      <c r="N257" s="210"/>
      <c r="Z257" s="193"/>
      <c r="AA257" s="200"/>
      <c r="AD257" s="109" t="s">
        <v>1674</v>
      </c>
      <c r="AF257" s="200"/>
    </row>
    <row r="258" spans="1:34" s="108" customFormat="1" ht="12" customHeight="1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18">
        <v>167.92</v>
      </c>
      <c r="M258" s="212"/>
      <c r="N258" s="199"/>
      <c r="Z258" s="193"/>
      <c r="AA258" s="200"/>
      <c r="AF258" s="200" t="s">
        <v>398</v>
      </c>
    </row>
    <row r="259" spans="1:34" s="108" customFormat="1" ht="56.25" customHeight="1">
      <c r="A259" s="194" t="s">
        <v>597</v>
      </c>
      <c r="B259" s="195" t="s">
        <v>1765</v>
      </c>
      <c r="C259" s="1145" t="s">
        <v>1766</v>
      </c>
      <c r="D259" s="1145"/>
      <c r="E259" s="1145"/>
      <c r="F259" s="196" t="s">
        <v>1767</v>
      </c>
      <c r="G259" s="196"/>
      <c r="H259" s="196"/>
      <c r="I259" s="223">
        <v>6.0000000000000001E-3</v>
      </c>
      <c r="J259" s="198"/>
      <c r="K259" s="196"/>
      <c r="L259" s="198"/>
      <c r="M259" s="196"/>
      <c r="N259" s="199"/>
      <c r="Z259" s="193"/>
      <c r="AA259" s="200" t="s">
        <v>1766</v>
      </c>
      <c r="AF259" s="200"/>
    </row>
    <row r="260" spans="1:34" s="108" customFormat="1" ht="12" customHeight="1">
      <c r="A260" s="201"/>
      <c r="B260" s="202"/>
      <c r="C260" s="1141" t="s">
        <v>1764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F260" s="200"/>
      <c r="AH260" s="109" t="s">
        <v>1764</v>
      </c>
    </row>
    <row r="261" spans="1:34" s="108" customFormat="1" ht="33.75" customHeight="1">
      <c r="A261" s="203"/>
      <c r="B261" s="204" t="s">
        <v>385</v>
      </c>
      <c r="C261" s="1141" t="s">
        <v>386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  <c r="Z261" s="193"/>
      <c r="AA261" s="200"/>
      <c r="AB261" s="109" t="s">
        <v>386</v>
      </c>
      <c r="AF261" s="200"/>
    </row>
    <row r="262" spans="1:34" s="108" customFormat="1" ht="12">
      <c r="A262" s="205"/>
      <c r="B262" s="206">
        <v>1</v>
      </c>
      <c r="C262" s="1141" t="s">
        <v>446</v>
      </c>
      <c r="D262" s="1141"/>
      <c r="E262" s="1141"/>
      <c r="F262" s="207"/>
      <c r="G262" s="207"/>
      <c r="H262" s="207"/>
      <c r="I262" s="207"/>
      <c r="J262" s="208">
        <v>689.47</v>
      </c>
      <c r="K262" s="209">
        <v>1.25</v>
      </c>
      <c r="L262" s="208">
        <v>5.17</v>
      </c>
      <c r="M262" s="207"/>
      <c r="N262" s="210"/>
      <c r="Z262" s="193"/>
      <c r="AA262" s="200"/>
      <c r="AC262" s="109" t="s">
        <v>446</v>
      </c>
      <c r="AF262" s="200"/>
    </row>
    <row r="263" spans="1:34" s="108" customFormat="1" ht="12">
      <c r="A263" s="205"/>
      <c r="B263" s="206">
        <v>2</v>
      </c>
      <c r="C263" s="1141" t="s">
        <v>387</v>
      </c>
      <c r="D263" s="1141"/>
      <c r="E263" s="1141"/>
      <c r="F263" s="207"/>
      <c r="G263" s="207"/>
      <c r="H263" s="207"/>
      <c r="I263" s="207"/>
      <c r="J263" s="208">
        <v>72.67</v>
      </c>
      <c r="K263" s="209">
        <v>1.25</v>
      </c>
      <c r="L263" s="208">
        <v>0.55000000000000004</v>
      </c>
      <c r="M263" s="207"/>
      <c r="N263" s="210"/>
      <c r="Z263" s="193"/>
      <c r="AA263" s="200"/>
      <c r="AC263" s="109" t="s">
        <v>387</v>
      </c>
      <c r="AF263" s="200"/>
    </row>
    <row r="264" spans="1:34" s="108" customFormat="1" ht="12">
      <c r="A264" s="205"/>
      <c r="B264" s="206">
        <v>3</v>
      </c>
      <c r="C264" s="1141" t="s">
        <v>388</v>
      </c>
      <c r="D264" s="1141"/>
      <c r="E264" s="1141"/>
      <c r="F264" s="207"/>
      <c r="G264" s="207"/>
      <c r="H264" s="207"/>
      <c r="I264" s="207"/>
      <c r="J264" s="208">
        <v>0.41</v>
      </c>
      <c r="K264" s="209">
        <v>1.25</v>
      </c>
      <c r="L264" s="208">
        <v>0</v>
      </c>
      <c r="M264" s="207"/>
      <c r="N264" s="210"/>
      <c r="Z264" s="193"/>
      <c r="AA264" s="200"/>
      <c r="AC264" s="109" t="s">
        <v>388</v>
      </c>
      <c r="AF264" s="200"/>
    </row>
    <row r="265" spans="1:34" s="108" customFormat="1" ht="12">
      <c r="A265" s="205"/>
      <c r="B265" s="206">
        <v>4</v>
      </c>
      <c r="C265" s="1141" t="s">
        <v>447</v>
      </c>
      <c r="D265" s="1141"/>
      <c r="E265" s="1141"/>
      <c r="F265" s="207"/>
      <c r="G265" s="207"/>
      <c r="H265" s="207"/>
      <c r="I265" s="207"/>
      <c r="J265" s="208">
        <v>484.59</v>
      </c>
      <c r="K265" s="207"/>
      <c r="L265" s="208">
        <v>2.91</v>
      </c>
      <c r="M265" s="207"/>
      <c r="N265" s="210"/>
      <c r="Z265" s="193"/>
      <c r="AA265" s="200"/>
      <c r="AC265" s="109" t="s">
        <v>447</v>
      </c>
      <c r="AF265" s="200"/>
    </row>
    <row r="266" spans="1:34" s="108" customFormat="1" ht="12">
      <c r="A266" s="205"/>
      <c r="B266" s="204"/>
      <c r="C266" s="1141" t="s">
        <v>448</v>
      </c>
      <c r="D266" s="1141"/>
      <c r="E266" s="1141"/>
      <c r="F266" s="207" t="s">
        <v>390</v>
      </c>
      <c r="G266" s="209">
        <v>71.67</v>
      </c>
      <c r="H266" s="209">
        <v>1.25</v>
      </c>
      <c r="I266" s="249">
        <v>0.53752500000000003</v>
      </c>
      <c r="J266" s="204"/>
      <c r="K266" s="207"/>
      <c r="L266" s="204"/>
      <c r="M266" s="207"/>
      <c r="N266" s="210"/>
      <c r="Z266" s="193"/>
      <c r="AA266" s="200"/>
      <c r="AD266" s="109" t="s">
        <v>448</v>
      </c>
      <c r="AF266" s="200"/>
    </row>
    <row r="267" spans="1:34" s="108" customFormat="1" ht="12">
      <c r="A267" s="205"/>
      <c r="B267" s="204"/>
      <c r="C267" s="1141" t="s">
        <v>389</v>
      </c>
      <c r="D267" s="1141"/>
      <c r="E267" s="1141"/>
      <c r="F267" s="207" t="s">
        <v>390</v>
      </c>
      <c r="G267" s="209">
        <v>0.03</v>
      </c>
      <c r="H267" s="209">
        <v>1.25</v>
      </c>
      <c r="I267" s="249">
        <v>2.2499999999999999E-4</v>
      </c>
      <c r="J267" s="204"/>
      <c r="K267" s="207"/>
      <c r="L267" s="204"/>
      <c r="M267" s="207"/>
      <c r="N267" s="210"/>
      <c r="Z267" s="193"/>
      <c r="AA267" s="200"/>
      <c r="AD267" s="109" t="s">
        <v>389</v>
      </c>
      <c r="AF267" s="200"/>
    </row>
    <row r="268" spans="1:34" s="108" customFormat="1" ht="12" customHeight="1">
      <c r="A268" s="205"/>
      <c r="B268" s="204"/>
      <c r="C268" s="1150" t="s">
        <v>391</v>
      </c>
      <c r="D268" s="1150"/>
      <c r="E268" s="1150"/>
      <c r="F268" s="212"/>
      <c r="G268" s="212"/>
      <c r="H268" s="212"/>
      <c r="I268" s="212"/>
      <c r="J268" s="221">
        <v>1246.73</v>
      </c>
      <c r="K268" s="212"/>
      <c r="L268" s="213">
        <v>8.6300000000000008</v>
      </c>
      <c r="M268" s="212"/>
      <c r="N268" s="214"/>
      <c r="Z268" s="193"/>
      <c r="AA268" s="200"/>
      <c r="AE268" s="109" t="s">
        <v>391</v>
      </c>
      <c r="AF268" s="200"/>
    </row>
    <row r="269" spans="1:34" s="108" customFormat="1" ht="12">
      <c r="A269" s="205"/>
      <c r="B269" s="204"/>
      <c r="C269" s="1141" t="s">
        <v>392</v>
      </c>
      <c r="D269" s="1141"/>
      <c r="E269" s="1141"/>
      <c r="F269" s="207"/>
      <c r="G269" s="207"/>
      <c r="H269" s="207"/>
      <c r="I269" s="207"/>
      <c r="J269" s="204"/>
      <c r="K269" s="207"/>
      <c r="L269" s="208">
        <v>5.17</v>
      </c>
      <c r="M269" s="207"/>
      <c r="N269" s="210"/>
      <c r="Z269" s="193"/>
      <c r="AA269" s="200"/>
      <c r="AD269" s="109" t="s">
        <v>392</v>
      </c>
      <c r="AF269" s="200"/>
    </row>
    <row r="270" spans="1:34" s="108" customFormat="1" ht="22.5" customHeight="1">
      <c r="A270" s="205"/>
      <c r="B270" s="204" t="s">
        <v>1768</v>
      </c>
      <c r="C270" s="1141" t="s">
        <v>1769</v>
      </c>
      <c r="D270" s="1141"/>
      <c r="E270" s="1141"/>
      <c r="F270" s="207" t="s">
        <v>395</v>
      </c>
      <c r="G270" s="215">
        <v>117</v>
      </c>
      <c r="H270" s="207"/>
      <c r="I270" s="215">
        <v>117</v>
      </c>
      <c r="J270" s="204"/>
      <c r="K270" s="207"/>
      <c r="L270" s="208">
        <v>6.05</v>
      </c>
      <c r="M270" s="207"/>
      <c r="N270" s="210"/>
      <c r="Z270" s="193"/>
      <c r="AA270" s="200"/>
      <c r="AD270" s="109" t="s">
        <v>1769</v>
      </c>
      <c r="AF270" s="200"/>
    </row>
    <row r="271" spans="1:34" s="108" customFormat="1" ht="22.5" customHeight="1">
      <c r="A271" s="205"/>
      <c r="B271" s="204" t="s">
        <v>1770</v>
      </c>
      <c r="C271" s="1141" t="s">
        <v>1771</v>
      </c>
      <c r="D271" s="1141"/>
      <c r="E271" s="1141"/>
      <c r="F271" s="207" t="s">
        <v>395</v>
      </c>
      <c r="G271" s="215">
        <v>74</v>
      </c>
      <c r="H271" s="207"/>
      <c r="I271" s="215">
        <v>74</v>
      </c>
      <c r="J271" s="204"/>
      <c r="K271" s="207"/>
      <c r="L271" s="208">
        <v>3.83</v>
      </c>
      <c r="M271" s="207"/>
      <c r="N271" s="210"/>
      <c r="Z271" s="193"/>
      <c r="AA271" s="200"/>
      <c r="AD271" s="109" t="s">
        <v>1771</v>
      </c>
      <c r="AF271" s="200"/>
    </row>
    <row r="272" spans="1:34" s="108" customFormat="1" ht="12" customHeight="1">
      <c r="A272" s="216"/>
      <c r="B272" s="217"/>
      <c r="C272" s="1145" t="s">
        <v>398</v>
      </c>
      <c r="D272" s="1145"/>
      <c r="E272" s="1145"/>
      <c r="F272" s="196"/>
      <c r="G272" s="196"/>
      <c r="H272" s="196"/>
      <c r="I272" s="196"/>
      <c r="J272" s="198"/>
      <c r="K272" s="196"/>
      <c r="L272" s="218">
        <v>18.510000000000002</v>
      </c>
      <c r="M272" s="212"/>
      <c r="N272" s="199"/>
      <c r="Z272" s="193"/>
      <c r="AA272" s="200"/>
      <c r="AF272" s="200" t="s">
        <v>398</v>
      </c>
    </row>
    <row r="273" spans="1:34" s="108" customFormat="1" ht="67.5" customHeight="1">
      <c r="A273" s="194" t="s">
        <v>600</v>
      </c>
      <c r="B273" s="195" t="s">
        <v>1772</v>
      </c>
      <c r="C273" s="1145" t="s">
        <v>1773</v>
      </c>
      <c r="D273" s="1145"/>
      <c r="E273" s="1145"/>
      <c r="F273" s="196" t="s">
        <v>673</v>
      </c>
      <c r="G273" s="196"/>
      <c r="H273" s="196"/>
      <c r="I273" s="247">
        <v>0.01</v>
      </c>
      <c r="J273" s="198"/>
      <c r="K273" s="196"/>
      <c r="L273" s="198"/>
      <c r="M273" s="196"/>
      <c r="N273" s="199"/>
      <c r="Z273" s="193"/>
      <c r="AA273" s="200" t="s">
        <v>1773</v>
      </c>
      <c r="AF273" s="200"/>
    </row>
    <row r="274" spans="1:34" s="108" customFormat="1" ht="12" customHeight="1">
      <c r="A274" s="201"/>
      <c r="B274" s="202"/>
      <c r="C274" s="1141" t="s">
        <v>1693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  <c r="Z274" s="193"/>
      <c r="AA274" s="200"/>
      <c r="AF274" s="200"/>
      <c r="AH274" s="109" t="s">
        <v>1693</v>
      </c>
    </row>
    <row r="275" spans="1:34" s="108" customFormat="1" ht="33.75" customHeight="1">
      <c r="A275" s="203"/>
      <c r="B275" s="204" t="s">
        <v>385</v>
      </c>
      <c r="C275" s="1141" t="s">
        <v>386</v>
      </c>
      <c r="D275" s="1141"/>
      <c r="E275" s="1141"/>
      <c r="F275" s="1141"/>
      <c r="G275" s="1141"/>
      <c r="H275" s="1141"/>
      <c r="I275" s="1141"/>
      <c r="J275" s="1141"/>
      <c r="K275" s="1141"/>
      <c r="L275" s="1141"/>
      <c r="M275" s="1141"/>
      <c r="N275" s="1146"/>
      <c r="Z275" s="193"/>
      <c r="AA275" s="200"/>
      <c r="AB275" s="109" t="s">
        <v>386</v>
      </c>
      <c r="AF275" s="200"/>
    </row>
    <row r="276" spans="1:34" s="108" customFormat="1" ht="12">
      <c r="A276" s="205"/>
      <c r="B276" s="206">
        <v>1</v>
      </c>
      <c r="C276" s="1141" t="s">
        <v>446</v>
      </c>
      <c r="D276" s="1141"/>
      <c r="E276" s="1141"/>
      <c r="F276" s="207"/>
      <c r="G276" s="207"/>
      <c r="H276" s="207"/>
      <c r="I276" s="207"/>
      <c r="J276" s="208">
        <v>97.71</v>
      </c>
      <c r="K276" s="209">
        <v>1.25</v>
      </c>
      <c r="L276" s="208">
        <v>1.22</v>
      </c>
      <c r="M276" s="207"/>
      <c r="N276" s="210"/>
      <c r="Z276" s="193"/>
      <c r="AA276" s="200"/>
      <c r="AC276" s="109" t="s">
        <v>446</v>
      </c>
      <c r="AF276" s="200"/>
    </row>
    <row r="277" spans="1:34" s="108" customFormat="1" ht="12">
      <c r="A277" s="205"/>
      <c r="B277" s="206">
        <v>2</v>
      </c>
      <c r="C277" s="1141" t="s">
        <v>387</v>
      </c>
      <c r="D277" s="1141"/>
      <c r="E277" s="1141"/>
      <c r="F277" s="207"/>
      <c r="G277" s="207"/>
      <c r="H277" s="207"/>
      <c r="I277" s="207"/>
      <c r="J277" s="208">
        <v>5.22</v>
      </c>
      <c r="K277" s="209">
        <v>1.25</v>
      </c>
      <c r="L277" s="208">
        <v>7.0000000000000007E-2</v>
      </c>
      <c r="M277" s="207"/>
      <c r="N277" s="210"/>
      <c r="Z277" s="193"/>
      <c r="AA277" s="200"/>
      <c r="AC277" s="109" t="s">
        <v>387</v>
      </c>
      <c r="AF277" s="200"/>
    </row>
    <row r="278" spans="1:34" s="108" customFormat="1" ht="12">
      <c r="A278" s="205"/>
      <c r="B278" s="206">
        <v>4</v>
      </c>
      <c r="C278" s="1141" t="s">
        <v>447</v>
      </c>
      <c r="D278" s="1141"/>
      <c r="E278" s="1141"/>
      <c r="F278" s="207"/>
      <c r="G278" s="207"/>
      <c r="H278" s="207"/>
      <c r="I278" s="207"/>
      <c r="J278" s="208">
        <v>3.48</v>
      </c>
      <c r="K278" s="207"/>
      <c r="L278" s="208">
        <v>0.03</v>
      </c>
      <c r="M278" s="207"/>
      <c r="N278" s="210"/>
      <c r="Z278" s="193"/>
      <c r="AA278" s="200"/>
      <c r="AC278" s="109" t="s">
        <v>447</v>
      </c>
      <c r="AF278" s="200"/>
    </row>
    <row r="279" spans="1:34" s="108" customFormat="1" ht="12">
      <c r="A279" s="205"/>
      <c r="B279" s="204"/>
      <c r="C279" s="1141" t="s">
        <v>448</v>
      </c>
      <c r="D279" s="1141"/>
      <c r="E279" s="1141"/>
      <c r="F279" s="207" t="s">
        <v>390</v>
      </c>
      <c r="G279" s="209">
        <v>11.18</v>
      </c>
      <c r="H279" s="209">
        <v>1.25</v>
      </c>
      <c r="I279" s="252">
        <v>0.13975000000000001</v>
      </c>
      <c r="J279" s="204"/>
      <c r="K279" s="207"/>
      <c r="L279" s="204"/>
      <c r="M279" s="207"/>
      <c r="N279" s="210"/>
      <c r="Z279" s="193"/>
      <c r="AA279" s="200"/>
      <c r="AD279" s="109" t="s">
        <v>448</v>
      </c>
      <c r="AF279" s="200"/>
    </row>
    <row r="280" spans="1:34" s="108" customFormat="1" ht="12" customHeight="1">
      <c r="A280" s="205"/>
      <c r="B280" s="204"/>
      <c r="C280" s="1150" t="s">
        <v>391</v>
      </c>
      <c r="D280" s="1150"/>
      <c r="E280" s="1150"/>
      <c r="F280" s="212"/>
      <c r="G280" s="212"/>
      <c r="H280" s="212"/>
      <c r="I280" s="212"/>
      <c r="J280" s="213">
        <v>106.41</v>
      </c>
      <c r="K280" s="212"/>
      <c r="L280" s="213">
        <v>1.32</v>
      </c>
      <c r="M280" s="212"/>
      <c r="N280" s="214"/>
      <c r="Z280" s="193"/>
      <c r="AA280" s="200"/>
      <c r="AE280" s="109" t="s">
        <v>391</v>
      </c>
      <c r="AF280" s="200"/>
    </row>
    <row r="281" spans="1:34" s="108" customFormat="1" ht="12">
      <c r="A281" s="205"/>
      <c r="B281" s="204"/>
      <c r="C281" s="1141" t="s">
        <v>392</v>
      </c>
      <c r="D281" s="1141"/>
      <c r="E281" s="1141"/>
      <c r="F281" s="207"/>
      <c r="G281" s="207"/>
      <c r="H281" s="207"/>
      <c r="I281" s="207"/>
      <c r="J281" s="204"/>
      <c r="K281" s="207"/>
      <c r="L281" s="208">
        <v>1.22</v>
      </c>
      <c r="M281" s="207"/>
      <c r="N281" s="210"/>
      <c r="Z281" s="193"/>
      <c r="AA281" s="200"/>
      <c r="AD281" s="109" t="s">
        <v>392</v>
      </c>
      <c r="AF281" s="200"/>
    </row>
    <row r="282" spans="1:34" s="108" customFormat="1" ht="45" customHeight="1">
      <c r="A282" s="205"/>
      <c r="B282" s="204" t="s">
        <v>1671</v>
      </c>
      <c r="C282" s="1141" t="s">
        <v>1672</v>
      </c>
      <c r="D282" s="1141"/>
      <c r="E282" s="1141"/>
      <c r="F282" s="207" t="s">
        <v>395</v>
      </c>
      <c r="G282" s="215">
        <v>121</v>
      </c>
      <c r="H282" s="207"/>
      <c r="I282" s="215">
        <v>121</v>
      </c>
      <c r="J282" s="204"/>
      <c r="K282" s="207"/>
      <c r="L282" s="208">
        <v>1.48</v>
      </c>
      <c r="M282" s="207"/>
      <c r="N282" s="210"/>
      <c r="Z282" s="193"/>
      <c r="AA282" s="200"/>
      <c r="AD282" s="109" t="s">
        <v>1672</v>
      </c>
      <c r="AF282" s="200"/>
    </row>
    <row r="283" spans="1:34" s="108" customFormat="1" ht="45" customHeight="1">
      <c r="A283" s="205"/>
      <c r="B283" s="204" t="s">
        <v>1673</v>
      </c>
      <c r="C283" s="1141" t="s">
        <v>1674</v>
      </c>
      <c r="D283" s="1141"/>
      <c r="E283" s="1141"/>
      <c r="F283" s="207" t="s">
        <v>395</v>
      </c>
      <c r="G283" s="215">
        <v>72</v>
      </c>
      <c r="H283" s="207"/>
      <c r="I283" s="215">
        <v>72</v>
      </c>
      <c r="J283" s="204"/>
      <c r="K283" s="207"/>
      <c r="L283" s="208">
        <v>0.88</v>
      </c>
      <c r="M283" s="207"/>
      <c r="N283" s="210"/>
      <c r="Z283" s="193"/>
      <c r="AA283" s="200"/>
      <c r="AD283" s="109" t="s">
        <v>1674</v>
      </c>
      <c r="AF283" s="200"/>
    </row>
    <row r="284" spans="1:34" s="108" customFormat="1" ht="12" customHeight="1">
      <c r="A284" s="216"/>
      <c r="B284" s="217"/>
      <c r="C284" s="1145" t="s">
        <v>398</v>
      </c>
      <c r="D284" s="1145"/>
      <c r="E284" s="1145"/>
      <c r="F284" s="196"/>
      <c r="G284" s="196"/>
      <c r="H284" s="196"/>
      <c r="I284" s="196"/>
      <c r="J284" s="198"/>
      <c r="K284" s="196"/>
      <c r="L284" s="218">
        <v>3.68</v>
      </c>
      <c r="M284" s="212"/>
      <c r="N284" s="199"/>
      <c r="Z284" s="193"/>
      <c r="AA284" s="200"/>
      <c r="AF284" s="200" t="s">
        <v>398</v>
      </c>
    </row>
    <row r="285" spans="1:34" s="108" customFormat="1" ht="33.75" customHeight="1">
      <c r="A285" s="194" t="s">
        <v>607</v>
      </c>
      <c r="B285" s="195" t="s">
        <v>1774</v>
      </c>
      <c r="C285" s="1145" t="s">
        <v>1775</v>
      </c>
      <c r="D285" s="1145"/>
      <c r="E285" s="1145"/>
      <c r="F285" s="196" t="s">
        <v>486</v>
      </c>
      <c r="G285" s="196"/>
      <c r="H285" s="196"/>
      <c r="I285" s="251">
        <v>1</v>
      </c>
      <c r="J285" s="198"/>
      <c r="K285" s="196"/>
      <c r="L285" s="198"/>
      <c r="M285" s="196"/>
      <c r="N285" s="199"/>
      <c r="Z285" s="193"/>
      <c r="AA285" s="200" t="s">
        <v>1775</v>
      </c>
      <c r="AF285" s="200"/>
    </row>
    <row r="286" spans="1:34" s="108" customFormat="1" ht="33.75" customHeight="1">
      <c r="A286" s="203"/>
      <c r="B286" s="204" t="s">
        <v>385</v>
      </c>
      <c r="C286" s="1141" t="s">
        <v>386</v>
      </c>
      <c r="D286" s="1141"/>
      <c r="E286" s="1141"/>
      <c r="F286" s="1141"/>
      <c r="G286" s="1141"/>
      <c r="H286" s="1141"/>
      <c r="I286" s="1141"/>
      <c r="J286" s="1141"/>
      <c r="K286" s="1141"/>
      <c r="L286" s="1141"/>
      <c r="M286" s="1141"/>
      <c r="N286" s="1146"/>
      <c r="Z286" s="193"/>
      <c r="AA286" s="200"/>
      <c r="AB286" s="109" t="s">
        <v>386</v>
      </c>
      <c r="AF286" s="200"/>
    </row>
    <row r="287" spans="1:34" s="108" customFormat="1" ht="12">
      <c r="A287" s="205"/>
      <c r="B287" s="206">
        <v>1</v>
      </c>
      <c r="C287" s="1141" t="s">
        <v>446</v>
      </c>
      <c r="D287" s="1141"/>
      <c r="E287" s="1141"/>
      <c r="F287" s="207"/>
      <c r="G287" s="207"/>
      <c r="H287" s="207"/>
      <c r="I287" s="207"/>
      <c r="J287" s="208">
        <v>120.77</v>
      </c>
      <c r="K287" s="209">
        <v>1.25</v>
      </c>
      <c r="L287" s="208">
        <v>150.96</v>
      </c>
      <c r="M287" s="207"/>
      <c r="N287" s="210"/>
      <c r="Z287" s="193"/>
      <c r="AA287" s="200"/>
      <c r="AC287" s="109" t="s">
        <v>446</v>
      </c>
      <c r="AF287" s="200"/>
    </row>
    <row r="288" spans="1:34" s="108" customFormat="1" ht="12">
      <c r="A288" s="205"/>
      <c r="B288" s="206">
        <v>2</v>
      </c>
      <c r="C288" s="1141" t="s">
        <v>387</v>
      </c>
      <c r="D288" s="1141"/>
      <c r="E288" s="1141"/>
      <c r="F288" s="207"/>
      <c r="G288" s="207"/>
      <c r="H288" s="207"/>
      <c r="I288" s="207"/>
      <c r="J288" s="208">
        <v>11.95</v>
      </c>
      <c r="K288" s="209">
        <v>1.25</v>
      </c>
      <c r="L288" s="208">
        <v>14.94</v>
      </c>
      <c r="M288" s="207"/>
      <c r="N288" s="210"/>
      <c r="Z288" s="193"/>
      <c r="AA288" s="200"/>
      <c r="AC288" s="109" t="s">
        <v>387</v>
      </c>
      <c r="AF288" s="200"/>
    </row>
    <row r="289" spans="1:33" s="108" customFormat="1" ht="12">
      <c r="A289" s="205"/>
      <c r="B289" s="206">
        <v>3</v>
      </c>
      <c r="C289" s="1141" t="s">
        <v>388</v>
      </c>
      <c r="D289" s="1141"/>
      <c r="E289" s="1141"/>
      <c r="F289" s="207"/>
      <c r="G289" s="207"/>
      <c r="H289" s="207"/>
      <c r="I289" s="207"/>
      <c r="J289" s="208">
        <v>1.03</v>
      </c>
      <c r="K289" s="209">
        <v>1.25</v>
      </c>
      <c r="L289" s="208">
        <v>1.29</v>
      </c>
      <c r="M289" s="207"/>
      <c r="N289" s="210"/>
      <c r="Z289" s="193"/>
      <c r="AA289" s="200"/>
      <c r="AC289" s="109" t="s">
        <v>388</v>
      </c>
      <c r="AF289" s="200"/>
    </row>
    <row r="290" spans="1:33" s="108" customFormat="1" ht="12">
      <c r="A290" s="205"/>
      <c r="B290" s="206">
        <v>4</v>
      </c>
      <c r="C290" s="1141" t="s">
        <v>447</v>
      </c>
      <c r="D290" s="1141"/>
      <c r="E290" s="1141"/>
      <c r="F290" s="207"/>
      <c r="G290" s="207"/>
      <c r="H290" s="207"/>
      <c r="I290" s="207"/>
      <c r="J290" s="208">
        <v>54.14</v>
      </c>
      <c r="K290" s="207"/>
      <c r="L290" s="208">
        <v>54.14</v>
      </c>
      <c r="M290" s="207"/>
      <c r="N290" s="210"/>
      <c r="Z290" s="193"/>
      <c r="AA290" s="200"/>
      <c r="AC290" s="109" t="s">
        <v>447</v>
      </c>
      <c r="AF290" s="200"/>
    </row>
    <row r="291" spans="1:33" s="108" customFormat="1" ht="12">
      <c r="A291" s="205"/>
      <c r="B291" s="204"/>
      <c r="C291" s="1141" t="s">
        <v>448</v>
      </c>
      <c r="D291" s="1141"/>
      <c r="E291" s="1141"/>
      <c r="F291" s="207" t="s">
        <v>390</v>
      </c>
      <c r="G291" s="215">
        <v>13</v>
      </c>
      <c r="H291" s="209">
        <v>1.25</v>
      </c>
      <c r="I291" s="209">
        <v>16.25</v>
      </c>
      <c r="J291" s="204"/>
      <c r="K291" s="207"/>
      <c r="L291" s="204"/>
      <c r="M291" s="207"/>
      <c r="N291" s="210"/>
      <c r="Z291" s="193"/>
      <c r="AA291" s="200"/>
      <c r="AD291" s="109" t="s">
        <v>448</v>
      </c>
      <c r="AF291" s="200"/>
    </row>
    <row r="292" spans="1:33" s="108" customFormat="1" ht="12">
      <c r="A292" s="205"/>
      <c r="B292" s="204"/>
      <c r="C292" s="1141" t="s">
        <v>389</v>
      </c>
      <c r="D292" s="1141"/>
      <c r="E292" s="1141"/>
      <c r="F292" s="207" t="s">
        <v>390</v>
      </c>
      <c r="G292" s="209">
        <v>0.08</v>
      </c>
      <c r="H292" s="209">
        <v>1.25</v>
      </c>
      <c r="I292" s="248">
        <v>0.1</v>
      </c>
      <c r="J292" s="204"/>
      <c r="K292" s="207"/>
      <c r="L292" s="204"/>
      <c r="M292" s="207"/>
      <c r="N292" s="210"/>
      <c r="Z292" s="193"/>
      <c r="AA292" s="200"/>
      <c r="AD292" s="109" t="s">
        <v>389</v>
      </c>
      <c r="AF292" s="200"/>
    </row>
    <row r="293" spans="1:33" s="108" customFormat="1" ht="12" customHeight="1">
      <c r="A293" s="205"/>
      <c r="B293" s="204"/>
      <c r="C293" s="1150" t="s">
        <v>391</v>
      </c>
      <c r="D293" s="1150"/>
      <c r="E293" s="1150"/>
      <c r="F293" s="212"/>
      <c r="G293" s="212"/>
      <c r="H293" s="212"/>
      <c r="I293" s="212"/>
      <c r="J293" s="213">
        <v>186.86</v>
      </c>
      <c r="K293" s="212"/>
      <c r="L293" s="213">
        <v>220.04</v>
      </c>
      <c r="M293" s="212"/>
      <c r="N293" s="214"/>
      <c r="Z293" s="193"/>
      <c r="AA293" s="200"/>
      <c r="AE293" s="109" t="s">
        <v>391</v>
      </c>
      <c r="AF293" s="200"/>
    </row>
    <row r="294" spans="1:33" s="108" customFormat="1" ht="12">
      <c r="A294" s="205"/>
      <c r="B294" s="204"/>
      <c r="C294" s="1141" t="s">
        <v>392</v>
      </c>
      <c r="D294" s="1141"/>
      <c r="E294" s="1141"/>
      <c r="F294" s="207"/>
      <c r="G294" s="207"/>
      <c r="H294" s="207"/>
      <c r="I294" s="207"/>
      <c r="J294" s="204"/>
      <c r="K294" s="207"/>
      <c r="L294" s="208">
        <v>152.25</v>
      </c>
      <c r="M294" s="207"/>
      <c r="N294" s="210"/>
      <c r="Z294" s="193"/>
      <c r="AA294" s="200"/>
      <c r="AD294" s="109" t="s">
        <v>392</v>
      </c>
      <c r="AF294" s="200"/>
    </row>
    <row r="295" spans="1:33" s="108" customFormat="1" ht="45" customHeight="1">
      <c r="A295" s="205"/>
      <c r="B295" s="204" t="s">
        <v>1671</v>
      </c>
      <c r="C295" s="1141" t="s">
        <v>1672</v>
      </c>
      <c r="D295" s="1141"/>
      <c r="E295" s="1141"/>
      <c r="F295" s="207" t="s">
        <v>395</v>
      </c>
      <c r="G295" s="215">
        <v>121</v>
      </c>
      <c r="H295" s="207"/>
      <c r="I295" s="215">
        <v>121</v>
      </c>
      <c r="J295" s="204"/>
      <c r="K295" s="207"/>
      <c r="L295" s="208">
        <v>184.22</v>
      </c>
      <c r="M295" s="207"/>
      <c r="N295" s="210"/>
      <c r="Z295" s="193"/>
      <c r="AA295" s="200"/>
      <c r="AD295" s="109" t="s">
        <v>1672</v>
      </c>
      <c r="AF295" s="200"/>
    </row>
    <row r="296" spans="1:33" s="108" customFormat="1" ht="45" customHeight="1">
      <c r="A296" s="205"/>
      <c r="B296" s="204" t="s">
        <v>1673</v>
      </c>
      <c r="C296" s="1141" t="s">
        <v>1674</v>
      </c>
      <c r="D296" s="1141"/>
      <c r="E296" s="1141"/>
      <c r="F296" s="207" t="s">
        <v>395</v>
      </c>
      <c r="G296" s="215">
        <v>72</v>
      </c>
      <c r="H296" s="207"/>
      <c r="I296" s="215">
        <v>72</v>
      </c>
      <c r="J296" s="204"/>
      <c r="K296" s="207"/>
      <c r="L296" s="208">
        <v>109.62</v>
      </c>
      <c r="M296" s="207"/>
      <c r="N296" s="210"/>
      <c r="Z296" s="193"/>
      <c r="AA296" s="200"/>
      <c r="AD296" s="109" t="s">
        <v>1674</v>
      </c>
      <c r="AF296" s="200"/>
    </row>
    <row r="297" spans="1:33" s="108" customFormat="1" ht="12" customHeight="1">
      <c r="A297" s="216"/>
      <c r="B297" s="217"/>
      <c r="C297" s="1145" t="s">
        <v>398</v>
      </c>
      <c r="D297" s="1145"/>
      <c r="E297" s="1145"/>
      <c r="F297" s="196"/>
      <c r="G297" s="196"/>
      <c r="H297" s="196"/>
      <c r="I297" s="196"/>
      <c r="J297" s="198"/>
      <c r="K297" s="196"/>
      <c r="L297" s="218">
        <v>513.88</v>
      </c>
      <c r="M297" s="212"/>
      <c r="N297" s="199"/>
      <c r="Z297" s="193"/>
      <c r="AA297" s="200"/>
      <c r="AF297" s="200" t="s">
        <v>398</v>
      </c>
    </row>
    <row r="298" spans="1:33" s="108" customFormat="1" ht="45" customHeight="1">
      <c r="A298" s="194" t="s">
        <v>977</v>
      </c>
      <c r="B298" s="195" t="s">
        <v>1776</v>
      </c>
      <c r="C298" s="1145" t="s">
        <v>1777</v>
      </c>
      <c r="D298" s="1145"/>
      <c r="E298" s="1145"/>
      <c r="F298" s="196" t="s">
        <v>486</v>
      </c>
      <c r="G298" s="196"/>
      <c r="H298" s="196"/>
      <c r="I298" s="251">
        <v>1</v>
      </c>
      <c r="J298" s="218">
        <v>575.17999999999995</v>
      </c>
      <c r="K298" s="196"/>
      <c r="L298" s="218">
        <v>575.17999999999995</v>
      </c>
      <c r="M298" s="196"/>
      <c r="N298" s="199"/>
      <c r="Z298" s="193"/>
      <c r="AA298" s="200" t="s">
        <v>1777</v>
      </c>
      <c r="AF298" s="200"/>
    </row>
    <row r="299" spans="1:33" s="108" customFormat="1" ht="12" customHeight="1">
      <c r="A299" s="216"/>
      <c r="B299" s="217"/>
      <c r="C299" s="1141" t="s">
        <v>1043</v>
      </c>
      <c r="D299" s="1141"/>
      <c r="E299" s="1141"/>
      <c r="F299" s="1141"/>
      <c r="G299" s="1141"/>
      <c r="H299" s="1141"/>
      <c r="I299" s="1141"/>
      <c r="J299" s="1141"/>
      <c r="K299" s="1141"/>
      <c r="L299" s="1141"/>
      <c r="M299" s="1141"/>
      <c r="N299" s="1146"/>
      <c r="Z299" s="193"/>
      <c r="AA299" s="200"/>
      <c r="AF299" s="200"/>
      <c r="AG299" s="109" t="s">
        <v>1043</v>
      </c>
    </row>
    <row r="300" spans="1:33" s="108" customFormat="1" ht="12" customHeight="1">
      <c r="A300" s="216"/>
      <c r="B300" s="217"/>
      <c r="C300" s="1145" t="s">
        <v>398</v>
      </c>
      <c r="D300" s="1145"/>
      <c r="E300" s="1145"/>
      <c r="F300" s="196"/>
      <c r="G300" s="196"/>
      <c r="H300" s="196"/>
      <c r="I300" s="196"/>
      <c r="J300" s="198"/>
      <c r="K300" s="196"/>
      <c r="L300" s="218">
        <v>575.17999999999995</v>
      </c>
      <c r="M300" s="212"/>
      <c r="N300" s="199"/>
      <c r="Z300" s="193"/>
      <c r="AA300" s="200"/>
      <c r="AF300" s="200" t="s">
        <v>398</v>
      </c>
    </row>
    <row r="301" spans="1:33" s="108" customFormat="1" ht="22.5" customHeight="1">
      <c r="A301" s="194" t="s">
        <v>616</v>
      </c>
      <c r="B301" s="195" t="s">
        <v>1778</v>
      </c>
      <c r="C301" s="1145" t="s">
        <v>1779</v>
      </c>
      <c r="D301" s="1145"/>
      <c r="E301" s="1145"/>
      <c r="F301" s="196" t="s">
        <v>486</v>
      </c>
      <c r="G301" s="196"/>
      <c r="H301" s="196"/>
      <c r="I301" s="251">
        <v>1</v>
      </c>
      <c r="J301" s="198"/>
      <c r="K301" s="196"/>
      <c r="L301" s="198"/>
      <c r="M301" s="196"/>
      <c r="N301" s="199"/>
      <c r="Z301" s="193"/>
      <c r="AA301" s="200" t="s">
        <v>1779</v>
      </c>
      <c r="AF301" s="200"/>
    </row>
    <row r="302" spans="1:33" s="108" customFormat="1" ht="12">
      <c r="A302" s="205"/>
      <c r="B302" s="206">
        <v>1</v>
      </c>
      <c r="C302" s="1141" t="s">
        <v>446</v>
      </c>
      <c r="D302" s="1141"/>
      <c r="E302" s="1141"/>
      <c r="F302" s="207"/>
      <c r="G302" s="207"/>
      <c r="H302" s="207"/>
      <c r="I302" s="207"/>
      <c r="J302" s="208">
        <v>15.48</v>
      </c>
      <c r="K302" s="207"/>
      <c r="L302" s="208">
        <v>15.48</v>
      </c>
      <c r="M302" s="207"/>
      <c r="N302" s="210"/>
      <c r="Z302" s="193"/>
      <c r="AA302" s="200"/>
      <c r="AC302" s="109" t="s">
        <v>446</v>
      </c>
      <c r="AF302" s="200"/>
    </row>
    <row r="303" spans="1:33" s="108" customFormat="1" ht="12">
      <c r="A303" s="205"/>
      <c r="B303" s="206">
        <v>4</v>
      </c>
      <c r="C303" s="1141" t="s">
        <v>447</v>
      </c>
      <c r="D303" s="1141"/>
      <c r="E303" s="1141"/>
      <c r="F303" s="207"/>
      <c r="G303" s="207"/>
      <c r="H303" s="207"/>
      <c r="I303" s="207"/>
      <c r="J303" s="208">
        <v>1.42</v>
      </c>
      <c r="K303" s="207"/>
      <c r="L303" s="208">
        <v>1.42</v>
      </c>
      <c r="M303" s="207"/>
      <c r="N303" s="210"/>
      <c r="Z303" s="193"/>
      <c r="AA303" s="200"/>
      <c r="AC303" s="109" t="s">
        <v>447</v>
      </c>
      <c r="AF303" s="200"/>
    </row>
    <row r="304" spans="1:33" s="108" customFormat="1" ht="12">
      <c r="A304" s="205"/>
      <c r="B304" s="204"/>
      <c r="C304" s="1141" t="s">
        <v>448</v>
      </c>
      <c r="D304" s="1141"/>
      <c r="E304" s="1141"/>
      <c r="F304" s="207" t="s">
        <v>390</v>
      </c>
      <c r="G304" s="209">
        <v>1.56</v>
      </c>
      <c r="H304" s="207"/>
      <c r="I304" s="209">
        <v>1.56</v>
      </c>
      <c r="J304" s="204"/>
      <c r="K304" s="207"/>
      <c r="L304" s="204"/>
      <c r="M304" s="207"/>
      <c r="N304" s="210"/>
      <c r="Z304" s="193"/>
      <c r="AA304" s="200"/>
      <c r="AD304" s="109" t="s">
        <v>448</v>
      </c>
      <c r="AF304" s="200"/>
    </row>
    <row r="305" spans="1:36" s="108" customFormat="1" ht="12" customHeight="1">
      <c r="A305" s="205"/>
      <c r="B305" s="204"/>
      <c r="C305" s="1150" t="s">
        <v>391</v>
      </c>
      <c r="D305" s="1150"/>
      <c r="E305" s="1150"/>
      <c r="F305" s="212"/>
      <c r="G305" s="212"/>
      <c r="H305" s="212"/>
      <c r="I305" s="212"/>
      <c r="J305" s="213">
        <v>16.899999999999999</v>
      </c>
      <c r="K305" s="212"/>
      <c r="L305" s="213">
        <v>16.899999999999999</v>
      </c>
      <c r="M305" s="212"/>
      <c r="N305" s="214"/>
      <c r="Z305" s="193"/>
      <c r="AA305" s="200"/>
      <c r="AE305" s="109" t="s">
        <v>391</v>
      </c>
      <c r="AF305" s="200"/>
    </row>
    <row r="306" spans="1:36" s="108" customFormat="1" ht="12">
      <c r="A306" s="205"/>
      <c r="B306" s="204"/>
      <c r="C306" s="1141" t="s">
        <v>392</v>
      </c>
      <c r="D306" s="1141"/>
      <c r="E306" s="1141"/>
      <c r="F306" s="207"/>
      <c r="G306" s="207"/>
      <c r="H306" s="207"/>
      <c r="I306" s="207"/>
      <c r="J306" s="204"/>
      <c r="K306" s="207"/>
      <c r="L306" s="208">
        <v>15.48</v>
      </c>
      <c r="M306" s="207"/>
      <c r="N306" s="210"/>
      <c r="Z306" s="193"/>
      <c r="AA306" s="200"/>
      <c r="AD306" s="109" t="s">
        <v>392</v>
      </c>
      <c r="AF306" s="200"/>
    </row>
    <row r="307" spans="1:36" s="108" customFormat="1" ht="22.5" customHeight="1">
      <c r="A307" s="205"/>
      <c r="B307" s="204" t="s">
        <v>916</v>
      </c>
      <c r="C307" s="1141" t="s">
        <v>917</v>
      </c>
      <c r="D307" s="1141"/>
      <c r="E307" s="1141"/>
      <c r="F307" s="207" t="s">
        <v>395</v>
      </c>
      <c r="G307" s="215">
        <v>90</v>
      </c>
      <c r="H307" s="207"/>
      <c r="I307" s="215">
        <v>90</v>
      </c>
      <c r="J307" s="204"/>
      <c r="K307" s="207"/>
      <c r="L307" s="208">
        <v>13.93</v>
      </c>
      <c r="M307" s="207"/>
      <c r="N307" s="210"/>
      <c r="Z307" s="193"/>
      <c r="AA307" s="200"/>
      <c r="AD307" s="109" t="s">
        <v>917</v>
      </c>
      <c r="AF307" s="200"/>
    </row>
    <row r="308" spans="1:36" s="108" customFormat="1" ht="22.5" customHeight="1">
      <c r="A308" s="205"/>
      <c r="B308" s="204" t="s">
        <v>918</v>
      </c>
      <c r="C308" s="1141" t="s">
        <v>919</v>
      </c>
      <c r="D308" s="1141"/>
      <c r="E308" s="1141"/>
      <c r="F308" s="207" t="s">
        <v>395</v>
      </c>
      <c r="G308" s="215">
        <v>46</v>
      </c>
      <c r="H308" s="207"/>
      <c r="I308" s="215">
        <v>46</v>
      </c>
      <c r="J308" s="204"/>
      <c r="K308" s="207"/>
      <c r="L308" s="208">
        <v>7.12</v>
      </c>
      <c r="M308" s="207"/>
      <c r="N308" s="210"/>
      <c r="Z308" s="193"/>
      <c r="AA308" s="200"/>
      <c r="AD308" s="109" t="s">
        <v>919</v>
      </c>
      <c r="AF308" s="200"/>
    </row>
    <row r="309" spans="1:36" s="108" customFormat="1" ht="12" customHeight="1">
      <c r="A309" s="216"/>
      <c r="B309" s="217"/>
      <c r="C309" s="1145" t="s">
        <v>398</v>
      </c>
      <c r="D309" s="1145"/>
      <c r="E309" s="1145"/>
      <c r="F309" s="196"/>
      <c r="G309" s="196"/>
      <c r="H309" s="196"/>
      <c r="I309" s="196"/>
      <c r="J309" s="198"/>
      <c r="K309" s="196"/>
      <c r="L309" s="218">
        <v>37.950000000000003</v>
      </c>
      <c r="M309" s="212"/>
      <c r="N309" s="199"/>
      <c r="Z309" s="193"/>
      <c r="AA309" s="200"/>
      <c r="AF309" s="200" t="s">
        <v>398</v>
      </c>
    </row>
    <row r="310" spans="1:36" s="108" customFormat="1" ht="33.75" customHeight="1">
      <c r="A310" s="194" t="s">
        <v>619</v>
      </c>
      <c r="B310" s="195" t="s">
        <v>1780</v>
      </c>
      <c r="C310" s="1145" t="s">
        <v>1781</v>
      </c>
      <c r="D310" s="1145"/>
      <c r="E310" s="1145"/>
      <c r="F310" s="196" t="s">
        <v>486</v>
      </c>
      <c r="G310" s="196"/>
      <c r="H310" s="196"/>
      <c r="I310" s="251">
        <v>1</v>
      </c>
      <c r="J310" s="218">
        <v>249.24</v>
      </c>
      <c r="K310" s="196"/>
      <c r="L310" s="218">
        <v>249.24</v>
      </c>
      <c r="M310" s="196"/>
      <c r="N310" s="199"/>
      <c r="Z310" s="193"/>
      <c r="AA310" s="200" t="s">
        <v>1781</v>
      </c>
      <c r="AF310" s="200"/>
    </row>
    <row r="311" spans="1:36" s="108" customFormat="1" ht="12" customHeight="1">
      <c r="A311" s="216"/>
      <c r="B311" s="217"/>
      <c r="C311" s="1141" t="s">
        <v>409</v>
      </c>
      <c r="D311" s="1141"/>
      <c r="E311" s="1141"/>
      <c r="F311" s="1141"/>
      <c r="G311" s="1141"/>
      <c r="H311" s="1141"/>
      <c r="I311" s="1141"/>
      <c r="J311" s="1141"/>
      <c r="K311" s="1141"/>
      <c r="L311" s="1141"/>
      <c r="M311" s="1141"/>
      <c r="N311" s="1146"/>
      <c r="Z311" s="193"/>
      <c r="AA311" s="200"/>
      <c r="AF311" s="200"/>
      <c r="AG311" s="109" t="s">
        <v>409</v>
      </c>
    </row>
    <row r="312" spans="1:36" s="108" customFormat="1" ht="12" customHeight="1">
      <c r="A312" s="216"/>
      <c r="B312" s="217"/>
      <c r="C312" s="1145" t="s">
        <v>398</v>
      </c>
      <c r="D312" s="1145"/>
      <c r="E312" s="1145"/>
      <c r="F312" s="196"/>
      <c r="G312" s="196"/>
      <c r="H312" s="196"/>
      <c r="I312" s="196"/>
      <c r="J312" s="198"/>
      <c r="K312" s="196"/>
      <c r="L312" s="218">
        <v>249.24</v>
      </c>
      <c r="M312" s="212"/>
      <c r="N312" s="199"/>
      <c r="Z312" s="193"/>
      <c r="AA312" s="200"/>
      <c r="AF312" s="200" t="s">
        <v>398</v>
      </c>
    </row>
    <row r="313" spans="1:36" s="108" customFormat="1" ht="56.25" customHeight="1">
      <c r="A313" s="194" t="s">
        <v>623</v>
      </c>
      <c r="B313" s="195" t="s">
        <v>1782</v>
      </c>
      <c r="C313" s="1145" t="s">
        <v>1783</v>
      </c>
      <c r="D313" s="1145"/>
      <c r="E313" s="1145"/>
      <c r="F313" s="196" t="s">
        <v>486</v>
      </c>
      <c r="G313" s="196"/>
      <c r="H313" s="196"/>
      <c r="I313" s="251">
        <v>2</v>
      </c>
      <c r="J313" s="218">
        <v>48.28</v>
      </c>
      <c r="K313" s="196"/>
      <c r="L313" s="218">
        <v>96.56</v>
      </c>
      <c r="M313" s="196"/>
      <c r="N313" s="199"/>
      <c r="Z313" s="193"/>
      <c r="AA313" s="200" t="s">
        <v>1783</v>
      </c>
      <c r="AF313" s="200"/>
    </row>
    <row r="314" spans="1:36" s="108" customFormat="1" ht="12" customHeight="1">
      <c r="A314" s="216"/>
      <c r="B314" s="217"/>
      <c r="C314" s="1141" t="s">
        <v>409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  <c r="Z314" s="193"/>
      <c r="AA314" s="200"/>
      <c r="AF314" s="200"/>
      <c r="AG314" s="109" t="s">
        <v>409</v>
      </c>
    </row>
    <row r="315" spans="1:36" s="108" customFormat="1" ht="12" customHeight="1">
      <c r="A315" s="216"/>
      <c r="B315" s="217"/>
      <c r="C315" s="1145" t="s">
        <v>398</v>
      </c>
      <c r="D315" s="1145"/>
      <c r="E315" s="1145"/>
      <c r="F315" s="196"/>
      <c r="G315" s="196"/>
      <c r="H315" s="196"/>
      <c r="I315" s="196"/>
      <c r="J315" s="198"/>
      <c r="K315" s="196"/>
      <c r="L315" s="218">
        <v>96.56</v>
      </c>
      <c r="M315" s="212"/>
      <c r="N315" s="199"/>
      <c r="Z315" s="193"/>
      <c r="AA315" s="200"/>
      <c r="AF315" s="200" t="s">
        <v>398</v>
      </c>
    </row>
    <row r="316" spans="1:36" s="108" customFormat="1" ht="1.5" customHeight="1">
      <c r="A316" s="224"/>
      <c r="B316" s="217"/>
      <c r="C316" s="217"/>
      <c r="D316" s="217"/>
      <c r="E316" s="217"/>
      <c r="F316" s="225"/>
      <c r="G316" s="225"/>
      <c r="H316" s="225"/>
      <c r="I316" s="225"/>
      <c r="J316" s="226"/>
      <c r="K316" s="225"/>
      <c r="L316" s="226"/>
      <c r="M316" s="207"/>
      <c r="N316" s="226"/>
      <c r="Z316" s="193"/>
      <c r="AA316" s="200"/>
      <c r="AF316" s="200"/>
    </row>
    <row r="317" spans="1:36" s="108" customFormat="1" ht="12" customHeight="1">
      <c r="A317" s="227"/>
      <c r="B317" s="198"/>
      <c r="C317" s="1145" t="s">
        <v>1784</v>
      </c>
      <c r="D317" s="1145"/>
      <c r="E317" s="1145"/>
      <c r="F317" s="1145"/>
      <c r="G317" s="1145"/>
      <c r="H317" s="1145"/>
      <c r="I317" s="1145"/>
      <c r="J317" s="1145"/>
      <c r="K317" s="1145"/>
      <c r="L317" s="228"/>
      <c r="M317" s="229"/>
      <c r="N317" s="230"/>
      <c r="Z317" s="193"/>
      <c r="AA317" s="200"/>
      <c r="AF317" s="200"/>
      <c r="AI317" s="200" t="s">
        <v>1784</v>
      </c>
    </row>
    <row r="318" spans="1:36" s="108" customFormat="1" ht="12" customHeight="1">
      <c r="A318" s="231"/>
      <c r="B318" s="204"/>
      <c r="C318" s="1141" t="s">
        <v>416</v>
      </c>
      <c r="D318" s="1141"/>
      <c r="E318" s="1141"/>
      <c r="F318" s="1141"/>
      <c r="G318" s="1141"/>
      <c r="H318" s="1141"/>
      <c r="I318" s="1141"/>
      <c r="J318" s="1141"/>
      <c r="K318" s="1141"/>
      <c r="L318" s="232">
        <v>4215.33</v>
      </c>
      <c r="M318" s="233"/>
      <c r="N318" s="234"/>
      <c r="Z318" s="193"/>
      <c r="AA318" s="200"/>
      <c r="AF318" s="200"/>
      <c r="AI318" s="200"/>
      <c r="AJ318" s="109" t="s">
        <v>416</v>
      </c>
    </row>
    <row r="319" spans="1:36" s="108" customFormat="1" ht="12" customHeight="1">
      <c r="A319" s="231"/>
      <c r="B319" s="204"/>
      <c r="C319" s="1141" t="s">
        <v>417</v>
      </c>
      <c r="D319" s="1141"/>
      <c r="E319" s="1141"/>
      <c r="F319" s="1141"/>
      <c r="G319" s="1141"/>
      <c r="H319" s="1141"/>
      <c r="I319" s="1141"/>
      <c r="J319" s="1141"/>
      <c r="K319" s="1141"/>
      <c r="L319" s="236"/>
      <c r="M319" s="233"/>
      <c r="N319" s="234"/>
      <c r="Z319" s="193"/>
      <c r="AA319" s="200"/>
      <c r="AF319" s="200"/>
      <c r="AI319" s="200"/>
      <c r="AJ319" s="109" t="s">
        <v>417</v>
      </c>
    </row>
    <row r="320" spans="1:36" s="108" customFormat="1" ht="12" customHeight="1">
      <c r="A320" s="231"/>
      <c r="B320" s="204"/>
      <c r="C320" s="1141" t="s">
        <v>488</v>
      </c>
      <c r="D320" s="1141"/>
      <c r="E320" s="1141"/>
      <c r="F320" s="1141"/>
      <c r="G320" s="1141"/>
      <c r="H320" s="1141"/>
      <c r="I320" s="1141"/>
      <c r="J320" s="1141"/>
      <c r="K320" s="1141"/>
      <c r="L320" s="257">
        <v>272.70999999999998</v>
      </c>
      <c r="M320" s="233"/>
      <c r="N320" s="234"/>
      <c r="Z320" s="193"/>
      <c r="AA320" s="200"/>
      <c r="AF320" s="200"/>
      <c r="AI320" s="200"/>
      <c r="AJ320" s="109" t="s">
        <v>488</v>
      </c>
    </row>
    <row r="321" spans="1:36" s="108" customFormat="1" ht="12" customHeight="1">
      <c r="A321" s="231"/>
      <c r="B321" s="204"/>
      <c r="C321" s="1141" t="s">
        <v>418</v>
      </c>
      <c r="D321" s="1141"/>
      <c r="E321" s="1141"/>
      <c r="F321" s="1141"/>
      <c r="G321" s="1141"/>
      <c r="H321" s="1141"/>
      <c r="I321" s="1141"/>
      <c r="J321" s="1141"/>
      <c r="K321" s="1141"/>
      <c r="L321" s="257">
        <v>58.39</v>
      </c>
      <c r="M321" s="233"/>
      <c r="N321" s="234"/>
      <c r="Z321" s="193"/>
      <c r="AA321" s="200"/>
      <c r="AF321" s="200"/>
      <c r="AI321" s="200"/>
      <c r="AJ321" s="109" t="s">
        <v>418</v>
      </c>
    </row>
    <row r="322" spans="1:36" s="108" customFormat="1" ht="12" customHeight="1">
      <c r="A322" s="231"/>
      <c r="B322" s="204"/>
      <c r="C322" s="1141" t="s">
        <v>419</v>
      </c>
      <c r="D322" s="1141"/>
      <c r="E322" s="1141"/>
      <c r="F322" s="1141"/>
      <c r="G322" s="1141"/>
      <c r="H322" s="1141"/>
      <c r="I322" s="1141"/>
      <c r="J322" s="1141"/>
      <c r="K322" s="1141"/>
      <c r="L322" s="257">
        <v>7</v>
      </c>
      <c r="M322" s="233"/>
      <c r="N322" s="234"/>
      <c r="Z322" s="193"/>
      <c r="AA322" s="200"/>
      <c r="AF322" s="200"/>
      <c r="AI322" s="200"/>
      <c r="AJ322" s="109" t="s">
        <v>419</v>
      </c>
    </row>
    <row r="323" spans="1:36" s="108" customFormat="1" ht="12" customHeight="1">
      <c r="A323" s="231"/>
      <c r="B323" s="204"/>
      <c r="C323" s="1141" t="s">
        <v>420</v>
      </c>
      <c r="D323" s="1141"/>
      <c r="E323" s="1141"/>
      <c r="F323" s="1141"/>
      <c r="G323" s="1141"/>
      <c r="H323" s="1141"/>
      <c r="I323" s="1141"/>
      <c r="J323" s="1141"/>
      <c r="K323" s="1141"/>
      <c r="L323" s="232">
        <v>3884.23</v>
      </c>
      <c r="M323" s="233"/>
      <c r="N323" s="234"/>
      <c r="Z323" s="193"/>
      <c r="AA323" s="200"/>
      <c r="AF323" s="200"/>
      <c r="AI323" s="200"/>
      <c r="AJ323" s="109" t="s">
        <v>420</v>
      </c>
    </row>
    <row r="324" spans="1:36" s="108" customFormat="1" ht="12" customHeight="1">
      <c r="A324" s="231"/>
      <c r="B324" s="204"/>
      <c r="C324" s="1141" t="s">
        <v>421</v>
      </c>
      <c r="D324" s="1141"/>
      <c r="E324" s="1141"/>
      <c r="F324" s="1141"/>
      <c r="G324" s="1141"/>
      <c r="H324" s="1141"/>
      <c r="I324" s="1141"/>
      <c r="J324" s="1141"/>
      <c r="K324" s="1141"/>
      <c r="L324" s="232">
        <v>4691.82</v>
      </c>
      <c r="M324" s="233"/>
      <c r="N324" s="234"/>
      <c r="Z324" s="193"/>
      <c r="AA324" s="200"/>
      <c r="AF324" s="200"/>
      <c r="AI324" s="200"/>
      <c r="AJ324" s="109" t="s">
        <v>421</v>
      </c>
    </row>
    <row r="325" spans="1:36" s="108" customFormat="1" ht="12" customHeight="1">
      <c r="A325" s="231"/>
      <c r="B325" s="204"/>
      <c r="C325" s="1141" t="s">
        <v>417</v>
      </c>
      <c r="D325" s="1141"/>
      <c r="E325" s="1141"/>
      <c r="F325" s="1141"/>
      <c r="G325" s="1141"/>
      <c r="H325" s="1141"/>
      <c r="I325" s="1141"/>
      <c r="J325" s="1141"/>
      <c r="K325" s="1141"/>
      <c r="L325" s="236"/>
      <c r="M325" s="233"/>
      <c r="N325" s="234"/>
      <c r="Z325" s="193"/>
      <c r="AA325" s="200"/>
      <c r="AF325" s="200"/>
      <c r="AI325" s="200"/>
      <c r="AJ325" s="109" t="s">
        <v>417</v>
      </c>
    </row>
    <row r="326" spans="1:36" s="108" customFormat="1" ht="12" customHeight="1">
      <c r="A326" s="231"/>
      <c r="B326" s="204"/>
      <c r="C326" s="1141" t="s">
        <v>489</v>
      </c>
      <c r="D326" s="1141"/>
      <c r="E326" s="1141"/>
      <c r="F326" s="1141"/>
      <c r="G326" s="1141"/>
      <c r="H326" s="1141"/>
      <c r="I326" s="1141"/>
      <c r="J326" s="1141"/>
      <c r="K326" s="1141"/>
      <c r="L326" s="257">
        <v>257.23</v>
      </c>
      <c r="M326" s="233"/>
      <c r="N326" s="234"/>
      <c r="Z326" s="193"/>
      <c r="AA326" s="200"/>
      <c r="AF326" s="200"/>
      <c r="AI326" s="200"/>
      <c r="AJ326" s="109" t="s">
        <v>489</v>
      </c>
    </row>
    <row r="327" spans="1:36" s="108" customFormat="1" ht="12" customHeight="1">
      <c r="A327" s="231"/>
      <c r="B327" s="204"/>
      <c r="C327" s="1141" t="s">
        <v>490</v>
      </c>
      <c r="D327" s="1141"/>
      <c r="E327" s="1141"/>
      <c r="F327" s="1141"/>
      <c r="G327" s="1141"/>
      <c r="H327" s="1141"/>
      <c r="I327" s="1141"/>
      <c r="J327" s="1141"/>
      <c r="K327" s="1141"/>
      <c r="L327" s="257">
        <v>58.39</v>
      </c>
      <c r="M327" s="233"/>
      <c r="N327" s="234"/>
      <c r="Z327" s="193"/>
      <c r="AA327" s="200"/>
      <c r="AF327" s="200"/>
      <c r="AI327" s="200"/>
      <c r="AJ327" s="109" t="s">
        <v>490</v>
      </c>
    </row>
    <row r="328" spans="1:36" s="108" customFormat="1" ht="12" customHeight="1">
      <c r="A328" s="231"/>
      <c r="B328" s="204"/>
      <c r="C328" s="1141" t="s">
        <v>491</v>
      </c>
      <c r="D328" s="1141"/>
      <c r="E328" s="1141"/>
      <c r="F328" s="1141"/>
      <c r="G328" s="1141"/>
      <c r="H328" s="1141"/>
      <c r="I328" s="1141"/>
      <c r="J328" s="1141"/>
      <c r="K328" s="1141"/>
      <c r="L328" s="257">
        <v>7</v>
      </c>
      <c r="M328" s="233"/>
      <c r="N328" s="234"/>
      <c r="Z328" s="193"/>
      <c r="AA328" s="200"/>
      <c r="AF328" s="200"/>
      <c r="AI328" s="200"/>
      <c r="AJ328" s="109" t="s">
        <v>491</v>
      </c>
    </row>
    <row r="329" spans="1:36" s="108" customFormat="1" ht="12" customHeight="1">
      <c r="A329" s="231"/>
      <c r="B329" s="204"/>
      <c r="C329" s="1141" t="s">
        <v>492</v>
      </c>
      <c r="D329" s="1141"/>
      <c r="E329" s="1141"/>
      <c r="F329" s="1141"/>
      <c r="G329" s="1141"/>
      <c r="H329" s="1141"/>
      <c r="I329" s="1141"/>
      <c r="J329" s="1141"/>
      <c r="K329" s="1141"/>
      <c r="L329" s="232">
        <v>3882.81</v>
      </c>
      <c r="M329" s="233"/>
      <c r="N329" s="234"/>
      <c r="Z329" s="193"/>
      <c r="AA329" s="200"/>
      <c r="AF329" s="200"/>
      <c r="AI329" s="200"/>
      <c r="AJ329" s="109" t="s">
        <v>492</v>
      </c>
    </row>
    <row r="330" spans="1:36" s="108" customFormat="1" ht="12" customHeight="1">
      <c r="A330" s="231"/>
      <c r="B330" s="204"/>
      <c r="C330" s="1141" t="s">
        <v>493</v>
      </c>
      <c r="D330" s="1141"/>
      <c r="E330" s="1141"/>
      <c r="F330" s="1141"/>
      <c r="G330" s="1141"/>
      <c r="H330" s="1141"/>
      <c r="I330" s="1141"/>
      <c r="J330" s="1141"/>
      <c r="K330" s="1141"/>
      <c r="L330" s="257">
        <v>309.87</v>
      </c>
      <c r="M330" s="233"/>
      <c r="N330" s="234"/>
      <c r="Z330" s="193"/>
      <c r="AA330" s="200"/>
      <c r="AF330" s="200"/>
      <c r="AI330" s="200"/>
      <c r="AJ330" s="109" t="s">
        <v>493</v>
      </c>
    </row>
    <row r="331" spans="1:36" s="108" customFormat="1" ht="12" customHeight="1">
      <c r="A331" s="231"/>
      <c r="B331" s="204"/>
      <c r="C331" s="1141" t="s">
        <v>494</v>
      </c>
      <c r="D331" s="1141"/>
      <c r="E331" s="1141"/>
      <c r="F331" s="1141"/>
      <c r="G331" s="1141"/>
      <c r="H331" s="1141"/>
      <c r="I331" s="1141"/>
      <c r="J331" s="1141"/>
      <c r="K331" s="1141"/>
      <c r="L331" s="257">
        <v>183.52</v>
      </c>
      <c r="M331" s="233"/>
      <c r="N331" s="234"/>
      <c r="Z331" s="193"/>
      <c r="AA331" s="200"/>
      <c r="AF331" s="200"/>
      <c r="AI331" s="200"/>
      <c r="AJ331" s="109" t="s">
        <v>494</v>
      </c>
    </row>
    <row r="332" spans="1:36" s="108" customFormat="1" ht="12" customHeight="1">
      <c r="A332" s="231"/>
      <c r="B332" s="204"/>
      <c r="C332" s="1141" t="s">
        <v>910</v>
      </c>
      <c r="D332" s="1141"/>
      <c r="E332" s="1141"/>
      <c r="F332" s="1141"/>
      <c r="G332" s="1141"/>
      <c r="H332" s="1141"/>
      <c r="I332" s="1141"/>
      <c r="J332" s="1141"/>
      <c r="K332" s="1141"/>
      <c r="L332" s="257">
        <v>37.950000000000003</v>
      </c>
      <c r="M332" s="233"/>
      <c r="N332" s="234"/>
      <c r="Z332" s="193"/>
      <c r="AA332" s="200"/>
      <c r="AF332" s="200"/>
      <c r="AI332" s="200"/>
      <c r="AJ332" s="109" t="s">
        <v>910</v>
      </c>
    </row>
    <row r="333" spans="1:36" s="108" customFormat="1" ht="12" customHeight="1">
      <c r="A333" s="231"/>
      <c r="B333" s="204"/>
      <c r="C333" s="1141" t="s">
        <v>417</v>
      </c>
      <c r="D333" s="1141"/>
      <c r="E333" s="1141"/>
      <c r="F333" s="1141"/>
      <c r="G333" s="1141"/>
      <c r="H333" s="1141"/>
      <c r="I333" s="1141"/>
      <c r="J333" s="1141"/>
      <c r="K333" s="1141"/>
      <c r="L333" s="236"/>
      <c r="M333" s="233"/>
      <c r="N333" s="234"/>
      <c r="Z333" s="193"/>
      <c r="AA333" s="200"/>
      <c r="AF333" s="200"/>
      <c r="AI333" s="200"/>
      <c r="AJ333" s="109" t="s">
        <v>417</v>
      </c>
    </row>
    <row r="334" spans="1:36" s="108" customFormat="1" ht="12" customHeight="1">
      <c r="A334" s="231"/>
      <c r="B334" s="204"/>
      <c r="C334" s="1141" t="s">
        <v>489</v>
      </c>
      <c r="D334" s="1141"/>
      <c r="E334" s="1141"/>
      <c r="F334" s="1141"/>
      <c r="G334" s="1141"/>
      <c r="H334" s="1141"/>
      <c r="I334" s="1141"/>
      <c r="J334" s="1141"/>
      <c r="K334" s="1141"/>
      <c r="L334" s="257">
        <v>15.48</v>
      </c>
      <c r="M334" s="233"/>
      <c r="N334" s="234"/>
      <c r="Z334" s="193"/>
      <c r="AA334" s="200"/>
      <c r="AF334" s="200"/>
      <c r="AI334" s="200"/>
      <c r="AJ334" s="109" t="s">
        <v>489</v>
      </c>
    </row>
    <row r="335" spans="1:36" s="108" customFormat="1" ht="12" customHeight="1">
      <c r="A335" s="231"/>
      <c r="B335" s="204"/>
      <c r="C335" s="1141" t="s">
        <v>492</v>
      </c>
      <c r="D335" s="1141"/>
      <c r="E335" s="1141"/>
      <c r="F335" s="1141"/>
      <c r="G335" s="1141"/>
      <c r="H335" s="1141"/>
      <c r="I335" s="1141"/>
      <c r="J335" s="1141"/>
      <c r="K335" s="1141"/>
      <c r="L335" s="257">
        <v>1.42</v>
      </c>
      <c r="M335" s="233"/>
      <c r="N335" s="234"/>
      <c r="Z335" s="193"/>
      <c r="AA335" s="200"/>
      <c r="AF335" s="200"/>
      <c r="AI335" s="200"/>
      <c r="AJ335" s="109" t="s">
        <v>492</v>
      </c>
    </row>
    <row r="336" spans="1:36" s="108" customFormat="1" ht="12" customHeight="1">
      <c r="A336" s="231"/>
      <c r="B336" s="204"/>
      <c r="C336" s="1141" t="s">
        <v>493</v>
      </c>
      <c r="D336" s="1141"/>
      <c r="E336" s="1141"/>
      <c r="F336" s="1141"/>
      <c r="G336" s="1141"/>
      <c r="H336" s="1141"/>
      <c r="I336" s="1141"/>
      <c r="J336" s="1141"/>
      <c r="K336" s="1141"/>
      <c r="L336" s="257">
        <v>13.93</v>
      </c>
      <c r="M336" s="233"/>
      <c r="N336" s="234"/>
      <c r="Z336" s="193"/>
      <c r="AA336" s="200"/>
      <c r="AF336" s="200"/>
      <c r="AI336" s="200"/>
      <c r="AJ336" s="109" t="s">
        <v>493</v>
      </c>
    </row>
    <row r="337" spans="1:37" s="108" customFormat="1" ht="12" customHeight="1">
      <c r="A337" s="231"/>
      <c r="B337" s="204"/>
      <c r="C337" s="1141" t="s">
        <v>494</v>
      </c>
      <c r="D337" s="1141"/>
      <c r="E337" s="1141"/>
      <c r="F337" s="1141"/>
      <c r="G337" s="1141"/>
      <c r="H337" s="1141"/>
      <c r="I337" s="1141"/>
      <c r="J337" s="1141"/>
      <c r="K337" s="1141"/>
      <c r="L337" s="257">
        <v>7.12</v>
      </c>
      <c r="M337" s="233"/>
      <c r="N337" s="234"/>
      <c r="Z337" s="193"/>
      <c r="AA337" s="200"/>
      <c r="AF337" s="200"/>
      <c r="AI337" s="200"/>
      <c r="AJ337" s="109" t="s">
        <v>494</v>
      </c>
    </row>
    <row r="338" spans="1:37" s="108" customFormat="1" ht="12" customHeight="1">
      <c r="A338" s="231"/>
      <c r="B338" s="204"/>
      <c r="C338" s="1141" t="s">
        <v>1100</v>
      </c>
      <c r="D338" s="1141"/>
      <c r="E338" s="1141"/>
      <c r="F338" s="1141"/>
      <c r="G338" s="1141"/>
      <c r="H338" s="1141"/>
      <c r="I338" s="1141"/>
      <c r="J338" s="1141"/>
      <c r="K338" s="1141"/>
      <c r="L338" s="257">
        <v>757.62</v>
      </c>
      <c r="M338" s="233"/>
      <c r="N338" s="234"/>
      <c r="Z338" s="193"/>
      <c r="AA338" s="200"/>
      <c r="AF338" s="200"/>
      <c r="AI338" s="200"/>
      <c r="AJ338" s="109" t="s">
        <v>1100</v>
      </c>
    </row>
    <row r="339" spans="1:37" s="108" customFormat="1" ht="12" customHeight="1">
      <c r="A339" s="231"/>
      <c r="B339" s="204"/>
      <c r="C339" s="1141" t="s">
        <v>1102</v>
      </c>
      <c r="D339" s="1141"/>
      <c r="E339" s="1141"/>
      <c r="F339" s="1141"/>
      <c r="G339" s="1141"/>
      <c r="H339" s="1141"/>
      <c r="I339" s="1141"/>
      <c r="J339" s="1141"/>
      <c r="K339" s="1141"/>
      <c r="L339" s="257">
        <v>757.62</v>
      </c>
      <c r="M339" s="233"/>
      <c r="N339" s="234"/>
      <c r="Z339" s="193"/>
      <c r="AA339" s="200"/>
      <c r="AF339" s="200"/>
      <c r="AI339" s="200"/>
      <c r="AJ339" s="109" t="s">
        <v>1102</v>
      </c>
    </row>
    <row r="340" spans="1:37" s="108" customFormat="1" ht="12" customHeight="1">
      <c r="A340" s="231"/>
      <c r="B340" s="204"/>
      <c r="C340" s="1141" t="s">
        <v>431</v>
      </c>
      <c r="D340" s="1141"/>
      <c r="E340" s="1141"/>
      <c r="F340" s="1141"/>
      <c r="G340" s="1141"/>
      <c r="H340" s="1141"/>
      <c r="I340" s="1141"/>
      <c r="J340" s="1141"/>
      <c r="K340" s="1141"/>
      <c r="L340" s="257">
        <v>279.70999999999998</v>
      </c>
      <c r="M340" s="233"/>
      <c r="N340" s="234"/>
      <c r="Z340" s="193"/>
      <c r="AA340" s="200"/>
      <c r="AF340" s="200"/>
      <c r="AI340" s="200"/>
      <c r="AJ340" s="109" t="s">
        <v>431</v>
      </c>
    </row>
    <row r="341" spans="1:37" s="108" customFormat="1" ht="12" customHeight="1">
      <c r="A341" s="231"/>
      <c r="B341" s="204"/>
      <c r="C341" s="1141" t="s">
        <v>432</v>
      </c>
      <c r="D341" s="1141"/>
      <c r="E341" s="1141"/>
      <c r="F341" s="1141"/>
      <c r="G341" s="1141"/>
      <c r="H341" s="1141"/>
      <c r="I341" s="1141"/>
      <c r="J341" s="1141"/>
      <c r="K341" s="1141"/>
      <c r="L341" s="257">
        <v>323.8</v>
      </c>
      <c r="M341" s="233"/>
      <c r="N341" s="234"/>
      <c r="Z341" s="193"/>
      <c r="AA341" s="200"/>
      <c r="AF341" s="200"/>
      <c r="AI341" s="200"/>
      <c r="AJ341" s="109" t="s">
        <v>432</v>
      </c>
    </row>
    <row r="342" spans="1:37" s="108" customFormat="1" ht="12" customHeight="1">
      <c r="A342" s="231"/>
      <c r="B342" s="204"/>
      <c r="C342" s="1141" t="s">
        <v>433</v>
      </c>
      <c r="D342" s="1141"/>
      <c r="E342" s="1141"/>
      <c r="F342" s="1141"/>
      <c r="G342" s="1141"/>
      <c r="H342" s="1141"/>
      <c r="I342" s="1141"/>
      <c r="J342" s="1141"/>
      <c r="K342" s="1141"/>
      <c r="L342" s="257">
        <v>190.64</v>
      </c>
      <c r="M342" s="233"/>
      <c r="N342" s="234"/>
      <c r="Z342" s="193"/>
      <c r="AA342" s="200"/>
      <c r="AF342" s="200"/>
      <c r="AI342" s="200"/>
      <c r="AJ342" s="109" t="s">
        <v>433</v>
      </c>
    </row>
    <row r="343" spans="1:37" s="108" customFormat="1" ht="12" customHeight="1">
      <c r="A343" s="231"/>
      <c r="B343" s="226"/>
      <c r="C343" s="1142" t="s">
        <v>1785</v>
      </c>
      <c r="D343" s="1142"/>
      <c r="E343" s="1142"/>
      <c r="F343" s="1142"/>
      <c r="G343" s="1142"/>
      <c r="H343" s="1142"/>
      <c r="I343" s="1142"/>
      <c r="J343" s="1142"/>
      <c r="K343" s="1142"/>
      <c r="L343" s="239">
        <v>5487.39</v>
      </c>
      <c r="M343" s="240"/>
      <c r="N343" s="253"/>
      <c r="Z343" s="193"/>
      <c r="AA343" s="200"/>
      <c r="AF343" s="200"/>
      <c r="AI343" s="200"/>
      <c r="AK343" s="200" t="s">
        <v>1785</v>
      </c>
    </row>
    <row r="344" spans="1:37" s="108" customFormat="1" ht="12" customHeight="1">
      <c r="A344" s="1089" t="s">
        <v>1786</v>
      </c>
      <c r="B344" s="1090"/>
      <c r="C344" s="1090"/>
      <c r="D344" s="1090"/>
      <c r="E344" s="1090"/>
      <c r="F344" s="1090"/>
      <c r="G344" s="1090"/>
      <c r="H344" s="1090"/>
      <c r="I344" s="1090"/>
      <c r="J344" s="1090"/>
      <c r="K344" s="1090"/>
      <c r="L344" s="1090"/>
      <c r="M344" s="1090"/>
      <c r="N344" s="1095"/>
      <c r="Z344" s="193" t="s">
        <v>1786</v>
      </c>
      <c r="AA344" s="200"/>
      <c r="AF344" s="200"/>
      <c r="AI344" s="200"/>
      <c r="AK344" s="200"/>
    </row>
    <row r="345" spans="1:37" s="108" customFormat="1" ht="56.25" customHeight="1">
      <c r="A345" s="194" t="s">
        <v>628</v>
      </c>
      <c r="B345" s="195" t="s">
        <v>1680</v>
      </c>
      <c r="C345" s="1145" t="s">
        <v>1681</v>
      </c>
      <c r="D345" s="1145"/>
      <c r="E345" s="1145"/>
      <c r="F345" s="196" t="s">
        <v>481</v>
      </c>
      <c r="G345" s="196"/>
      <c r="H345" s="196"/>
      <c r="I345" s="247">
        <v>0.03</v>
      </c>
      <c r="J345" s="198"/>
      <c r="K345" s="196"/>
      <c r="L345" s="198"/>
      <c r="M345" s="196"/>
      <c r="N345" s="199"/>
      <c r="Z345" s="193"/>
      <c r="AA345" s="200" t="s">
        <v>1681</v>
      </c>
      <c r="AF345" s="200"/>
      <c r="AI345" s="200"/>
      <c r="AK345" s="200"/>
    </row>
    <row r="346" spans="1:37" s="108" customFormat="1" ht="12" customHeight="1">
      <c r="A346" s="201"/>
      <c r="B346" s="202"/>
      <c r="C346" s="1141" t="s">
        <v>1682</v>
      </c>
      <c r="D346" s="1141"/>
      <c r="E346" s="1141"/>
      <c r="F346" s="1141"/>
      <c r="G346" s="1141"/>
      <c r="H346" s="1141"/>
      <c r="I346" s="1141"/>
      <c r="J346" s="1141"/>
      <c r="K346" s="1141"/>
      <c r="L346" s="1141"/>
      <c r="M346" s="1141"/>
      <c r="N346" s="1146"/>
      <c r="Z346" s="193"/>
      <c r="AA346" s="200"/>
      <c r="AF346" s="200"/>
      <c r="AH346" s="109" t="s">
        <v>1682</v>
      </c>
      <c r="AI346" s="200"/>
      <c r="AK346" s="200"/>
    </row>
    <row r="347" spans="1:37" s="108" customFormat="1" ht="33.75" customHeight="1">
      <c r="A347" s="203"/>
      <c r="B347" s="204" t="s">
        <v>385</v>
      </c>
      <c r="C347" s="1141" t="s">
        <v>386</v>
      </c>
      <c r="D347" s="1141"/>
      <c r="E347" s="1141"/>
      <c r="F347" s="1141"/>
      <c r="G347" s="1141"/>
      <c r="H347" s="1141"/>
      <c r="I347" s="1141"/>
      <c r="J347" s="1141"/>
      <c r="K347" s="1141"/>
      <c r="L347" s="1141"/>
      <c r="M347" s="1141"/>
      <c r="N347" s="1146"/>
      <c r="Z347" s="193"/>
      <c r="AA347" s="200"/>
      <c r="AB347" s="109" t="s">
        <v>386</v>
      </c>
      <c r="AF347" s="200"/>
      <c r="AI347" s="200"/>
      <c r="AK347" s="200"/>
    </row>
    <row r="348" spans="1:37" s="108" customFormat="1" ht="12">
      <c r="A348" s="205"/>
      <c r="B348" s="206">
        <v>1</v>
      </c>
      <c r="C348" s="1141" t="s">
        <v>446</v>
      </c>
      <c r="D348" s="1141"/>
      <c r="E348" s="1141"/>
      <c r="F348" s="207"/>
      <c r="G348" s="207"/>
      <c r="H348" s="207"/>
      <c r="I348" s="207"/>
      <c r="J348" s="208">
        <v>128.87</v>
      </c>
      <c r="K348" s="209">
        <v>1.25</v>
      </c>
      <c r="L348" s="208">
        <v>4.83</v>
      </c>
      <c r="M348" s="207"/>
      <c r="N348" s="210"/>
      <c r="Z348" s="193"/>
      <c r="AA348" s="200"/>
      <c r="AC348" s="109" t="s">
        <v>446</v>
      </c>
      <c r="AF348" s="200"/>
      <c r="AI348" s="200"/>
      <c r="AK348" s="200"/>
    </row>
    <row r="349" spans="1:37" s="108" customFormat="1" ht="12">
      <c r="A349" s="205"/>
      <c r="B349" s="206">
        <v>2</v>
      </c>
      <c r="C349" s="1141" t="s">
        <v>387</v>
      </c>
      <c r="D349" s="1141"/>
      <c r="E349" s="1141"/>
      <c r="F349" s="207"/>
      <c r="G349" s="207"/>
      <c r="H349" s="207"/>
      <c r="I349" s="207"/>
      <c r="J349" s="208">
        <v>38.99</v>
      </c>
      <c r="K349" s="209">
        <v>1.25</v>
      </c>
      <c r="L349" s="208">
        <v>1.46</v>
      </c>
      <c r="M349" s="207"/>
      <c r="N349" s="210"/>
      <c r="Z349" s="193"/>
      <c r="AA349" s="200"/>
      <c r="AC349" s="109" t="s">
        <v>387</v>
      </c>
      <c r="AF349" s="200"/>
      <c r="AI349" s="200"/>
      <c r="AK349" s="200"/>
    </row>
    <row r="350" spans="1:37" s="108" customFormat="1" ht="12">
      <c r="A350" s="205"/>
      <c r="B350" s="206">
        <v>3</v>
      </c>
      <c r="C350" s="1141" t="s">
        <v>388</v>
      </c>
      <c r="D350" s="1141"/>
      <c r="E350" s="1141"/>
      <c r="F350" s="207"/>
      <c r="G350" s="207"/>
      <c r="H350" s="207"/>
      <c r="I350" s="207"/>
      <c r="J350" s="208">
        <v>0.23</v>
      </c>
      <c r="K350" s="209">
        <v>1.25</v>
      </c>
      <c r="L350" s="208">
        <v>0.01</v>
      </c>
      <c r="M350" s="207"/>
      <c r="N350" s="210"/>
      <c r="Z350" s="193"/>
      <c r="AA350" s="200"/>
      <c r="AC350" s="109" t="s">
        <v>388</v>
      </c>
      <c r="AF350" s="200"/>
      <c r="AI350" s="200"/>
      <c r="AK350" s="200"/>
    </row>
    <row r="351" spans="1:37" s="108" customFormat="1" ht="12">
      <c r="A351" s="205"/>
      <c r="B351" s="206">
        <v>4</v>
      </c>
      <c r="C351" s="1141" t="s">
        <v>447</v>
      </c>
      <c r="D351" s="1141"/>
      <c r="E351" s="1141"/>
      <c r="F351" s="207"/>
      <c r="G351" s="207"/>
      <c r="H351" s="207"/>
      <c r="I351" s="207"/>
      <c r="J351" s="208">
        <v>89.83</v>
      </c>
      <c r="K351" s="207"/>
      <c r="L351" s="208">
        <v>2.69</v>
      </c>
      <c r="M351" s="207"/>
      <c r="N351" s="210"/>
      <c r="Z351" s="193"/>
      <c r="AA351" s="200"/>
      <c r="AC351" s="109" t="s">
        <v>447</v>
      </c>
      <c r="AF351" s="200"/>
      <c r="AI351" s="200"/>
      <c r="AK351" s="200"/>
    </row>
    <row r="352" spans="1:37" s="108" customFormat="1" ht="12">
      <c r="A352" s="205"/>
      <c r="B352" s="204"/>
      <c r="C352" s="1141" t="s">
        <v>448</v>
      </c>
      <c r="D352" s="1141"/>
      <c r="E352" s="1141"/>
      <c r="F352" s="207" t="s">
        <v>390</v>
      </c>
      <c r="G352" s="209">
        <v>13.71</v>
      </c>
      <c r="H352" s="209">
        <v>1.25</v>
      </c>
      <c r="I352" s="249">
        <v>0.51412500000000005</v>
      </c>
      <c r="J352" s="204"/>
      <c r="K352" s="207"/>
      <c r="L352" s="204"/>
      <c r="M352" s="207"/>
      <c r="N352" s="210"/>
      <c r="Z352" s="193"/>
      <c r="AA352" s="200"/>
      <c r="AD352" s="109" t="s">
        <v>448</v>
      </c>
      <c r="AF352" s="200"/>
      <c r="AI352" s="200"/>
      <c r="AK352" s="200"/>
    </row>
    <row r="353" spans="1:37" s="108" customFormat="1" ht="12">
      <c r="A353" s="205"/>
      <c r="B353" s="204"/>
      <c r="C353" s="1141" t="s">
        <v>389</v>
      </c>
      <c r="D353" s="1141"/>
      <c r="E353" s="1141"/>
      <c r="F353" s="207" t="s">
        <v>390</v>
      </c>
      <c r="G353" s="209">
        <v>0.02</v>
      </c>
      <c r="H353" s="209">
        <v>1.25</v>
      </c>
      <c r="I353" s="252">
        <v>7.5000000000000002E-4</v>
      </c>
      <c r="J353" s="204"/>
      <c r="K353" s="207"/>
      <c r="L353" s="204"/>
      <c r="M353" s="207"/>
      <c r="N353" s="210"/>
      <c r="Z353" s="193"/>
      <c r="AA353" s="200"/>
      <c r="AD353" s="109" t="s">
        <v>389</v>
      </c>
      <c r="AF353" s="200"/>
      <c r="AI353" s="200"/>
      <c r="AK353" s="200"/>
    </row>
    <row r="354" spans="1:37" s="108" customFormat="1" ht="12" customHeight="1">
      <c r="A354" s="205"/>
      <c r="B354" s="204"/>
      <c r="C354" s="1150" t="s">
        <v>391</v>
      </c>
      <c r="D354" s="1150"/>
      <c r="E354" s="1150"/>
      <c r="F354" s="212"/>
      <c r="G354" s="212"/>
      <c r="H354" s="212"/>
      <c r="I354" s="212"/>
      <c r="J354" s="213">
        <v>257.69</v>
      </c>
      <c r="K354" s="212"/>
      <c r="L354" s="213">
        <v>8.98</v>
      </c>
      <c r="M354" s="212"/>
      <c r="N354" s="214"/>
      <c r="Z354" s="193"/>
      <c r="AA354" s="200"/>
      <c r="AE354" s="109" t="s">
        <v>391</v>
      </c>
      <c r="AF354" s="200"/>
      <c r="AI354" s="200"/>
      <c r="AK354" s="200"/>
    </row>
    <row r="355" spans="1:37" s="108" customFormat="1" ht="12">
      <c r="A355" s="205"/>
      <c r="B355" s="204"/>
      <c r="C355" s="1141" t="s">
        <v>392</v>
      </c>
      <c r="D355" s="1141"/>
      <c r="E355" s="1141"/>
      <c r="F355" s="207"/>
      <c r="G355" s="207"/>
      <c r="H355" s="207"/>
      <c r="I355" s="207"/>
      <c r="J355" s="204"/>
      <c r="K355" s="207"/>
      <c r="L355" s="208">
        <v>4.84</v>
      </c>
      <c r="M355" s="207"/>
      <c r="N355" s="210"/>
      <c r="Z355" s="193"/>
      <c r="AA355" s="200"/>
      <c r="AD355" s="109" t="s">
        <v>392</v>
      </c>
      <c r="AF355" s="200"/>
      <c r="AI355" s="200"/>
      <c r="AK355" s="200"/>
    </row>
    <row r="356" spans="1:37" s="108" customFormat="1" ht="45" customHeight="1">
      <c r="A356" s="205"/>
      <c r="B356" s="204" t="s">
        <v>1671</v>
      </c>
      <c r="C356" s="1141" t="s">
        <v>1672</v>
      </c>
      <c r="D356" s="1141"/>
      <c r="E356" s="1141"/>
      <c r="F356" s="207" t="s">
        <v>395</v>
      </c>
      <c r="G356" s="215">
        <v>121</v>
      </c>
      <c r="H356" s="207"/>
      <c r="I356" s="215">
        <v>121</v>
      </c>
      <c r="J356" s="204"/>
      <c r="K356" s="207"/>
      <c r="L356" s="208">
        <v>5.86</v>
      </c>
      <c r="M356" s="207"/>
      <c r="N356" s="210"/>
      <c r="Z356" s="193"/>
      <c r="AA356" s="200"/>
      <c r="AD356" s="109" t="s">
        <v>1672</v>
      </c>
      <c r="AF356" s="200"/>
      <c r="AI356" s="200"/>
      <c r="AK356" s="200"/>
    </row>
    <row r="357" spans="1:37" s="108" customFormat="1" ht="45" customHeight="1">
      <c r="A357" s="205"/>
      <c r="B357" s="204" t="s">
        <v>1673</v>
      </c>
      <c r="C357" s="1141" t="s">
        <v>1674</v>
      </c>
      <c r="D357" s="1141"/>
      <c r="E357" s="1141"/>
      <c r="F357" s="207" t="s">
        <v>395</v>
      </c>
      <c r="G357" s="215">
        <v>72</v>
      </c>
      <c r="H357" s="207"/>
      <c r="I357" s="215">
        <v>72</v>
      </c>
      <c r="J357" s="204"/>
      <c r="K357" s="207"/>
      <c r="L357" s="208">
        <v>3.48</v>
      </c>
      <c r="M357" s="207"/>
      <c r="N357" s="210"/>
      <c r="Z357" s="193"/>
      <c r="AA357" s="200"/>
      <c r="AD357" s="109" t="s">
        <v>1674</v>
      </c>
      <c r="AF357" s="200"/>
      <c r="AI357" s="200"/>
      <c r="AK357" s="200"/>
    </row>
    <row r="358" spans="1:37" s="108" customFormat="1" ht="12" customHeight="1">
      <c r="A358" s="216"/>
      <c r="B358" s="217"/>
      <c r="C358" s="1145" t="s">
        <v>398</v>
      </c>
      <c r="D358" s="1145"/>
      <c r="E358" s="1145"/>
      <c r="F358" s="196"/>
      <c r="G358" s="196"/>
      <c r="H358" s="196"/>
      <c r="I358" s="196"/>
      <c r="J358" s="198"/>
      <c r="K358" s="196"/>
      <c r="L358" s="218">
        <v>18.32</v>
      </c>
      <c r="M358" s="212"/>
      <c r="N358" s="199"/>
      <c r="Z358" s="193"/>
      <c r="AA358" s="200"/>
      <c r="AF358" s="200" t="s">
        <v>398</v>
      </c>
      <c r="AI358" s="200"/>
      <c r="AK358" s="200"/>
    </row>
    <row r="359" spans="1:37" s="108" customFormat="1" ht="78.75" customHeight="1">
      <c r="A359" s="194" t="s">
        <v>636</v>
      </c>
      <c r="B359" s="195" t="s">
        <v>1683</v>
      </c>
      <c r="C359" s="1145" t="s">
        <v>1684</v>
      </c>
      <c r="D359" s="1145"/>
      <c r="E359" s="1145"/>
      <c r="F359" s="196" t="s">
        <v>891</v>
      </c>
      <c r="G359" s="196"/>
      <c r="H359" s="196"/>
      <c r="I359" s="223">
        <v>3.0750000000000002</v>
      </c>
      <c r="J359" s="218">
        <v>11.59</v>
      </c>
      <c r="K359" s="196"/>
      <c r="L359" s="218">
        <v>35.64</v>
      </c>
      <c r="M359" s="196"/>
      <c r="N359" s="199"/>
      <c r="Z359" s="193"/>
      <c r="AA359" s="200" t="s">
        <v>1684</v>
      </c>
      <c r="AF359" s="200"/>
      <c r="AI359" s="200"/>
      <c r="AK359" s="200"/>
    </row>
    <row r="360" spans="1:37" s="108" customFormat="1" ht="12" customHeight="1">
      <c r="A360" s="216"/>
      <c r="B360" s="217"/>
      <c r="C360" s="1141" t="s">
        <v>409</v>
      </c>
      <c r="D360" s="1141"/>
      <c r="E360" s="1141"/>
      <c r="F360" s="1141"/>
      <c r="G360" s="1141"/>
      <c r="H360" s="1141"/>
      <c r="I360" s="1141"/>
      <c r="J360" s="1141"/>
      <c r="K360" s="1141"/>
      <c r="L360" s="1141"/>
      <c r="M360" s="1141"/>
      <c r="N360" s="1146"/>
      <c r="Z360" s="193"/>
      <c r="AA360" s="200"/>
      <c r="AF360" s="200"/>
      <c r="AG360" s="109" t="s">
        <v>409</v>
      </c>
      <c r="AI360" s="200"/>
      <c r="AK360" s="200"/>
    </row>
    <row r="361" spans="1:37" s="108" customFormat="1" ht="12" customHeight="1">
      <c r="A361" s="216"/>
      <c r="B361" s="217"/>
      <c r="C361" s="1145" t="s">
        <v>398</v>
      </c>
      <c r="D361" s="1145"/>
      <c r="E361" s="1145"/>
      <c r="F361" s="196"/>
      <c r="G361" s="196"/>
      <c r="H361" s="196"/>
      <c r="I361" s="196"/>
      <c r="J361" s="198"/>
      <c r="K361" s="196"/>
      <c r="L361" s="218">
        <v>35.64</v>
      </c>
      <c r="M361" s="212"/>
      <c r="N361" s="199"/>
      <c r="Z361" s="193"/>
      <c r="AA361" s="200"/>
      <c r="AF361" s="200" t="s">
        <v>398</v>
      </c>
      <c r="AI361" s="200"/>
      <c r="AK361" s="200"/>
    </row>
    <row r="362" spans="1:37" s="108" customFormat="1" ht="22.5" customHeight="1">
      <c r="A362" s="194" t="s">
        <v>640</v>
      </c>
      <c r="B362" s="195" t="s">
        <v>1685</v>
      </c>
      <c r="C362" s="1145" t="s">
        <v>1686</v>
      </c>
      <c r="D362" s="1145"/>
      <c r="E362" s="1145"/>
      <c r="F362" s="196" t="s">
        <v>486</v>
      </c>
      <c r="G362" s="196"/>
      <c r="H362" s="196"/>
      <c r="I362" s="251">
        <v>2</v>
      </c>
      <c r="J362" s="218">
        <v>0.71</v>
      </c>
      <c r="K362" s="196"/>
      <c r="L362" s="218">
        <v>1.42</v>
      </c>
      <c r="M362" s="196"/>
      <c r="N362" s="199"/>
      <c r="Z362" s="193"/>
      <c r="AA362" s="200" t="s">
        <v>1686</v>
      </c>
      <c r="AF362" s="200"/>
      <c r="AI362" s="200"/>
      <c r="AK362" s="200"/>
    </row>
    <row r="363" spans="1:37" s="108" customFormat="1" ht="12" customHeight="1">
      <c r="A363" s="216"/>
      <c r="B363" s="217"/>
      <c r="C363" s="1141" t="s">
        <v>409</v>
      </c>
      <c r="D363" s="1141"/>
      <c r="E363" s="1141"/>
      <c r="F363" s="1141"/>
      <c r="G363" s="1141"/>
      <c r="H363" s="1141"/>
      <c r="I363" s="1141"/>
      <c r="J363" s="1141"/>
      <c r="K363" s="1141"/>
      <c r="L363" s="1141"/>
      <c r="M363" s="1141"/>
      <c r="N363" s="1146"/>
      <c r="Z363" s="193"/>
      <c r="AA363" s="200"/>
      <c r="AF363" s="200"/>
      <c r="AG363" s="109" t="s">
        <v>409</v>
      </c>
      <c r="AI363" s="200"/>
      <c r="AK363" s="200"/>
    </row>
    <row r="364" spans="1:37" s="108" customFormat="1" ht="12" customHeight="1">
      <c r="A364" s="216"/>
      <c r="B364" s="217"/>
      <c r="C364" s="1145" t="s">
        <v>398</v>
      </c>
      <c r="D364" s="1145"/>
      <c r="E364" s="1145"/>
      <c r="F364" s="196"/>
      <c r="G364" s="196"/>
      <c r="H364" s="196"/>
      <c r="I364" s="196"/>
      <c r="J364" s="198"/>
      <c r="K364" s="196"/>
      <c r="L364" s="218">
        <v>1.42</v>
      </c>
      <c r="M364" s="212"/>
      <c r="N364" s="199"/>
      <c r="Z364" s="193"/>
      <c r="AA364" s="200"/>
      <c r="AF364" s="200" t="s">
        <v>398</v>
      </c>
      <c r="AI364" s="200"/>
      <c r="AK364" s="200"/>
    </row>
    <row r="365" spans="1:37" s="108" customFormat="1" ht="22.5" customHeight="1">
      <c r="A365" s="194" t="s">
        <v>645</v>
      </c>
      <c r="B365" s="195" t="s">
        <v>1787</v>
      </c>
      <c r="C365" s="1145" t="s">
        <v>1788</v>
      </c>
      <c r="D365" s="1145"/>
      <c r="E365" s="1145"/>
      <c r="F365" s="196" t="s">
        <v>486</v>
      </c>
      <c r="G365" s="196"/>
      <c r="H365" s="196"/>
      <c r="I365" s="251">
        <v>1</v>
      </c>
      <c r="J365" s="218">
        <v>0.62</v>
      </c>
      <c r="K365" s="196"/>
      <c r="L365" s="218">
        <v>0.62</v>
      </c>
      <c r="M365" s="196"/>
      <c r="N365" s="199"/>
      <c r="Z365" s="193"/>
      <c r="AA365" s="200" t="s">
        <v>1788</v>
      </c>
      <c r="AF365" s="200"/>
      <c r="AI365" s="200"/>
      <c r="AK365" s="200"/>
    </row>
    <row r="366" spans="1:37" s="108" customFormat="1" ht="12" customHeight="1">
      <c r="A366" s="216"/>
      <c r="B366" s="217"/>
      <c r="C366" s="1141" t="s">
        <v>409</v>
      </c>
      <c r="D366" s="1141"/>
      <c r="E366" s="1141"/>
      <c r="F366" s="1141"/>
      <c r="G366" s="1141"/>
      <c r="H366" s="1141"/>
      <c r="I366" s="1141"/>
      <c r="J366" s="1141"/>
      <c r="K366" s="1141"/>
      <c r="L366" s="1141"/>
      <c r="M366" s="1141"/>
      <c r="N366" s="1146"/>
      <c r="Z366" s="193"/>
      <c r="AA366" s="200"/>
      <c r="AF366" s="200"/>
      <c r="AG366" s="109" t="s">
        <v>409</v>
      </c>
      <c r="AI366" s="200"/>
      <c r="AK366" s="200"/>
    </row>
    <row r="367" spans="1:37" s="108" customFormat="1" ht="12" customHeight="1">
      <c r="A367" s="216"/>
      <c r="B367" s="217"/>
      <c r="C367" s="1145" t="s">
        <v>398</v>
      </c>
      <c r="D367" s="1145"/>
      <c r="E367" s="1145"/>
      <c r="F367" s="196"/>
      <c r="G367" s="196"/>
      <c r="H367" s="196"/>
      <c r="I367" s="196"/>
      <c r="J367" s="198"/>
      <c r="K367" s="196"/>
      <c r="L367" s="218">
        <v>0.62</v>
      </c>
      <c r="M367" s="212"/>
      <c r="N367" s="199"/>
      <c r="Z367" s="193"/>
      <c r="AA367" s="200"/>
      <c r="AF367" s="200" t="s">
        <v>398</v>
      </c>
      <c r="AI367" s="200"/>
      <c r="AK367" s="200"/>
    </row>
    <row r="368" spans="1:37" s="108" customFormat="1" ht="22.5" customHeight="1">
      <c r="A368" s="194" t="s">
        <v>652</v>
      </c>
      <c r="B368" s="195" t="s">
        <v>1789</v>
      </c>
      <c r="C368" s="1145" t="s">
        <v>1790</v>
      </c>
      <c r="D368" s="1145"/>
      <c r="E368" s="1145"/>
      <c r="F368" s="196" t="s">
        <v>711</v>
      </c>
      <c r="G368" s="196"/>
      <c r="H368" s="196"/>
      <c r="I368" s="256">
        <v>0.1</v>
      </c>
      <c r="J368" s="218">
        <v>461</v>
      </c>
      <c r="K368" s="196"/>
      <c r="L368" s="218">
        <v>46.1</v>
      </c>
      <c r="M368" s="196"/>
      <c r="N368" s="199"/>
      <c r="Z368" s="193"/>
      <c r="AA368" s="200" t="s">
        <v>1790</v>
      </c>
      <c r="AF368" s="200"/>
      <c r="AI368" s="200"/>
      <c r="AK368" s="200"/>
    </row>
    <row r="369" spans="1:37" s="108" customFormat="1" ht="12" customHeight="1">
      <c r="A369" s="216"/>
      <c r="B369" s="217"/>
      <c r="C369" s="1141" t="s">
        <v>409</v>
      </c>
      <c r="D369" s="1141"/>
      <c r="E369" s="1141"/>
      <c r="F369" s="1141"/>
      <c r="G369" s="1141"/>
      <c r="H369" s="1141"/>
      <c r="I369" s="1141"/>
      <c r="J369" s="1141"/>
      <c r="K369" s="1141"/>
      <c r="L369" s="1141"/>
      <c r="M369" s="1141"/>
      <c r="N369" s="1146"/>
      <c r="Z369" s="193"/>
      <c r="AA369" s="200"/>
      <c r="AF369" s="200"/>
      <c r="AG369" s="109" t="s">
        <v>409</v>
      </c>
      <c r="AI369" s="200"/>
      <c r="AK369" s="200"/>
    </row>
    <row r="370" spans="1:37" s="108" customFormat="1" ht="12" customHeight="1">
      <c r="A370" s="201"/>
      <c r="B370" s="202"/>
      <c r="C370" s="1141" t="s">
        <v>1791</v>
      </c>
      <c r="D370" s="1141"/>
      <c r="E370" s="1141"/>
      <c r="F370" s="1141"/>
      <c r="G370" s="1141"/>
      <c r="H370" s="1141"/>
      <c r="I370" s="1141"/>
      <c r="J370" s="1141"/>
      <c r="K370" s="1141"/>
      <c r="L370" s="1141"/>
      <c r="M370" s="1141"/>
      <c r="N370" s="1146"/>
      <c r="Z370" s="193"/>
      <c r="AA370" s="200"/>
      <c r="AF370" s="200"/>
      <c r="AH370" s="109" t="s">
        <v>1791</v>
      </c>
      <c r="AI370" s="200"/>
      <c r="AK370" s="200"/>
    </row>
    <row r="371" spans="1:37" s="108" customFormat="1" ht="12" customHeight="1">
      <c r="A371" s="216"/>
      <c r="B371" s="217"/>
      <c r="C371" s="1145" t="s">
        <v>398</v>
      </c>
      <c r="D371" s="1145"/>
      <c r="E371" s="1145"/>
      <c r="F371" s="196"/>
      <c r="G371" s="196"/>
      <c r="H371" s="196"/>
      <c r="I371" s="196"/>
      <c r="J371" s="198"/>
      <c r="K371" s="196"/>
      <c r="L371" s="218">
        <v>46.1</v>
      </c>
      <c r="M371" s="212"/>
      <c r="N371" s="199"/>
      <c r="Z371" s="193"/>
      <c r="AA371" s="200"/>
      <c r="AF371" s="200" t="s">
        <v>398</v>
      </c>
      <c r="AI371" s="200"/>
      <c r="AK371" s="200"/>
    </row>
    <row r="372" spans="1:37" s="108" customFormat="1" ht="45" customHeight="1">
      <c r="A372" s="194" t="s">
        <v>656</v>
      </c>
      <c r="B372" s="195" t="s">
        <v>1687</v>
      </c>
      <c r="C372" s="1145" t="s">
        <v>1688</v>
      </c>
      <c r="D372" s="1145"/>
      <c r="E372" s="1145"/>
      <c r="F372" s="196" t="s">
        <v>486</v>
      </c>
      <c r="G372" s="196"/>
      <c r="H372" s="196"/>
      <c r="I372" s="251">
        <v>2</v>
      </c>
      <c r="J372" s="218">
        <v>8.1</v>
      </c>
      <c r="K372" s="196"/>
      <c r="L372" s="218">
        <v>16.2</v>
      </c>
      <c r="M372" s="196"/>
      <c r="N372" s="199"/>
      <c r="Z372" s="193"/>
      <c r="AA372" s="200" t="s">
        <v>1688</v>
      </c>
      <c r="AF372" s="200"/>
      <c r="AI372" s="200"/>
      <c r="AK372" s="200"/>
    </row>
    <row r="373" spans="1:37" s="108" customFormat="1" ht="12" customHeight="1">
      <c r="A373" s="216"/>
      <c r="B373" s="217"/>
      <c r="C373" s="1141" t="s">
        <v>409</v>
      </c>
      <c r="D373" s="1141"/>
      <c r="E373" s="1141"/>
      <c r="F373" s="1141"/>
      <c r="G373" s="1141"/>
      <c r="H373" s="1141"/>
      <c r="I373" s="1141"/>
      <c r="J373" s="1141"/>
      <c r="K373" s="1141"/>
      <c r="L373" s="1141"/>
      <c r="M373" s="1141"/>
      <c r="N373" s="1146"/>
      <c r="Z373" s="193"/>
      <c r="AA373" s="200"/>
      <c r="AF373" s="200"/>
      <c r="AG373" s="109" t="s">
        <v>409</v>
      </c>
      <c r="AI373" s="200"/>
      <c r="AK373" s="200"/>
    </row>
    <row r="374" spans="1:37" s="108" customFormat="1" ht="12" customHeight="1">
      <c r="A374" s="216"/>
      <c r="B374" s="217"/>
      <c r="C374" s="1145" t="s">
        <v>398</v>
      </c>
      <c r="D374" s="1145"/>
      <c r="E374" s="1145"/>
      <c r="F374" s="196"/>
      <c r="G374" s="196"/>
      <c r="H374" s="196"/>
      <c r="I374" s="196"/>
      <c r="J374" s="198"/>
      <c r="K374" s="196"/>
      <c r="L374" s="218">
        <v>16.2</v>
      </c>
      <c r="M374" s="212"/>
      <c r="N374" s="199"/>
      <c r="Z374" s="193"/>
      <c r="AA374" s="200"/>
      <c r="AF374" s="200" t="s">
        <v>398</v>
      </c>
      <c r="AI374" s="200"/>
      <c r="AK374" s="200"/>
    </row>
    <row r="375" spans="1:37" s="108" customFormat="1" ht="22.5" customHeight="1">
      <c r="A375" s="194" t="s">
        <v>664</v>
      </c>
      <c r="B375" s="195" t="s">
        <v>1689</v>
      </c>
      <c r="C375" s="1145" t="s">
        <v>1690</v>
      </c>
      <c r="D375" s="1145"/>
      <c r="E375" s="1145"/>
      <c r="F375" s="196" t="s">
        <v>486</v>
      </c>
      <c r="G375" s="196"/>
      <c r="H375" s="196"/>
      <c r="I375" s="251">
        <v>1</v>
      </c>
      <c r="J375" s="218">
        <v>35.64</v>
      </c>
      <c r="K375" s="196"/>
      <c r="L375" s="218">
        <v>35.64</v>
      </c>
      <c r="M375" s="196"/>
      <c r="N375" s="199"/>
      <c r="Z375" s="193"/>
      <c r="AA375" s="200" t="s">
        <v>1690</v>
      </c>
      <c r="AF375" s="200"/>
      <c r="AI375" s="200"/>
      <c r="AK375" s="200"/>
    </row>
    <row r="376" spans="1:37" s="108" customFormat="1" ht="12" customHeight="1">
      <c r="A376" s="216"/>
      <c r="B376" s="217"/>
      <c r="C376" s="1141" t="s">
        <v>409</v>
      </c>
      <c r="D376" s="1141"/>
      <c r="E376" s="1141"/>
      <c r="F376" s="1141"/>
      <c r="G376" s="1141"/>
      <c r="H376" s="1141"/>
      <c r="I376" s="1141"/>
      <c r="J376" s="1141"/>
      <c r="K376" s="1141"/>
      <c r="L376" s="1141"/>
      <c r="M376" s="1141"/>
      <c r="N376" s="1146"/>
      <c r="Z376" s="193"/>
      <c r="AA376" s="200"/>
      <c r="AF376" s="200"/>
      <c r="AG376" s="109" t="s">
        <v>409</v>
      </c>
      <c r="AI376" s="200"/>
      <c r="AK376" s="200"/>
    </row>
    <row r="377" spans="1:37" s="108" customFormat="1" ht="12" customHeight="1">
      <c r="A377" s="216"/>
      <c r="B377" s="217"/>
      <c r="C377" s="1145" t="s">
        <v>398</v>
      </c>
      <c r="D377" s="1145"/>
      <c r="E377" s="1145"/>
      <c r="F377" s="196"/>
      <c r="G377" s="196"/>
      <c r="H377" s="196"/>
      <c r="I377" s="196"/>
      <c r="J377" s="198"/>
      <c r="K377" s="196"/>
      <c r="L377" s="218">
        <v>35.64</v>
      </c>
      <c r="M377" s="212"/>
      <c r="N377" s="199"/>
      <c r="Z377" s="193"/>
      <c r="AA377" s="200"/>
      <c r="AF377" s="200" t="s">
        <v>398</v>
      </c>
      <c r="AI377" s="200"/>
      <c r="AK377" s="200"/>
    </row>
    <row r="378" spans="1:37" s="108" customFormat="1" ht="22.5" customHeight="1">
      <c r="A378" s="194" t="s">
        <v>670</v>
      </c>
      <c r="B378" s="195" t="s">
        <v>1736</v>
      </c>
      <c r="C378" s="1145" t="s">
        <v>1737</v>
      </c>
      <c r="D378" s="1145"/>
      <c r="E378" s="1145"/>
      <c r="F378" s="196" t="s">
        <v>711</v>
      </c>
      <c r="G378" s="196"/>
      <c r="H378" s="196"/>
      <c r="I378" s="256">
        <v>0.2</v>
      </c>
      <c r="J378" s="218">
        <v>204.5</v>
      </c>
      <c r="K378" s="196"/>
      <c r="L378" s="218">
        <v>40.9</v>
      </c>
      <c r="M378" s="196"/>
      <c r="N378" s="199"/>
      <c r="Z378" s="193"/>
      <c r="AA378" s="200" t="s">
        <v>1737</v>
      </c>
      <c r="AF378" s="200"/>
      <c r="AI378" s="200"/>
      <c r="AK378" s="200"/>
    </row>
    <row r="379" spans="1:37" s="108" customFormat="1" ht="12" customHeight="1">
      <c r="A379" s="216"/>
      <c r="B379" s="217"/>
      <c r="C379" s="1141" t="s">
        <v>409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F379" s="200"/>
      <c r="AG379" s="109" t="s">
        <v>409</v>
      </c>
      <c r="AI379" s="200"/>
      <c r="AK379" s="200"/>
    </row>
    <row r="380" spans="1:37" s="108" customFormat="1" ht="12" customHeight="1">
      <c r="A380" s="201"/>
      <c r="B380" s="202"/>
      <c r="C380" s="1141" t="s">
        <v>1792</v>
      </c>
      <c r="D380" s="1141"/>
      <c r="E380" s="1141"/>
      <c r="F380" s="1141"/>
      <c r="G380" s="1141"/>
      <c r="H380" s="1141"/>
      <c r="I380" s="1141"/>
      <c r="J380" s="1141"/>
      <c r="K380" s="1141"/>
      <c r="L380" s="1141"/>
      <c r="M380" s="1141"/>
      <c r="N380" s="1146"/>
      <c r="Z380" s="193"/>
      <c r="AA380" s="200"/>
      <c r="AF380" s="200"/>
      <c r="AH380" s="109" t="s">
        <v>1792</v>
      </c>
      <c r="AI380" s="200"/>
      <c r="AK380" s="200"/>
    </row>
    <row r="381" spans="1:37" s="108" customFormat="1" ht="12" customHeight="1">
      <c r="A381" s="216"/>
      <c r="B381" s="217"/>
      <c r="C381" s="1145" t="s">
        <v>398</v>
      </c>
      <c r="D381" s="1145"/>
      <c r="E381" s="1145"/>
      <c r="F381" s="196"/>
      <c r="G381" s="196"/>
      <c r="H381" s="196"/>
      <c r="I381" s="196"/>
      <c r="J381" s="198"/>
      <c r="K381" s="196"/>
      <c r="L381" s="218">
        <v>40.9</v>
      </c>
      <c r="M381" s="212"/>
      <c r="N381" s="199"/>
      <c r="Z381" s="193"/>
      <c r="AA381" s="200"/>
      <c r="AF381" s="200" t="s">
        <v>398</v>
      </c>
      <c r="AI381" s="200"/>
      <c r="AK381" s="200"/>
    </row>
    <row r="382" spans="1:37" s="108" customFormat="1" ht="33.75" customHeight="1">
      <c r="A382" s="194" t="s">
        <v>675</v>
      </c>
      <c r="B382" s="195" t="s">
        <v>1739</v>
      </c>
      <c r="C382" s="1145" t="s">
        <v>1740</v>
      </c>
      <c r="D382" s="1145"/>
      <c r="E382" s="1145"/>
      <c r="F382" s="196" t="s">
        <v>711</v>
      </c>
      <c r="G382" s="196"/>
      <c r="H382" s="196"/>
      <c r="I382" s="256">
        <v>0.5</v>
      </c>
      <c r="J382" s="218">
        <v>24.5</v>
      </c>
      <c r="K382" s="196"/>
      <c r="L382" s="218">
        <v>12.25</v>
      </c>
      <c r="M382" s="196"/>
      <c r="N382" s="199"/>
      <c r="Z382" s="193"/>
      <c r="AA382" s="200" t="s">
        <v>1740</v>
      </c>
      <c r="AF382" s="200"/>
      <c r="AI382" s="200"/>
      <c r="AK382" s="200"/>
    </row>
    <row r="383" spans="1:37" s="108" customFormat="1" ht="12" customHeight="1">
      <c r="A383" s="216"/>
      <c r="B383" s="217"/>
      <c r="C383" s="1141" t="s">
        <v>409</v>
      </c>
      <c r="D383" s="1141"/>
      <c r="E383" s="1141"/>
      <c r="F383" s="1141"/>
      <c r="G383" s="1141"/>
      <c r="H383" s="1141"/>
      <c r="I383" s="1141"/>
      <c r="J383" s="1141"/>
      <c r="K383" s="1141"/>
      <c r="L383" s="1141"/>
      <c r="M383" s="1141"/>
      <c r="N383" s="1146"/>
      <c r="Z383" s="193"/>
      <c r="AA383" s="200"/>
      <c r="AF383" s="200"/>
      <c r="AG383" s="109" t="s">
        <v>409</v>
      </c>
      <c r="AI383" s="200"/>
      <c r="AK383" s="200"/>
    </row>
    <row r="384" spans="1:37" s="108" customFormat="1" ht="12" customHeight="1">
      <c r="A384" s="201"/>
      <c r="B384" s="202"/>
      <c r="C384" s="1141" t="s">
        <v>1793</v>
      </c>
      <c r="D384" s="1141"/>
      <c r="E384" s="1141"/>
      <c r="F384" s="1141"/>
      <c r="G384" s="1141"/>
      <c r="H384" s="1141"/>
      <c r="I384" s="1141"/>
      <c r="J384" s="1141"/>
      <c r="K384" s="1141"/>
      <c r="L384" s="1141"/>
      <c r="M384" s="1141"/>
      <c r="N384" s="1146"/>
      <c r="Z384" s="193"/>
      <c r="AA384" s="200"/>
      <c r="AF384" s="200"/>
      <c r="AH384" s="109" t="s">
        <v>1793</v>
      </c>
      <c r="AI384" s="200"/>
      <c r="AK384" s="200"/>
    </row>
    <row r="385" spans="1:37" s="108" customFormat="1" ht="12" customHeight="1">
      <c r="A385" s="216"/>
      <c r="B385" s="217"/>
      <c r="C385" s="1145" t="s">
        <v>398</v>
      </c>
      <c r="D385" s="1145"/>
      <c r="E385" s="1145"/>
      <c r="F385" s="196"/>
      <c r="G385" s="196"/>
      <c r="H385" s="196"/>
      <c r="I385" s="196"/>
      <c r="J385" s="198"/>
      <c r="K385" s="196"/>
      <c r="L385" s="218">
        <v>12.25</v>
      </c>
      <c r="M385" s="212"/>
      <c r="N385" s="199"/>
      <c r="Z385" s="193"/>
      <c r="AA385" s="200"/>
      <c r="AF385" s="200" t="s">
        <v>398</v>
      </c>
      <c r="AI385" s="200"/>
      <c r="AK385" s="200"/>
    </row>
    <row r="386" spans="1:37" s="108" customFormat="1" ht="45" customHeight="1">
      <c r="A386" s="194" t="s">
        <v>678</v>
      </c>
      <c r="B386" s="195" t="s">
        <v>1742</v>
      </c>
      <c r="C386" s="1145" t="s">
        <v>1743</v>
      </c>
      <c r="D386" s="1145"/>
      <c r="E386" s="1145"/>
      <c r="F386" s="196" t="s">
        <v>1744</v>
      </c>
      <c r="G386" s="196"/>
      <c r="H386" s="196"/>
      <c r="I386" s="256">
        <v>0.2</v>
      </c>
      <c r="J386" s="198"/>
      <c r="K386" s="196"/>
      <c r="L386" s="198"/>
      <c r="M386" s="196"/>
      <c r="N386" s="199"/>
      <c r="Z386" s="193"/>
      <c r="AA386" s="200" t="s">
        <v>1743</v>
      </c>
      <c r="AF386" s="200"/>
      <c r="AI386" s="200"/>
      <c r="AK386" s="200"/>
    </row>
    <row r="387" spans="1:37" s="108" customFormat="1" ht="12" customHeight="1">
      <c r="A387" s="201"/>
      <c r="B387" s="202"/>
      <c r="C387" s="1141" t="s">
        <v>1792</v>
      </c>
      <c r="D387" s="1141"/>
      <c r="E387" s="1141"/>
      <c r="F387" s="1141"/>
      <c r="G387" s="1141"/>
      <c r="H387" s="1141"/>
      <c r="I387" s="1141"/>
      <c r="J387" s="1141"/>
      <c r="K387" s="1141"/>
      <c r="L387" s="1141"/>
      <c r="M387" s="1141"/>
      <c r="N387" s="1146"/>
      <c r="Z387" s="193"/>
      <c r="AA387" s="200"/>
      <c r="AF387" s="200"/>
      <c r="AH387" s="109" t="s">
        <v>1792</v>
      </c>
      <c r="AI387" s="200"/>
      <c r="AK387" s="200"/>
    </row>
    <row r="388" spans="1:37" s="108" customFormat="1" ht="33.75" customHeight="1">
      <c r="A388" s="203"/>
      <c r="B388" s="204" t="s">
        <v>385</v>
      </c>
      <c r="C388" s="1141" t="s">
        <v>386</v>
      </c>
      <c r="D388" s="1141"/>
      <c r="E388" s="1141"/>
      <c r="F388" s="1141"/>
      <c r="G388" s="1141"/>
      <c r="H388" s="1141"/>
      <c r="I388" s="1141"/>
      <c r="J388" s="1141"/>
      <c r="K388" s="1141"/>
      <c r="L388" s="1141"/>
      <c r="M388" s="1141"/>
      <c r="N388" s="1146"/>
      <c r="Z388" s="193"/>
      <c r="AA388" s="200"/>
      <c r="AB388" s="109" t="s">
        <v>386</v>
      </c>
      <c r="AF388" s="200"/>
      <c r="AI388" s="200"/>
      <c r="AK388" s="200"/>
    </row>
    <row r="389" spans="1:37" s="108" customFormat="1" ht="12">
      <c r="A389" s="205"/>
      <c r="B389" s="206">
        <v>1</v>
      </c>
      <c r="C389" s="1141" t="s">
        <v>446</v>
      </c>
      <c r="D389" s="1141"/>
      <c r="E389" s="1141"/>
      <c r="F389" s="207"/>
      <c r="G389" s="207"/>
      <c r="H389" s="207"/>
      <c r="I389" s="207"/>
      <c r="J389" s="208">
        <v>21.82</v>
      </c>
      <c r="K389" s="209">
        <v>1.25</v>
      </c>
      <c r="L389" s="208">
        <v>5.46</v>
      </c>
      <c r="M389" s="207"/>
      <c r="N389" s="210"/>
      <c r="Z389" s="193"/>
      <c r="AA389" s="200"/>
      <c r="AC389" s="109" t="s">
        <v>446</v>
      </c>
      <c r="AF389" s="200"/>
      <c r="AI389" s="200"/>
      <c r="AK389" s="200"/>
    </row>
    <row r="390" spans="1:37" s="108" customFormat="1" ht="12">
      <c r="A390" s="205"/>
      <c r="B390" s="206">
        <v>2</v>
      </c>
      <c r="C390" s="1141" t="s">
        <v>387</v>
      </c>
      <c r="D390" s="1141"/>
      <c r="E390" s="1141"/>
      <c r="F390" s="207"/>
      <c r="G390" s="207"/>
      <c r="H390" s="207"/>
      <c r="I390" s="207"/>
      <c r="J390" s="208">
        <v>17.27</v>
      </c>
      <c r="K390" s="209">
        <v>1.25</v>
      </c>
      <c r="L390" s="208">
        <v>4.32</v>
      </c>
      <c r="M390" s="207"/>
      <c r="N390" s="210"/>
      <c r="Z390" s="193"/>
      <c r="AA390" s="200"/>
      <c r="AC390" s="109" t="s">
        <v>387</v>
      </c>
      <c r="AF390" s="200"/>
      <c r="AI390" s="200"/>
      <c r="AK390" s="200"/>
    </row>
    <row r="391" spans="1:37" s="108" customFormat="1" ht="12">
      <c r="A391" s="205"/>
      <c r="B391" s="206">
        <v>3</v>
      </c>
      <c r="C391" s="1141" t="s">
        <v>388</v>
      </c>
      <c r="D391" s="1141"/>
      <c r="E391" s="1141"/>
      <c r="F391" s="207"/>
      <c r="G391" s="207"/>
      <c r="H391" s="207"/>
      <c r="I391" s="207"/>
      <c r="J391" s="208">
        <v>2.9</v>
      </c>
      <c r="K391" s="209">
        <v>1.25</v>
      </c>
      <c r="L391" s="208">
        <v>0.73</v>
      </c>
      <c r="M391" s="207"/>
      <c r="N391" s="210"/>
      <c r="Z391" s="193"/>
      <c r="AA391" s="200"/>
      <c r="AC391" s="109" t="s">
        <v>388</v>
      </c>
      <c r="AF391" s="200"/>
      <c r="AI391" s="200"/>
      <c r="AK391" s="200"/>
    </row>
    <row r="392" spans="1:37" s="108" customFormat="1" ht="12">
      <c r="A392" s="205"/>
      <c r="B392" s="206">
        <v>4</v>
      </c>
      <c r="C392" s="1141" t="s">
        <v>447</v>
      </c>
      <c r="D392" s="1141"/>
      <c r="E392" s="1141"/>
      <c r="F392" s="207"/>
      <c r="G392" s="207"/>
      <c r="H392" s="207"/>
      <c r="I392" s="207"/>
      <c r="J392" s="208">
        <v>89.78</v>
      </c>
      <c r="K392" s="207"/>
      <c r="L392" s="208">
        <v>17.96</v>
      </c>
      <c r="M392" s="207"/>
      <c r="N392" s="210"/>
      <c r="Z392" s="193"/>
      <c r="AA392" s="200"/>
      <c r="AC392" s="109" t="s">
        <v>447</v>
      </c>
      <c r="AF392" s="200"/>
      <c r="AI392" s="200"/>
      <c r="AK392" s="200"/>
    </row>
    <row r="393" spans="1:37" s="108" customFormat="1" ht="12">
      <c r="A393" s="205"/>
      <c r="B393" s="204"/>
      <c r="C393" s="1141" t="s">
        <v>448</v>
      </c>
      <c r="D393" s="1141"/>
      <c r="E393" s="1141"/>
      <c r="F393" s="207" t="s">
        <v>390</v>
      </c>
      <c r="G393" s="248">
        <v>2.2000000000000002</v>
      </c>
      <c r="H393" s="209">
        <v>1.25</v>
      </c>
      <c r="I393" s="209">
        <v>0.55000000000000004</v>
      </c>
      <c r="J393" s="204"/>
      <c r="K393" s="207"/>
      <c r="L393" s="204"/>
      <c r="M393" s="207"/>
      <c r="N393" s="210"/>
      <c r="Z393" s="193"/>
      <c r="AA393" s="200"/>
      <c r="AD393" s="109" t="s">
        <v>448</v>
      </c>
      <c r="AF393" s="200"/>
      <c r="AI393" s="200"/>
      <c r="AK393" s="200"/>
    </row>
    <row r="394" spans="1:37" s="108" customFormat="1" ht="12">
      <c r="A394" s="205"/>
      <c r="B394" s="204"/>
      <c r="C394" s="1141" t="s">
        <v>389</v>
      </c>
      <c r="D394" s="1141"/>
      <c r="E394" s="1141"/>
      <c r="F394" s="207" t="s">
        <v>390</v>
      </c>
      <c r="G394" s="209">
        <v>0.25</v>
      </c>
      <c r="H394" s="209">
        <v>1.25</v>
      </c>
      <c r="I394" s="250">
        <v>6.25E-2</v>
      </c>
      <c r="J394" s="204"/>
      <c r="K394" s="207"/>
      <c r="L394" s="204"/>
      <c r="M394" s="207"/>
      <c r="N394" s="210"/>
      <c r="Z394" s="193"/>
      <c r="AA394" s="200"/>
      <c r="AD394" s="109" t="s">
        <v>389</v>
      </c>
      <c r="AF394" s="200"/>
      <c r="AI394" s="200"/>
      <c r="AK394" s="200"/>
    </row>
    <row r="395" spans="1:37" s="108" customFormat="1" ht="12" customHeight="1">
      <c r="A395" s="205"/>
      <c r="B395" s="204"/>
      <c r="C395" s="1150" t="s">
        <v>391</v>
      </c>
      <c r="D395" s="1150"/>
      <c r="E395" s="1150"/>
      <c r="F395" s="212"/>
      <c r="G395" s="212"/>
      <c r="H395" s="212"/>
      <c r="I395" s="212"/>
      <c r="J395" s="213">
        <v>128.87</v>
      </c>
      <c r="K395" s="212"/>
      <c r="L395" s="213">
        <v>27.74</v>
      </c>
      <c r="M395" s="212"/>
      <c r="N395" s="214"/>
      <c r="Z395" s="193"/>
      <c r="AA395" s="200"/>
      <c r="AE395" s="109" t="s">
        <v>391</v>
      </c>
      <c r="AF395" s="200"/>
      <c r="AI395" s="200"/>
      <c r="AK395" s="200"/>
    </row>
    <row r="396" spans="1:37" s="108" customFormat="1" ht="12">
      <c r="A396" s="205"/>
      <c r="B396" s="204"/>
      <c r="C396" s="1141" t="s">
        <v>392</v>
      </c>
      <c r="D396" s="1141"/>
      <c r="E396" s="1141"/>
      <c r="F396" s="207"/>
      <c r="G396" s="207"/>
      <c r="H396" s="207"/>
      <c r="I396" s="207"/>
      <c r="J396" s="204"/>
      <c r="K396" s="207"/>
      <c r="L396" s="208">
        <v>6.19</v>
      </c>
      <c r="M396" s="207"/>
      <c r="N396" s="210"/>
      <c r="Z396" s="193"/>
      <c r="AA396" s="200"/>
      <c r="AD396" s="109" t="s">
        <v>392</v>
      </c>
      <c r="AF396" s="200"/>
      <c r="AI396" s="200"/>
      <c r="AK396" s="200"/>
    </row>
    <row r="397" spans="1:37" s="108" customFormat="1" ht="22.5" customHeight="1">
      <c r="A397" s="205"/>
      <c r="B397" s="204" t="s">
        <v>550</v>
      </c>
      <c r="C397" s="1141" t="s">
        <v>551</v>
      </c>
      <c r="D397" s="1141"/>
      <c r="E397" s="1141"/>
      <c r="F397" s="207" t="s">
        <v>395</v>
      </c>
      <c r="G397" s="215">
        <v>97</v>
      </c>
      <c r="H397" s="207"/>
      <c r="I397" s="215">
        <v>97</v>
      </c>
      <c r="J397" s="204"/>
      <c r="K397" s="207"/>
      <c r="L397" s="208">
        <v>6</v>
      </c>
      <c r="M397" s="207"/>
      <c r="N397" s="210"/>
      <c r="Z397" s="193"/>
      <c r="AA397" s="200"/>
      <c r="AD397" s="109" t="s">
        <v>551</v>
      </c>
      <c r="AF397" s="200"/>
      <c r="AI397" s="200"/>
      <c r="AK397" s="200"/>
    </row>
    <row r="398" spans="1:37" s="108" customFormat="1" ht="22.5" customHeight="1">
      <c r="A398" s="205"/>
      <c r="B398" s="204" t="s">
        <v>552</v>
      </c>
      <c r="C398" s="1141" t="s">
        <v>553</v>
      </c>
      <c r="D398" s="1141"/>
      <c r="E398" s="1141"/>
      <c r="F398" s="207" t="s">
        <v>395</v>
      </c>
      <c r="G398" s="215">
        <v>55</v>
      </c>
      <c r="H398" s="207"/>
      <c r="I398" s="215">
        <v>55</v>
      </c>
      <c r="J398" s="204"/>
      <c r="K398" s="207"/>
      <c r="L398" s="208">
        <v>3.4</v>
      </c>
      <c r="M398" s="207"/>
      <c r="N398" s="210"/>
      <c r="Z398" s="193"/>
      <c r="AA398" s="200"/>
      <c r="AD398" s="109" t="s">
        <v>553</v>
      </c>
      <c r="AF398" s="200"/>
      <c r="AI398" s="200"/>
      <c r="AK398" s="200"/>
    </row>
    <row r="399" spans="1:37" s="108" customFormat="1" ht="12" customHeight="1">
      <c r="A399" s="216"/>
      <c r="B399" s="217"/>
      <c r="C399" s="1145" t="s">
        <v>398</v>
      </c>
      <c r="D399" s="1145"/>
      <c r="E399" s="1145"/>
      <c r="F399" s="196"/>
      <c r="G399" s="196"/>
      <c r="H399" s="196"/>
      <c r="I399" s="196"/>
      <c r="J399" s="198"/>
      <c r="K399" s="196"/>
      <c r="L399" s="218">
        <v>37.14</v>
      </c>
      <c r="M399" s="212"/>
      <c r="N399" s="199"/>
      <c r="Z399" s="193"/>
      <c r="AA399" s="200"/>
      <c r="AF399" s="200" t="s">
        <v>398</v>
      </c>
      <c r="AI399" s="200"/>
      <c r="AK399" s="200"/>
    </row>
    <row r="400" spans="1:37" s="108" customFormat="1" ht="33.75" customHeight="1">
      <c r="A400" s="194" t="s">
        <v>681</v>
      </c>
      <c r="B400" s="195" t="s">
        <v>1746</v>
      </c>
      <c r="C400" s="1145" t="s">
        <v>1747</v>
      </c>
      <c r="D400" s="1145"/>
      <c r="E400" s="1145"/>
      <c r="F400" s="196" t="s">
        <v>481</v>
      </c>
      <c r="G400" s="196"/>
      <c r="H400" s="196"/>
      <c r="I400" s="247">
        <v>0.02</v>
      </c>
      <c r="J400" s="218">
        <v>409.53</v>
      </c>
      <c r="K400" s="196"/>
      <c r="L400" s="218">
        <v>8.19</v>
      </c>
      <c r="M400" s="196"/>
      <c r="N400" s="199"/>
      <c r="Z400" s="193"/>
      <c r="AA400" s="200" t="s">
        <v>1747</v>
      </c>
      <c r="AF400" s="200"/>
      <c r="AI400" s="200"/>
      <c r="AK400" s="200"/>
    </row>
    <row r="401" spans="1:37" s="108" customFormat="1" ht="12" customHeight="1">
      <c r="A401" s="216"/>
      <c r="B401" s="217"/>
      <c r="C401" s="1141" t="s">
        <v>409</v>
      </c>
      <c r="D401" s="1141"/>
      <c r="E401" s="1141"/>
      <c r="F401" s="1141"/>
      <c r="G401" s="1141"/>
      <c r="H401" s="1141"/>
      <c r="I401" s="1141"/>
      <c r="J401" s="1141"/>
      <c r="K401" s="1141"/>
      <c r="L401" s="1141"/>
      <c r="M401" s="1141"/>
      <c r="N401" s="1146"/>
      <c r="Z401" s="193"/>
      <c r="AA401" s="200"/>
      <c r="AF401" s="200"/>
      <c r="AG401" s="109" t="s">
        <v>409</v>
      </c>
      <c r="AI401" s="200"/>
      <c r="AK401" s="200"/>
    </row>
    <row r="402" spans="1:37" s="108" customFormat="1" ht="12" customHeight="1">
      <c r="A402" s="201"/>
      <c r="B402" s="202"/>
      <c r="C402" s="1141" t="s">
        <v>1794</v>
      </c>
      <c r="D402" s="1141"/>
      <c r="E402" s="1141"/>
      <c r="F402" s="1141"/>
      <c r="G402" s="1141"/>
      <c r="H402" s="1141"/>
      <c r="I402" s="1141"/>
      <c r="J402" s="1141"/>
      <c r="K402" s="1141"/>
      <c r="L402" s="1141"/>
      <c r="M402" s="1141"/>
      <c r="N402" s="1146"/>
      <c r="Z402" s="193"/>
      <c r="AA402" s="200"/>
      <c r="AF402" s="200"/>
      <c r="AH402" s="109" t="s">
        <v>1794</v>
      </c>
      <c r="AI402" s="200"/>
      <c r="AK402" s="200"/>
    </row>
    <row r="403" spans="1:37" s="108" customFormat="1" ht="12" customHeight="1">
      <c r="A403" s="216"/>
      <c r="B403" s="217"/>
      <c r="C403" s="1145" t="s">
        <v>398</v>
      </c>
      <c r="D403" s="1145"/>
      <c r="E403" s="1145"/>
      <c r="F403" s="196"/>
      <c r="G403" s="196"/>
      <c r="H403" s="196"/>
      <c r="I403" s="196"/>
      <c r="J403" s="198"/>
      <c r="K403" s="196"/>
      <c r="L403" s="218">
        <v>8.19</v>
      </c>
      <c r="M403" s="212"/>
      <c r="N403" s="199"/>
      <c r="Z403" s="193"/>
      <c r="AA403" s="200"/>
      <c r="AF403" s="200" t="s">
        <v>398</v>
      </c>
      <c r="AI403" s="200"/>
      <c r="AK403" s="200"/>
    </row>
    <row r="404" spans="1:37" s="108" customFormat="1" ht="12" customHeight="1">
      <c r="A404" s="194" t="s">
        <v>686</v>
      </c>
      <c r="B404" s="195" t="s">
        <v>1795</v>
      </c>
      <c r="C404" s="1145" t="s">
        <v>1796</v>
      </c>
      <c r="D404" s="1145"/>
      <c r="E404" s="1145"/>
      <c r="F404" s="196" t="s">
        <v>711</v>
      </c>
      <c r="G404" s="196"/>
      <c r="H404" s="196"/>
      <c r="I404" s="256">
        <v>0.2</v>
      </c>
      <c r="J404" s="198"/>
      <c r="K404" s="196"/>
      <c r="L404" s="198"/>
      <c r="M404" s="196"/>
      <c r="N404" s="199"/>
      <c r="Z404" s="193"/>
      <c r="AA404" s="200" t="s">
        <v>1796</v>
      </c>
      <c r="AF404" s="200"/>
      <c r="AI404" s="200"/>
      <c r="AK404" s="200"/>
    </row>
    <row r="405" spans="1:37" s="108" customFormat="1" ht="12" customHeight="1">
      <c r="A405" s="201"/>
      <c r="B405" s="202"/>
      <c r="C405" s="1141" t="s">
        <v>1797</v>
      </c>
      <c r="D405" s="1141"/>
      <c r="E405" s="1141"/>
      <c r="F405" s="1141"/>
      <c r="G405" s="1141"/>
      <c r="H405" s="1141"/>
      <c r="I405" s="1141"/>
      <c r="J405" s="1141"/>
      <c r="K405" s="1141"/>
      <c r="L405" s="1141"/>
      <c r="M405" s="1141"/>
      <c r="N405" s="1146"/>
      <c r="Z405" s="193"/>
      <c r="AA405" s="200"/>
      <c r="AF405" s="200"/>
      <c r="AH405" s="109" t="s">
        <v>1797</v>
      </c>
      <c r="AI405" s="200"/>
      <c r="AK405" s="200"/>
    </row>
    <row r="406" spans="1:37" s="108" customFormat="1" ht="33.75" customHeight="1">
      <c r="A406" s="203"/>
      <c r="B406" s="204" t="s">
        <v>385</v>
      </c>
      <c r="C406" s="1141" t="s">
        <v>386</v>
      </c>
      <c r="D406" s="1141"/>
      <c r="E406" s="1141"/>
      <c r="F406" s="1141"/>
      <c r="G406" s="1141"/>
      <c r="H406" s="1141"/>
      <c r="I406" s="1141"/>
      <c r="J406" s="1141"/>
      <c r="K406" s="1141"/>
      <c r="L406" s="1141"/>
      <c r="M406" s="1141"/>
      <c r="N406" s="1146"/>
      <c r="Z406" s="193"/>
      <c r="AA406" s="200"/>
      <c r="AB406" s="109" t="s">
        <v>386</v>
      </c>
      <c r="AF406" s="200"/>
      <c r="AI406" s="200"/>
      <c r="AK406" s="200"/>
    </row>
    <row r="407" spans="1:37" s="108" customFormat="1" ht="12">
      <c r="A407" s="205"/>
      <c r="B407" s="206">
        <v>1</v>
      </c>
      <c r="C407" s="1141" t="s">
        <v>446</v>
      </c>
      <c r="D407" s="1141"/>
      <c r="E407" s="1141"/>
      <c r="F407" s="207"/>
      <c r="G407" s="207"/>
      <c r="H407" s="207"/>
      <c r="I407" s="207"/>
      <c r="J407" s="208">
        <v>67.34</v>
      </c>
      <c r="K407" s="209">
        <v>1.25</v>
      </c>
      <c r="L407" s="208">
        <v>16.84</v>
      </c>
      <c r="M407" s="207"/>
      <c r="N407" s="210"/>
      <c r="Z407" s="193"/>
      <c r="AA407" s="200"/>
      <c r="AC407" s="109" t="s">
        <v>446</v>
      </c>
      <c r="AF407" s="200"/>
      <c r="AI407" s="200"/>
      <c r="AK407" s="200"/>
    </row>
    <row r="408" spans="1:37" s="108" customFormat="1" ht="12">
      <c r="A408" s="205"/>
      <c r="B408" s="206">
        <v>4</v>
      </c>
      <c r="C408" s="1141" t="s">
        <v>447</v>
      </c>
      <c r="D408" s="1141"/>
      <c r="E408" s="1141"/>
      <c r="F408" s="207"/>
      <c r="G408" s="207"/>
      <c r="H408" s="207"/>
      <c r="I408" s="207"/>
      <c r="J408" s="208">
        <v>15.42</v>
      </c>
      <c r="K408" s="207"/>
      <c r="L408" s="208">
        <v>3.08</v>
      </c>
      <c r="M408" s="207"/>
      <c r="N408" s="210"/>
      <c r="Z408" s="193"/>
      <c r="AA408" s="200"/>
      <c r="AC408" s="109" t="s">
        <v>447</v>
      </c>
      <c r="AF408" s="200"/>
      <c r="AI408" s="200"/>
      <c r="AK408" s="200"/>
    </row>
    <row r="409" spans="1:37" s="108" customFormat="1" ht="12">
      <c r="A409" s="205"/>
      <c r="B409" s="204"/>
      <c r="C409" s="1141" t="s">
        <v>448</v>
      </c>
      <c r="D409" s="1141"/>
      <c r="E409" s="1141"/>
      <c r="F409" s="207" t="s">
        <v>390</v>
      </c>
      <c r="G409" s="215">
        <v>7</v>
      </c>
      <c r="H409" s="209">
        <v>1.25</v>
      </c>
      <c r="I409" s="209">
        <v>1.75</v>
      </c>
      <c r="J409" s="204"/>
      <c r="K409" s="207"/>
      <c r="L409" s="204"/>
      <c r="M409" s="207"/>
      <c r="N409" s="210"/>
      <c r="Z409" s="193"/>
      <c r="AA409" s="200"/>
      <c r="AD409" s="109" t="s">
        <v>448</v>
      </c>
      <c r="AF409" s="200"/>
      <c r="AI409" s="200"/>
      <c r="AK409" s="200"/>
    </row>
    <row r="410" spans="1:37" s="108" customFormat="1" ht="12" customHeight="1">
      <c r="A410" s="205"/>
      <c r="B410" s="204"/>
      <c r="C410" s="1150" t="s">
        <v>391</v>
      </c>
      <c r="D410" s="1150"/>
      <c r="E410" s="1150"/>
      <c r="F410" s="212"/>
      <c r="G410" s="212"/>
      <c r="H410" s="212"/>
      <c r="I410" s="212"/>
      <c r="J410" s="213">
        <v>82.76</v>
      </c>
      <c r="K410" s="212"/>
      <c r="L410" s="213">
        <v>19.920000000000002</v>
      </c>
      <c r="M410" s="212"/>
      <c r="N410" s="214"/>
      <c r="Z410" s="193"/>
      <c r="AA410" s="200"/>
      <c r="AE410" s="109" t="s">
        <v>391</v>
      </c>
      <c r="AF410" s="200"/>
      <c r="AI410" s="200"/>
      <c r="AK410" s="200"/>
    </row>
    <row r="411" spans="1:37" s="108" customFormat="1" ht="12">
      <c r="A411" s="205"/>
      <c r="B411" s="204"/>
      <c r="C411" s="1141" t="s">
        <v>392</v>
      </c>
      <c r="D411" s="1141"/>
      <c r="E411" s="1141"/>
      <c r="F411" s="207"/>
      <c r="G411" s="207"/>
      <c r="H411" s="207"/>
      <c r="I411" s="207"/>
      <c r="J411" s="204"/>
      <c r="K411" s="207"/>
      <c r="L411" s="208">
        <v>16.84</v>
      </c>
      <c r="M411" s="207"/>
      <c r="N411" s="210"/>
      <c r="Z411" s="193"/>
      <c r="AA411" s="200"/>
      <c r="AD411" s="109" t="s">
        <v>392</v>
      </c>
      <c r="AF411" s="200"/>
      <c r="AI411" s="200"/>
      <c r="AK411" s="200"/>
    </row>
    <row r="412" spans="1:37" s="108" customFormat="1" ht="45" customHeight="1">
      <c r="A412" s="205"/>
      <c r="B412" s="204" t="s">
        <v>1671</v>
      </c>
      <c r="C412" s="1141" t="s">
        <v>1672</v>
      </c>
      <c r="D412" s="1141"/>
      <c r="E412" s="1141"/>
      <c r="F412" s="207" t="s">
        <v>395</v>
      </c>
      <c r="G412" s="215">
        <v>121</v>
      </c>
      <c r="H412" s="207"/>
      <c r="I412" s="215">
        <v>121</v>
      </c>
      <c r="J412" s="204"/>
      <c r="K412" s="207"/>
      <c r="L412" s="208">
        <v>20.38</v>
      </c>
      <c r="M412" s="207"/>
      <c r="N412" s="210"/>
      <c r="Z412" s="193"/>
      <c r="AA412" s="200"/>
      <c r="AD412" s="109" t="s">
        <v>1672</v>
      </c>
      <c r="AF412" s="200"/>
      <c r="AI412" s="200"/>
      <c r="AK412" s="200"/>
    </row>
    <row r="413" spans="1:37" s="108" customFormat="1" ht="45" customHeight="1">
      <c r="A413" s="205"/>
      <c r="B413" s="204" t="s">
        <v>1673</v>
      </c>
      <c r="C413" s="1141" t="s">
        <v>1674</v>
      </c>
      <c r="D413" s="1141"/>
      <c r="E413" s="1141"/>
      <c r="F413" s="207" t="s">
        <v>395</v>
      </c>
      <c r="G413" s="215">
        <v>72</v>
      </c>
      <c r="H413" s="207"/>
      <c r="I413" s="215">
        <v>72</v>
      </c>
      <c r="J413" s="204"/>
      <c r="K413" s="207"/>
      <c r="L413" s="208">
        <v>12.12</v>
      </c>
      <c r="M413" s="207"/>
      <c r="N413" s="210"/>
      <c r="Z413" s="193"/>
      <c r="AA413" s="200"/>
      <c r="AD413" s="109" t="s">
        <v>1674</v>
      </c>
      <c r="AF413" s="200"/>
      <c r="AI413" s="200"/>
      <c r="AK413" s="200"/>
    </row>
    <row r="414" spans="1:37" s="108" customFormat="1" ht="12" customHeight="1">
      <c r="A414" s="216"/>
      <c r="B414" s="217"/>
      <c r="C414" s="1145" t="s">
        <v>398</v>
      </c>
      <c r="D414" s="1145"/>
      <c r="E414" s="1145"/>
      <c r="F414" s="196"/>
      <c r="G414" s="196"/>
      <c r="H414" s="196"/>
      <c r="I414" s="196"/>
      <c r="J414" s="198"/>
      <c r="K414" s="196"/>
      <c r="L414" s="218">
        <v>52.42</v>
      </c>
      <c r="M414" s="212"/>
      <c r="N414" s="199"/>
      <c r="Z414" s="193"/>
      <c r="AA414" s="200"/>
      <c r="AF414" s="200" t="s">
        <v>398</v>
      </c>
      <c r="AI414" s="200"/>
      <c r="AK414" s="200"/>
    </row>
    <row r="415" spans="1:37" s="108" customFormat="1" ht="33.75" customHeight="1">
      <c r="A415" s="194" t="s">
        <v>689</v>
      </c>
      <c r="B415" s="195" t="s">
        <v>1798</v>
      </c>
      <c r="C415" s="1145" t="s">
        <v>1799</v>
      </c>
      <c r="D415" s="1145"/>
      <c r="E415" s="1145"/>
      <c r="F415" s="196" t="s">
        <v>960</v>
      </c>
      <c r="G415" s="196"/>
      <c r="H415" s="196"/>
      <c r="I415" s="251">
        <v>1</v>
      </c>
      <c r="J415" s="218">
        <v>106.93</v>
      </c>
      <c r="K415" s="196"/>
      <c r="L415" s="218">
        <v>106.93</v>
      </c>
      <c r="M415" s="196"/>
      <c r="N415" s="199"/>
      <c r="Z415" s="193"/>
      <c r="AA415" s="200" t="s">
        <v>1799</v>
      </c>
      <c r="AF415" s="200"/>
      <c r="AI415" s="200"/>
      <c r="AK415" s="200"/>
    </row>
    <row r="416" spans="1:37" s="108" customFormat="1" ht="12" customHeight="1">
      <c r="A416" s="216"/>
      <c r="B416" s="217"/>
      <c r="C416" s="1141" t="s">
        <v>409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F416" s="200"/>
      <c r="AG416" s="109" t="s">
        <v>409</v>
      </c>
      <c r="AI416" s="200"/>
      <c r="AK416" s="200"/>
    </row>
    <row r="417" spans="1:37" s="108" customFormat="1" ht="12" customHeight="1">
      <c r="A417" s="216"/>
      <c r="B417" s="217"/>
      <c r="C417" s="1145" t="s">
        <v>398</v>
      </c>
      <c r="D417" s="1145"/>
      <c r="E417" s="1145"/>
      <c r="F417" s="196"/>
      <c r="G417" s="196"/>
      <c r="H417" s="196"/>
      <c r="I417" s="196"/>
      <c r="J417" s="198"/>
      <c r="K417" s="196"/>
      <c r="L417" s="218">
        <v>106.93</v>
      </c>
      <c r="M417" s="212"/>
      <c r="N417" s="199"/>
      <c r="Z417" s="193"/>
      <c r="AA417" s="200"/>
      <c r="AF417" s="200" t="s">
        <v>398</v>
      </c>
      <c r="AI417" s="200"/>
      <c r="AK417" s="200"/>
    </row>
    <row r="418" spans="1:37" s="108" customFormat="1" ht="33.75" customHeight="1">
      <c r="A418" s="194" t="s">
        <v>690</v>
      </c>
      <c r="B418" s="195" t="s">
        <v>1800</v>
      </c>
      <c r="C418" s="1145" t="s">
        <v>1801</v>
      </c>
      <c r="D418" s="1145"/>
      <c r="E418" s="1145"/>
      <c r="F418" s="196" t="s">
        <v>960</v>
      </c>
      <c r="G418" s="196"/>
      <c r="H418" s="196"/>
      <c r="I418" s="251">
        <v>1</v>
      </c>
      <c r="J418" s="218">
        <v>79.92</v>
      </c>
      <c r="K418" s="196"/>
      <c r="L418" s="218">
        <v>79.92</v>
      </c>
      <c r="M418" s="196"/>
      <c r="N418" s="199"/>
      <c r="Z418" s="193"/>
      <c r="AA418" s="200" t="s">
        <v>1801</v>
      </c>
      <c r="AF418" s="200"/>
      <c r="AI418" s="200"/>
      <c r="AK418" s="200"/>
    </row>
    <row r="419" spans="1:37" s="108" customFormat="1" ht="12" customHeight="1">
      <c r="A419" s="216"/>
      <c r="B419" s="217"/>
      <c r="C419" s="1141" t="s">
        <v>409</v>
      </c>
      <c r="D419" s="1141"/>
      <c r="E419" s="1141"/>
      <c r="F419" s="1141"/>
      <c r="G419" s="1141"/>
      <c r="H419" s="1141"/>
      <c r="I419" s="1141"/>
      <c r="J419" s="1141"/>
      <c r="K419" s="1141"/>
      <c r="L419" s="1141"/>
      <c r="M419" s="1141"/>
      <c r="N419" s="1146"/>
      <c r="Z419" s="193"/>
      <c r="AA419" s="200"/>
      <c r="AF419" s="200"/>
      <c r="AG419" s="109" t="s">
        <v>409</v>
      </c>
      <c r="AI419" s="200"/>
      <c r="AK419" s="200"/>
    </row>
    <row r="420" spans="1:37" s="108" customFormat="1" ht="12" customHeight="1">
      <c r="A420" s="216"/>
      <c r="B420" s="217"/>
      <c r="C420" s="1145" t="s">
        <v>398</v>
      </c>
      <c r="D420" s="1145"/>
      <c r="E420" s="1145"/>
      <c r="F420" s="196"/>
      <c r="G420" s="196"/>
      <c r="H420" s="196"/>
      <c r="I420" s="196"/>
      <c r="J420" s="198"/>
      <c r="K420" s="196"/>
      <c r="L420" s="218">
        <v>79.92</v>
      </c>
      <c r="M420" s="212"/>
      <c r="N420" s="199"/>
      <c r="Z420" s="193"/>
      <c r="AA420" s="200"/>
      <c r="AF420" s="200" t="s">
        <v>398</v>
      </c>
      <c r="AI420" s="200"/>
      <c r="AK420" s="200"/>
    </row>
    <row r="421" spans="1:37" s="108" customFormat="1" ht="33.75" customHeight="1">
      <c r="A421" s="194" t="s">
        <v>694</v>
      </c>
      <c r="B421" s="195" t="s">
        <v>1802</v>
      </c>
      <c r="C421" s="1145" t="s">
        <v>1803</v>
      </c>
      <c r="D421" s="1145"/>
      <c r="E421" s="1145"/>
      <c r="F421" s="196" t="s">
        <v>486</v>
      </c>
      <c r="G421" s="196"/>
      <c r="H421" s="196"/>
      <c r="I421" s="251">
        <v>1</v>
      </c>
      <c r="J421" s="198"/>
      <c r="K421" s="196"/>
      <c r="L421" s="198"/>
      <c r="M421" s="196"/>
      <c r="N421" s="199"/>
      <c r="Z421" s="193"/>
      <c r="AA421" s="200" t="s">
        <v>1803</v>
      </c>
      <c r="AF421" s="200"/>
      <c r="AI421" s="200"/>
      <c r="AK421" s="200"/>
    </row>
    <row r="422" spans="1:37" s="108" customFormat="1" ht="33.75" customHeight="1">
      <c r="A422" s="203"/>
      <c r="B422" s="204" t="s">
        <v>385</v>
      </c>
      <c r="C422" s="1141" t="s">
        <v>386</v>
      </c>
      <c r="D422" s="1141"/>
      <c r="E422" s="1141"/>
      <c r="F422" s="1141"/>
      <c r="G422" s="1141"/>
      <c r="H422" s="1141"/>
      <c r="I422" s="1141"/>
      <c r="J422" s="1141"/>
      <c r="K422" s="1141"/>
      <c r="L422" s="1141"/>
      <c r="M422" s="1141"/>
      <c r="N422" s="1146"/>
      <c r="Z422" s="193"/>
      <c r="AA422" s="200"/>
      <c r="AB422" s="109" t="s">
        <v>386</v>
      </c>
      <c r="AF422" s="200"/>
      <c r="AI422" s="200"/>
      <c r="AK422" s="200"/>
    </row>
    <row r="423" spans="1:37" s="108" customFormat="1" ht="12">
      <c r="A423" s="205"/>
      <c r="B423" s="206">
        <v>1</v>
      </c>
      <c r="C423" s="1141" t="s">
        <v>446</v>
      </c>
      <c r="D423" s="1141"/>
      <c r="E423" s="1141"/>
      <c r="F423" s="207"/>
      <c r="G423" s="207"/>
      <c r="H423" s="207"/>
      <c r="I423" s="207"/>
      <c r="J423" s="208">
        <v>3.67</v>
      </c>
      <c r="K423" s="209">
        <v>1.25</v>
      </c>
      <c r="L423" s="208">
        <v>4.59</v>
      </c>
      <c r="M423" s="207"/>
      <c r="N423" s="210"/>
      <c r="Z423" s="193"/>
      <c r="AA423" s="200"/>
      <c r="AC423" s="109" t="s">
        <v>446</v>
      </c>
      <c r="AF423" s="200"/>
      <c r="AI423" s="200"/>
      <c r="AK423" s="200"/>
    </row>
    <row r="424" spans="1:37" s="108" customFormat="1" ht="12">
      <c r="A424" s="205"/>
      <c r="B424" s="206">
        <v>4</v>
      </c>
      <c r="C424" s="1141" t="s">
        <v>447</v>
      </c>
      <c r="D424" s="1141"/>
      <c r="E424" s="1141"/>
      <c r="F424" s="207"/>
      <c r="G424" s="207"/>
      <c r="H424" s="207"/>
      <c r="I424" s="207"/>
      <c r="J424" s="208">
        <v>0.89</v>
      </c>
      <c r="K424" s="207"/>
      <c r="L424" s="208">
        <v>0.89</v>
      </c>
      <c r="M424" s="207"/>
      <c r="N424" s="210"/>
      <c r="Z424" s="193"/>
      <c r="AA424" s="200"/>
      <c r="AC424" s="109" t="s">
        <v>447</v>
      </c>
      <c r="AF424" s="200"/>
      <c r="AI424" s="200"/>
      <c r="AK424" s="200"/>
    </row>
    <row r="425" spans="1:37" s="108" customFormat="1" ht="12">
      <c r="A425" s="205"/>
      <c r="B425" s="204"/>
      <c r="C425" s="1141" t="s">
        <v>448</v>
      </c>
      <c r="D425" s="1141"/>
      <c r="E425" s="1141"/>
      <c r="F425" s="207" t="s">
        <v>390</v>
      </c>
      <c r="G425" s="209">
        <v>0.43</v>
      </c>
      <c r="H425" s="209">
        <v>1.25</v>
      </c>
      <c r="I425" s="250">
        <v>0.53749999999999998</v>
      </c>
      <c r="J425" s="204"/>
      <c r="K425" s="207"/>
      <c r="L425" s="204"/>
      <c r="M425" s="207"/>
      <c r="N425" s="210"/>
      <c r="Z425" s="193"/>
      <c r="AA425" s="200"/>
      <c r="AD425" s="109" t="s">
        <v>448</v>
      </c>
      <c r="AF425" s="200"/>
      <c r="AI425" s="200"/>
      <c r="AK425" s="200"/>
    </row>
    <row r="426" spans="1:37" s="108" customFormat="1" ht="12" customHeight="1">
      <c r="A426" s="205"/>
      <c r="B426" s="204"/>
      <c r="C426" s="1150" t="s">
        <v>391</v>
      </c>
      <c r="D426" s="1150"/>
      <c r="E426" s="1150"/>
      <c r="F426" s="212"/>
      <c r="G426" s="212"/>
      <c r="H426" s="212"/>
      <c r="I426" s="212"/>
      <c r="J426" s="213">
        <v>4.5599999999999996</v>
      </c>
      <c r="K426" s="212"/>
      <c r="L426" s="213">
        <v>5.48</v>
      </c>
      <c r="M426" s="212"/>
      <c r="N426" s="214"/>
      <c r="Z426" s="193"/>
      <c r="AA426" s="200"/>
      <c r="AE426" s="109" t="s">
        <v>391</v>
      </c>
      <c r="AF426" s="200"/>
      <c r="AI426" s="200"/>
      <c r="AK426" s="200"/>
    </row>
    <row r="427" spans="1:37" s="108" customFormat="1" ht="12">
      <c r="A427" s="205"/>
      <c r="B427" s="204"/>
      <c r="C427" s="1141" t="s">
        <v>392</v>
      </c>
      <c r="D427" s="1141"/>
      <c r="E427" s="1141"/>
      <c r="F427" s="207"/>
      <c r="G427" s="207"/>
      <c r="H427" s="207"/>
      <c r="I427" s="207"/>
      <c r="J427" s="204"/>
      <c r="K427" s="207"/>
      <c r="L427" s="208">
        <v>4.59</v>
      </c>
      <c r="M427" s="207"/>
      <c r="N427" s="210"/>
      <c r="Z427" s="193"/>
      <c r="AA427" s="200"/>
      <c r="AD427" s="109" t="s">
        <v>392</v>
      </c>
      <c r="AF427" s="200"/>
      <c r="AI427" s="200"/>
      <c r="AK427" s="200"/>
    </row>
    <row r="428" spans="1:37" s="108" customFormat="1" ht="45" customHeight="1">
      <c r="A428" s="205"/>
      <c r="B428" s="204" t="s">
        <v>1671</v>
      </c>
      <c r="C428" s="1141" t="s">
        <v>1672</v>
      </c>
      <c r="D428" s="1141"/>
      <c r="E428" s="1141"/>
      <c r="F428" s="207" t="s">
        <v>395</v>
      </c>
      <c r="G428" s="215">
        <v>121</v>
      </c>
      <c r="H428" s="207"/>
      <c r="I428" s="215">
        <v>121</v>
      </c>
      <c r="J428" s="204"/>
      <c r="K428" s="207"/>
      <c r="L428" s="208">
        <v>5.55</v>
      </c>
      <c r="M428" s="207"/>
      <c r="N428" s="210"/>
      <c r="Z428" s="193"/>
      <c r="AA428" s="200"/>
      <c r="AD428" s="109" t="s">
        <v>1672</v>
      </c>
      <c r="AF428" s="200"/>
      <c r="AI428" s="200"/>
      <c r="AK428" s="200"/>
    </row>
    <row r="429" spans="1:37" s="108" customFormat="1" ht="45" customHeight="1">
      <c r="A429" s="205"/>
      <c r="B429" s="204" t="s">
        <v>1673</v>
      </c>
      <c r="C429" s="1141" t="s">
        <v>1674</v>
      </c>
      <c r="D429" s="1141"/>
      <c r="E429" s="1141"/>
      <c r="F429" s="207" t="s">
        <v>395</v>
      </c>
      <c r="G429" s="215">
        <v>72</v>
      </c>
      <c r="H429" s="207"/>
      <c r="I429" s="215">
        <v>72</v>
      </c>
      <c r="J429" s="204"/>
      <c r="K429" s="207"/>
      <c r="L429" s="208">
        <v>3.3</v>
      </c>
      <c r="M429" s="207"/>
      <c r="N429" s="210"/>
      <c r="Z429" s="193"/>
      <c r="AA429" s="200"/>
      <c r="AD429" s="109" t="s">
        <v>1674</v>
      </c>
      <c r="AF429" s="200"/>
      <c r="AI429" s="200"/>
      <c r="AK429" s="200"/>
    </row>
    <row r="430" spans="1:37" s="108" customFormat="1" ht="12" customHeight="1">
      <c r="A430" s="216"/>
      <c r="B430" s="217"/>
      <c r="C430" s="1145" t="s">
        <v>398</v>
      </c>
      <c r="D430" s="1145"/>
      <c r="E430" s="1145"/>
      <c r="F430" s="196"/>
      <c r="G430" s="196"/>
      <c r="H430" s="196"/>
      <c r="I430" s="196"/>
      <c r="J430" s="198"/>
      <c r="K430" s="196"/>
      <c r="L430" s="218">
        <v>14.33</v>
      </c>
      <c r="M430" s="212"/>
      <c r="N430" s="199"/>
      <c r="Z430" s="193"/>
      <c r="AA430" s="200"/>
      <c r="AF430" s="200" t="s">
        <v>398</v>
      </c>
      <c r="AI430" s="200"/>
      <c r="AK430" s="200"/>
    </row>
    <row r="431" spans="1:37" s="108" customFormat="1" ht="45" customHeight="1">
      <c r="A431" s="194" t="s">
        <v>1804</v>
      </c>
      <c r="B431" s="195" t="s">
        <v>1805</v>
      </c>
      <c r="C431" s="1145" t="s">
        <v>1806</v>
      </c>
      <c r="D431" s="1145"/>
      <c r="E431" s="1145"/>
      <c r="F431" s="196" t="s">
        <v>486</v>
      </c>
      <c r="G431" s="196"/>
      <c r="H431" s="196"/>
      <c r="I431" s="251">
        <v>1</v>
      </c>
      <c r="J431" s="222">
        <v>1382.78</v>
      </c>
      <c r="K431" s="196"/>
      <c r="L431" s="222">
        <v>1382.78</v>
      </c>
      <c r="M431" s="196"/>
      <c r="N431" s="199"/>
      <c r="Z431" s="193"/>
      <c r="AA431" s="200" t="s">
        <v>1806</v>
      </c>
      <c r="AF431" s="200"/>
      <c r="AI431" s="200"/>
      <c r="AK431" s="200"/>
    </row>
    <row r="432" spans="1:37" s="108" customFormat="1" ht="12" customHeight="1">
      <c r="A432" s="216"/>
      <c r="B432" s="217"/>
      <c r="C432" s="1141" t="s">
        <v>1043</v>
      </c>
      <c r="D432" s="1141"/>
      <c r="E432" s="1141"/>
      <c r="F432" s="1141"/>
      <c r="G432" s="1141"/>
      <c r="H432" s="1141"/>
      <c r="I432" s="1141"/>
      <c r="J432" s="1141"/>
      <c r="K432" s="1141"/>
      <c r="L432" s="1141"/>
      <c r="M432" s="1141"/>
      <c r="N432" s="1146"/>
      <c r="Z432" s="193"/>
      <c r="AA432" s="200"/>
      <c r="AF432" s="200"/>
      <c r="AG432" s="109" t="s">
        <v>1043</v>
      </c>
      <c r="AI432" s="200"/>
      <c r="AK432" s="200"/>
    </row>
    <row r="433" spans="1:37" s="108" customFormat="1" ht="12" customHeight="1">
      <c r="A433" s="216"/>
      <c r="B433" s="217"/>
      <c r="C433" s="1145" t="s">
        <v>398</v>
      </c>
      <c r="D433" s="1145"/>
      <c r="E433" s="1145"/>
      <c r="F433" s="196"/>
      <c r="G433" s="196"/>
      <c r="H433" s="196"/>
      <c r="I433" s="196"/>
      <c r="J433" s="198"/>
      <c r="K433" s="196"/>
      <c r="L433" s="222">
        <v>1382.78</v>
      </c>
      <c r="M433" s="212"/>
      <c r="N433" s="199"/>
      <c r="Z433" s="193"/>
      <c r="AA433" s="200"/>
      <c r="AF433" s="200" t="s">
        <v>398</v>
      </c>
      <c r="AI433" s="200"/>
      <c r="AK433" s="200"/>
    </row>
    <row r="434" spans="1:37" s="108" customFormat="1" ht="1.5" customHeight="1">
      <c r="A434" s="224"/>
      <c r="B434" s="217"/>
      <c r="C434" s="217"/>
      <c r="D434" s="217"/>
      <c r="E434" s="217"/>
      <c r="F434" s="225"/>
      <c r="G434" s="225"/>
      <c r="H434" s="225"/>
      <c r="I434" s="225"/>
      <c r="J434" s="226"/>
      <c r="K434" s="225"/>
      <c r="L434" s="226"/>
      <c r="M434" s="207"/>
      <c r="N434" s="226"/>
      <c r="Z434" s="193"/>
      <c r="AA434" s="200"/>
      <c r="AF434" s="200"/>
      <c r="AI434" s="200"/>
      <c r="AK434" s="200"/>
    </row>
    <row r="435" spans="1:37" s="108" customFormat="1" ht="12" customHeight="1">
      <c r="A435" s="227"/>
      <c r="B435" s="198"/>
      <c r="C435" s="1145" t="s">
        <v>1807</v>
      </c>
      <c r="D435" s="1145"/>
      <c r="E435" s="1145"/>
      <c r="F435" s="1145"/>
      <c r="G435" s="1145"/>
      <c r="H435" s="1145"/>
      <c r="I435" s="1145"/>
      <c r="J435" s="1145"/>
      <c r="K435" s="1145"/>
      <c r="L435" s="228"/>
      <c r="M435" s="229"/>
      <c r="N435" s="230"/>
      <c r="Z435" s="193"/>
      <c r="AA435" s="200"/>
      <c r="AF435" s="200"/>
      <c r="AI435" s="200" t="s">
        <v>1807</v>
      </c>
      <c r="AK435" s="200"/>
    </row>
    <row r="436" spans="1:37" s="108" customFormat="1" ht="12" customHeight="1">
      <c r="A436" s="231"/>
      <c r="B436" s="204"/>
      <c r="C436" s="1141" t="s">
        <v>416</v>
      </c>
      <c r="D436" s="1141"/>
      <c r="E436" s="1141"/>
      <c r="F436" s="1141"/>
      <c r="G436" s="1141"/>
      <c r="H436" s="1141"/>
      <c r="I436" s="1141"/>
      <c r="J436" s="1141"/>
      <c r="K436" s="1141"/>
      <c r="L436" s="257">
        <v>445.93</v>
      </c>
      <c r="M436" s="233"/>
      <c r="N436" s="234"/>
      <c r="Z436" s="193"/>
      <c r="AA436" s="200"/>
      <c r="AF436" s="200"/>
      <c r="AI436" s="200"/>
      <c r="AJ436" s="109" t="s">
        <v>416</v>
      </c>
      <c r="AK436" s="200"/>
    </row>
    <row r="437" spans="1:37" s="108" customFormat="1" ht="12" customHeight="1">
      <c r="A437" s="231"/>
      <c r="B437" s="204"/>
      <c r="C437" s="1141" t="s">
        <v>417</v>
      </c>
      <c r="D437" s="1141"/>
      <c r="E437" s="1141"/>
      <c r="F437" s="1141"/>
      <c r="G437" s="1141"/>
      <c r="H437" s="1141"/>
      <c r="I437" s="1141"/>
      <c r="J437" s="1141"/>
      <c r="K437" s="1141"/>
      <c r="L437" s="236"/>
      <c r="M437" s="233"/>
      <c r="N437" s="234"/>
      <c r="Z437" s="193"/>
      <c r="AA437" s="200"/>
      <c r="AF437" s="200"/>
      <c r="AI437" s="200"/>
      <c r="AJ437" s="109" t="s">
        <v>417</v>
      </c>
      <c r="AK437" s="200"/>
    </row>
    <row r="438" spans="1:37" s="108" customFormat="1" ht="12" customHeight="1">
      <c r="A438" s="231"/>
      <c r="B438" s="204"/>
      <c r="C438" s="1141" t="s">
        <v>488</v>
      </c>
      <c r="D438" s="1141"/>
      <c r="E438" s="1141"/>
      <c r="F438" s="1141"/>
      <c r="G438" s="1141"/>
      <c r="H438" s="1141"/>
      <c r="I438" s="1141"/>
      <c r="J438" s="1141"/>
      <c r="K438" s="1141"/>
      <c r="L438" s="257">
        <v>31.72</v>
      </c>
      <c r="M438" s="233"/>
      <c r="N438" s="234"/>
      <c r="Z438" s="193"/>
      <c r="AA438" s="200"/>
      <c r="AF438" s="200"/>
      <c r="AI438" s="200"/>
      <c r="AJ438" s="109" t="s">
        <v>488</v>
      </c>
      <c r="AK438" s="200"/>
    </row>
    <row r="439" spans="1:37" s="108" customFormat="1" ht="12" customHeight="1">
      <c r="A439" s="231"/>
      <c r="B439" s="204"/>
      <c r="C439" s="1141" t="s">
        <v>418</v>
      </c>
      <c r="D439" s="1141"/>
      <c r="E439" s="1141"/>
      <c r="F439" s="1141"/>
      <c r="G439" s="1141"/>
      <c r="H439" s="1141"/>
      <c r="I439" s="1141"/>
      <c r="J439" s="1141"/>
      <c r="K439" s="1141"/>
      <c r="L439" s="257">
        <v>5.78</v>
      </c>
      <c r="M439" s="233"/>
      <c r="N439" s="234"/>
      <c r="Z439" s="193"/>
      <c r="AA439" s="200"/>
      <c r="AF439" s="200"/>
      <c r="AI439" s="200"/>
      <c r="AJ439" s="109" t="s">
        <v>418</v>
      </c>
      <c r="AK439" s="200"/>
    </row>
    <row r="440" spans="1:37" s="108" customFormat="1" ht="12" customHeight="1">
      <c r="A440" s="231"/>
      <c r="B440" s="204"/>
      <c r="C440" s="1141" t="s">
        <v>419</v>
      </c>
      <c r="D440" s="1141"/>
      <c r="E440" s="1141"/>
      <c r="F440" s="1141"/>
      <c r="G440" s="1141"/>
      <c r="H440" s="1141"/>
      <c r="I440" s="1141"/>
      <c r="J440" s="1141"/>
      <c r="K440" s="1141"/>
      <c r="L440" s="257">
        <v>0.74</v>
      </c>
      <c r="M440" s="233"/>
      <c r="N440" s="234"/>
      <c r="Z440" s="193"/>
      <c r="AA440" s="200"/>
      <c r="AF440" s="200"/>
      <c r="AI440" s="200"/>
      <c r="AJ440" s="109" t="s">
        <v>419</v>
      </c>
      <c r="AK440" s="200"/>
    </row>
    <row r="441" spans="1:37" s="108" customFormat="1" ht="12" customHeight="1">
      <c r="A441" s="231"/>
      <c r="B441" s="204"/>
      <c r="C441" s="1141" t="s">
        <v>420</v>
      </c>
      <c r="D441" s="1141"/>
      <c r="E441" s="1141"/>
      <c r="F441" s="1141"/>
      <c r="G441" s="1141"/>
      <c r="H441" s="1141"/>
      <c r="I441" s="1141"/>
      <c r="J441" s="1141"/>
      <c r="K441" s="1141"/>
      <c r="L441" s="257">
        <v>408.43</v>
      </c>
      <c r="M441" s="233"/>
      <c r="N441" s="234"/>
      <c r="Z441" s="193"/>
      <c r="AA441" s="200"/>
      <c r="AF441" s="200"/>
      <c r="AI441" s="200"/>
      <c r="AJ441" s="109" t="s">
        <v>420</v>
      </c>
      <c r="AK441" s="200"/>
    </row>
    <row r="442" spans="1:37" s="108" customFormat="1" ht="12" customHeight="1">
      <c r="A442" s="231"/>
      <c r="B442" s="204"/>
      <c r="C442" s="1141" t="s">
        <v>421</v>
      </c>
      <c r="D442" s="1141"/>
      <c r="E442" s="1141"/>
      <c r="F442" s="1141"/>
      <c r="G442" s="1141"/>
      <c r="H442" s="1141"/>
      <c r="I442" s="1141"/>
      <c r="J442" s="1141"/>
      <c r="K442" s="1141"/>
      <c r="L442" s="257">
        <v>506.02</v>
      </c>
      <c r="M442" s="233"/>
      <c r="N442" s="234"/>
      <c r="Z442" s="193"/>
      <c r="AA442" s="200"/>
      <c r="AF442" s="200"/>
      <c r="AI442" s="200"/>
      <c r="AJ442" s="109" t="s">
        <v>421</v>
      </c>
      <c r="AK442" s="200"/>
    </row>
    <row r="443" spans="1:37" s="108" customFormat="1" ht="12" customHeight="1">
      <c r="A443" s="231"/>
      <c r="B443" s="204"/>
      <c r="C443" s="1141" t="s">
        <v>417</v>
      </c>
      <c r="D443" s="1141"/>
      <c r="E443" s="1141"/>
      <c r="F443" s="1141"/>
      <c r="G443" s="1141"/>
      <c r="H443" s="1141"/>
      <c r="I443" s="1141"/>
      <c r="J443" s="1141"/>
      <c r="K443" s="1141"/>
      <c r="L443" s="236"/>
      <c r="M443" s="233"/>
      <c r="N443" s="234"/>
      <c r="Z443" s="193"/>
      <c r="AA443" s="200"/>
      <c r="AF443" s="200"/>
      <c r="AI443" s="200"/>
      <c r="AJ443" s="109" t="s">
        <v>417</v>
      </c>
      <c r="AK443" s="200"/>
    </row>
    <row r="444" spans="1:37" s="108" customFormat="1" ht="12" customHeight="1">
      <c r="A444" s="231"/>
      <c r="B444" s="204"/>
      <c r="C444" s="1141" t="s">
        <v>489</v>
      </c>
      <c r="D444" s="1141"/>
      <c r="E444" s="1141"/>
      <c r="F444" s="1141"/>
      <c r="G444" s="1141"/>
      <c r="H444" s="1141"/>
      <c r="I444" s="1141"/>
      <c r="J444" s="1141"/>
      <c r="K444" s="1141"/>
      <c r="L444" s="257">
        <v>31.72</v>
      </c>
      <c r="M444" s="233"/>
      <c r="N444" s="234"/>
      <c r="Z444" s="193"/>
      <c r="AA444" s="200"/>
      <c r="AF444" s="200"/>
      <c r="AI444" s="200"/>
      <c r="AJ444" s="109" t="s">
        <v>489</v>
      </c>
      <c r="AK444" s="200"/>
    </row>
    <row r="445" spans="1:37" s="108" customFormat="1" ht="12" customHeight="1">
      <c r="A445" s="231"/>
      <c r="B445" s="204"/>
      <c r="C445" s="1141" t="s">
        <v>490</v>
      </c>
      <c r="D445" s="1141"/>
      <c r="E445" s="1141"/>
      <c r="F445" s="1141"/>
      <c r="G445" s="1141"/>
      <c r="H445" s="1141"/>
      <c r="I445" s="1141"/>
      <c r="J445" s="1141"/>
      <c r="K445" s="1141"/>
      <c r="L445" s="257">
        <v>5.78</v>
      </c>
      <c r="M445" s="233"/>
      <c r="N445" s="234"/>
      <c r="Z445" s="193"/>
      <c r="AA445" s="200"/>
      <c r="AF445" s="200"/>
      <c r="AI445" s="200"/>
      <c r="AJ445" s="109" t="s">
        <v>490</v>
      </c>
      <c r="AK445" s="200"/>
    </row>
    <row r="446" spans="1:37" s="108" customFormat="1" ht="12" customHeight="1">
      <c r="A446" s="231"/>
      <c r="B446" s="204"/>
      <c r="C446" s="1141" t="s">
        <v>491</v>
      </c>
      <c r="D446" s="1141"/>
      <c r="E446" s="1141"/>
      <c r="F446" s="1141"/>
      <c r="G446" s="1141"/>
      <c r="H446" s="1141"/>
      <c r="I446" s="1141"/>
      <c r="J446" s="1141"/>
      <c r="K446" s="1141"/>
      <c r="L446" s="257">
        <v>0.74</v>
      </c>
      <c r="M446" s="233"/>
      <c r="N446" s="234"/>
      <c r="Z446" s="193"/>
      <c r="AA446" s="200"/>
      <c r="AF446" s="200"/>
      <c r="AI446" s="200"/>
      <c r="AJ446" s="109" t="s">
        <v>491</v>
      </c>
      <c r="AK446" s="200"/>
    </row>
    <row r="447" spans="1:37" s="108" customFormat="1" ht="12" customHeight="1">
      <c r="A447" s="231"/>
      <c r="B447" s="204"/>
      <c r="C447" s="1141" t="s">
        <v>492</v>
      </c>
      <c r="D447" s="1141"/>
      <c r="E447" s="1141"/>
      <c r="F447" s="1141"/>
      <c r="G447" s="1141"/>
      <c r="H447" s="1141"/>
      <c r="I447" s="1141"/>
      <c r="J447" s="1141"/>
      <c r="K447" s="1141"/>
      <c r="L447" s="257">
        <v>408.43</v>
      </c>
      <c r="M447" s="233"/>
      <c r="N447" s="234"/>
      <c r="Z447" s="193"/>
      <c r="AA447" s="200"/>
      <c r="AF447" s="200"/>
      <c r="AI447" s="200"/>
      <c r="AJ447" s="109" t="s">
        <v>492</v>
      </c>
      <c r="AK447" s="200"/>
    </row>
    <row r="448" spans="1:37" s="108" customFormat="1" ht="12" customHeight="1">
      <c r="A448" s="231"/>
      <c r="B448" s="204"/>
      <c r="C448" s="1141" t="s">
        <v>493</v>
      </c>
      <c r="D448" s="1141"/>
      <c r="E448" s="1141"/>
      <c r="F448" s="1141"/>
      <c r="G448" s="1141"/>
      <c r="H448" s="1141"/>
      <c r="I448" s="1141"/>
      <c r="J448" s="1141"/>
      <c r="K448" s="1141"/>
      <c r="L448" s="257">
        <v>37.79</v>
      </c>
      <c r="M448" s="233"/>
      <c r="N448" s="234"/>
      <c r="Z448" s="193"/>
      <c r="AA448" s="200"/>
      <c r="AF448" s="200"/>
      <c r="AI448" s="200"/>
      <c r="AJ448" s="109" t="s">
        <v>493</v>
      </c>
      <c r="AK448" s="200"/>
    </row>
    <row r="449" spans="1:38" s="108" customFormat="1" ht="12" customHeight="1">
      <c r="A449" s="231"/>
      <c r="B449" s="204"/>
      <c r="C449" s="1141" t="s">
        <v>494</v>
      </c>
      <c r="D449" s="1141"/>
      <c r="E449" s="1141"/>
      <c r="F449" s="1141"/>
      <c r="G449" s="1141"/>
      <c r="H449" s="1141"/>
      <c r="I449" s="1141"/>
      <c r="J449" s="1141"/>
      <c r="K449" s="1141"/>
      <c r="L449" s="257">
        <v>22.3</v>
      </c>
      <c r="M449" s="233"/>
      <c r="N449" s="234"/>
      <c r="Z449" s="193"/>
      <c r="AA449" s="200"/>
      <c r="AF449" s="200"/>
      <c r="AI449" s="200"/>
      <c r="AJ449" s="109" t="s">
        <v>494</v>
      </c>
      <c r="AK449" s="200"/>
    </row>
    <row r="450" spans="1:38" s="108" customFormat="1" ht="12" customHeight="1">
      <c r="A450" s="231"/>
      <c r="B450" s="204"/>
      <c r="C450" s="1141" t="s">
        <v>1100</v>
      </c>
      <c r="D450" s="1141"/>
      <c r="E450" s="1141"/>
      <c r="F450" s="1141"/>
      <c r="G450" s="1141"/>
      <c r="H450" s="1141"/>
      <c r="I450" s="1141"/>
      <c r="J450" s="1141"/>
      <c r="K450" s="1141"/>
      <c r="L450" s="232">
        <v>1382.78</v>
      </c>
      <c r="M450" s="233"/>
      <c r="N450" s="234"/>
      <c r="Z450" s="193"/>
      <c r="AA450" s="200"/>
      <c r="AF450" s="200"/>
      <c r="AI450" s="200"/>
      <c r="AJ450" s="109" t="s">
        <v>1100</v>
      </c>
      <c r="AK450" s="200"/>
    </row>
    <row r="451" spans="1:38" s="108" customFormat="1" ht="12" customHeight="1">
      <c r="A451" s="231"/>
      <c r="B451" s="204"/>
      <c r="C451" s="1141" t="s">
        <v>1102</v>
      </c>
      <c r="D451" s="1141"/>
      <c r="E451" s="1141"/>
      <c r="F451" s="1141"/>
      <c r="G451" s="1141"/>
      <c r="H451" s="1141"/>
      <c r="I451" s="1141"/>
      <c r="J451" s="1141"/>
      <c r="K451" s="1141"/>
      <c r="L451" s="232">
        <v>1382.78</v>
      </c>
      <c r="M451" s="233"/>
      <c r="N451" s="234"/>
      <c r="Z451" s="193"/>
      <c r="AA451" s="200"/>
      <c r="AF451" s="200"/>
      <c r="AI451" s="200"/>
      <c r="AJ451" s="109" t="s">
        <v>1102</v>
      </c>
      <c r="AK451" s="200"/>
    </row>
    <row r="452" spans="1:38" s="108" customFormat="1" ht="12" customHeight="1">
      <c r="A452" s="231"/>
      <c r="B452" s="204"/>
      <c r="C452" s="1141" t="s">
        <v>431</v>
      </c>
      <c r="D452" s="1141"/>
      <c r="E452" s="1141"/>
      <c r="F452" s="1141"/>
      <c r="G452" s="1141"/>
      <c r="H452" s="1141"/>
      <c r="I452" s="1141"/>
      <c r="J452" s="1141"/>
      <c r="K452" s="1141"/>
      <c r="L452" s="257">
        <v>32.46</v>
      </c>
      <c r="M452" s="233"/>
      <c r="N452" s="234"/>
      <c r="Z452" s="193"/>
      <c r="AA452" s="200"/>
      <c r="AF452" s="200"/>
      <c r="AI452" s="200"/>
      <c r="AJ452" s="109" t="s">
        <v>431</v>
      </c>
      <c r="AK452" s="200"/>
    </row>
    <row r="453" spans="1:38" s="108" customFormat="1" ht="12" customHeight="1">
      <c r="A453" s="231"/>
      <c r="B453" s="204"/>
      <c r="C453" s="1141" t="s">
        <v>432</v>
      </c>
      <c r="D453" s="1141"/>
      <c r="E453" s="1141"/>
      <c r="F453" s="1141"/>
      <c r="G453" s="1141"/>
      <c r="H453" s="1141"/>
      <c r="I453" s="1141"/>
      <c r="J453" s="1141"/>
      <c r="K453" s="1141"/>
      <c r="L453" s="257">
        <v>37.79</v>
      </c>
      <c r="M453" s="233"/>
      <c r="N453" s="234"/>
      <c r="Z453" s="193"/>
      <c r="AA453" s="200"/>
      <c r="AF453" s="200"/>
      <c r="AI453" s="200"/>
      <c r="AJ453" s="109" t="s">
        <v>432</v>
      </c>
      <c r="AK453" s="200"/>
    </row>
    <row r="454" spans="1:38" s="108" customFormat="1" ht="12" customHeight="1">
      <c r="A454" s="231"/>
      <c r="B454" s="204"/>
      <c r="C454" s="1141" t="s">
        <v>433</v>
      </c>
      <c r="D454" s="1141"/>
      <c r="E454" s="1141"/>
      <c r="F454" s="1141"/>
      <c r="G454" s="1141"/>
      <c r="H454" s="1141"/>
      <c r="I454" s="1141"/>
      <c r="J454" s="1141"/>
      <c r="K454" s="1141"/>
      <c r="L454" s="257">
        <v>22.3</v>
      </c>
      <c r="M454" s="233"/>
      <c r="N454" s="234"/>
      <c r="Z454" s="193"/>
      <c r="AA454" s="200"/>
      <c r="AF454" s="200"/>
      <c r="AI454" s="200"/>
      <c r="AJ454" s="109" t="s">
        <v>433</v>
      </c>
      <c r="AK454" s="200"/>
    </row>
    <row r="455" spans="1:38" s="108" customFormat="1" ht="12" customHeight="1">
      <c r="A455" s="231"/>
      <c r="B455" s="226"/>
      <c r="C455" s="1142" t="s">
        <v>1808</v>
      </c>
      <c r="D455" s="1142"/>
      <c r="E455" s="1142"/>
      <c r="F455" s="1142"/>
      <c r="G455" s="1142"/>
      <c r="H455" s="1142"/>
      <c r="I455" s="1142"/>
      <c r="J455" s="1142"/>
      <c r="K455" s="1142"/>
      <c r="L455" s="239">
        <v>1888.8</v>
      </c>
      <c r="M455" s="240"/>
      <c r="N455" s="253"/>
      <c r="Z455" s="193"/>
      <c r="AA455" s="200"/>
      <c r="AF455" s="200"/>
      <c r="AI455" s="200"/>
      <c r="AK455" s="200" t="s">
        <v>1808</v>
      </c>
    </row>
    <row r="456" spans="1:38" s="108" customFormat="1" ht="24" customHeight="1">
      <c r="A456" s="1089" t="s">
        <v>857</v>
      </c>
      <c r="B456" s="1090"/>
      <c r="C456" s="1090"/>
      <c r="D456" s="1090"/>
      <c r="E456" s="1090"/>
      <c r="F456" s="1090"/>
      <c r="G456" s="1090"/>
      <c r="H456" s="1090"/>
      <c r="I456" s="1090"/>
      <c r="J456" s="1090"/>
      <c r="K456" s="1090"/>
      <c r="L456" s="1090"/>
      <c r="M456" s="1090"/>
      <c r="N456" s="1095"/>
      <c r="Z456" s="193" t="s">
        <v>857</v>
      </c>
      <c r="AA456" s="200"/>
      <c r="AF456" s="200"/>
      <c r="AI456" s="200"/>
      <c r="AK456" s="200"/>
    </row>
    <row r="457" spans="1:38" s="108" customFormat="1" ht="12" customHeight="1">
      <c r="A457" s="1147" t="s">
        <v>743</v>
      </c>
      <c r="B457" s="1148"/>
      <c r="C457" s="1148"/>
      <c r="D457" s="1148"/>
      <c r="E457" s="1148"/>
      <c r="F457" s="1148"/>
      <c r="G457" s="1148"/>
      <c r="H457" s="1148"/>
      <c r="I457" s="1148"/>
      <c r="J457" s="1148"/>
      <c r="K457" s="1148"/>
      <c r="L457" s="1148"/>
      <c r="M457" s="1148"/>
      <c r="N457" s="1149"/>
      <c r="Z457" s="193"/>
      <c r="AA457" s="200"/>
      <c r="AF457" s="200"/>
      <c r="AI457" s="200"/>
      <c r="AK457" s="200"/>
      <c r="AL457" s="200" t="s">
        <v>743</v>
      </c>
    </row>
    <row r="458" spans="1:38" s="108" customFormat="1" ht="33.75" customHeight="1">
      <c r="A458" s="194" t="s">
        <v>701</v>
      </c>
      <c r="B458" s="195" t="s">
        <v>745</v>
      </c>
      <c r="C458" s="1145" t="s">
        <v>746</v>
      </c>
      <c r="D458" s="1145"/>
      <c r="E458" s="1145"/>
      <c r="F458" s="196" t="s">
        <v>414</v>
      </c>
      <c r="G458" s="196"/>
      <c r="H458" s="196"/>
      <c r="I458" s="223">
        <v>0.14899999999999999</v>
      </c>
      <c r="J458" s="218">
        <v>64.680000000000007</v>
      </c>
      <c r="K458" s="196"/>
      <c r="L458" s="218">
        <v>9.64</v>
      </c>
      <c r="M458" s="196"/>
      <c r="N458" s="199"/>
      <c r="Z458" s="193"/>
      <c r="AA458" s="200" t="s">
        <v>746</v>
      </c>
      <c r="AF458" s="200"/>
      <c r="AI458" s="200"/>
      <c r="AK458" s="200"/>
      <c r="AL458" s="200"/>
    </row>
    <row r="459" spans="1:38" s="108" customFormat="1" ht="12" customHeight="1">
      <c r="A459" s="216"/>
      <c r="B459" s="217"/>
      <c r="C459" s="1141" t="s">
        <v>747</v>
      </c>
      <c r="D459" s="1141"/>
      <c r="E459" s="1141"/>
      <c r="F459" s="1141"/>
      <c r="G459" s="1141"/>
      <c r="H459" s="1141"/>
      <c r="I459" s="1141"/>
      <c r="J459" s="1141"/>
      <c r="K459" s="1141"/>
      <c r="L459" s="1141"/>
      <c r="M459" s="1141"/>
      <c r="N459" s="1146"/>
      <c r="Z459" s="193"/>
      <c r="AA459" s="200"/>
      <c r="AF459" s="200"/>
      <c r="AG459" s="109" t="s">
        <v>747</v>
      </c>
      <c r="AI459" s="200"/>
      <c r="AK459" s="200"/>
      <c r="AL459" s="200"/>
    </row>
    <row r="460" spans="1:38" s="108" customFormat="1" ht="12" customHeight="1">
      <c r="A460" s="201"/>
      <c r="B460" s="202"/>
      <c r="C460" s="1141" t="s">
        <v>1809</v>
      </c>
      <c r="D460" s="1141"/>
      <c r="E460" s="1141"/>
      <c r="F460" s="1141"/>
      <c r="G460" s="1141"/>
      <c r="H460" s="1141"/>
      <c r="I460" s="1141"/>
      <c r="J460" s="1141"/>
      <c r="K460" s="1141"/>
      <c r="L460" s="1141"/>
      <c r="M460" s="1141"/>
      <c r="N460" s="1146"/>
      <c r="Z460" s="193"/>
      <c r="AA460" s="200"/>
      <c r="AF460" s="200"/>
      <c r="AH460" s="109" t="s">
        <v>1809</v>
      </c>
      <c r="AI460" s="200"/>
      <c r="AK460" s="200"/>
      <c r="AL460" s="200"/>
    </row>
    <row r="461" spans="1:38" s="108" customFormat="1" ht="12" customHeight="1">
      <c r="A461" s="216"/>
      <c r="B461" s="217"/>
      <c r="C461" s="1145" t="s">
        <v>398</v>
      </c>
      <c r="D461" s="1145"/>
      <c r="E461" s="1145"/>
      <c r="F461" s="196"/>
      <c r="G461" s="196"/>
      <c r="H461" s="196"/>
      <c r="I461" s="196"/>
      <c r="J461" s="198"/>
      <c r="K461" s="196"/>
      <c r="L461" s="218">
        <v>9.64</v>
      </c>
      <c r="M461" s="212"/>
      <c r="N461" s="199"/>
      <c r="Z461" s="193"/>
      <c r="AA461" s="200"/>
      <c r="AF461" s="200" t="s">
        <v>398</v>
      </c>
      <c r="AI461" s="200"/>
      <c r="AK461" s="200"/>
      <c r="AL461" s="200"/>
    </row>
    <row r="462" spans="1:38" s="108" customFormat="1" ht="33.75" customHeight="1">
      <c r="A462" s="194" t="s">
        <v>705</v>
      </c>
      <c r="B462" s="195" t="s">
        <v>750</v>
      </c>
      <c r="C462" s="1145" t="s">
        <v>751</v>
      </c>
      <c r="D462" s="1145"/>
      <c r="E462" s="1145"/>
      <c r="F462" s="196" t="s">
        <v>414</v>
      </c>
      <c r="G462" s="196"/>
      <c r="H462" s="196"/>
      <c r="I462" s="223">
        <v>5.2999999999999999E-2</v>
      </c>
      <c r="J462" s="218">
        <v>76.09</v>
      </c>
      <c r="K462" s="196"/>
      <c r="L462" s="218">
        <v>4.03</v>
      </c>
      <c r="M462" s="196"/>
      <c r="N462" s="199"/>
      <c r="Z462" s="193"/>
      <c r="AA462" s="200" t="s">
        <v>751</v>
      </c>
      <c r="AF462" s="200"/>
      <c r="AI462" s="200"/>
      <c r="AK462" s="200"/>
      <c r="AL462" s="200"/>
    </row>
    <row r="463" spans="1:38" s="108" customFormat="1" ht="12" customHeight="1">
      <c r="A463" s="216"/>
      <c r="B463" s="217"/>
      <c r="C463" s="1141" t="s">
        <v>747</v>
      </c>
      <c r="D463" s="1141"/>
      <c r="E463" s="1141"/>
      <c r="F463" s="1141"/>
      <c r="G463" s="1141"/>
      <c r="H463" s="1141"/>
      <c r="I463" s="1141"/>
      <c r="J463" s="1141"/>
      <c r="K463" s="1141"/>
      <c r="L463" s="1141"/>
      <c r="M463" s="1141"/>
      <c r="N463" s="1146"/>
      <c r="Z463" s="193"/>
      <c r="AA463" s="200"/>
      <c r="AF463" s="200"/>
      <c r="AG463" s="109" t="s">
        <v>747</v>
      </c>
      <c r="AI463" s="200"/>
      <c r="AK463" s="200"/>
      <c r="AL463" s="200"/>
    </row>
    <row r="464" spans="1:38" s="108" customFormat="1" ht="12" customHeight="1">
      <c r="A464" s="201"/>
      <c r="B464" s="202"/>
      <c r="C464" s="1141" t="s">
        <v>1810</v>
      </c>
      <c r="D464" s="1141"/>
      <c r="E464" s="1141"/>
      <c r="F464" s="1141"/>
      <c r="G464" s="1141"/>
      <c r="H464" s="1141"/>
      <c r="I464" s="1141"/>
      <c r="J464" s="1141"/>
      <c r="K464" s="1141"/>
      <c r="L464" s="1141"/>
      <c r="M464" s="1141"/>
      <c r="N464" s="1146"/>
      <c r="Z464" s="193"/>
      <c r="AA464" s="200"/>
      <c r="AF464" s="200"/>
      <c r="AH464" s="109" t="s">
        <v>1810</v>
      </c>
      <c r="AI464" s="200"/>
      <c r="AK464" s="200"/>
      <c r="AL464" s="200"/>
    </row>
    <row r="465" spans="1:38" s="108" customFormat="1" ht="12" customHeight="1">
      <c r="A465" s="216"/>
      <c r="B465" s="217"/>
      <c r="C465" s="1145" t="s">
        <v>398</v>
      </c>
      <c r="D465" s="1145"/>
      <c r="E465" s="1145"/>
      <c r="F465" s="196"/>
      <c r="G465" s="196"/>
      <c r="H465" s="196"/>
      <c r="I465" s="196"/>
      <c r="J465" s="198"/>
      <c r="K465" s="196"/>
      <c r="L465" s="218">
        <v>4.03</v>
      </c>
      <c r="M465" s="212"/>
      <c r="N465" s="199"/>
      <c r="Z465" s="193"/>
      <c r="AA465" s="200"/>
      <c r="AF465" s="200" t="s">
        <v>398</v>
      </c>
      <c r="AI465" s="200"/>
      <c r="AK465" s="200"/>
      <c r="AL465" s="200"/>
    </row>
    <row r="466" spans="1:38" s="108" customFormat="1" ht="33.75" customHeight="1">
      <c r="A466" s="194" t="s">
        <v>708</v>
      </c>
      <c r="B466" s="195" t="s">
        <v>753</v>
      </c>
      <c r="C466" s="1145" t="s">
        <v>754</v>
      </c>
      <c r="D466" s="1145"/>
      <c r="E466" s="1145"/>
      <c r="F466" s="196" t="s">
        <v>414</v>
      </c>
      <c r="G466" s="196"/>
      <c r="H466" s="196"/>
      <c r="I466" s="223">
        <v>2.1999999999999999E-2</v>
      </c>
      <c r="J466" s="218">
        <v>106.91</v>
      </c>
      <c r="K466" s="196"/>
      <c r="L466" s="218">
        <v>2.35</v>
      </c>
      <c r="M466" s="196"/>
      <c r="N466" s="199"/>
      <c r="Z466" s="193"/>
      <c r="AA466" s="200" t="s">
        <v>754</v>
      </c>
      <c r="AF466" s="200"/>
      <c r="AI466" s="200"/>
      <c r="AK466" s="200"/>
      <c r="AL466" s="200"/>
    </row>
    <row r="467" spans="1:38" s="108" customFormat="1" ht="12" customHeight="1">
      <c r="A467" s="216"/>
      <c r="B467" s="217"/>
      <c r="C467" s="1141" t="s">
        <v>747</v>
      </c>
      <c r="D467" s="1141"/>
      <c r="E467" s="1141"/>
      <c r="F467" s="1141"/>
      <c r="G467" s="1141"/>
      <c r="H467" s="1141"/>
      <c r="I467" s="1141"/>
      <c r="J467" s="1141"/>
      <c r="K467" s="1141"/>
      <c r="L467" s="1141"/>
      <c r="M467" s="1141"/>
      <c r="N467" s="1146"/>
      <c r="Z467" s="193"/>
      <c r="AA467" s="200"/>
      <c r="AF467" s="200"/>
      <c r="AG467" s="109" t="s">
        <v>747</v>
      </c>
      <c r="AI467" s="200"/>
      <c r="AK467" s="200"/>
      <c r="AL467" s="200"/>
    </row>
    <row r="468" spans="1:38" s="108" customFormat="1" ht="12" customHeight="1">
      <c r="A468" s="216"/>
      <c r="B468" s="217"/>
      <c r="C468" s="1145" t="s">
        <v>398</v>
      </c>
      <c r="D468" s="1145"/>
      <c r="E468" s="1145"/>
      <c r="F468" s="196"/>
      <c r="G468" s="196"/>
      <c r="H468" s="196"/>
      <c r="I468" s="196"/>
      <c r="J468" s="198"/>
      <c r="K468" s="196"/>
      <c r="L468" s="218">
        <v>2.35</v>
      </c>
      <c r="M468" s="212"/>
      <c r="N468" s="199"/>
      <c r="Z468" s="193"/>
      <c r="AA468" s="200"/>
      <c r="AF468" s="200" t="s">
        <v>398</v>
      </c>
      <c r="AI468" s="200"/>
      <c r="AK468" s="200"/>
      <c r="AL468" s="200"/>
    </row>
    <row r="469" spans="1:38" s="108" customFormat="1" ht="12" customHeight="1">
      <c r="A469" s="1147" t="s">
        <v>1811</v>
      </c>
      <c r="B469" s="1148"/>
      <c r="C469" s="1148"/>
      <c r="D469" s="1148"/>
      <c r="E469" s="1148"/>
      <c r="F469" s="1148"/>
      <c r="G469" s="1148"/>
      <c r="H469" s="1148"/>
      <c r="I469" s="1148"/>
      <c r="J469" s="1148"/>
      <c r="K469" s="1148"/>
      <c r="L469" s="1148"/>
      <c r="M469" s="1148"/>
      <c r="N469" s="1149"/>
      <c r="Z469" s="193"/>
      <c r="AA469" s="200"/>
      <c r="AF469" s="200"/>
      <c r="AI469" s="200"/>
      <c r="AK469" s="200"/>
      <c r="AL469" s="200" t="s">
        <v>1811</v>
      </c>
    </row>
    <row r="470" spans="1:38" s="108" customFormat="1" ht="45" customHeight="1">
      <c r="A470" s="194" t="s">
        <v>713</v>
      </c>
      <c r="B470" s="195" t="s">
        <v>760</v>
      </c>
      <c r="C470" s="1145" t="s">
        <v>761</v>
      </c>
      <c r="D470" s="1145"/>
      <c r="E470" s="1145"/>
      <c r="F470" s="196" t="s">
        <v>414</v>
      </c>
      <c r="G470" s="196"/>
      <c r="H470" s="196"/>
      <c r="I470" s="223">
        <v>4.2000000000000003E-2</v>
      </c>
      <c r="J470" s="218">
        <v>38.729999999999997</v>
      </c>
      <c r="K470" s="196"/>
      <c r="L470" s="218">
        <v>1.63</v>
      </c>
      <c r="M470" s="196"/>
      <c r="N470" s="199"/>
      <c r="Z470" s="193"/>
      <c r="AA470" s="200" t="s">
        <v>761</v>
      </c>
      <c r="AF470" s="200"/>
      <c r="AI470" s="200"/>
      <c r="AK470" s="200"/>
      <c r="AL470" s="200"/>
    </row>
    <row r="471" spans="1:38" s="108" customFormat="1" ht="12" customHeight="1">
      <c r="A471" s="216"/>
      <c r="B471" s="217"/>
      <c r="C471" s="1141" t="s">
        <v>747</v>
      </c>
      <c r="D471" s="1141"/>
      <c r="E471" s="1141"/>
      <c r="F471" s="1141"/>
      <c r="G471" s="1141"/>
      <c r="H471" s="1141"/>
      <c r="I471" s="1141"/>
      <c r="J471" s="1141"/>
      <c r="K471" s="1141"/>
      <c r="L471" s="1141"/>
      <c r="M471" s="1141"/>
      <c r="N471" s="1146"/>
      <c r="Z471" s="193"/>
      <c r="AA471" s="200"/>
      <c r="AF471" s="200"/>
      <c r="AG471" s="109" t="s">
        <v>747</v>
      </c>
      <c r="AI471" s="200"/>
      <c r="AK471" s="200"/>
      <c r="AL471" s="200"/>
    </row>
    <row r="472" spans="1:38" s="108" customFormat="1" ht="12" customHeight="1">
      <c r="A472" s="201"/>
      <c r="B472" s="202"/>
      <c r="C472" s="1141" t="s">
        <v>1812</v>
      </c>
      <c r="D472" s="1141"/>
      <c r="E472" s="1141"/>
      <c r="F472" s="1141"/>
      <c r="G472" s="1141"/>
      <c r="H472" s="1141"/>
      <c r="I472" s="1141"/>
      <c r="J472" s="1141"/>
      <c r="K472" s="1141"/>
      <c r="L472" s="1141"/>
      <c r="M472" s="1141"/>
      <c r="N472" s="1146"/>
      <c r="Z472" s="193"/>
      <c r="AA472" s="200"/>
      <c r="AF472" s="200"/>
      <c r="AH472" s="109" t="s">
        <v>1812</v>
      </c>
      <c r="AI472" s="200"/>
      <c r="AK472" s="200"/>
      <c r="AL472" s="200"/>
    </row>
    <row r="473" spans="1:38" s="108" customFormat="1" ht="12" customHeight="1">
      <c r="A473" s="216"/>
      <c r="B473" s="217"/>
      <c r="C473" s="1145" t="s">
        <v>398</v>
      </c>
      <c r="D473" s="1145"/>
      <c r="E473" s="1145"/>
      <c r="F473" s="196"/>
      <c r="G473" s="196"/>
      <c r="H473" s="196"/>
      <c r="I473" s="196"/>
      <c r="J473" s="198"/>
      <c r="K473" s="196"/>
      <c r="L473" s="218">
        <v>1.63</v>
      </c>
      <c r="M473" s="212"/>
      <c r="N473" s="199"/>
      <c r="Z473" s="193"/>
      <c r="AA473" s="200"/>
      <c r="AF473" s="200" t="s">
        <v>398</v>
      </c>
      <c r="AI473" s="200"/>
      <c r="AK473" s="200"/>
      <c r="AL473" s="200"/>
    </row>
    <row r="474" spans="1:38" s="108" customFormat="1" ht="22.5" customHeight="1">
      <c r="A474" s="194" t="s">
        <v>716</v>
      </c>
      <c r="B474" s="195" t="s">
        <v>764</v>
      </c>
      <c r="C474" s="1145" t="s">
        <v>765</v>
      </c>
      <c r="D474" s="1145"/>
      <c r="E474" s="1145"/>
      <c r="F474" s="196" t="s">
        <v>414</v>
      </c>
      <c r="G474" s="196"/>
      <c r="H474" s="196"/>
      <c r="I474" s="223">
        <v>4.2000000000000003E-2</v>
      </c>
      <c r="J474" s="218">
        <v>0.59</v>
      </c>
      <c r="K474" s="251">
        <v>26</v>
      </c>
      <c r="L474" s="218">
        <v>0.64</v>
      </c>
      <c r="M474" s="196"/>
      <c r="N474" s="199"/>
      <c r="Z474" s="193"/>
      <c r="AA474" s="200" t="s">
        <v>765</v>
      </c>
      <c r="AF474" s="200"/>
      <c r="AI474" s="200"/>
      <c r="AK474" s="200"/>
      <c r="AL474" s="200"/>
    </row>
    <row r="475" spans="1:38" s="108" customFormat="1" ht="12" customHeight="1">
      <c r="A475" s="216"/>
      <c r="B475" s="217"/>
      <c r="C475" s="1141" t="s">
        <v>747</v>
      </c>
      <c r="D475" s="1141"/>
      <c r="E475" s="1141"/>
      <c r="F475" s="1141"/>
      <c r="G475" s="1141"/>
      <c r="H475" s="1141"/>
      <c r="I475" s="1141"/>
      <c r="J475" s="1141"/>
      <c r="K475" s="1141"/>
      <c r="L475" s="1141"/>
      <c r="M475" s="1141"/>
      <c r="N475" s="1146"/>
      <c r="Z475" s="193"/>
      <c r="AA475" s="200"/>
      <c r="AF475" s="200"/>
      <c r="AG475" s="109" t="s">
        <v>747</v>
      </c>
      <c r="AI475" s="200"/>
      <c r="AK475" s="200"/>
      <c r="AL475" s="200"/>
    </row>
    <row r="476" spans="1:38" s="108" customFormat="1" ht="12" customHeight="1">
      <c r="A476" s="203"/>
      <c r="B476" s="204"/>
      <c r="C476" s="1141" t="s">
        <v>766</v>
      </c>
      <c r="D476" s="1141"/>
      <c r="E476" s="1141"/>
      <c r="F476" s="1141"/>
      <c r="G476" s="1141"/>
      <c r="H476" s="1141"/>
      <c r="I476" s="1141"/>
      <c r="J476" s="1141"/>
      <c r="K476" s="1141"/>
      <c r="L476" s="1141"/>
      <c r="M476" s="1141"/>
      <c r="N476" s="1146"/>
      <c r="Z476" s="193"/>
      <c r="AA476" s="200"/>
      <c r="AB476" s="109" t="s">
        <v>766</v>
      </c>
      <c r="AF476" s="200"/>
      <c r="AI476" s="200"/>
      <c r="AK476" s="200"/>
      <c r="AL476" s="200"/>
    </row>
    <row r="477" spans="1:38" s="108" customFormat="1" ht="12" customHeight="1">
      <c r="A477" s="216"/>
      <c r="B477" s="217"/>
      <c r="C477" s="1145" t="s">
        <v>398</v>
      </c>
      <c r="D477" s="1145"/>
      <c r="E477" s="1145"/>
      <c r="F477" s="196"/>
      <c r="G477" s="196"/>
      <c r="H477" s="196"/>
      <c r="I477" s="196"/>
      <c r="J477" s="198"/>
      <c r="K477" s="196"/>
      <c r="L477" s="218">
        <v>0.64</v>
      </c>
      <c r="M477" s="212"/>
      <c r="N477" s="199"/>
      <c r="Z477" s="193"/>
      <c r="AA477" s="200"/>
      <c r="AF477" s="200" t="s">
        <v>398</v>
      </c>
      <c r="AI477" s="200"/>
      <c r="AK477" s="200"/>
      <c r="AL477" s="200"/>
    </row>
    <row r="478" spans="1:38" s="108" customFormat="1" ht="1.5" customHeight="1">
      <c r="A478" s="224"/>
      <c r="B478" s="217"/>
      <c r="C478" s="217"/>
      <c r="D478" s="217"/>
      <c r="E478" s="217"/>
      <c r="F478" s="225"/>
      <c r="G478" s="225"/>
      <c r="H478" s="225"/>
      <c r="I478" s="225"/>
      <c r="J478" s="226"/>
      <c r="K478" s="225"/>
      <c r="L478" s="226"/>
      <c r="M478" s="207"/>
      <c r="N478" s="226"/>
      <c r="Z478" s="193"/>
      <c r="AA478" s="200"/>
      <c r="AF478" s="200"/>
      <c r="AI478" s="200"/>
      <c r="AK478" s="200"/>
      <c r="AL478" s="200"/>
    </row>
    <row r="479" spans="1:38" s="108" customFormat="1" ht="22.5" customHeight="1">
      <c r="A479" s="227"/>
      <c r="B479" s="198"/>
      <c r="C479" s="1145" t="s">
        <v>865</v>
      </c>
      <c r="D479" s="1145"/>
      <c r="E479" s="1145"/>
      <c r="F479" s="1145"/>
      <c r="G479" s="1145"/>
      <c r="H479" s="1145"/>
      <c r="I479" s="1145"/>
      <c r="J479" s="1145"/>
      <c r="K479" s="1145"/>
      <c r="L479" s="228"/>
      <c r="M479" s="229"/>
      <c r="N479" s="230"/>
      <c r="Z479" s="193"/>
      <c r="AA479" s="200"/>
      <c r="AF479" s="200"/>
      <c r="AI479" s="200" t="s">
        <v>865</v>
      </c>
      <c r="AK479" s="200"/>
      <c r="AL479" s="200"/>
    </row>
    <row r="480" spans="1:38" s="108" customFormat="1" ht="12" customHeight="1">
      <c r="A480" s="231"/>
      <c r="B480" s="204"/>
      <c r="C480" s="1141" t="s">
        <v>416</v>
      </c>
      <c r="D480" s="1141"/>
      <c r="E480" s="1141"/>
      <c r="F480" s="1141"/>
      <c r="G480" s="1141"/>
      <c r="H480" s="1141"/>
      <c r="I480" s="1141"/>
      <c r="J480" s="1141"/>
      <c r="K480" s="1141"/>
      <c r="L480" s="257">
        <v>18.29</v>
      </c>
      <c r="M480" s="233"/>
      <c r="N480" s="234"/>
      <c r="Z480" s="193"/>
      <c r="AA480" s="200"/>
      <c r="AF480" s="200"/>
      <c r="AI480" s="200"/>
      <c r="AJ480" s="109" t="s">
        <v>416</v>
      </c>
      <c r="AK480" s="200"/>
      <c r="AL480" s="200"/>
    </row>
    <row r="481" spans="1:40" s="108" customFormat="1" ht="12" customHeight="1">
      <c r="A481" s="231"/>
      <c r="B481" s="204"/>
      <c r="C481" s="1141" t="s">
        <v>417</v>
      </c>
      <c r="D481" s="1141"/>
      <c r="E481" s="1141"/>
      <c r="F481" s="1141"/>
      <c r="G481" s="1141"/>
      <c r="H481" s="1141"/>
      <c r="I481" s="1141"/>
      <c r="J481" s="1141"/>
      <c r="K481" s="1141"/>
      <c r="L481" s="236"/>
      <c r="M481" s="233"/>
      <c r="N481" s="234"/>
      <c r="Z481" s="193"/>
      <c r="AA481" s="200"/>
      <c r="AF481" s="200"/>
      <c r="AI481" s="200"/>
      <c r="AJ481" s="109" t="s">
        <v>417</v>
      </c>
      <c r="AK481" s="200"/>
      <c r="AL481" s="200"/>
    </row>
    <row r="482" spans="1:40" s="108" customFormat="1" ht="12" customHeight="1">
      <c r="A482" s="231"/>
      <c r="B482" s="204"/>
      <c r="C482" s="1141" t="s">
        <v>420</v>
      </c>
      <c r="D482" s="1141"/>
      <c r="E482" s="1141"/>
      <c r="F482" s="1141"/>
      <c r="G482" s="1141"/>
      <c r="H482" s="1141"/>
      <c r="I482" s="1141"/>
      <c r="J482" s="1141"/>
      <c r="K482" s="1141"/>
      <c r="L482" s="257">
        <v>18.29</v>
      </c>
      <c r="M482" s="233"/>
      <c r="N482" s="234"/>
      <c r="Z482" s="193"/>
      <c r="AA482" s="200"/>
      <c r="AF482" s="200"/>
      <c r="AI482" s="200"/>
      <c r="AJ482" s="109" t="s">
        <v>420</v>
      </c>
      <c r="AK482" s="200"/>
      <c r="AL482" s="200"/>
    </row>
    <row r="483" spans="1:40" s="108" customFormat="1" ht="12" customHeight="1">
      <c r="A483" s="231"/>
      <c r="B483" s="204"/>
      <c r="C483" s="1141" t="s">
        <v>421</v>
      </c>
      <c r="D483" s="1141"/>
      <c r="E483" s="1141"/>
      <c r="F483" s="1141"/>
      <c r="G483" s="1141"/>
      <c r="H483" s="1141"/>
      <c r="I483" s="1141"/>
      <c r="J483" s="1141"/>
      <c r="K483" s="1141"/>
      <c r="L483" s="257">
        <v>18.29</v>
      </c>
      <c r="M483" s="233"/>
      <c r="N483" s="234"/>
      <c r="Z483" s="193"/>
      <c r="AA483" s="200"/>
      <c r="AF483" s="200"/>
      <c r="AI483" s="200"/>
      <c r="AJ483" s="109" t="s">
        <v>421</v>
      </c>
      <c r="AK483" s="200"/>
      <c r="AL483" s="200"/>
    </row>
    <row r="484" spans="1:40" s="108" customFormat="1" ht="12" customHeight="1">
      <c r="A484" s="231"/>
      <c r="B484" s="204"/>
      <c r="C484" s="1141" t="s">
        <v>417</v>
      </c>
      <c r="D484" s="1141"/>
      <c r="E484" s="1141"/>
      <c r="F484" s="1141"/>
      <c r="G484" s="1141"/>
      <c r="H484" s="1141"/>
      <c r="I484" s="1141"/>
      <c r="J484" s="1141"/>
      <c r="K484" s="1141"/>
      <c r="L484" s="236"/>
      <c r="M484" s="233"/>
      <c r="N484" s="234"/>
      <c r="Z484" s="193"/>
      <c r="AA484" s="200"/>
      <c r="AF484" s="200"/>
      <c r="AI484" s="200"/>
      <c r="AJ484" s="109" t="s">
        <v>417</v>
      </c>
      <c r="AK484" s="200"/>
      <c r="AL484" s="200"/>
    </row>
    <row r="485" spans="1:40" s="108" customFormat="1" ht="12" customHeight="1">
      <c r="A485" s="231"/>
      <c r="B485" s="204"/>
      <c r="C485" s="1141" t="s">
        <v>492</v>
      </c>
      <c r="D485" s="1141"/>
      <c r="E485" s="1141"/>
      <c r="F485" s="1141"/>
      <c r="G485" s="1141"/>
      <c r="H485" s="1141"/>
      <c r="I485" s="1141"/>
      <c r="J485" s="1141"/>
      <c r="K485" s="1141"/>
      <c r="L485" s="257">
        <v>18.29</v>
      </c>
      <c r="M485" s="233"/>
      <c r="N485" s="234"/>
      <c r="Z485" s="193"/>
      <c r="AA485" s="200"/>
      <c r="AF485" s="200"/>
      <c r="AI485" s="200"/>
      <c r="AJ485" s="109" t="s">
        <v>492</v>
      </c>
      <c r="AK485" s="200"/>
      <c r="AL485" s="200"/>
    </row>
    <row r="486" spans="1:40" s="108" customFormat="1" ht="22.5" customHeight="1">
      <c r="A486" s="231"/>
      <c r="B486" s="226"/>
      <c r="C486" s="1142" t="s">
        <v>866</v>
      </c>
      <c r="D486" s="1142"/>
      <c r="E486" s="1142"/>
      <c r="F486" s="1142"/>
      <c r="G486" s="1142"/>
      <c r="H486" s="1142"/>
      <c r="I486" s="1142"/>
      <c r="J486" s="1142"/>
      <c r="K486" s="1142"/>
      <c r="L486" s="258">
        <v>18.29</v>
      </c>
      <c r="M486" s="240"/>
      <c r="N486" s="253"/>
      <c r="Z486" s="193"/>
      <c r="AA486" s="200"/>
      <c r="AF486" s="200"/>
      <c r="AI486" s="200"/>
      <c r="AK486" s="200" t="s">
        <v>866</v>
      </c>
      <c r="AL486" s="200"/>
    </row>
    <row r="487" spans="1:40" s="108" customFormat="1" ht="2.25" customHeight="1"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</row>
    <row r="488" spans="1:40" s="108" customFormat="1" ht="11.25" customHeight="1">
      <c r="A488" s="227"/>
      <c r="B488" s="198"/>
      <c r="C488" s="1145" t="s">
        <v>415</v>
      </c>
      <c r="D488" s="1145"/>
      <c r="E488" s="1145"/>
      <c r="F488" s="1145"/>
      <c r="G488" s="1145"/>
      <c r="H488" s="1145"/>
      <c r="I488" s="1145"/>
      <c r="J488" s="1145"/>
      <c r="K488" s="1145"/>
      <c r="L488" s="228"/>
      <c r="M488" s="229"/>
      <c r="N488" s="230"/>
      <c r="AM488" s="200" t="s">
        <v>415</v>
      </c>
    </row>
    <row r="489" spans="1:40" s="108" customFormat="1" ht="16.5" customHeight="1">
      <c r="A489" s="231"/>
      <c r="B489" s="204"/>
      <c r="C489" s="1141" t="s">
        <v>416</v>
      </c>
      <c r="D489" s="1141"/>
      <c r="E489" s="1141"/>
      <c r="F489" s="1141"/>
      <c r="G489" s="1141"/>
      <c r="H489" s="1141"/>
      <c r="I489" s="1141"/>
      <c r="J489" s="1141"/>
      <c r="K489" s="1141"/>
      <c r="L489" s="232">
        <v>4679.55</v>
      </c>
      <c r="M489" s="233"/>
      <c r="N489" s="234"/>
      <c r="O489" s="235"/>
      <c r="P489" s="235"/>
      <c r="Q489" s="235"/>
      <c r="AM489" s="200"/>
      <c r="AN489" s="109" t="s">
        <v>416</v>
      </c>
    </row>
    <row r="490" spans="1:40" s="108" customFormat="1" ht="16.5" customHeight="1">
      <c r="A490" s="231"/>
      <c r="B490" s="204"/>
      <c r="C490" s="1141" t="s">
        <v>417</v>
      </c>
      <c r="D490" s="1141"/>
      <c r="E490" s="1141"/>
      <c r="F490" s="1141"/>
      <c r="G490" s="1141"/>
      <c r="H490" s="1141"/>
      <c r="I490" s="1141"/>
      <c r="J490" s="1141"/>
      <c r="K490" s="1141"/>
      <c r="L490" s="236"/>
      <c r="M490" s="233"/>
      <c r="N490" s="234"/>
      <c r="O490" s="235"/>
      <c r="P490" s="235"/>
      <c r="Q490" s="235"/>
      <c r="AM490" s="200"/>
      <c r="AN490" s="109" t="s">
        <v>417</v>
      </c>
    </row>
    <row r="491" spans="1:40" s="108" customFormat="1" ht="16.5" customHeight="1">
      <c r="A491" s="231"/>
      <c r="B491" s="204"/>
      <c r="C491" s="1141" t="s">
        <v>488</v>
      </c>
      <c r="D491" s="1141"/>
      <c r="E491" s="1141"/>
      <c r="F491" s="1141"/>
      <c r="G491" s="1141"/>
      <c r="H491" s="1141"/>
      <c r="I491" s="1141"/>
      <c r="J491" s="1141"/>
      <c r="K491" s="1141"/>
      <c r="L491" s="257">
        <v>304.43</v>
      </c>
      <c r="M491" s="233"/>
      <c r="N491" s="234"/>
      <c r="O491" s="235"/>
      <c r="P491" s="235"/>
      <c r="Q491" s="235"/>
      <c r="AM491" s="200"/>
      <c r="AN491" s="109" t="s">
        <v>488</v>
      </c>
    </row>
    <row r="492" spans="1:40" s="108" customFormat="1" ht="16.5" customHeight="1">
      <c r="A492" s="231"/>
      <c r="B492" s="204"/>
      <c r="C492" s="1141" t="s">
        <v>418</v>
      </c>
      <c r="D492" s="1141"/>
      <c r="E492" s="1141"/>
      <c r="F492" s="1141"/>
      <c r="G492" s="1141"/>
      <c r="H492" s="1141"/>
      <c r="I492" s="1141"/>
      <c r="J492" s="1141"/>
      <c r="K492" s="1141"/>
      <c r="L492" s="257">
        <v>64.17</v>
      </c>
      <c r="M492" s="233"/>
      <c r="N492" s="234"/>
      <c r="O492" s="235"/>
      <c r="P492" s="235"/>
      <c r="Q492" s="235"/>
      <c r="AM492" s="200"/>
      <c r="AN492" s="109" t="s">
        <v>418</v>
      </c>
    </row>
    <row r="493" spans="1:40" s="108" customFormat="1" ht="16.5" customHeight="1">
      <c r="A493" s="231"/>
      <c r="B493" s="204"/>
      <c r="C493" s="1141" t="s">
        <v>419</v>
      </c>
      <c r="D493" s="1141"/>
      <c r="E493" s="1141"/>
      <c r="F493" s="1141"/>
      <c r="G493" s="1141"/>
      <c r="H493" s="1141"/>
      <c r="I493" s="1141"/>
      <c r="J493" s="1141"/>
      <c r="K493" s="1141"/>
      <c r="L493" s="257">
        <v>7.74</v>
      </c>
      <c r="M493" s="233"/>
      <c r="N493" s="234"/>
      <c r="O493" s="235"/>
      <c r="P493" s="235"/>
      <c r="Q493" s="235"/>
      <c r="AM493" s="200"/>
      <c r="AN493" s="109" t="s">
        <v>419</v>
      </c>
    </row>
    <row r="494" spans="1:40" s="108" customFormat="1" ht="16.5" customHeight="1">
      <c r="A494" s="231"/>
      <c r="B494" s="204"/>
      <c r="C494" s="1141" t="s">
        <v>420</v>
      </c>
      <c r="D494" s="1141"/>
      <c r="E494" s="1141"/>
      <c r="F494" s="1141"/>
      <c r="G494" s="1141"/>
      <c r="H494" s="1141"/>
      <c r="I494" s="1141"/>
      <c r="J494" s="1141"/>
      <c r="K494" s="1141"/>
      <c r="L494" s="232">
        <v>4310.95</v>
      </c>
      <c r="M494" s="233"/>
      <c r="N494" s="234"/>
      <c r="O494" s="235"/>
      <c r="P494" s="235"/>
      <c r="Q494" s="235"/>
      <c r="AM494" s="200"/>
      <c r="AN494" s="109" t="s">
        <v>420</v>
      </c>
    </row>
    <row r="495" spans="1:40" s="108" customFormat="1" ht="45">
      <c r="A495" s="231"/>
      <c r="B495" s="204" t="s">
        <v>422</v>
      </c>
      <c r="C495" s="1141" t="s">
        <v>421</v>
      </c>
      <c r="D495" s="1141"/>
      <c r="E495" s="1141"/>
      <c r="F495" s="1141"/>
      <c r="G495" s="1141"/>
      <c r="H495" s="1141"/>
      <c r="I495" s="1141"/>
      <c r="J495" s="1141"/>
      <c r="K495" s="1141"/>
      <c r="L495" s="232">
        <v>5216.13</v>
      </c>
      <c r="M495" s="238">
        <v>9.3800000000000008</v>
      </c>
      <c r="N495" s="237">
        <v>48927</v>
      </c>
      <c r="O495" s="235"/>
      <c r="P495" s="235"/>
      <c r="Q495" s="235"/>
      <c r="AM495" s="200"/>
      <c r="AN495" s="109" t="s">
        <v>421</v>
      </c>
    </row>
    <row r="496" spans="1:40" s="108" customFormat="1" ht="16.5" customHeight="1">
      <c r="A496" s="231"/>
      <c r="B496" s="204"/>
      <c r="C496" s="1141" t="s">
        <v>417</v>
      </c>
      <c r="D496" s="1141"/>
      <c r="E496" s="1141"/>
      <c r="F496" s="1141"/>
      <c r="G496" s="1141"/>
      <c r="H496" s="1141"/>
      <c r="I496" s="1141"/>
      <c r="J496" s="1141"/>
      <c r="K496" s="1141"/>
      <c r="L496" s="236"/>
      <c r="M496" s="233"/>
      <c r="N496" s="234"/>
      <c r="O496" s="235"/>
      <c r="P496" s="235"/>
      <c r="Q496" s="235"/>
      <c r="AM496" s="200"/>
      <c r="AN496" s="109" t="s">
        <v>417</v>
      </c>
    </row>
    <row r="497" spans="1:40" s="108" customFormat="1" ht="16.5" customHeight="1">
      <c r="A497" s="231"/>
      <c r="B497" s="204"/>
      <c r="C497" s="1141" t="s">
        <v>489</v>
      </c>
      <c r="D497" s="1141"/>
      <c r="E497" s="1141"/>
      <c r="F497" s="1141"/>
      <c r="G497" s="1141"/>
      <c r="H497" s="1141"/>
      <c r="I497" s="1141"/>
      <c r="J497" s="1141"/>
      <c r="K497" s="1141"/>
      <c r="L497" s="257">
        <v>288.95</v>
      </c>
      <c r="M497" s="233"/>
      <c r="N497" s="234"/>
      <c r="O497" s="235"/>
      <c r="P497" s="235"/>
      <c r="Q497" s="235"/>
      <c r="AM497" s="200"/>
      <c r="AN497" s="109" t="s">
        <v>489</v>
      </c>
    </row>
    <row r="498" spans="1:40" s="108" customFormat="1" ht="16.5" customHeight="1">
      <c r="A498" s="231"/>
      <c r="B498" s="204"/>
      <c r="C498" s="1141" t="s">
        <v>490</v>
      </c>
      <c r="D498" s="1141"/>
      <c r="E498" s="1141"/>
      <c r="F498" s="1141"/>
      <c r="G498" s="1141"/>
      <c r="H498" s="1141"/>
      <c r="I498" s="1141"/>
      <c r="J498" s="1141"/>
      <c r="K498" s="1141"/>
      <c r="L498" s="257">
        <v>64.17</v>
      </c>
      <c r="M498" s="233"/>
      <c r="N498" s="234"/>
      <c r="O498" s="235"/>
      <c r="P498" s="235"/>
      <c r="Q498" s="235"/>
      <c r="AM498" s="200"/>
      <c r="AN498" s="109" t="s">
        <v>490</v>
      </c>
    </row>
    <row r="499" spans="1:40" s="108" customFormat="1" ht="16.5" customHeight="1">
      <c r="A499" s="231"/>
      <c r="B499" s="204"/>
      <c r="C499" s="1141" t="s">
        <v>491</v>
      </c>
      <c r="D499" s="1141"/>
      <c r="E499" s="1141"/>
      <c r="F499" s="1141"/>
      <c r="G499" s="1141"/>
      <c r="H499" s="1141"/>
      <c r="I499" s="1141"/>
      <c r="J499" s="1141"/>
      <c r="K499" s="1141"/>
      <c r="L499" s="257">
        <v>7.74</v>
      </c>
      <c r="M499" s="233"/>
      <c r="N499" s="234"/>
      <c r="O499" s="235"/>
      <c r="P499" s="235"/>
      <c r="Q499" s="235"/>
      <c r="AM499" s="200"/>
      <c r="AN499" s="109" t="s">
        <v>491</v>
      </c>
    </row>
    <row r="500" spans="1:40" s="108" customFormat="1" ht="16.5" customHeight="1">
      <c r="A500" s="231"/>
      <c r="B500" s="204"/>
      <c r="C500" s="1141" t="s">
        <v>492</v>
      </c>
      <c r="D500" s="1141"/>
      <c r="E500" s="1141"/>
      <c r="F500" s="1141"/>
      <c r="G500" s="1141"/>
      <c r="H500" s="1141"/>
      <c r="I500" s="1141"/>
      <c r="J500" s="1141"/>
      <c r="K500" s="1141"/>
      <c r="L500" s="232">
        <v>4309.53</v>
      </c>
      <c r="M500" s="233"/>
      <c r="N500" s="234"/>
      <c r="O500" s="235"/>
      <c r="P500" s="235"/>
      <c r="Q500" s="235"/>
      <c r="AM500" s="200"/>
      <c r="AN500" s="109" t="s">
        <v>492</v>
      </c>
    </row>
    <row r="501" spans="1:40" s="108" customFormat="1" ht="16.5" customHeight="1">
      <c r="A501" s="231"/>
      <c r="B501" s="204"/>
      <c r="C501" s="1141" t="s">
        <v>493</v>
      </c>
      <c r="D501" s="1141"/>
      <c r="E501" s="1141"/>
      <c r="F501" s="1141"/>
      <c r="G501" s="1141"/>
      <c r="H501" s="1141"/>
      <c r="I501" s="1141"/>
      <c r="J501" s="1141"/>
      <c r="K501" s="1141"/>
      <c r="L501" s="257">
        <v>347.66</v>
      </c>
      <c r="M501" s="233"/>
      <c r="N501" s="234"/>
      <c r="O501" s="235"/>
      <c r="P501" s="235"/>
      <c r="Q501" s="235"/>
      <c r="AM501" s="200"/>
      <c r="AN501" s="109" t="s">
        <v>493</v>
      </c>
    </row>
    <row r="502" spans="1:40" s="108" customFormat="1" ht="16.5" customHeight="1">
      <c r="A502" s="231"/>
      <c r="B502" s="204"/>
      <c r="C502" s="1141" t="s">
        <v>494</v>
      </c>
      <c r="D502" s="1141"/>
      <c r="E502" s="1141"/>
      <c r="F502" s="1141"/>
      <c r="G502" s="1141"/>
      <c r="H502" s="1141"/>
      <c r="I502" s="1141"/>
      <c r="J502" s="1141"/>
      <c r="K502" s="1141"/>
      <c r="L502" s="257">
        <v>205.82</v>
      </c>
      <c r="M502" s="233"/>
      <c r="N502" s="234"/>
      <c r="O502" s="235"/>
      <c r="P502" s="235"/>
      <c r="Q502" s="235"/>
      <c r="AM502" s="200"/>
      <c r="AN502" s="109" t="s">
        <v>494</v>
      </c>
    </row>
    <row r="503" spans="1:40" s="108" customFormat="1" ht="45">
      <c r="A503" s="231"/>
      <c r="B503" s="204" t="s">
        <v>422</v>
      </c>
      <c r="C503" s="1141" t="s">
        <v>910</v>
      </c>
      <c r="D503" s="1141"/>
      <c r="E503" s="1141"/>
      <c r="F503" s="1141"/>
      <c r="G503" s="1141"/>
      <c r="H503" s="1141"/>
      <c r="I503" s="1141"/>
      <c r="J503" s="1141"/>
      <c r="K503" s="1141"/>
      <c r="L503" s="257">
        <v>37.950000000000003</v>
      </c>
      <c r="M503" s="238">
        <v>9.3800000000000008</v>
      </c>
      <c r="N503" s="263">
        <v>356</v>
      </c>
      <c r="O503" s="235"/>
      <c r="P503" s="235"/>
      <c r="Q503" s="235"/>
      <c r="AM503" s="200"/>
      <c r="AN503" s="109" t="s">
        <v>910</v>
      </c>
    </row>
    <row r="504" spans="1:40" s="108" customFormat="1" ht="16.5" customHeight="1">
      <c r="A504" s="231"/>
      <c r="B504" s="204"/>
      <c r="C504" s="1141" t="s">
        <v>417</v>
      </c>
      <c r="D504" s="1141"/>
      <c r="E504" s="1141"/>
      <c r="F504" s="1141"/>
      <c r="G504" s="1141"/>
      <c r="H504" s="1141"/>
      <c r="I504" s="1141"/>
      <c r="J504" s="1141"/>
      <c r="K504" s="1141"/>
      <c r="L504" s="236"/>
      <c r="M504" s="233"/>
      <c r="N504" s="234"/>
      <c r="O504" s="235"/>
      <c r="P504" s="235"/>
      <c r="Q504" s="235"/>
      <c r="AM504" s="200"/>
      <c r="AN504" s="109" t="s">
        <v>417</v>
      </c>
    </row>
    <row r="505" spans="1:40" s="108" customFormat="1" ht="16.5" customHeight="1">
      <c r="A505" s="231"/>
      <c r="B505" s="204"/>
      <c r="C505" s="1141" t="s">
        <v>489</v>
      </c>
      <c r="D505" s="1141"/>
      <c r="E505" s="1141"/>
      <c r="F505" s="1141"/>
      <c r="G505" s="1141"/>
      <c r="H505" s="1141"/>
      <c r="I505" s="1141"/>
      <c r="J505" s="1141"/>
      <c r="K505" s="1141"/>
      <c r="L505" s="257">
        <v>15.48</v>
      </c>
      <c r="M505" s="233"/>
      <c r="N505" s="234"/>
      <c r="O505" s="235"/>
      <c r="P505" s="235"/>
      <c r="Q505" s="235"/>
      <c r="AM505" s="200"/>
      <c r="AN505" s="109" t="s">
        <v>489</v>
      </c>
    </row>
    <row r="506" spans="1:40" s="108" customFormat="1" ht="16.5" customHeight="1">
      <c r="A506" s="231"/>
      <c r="B506" s="204"/>
      <c r="C506" s="1141" t="s">
        <v>492</v>
      </c>
      <c r="D506" s="1141"/>
      <c r="E506" s="1141"/>
      <c r="F506" s="1141"/>
      <c r="G506" s="1141"/>
      <c r="H506" s="1141"/>
      <c r="I506" s="1141"/>
      <c r="J506" s="1141"/>
      <c r="K506" s="1141"/>
      <c r="L506" s="257">
        <v>1.42</v>
      </c>
      <c r="M506" s="233"/>
      <c r="N506" s="234"/>
      <c r="O506" s="235"/>
      <c r="P506" s="235"/>
      <c r="Q506" s="235"/>
      <c r="AM506" s="200"/>
      <c r="AN506" s="109" t="s">
        <v>492</v>
      </c>
    </row>
    <row r="507" spans="1:40" s="108" customFormat="1" ht="16.5" customHeight="1">
      <c r="A507" s="231"/>
      <c r="B507" s="204"/>
      <c r="C507" s="1141" t="s">
        <v>493</v>
      </c>
      <c r="D507" s="1141"/>
      <c r="E507" s="1141"/>
      <c r="F507" s="1141"/>
      <c r="G507" s="1141"/>
      <c r="H507" s="1141"/>
      <c r="I507" s="1141"/>
      <c r="J507" s="1141"/>
      <c r="K507" s="1141"/>
      <c r="L507" s="257">
        <v>13.93</v>
      </c>
      <c r="M507" s="233"/>
      <c r="N507" s="234"/>
      <c r="O507" s="235"/>
      <c r="P507" s="235"/>
      <c r="Q507" s="235"/>
      <c r="AM507" s="200"/>
      <c r="AN507" s="109" t="s">
        <v>493</v>
      </c>
    </row>
    <row r="508" spans="1:40" s="108" customFormat="1" ht="16.5" customHeight="1">
      <c r="A508" s="231"/>
      <c r="B508" s="204"/>
      <c r="C508" s="1141" t="s">
        <v>494</v>
      </c>
      <c r="D508" s="1141"/>
      <c r="E508" s="1141"/>
      <c r="F508" s="1141"/>
      <c r="G508" s="1141"/>
      <c r="H508" s="1141"/>
      <c r="I508" s="1141"/>
      <c r="J508" s="1141"/>
      <c r="K508" s="1141"/>
      <c r="L508" s="257">
        <v>7.12</v>
      </c>
      <c r="M508" s="233"/>
      <c r="N508" s="234"/>
      <c r="O508" s="235"/>
      <c r="P508" s="235"/>
      <c r="Q508" s="235"/>
      <c r="AM508" s="200"/>
      <c r="AN508" s="109" t="s">
        <v>494</v>
      </c>
    </row>
    <row r="509" spans="1:40" s="108" customFormat="1" ht="16.5" customHeight="1">
      <c r="A509" s="231"/>
      <c r="B509" s="204"/>
      <c r="C509" s="1141" t="s">
        <v>1100</v>
      </c>
      <c r="D509" s="1141"/>
      <c r="E509" s="1141"/>
      <c r="F509" s="1141"/>
      <c r="G509" s="1141"/>
      <c r="H509" s="1141"/>
      <c r="I509" s="1141"/>
      <c r="J509" s="1141"/>
      <c r="K509" s="1141"/>
      <c r="L509" s="232">
        <v>2140.4</v>
      </c>
      <c r="M509" s="233"/>
      <c r="N509" s="237">
        <v>10616</v>
      </c>
      <c r="O509" s="235"/>
      <c r="P509" s="235"/>
      <c r="Q509" s="235"/>
      <c r="AM509" s="200"/>
      <c r="AN509" s="109" t="s">
        <v>1100</v>
      </c>
    </row>
    <row r="510" spans="1:40" s="108" customFormat="1" ht="78.75">
      <c r="A510" s="231"/>
      <c r="B510" s="204" t="s">
        <v>1230</v>
      </c>
      <c r="C510" s="1141" t="s">
        <v>1102</v>
      </c>
      <c r="D510" s="1141"/>
      <c r="E510" s="1141"/>
      <c r="F510" s="1141"/>
      <c r="G510" s="1141"/>
      <c r="H510" s="1141"/>
      <c r="I510" s="1141"/>
      <c r="J510" s="1141"/>
      <c r="K510" s="1141"/>
      <c r="L510" s="232">
        <v>2140.4</v>
      </c>
      <c r="M510" s="238">
        <v>4.96</v>
      </c>
      <c r="N510" s="237">
        <v>10616</v>
      </c>
      <c r="O510" s="235"/>
      <c r="P510" s="235"/>
      <c r="Q510" s="235"/>
      <c r="AM510" s="200"/>
      <c r="AN510" s="109" t="s">
        <v>1102</v>
      </c>
    </row>
    <row r="511" spans="1:40" s="108" customFormat="1" ht="16.5" customHeight="1">
      <c r="A511" s="231"/>
      <c r="B511" s="204"/>
      <c r="C511" s="1141" t="s">
        <v>431</v>
      </c>
      <c r="D511" s="1141"/>
      <c r="E511" s="1141"/>
      <c r="F511" s="1141"/>
      <c r="G511" s="1141"/>
      <c r="H511" s="1141"/>
      <c r="I511" s="1141"/>
      <c r="J511" s="1141"/>
      <c r="K511" s="1141"/>
      <c r="L511" s="257">
        <v>312.17</v>
      </c>
      <c r="M511" s="233"/>
      <c r="N511" s="234"/>
      <c r="O511" s="235"/>
      <c r="P511" s="235"/>
      <c r="Q511" s="235"/>
      <c r="AM511" s="200"/>
      <c r="AN511" s="109" t="s">
        <v>431</v>
      </c>
    </row>
    <row r="512" spans="1:40" s="108" customFormat="1" ht="16.5" customHeight="1">
      <c r="A512" s="231"/>
      <c r="B512" s="204"/>
      <c r="C512" s="1141" t="s">
        <v>432</v>
      </c>
      <c r="D512" s="1141"/>
      <c r="E512" s="1141"/>
      <c r="F512" s="1141"/>
      <c r="G512" s="1141"/>
      <c r="H512" s="1141"/>
      <c r="I512" s="1141"/>
      <c r="J512" s="1141"/>
      <c r="K512" s="1141"/>
      <c r="L512" s="257">
        <v>361.59</v>
      </c>
      <c r="M512" s="233"/>
      <c r="N512" s="234"/>
      <c r="O512" s="235"/>
      <c r="P512" s="235"/>
      <c r="Q512" s="235"/>
      <c r="AM512" s="200"/>
      <c r="AN512" s="109" t="s">
        <v>432</v>
      </c>
    </row>
    <row r="513" spans="1:42" ht="16.5" customHeight="1">
      <c r="A513" s="231"/>
      <c r="B513" s="204"/>
      <c r="C513" s="1141" t="s">
        <v>433</v>
      </c>
      <c r="D513" s="1141"/>
      <c r="E513" s="1141"/>
      <c r="F513" s="1141"/>
      <c r="G513" s="1141"/>
      <c r="H513" s="1141"/>
      <c r="I513" s="1141"/>
      <c r="J513" s="1141"/>
      <c r="K513" s="1141"/>
      <c r="L513" s="257">
        <v>212.94</v>
      </c>
      <c r="M513" s="233"/>
      <c r="N513" s="234"/>
      <c r="O513" s="235"/>
      <c r="P513" s="235"/>
      <c r="Q513" s="235"/>
      <c r="R513" s="108"/>
      <c r="S513" s="108"/>
      <c r="T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200"/>
      <c r="AN513" s="109" t="s">
        <v>433</v>
      </c>
      <c r="AO513" s="108"/>
      <c r="AP513" s="108"/>
    </row>
    <row r="514" spans="1:42" ht="16.5" customHeight="1">
      <c r="A514" s="231"/>
      <c r="B514" s="226"/>
      <c r="C514" s="1142" t="s">
        <v>434</v>
      </c>
      <c r="D514" s="1142"/>
      <c r="E514" s="1142"/>
      <c r="F514" s="1142"/>
      <c r="G514" s="1142"/>
      <c r="H514" s="1142"/>
      <c r="I514" s="1142"/>
      <c r="J514" s="1142"/>
      <c r="K514" s="1142"/>
      <c r="L514" s="239">
        <v>7394.48</v>
      </c>
      <c r="M514" s="240"/>
      <c r="N514" s="241">
        <v>59899</v>
      </c>
      <c r="O514" s="235"/>
      <c r="P514" s="235"/>
      <c r="Q514" s="235"/>
      <c r="R514" s="108"/>
      <c r="S514" s="108"/>
      <c r="T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200"/>
      <c r="AN514" s="108"/>
      <c r="AO514" s="200" t="s">
        <v>434</v>
      </c>
      <c r="AP514" s="108"/>
    </row>
    <row r="515" spans="1:42" ht="1.5" customHeight="1">
      <c r="B515" s="226"/>
      <c r="C515" s="217"/>
      <c r="D515" s="217"/>
      <c r="E515" s="217"/>
      <c r="F515" s="217"/>
      <c r="G515" s="217"/>
      <c r="H515" s="217"/>
      <c r="I515" s="217"/>
      <c r="J515" s="217"/>
      <c r="K515" s="217"/>
      <c r="L515" s="239"/>
      <c r="M515" s="242"/>
      <c r="N515" s="243"/>
      <c r="R515" s="108"/>
      <c r="S515" s="108"/>
      <c r="T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</row>
    <row r="516" spans="1:42" ht="53.25" customHeight="1">
      <c r="A516" s="244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R516" s="108"/>
      <c r="S516" s="108"/>
      <c r="T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</row>
    <row r="517" spans="1:42" ht="12.75" customHeight="1">
      <c r="A517" s="177"/>
      <c r="B517" s="236" t="s">
        <v>329</v>
      </c>
      <c r="C517" s="1143" t="s">
        <v>435</v>
      </c>
      <c r="D517" s="1143"/>
      <c r="E517" s="1143"/>
      <c r="F517" s="1143"/>
      <c r="G517" s="1143"/>
      <c r="H517" s="1143"/>
      <c r="I517" s="1143"/>
      <c r="J517" s="1143"/>
      <c r="K517" s="1143"/>
      <c r="L517" s="1143"/>
      <c r="R517" s="108"/>
      <c r="S517" s="108"/>
      <c r="T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</row>
    <row r="518" spans="1:42" ht="13.5" customHeight="1">
      <c r="A518" s="177"/>
      <c r="B518" s="169"/>
      <c r="C518" s="1144" t="s">
        <v>157</v>
      </c>
      <c r="D518" s="1144"/>
      <c r="E518" s="1144"/>
      <c r="F518" s="1144"/>
      <c r="G518" s="1144"/>
      <c r="H518" s="1144"/>
      <c r="I518" s="1144"/>
      <c r="J518" s="1144"/>
      <c r="K518" s="1144"/>
      <c r="L518" s="1144"/>
      <c r="R518" s="108"/>
      <c r="S518" s="108"/>
      <c r="T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</row>
    <row r="519" spans="1:42" ht="13.5" customHeight="1">
      <c r="A519" s="177"/>
      <c r="B519" s="236" t="s">
        <v>331</v>
      </c>
      <c r="C519" s="1143" t="s">
        <v>436</v>
      </c>
      <c r="D519" s="1143"/>
      <c r="E519" s="1143"/>
      <c r="F519" s="1143"/>
      <c r="G519" s="1143"/>
      <c r="H519" s="1143"/>
      <c r="I519" s="1143"/>
      <c r="J519" s="1143"/>
      <c r="K519" s="1143"/>
      <c r="L519" s="1143"/>
      <c r="R519" s="108"/>
      <c r="S519" s="108"/>
      <c r="T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</row>
    <row r="520" spans="1:42" ht="13.5" customHeight="1">
      <c r="A520" s="177"/>
      <c r="C520" s="1144" t="s">
        <v>157</v>
      </c>
      <c r="D520" s="1144"/>
      <c r="E520" s="1144"/>
      <c r="F520" s="1144"/>
      <c r="G520" s="1144"/>
      <c r="H520" s="1144"/>
      <c r="I520" s="1144"/>
      <c r="J520" s="1144"/>
      <c r="K520" s="1144"/>
      <c r="L520" s="1144"/>
      <c r="R520" s="108"/>
      <c r="S520" s="108"/>
      <c r="T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</row>
    <row r="522" spans="1:42" ht="11.25">
      <c r="A522" s="1140"/>
      <c r="B522" s="1140"/>
      <c r="C522" s="1140"/>
      <c r="D522" s="1140"/>
      <c r="E522" s="1140"/>
      <c r="F522" s="1140"/>
      <c r="G522" s="1140"/>
      <c r="H522" s="1140"/>
      <c r="I522" s="1140"/>
      <c r="J522" s="1140"/>
      <c r="K522" s="1140"/>
      <c r="L522" s="1140"/>
      <c r="M522" s="1140"/>
      <c r="N522" s="1140"/>
      <c r="R522" s="108"/>
      <c r="S522" s="108"/>
      <c r="T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9" t="s">
        <v>149</v>
      </c>
    </row>
    <row r="523" spans="1:42" ht="11.25">
      <c r="B523" s="246"/>
      <c r="D523" s="246"/>
      <c r="F523" s="246"/>
      <c r="R523" s="108"/>
      <c r="S523" s="108"/>
      <c r="T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</row>
    <row r="527" spans="1:42" ht="11.25">
      <c r="R527" s="108"/>
      <c r="S527" s="108"/>
      <c r="T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</row>
    <row r="544" s="108" customFormat="1" ht="11.25"/>
    <row r="547" s="108" customFormat="1" ht="11.25"/>
    <row r="600" s="108" customFormat="1" ht="11.25"/>
    <row r="601" s="108" customFormat="1" ht="11.25"/>
    <row r="604" s="108" customFormat="1" ht="11.25"/>
    <row r="621" s="108" customFormat="1" ht="11.25"/>
    <row r="622" s="108" customFormat="1" ht="11.25"/>
    <row r="634" s="108" customFormat="1" ht="11.25"/>
    <row r="648" s="108" customFormat="1" ht="11.25"/>
  </sheetData>
  <mergeCells count="504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N49"/>
    <mergeCell ref="C38:E38"/>
    <mergeCell ref="C39:E39"/>
    <mergeCell ref="C40:E40"/>
    <mergeCell ref="C41:E41"/>
    <mergeCell ref="C42:E42"/>
    <mergeCell ref="C43:E43"/>
    <mergeCell ref="C56:N56"/>
    <mergeCell ref="C57:E57"/>
    <mergeCell ref="C58:E58"/>
    <mergeCell ref="C59:E59"/>
    <mergeCell ref="C60:E60"/>
    <mergeCell ref="C61:E61"/>
    <mergeCell ref="C50:E50"/>
    <mergeCell ref="C51:E51"/>
    <mergeCell ref="C52:N52"/>
    <mergeCell ref="C53:E53"/>
    <mergeCell ref="C54:E54"/>
    <mergeCell ref="C55:N55"/>
    <mergeCell ref="C68:E68"/>
    <mergeCell ref="C69:N69"/>
    <mergeCell ref="C70:E70"/>
    <mergeCell ref="C71:E71"/>
    <mergeCell ref="C72:N72"/>
    <mergeCell ref="C73:E73"/>
    <mergeCell ref="C62:E62"/>
    <mergeCell ref="C63:E63"/>
    <mergeCell ref="C64:E64"/>
    <mergeCell ref="C65:E65"/>
    <mergeCell ref="C66:E66"/>
    <mergeCell ref="C67:E67"/>
    <mergeCell ref="C80:E80"/>
    <mergeCell ref="C81:N81"/>
    <mergeCell ref="C82:N82"/>
    <mergeCell ref="C83:E83"/>
    <mergeCell ref="C84:E84"/>
    <mergeCell ref="C85:E85"/>
    <mergeCell ref="C74:E74"/>
    <mergeCell ref="C75:N75"/>
    <mergeCell ref="C76:E76"/>
    <mergeCell ref="C77:E77"/>
    <mergeCell ref="C78:N78"/>
    <mergeCell ref="C79:E79"/>
    <mergeCell ref="C92:E92"/>
    <mergeCell ref="C93:E93"/>
    <mergeCell ref="C94:E94"/>
    <mergeCell ref="C95:N95"/>
    <mergeCell ref="C96:E96"/>
    <mergeCell ref="C97:E97"/>
    <mergeCell ref="C86:E86"/>
    <mergeCell ref="C87:E87"/>
    <mergeCell ref="C88:E88"/>
    <mergeCell ref="C89:E89"/>
    <mergeCell ref="C90:E90"/>
    <mergeCell ref="C91:E91"/>
    <mergeCell ref="C104:N104"/>
    <mergeCell ref="C105:E105"/>
    <mergeCell ref="C106:E106"/>
    <mergeCell ref="C107:N107"/>
    <mergeCell ref="C108:E108"/>
    <mergeCell ref="C109:E109"/>
    <mergeCell ref="C98:N98"/>
    <mergeCell ref="C99:E99"/>
    <mergeCell ref="C100:E100"/>
    <mergeCell ref="C101:N101"/>
    <mergeCell ref="C102:E102"/>
    <mergeCell ref="C103:E103"/>
    <mergeCell ref="C116:N116"/>
    <mergeCell ref="C117:E117"/>
    <mergeCell ref="C118:E118"/>
    <mergeCell ref="C119:N119"/>
    <mergeCell ref="C120:E120"/>
    <mergeCell ref="C121:E121"/>
    <mergeCell ref="C110:N110"/>
    <mergeCell ref="C111:E111"/>
    <mergeCell ref="C112:E112"/>
    <mergeCell ref="C113:N113"/>
    <mergeCell ref="C114:E114"/>
    <mergeCell ref="C115:E115"/>
    <mergeCell ref="C128:E128"/>
    <mergeCell ref="C129:E129"/>
    <mergeCell ref="C130:E130"/>
    <mergeCell ref="C131:E131"/>
    <mergeCell ref="C132:E132"/>
    <mergeCell ref="C133:E133"/>
    <mergeCell ref="C122:N122"/>
    <mergeCell ref="C123:E123"/>
    <mergeCell ref="C124:E124"/>
    <mergeCell ref="C125:N125"/>
    <mergeCell ref="C126:N126"/>
    <mergeCell ref="C127:E127"/>
    <mergeCell ref="C140:E140"/>
    <mergeCell ref="C141:E141"/>
    <mergeCell ref="C142:N142"/>
    <mergeCell ref="C143:E143"/>
    <mergeCell ref="C144:E144"/>
    <mergeCell ref="C145:N145"/>
    <mergeCell ref="C134:E134"/>
    <mergeCell ref="C135:E135"/>
    <mergeCell ref="C136:E136"/>
    <mergeCell ref="C137:E137"/>
    <mergeCell ref="C138:E138"/>
    <mergeCell ref="C139:N139"/>
    <mergeCell ref="C152:E152"/>
    <mergeCell ref="C153:E153"/>
    <mergeCell ref="C154:N154"/>
    <mergeCell ref="C155:E155"/>
    <mergeCell ref="C156:E156"/>
    <mergeCell ref="C157:N157"/>
    <mergeCell ref="C146:E146"/>
    <mergeCell ref="C147:E147"/>
    <mergeCell ref="C148:N148"/>
    <mergeCell ref="C149:E149"/>
    <mergeCell ref="C150:E150"/>
    <mergeCell ref="C151:N151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N160"/>
    <mergeCell ref="C161:E161"/>
    <mergeCell ref="C162:E162"/>
    <mergeCell ref="C163:E163"/>
    <mergeCell ref="C176:E176"/>
    <mergeCell ref="C177:N177"/>
    <mergeCell ref="C178:N178"/>
    <mergeCell ref="C179:E179"/>
    <mergeCell ref="C180:E180"/>
    <mergeCell ref="C181:N181"/>
    <mergeCell ref="C170:N170"/>
    <mergeCell ref="C171:E171"/>
    <mergeCell ref="C172:E172"/>
    <mergeCell ref="C173:N173"/>
    <mergeCell ref="C174:N174"/>
    <mergeCell ref="C175:E175"/>
    <mergeCell ref="C188:E188"/>
    <mergeCell ref="C189:E189"/>
    <mergeCell ref="C190:E190"/>
    <mergeCell ref="C191:E191"/>
    <mergeCell ref="C192:E192"/>
    <mergeCell ref="C193:E193"/>
    <mergeCell ref="C182:N182"/>
    <mergeCell ref="C183:E183"/>
    <mergeCell ref="C184:E184"/>
    <mergeCell ref="C185:E185"/>
    <mergeCell ref="C186:E186"/>
    <mergeCell ref="C187:E187"/>
    <mergeCell ref="C200:N200"/>
    <mergeCell ref="C201:E201"/>
    <mergeCell ref="C202:E202"/>
    <mergeCell ref="C203:N203"/>
    <mergeCell ref="C204:N204"/>
    <mergeCell ref="C205:E205"/>
    <mergeCell ref="C194:E194"/>
    <mergeCell ref="C195:N195"/>
    <mergeCell ref="C196:N196"/>
    <mergeCell ref="C197:E197"/>
    <mergeCell ref="C198:E198"/>
    <mergeCell ref="C199:N199"/>
    <mergeCell ref="C212:E212"/>
    <mergeCell ref="C213:E213"/>
    <mergeCell ref="C214:E214"/>
    <mergeCell ref="C215:E215"/>
    <mergeCell ref="C216:E216"/>
    <mergeCell ref="C217:N217"/>
    <mergeCell ref="C206:E206"/>
    <mergeCell ref="C207:E207"/>
    <mergeCell ref="C208:E208"/>
    <mergeCell ref="C209:E209"/>
    <mergeCell ref="C210:E210"/>
    <mergeCell ref="C211:E211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N220"/>
    <mergeCell ref="C221:E221"/>
    <mergeCell ref="C222:E222"/>
    <mergeCell ref="C223:E223"/>
    <mergeCell ref="C236:E236"/>
    <mergeCell ref="C237:E237"/>
    <mergeCell ref="C238:E238"/>
    <mergeCell ref="C239:E239"/>
    <mergeCell ref="C240:E240"/>
    <mergeCell ref="C241:E241"/>
    <mergeCell ref="C230:N230"/>
    <mergeCell ref="C231:E231"/>
    <mergeCell ref="C232:E232"/>
    <mergeCell ref="C233:E233"/>
    <mergeCell ref="C234:E234"/>
    <mergeCell ref="C235:E235"/>
    <mergeCell ref="C248:E248"/>
    <mergeCell ref="C249:E249"/>
    <mergeCell ref="C250:E250"/>
    <mergeCell ref="C251:E251"/>
    <mergeCell ref="C252:E252"/>
    <mergeCell ref="C253:E253"/>
    <mergeCell ref="C242:E242"/>
    <mergeCell ref="C243:N243"/>
    <mergeCell ref="C244:E244"/>
    <mergeCell ref="C245:E245"/>
    <mergeCell ref="C246:N246"/>
    <mergeCell ref="C247:N247"/>
    <mergeCell ref="C260:N260"/>
    <mergeCell ref="C261:N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72:E272"/>
    <mergeCell ref="C273:E273"/>
    <mergeCell ref="C274:N274"/>
    <mergeCell ref="C275:N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84:E284"/>
    <mergeCell ref="C285:E285"/>
    <mergeCell ref="C286:N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96:E296"/>
    <mergeCell ref="C297:E297"/>
    <mergeCell ref="C298:E298"/>
    <mergeCell ref="C299:N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308:E308"/>
    <mergeCell ref="C309:E309"/>
    <mergeCell ref="C310:E310"/>
    <mergeCell ref="C311:N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321:K321"/>
    <mergeCell ref="C322:K322"/>
    <mergeCell ref="C323:K323"/>
    <mergeCell ref="C324:K324"/>
    <mergeCell ref="C325:K325"/>
    <mergeCell ref="C326:K326"/>
    <mergeCell ref="C314:N314"/>
    <mergeCell ref="C315:E315"/>
    <mergeCell ref="C317:K317"/>
    <mergeCell ref="C318:K318"/>
    <mergeCell ref="C319:K319"/>
    <mergeCell ref="C320:K320"/>
    <mergeCell ref="C333:K333"/>
    <mergeCell ref="C334:K334"/>
    <mergeCell ref="C335:K335"/>
    <mergeCell ref="C336:K336"/>
    <mergeCell ref="C337:K337"/>
    <mergeCell ref="C338:K338"/>
    <mergeCell ref="C327:K327"/>
    <mergeCell ref="C328:K328"/>
    <mergeCell ref="C329:K329"/>
    <mergeCell ref="C330:K330"/>
    <mergeCell ref="C331:K331"/>
    <mergeCell ref="C332:K332"/>
    <mergeCell ref="C345:E345"/>
    <mergeCell ref="C346:N346"/>
    <mergeCell ref="C347:N347"/>
    <mergeCell ref="C348:E348"/>
    <mergeCell ref="C349:E349"/>
    <mergeCell ref="C350:E350"/>
    <mergeCell ref="C339:K339"/>
    <mergeCell ref="C340:K340"/>
    <mergeCell ref="C341:K341"/>
    <mergeCell ref="C342:K342"/>
    <mergeCell ref="C343:K343"/>
    <mergeCell ref="A344:N344"/>
    <mergeCell ref="C357:E357"/>
    <mergeCell ref="C358:E358"/>
    <mergeCell ref="C359:E359"/>
    <mergeCell ref="C360:N360"/>
    <mergeCell ref="C361:E361"/>
    <mergeCell ref="C362:E362"/>
    <mergeCell ref="C351:E351"/>
    <mergeCell ref="C352:E352"/>
    <mergeCell ref="C353:E353"/>
    <mergeCell ref="C354:E354"/>
    <mergeCell ref="C355:E355"/>
    <mergeCell ref="C356:E356"/>
    <mergeCell ref="C369:N369"/>
    <mergeCell ref="C370:N370"/>
    <mergeCell ref="C371:E371"/>
    <mergeCell ref="C372:E372"/>
    <mergeCell ref="C373:N373"/>
    <mergeCell ref="C374:E374"/>
    <mergeCell ref="C363:N363"/>
    <mergeCell ref="C364:E364"/>
    <mergeCell ref="C365:E365"/>
    <mergeCell ref="C366:N366"/>
    <mergeCell ref="C367:E367"/>
    <mergeCell ref="C368:E368"/>
    <mergeCell ref="C381:E381"/>
    <mergeCell ref="C382:E382"/>
    <mergeCell ref="C383:N383"/>
    <mergeCell ref="C384:N384"/>
    <mergeCell ref="C385:E385"/>
    <mergeCell ref="C386:E386"/>
    <mergeCell ref="C375:E375"/>
    <mergeCell ref="C376:N376"/>
    <mergeCell ref="C377:E377"/>
    <mergeCell ref="C378:E378"/>
    <mergeCell ref="C379:N379"/>
    <mergeCell ref="C380:N380"/>
    <mergeCell ref="C393:E393"/>
    <mergeCell ref="C394:E394"/>
    <mergeCell ref="C395:E395"/>
    <mergeCell ref="C396:E396"/>
    <mergeCell ref="C397:E397"/>
    <mergeCell ref="C398:E398"/>
    <mergeCell ref="C387:N387"/>
    <mergeCell ref="C388:N388"/>
    <mergeCell ref="C389:E389"/>
    <mergeCell ref="C390:E390"/>
    <mergeCell ref="C391:E391"/>
    <mergeCell ref="C392:E392"/>
    <mergeCell ref="C405:N405"/>
    <mergeCell ref="C406:N406"/>
    <mergeCell ref="C407:E407"/>
    <mergeCell ref="C408:E408"/>
    <mergeCell ref="C409:E409"/>
    <mergeCell ref="C410:E410"/>
    <mergeCell ref="C399:E399"/>
    <mergeCell ref="C400:E400"/>
    <mergeCell ref="C401:N401"/>
    <mergeCell ref="C402:N402"/>
    <mergeCell ref="C403:E403"/>
    <mergeCell ref="C404:E404"/>
    <mergeCell ref="C417:E417"/>
    <mergeCell ref="C418:E418"/>
    <mergeCell ref="C419:N419"/>
    <mergeCell ref="C420:E420"/>
    <mergeCell ref="C421:E421"/>
    <mergeCell ref="C422:N422"/>
    <mergeCell ref="C411:E411"/>
    <mergeCell ref="C412:E412"/>
    <mergeCell ref="C413:E413"/>
    <mergeCell ref="C414:E414"/>
    <mergeCell ref="C415:E415"/>
    <mergeCell ref="C416:N416"/>
    <mergeCell ref="C429:E429"/>
    <mergeCell ref="C430:E430"/>
    <mergeCell ref="C431:E431"/>
    <mergeCell ref="C432:N432"/>
    <mergeCell ref="C433:E433"/>
    <mergeCell ref="C435:K435"/>
    <mergeCell ref="C423:E423"/>
    <mergeCell ref="C424:E424"/>
    <mergeCell ref="C425:E425"/>
    <mergeCell ref="C426:E426"/>
    <mergeCell ref="C427:E427"/>
    <mergeCell ref="C428:E428"/>
    <mergeCell ref="C442:K442"/>
    <mergeCell ref="C443:K443"/>
    <mergeCell ref="C444:K444"/>
    <mergeCell ref="C445:K445"/>
    <mergeCell ref="C446:K446"/>
    <mergeCell ref="C447:K447"/>
    <mergeCell ref="C436:K436"/>
    <mergeCell ref="C437:K437"/>
    <mergeCell ref="C438:K438"/>
    <mergeCell ref="C439:K439"/>
    <mergeCell ref="C440:K440"/>
    <mergeCell ref="C441:K441"/>
    <mergeCell ref="C454:K454"/>
    <mergeCell ref="C455:K455"/>
    <mergeCell ref="A456:N456"/>
    <mergeCell ref="A457:N457"/>
    <mergeCell ref="C458:E458"/>
    <mergeCell ref="C459:N459"/>
    <mergeCell ref="C448:K448"/>
    <mergeCell ref="C449:K449"/>
    <mergeCell ref="C450:K450"/>
    <mergeCell ref="C451:K451"/>
    <mergeCell ref="C452:K452"/>
    <mergeCell ref="C453:K453"/>
    <mergeCell ref="C466:E466"/>
    <mergeCell ref="C467:N467"/>
    <mergeCell ref="C468:E468"/>
    <mergeCell ref="A469:N469"/>
    <mergeCell ref="C470:E470"/>
    <mergeCell ref="C471:N471"/>
    <mergeCell ref="C460:N460"/>
    <mergeCell ref="C461:E461"/>
    <mergeCell ref="C462:E462"/>
    <mergeCell ref="C463:N463"/>
    <mergeCell ref="C464:N464"/>
    <mergeCell ref="C465:E465"/>
    <mergeCell ref="C479:K479"/>
    <mergeCell ref="C480:K480"/>
    <mergeCell ref="C481:K481"/>
    <mergeCell ref="C482:K482"/>
    <mergeCell ref="C483:K483"/>
    <mergeCell ref="C484:K484"/>
    <mergeCell ref="C472:N472"/>
    <mergeCell ref="C473:E473"/>
    <mergeCell ref="C474:E474"/>
    <mergeCell ref="C475:N475"/>
    <mergeCell ref="C476:N476"/>
    <mergeCell ref="C477:E477"/>
    <mergeCell ref="C492:K492"/>
    <mergeCell ref="C493:K493"/>
    <mergeCell ref="C494:K494"/>
    <mergeCell ref="C495:K495"/>
    <mergeCell ref="C496:K496"/>
    <mergeCell ref="C497:K497"/>
    <mergeCell ref="C485:K485"/>
    <mergeCell ref="C486:K486"/>
    <mergeCell ref="C488:K488"/>
    <mergeCell ref="C489:K489"/>
    <mergeCell ref="C490:K490"/>
    <mergeCell ref="C491:K491"/>
    <mergeCell ref="C504:K504"/>
    <mergeCell ref="C505:K505"/>
    <mergeCell ref="C506:K506"/>
    <mergeCell ref="C507:K507"/>
    <mergeCell ref="C508:K508"/>
    <mergeCell ref="C509:K509"/>
    <mergeCell ref="C498:K498"/>
    <mergeCell ref="C499:K499"/>
    <mergeCell ref="C500:K500"/>
    <mergeCell ref="C501:K501"/>
    <mergeCell ref="C502:K502"/>
    <mergeCell ref="C503:K503"/>
    <mergeCell ref="C518:L518"/>
    <mergeCell ref="C519:L519"/>
    <mergeCell ref="C520:L520"/>
    <mergeCell ref="A522:N522"/>
    <mergeCell ref="C510:K510"/>
    <mergeCell ref="C511:K511"/>
    <mergeCell ref="C512:K512"/>
    <mergeCell ref="C513:K513"/>
    <mergeCell ref="C514:K514"/>
    <mergeCell ref="C517:L517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382"/>
  <sheetViews>
    <sheetView topLeftCell="A220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1813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233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233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1814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20.46</v>
      </c>
      <c r="D22" s="182" t="s">
        <v>1815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20.46</v>
      </c>
      <c r="D24" s="182" t="s">
        <v>1815</v>
      </c>
      <c r="E24" s="137" t="s">
        <v>362</v>
      </c>
      <c r="G24" s="108" t="s">
        <v>365</v>
      </c>
      <c r="L24" s="181"/>
      <c r="M24" s="182" t="s">
        <v>1816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15.28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0.16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1817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1817</v>
      </c>
    </row>
    <row r="35" spans="1:33" s="108" customFormat="1" ht="33.75" customHeight="1">
      <c r="A35" s="194" t="s">
        <v>122</v>
      </c>
      <c r="B35" s="195" t="s">
        <v>1818</v>
      </c>
      <c r="C35" s="1145" t="s">
        <v>1819</v>
      </c>
      <c r="D35" s="1145"/>
      <c r="E35" s="1145"/>
      <c r="F35" s="196" t="s">
        <v>481</v>
      </c>
      <c r="G35" s="196"/>
      <c r="H35" s="196"/>
      <c r="I35" s="256">
        <v>0.1</v>
      </c>
      <c r="J35" s="198"/>
      <c r="K35" s="196"/>
      <c r="L35" s="198"/>
      <c r="M35" s="196"/>
      <c r="N35" s="199"/>
      <c r="Z35" s="193"/>
      <c r="AA35" s="200" t="s">
        <v>1819</v>
      </c>
    </row>
    <row r="36" spans="1:33" s="108" customFormat="1" ht="12" customHeight="1">
      <c r="A36" s="201"/>
      <c r="B36" s="202"/>
      <c r="C36" s="1141" t="s">
        <v>1178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1178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555.52</v>
      </c>
      <c r="K38" s="209">
        <v>1.25</v>
      </c>
      <c r="L38" s="208">
        <v>69.44</v>
      </c>
      <c r="M38" s="207"/>
      <c r="N38" s="210"/>
      <c r="Z38" s="193"/>
      <c r="AA38" s="200"/>
      <c r="AD38" s="109" t="s">
        <v>446</v>
      </c>
    </row>
    <row r="39" spans="1:33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08">
        <v>6.21</v>
      </c>
      <c r="K39" s="209">
        <v>1.25</v>
      </c>
      <c r="L39" s="208">
        <v>0.78</v>
      </c>
      <c r="M39" s="207"/>
      <c r="N39" s="210"/>
      <c r="Z39" s="193"/>
      <c r="AA39" s="200"/>
      <c r="AD39" s="109" t="s">
        <v>387</v>
      </c>
    </row>
    <row r="40" spans="1:33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0.91</v>
      </c>
      <c r="K40" s="209">
        <v>1.25</v>
      </c>
      <c r="L40" s="208">
        <v>0.11</v>
      </c>
      <c r="M40" s="207"/>
      <c r="N40" s="210"/>
      <c r="Z40" s="193"/>
      <c r="AA40" s="200"/>
      <c r="AD40" s="109" t="s">
        <v>388</v>
      </c>
    </row>
    <row r="41" spans="1:33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08">
        <v>140.91999999999999</v>
      </c>
      <c r="K41" s="207"/>
      <c r="L41" s="208">
        <v>14.09</v>
      </c>
      <c r="M41" s="207"/>
      <c r="N41" s="210"/>
      <c r="Z41" s="193"/>
      <c r="AA41" s="200"/>
      <c r="AD41" s="109" t="s">
        <v>447</v>
      </c>
    </row>
    <row r="42" spans="1:33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15">
        <v>56</v>
      </c>
      <c r="H42" s="209">
        <v>1.25</v>
      </c>
      <c r="I42" s="215">
        <v>7</v>
      </c>
      <c r="J42" s="204"/>
      <c r="K42" s="207"/>
      <c r="L42" s="204"/>
      <c r="M42" s="207"/>
      <c r="N42" s="210"/>
      <c r="Z42" s="193"/>
      <c r="AA42" s="200"/>
      <c r="AE42" s="109" t="s">
        <v>448</v>
      </c>
    </row>
    <row r="43" spans="1:33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7.0000000000000007E-2</v>
      </c>
      <c r="H43" s="209">
        <v>1.25</v>
      </c>
      <c r="I43" s="252">
        <v>8.7500000000000008E-3</v>
      </c>
      <c r="J43" s="204"/>
      <c r="K43" s="207"/>
      <c r="L43" s="204"/>
      <c r="M43" s="207"/>
      <c r="N43" s="210"/>
      <c r="Z43" s="193"/>
      <c r="AA43" s="200"/>
      <c r="AE43" s="109" t="s">
        <v>389</v>
      </c>
    </row>
    <row r="44" spans="1:33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13">
        <v>702.65</v>
      </c>
      <c r="K44" s="212"/>
      <c r="L44" s="213">
        <v>84.31</v>
      </c>
      <c r="M44" s="212"/>
      <c r="N44" s="214"/>
      <c r="Z44" s="193"/>
      <c r="AA44" s="200"/>
      <c r="AF44" s="109" t="s">
        <v>391</v>
      </c>
    </row>
    <row r="45" spans="1:33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08">
        <v>69.55</v>
      </c>
      <c r="M45" s="207"/>
      <c r="N45" s="210"/>
      <c r="Z45" s="193"/>
      <c r="AA45" s="200"/>
      <c r="AE45" s="109" t="s">
        <v>392</v>
      </c>
    </row>
    <row r="46" spans="1:33" s="108" customFormat="1" ht="45" customHeight="1">
      <c r="A46" s="205"/>
      <c r="B46" s="204" t="s">
        <v>1671</v>
      </c>
      <c r="C46" s="1141" t="s">
        <v>1672</v>
      </c>
      <c r="D46" s="1141"/>
      <c r="E46" s="1141"/>
      <c r="F46" s="207" t="s">
        <v>395</v>
      </c>
      <c r="G46" s="215">
        <v>121</v>
      </c>
      <c r="H46" s="207"/>
      <c r="I46" s="215">
        <v>121</v>
      </c>
      <c r="J46" s="204"/>
      <c r="K46" s="207"/>
      <c r="L46" s="208">
        <v>84.16</v>
      </c>
      <c r="M46" s="207"/>
      <c r="N46" s="210"/>
      <c r="Z46" s="193"/>
      <c r="AA46" s="200"/>
      <c r="AE46" s="109" t="s">
        <v>1672</v>
      </c>
    </row>
    <row r="47" spans="1:33" s="108" customFormat="1" ht="45" customHeight="1">
      <c r="A47" s="205"/>
      <c r="B47" s="204" t="s">
        <v>1673</v>
      </c>
      <c r="C47" s="1141" t="s">
        <v>1674</v>
      </c>
      <c r="D47" s="1141"/>
      <c r="E47" s="1141"/>
      <c r="F47" s="207" t="s">
        <v>395</v>
      </c>
      <c r="G47" s="215">
        <v>72</v>
      </c>
      <c r="H47" s="207"/>
      <c r="I47" s="215">
        <v>72</v>
      </c>
      <c r="J47" s="204"/>
      <c r="K47" s="207"/>
      <c r="L47" s="208">
        <v>50.08</v>
      </c>
      <c r="M47" s="207"/>
      <c r="N47" s="210"/>
      <c r="Z47" s="193"/>
      <c r="AA47" s="200"/>
      <c r="AE47" s="109" t="s">
        <v>1674</v>
      </c>
    </row>
    <row r="48" spans="1:33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18">
        <v>218.55</v>
      </c>
      <c r="M48" s="212"/>
      <c r="N48" s="199"/>
      <c r="Z48" s="193"/>
      <c r="AA48" s="200"/>
      <c r="AG48" s="200" t="s">
        <v>398</v>
      </c>
    </row>
    <row r="49" spans="1:34" s="108" customFormat="1" ht="22.5" customHeight="1">
      <c r="A49" s="194" t="s">
        <v>125</v>
      </c>
      <c r="B49" s="195" t="s">
        <v>1820</v>
      </c>
      <c r="C49" s="1145" t="s">
        <v>1821</v>
      </c>
      <c r="D49" s="1145"/>
      <c r="E49" s="1145"/>
      <c r="F49" s="196" t="s">
        <v>891</v>
      </c>
      <c r="G49" s="196"/>
      <c r="H49" s="196"/>
      <c r="I49" s="247">
        <v>9.98</v>
      </c>
      <c r="J49" s="218">
        <v>43.52</v>
      </c>
      <c r="K49" s="196"/>
      <c r="L49" s="218">
        <v>434.33</v>
      </c>
      <c r="M49" s="196"/>
      <c r="N49" s="199"/>
      <c r="Z49" s="193"/>
      <c r="AA49" s="200" t="s">
        <v>1821</v>
      </c>
      <c r="AG49" s="200"/>
    </row>
    <row r="50" spans="1:34" s="108" customFormat="1" ht="12" customHeight="1">
      <c r="A50" s="216"/>
      <c r="B50" s="217"/>
      <c r="C50" s="1141" t="s">
        <v>409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G50" s="200"/>
      <c r="AH50" s="109" t="s">
        <v>409</v>
      </c>
    </row>
    <row r="51" spans="1:34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18">
        <v>434.33</v>
      </c>
      <c r="M51" s="212"/>
      <c r="N51" s="199"/>
      <c r="Z51" s="193"/>
      <c r="AA51" s="200"/>
      <c r="AG51" s="200" t="s">
        <v>398</v>
      </c>
    </row>
    <row r="52" spans="1:34" s="108" customFormat="1" ht="33.75" customHeight="1">
      <c r="A52" s="194" t="s">
        <v>128</v>
      </c>
      <c r="B52" s="195" t="s">
        <v>1822</v>
      </c>
      <c r="C52" s="1145" t="s">
        <v>1823</v>
      </c>
      <c r="D52" s="1145"/>
      <c r="E52" s="1145"/>
      <c r="F52" s="196" t="s">
        <v>486</v>
      </c>
      <c r="G52" s="196"/>
      <c r="H52" s="196"/>
      <c r="I52" s="251">
        <v>2</v>
      </c>
      <c r="J52" s="218">
        <v>7.81</v>
      </c>
      <c r="K52" s="196"/>
      <c r="L52" s="218">
        <v>15.62</v>
      </c>
      <c r="M52" s="196"/>
      <c r="N52" s="199"/>
      <c r="Z52" s="193"/>
      <c r="AA52" s="200" t="s">
        <v>1823</v>
      </c>
      <c r="AG52" s="200"/>
    </row>
    <row r="53" spans="1:34" s="108" customFormat="1" ht="12" customHeight="1">
      <c r="A53" s="216"/>
      <c r="B53" s="217"/>
      <c r="C53" s="1141" t="s">
        <v>409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G53" s="200"/>
      <c r="AH53" s="109" t="s">
        <v>409</v>
      </c>
    </row>
    <row r="54" spans="1:34" s="108" customFormat="1" ht="12" customHeight="1">
      <c r="A54" s="216"/>
      <c r="B54" s="217"/>
      <c r="C54" s="1145" t="s">
        <v>398</v>
      </c>
      <c r="D54" s="1145"/>
      <c r="E54" s="1145"/>
      <c r="F54" s="196"/>
      <c r="G54" s="196"/>
      <c r="H54" s="196"/>
      <c r="I54" s="196"/>
      <c r="J54" s="198"/>
      <c r="K54" s="196"/>
      <c r="L54" s="218">
        <v>15.62</v>
      </c>
      <c r="M54" s="212"/>
      <c r="N54" s="199"/>
      <c r="Z54" s="193"/>
      <c r="AA54" s="200"/>
      <c r="AG54" s="200" t="s">
        <v>398</v>
      </c>
    </row>
    <row r="55" spans="1:34" s="108" customFormat="1" ht="22.5" customHeight="1">
      <c r="A55" s="194" t="s">
        <v>131</v>
      </c>
      <c r="B55" s="195" t="s">
        <v>1824</v>
      </c>
      <c r="C55" s="1145" t="s">
        <v>1825</v>
      </c>
      <c r="D55" s="1145"/>
      <c r="E55" s="1145"/>
      <c r="F55" s="196" t="s">
        <v>486</v>
      </c>
      <c r="G55" s="196"/>
      <c r="H55" s="196"/>
      <c r="I55" s="251">
        <v>2</v>
      </c>
      <c r="J55" s="218">
        <v>52.96</v>
      </c>
      <c r="K55" s="196"/>
      <c r="L55" s="218">
        <v>105.92</v>
      </c>
      <c r="M55" s="196"/>
      <c r="N55" s="199"/>
      <c r="Z55" s="193"/>
      <c r="AA55" s="200" t="s">
        <v>1825</v>
      </c>
      <c r="AG55" s="200"/>
    </row>
    <row r="56" spans="1:34" s="108" customFormat="1" ht="12" customHeight="1">
      <c r="A56" s="216"/>
      <c r="B56" s="217"/>
      <c r="C56" s="1141" t="s">
        <v>409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G56" s="200"/>
      <c r="AH56" s="109" t="s">
        <v>409</v>
      </c>
    </row>
    <row r="57" spans="1:34" s="108" customFormat="1" ht="12" customHeight="1">
      <c r="A57" s="216"/>
      <c r="B57" s="217"/>
      <c r="C57" s="1145" t="s">
        <v>398</v>
      </c>
      <c r="D57" s="1145"/>
      <c r="E57" s="1145"/>
      <c r="F57" s="196"/>
      <c r="G57" s="196"/>
      <c r="H57" s="196"/>
      <c r="I57" s="196"/>
      <c r="J57" s="198"/>
      <c r="K57" s="196"/>
      <c r="L57" s="218">
        <v>105.92</v>
      </c>
      <c r="M57" s="212"/>
      <c r="N57" s="199"/>
      <c r="Z57" s="193"/>
      <c r="AA57" s="200"/>
      <c r="AG57" s="200" t="s">
        <v>398</v>
      </c>
    </row>
    <row r="58" spans="1:34" s="108" customFormat="1" ht="33.75" customHeight="1">
      <c r="A58" s="194" t="s">
        <v>134</v>
      </c>
      <c r="B58" s="195" t="s">
        <v>1826</v>
      </c>
      <c r="C58" s="1145" t="s">
        <v>1827</v>
      </c>
      <c r="D58" s="1145"/>
      <c r="E58" s="1145"/>
      <c r="F58" s="196" t="s">
        <v>486</v>
      </c>
      <c r="G58" s="196"/>
      <c r="H58" s="196"/>
      <c r="I58" s="251">
        <v>1</v>
      </c>
      <c r="J58" s="218">
        <v>15.18</v>
      </c>
      <c r="K58" s="196"/>
      <c r="L58" s="218">
        <v>15.18</v>
      </c>
      <c r="M58" s="196"/>
      <c r="N58" s="199"/>
      <c r="Z58" s="193"/>
      <c r="AA58" s="200" t="s">
        <v>1827</v>
      </c>
      <c r="AG58" s="200"/>
    </row>
    <row r="59" spans="1:34" s="108" customFormat="1" ht="12" customHeight="1">
      <c r="A59" s="216"/>
      <c r="B59" s="217"/>
      <c r="C59" s="1141" t="s">
        <v>409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G59" s="200"/>
      <c r="AH59" s="109" t="s">
        <v>409</v>
      </c>
    </row>
    <row r="60" spans="1:34" s="108" customFormat="1" ht="12" customHeight="1">
      <c r="A60" s="216"/>
      <c r="B60" s="217"/>
      <c r="C60" s="1145" t="s">
        <v>398</v>
      </c>
      <c r="D60" s="1145"/>
      <c r="E60" s="1145"/>
      <c r="F60" s="196"/>
      <c r="G60" s="196"/>
      <c r="H60" s="196"/>
      <c r="I60" s="196"/>
      <c r="J60" s="198"/>
      <c r="K60" s="196"/>
      <c r="L60" s="218">
        <v>15.18</v>
      </c>
      <c r="M60" s="212"/>
      <c r="N60" s="199"/>
      <c r="Z60" s="193"/>
      <c r="AA60" s="200"/>
      <c r="AG60" s="200" t="s">
        <v>398</v>
      </c>
    </row>
    <row r="61" spans="1:34" s="108" customFormat="1" ht="22.5" customHeight="1">
      <c r="A61" s="194" t="s">
        <v>137</v>
      </c>
      <c r="B61" s="195" t="s">
        <v>1828</v>
      </c>
      <c r="C61" s="1145" t="s">
        <v>1829</v>
      </c>
      <c r="D61" s="1145"/>
      <c r="E61" s="1145"/>
      <c r="F61" s="196" t="s">
        <v>486</v>
      </c>
      <c r="G61" s="196"/>
      <c r="H61" s="196"/>
      <c r="I61" s="251">
        <v>1</v>
      </c>
      <c r="J61" s="218">
        <v>2.89</v>
      </c>
      <c r="K61" s="196"/>
      <c r="L61" s="218">
        <v>2.89</v>
      </c>
      <c r="M61" s="196"/>
      <c r="N61" s="199"/>
      <c r="Z61" s="193"/>
      <c r="AA61" s="200" t="s">
        <v>1829</v>
      </c>
      <c r="AG61" s="200"/>
    </row>
    <row r="62" spans="1:34" s="108" customFormat="1" ht="12" customHeight="1">
      <c r="A62" s="216"/>
      <c r="B62" s="217"/>
      <c r="C62" s="1141" t="s">
        <v>409</v>
      </c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6"/>
      <c r="Z62" s="193"/>
      <c r="AA62" s="200"/>
      <c r="AG62" s="200"/>
      <c r="AH62" s="109" t="s">
        <v>409</v>
      </c>
    </row>
    <row r="63" spans="1:34" s="108" customFormat="1" ht="12" customHeight="1">
      <c r="A63" s="216"/>
      <c r="B63" s="217"/>
      <c r="C63" s="1145" t="s">
        <v>398</v>
      </c>
      <c r="D63" s="1145"/>
      <c r="E63" s="1145"/>
      <c r="F63" s="196"/>
      <c r="G63" s="196"/>
      <c r="H63" s="196"/>
      <c r="I63" s="196"/>
      <c r="J63" s="198"/>
      <c r="K63" s="196"/>
      <c r="L63" s="218">
        <v>2.89</v>
      </c>
      <c r="M63" s="212"/>
      <c r="N63" s="199"/>
      <c r="Z63" s="193"/>
      <c r="AA63" s="200"/>
      <c r="AG63" s="200" t="s">
        <v>398</v>
      </c>
    </row>
    <row r="64" spans="1:34" s="108" customFormat="1" ht="33.75" customHeight="1">
      <c r="A64" s="194" t="s">
        <v>140</v>
      </c>
      <c r="B64" s="195" t="s">
        <v>1830</v>
      </c>
      <c r="C64" s="1145" t="s">
        <v>1831</v>
      </c>
      <c r="D64" s="1145"/>
      <c r="E64" s="1145"/>
      <c r="F64" s="196" t="s">
        <v>486</v>
      </c>
      <c r="G64" s="196"/>
      <c r="H64" s="196"/>
      <c r="I64" s="251">
        <v>1</v>
      </c>
      <c r="J64" s="218">
        <v>23.5</v>
      </c>
      <c r="K64" s="196"/>
      <c r="L64" s="218">
        <v>23.5</v>
      </c>
      <c r="M64" s="196"/>
      <c r="N64" s="199"/>
      <c r="Z64" s="193"/>
      <c r="AA64" s="200" t="s">
        <v>1831</v>
      </c>
      <c r="AG64" s="200"/>
    </row>
    <row r="65" spans="1:34" s="108" customFormat="1" ht="12" customHeight="1">
      <c r="A65" s="216"/>
      <c r="B65" s="217"/>
      <c r="C65" s="1141" t="s">
        <v>409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G65" s="200"/>
      <c r="AH65" s="109" t="s">
        <v>409</v>
      </c>
    </row>
    <row r="66" spans="1:34" s="108" customFormat="1" ht="12" customHeight="1">
      <c r="A66" s="216"/>
      <c r="B66" s="217"/>
      <c r="C66" s="1145" t="s">
        <v>398</v>
      </c>
      <c r="D66" s="1145"/>
      <c r="E66" s="1145"/>
      <c r="F66" s="196"/>
      <c r="G66" s="196"/>
      <c r="H66" s="196"/>
      <c r="I66" s="196"/>
      <c r="J66" s="198"/>
      <c r="K66" s="196"/>
      <c r="L66" s="218">
        <v>23.5</v>
      </c>
      <c r="M66" s="212"/>
      <c r="N66" s="199"/>
      <c r="Z66" s="193"/>
      <c r="AA66" s="200"/>
      <c r="AG66" s="200" t="s">
        <v>398</v>
      </c>
    </row>
    <row r="67" spans="1:34" s="108" customFormat="1" ht="33.75" customHeight="1">
      <c r="A67" s="194" t="s">
        <v>143</v>
      </c>
      <c r="B67" s="195" t="s">
        <v>1832</v>
      </c>
      <c r="C67" s="1145" t="s">
        <v>1833</v>
      </c>
      <c r="D67" s="1145"/>
      <c r="E67" s="1145"/>
      <c r="F67" s="196" t="s">
        <v>481</v>
      </c>
      <c r="G67" s="196"/>
      <c r="H67" s="196"/>
      <c r="I67" s="247">
        <v>0.03</v>
      </c>
      <c r="J67" s="198"/>
      <c r="K67" s="196"/>
      <c r="L67" s="198"/>
      <c r="M67" s="196"/>
      <c r="N67" s="199"/>
      <c r="Z67" s="193"/>
      <c r="AA67" s="200" t="s">
        <v>1833</v>
      </c>
      <c r="AG67" s="200"/>
    </row>
    <row r="68" spans="1:34" s="108" customFormat="1" ht="12" customHeight="1">
      <c r="A68" s="201"/>
      <c r="B68" s="202"/>
      <c r="C68" s="1141" t="s">
        <v>1682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B68" s="109" t="s">
        <v>1682</v>
      </c>
      <c r="AG68" s="200"/>
    </row>
    <row r="69" spans="1:34" s="108" customFormat="1" ht="33.75" customHeight="1">
      <c r="A69" s="203"/>
      <c r="B69" s="204" t="s">
        <v>385</v>
      </c>
      <c r="C69" s="1141" t="s">
        <v>386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C69" s="109" t="s">
        <v>386</v>
      </c>
      <c r="AG69" s="200"/>
    </row>
    <row r="70" spans="1:34" s="108" customFormat="1" ht="12">
      <c r="A70" s="205"/>
      <c r="B70" s="206">
        <v>1</v>
      </c>
      <c r="C70" s="1141" t="s">
        <v>446</v>
      </c>
      <c r="D70" s="1141"/>
      <c r="E70" s="1141"/>
      <c r="F70" s="207"/>
      <c r="G70" s="207"/>
      <c r="H70" s="207"/>
      <c r="I70" s="207"/>
      <c r="J70" s="208">
        <v>579.33000000000004</v>
      </c>
      <c r="K70" s="209">
        <v>1.25</v>
      </c>
      <c r="L70" s="208">
        <v>21.72</v>
      </c>
      <c r="M70" s="207"/>
      <c r="N70" s="210"/>
      <c r="Z70" s="193"/>
      <c r="AA70" s="200"/>
      <c r="AD70" s="109" t="s">
        <v>446</v>
      </c>
      <c r="AG70" s="200"/>
    </row>
    <row r="71" spans="1:34" s="108" customFormat="1" ht="12">
      <c r="A71" s="205"/>
      <c r="B71" s="206">
        <v>2</v>
      </c>
      <c r="C71" s="1141" t="s">
        <v>387</v>
      </c>
      <c r="D71" s="1141"/>
      <c r="E71" s="1141"/>
      <c r="F71" s="207"/>
      <c r="G71" s="207"/>
      <c r="H71" s="207"/>
      <c r="I71" s="207"/>
      <c r="J71" s="208">
        <v>2.67</v>
      </c>
      <c r="K71" s="209">
        <v>1.25</v>
      </c>
      <c r="L71" s="208">
        <v>0.1</v>
      </c>
      <c r="M71" s="207"/>
      <c r="N71" s="210"/>
      <c r="Z71" s="193"/>
      <c r="AA71" s="200"/>
      <c r="AD71" s="109" t="s">
        <v>387</v>
      </c>
      <c r="AG71" s="200"/>
    </row>
    <row r="72" spans="1:34" s="108" customFormat="1" ht="12">
      <c r="A72" s="205"/>
      <c r="B72" s="206">
        <v>3</v>
      </c>
      <c r="C72" s="1141" t="s">
        <v>388</v>
      </c>
      <c r="D72" s="1141"/>
      <c r="E72" s="1141"/>
      <c r="F72" s="207"/>
      <c r="G72" s="207"/>
      <c r="H72" s="207"/>
      <c r="I72" s="207"/>
      <c r="J72" s="208">
        <v>0.4</v>
      </c>
      <c r="K72" s="209">
        <v>1.25</v>
      </c>
      <c r="L72" s="208">
        <v>0.02</v>
      </c>
      <c r="M72" s="207"/>
      <c r="N72" s="210"/>
      <c r="Z72" s="193"/>
      <c r="AA72" s="200"/>
      <c r="AD72" s="109" t="s">
        <v>388</v>
      </c>
      <c r="AG72" s="200"/>
    </row>
    <row r="73" spans="1:34" s="108" customFormat="1" ht="12">
      <c r="A73" s="205"/>
      <c r="B73" s="206">
        <v>4</v>
      </c>
      <c r="C73" s="1141" t="s">
        <v>447</v>
      </c>
      <c r="D73" s="1141"/>
      <c r="E73" s="1141"/>
      <c r="F73" s="207"/>
      <c r="G73" s="207"/>
      <c r="H73" s="207"/>
      <c r="I73" s="207"/>
      <c r="J73" s="208">
        <v>55.37</v>
      </c>
      <c r="K73" s="207"/>
      <c r="L73" s="208">
        <v>1.66</v>
      </c>
      <c r="M73" s="207"/>
      <c r="N73" s="210"/>
      <c r="Z73" s="193"/>
      <c r="AA73" s="200"/>
      <c r="AD73" s="109" t="s">
        <v>447</v>
      </c>
      <c r="AG73" s="200"/>
    </row>
    <row r="74" spans="1:34" s="108" customFormat="1" ht="12">
      <c r="A74" s="205"/>
      <c r="B74" s="204"/>
      <c r="C74" s="1141" t="s">
        <v>448</v>
      </c>
      <c r="D74" s="1141"/>
      <c r="E74" s="1141"/>
      <c r="F74" s="207" t="s">
        <v>390</v>
      </c>
      <c r="G74" s="248">
        <v>58.4</v>
      </c>
      <c r="H74" s="209">
        <v>1.25</v>
      </c>
      <c r="I74" s="209">
        <v>2.19</v>
      </c>
      <c r="J74" s="204"/>
      <c r="K74" s="207"/>
      <c r="L74" s="204"/>
      <c r="M74" s="207"/>
      <c r="N74" s="210"/>
      <c r="Z74" s="193"/>
      <c r="AA74" s="200"/>
      <c r="AE74" s="109" t="s">
        <v>448</v>
      </c>
      <c r="AG74" s="200"/>
    </row>
    <row r="75" spans="1:34" s="108" customFormat="1" ht="12">
      <c r="A75" s="205"/>
      <c r="B75" s="204"/>
      <c r="C75" s="1141" t="s">
        <v>389</v>
      </c>
      <c r="D75" s="1141"/>
      <c r="E75" s="1141"/>
      <c r="F75" s="207" t="s">
        <v>390</v>
      </c>
      <c r="G75" s="209">
        <v>0.03</v>
      </c>
      <c r="H75" s="209">
        <v>1.25</v>
      </c>
      <c r="I75" s="249">
        <v>1.1249999999999999E-3</v>
      </c>
      <c r="J75" s="204"/>
      <c r="K75" s="207"/>
      <c r="L75" s="204"/>
      <c r="M75" s="207"/>
      <c r="N75" s="210"/>
      <c r="Z75" s="193"/>
      <c r="AA75" s="200"/>
      <c r="AE75" s="109" t="s">
        <v>389</v>
      </c>
      <c r="AG75" s="200"/>
    </row>
    <row r="76" spans="1:34" s="108" customFormat="1" ht="12" customHeight="1">
      <c r="A76" s="205"/>
      <c r="B76" s="204"/>
      <c r="C76" s="1150" t="s">
        <v>391</v>
      </c>
      <c r="D76" s="1150"/>
      <c r="E76" s="1150"/>
      <c r="F76" s="212"/>
      <c r="G76" s="212"/>
      <c r="H76" s="212"/>
      <c r="I76" s="212"/>
      <c r="J76" s="213">
        <v>637.37</v>
      </c>
      <c r="K76" s="212"/>
      <c r="L76" s="213">
        <v>23.48</v>
      </c>
      <c r="M76" s="212"/>
      <c r="N76" s="214"/>
      <c r="Z76" s="193"/>
      <c r="AA76" s="200"/>
      <c r="AF76" s="109" t="s">
        <v>391</v>
      </c>
      <c r="AG76" s="200"/>
    </row>
    <row r="77" spans="1:34" s="108" customFormat="1" ht="12">
      <c r="A77" s="205"/>
      <c r="B77" s="204"/>
      <c r="C77" s="1141" t="s">
        <v>392</v>
      </c>
      <c r="D77" s="1141"/>
      <c r="E77" s="1141"/>
      <c r="F77" s="207"/>
      <c r="G77" s="207"/>
      <c r="H77" s="207"/>
      <c r="I77" s="207"/>
      <c r="J77" s="204"/>
      <c r="K77" s="207"/>
      <c r="L77" s="208">
        <v>21.74</v>
      </c>
      <c r="M77" s="207"/>
      <c r="N77" s="210"/>
      <c r="Z77" s="193"/>
      <c r="AA77" s="200"/>
      <c r="AE77" s="109" t="s">
        <v>392</v>
      </c>
      <c r="AG77" s="200"/>
    </row>
    <row r="78" spans="1:34" s="108" customFormat="1" ht="45" customHeight="1">
      <c r="A78" s="205"/>
      <c r="B78" s="204" t="s">
        <v>1671</v>
      </c>
      <c r="C78" s="1141" t="s">
        <v>1672</v>
      </c>
      <c r="D78" s="1141"/>
      <c r="E78" s="1141"/>
      <c r="F78" s="207" t="s">
        <v>395</v>
      </c>
      <c r="G78" s="215">
        <v>121</v>
      </c>
      <c r="H78" s="207"/>
      <c r="I78" s="215">
        <v>121</v>
      </c>
      <c r="J78" s="204"/>
      <c r="K78" s="207"/>
      <c r="L78" s="208">
        <v>26.31</v>
      </c>
      <c r="M78" s="207"/>
      <c r="N78" s="210"/>
      <c r="Z78" s="193"/>
      <c r="AA78" s="200"/>
      <c r="AE78" s="109" t="s">
        <v>1672</v>
      </c>
      <c r="AG78" s="200"/>
    </row>
    <row r="79" spans="1:34" s="108" customFormat="1" ht="45" customHeight="1">
      <c r="A79" s="205"/>
      <c r="B79" s="204" t="s">
        <v>1673</v>
      </c>
      <c r="C79" s="1141" t="s">
        <v>1674</v>
      </c>
      <c r="D79" s="1141"/>
      <c r="E79" s="1141"/>
      <c r="F79" s="207" t="s">
        <v>395</v>
      </c>
      <c r="G79" s="215">
        <v>72</v>
      </c>
      <c r="H79" s="207"/>
      <c r="I79" s="215">
        <v>72</v>
      </c>
      <c r="J79" s="204"/>
      <c r="K79" s="207"/>
      <c r="L79" s="208">
        <v>15.65</v>
      </c>
      <c r="M79" s="207"/>
      <c r="N79" s="210"/>
      <c r="Z79" s="193"/>
      <c r="AA79" s="200"/>
      <c r="AE79" s="109" t="s">
        <v>1674</v>
      </c>
      <c r="AG79" s="200"/>
    </row>
    <row r="80" spans="1:34" s="108" customFormat="1" ht="12" customHeight="1">
      <c r="A80" s="216"/>
      <c r="B80" s="217"/>
      <c r="C80" s="1145" t="s">
        <v>398</v>
      </c>
      <c r="D80" s="1145"/>
      <c r="E80" s="1145"/>
      <c r="F80" s="196"/>
      <c r="G80" s="196"/>
      <c r="H80" s="196"/>
      <c r="I80" s="196"/>
      <c r="J80" s="198"/>
      <c r="K80" s="196"/>
      <c r="L80" s="218">
        <v>65.44</v>
      </c>
      <c r="M80" s="212"/>
      <c r="N80" s="199"/>
      <c r="Z80" s="193"/>
      <c r="AA80" s="200"/>
      <c r="AG80" s="200" t="s">
        <v>398</v>
      </c>
    </row>
    <row r="81" spans="1:34" s="108" customFormat="1" ht="22.5" customHeight="1">
      <c r="A81" s="194" t="s">
        <v>146</v>
      </c>
      <c r="B81" s="195" t="s">
        <v>1834</v>
      </c>
      <c r="C81" s="1145" t="s">
        <v>1835</v>
      </c>
      <c r="D81" s="1145"/>
      <c r="E81" s="1145"/>
      <c r="F81" s="196" t="s">
        <v>891</v>
      </c>
      <c r="G81" s="196"/>
      <c r="H81" s="196"/>
      <c r="I81" s="223">
        <v>2.9940000000000002</v>
      </c>
      <c r="J81" s="218">
        <v>10.38</v>
      </c>
      <c r="K81" s="196"/>
      <c r="L81" s="218">
        <v>31.08</v>
      </c>
      <c r="M81" s="196"/>
      <c r="N81" s="199"/>
      <c r="Z81" s="193"/>
      <c r="AA81" s="200" t="s">
        <v>1835</v>
      </c>
      <c r="AG81" s="200"/>
    </row>
    <row r="82" spans="1:34" s="108" customFormat="1" ht="12" customHeight="1">
      <c r="A82" s="216"/>
      <c r="B82" s="217"/>
      <c r="C82" s="1141" t="s">
        <v>409</v>
      </c>
      <c r="D82" s="1141"/>
      <c r="E82" s="1141"/>
      <c r="F82" s="1141"/>
      <c r="G82" s="1141"/>
      <c r="H82" s="1141"/>
      <c r="I82" s="1141"/>
      <c r="J82" s="1141"/>
      <c r="K82" s="1141"/>
      <c r="L82" s="1141"/>
      <c r="M82" s="1141"/>
      <c r="N82" s="1146"/>
      <c r="Z82" s="193"/>
      <c r="AA82" s="200"/>
      <c r="AG82" s="200"/>
      <c r="AH82" s="109" t="s">
        <v>409</v>
      </c>
    </row>
    <row r="83" spans="1:34" s="108" customFormat="1" ht="12" customHeight="1">
      <c r="A83" s="216"/>
      <c r="B83" s="217"/>
      <c r="C83" s="1145" t="s">
        <v>398</v>
      </c>
      <c r="D83" s="1145"/>
      <c r="E83" s="1145"/>
      <c r="F83" s="196"/>
      <c r="G83" s="196"/>
      <c r="H83" s="196"/>
      <c r="I83" s="196"/>
      <c r="J83" s="198"/>
      <c r="K83" s="196"/>
      <c r="L83" s="218">
        <v>31.08</v>
      </c>
      <c r="M83" s="212"/>
      <c r="N83" s="199"/>
      <c r="Z83" s="193"/>
      <c r="AA83" s="200"/>
      <c r="AG83" s="200" t="s">
        <v>398</v>
      </c>
    </row>
    <row r="84" spans="1:34" s="108" customFormat="1" ht="33.75" customHeight="1">
      <c r="A84" s="194" t="s">
        <v>159</v>
      </c>
      <c r="B84" s="195" t="s">
        <v>1836</v>
      </c>
      <c r="C84" s="1145" t="s">
        <v>1837</v>
      </c>
      <c r="D84" s="1145"/>
      <c r="E84" s="1145"/>
      <c r="F84" s="196" t="s">
        <v>486</v>
      </c>
      <c r="G84" s="196"/>
      <c r="H84" s="196"/>
      <c r="I84" s="251">
        <v>1</v>
      </c>
      <c r="J84" s="218">
        <v>3.16</v>
      </c>
      <c r="K84" s="196"/>
      <c r="L84" s="218">
        <v>3.16</v>
      </c>
      <c r="M84" s="196"/>
      <c r="N84" s="199"/>
      <c r="Z84" s="193"/>
      <c r="AA84" s="200" t="s">
        <v>1837</v>
      </c>
      <c r="AG84" s="200"/>
    </row>
    <row r="85" spans="1:34" s="108" customFormat="1" ht="12" customHeight="1">
      <c r="A85" s="216"/>
      <c r="B85" s="217"/>
      <c r="C85" s="1141" t="s">
        <v>409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G85" s="200"/>
      <c r="AH85" s="109" t="s">
        <v>409</v>
      </c>
    </row>
    <row r="86" spans="1:34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3.16</v>
      </c>
      <c r="M86" s="212"/>
      <c r="N86" s="199"/>
      <c r="Z86" s="193"/>
      <c r="AA86" s="200"/>
      <c r="AG86" s="200" t="s">
        <v>398</v>
      </c>
    </row>
    <row r="87" spans="1:34" s="108" customFormat="1" ht="45" customHeight="1">
      <c r="A87" s="194" t="s">
        <v>473</v>
      </c>
      <c r="B87" s="195" t="s">
        <v>1838</v>
      </c>
      <c r="C87" s="1145" t="s">
        <v>1839</v>
      </c>
      <c r="D87" s="1145"/>
      <c r="E87" s="1145"/>
      <c r="F87" s="196" t="s">
        <v>486</v>
      </c>
      <c r="G87" s="196"/>
      <c r="H87" s="196"/>
      <c r="I87" s="251">
        <v>2</v>
      </c>
      <c r="J87" s="218">
        <v>104.49</v>
      </c>
      <c r="K87" s="196"/>
      <c r="L87" s="218">
        <v>208.98</v>
      </c>
      <c r="M87" s="196"/>
      <c r="N87" s="199"/>
      <c r="Z87" s="193"/>
      <c r="AA87" s="200" t="s">
        <v>1839</v>
      </c>
      <c r="AG87" s="200"/>
    </row>
    <row r="88" spans="1:34" s="108" customFormat="1" ht="12" customHeight="1">
      <c r="A88" s="216"/>
      <c r="B88" s="217"/>
      <c r="C88" s="1141" t="s">
        <v>409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G88" s="200"/>
      <c r="AH88" s="109" t="s">
        <v>409</v>
      </c>
    </row>
    <row r="89" spans="1:34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18">
        <v>208.98</v>
      </c>
      <c r="M89" s="212"/>
      <c r="N89" s="199"/>
      <c r="Z89" s="193"/>
      <c r="AA89" s="200"/>
      <c r="AG89" s="200" t="s">
        <v>398</v>
      </c>
    </row>
    <row r="90" spans="1:34" s="108" customFormat="1" ht="33.75" customHeight="1">
      <c r="A90" s="194" t="s">
        <v>475</v>
      </c>
      <c r="B90" s="195" t="s">
        <v>1752</v>
      </c>
      <c r="C90" s="1145" t="s">
        <v>1753</v>
      </c>
      <c r="D90" s="1145"/>
      <c r="E90" s="1145"/>
      <c r="F90" s="196" t="s">
        <v>673</v>
      </c>
      <c r="G90" s="196"/>
      <c r="H90" s="196"/>
      <c r="I90" s="247">
        <v>0.01</v>
      </c>
      <c r="J90" s="198"/>
      <c r="K90" s="196"/>
      <c r="L90" s="198"/>
      <c r="M90" s="196"/>
      <c r="N90" s="199"/>
      <c r="Z90" s="193"/>
      <c r="AA90" s="200" t="s">
        <v>1753</v>
      </c>
      <c r="AG90" s="200"/>
    </row>
    <row r="91" spans="1:34" s="108" customFormat="1" ht="12" customHeight="1">
      <c r="A91" s="201"/>
      <c r="B91" s="202"/>
      <c r="C91" s="1141" t="s">
        <v>1693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B91" s="109" t="s">
        <v>1693</v>
      </c>
      <c r="AG91" s="200"/>
    </row>
    <row r="92" spans="1:34" s="108" customFormat="1" ht="33.75" customHeight="1">
      <c r="A92" s="203"/>
      <c r="B92" s="204" t="s">
        <v>385</v>
      </c>
      <c r="C92" s="1141" t="s">
        <v>386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C92" s="109" t="s">
        <v>386</v>
      </c>
      <c r="AG92" s="200"/>
    </row>
    <row r="93" spans="1:34" s="108" customFormat="1" ht="12">
      <c r="A93" s="205"/>
      <c r="B93" s="206">
        <v>1</v>
      </c>
      <c r="C93" s="1141" t="s">
        <v>446</v>
      </c>
      <c r="D93" s="1141"/>
      <c r="E93" s="1141"/>
      <c r="F93" s="207"/>
      <c r="G93" s="207"/>
      <c r="H93" s="207"/>
      <c r="I93" s="207"/>
      <c r="J93" s="208">
        <v>184.5</v>
      </c>
      <c r="K93" s="209">
        <v>1.25</v>
      </c>
      <c r="L93" s="208">
        <v>2.31</v>
      </c>
      <c r="M93" s="207"/>
      <c r="N93" s="210"/>
      <c r="Z93" s="193"/>
      <c r="AA93" s="200"/>
      <c r="AD93" s="109" t="s">
        <v>446</v>
      </c>
      <c r="AG93" s="200"/>
    </row>
    <row r="94" spans="1:34" s="108" customFormat="1" ht="12">
      <c r="A94" s="205"/>
      <c r="B94" s="206">
        <v>2</v>
      </c>
      <c r="C94" s="1141" t="s">
        <v>387</v>
      </c>
      <c r="D94" s="1141"/>
      <c r="E94" s="1141"/>
      <c r="F94" s="207"/>
      <c r="G94" s="207"/>
      <c r="H94" s="207"/>
      <c r="I94" s="207"/>
      <c r="J94" s="208">
        <v>9.83</v>
      </c>
      <c r="K94" s="209">
        <v>1.25</v>
      </c>
      <c r="L94" s="208">
        <v>0.12</v>
      </c>
      <c r="M94" s="207"/>
      <c r="N94" s="210"/>
      <c r="Z94" s="193"/>
      <c r="AA94" s="200"/>
      <c r="AD94" s="109" t="s">
        <v>387</v>
      </c>
      <c r="AG94" s="200"/>
    </row>
    <row r="95" spans="1:34" s="108" customFormat="1" ht="12">
      <c r="A95" s="205"/>
      <c r="B95" s="206">
        <v>3</v>
      </c>
      <c r="C95" s="1141" t="s">
        <v>388</v>
      </c>
      <c r="D95" s="1141"/>
      <c r="E95" s="1141"/>
      <c r="F95" s="207"/>
      <c r="G95" s="207"/>
      <c r="H95" s="207"/>
      <c r="I95" s="207"/>
      <c r="J95" s="208">
        <v>1.89</v>
      </c>
      <c r="K95" s="209">
        <v>1.25</v>
      </c>
      <c r="L95" s="208">
        <v>0.02</v>
      </c>
      <c r="M95" s="207"/>
      <c r="N95" s="210"/>
      <c r="Z95" s="193"/>
      <c r="AA95" s="200"/>
      <c r="AD95" s="109" t="s">
        <v>388</v>
      </c>
      <c r="AG95" s="200"/>
    </row>
    <row r="96" spans="1:34" s="108" customFormat="1" ht="12">
      <c r="A96" s="205"/>
      <c r="B96" s="206">
        <v>4</v>
      </c>
      <c r="C96" s="1141" t="s">
        <v>447</v>
      </c>
      <c r="D96" s="1141"/>
      <c r="E96" s="1141"/>
      <c r="F96" s="207"/>
      <c r="G96" s="207"/>
      <c r="H96" s="207"/>
      <c r="I96" s="207"/>
      <c r="J96" s="208">
        <v>980.87</v>
      </c>
      <c r="K96" s="207"/>
      <c r="L96" s="208">
        <v>9.81</v>
      </c>
      <c r="M96" s="207"/>
      <c r="N96" s="210"/>
      <c r="Z96" s="193"/>
      <c r="AA96" s="200"/>
      <c r="AD96" s="109" t="s">
        <v>447</v>
      </c>
      <c r="AG96" s="200"/>
    </row>
    <row r="97" spans="1:34" s="108" customFormat="1" ht="12">
      <c r="A97" s="205"/>
      <c r="B97" s="204"/>
      <c r="C97" s="1141" t="s">
        <v>448</v>
      </c>
      <c r="D97" s="1141"/>
      <c r="E97" s="1141"/>
      <c r="F97" s="207" t="s">
        <v>390</v>
      </c>
      <c r="G97" s="209">
        <v>21.63</v>
      </c>
      <c r="H97" s="209">
        <v>1.25</v>
      </c>
      <c r="I97" s="249">
        <v>0.27037499999999998</v>
      </c>
      <c r="J97" s="204"/>
      <c r="K97" s="207"/>
      <c r="L97" s="204"/>
      <c r="M97" s="207"/>
      <c r="N97" s="210"/>
      <c r="Z97" s="193"/>
      <c r="AA97" s="200"/>
      <c r="AE97" s="109" t="s">
        <v>448</v>
      </c>
      <c r="AG97" s="200"/>
    </row>
    <row r="98" spans="1:34" s="108" customFormat="1" ht="12">
      <c r="A98" s="205"/>
      <c r="B98" s="204"/>
      <c r="C98" s="1141" t="s">
        <v>389</v>
      </c>
      <c r="D98" s="1141"/>
      <c r="E98" s="1141"/>
      <c r="F98" s="207" t="s">
        <v>390</v>
      </c>
      <c r="G98" s="209">
        <v>0.16</v>
      </c>
      <c r="H98" s="209">
        <v>1.25</v>
      </c>
      <c r="I98" s="254">
        <v>2E-3</v>
      </c>
      <c r="J98" s="204"/>
      <c r="K98" s="207"/>
      <c r="L98" s="204"/>
      <c r="M98" s="207"/>
      <c r="N98" s="210"/>
      <c r="Z98" s="193"/>
      <c r="AA98" s="200"/>
      <c r="AE98" s="109" t="s">
        <v>389</v>
      </c>
      <c r="AG98" s="200"/>
    </row>
    <row r="99" spans="1:34" s="108" customFormat="1" ht="12" customHeight="1">
      <c r="A99" s="205"/>
      <c r="B99" s="204"/>
      <c r="C99" s="1150" t="s">
        <v>391</v>
      </c>
      <c r="D99" s="1150"/>
      <c r="E99" s="1150"/>
      <c r="F99" s="212"/>
      <c r="G99" s="212"/>
      <c r="H99" s="212"/>
      <c r="I99" s="212"/>
      <c r="J99" s="221">
        <v>1175.2</v>
      </c>
      <c r="K99" s="212"/>
      <c r="L99" s="213">
        <v>12.24</v>
      </c>
      <c r="M99" s="212"/>
      <c r="N99" s="214"/>
      <c r="Z99" s="193"/>
      <c r="AA99" s="200"/>
      <c r="AF99" s="109" t="s">
        <v>391</v>
      </c>
      <c r="AG99" s="200"/>
    </row>
    <row r="100" spans="1:34" s="108" customFormat="1" ht="12">
      <c r="A100" s="205"/>
      <c r="B100" s="204"/>
      <c r="C100" s="1141" t="s">
        <v>392</v>
      </c>
      <c r="D100" s="1141"/>
      <c r="E100" s="1141"/>
      <c r="F100" s="207"/>
      <c r="G100" s="207"/>
      <c r="H100" s="207"/>
      <c r="I100" s="207"/>
      <c r="J100" s="204"/>
      <c r="K100" s="207"/>
      <c r="L100" s="208">
        <v>2.33</v>
      </c>
      <c r="M100" s="207"/>
      <c r="N100" s="210"/>
      <c r="Z100" s="193"/>
      <c r="AA100" s="200"/>
      <c r="AE100" s="109" t="s">
        <v>392</v>
      </c>
      <c r="AG100" s="200"/>
    </row>
    <row r="101" spans="1:34" s="108" customFormat="1" ht="45" customHeight="1">
      <c r="A101" s="205"/>
      <c r="B101" s="204" t="s">
        <v>1671</v>
      </c>
      <c r="C101" s="1141" t="s">
        <v>1672</v>
      </c>
      <c r="D101" s="1141"/>
      <c r="E101" s="1141"/>
      <c r="F101" s="207" t="s">
        <v>395</v>
      </c>
      <c r="G101" s="215">
        <v>121</v>
      </c>
      <c r="H101" s="207"/>
      <c r="I101" s="215">
        <v>121</v>
      </c>
      <c r="J101" s="204"/>
      <c r="K101" s="207"/>
      <c r="L101" s="208">
        <v>2.82</v>
      </c>
      <c r="M101" s="207"/>
      <c r="N101" s="210"/>
      <c r="Z101" s="193"/>
      <c r="AA101" s="200"/>
      <c r="AE101" s="109" t="s">
        <v>1672</v>
      </c>
      <c r="AG101" s="200"/>
    </row>
    <row r="102" spans="1:34" s="108" customFormat="1" ht="45" customHeight="1">
      <c r="A102" s="205"/>
      <c r="B102" s="204" t="s">
        <v>1673</v>
      </c>
      <c r="C102" s="1141" t="s">
        <v>1674</v>
      </c>
      <c r="D102" s="1141"/>
      <c r="E102" s="1141"/>
      <c r="F102" s="207" t="s">
        <v>395</v>
      </c>
      <c r="G102" s="215">
        <v>72</v>
      </c>
      <c r="H102" s="207"/>
      <c r="I102" s="215">
        <v>72</v>
      </c>
      <c r="J102" s="204"/>
      <c r="K102" s="207"/>
      <c r="L102" s="208">
        <v>1.68</v>
      </c>
      <c r="M102" s="207"/>
      <c r="N102" s="210"/>
      <c r="Z102" s="193"/>
      <c r="AA102" s="200"/>
      <c r="AE102" s="109" t="s">
        <v>1674</v>
      </c>
      <c r="AG102" s="200"/>
    </row>
    <row r="103" spans="1:34" s="108" customFormat="1" ht="12" customHeight="1">
      <c r="A103" s="216"/>
      <c r="B103" s="217"/>
      <c r="C103" s="1145" t="s">
        <v>398</v>
      </c>
      <c r="D103" s="1145"/>
      <c r="E103" s="1145"/>
      <c r="F103" s="196"/>
      <c r="G103" s="196"/>
      <c r="H103" s="196"/>
      <c r="I103" s="196"/>
      <c r="J103" s="198"/>
      <c r="K103" s="196"/>
      <c r="L103" s="218">
        <v>16.739999999999998</v>
      </c>
      <c r="M103" s="212"/>
      <c r="N103" s="199"/>
      <c r="Z103" s="193"/>
      <c r="AA103" s="200"/>
      <c r="AG103" s="200" t="s">
        <v>398</v>
      </c>
    </row>
    <row r="104" spans="1:34" s="108" customFormat="1" ht="12" customHeight="1">
      <c r="A104" s="194" t="s">
        <v>478</v>
      </c>
      <c r="B104" s="195" t="s">
        <v>1754</v>
      </c>
      <c r="C104" s="1145" t="s">
        <v>1755</v>
      </c>
      <c r="D104" s="1145"/>
      <c r="E104" s="1145"/>
      <c r="F104" s="196" t="s">
        <v>486</v>
      </c>
      <c r="G104" s="196"/>
      <c r="H104" s="196"/>
      <c r="I104" s="251">
        <v>1</v>
      </c>
      <c r="J104" s="218">
        <v>32.340000000000003</v>
      </c>
      <c r="K104" s="196"/>
      <c r="L104" s="218">
        <v>32.340000000000003</v>
      </c>
      <c r="M104" s="196"/>
      <c r="N104" s="199"/>
      <c r="Z104" s="193"/>
      <c r="AA104" s="200" t="s">
        <v>1755</v>
      </c>
      <c r="AG104" s="200"/>
    </row>
    <row r="105" spans="1:34" s="108" customFormat="1" ht="12" customHeight="1">
      <c r="A105" s="216"/>
      <c r="B105" s="217"/>
      <c r="C105" s="1141" t="s">
        <v>409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G105" s="200"/>
      <c r="AH105" s="109" t="s">
        <v>409</v>
      </c>
    </row>
    <row r="106" spans="1:34" s="108" customFormat="1" ht="12" customHeight="1">
      <c r="A106" s="216"/>
      <c r="B106" s="217"/>
      <c r="C106" s="1145" t="s">
        <v>398</v>
      </c>
      <c r="D106" s="1145"/>
      <c r="E106" s="1145"/>
      <c r="F106" s="196"/>
      <c r="G106" s="196"/>
      <c r="H106" s="196"/>
      <c r="I106" s="196"/>
      <c r="J106" s="198"/>
      <c r="K106" s="196"/>
      <c r="L106" s="218">
        <v>32.340000000000003</v>
      </c>
      <c r="M106" s="212"/>
      <c r="N106" s="199"/>
      <c r="Z106" s="193"/>
      <c r="AA106" s="200"/>
      <c r="AG106" s="200" t="s">
        <v>398</v>
      </c>
    </row>
    <row r="107" spans="1:34" s="108" customFormat="1" ht="33.75" customHeight="1">
      <c r="A107" s="194" t="s">
        <v>483</v>
      </c>
      <c r="B107" s="195" t="s">
        <v>1840</v>
      </c>
      <c r="C107" s="1145" t="s">
        <v>1841</v>
      </c>
      <c r="D107" s="1145"/>
      <c r="E107" s="1145"/>
      <c r="F107" s="196" t="s">
        <v>711</v>
      </c>
      <c r="G107" s="196"/>
      <c r="H107" s="196"/>
      <c r="I107" s="256">
        <v>0.1</v>
      </c>
      <c r="J107" s="218">
        <v>37.43</v>
      </c>
      <c r="K107" s="196"/>
      <c r="L107" s="218">
        <v>3.74</v>
      </c>
      <c r="M107" s="196"/>
      <c r="N107" s="199"/>
      <c r="Z107" s="193"/>
      <c r="AA107" s="200" t="s">
        <v>1841</v>
      </c>
      <c r="AG107" s="200"/>
    </row>
    <row r="108" spans="1:34" s="108" customFormat="1" ht="12" customHeight="1">
      <c r="A108" s="216"/>
      <c r="B108" s="217"/>
      <c r="C108" s="1141" t="s">
        <v>409</v>
      </c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6"/>
      <c r="Z108" s="193"/>
      <c r="AA108" s="200"/>
      <c r="AG108" s="200"/>
      <c r="AH108" s="109" t="s">
        <v>409</v>
      </c>
    </row>
    <row r="109" spans="1:34" s="108" customFormat="1" ht="12" customHeight="1">
      <c r="A109" s="201"/>
      <c r="B109" s="202"/>
      <c r="C109" s="1141" t="s">
        <v>1791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B109" s="109" t="s">
        <v>1791</v>
      </c>
      <c r="AG109" s="200"/>
    </row>
    <row r="110" spans="1:34" s="108" customFormat="1" ht="12" customHeight="1">
      <c r="A110" s="216"/>
      <c r="B110" s="217"/>
      <c r="C110" s="1145" t="s">
        <v>398</v>
      </c>
      <c r="D110" s="1145"/>
      <c r="E110" s="1145"/>
      <c r="F110" s="196"/>
      <c r="G110" s="196"/>
      <c r="H110" s="196"/>
      <c r="I110" s="196"/>
      <c r="J110" s="198"/>
      <c r="K110" s="196"/>
      <c r="L110" s="218">
        <v>3.74</v>
      </c>
      <c r="M110" s="212"/>
      <c r="N110" s="199"/>
      <c r="Z110" s="193"/>
      <c r="AA110" s="200"/>
      <c r="AG110" s="200" t="s">
        <v>398</v>
      </c>
    </row>
    <row r="111" spans="1:34" s="108" customFormat="1" ht="33.75" customHeight="1">
      <c r="A111" s="194" t="s">
        <v>497</v>
      </c>
      <c r="B111" s="195" t="s">
        <v>1842</v>
      </c>
      <c r="C111" s="1145" t="s">
        <v>1843</v>
      </c>
      <c r="D111" s="1145"/>
      <c r="E111" s="1145"/>
      <c r="F111" s="196" t="s">
        <v>711</v>
      </c>
      <c r="G111" s="196"/>
      <c r="H111" s="196"/>
      <c r="I111" s="256">
        <v>0.4</v>
      </c>
      <c r="J111" s="218">
        <v>97.59</v>
      </c>
      <c r="K111" s="196"/>
      <c r="L111" s="218">
        <v>39.04</v>
      </c>
      <c r="M111" s="196"/>
      <c r="N111" s="199"/>
      <c r="Z111" s="193"/>
      <c r="AA111" s="200" t="s">
        <v>1843</v>
      </c>
      <c r="AG111" s="200"/>
    </row>
    <row r="112" spans="1:34" s="108" customFormat="1" ht="12" customHeight="1">
      <c r="A112" s="216"/>
      <c r="B112" s="217"/>
      <c r="C112" s="1141" t="s">
        <v>409</v>
      </c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6"/>
      <c r="Z112" s="193"/>
      <c r="AA112" s="200"/>
      <c r="AG112" s="200"/>
      <c r="AH112" s="109" t="s">
        <v>409</v>
      </c>
    </row>
    <row r="113" spans="1:33" s="108" customFormat="1" ht="12" customHeight="1">
      <c r="A113" s="201"/>
      <c r="B113" s="202"/>
      <c r="C113" s="1141" t="s">
        <v>1844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B113" s="109" t="s">
        <v>1844</v>
      </c>
      <c r="AG113" s="200"/>
    </row>
    <row r="114" spans="1:33" s="108" customFormat="1" ht="12" customHeight="1">
      <c r="A114" s="216"/>
      <c r="B114" s="217"/>
      <c r="C114" s="1145" t="s">
        <v>398</v>
      </c>
      <c r="D114" s="1145"/>
      <c r="E114" s="1145"/>
      <c r="F114" s="196"/>
      <c r="G114" s="196"/>
      <c r="H114" s="196"/>
      <c r="I114" s="196"/>
      <c r="J114" s="198"/>
      <c r="K114" s="196"/>
      <c r="L114" s="218">
        <v>39.04</v>
      </c>
      <c r="M114" s="212"/>
      <c r="N114" s="199"/>
      <c r="Z114" s="193"/>
      <c r="AA114" s="200"/>
      <c r="AG114" s="200" t="s">
        <v>398</v>
      </c>
    </row>
    <row r="115" spans="1:33" s="108" customFormat="1" ht="22.5" customHeight="1">
      <c r="A115" s="194" t="s">
        <v>499</v>
      </c>
      <c r="B115" s="195" t="s">
        <v>789</v>
      </c>
      <c r="C115" s="1145" t="s">
        <v>1845</v>
      </c>
      <c r="D115" s="1145"/>
      <c r="E115" s="1145"/>
      <c r="F115" s="196" t="s">
        <v>444</v>
      </c>
      <c r="G115" s="196"/>
      <c r="H115" s="196"/>
      <c r="I115" s="197">
        <v>2.0000000000000001E-4</v>
      </c>
      <c r="J115" s="198"/>
      <c r="K115" s="196"/>
      <c r="L115" s="198"/>
      <c r="M115" s="196"/>
      <c r="N115" s="199"/>
      <c r="Z115" s="193"/>
      <c r="AA115" s="200" t="s">
        <v>1845</v>
      </c>
      <c r="AG115" s="200"/>
    </row>
    <row r="116" spans="1:33" s="108" customFormat="1" ht="12" customHeight="1">
      <c r="A116" s="201"/>
      <c r="B116" s="202"/>
      <c r="C116" s="1141" t="s">
        <v>1846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B116" s="109" t="s">
        <v>1846</v>
      </c>
      <c r="AG116" s="200"/>
    </row>
    <row r="117" spans="1:33" s="108" customFormat="1" ht="33.75" customHeight="1">
      <c r="A117" s="203"/>
      <c r="B117" s="204" t="s">
        <v>385</v>
      </c>
      <c r="C117" s="1141" t="s">
        <v>386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C117" s="109" t="s">
        <v>386</v>
      </c>
      <c r="AG117" s="200"/>
    </row>
    <row r="118" spans="1:33" s="108" customFormat="1" ht="12">
      <c r="A118" s="205"/>
      <c r="B118" s="206">
        <v>1</v>
      </c>
      <c r="C118" s="1141" t="s">
        <v>446</v>
      </c>
      <c r="D118" s="1141"/>
      <c r="E118" s="1141"/>
      <c r="F118" s="207"/>
      <c r="G118" s="207"/>
      <c r="H118" s="207"/>
      <c r="I118" s="207"/>
      <c r="J118" s="220">
        <v>1053</v>
      </c>
      <c r="K118" s="209">
        <v>1.25</v>
      </c>
      <c r="L118" s="208">
        <v>0.26</v>
      </c>
      <c r="M118" s="207"/>
      <c r="N118" s="210"/>
      <c r="Z118" s="193"/>
      <c r="AA118" s="200"/>
      <c r="AD118" s="109" t="s">
        <v>446</v>
      </c>
      <c r="AG118" s="200"/>
    </row>
    <row r="119" spans="1:33" s="108" customFormat="1" ht="12">
      <c r="A119" s="205"/>
      <c r="B119" s="206">
        <v>2</v>
      </c>
      <c r="C119" s="1141" t="s">
        <v>387</v>
      </c>
      <c r="D119" s="1141"/>
      <c r="E119" s="1141"/>
      <c r="F119" s="207"/>
      <c r="G119" s="207"/>
      <c r="H119" s="207"/>
      <c r="I119" s="207"/>
      <c r="J119" s="220">
        <v>1566.06</v>
      </c>
      <c r="K119" s="209">
        <v>1.25</v>
      </c>
      <c r="L119" s="208">
        <v>0.39</v>
      </c>
      <c r="M119" s="207"/>
      <c r="N119" s="210"/>
      <c r="Z119" s="193"/>
      <c r="AA119" s="200"/>
      <c r="AD119" s="109" t="s">
        <v>387</v>
      </c>
      <c r="AG119" s="200"/>
    </row>
    <row r="120" spans="1:33" s="108" customFormat="1" ht="12">
      <c r="A120" s="205"/>
      <c r="B120" s="206">
        <v>3</v>
      </c>
      <c r="C120" s="1141" t="s">
        <v>388</v>
      </c>
      <c r="D120" s="1141"/>
      <c r="E120" s="1141"/>
      <c r="F120" s="207"/>
      <c r="G120" s="207"/>
      <c r="H120" s="207"/>
      <c r="I120" s="207"/>
      <c r="J120" s="208">
        <v>244.39</v>
      </c>
      <c r="K120" s="209">
        <v>1.25</v>
      </c>
      <c r="L120" s="208">
        <v>0.06</v>
      </c>
      <c r="M120" s="207"/>
      <c r="N120" s="210"/>
      <c r="Z120" s="193"/>
      <c r="AA120" s="200"/>
      <c r="AD120" s="109" t="s">
        <v>388</v>
      </c>
      <c r="AG120" s="200"/>
    </row>
    <row r="121" spans="1:33" s="108" customFormat="1" ht="12">
      <c r="A121" s="205"/>
      <c r="B121" s="206">
        <v>4</v>
      </c>
      <c r="C121" s="1141" t="s">
        <v>447</v>
      </c>
      <c r="D121" s="1141"/>
      <c r="E121" s="1141"/>
      <c r="F121" s="207"/>
      <c r="G121" s="207"/>
      <c r="H121" s="207"/>
      <c r="I121" s="207"/>
      <c r="J121" s="208">
        <v>909.27</v>
      </c>
      <c r="K121" s="207"/>
      <c r="L121" s="208">
        <v>0.18</v>
      </c>
      <c r="M121" s="207"/>
      <c r="N121" s="210"/>
      <c r="Z121" s="193"/>
      <c r="AA121" s="200"/>
      <c r="AD121" s="109" t="s">
        <v>447</v>
      </c>
      <c r="AG121" s="200"/>
    </row>
    <row r="122" spans="1:33" s="108" customFormat="1" ht="12">
      <c r="A122" s="205"/>
      <c r="B122" s="204"/>
      <c r="C122" s="1141" t="s">
        <v>448</v>
      </c>
      <c r="D122" s="1141"/>
      <c r="E122" s="1141"/>
      <c r="F122" s="207" t="s">
        <v>390</v>
      </c>
      <c r="G122" s="215">
        <v>135</v>
      </c>
      <c r="H122" s="209">
        <v>1.25</v>
      </c>
      <c r="I122" s="252">
        <v>3.3750000000000002E-2</v>
      </c>
      <c r="J122" s="204"/>
      <c r="K122" s="207"/>
      <c r="L122" s="204"/>
      <c r="M122" s="207"/>
      <c r="N122" s="210"/>
      <c r="Z122" s="193"/>
      <c r="AA122" s="200"/>
      <c r="AE122" s="109" t="s">
        <v>448</v>
      </c>
      <c r="AG122" s="200"/>
    </row>
    <row r="123" spans="1:33" s="108" customFormat="1" ht="12">
      <c r="A123" s="205"/>
      <c r="B123" s="204"/>
      <c r="C123" s="1141" t="s">
        <v>389</v>
      </c>
      <c r="D123" s="1141"/>
      <c r="E123" s="1141"/>
      <c r="F123" s="207" t="s">
        <v>390</v>
      </c>
      <c r="G123" s="209">
        <v>18.12</v>
      </c>
      <c r="H123" s="209">
        <v>1.25</v>
      </c>
      <c r="I123" s="252">
        <v>4.5300000000000002E-3</v>
      </c>
      <c r="J123" s="204"/>
      <c r="K123" s="207"/>
      <c r="L123" s="204"/>
      <c r="M123" s="207"/>
      <c r="N123" s="210"/>
      <c r="Z123" s="193"/>
      <c r="AA123" s="200"/>
      <c r="AE123" s="109" t="s">
        <v>389</v>
      </c>
      <c r="AG123" s="200"/>
    </row>
    <row r="124" spans="1:33" s="108" customFormat="1" ht="12" customHeight="1">
      <c r="A124" s="205"/>
      <c r="B124" s="204"/>
      <c r="C124" s="1150" t="s">
        <v>391</v>
      </c>
      <c r="D124" s="1150"/>
      <c r="E124" s="1150"/>
      <c r="F124" s="212"/>
      <c r="G124" s="212"/>
      <c r="H124" s="212"/>
      <c r="I124" s="212"/>
      <c r="J124" s="221">
        <v>3528.33</v>
      </c>
      <c r="K124" s="212"/>
      <c r="L124" s="213">
        <v>0.83</v>
      </c>
      <c r="M124" s="212"/>
      <c r="N124" s="214"/>
      <c r="Z124" s="193"/>
      <c r="AA124" s="200"/>
      <c r="AF124" s="109" t="s">
        <v>391</v>
      </c>
      <c r="AG124" s="200"/>
    </row>
    <row r="125" spans="1:33" s="108" customFormat="1" ht="12">
      <c r="A125" s="205"/>
      <c r="B125" s="204"/>
      <c r="C125" s="1141" t="s">
        <v>392</v>
      </c>
      <c r="D125" s="1141"/>
      <c r="E125" s="1141"/>
      <c r="F125" s="207"/>
      <c r="G125" s="207"/>
      <c r="H125" s="207"/>
      <c r="I125" s="207"/>
      <c r="J125" s="204"/>
      <c r="K125" s="207"/>
      <c r="L125" s="208">
        <v>0.32</v>
      </c>
      <c r="M125" s="207"/>
      <c r="N125" s="210"/>
      <c r="Z125" s="193"/>
      <c r="AA125" s="200"/>
      <c r="AE125" s="109" t="s">
        <v>392</v>
      </c>
      <c r="AG125" s="200"/>
    </row>
    <row r="126" spans="1:33" s="108" customFormat="1" ht="33.75" customHeight="1">
      <c r="A126" s="205"/>
      <c r="B126" s="204" t="s">
        <v>576</v>
      </c>
      <c r="C126" s="1141" t="s">
        <v>577</v>
      </c>
      <c r="D126" s="1141"/>
      <c r="E126" s="1141"/>
      <c r="F126" s="207" t="s">
        <v>395</v>
      </c>
      <c r="G126" s="215">
        <v>102</v>
      </c>
      <c r="H126" s="207"/>
      <c r="I126" s="215">
        <v>102</v>
      </c>
      <c r="J126" s="204"/>
      <c r="K126" s="207"/>
      <c r="L126" s="208">
        <v>0.33</v>
      </c>
      <c r="M126" s="207"/>
      <c r="N126" s="210"/>
      <c r="Z126" s="193"/>
      <c r="AA126" s="200"/>
      <c r="AE126" s="109" t="s">
        <v>577</v>
      </c>
      <c r="AG126" s="200"/>
    </row>
    <row r="127" spans="1:33" s="108" customFormat="1" ht="33.75" customHeight="1">
      <c r="A127" s="205"/>
      <c r="B127" s="204" t="s">
        <v>578</v>
      </c>
      <c r="C127" s="1141" t="s">
        <v>579</v>
      </c>
      <c r="D127" s="1141"/>
      <c r="E127" s="1141"/>
      <c r="F127" s="207" t="s">
        <v>395</v>
      </c>
      <c r="G127" s="215">
        <v>58</v>
      </c>
      <c r="H127" s="207"/>
      <c r="I127" s="215">
        <v>58</v>
      </c>
      <c r="J127" s="204"/>
      <c r="K127" s="207"/>
      <c r="L127" s="208">
        <v>0.19</v>
      </c>
      <c r="M127" s="207"/>
      <c r="N127" s="210"/>
      <c r="Z127" s="193"/>
      <c r="AA127" s="200"/>
      <c r="AE127" s="109" t="s">
        <v>579</v>
      </c>
      <c r="AG127" s="200"/>
    </row>
    <row r="128" spans="1:33" s="108" customFormat="1" ht="12" customHeight="1">
      <c r="A128" s="216"/>
      <c r="B128" s="217"/>
      <c r="C128" s="1145" t="s">
        <v>398</v>
      </c>
      <c r="D128" s="1145"/>
      <c r="E128" s="1145"/>
      <c r="F128" s="196"/>
      <c r="G128" s="196"/>
      <c r="H128" s="196"/>
      <c r="I128" s="196"/>
      <c r="J128" s="198"/>
      <c r="K128" s="196"/>
      <c r="L128" s="218">
        <v>1.35</v>
      </c>
      <c r="M128" s="212"/>
      <c r="N128" s="199"/>
      <c r="Z128" s="193"/>
      <c r="AA128" s="200"/>
      <c r="AG128" s="200" t="s">
        <v>398</v>
      </c>
    </row>
    <row r="129" spans="1:34" s="108" customFormat="1" ht="22.5" customHeight="1">
      <c r="A129" s="194" t="s">
        <v>501</v>
      </c>
      <c r="B129" s="195" t="s">
        <v>565</v>
      </c>
      <c r="C129" s="1145" t="s">
        <v>566</v>
      </c>
      <c r="D129" s="1145"/>
      <c r="E129" s="1145"/>
      <c r="F129" s="196" t="s">
        <v>408</v>
      </c>
      <c r="G129" s="196"/>
      <c r="H129" s="196"/>
      <c r="I129" s="197">
        <v>2.0400000000000001E-2</v>
      </c>
      <c r="J129" s="218">
        <v>490</v>
      </c>
      <c r="K129" s="196"/>
      <c r="L129" s="218">
        <v>10</v>
      </c>
      <c r="M129" s="196"/>
      <c r="N129" s="199"/>
      <c r="Z129" s="193"/>
      <c r="AA129" s="200" t="s">
        <v>566</v>
      </c>
      <c r="AG129" s="200"/>
    </row>
    <row r="130" spans="1:34" s="108" customFormat="1" ht="12" customHeight="1">
      <c r="A130" s="216"/>
      <c r="B130" s="217"/>
      <c r="C130" s="1141" t="s">
        <v>409</v>
      </c>
      <c r="D130" s="1141"/>
      <c r="E130" s="1141"/>
      <c r="F130" s="1141"/>
      <c r="G130" s="1141"/>
      <c r="H130" s="1141"/>
      <c r="I130" s="1141"/>
      <c r="J130" s="1141"/>
      <c r="K130" s="1141"/>
      <c r="L130" s="1141"/>
      <c r="M130" s="1141"/>
      <c r="N130" s="1146"/>
      <c r="Z130" s="193"/>
      <c r="AA130" s="200"/>
      <c r="AG130" s="200"/>
      <c r="AH130" s="109" t="s">
        <v>409</v>
      </c>
    </row>
    <row r="131" spans="1:34" s="108" customFormat="1" ht="12" customHeight="1">
      <c r="A131" s="216"/>
      <c r="B131" s="217"/>
      <c r="C131" s="1145" t="s">
        <v>398</v>
      </c>
      <c r="D131" s="1145"/>
      <c r="E131" s="1145"/>
      <c r="F131" s="196"/>
      <c r="G131" s="196"/>
      <c r="H131" s="196"/>
      <c r="I131" s="196"/>
      <c r="J131" s="198"/>
      <c r="K131" s="196"/>
      <c r="L131" s="218">
        <v>10</v>
      </c>
      <c r="M131" s="212"/>
      <c r="N131" s="199"/>
      <c r="Z131" s="193"/>
      <c r="AA131" s="200"/>
      <c r="AG131" s="200" t="s">
        <v>398</v>
      </c>
    </row>
    <row r="132" spans="1:34" s="108" customFormat="1" ht="22.5" customHeight="1">
      <c r="A132" s="194" t="s">
        <v>503</v>
      </c>
      <c r="B132" s="195" t="s">
        <v>1847</v>
      </c>
      <c r="C132" s="1145" t="s">
        <v>1848</v>
      </c>
      <c r="D132" s="1145"/>
      <c r="E132" s="1145"/>
      <c r="F132" s="196" t="s">
        <v>1849</v>
      </c>
      <c r="G132" s="196"/>
      <c r="H132" s="196"/>
      <c r="I132" s="256">
        <v>0.1</v>
      </c>
      <c r="J132" s="198"/>
      <c r="K132" s="196"/>
      <c r="L132" s="198"/>
      <c r="M132" s="196"/>
      <c r="N132" s="199"/>
      <c r="Z132" s="193"/>
      <c r="AA132" s="200" t="s">
        <v>1848</v>
      </c>
      <c r="AG132" s="200"/>
    </row>
    <row r="133" spans="1:34" s="108" customFormat="1" ht="12" customHeight="1">
      <c r="A133" s="201"/>
      <c r="B133" s="202"/>
      <c r="C133" s="1141" t="s">
        <v>1791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B133" s="109" t="s">
        <v>1791</v>
      </c>
      <c r="AG133" s="200"/>
    </row>
    <row r="134" spans="1:34" s="108" customFormat="1" ht="33.75" customHeight="1">
      <c r="A134" s="203"/>
      <c r="B134" s="204" t="s">
        <v>385</v>
      </c>
      <c r="C134" s="1141" t="s">
        <v>386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C134" s="109" t="s">
        <v>386</v>
      </c>
      <c r="AG134" s="200"/>
    </row>
    <row r="135" spans="1:34" s="108" customFormat="1" ht="12">
      <c r="A135" s="205"/>
      <c r="B135" s="206">
        <v>1</v>
      </c>
      <c r="C135" s="1141" t="s">
        <v>446</v>
      </c>
      <c r="D135" s="1141"/>
      <c r="E135" s="1141"/>
      <c r="F135" s="207"/>
      <c r="G135" s="207"/>
      <c r="H135" s="207"/>
      <c r="I135" s="207"/>
      <c r="J135" s="208">
        <v>211.12</v>
      </c>
      <c r="K135" s="209">
        <v>1.25</v>
      </c>
      <c r="L135" s="208">
        <v>26.39</v>
      </c>
      <c r="M135" s="207"/>
      <c r="N135" s="210"/>
      <c r="Z135" s="193"/>
      <c r="AA135" s="200"/>
      <c r="AD135" s="109" t="s">
        <v>446</v>
      </c>
      <c r="AG135" s="200"/>
    </row>
    <row r="136" spans="1:34" s="108" customFormat="1" ht="12">
      <c r="A136" s="205"/>
      <c r="B136" s="206">
        <v>2</v>
      </c>
      <c r="C136" s="1141" t="s">
        <v>387</v>
      </c>
      <c r="D136" s="1141"/>
      <c r="E136" s="1141"/>
      <c r="F136" s="207"/>
      <c r="G136" s="207"/>
      <c r="H136" s="207"/>
      <c r="I136" s="207"/>
      <c r="J136" s="208">
        <v>35.630000000000003</v>
      </c>
      <c r="K136" s="209">
        <v>1.25</v>
      </c>
      <c r="L136" s="208">
        <v>4.45</v>
      </c>
      <c r="M136" s="207"/>
      <c r="N136" s="210"/>
      <c r="Z136" s="193"/>
      <c r="AA136" s="200"/>
      <c r="AD136" s="109" t="s">
        <v>387</v>
      </c>
      <c r="AG136" s="200"/>
    </row>
    <row r="137" spans="1:34" s="108" customFormat="1" ht="12">
      <c r="A137" s="205"/>
      <c r="B137" s="206">
        <v>3</v>
      </c>
      <c r="C137" s="1141" t="s">
        <v>388</v>
      </c>
      <c r="D137" s="1141"/>
      <c r="E137" s="1141"/>
      <c r="F137" s="207"/>
      <c r="G137" s="207"/>
      <c r="H137" s="207"/>
      <c r="I137" s="207"/>
      <c r="J137" s="208">
        <v>8.84</v>
      </c>
      <c r="K137" s="209">
        <v>1.25</v>
      </c>
      <c r="L137" s="208">
        <v>1.1100000000000001</v>
      </c>
      <c r="M137" s="207"/>
      <c r="N137" s="210"/>
      <c r="Z137" s="193"/>
      <c r="AA137" s="200"/>
      <c r="AD137" s="109" t="s">
        <v>388</v>
      </c>
      <c r="AG137" s="200"/>
    </row>
    <row r="138" spans="1:34" s="108" customFormat="1" ht="12">
      <c r="A138" s="205"/>
      <c r="B138" s="206">
        <v>4</v>
      </c>
      <c r="C138" s="1141" t="s">
        <v>447</v>
      </c>
      <c r="D138" s="1141"/>
      <c r="E138" s="1141"/>
      <c r="F138" s="207"/>
      <c r="G138" s="207"/>
      <c r="H138" s="207"/>
      <c r="I138" s="207"/>
      <c r="J138" s="208">
        <v>283.52999999999997</v>
      </c>
      <c r="K138" s="207"/>
      <c r="L138" s="208">
        <v>28.35</v>
      </c>
      <c r="M138" s="207"/>
      <c r="N138" s="210"/>
      <c r="Z138" s="193"/>
      <c r="AA138" s="200"/>
      <c r="AD138" s="109" t="s">
        <v>447</v>
      </c>
      <c r="AG138" s="200"/>
    </row>
    <row r="139" spans="1:34" s="108" customFormat="1" ht="12">
      <c r="A139" s="205"/>
      <c r="B139" s="204"/>
      <c r="C139" s="1141" t="s">
        <v>448</v>
      </c>
      <c r="D139" s="1141"/>
      <c r="E139" s="1141"/>
      <c r="F139" s="207" t="s">
        <v>390</v>
      </c>
      <c r="G139" s="248">
        <v>22.2</v>
      </c>
      <c r="H139" s="209">
        <v>1.25</v>
      </c>
      <c r="I139" s="254">
        <v>2.7749999999999999</v>
      </c>
      <c r="J139" s="204"/>
      <c r="K139" s="207"/>
      <c r="L139" s="204"/>
      <c r="M139" s="207"/>
      <c r="N139" s="210"/>
      <c r="Z139" s="193"/>
      <c r="AA139" s="200"/>
      <c r="AE139" s="109" t="s">
        <v>448</v>
      </c>
      <c r="AG139" s="200"/>
    </row>
    <row r="140" spans="1:34" s="108" customFormat="1" ht="12">
      <c r="A140" s="205"/>
      <c r="B140" s="204"/>
      <c r="C140" s="1141" t="s">
        <v>389</v>
      </c>
      <c r="D140" s="1141"/>
      <c r="E140" s="1141"/>
      <c r="F140" s="207" t="s">
        <v>390</v>
      </c>
      <c r="G140" s="209">
        <v>0.71</v>
      </c>
      <c r="H140" s="209">
        <v>1.25</v>
      </c>
      <c r="I140" s="252">
        <v>8.8749999999999996E-2</v>
      </c>
      <c r="J140" s="204"/>
      <c r="K140" s="207"/>
      <c r="L140" s="204"/>
      <c r="M140" s="207"/>
      <c r="N140" s="210"/>
      <c r="Z140" s="193"/>
      <c r="AA140" s="200"/>
      <c r="AE140" s="109" t="s">
        <v>389</v>
      </c>
      <c r="AG140" s="200"/>
    </row>
    <row r="141" spans="1:34" s="108" customFormat="1" ht="12" customHeight="1">
      <c r="A141" s="205"/>
      <c r="B141" s="204"/>
      <c r="C141" s="1150" t="s">
        <v>391</v>
      </c>
      <c r="D141" s="1150"/>
      <c r="E141" s="1150"/>
      <c r="F141" s="212"/>
      <c r="G141" s="212"/>
      <c r="H141" s="212"/>
      <c r="I141" s="212"/>
      <c r="J141" s="213">
        <v>530.28</v>
      </c>
      <c r="K141" s="212"/>
      <c r="L141" s="213">
        <v>59.19</v>
      </c>
      <c r="M141" s="212"/>
      <c r="N141" s="214"/>
      <c r="Z141" s="193"/>
      <c r="AA141" s="200"/>
      <c r="AF141" s="109" t="s">
        <v>391</v>
      </c>
      <c r="AG141" s="200"/>
    </row>
    <row r="142" spans="1:34" s="108" customFormat="1" ht="12">
      <c r="A142" s="205"/>
      <c r="B142" s="204"/>
      <c r="C142" s="1141" t="s">
        <v>392</v>
      </c>
      <c r="D142" s="1141"/>
      <c r="E142" s="1141"/>
      <c r="F142" s="207"/>
      <c r="G142" s="207"/>
      <c r="H142" s="207"/>
      <c r="I142" s="207"/>
      <c r="J142" s="204"/>
      <c r="K142" s="207"/>
      <c r="L142" s="208">
        <v>27.5</v>
      </c>
      <c r="M142" s="207"/>
      <c r="N142" s="210"/>
      <c r="Z142" s="193"/>
      <c r="AA142" s="200"/>
      <c r="AE142" s="109" t="s">
        <v>392</v>
      </c>
      <c r="AG142" s="200"/>
    </row>
    <row r="143" spans="1:34" s="108" customFormat="1" ht="45" customHeight="1">
      <c r="A143" s="205"/>
      <c r="B143" s="204" t="s">
        <v>1671</v>
      </c>
      <c r="C143" s="1141" t="s">
        <v>1672</v>
      </c>
      <c r="D143" s="1141"/>
      <c r="E143" s="1141"/>
      <c r="F143" s="207" t="s">
        <v>395</v>
      </c>
      <c r="G143" s="215">
        <v>121</v>
      </c>
      <c r="H143" s="207"/>
      <c r="I143" s="215">
        <v>121</v>
      </c>
      <c r="J143" s="204"/>
      <c r="K143" s="207"/>
      <c r="L143" s="208">
        <v>33.28</v>
      </c>
      <c r="M143" s="207"/>
      <c r="N143" s="210"/>
      <c r="Z143" s="193"/>
      <c r="AA143" s="200"/>
      <c r="AE143" s="109" t="s">
        <v>1672</v>
      </c>
      <c r="AG143" s="200"/>
    </row>
    <row r="144" spans="1:34" s="108" customFormat="1" ht="45" customHeight="1">
      <c r="A144" s="205"/>
      <c r="B144" s="204" t="s">
        <v>1673</v>
      </c>
      <c r="C144" s="1141" t="s">
        <v>1674</v>
      </c>
      <c r="D144" s="1141"/>
      <c r="E144" s="1141"/>
      <c r="F144" s="207" t="s">
        <v>395</v>
      </c>
      <c r="G144" s="215">
        <v>72</v>
      </c>
      <c r="H144" s="207"/>
      <c r="I144" s="215">
        <v>72</v>
      </c>
      <c r="J144" s="204"/>
      <c r="K144" s="207"/>
      <c r="L144" s="208">
        <v>19.8</v>
      </c>
      <c r="M144" s="207"/>
      <c r="N144" s="210"/>
      <c r="Z144" s="193"/>
      <c r="AA144" s="200"/>
      <c r="AE144" s="109" t="s">
        <v>1674</v>
      </c>
      <c r="AG144" s="200"/>
    </row>
    <row r="145" spans="1:34" s="108" customFormat="1" ht="12" customHeight="1">
      <c r="A145" s="216"/>
      <c r="B145" s="217"/>
      <c r="C145" s="1145" t="s">
        <v>398</v>
      </c>
      <c r="D145" s="1145"/>
      <c r="E145" s="1145"/>
      <c r="F145" s="196"/>
      <c r="G145" s="196"/>
      <c r="H145" s="196"/>
      <c r="I145" s="196"/>
      <c r="J145" s="198"/>
      <c r="K145" s="196"/>
      <c r="L145" s="218">
        <v>112.27</v>
      </c>
      <c r="M145" s="212"/>
      <c r="N145" s="199"/>
      <c r="Z145" s="193"/>
      <c r="AA145" s="200"/>
      <c r="AG145" s="200" t="s">
        <v>398</v>
      </c>
    </row>
    <row r="146" spans="1:34" s="108" customFormat="1" ht="12" customHeight="1">
      <c r="A146" s="194" t="s">
        <v>505</v>
      </c>
      <c r="B146" s="195" t="s">
        <v>1850</v>
      </c>
      <c r="C146" s="1145" t="s">
        <v>1851</v>
      </c>
      <c r="D146" s="1145"/>
      <c r="E146" s="1145"/>
      <c r="F146" s="196" t="s">
        <v>960</v>
      </c>
      <c r="G146" s="196"/>
      <c r="H146" s="196"/>
      <c r="I146" s="251">
        <v>1</v>
      </c>
      <c r="J146" s="218">
        <v>318</v>
      </c>
      <c r="K146" s="196"/>
      <c r="L146" s="218">
        <v>318</v>
      </c>
      <c r="M146" s="196"/>
      <c r="N146" s="199"/>
      <c r="Z146" s="193"/>
      <c r="AA146" s="200" t="s">
        <v>1851</v>
      </c>
      <c r="AG146" s="200"/>
    </row>
    <row r="147" spans="1:34" s="108" customFormat="1" ht="12" customHeight="1">
      <c r="A147" s="216"/>
      <c r="B147" s="217"/>
      <c r="C147" s="1141" t="s">
        <v>409</v>
      </c>
      <c r="D147" s="1141"/>
      <c r="E147" s="1141"/>
      <c r="F147" s="1141"/>
      <c r="G147" s="1141"/>
      <c r="H147" s="1141"/>
      <c r="I147" s="1141"/>
      <c r="J147" s="1141"/>
      <c r="K147" s="1141"/>
      <c r="L147" s="1141"/>
      <c r="M147" s="1141"/>
      <c r="N147" s="1146"/>
      <c r="Z147" s="193"/>
      <c r="AA147" s="200"/>
      <c r="AG147" s="200"/>
      <c r="AH147" s="109" t="s">
        <v>409</v>
      </c>
    </row>
    <row r="148" spans="1:34" s="108" customFormat="1" ht="12" customHeight="1">
      <c r="A148" s="216"/>
      <c r="B148" s="217"/>
      <c r="C148" s="1145" t="s">
        <v>398</v>
      </c>
      <c r="D148" s="1145"/>
      <c r="E148" s="1145"/>
      <c r="F148" s="196"/>
      <c r="G148" s="196"/>
      <c r="H148" s="196"/>
      <c r="I148" s="196"/>
      <c r="J148" s="198"/>
      <c r="K148" s="196"/>
      <c r="L148" s="218">
        <v>318</v>
      </c>
      <c r="M148" s="212"/>
      <c r="N148" s="199"/>
      <c r="Z148" s="193"/>
      <c r="AA148" s="200"/>
      <c r="AG148" s="200" t="s">
        <v>398</v>
      </c>
    </row>
    <row r="149" spans="1:34" s="108" customFormat="1" ht="22.5" customHeight="1">
      <c r="A149" s="194" t="s">
        <v>514</v>
      </c>
      <c r="B149" s="195" t="s">
        <v>1852</v>
      </c>
      <c r="C149" s="1145" t="s">
        <v>1853</v>
      </c>
      <c r="D149" s="1145"/>
      <c r="E149" s="1145"/>
      <c r="F149" s="196" t="s">
        <v>1849</v>
      </c>
      <c r="G149" s="196"/>
      <c r="H149" s="196"/>
      <c r="I149" s="256">
        <v>0.1</v>
      </c>
      <c r="J149" s="198"/>
      <c r="K149" s="196"/>
      <c r="L149" s="198"/>
      <c r="M149" s="196"/>
      <c r="N149" s="199"/>
      <c r="Z149" s="193"/>
      <c r="AA149" s="200" t="s">
        <v>1853</v>
      </c>
      <c r="AG149" s="200"/>
    </row>
    <row r="150" spans="1:34" s="108" customFormat="1" ht="12" customHeight="1">
      <c r="A150" s="201"/>
      <c r="B150" s="202"/>
      <c r="C150" s="1141" t="s">
        <v>1791</v>
      </c>
      <c r="D150" s="1141"/>
      <c r="E150" s="1141"/>
      <c r="F150" s="1141"/>
      <c r="G150" s="1141"/>
      <c r="H150" s="1141"/>
      <c r="I150" s="1141"/>
      <c r="J150" s="1141"/>
      <c r="K150" s="1141"/>
      <c r="L150" s="1141"/>
      <c r="M150" s="1141"/>
      <c r="N150" s="1146"/>
      <c r="Z150" s="193"/>
      <c r="AA150" s="200"/>
      <c r="AB150" s="109" t="s">
        <v>1791</v>
      </c>
      <c r="AG150" s="200"/>
    </row>
    <row r="151" spans="1:34" s="108" customFormat="1" ht="33.75" customHeight="1">
      <c r="A151" s="203"/>
      <c r="B151" s="204" t="s">
        <v>385</v>
      </c>
      <c r="C151" s="1141" t="s">
        <v>386</v>
      </c>
      <c r="D151" s="1141"/>
      <c r="E151" s="1141"/>
      <c r="F151" s="1141"/>
      <c r="G151" s="1141"/>
      <c r="H151" s="1141"/>
      <c r="I151" s="1141"/>
      <c r="J151" s="1141"/>
      <c r="K151" s="1141"/>
      <c r="L151" s="1141"/>
      <c r="M151" s="1141"/>
      <c r="N151" s="1146"/>
      <c r="Z151" s="193"/>
      <c r="AA151" s="200"/>
      <c r="AC151" s="109" t="s">
        <v>386</v>
      </c>
      <c r="AG151" s="200"/>
    </row>
    <row r="152" spans="1:34" s="108" customFormat="1" ht="12">
      <c r="A152" s="205"/>
      <c r="B152" s="206">
        <v>1</v>
      </c>
      <c r="C152" s="1141" t="s">
        <v>446</v>
      </c>
      <c r="D152" s="1141"/>
      <c r="E152" s="1141"/>
      <c r="F152" s="207"/>
      <c r="G152" s="207"/>
      <c r="H152" s="207"/>
      <c r="I152" s="207"/>
      <c r="J152" s="208">
        <v>187.59</v>
      </c>
      <c r="K152" s="209">
        <v>1.25</v>
      </c>
      <c r="L152" s="208">
        <v>23.45</v>
      </c>
      <c r="M152" s="207"/>
      <c r="N152" s="210"/>
      <c r="Z152" s="193"/>
      <c r="AA152" s="200"/>
      <c r="AD152" s="109" t="s">
        <v>446</v>
      </c>
      <c r="AG152" s="200"/>
    </row>
    <row r="153" spans="1:34" s="108" customFormat="1" ht="12">
      <c r="A153" s="205"/>
      <c r="B153" s="206">
        <v>2</v>
      </c>
      <c r="C153" s="1141" t="s">
        <v>387</v>
      </c>
      <c r="D153" s="1141"/>
      <c r="E153" s="1141"/>
      <c r="F153" s="207"/>
      <c r="G153" s="207"/>
      <c r="H153" s="207"/>
      <c r="I153" s="207"/>
      <c r="J153" s="208">
        <v>17.2</v>
      </c>
      <c r="K153" s="209">
        <v>1.25</v>
      </c>
      <c r="L153" s="208">
        <v>2.15</v>
      </c>
      <c r="M153" s="207"/>
      <c r="N153" s="210"/>
      <c r="Z153" s="193"/>
      <c r="AA153" s="200"/>
      <c r="AD153" s="109" t="s">
        <v>387</v>
      </c>
      <c r="AG153" s="200"/>
    </row>
    <row r="154" spans="1:34" s="108" customFormat="1" ht="12">
      <c r="A154" s="205"/>
      <c r="B154" s="206">
        <v>3</v>
      </c>
      <c r="C154" s="1141" t="s">
        <v>388</v>
      </c>
      <c r="D154" s="1141"/>
      <c r="E154" s="1141"/>
      <c r="F154" s="207"/>
      <c r="G154" s="207"/>
      <c r="H154" s="207"/>
      <c r="I154" s="207"/>
      <c r="J154" s="208">
        <v>4.08</v>
      </c>
      <c r="K154" s="209">
        <v>1.25</v>
      </c>
      <c r="L154" s="208">
        <v>0.51</v>
      </c>
      <c r="M154" s="207"/>
      <c r="N154" s="210"/>
      <c r="Z154" s="193"/>
      <c r="AA154" s="200"/>
      <c r="AD154" s="109" t="s">
        <v>388</v>
      </c>
      <c r="AG154" s="200"/>
    </row>
    <row r="155" spans="1:34" s="108" customFormat="1" ht="12">
      <c r="A155" s="205"/>
      <c r="B155" s="206">
        <v>4</v>
      </c>
      <c r="C155" s="1141" t="s">
        <v>447</v>
      </c>
      <c r="D155" s="1141"/>
      <c r="E155" s="1141"/>
      <c r="F155" s="207"/>
      <c r="G155" s="207"/>
      <c r="H155" s="207"/>
      <c r="I155" s="207"/>
      <c r="J155" s="208">
        <v>99.56</v>
      </c>
      <c r="K155" s="207"/>
      <c r="L155" s="208">
        <v>9.9600000000000009</v>
      </c>
      <c r="M155" s="207"/>
      <c r="N155" s="210"/>
      <c r="Z155" s="193"/>
      <c r="AA155" s="200"/>
      <c r="AD155" s="109" t="s">
        <v>447</v>
      </c>
      <c r="AG155" s="200"/>
    </row>
    <row r="156" spans="1:34" s="108" customFormat="1" ht="12">
      <c r="A156" s="205"/>
      <c r="B156" s="204"/>
      <c r="C156" s="1141" t="s">
        <v>448</v>
      </c>
      <c r="D156" s="1141"/>
      <c r="E156" s="1141"/>
      <c r="F156" s="207" t="s">
        <v>390</v>
      </c>
      <c r="G156" s="248">
        <v>19.5</v>
      </c>
      <c r="H156" s="209">
        <v>1.25</v>
      </c>
      <c r="I156" s="250">
        <v>2.4375</v>
      </c>
      <c r="J156" s="204"/>
      <c r="K156" s="207"/>
      <c r="L156" s="204"/>
      <c r="M156" s="207"/>
      <c r="N156" s="210"/>
      <c r="Z156" s="193"/>
      <c r="AA156" s="200"/>
      <c r="AE156" s="109" t="s">
        <v>448</v>
      </c>
      <c r="AG156" s="200"/>
    </row>
    <row r="157" spans="1:34" s="108" customFormat="1" ht="12">
      <c r="A157" s="205"/>
      <c r="B157" s="204"/>
      <c r="C157" s="1141" t="s">
        <v>389</v>
      </c>
      <c r="D157" s="1141"/>
      <c r="E157" s="1141"/>
      <c r="F157" s="207" t="s">
        <v>390</v>
      </c>
      <c r="G157" s="209">
        <v>0.33</v>
      </c>
      <c r="H157" s="209">
        <v>1.25</v>
      </c>
      <c r="I157" s="252">
        <v>4.1250000000000002E-2</v>
      </c>
      <c r="J157" s="204"/>
      <c r="K157" s="207"/>
      <c r="L157" s="204"/>
      <c r="M157" s="207"/>
      <c r="N157" s="210"/>
      <c r="Z157" s="193"/>
      <c r="AA157" s="200"/>
      <c r="AE157" s="109" t="s">
        <v>389</v>
      </c>
      <c r="AG157" s="200"/>
    </row>
    <row r="158" spans="1:34" s="108" customFormat="1" ht="12" customHeight="1">
      <c r="A158" s="205"/>
      <c r="B158" s="204"/>
      <c r="C158" s="1150" t="s">
        <v>391</v>
      </c>
      <c r="D158" s="1150"/>
      <c r="E158" s="1150"/>
      <c r="F158" s="212"/>
      <c r="G158" s="212"/>
      <c r="H158" s="212"/>
      <c r="I158" s="212"/>
      <c r="J158" s="213">
        <v>304.35000000000002</v>
      </c>
      <c r="K158" s="212"/>
      <c r="L158" s="213">
        <v>35.56</v>
      </c>
      <c r="M158" s="212"/>
      <c r="N158" s="214"/>
      <c r="Z158" s="193"/>
      <c r="AA158" s="200"/>
      <c r="AF158" s="109" t="s">
        <v>391</v>
      </c>
      <c r="AG158" s="200"/>
    </row>
    <row r="159" spans="1:34" s="108" customFormat="1" ht="12">
      <c r="A159" s="205"/>
      <c r="B159" s="204"/>
      <c r="C159" s="1141" t="s">
        <v>392</v>
      </c>
      <c r="D159" s="1141"/>
      <c r="E159" s="1141"/>
      <c r="F159" s="207"/>
      <c r="G159" s="207"/>
      <c r="H159" s="207"/>
      <c r="I159" s="207"/>
      <c r="J159" s="204"/>
      <c r="K159" s="207"/>
      <c r="L159" s="208">
        <v>23.96</v>
      </c>
      <c r="M159" s="207"/>
      <c r="N159" s="210"/>
      <c r="Z159" s="193"/>
      <c r="AA159" s="200"/>
      <c r="AE159" s="109" t="s">
        <v>392</v>
      </c>
      <c r="AG159" s="200"/>
    </row>
    <row r="160" spans="1:34" s="108" customFormat="1" ht="45" customHeight="1">
      <c r="A160" s="205"/>
      <c r="B160" s="204" t="s">
        <v>1671</v>
      </c>
      <c r="C160" s="1141" t="s">
        <v>1672</v>
      </c>
      <c r="D160" s="1141"/>
      <c r="E160" s="1141"/>
      <c r="F160" s="207" t="s">
        <v>395</v>
      </c>
      <c r="G160" s="215">
        <v>121</v>
      </c>
      <c r="H160" s="207"/>
      <c r="I160" s="215">
        <v>121</v>
      </c>
      <c r="J160" s="204"/>
      <c r="K160" s="207"/>
      <c r="L160" s="208">
        <v>28.99</v>
      </c>
      <c r="M160" s="207"/>
      <c r="N160" s="210"/>
      <c r="Z160" s="193"/>
      <c r="AA160" s="200"/>
      <c r="AE160" s="109" t="s">
        <v>1672</v>
      </c>
      <c r="AG160" s="200"/>
    </row>
    <row r="161" spans="1:34" s="108" customFormat="1" ht="45" customHeight="1">
      <c r="A161" s="205"/>
      <c r="B161" s="204" t="s">
        <v>1673</v>
      </c>
      <c r="C161" s="1141" t="s">
        <v>1674</v>
      </c>
      <c r="D161" s="1141"/>
      <c r="E161" s="1141"/>
      <c r="F161" s="207" t="s">
        <v>395</v>
      </c>
      <c r="G161" s="215">
        <v>72</v>
      </c>
      <c r="H161" s="207"/>
      <c r="I161" s="215">
        <v>72</v>
      </c>
      <c r="J161" s="204"/>
      <c r="K161" s="207"/>
      <c r="L161" s="208">
        <v>17.25</v>
      </c>
      <c r="M161" s="207"/>
      <c r="N161" s="210"/>
      <c r="Z161" s="193"/>
      <c r="AA161" s="200"/>
      <c r="AE161" s="109" t="s">
        <v>1674</v>
      </c>
      <c r="AG161" s="200"/>
    </row>
    <row r="162" spans="1:34" s="108" customFormat="1" ht="12" customHeight="1">
      <c r="A162" s="216"/>
      <c r="B162" s="217"/>
      <c r="C162" s="1145" t="s">
        <v>398</v>
      </c>
      <c r="D162" s="1145"/>
      <c r="E162" s="1145"/>
      <c r="F162" s="196"/>
      <c r="G162" s="196"/>
      <c r="H162" s="196"/>
      <c r="I162" s="196"/>
      <c r="J162" s="198"/>
      <c r="K162" s="196"/>
      <c r="L162" s="218">
        <v>81.8</v>
      </c>
      <c r="M162" s="212"/>
      <c r="N162" s="199"/>
      <c r="Z162" s="193"/>
      <c r="AA162" s="200"/>
      <c r="AG162" s="200" t="s">
        <v>398</v>
      </c>
    </row>
    <row r="163" spans="1:34" s="108" customFormat="1" ht="78.75" customHeight="1">
      <c r="A163" s="194" t="s">
        <v>517</v>
      </c>
      <c r="B163" s="195" t="s">
        <v>1854</v>
      </c>
      <c r="C163" s="1145" t="s">
        <v>1855</v>
      </c>
      <c r="D163" s="1145"/>
      <c r="E163" s="1145"/>
      <c r="F163" s="196" t="s">
        <v>960</v>
      </c>
      <c r="G163" s="196"/>
      <c r="H163" s="196"/>
      <c r="I163" s="251">
        <v>1</v>
      </c>
      <c r="J163" s="218">
        <v>314.82</v>
      </c>
      <c r="K163" s="196"/>
      <c r="L163" s="218">
        <v>314.82</v>
      </c>
      <c r="M163" s="196"/>
      <c r="N163" s="199"/>
      <c r="Z163" s="193"/>
      <c r="AA163" s="200" t="s">
        <v>1855</v>
      </c>
      <c r="AG163" s="200"/>
    </row>
    <row r="164" spans="1:34" s="108" customFormat="1" ht="12" customHeight="1">
      <c r="A164" s="216"/>
      <c r="B164" s="217"/>
      <c r="C164" s="1141" t="s">
        <v>409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G164" s="200"/>
      <c r="AH164" s="109" t="s">
        <v>409</v>
      </c>
    </row>
    <row r="165" spans="1:34" s="108" customFormat="1" ht="12" customHeight="1">
      <c r="A165" s="216"/>
      <c r="B165" s="217"/>
      <c r="C165" s="1145" t="s">
        <v>398</v>
      </c>
      <c r="D165" s="1145"/>
      <c r="E165" s="1145"/>
      <c r="F165" s="196"/>
      <c r="G165" s="196"/>
      <c r="H165" s="196"/>
      <c r="I165" s="196"/>
      <c r="J165" s="198"/>
      <c r="K165" s="196"/>
      <c r="L165" s="218">
        <v>314.82</v>
      </c>
      <c r="M165" s="212"/>
      <c r="N165" s="199"/>
      <c r="Z165" s="193"/>
      <c r="AA165" s="200"/>
      <c r="AG165" s="200" t="s">
        <v>398</v>
      </c>
    </row>
    <row r="166" spans="1:34" s="108" customFormat="1" ht="12" customHeight="1">
      <c r="A166" s="194" t="s">
        <v>519</v>
      </c>
      <c r="B166" s="195" t="s">
        <v>1856</v>
      </c>
      <c r="C166" s="1145" t="s">
        <v>1857</v>
      </c>
      <c r="D166" s="1145"/>
      <c r="E166" s="1145"/>
      <c r="F166" s="196" t="s">
        <v>1849</v>
      </c>
      <c r="G166" s="196"/>
      <c r="H166" s="196"/>
      <c r="I166" s="256">
        <v>0.1</v>
      </c>
      <c r="J166" s="198"/>
      <c r="K166" s="196"/>
      <c r="L166" s="198"/>
      <c r="M166" s="196"/>
      <c r="N166" s="199"/>
      <c r="Z166" s="193"/>
      <c r="AA166" s="200" t="s">
        <v>1857</v>
      </c>
      <c r="AG166" s="200"/>
    </row>
    <row r="167" spans="1:34" s="108" customFormat="1" ht="12" customHeight="1">
      <c r="A167" s="201"/>
      <c r="B167" s="202"/>
      <c r="C167" s="1141" t="s">
        <v>1791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B167" s="109" t="s">
        <v>1791</v>
      </c>
      <c r="AG167" s="200"/>
    </row>
    <row r="168" spans="1:34" s="108" customFormat="1" ht="33.75" customHeight="1">
      <c r="A168" s="203"/>
      <c r="B168" s="204" t="s">
        <v>385</v>
      </c>
      <c r="C168" s="1141" t="s">
        <v>386</v>
      </c>
      <c r="D168" s="1141"/>
      <c r="E168" s="1141"/>
      <c r="F168" s="1141"/>
      <c r="G168" s="1141"/>
      <c r="H168" s="1141"/>
      <c r="I168" s="1141"/>
      <c r="J168" s="1141"/>
      <c r="K168" s="1141"/>
      <c r="L168" s="1141"/>
      <c r="M168" s="1141"/>
      <c r="N168" s="1146"/>
      <c r="Z168" s="193"/>
      <c r="AA168" s="200"/>
      <c r="AC168" s="109" t="s">
        <v>386</v>
      </c>
      <c r="AG168" s="200"/>
    </row>
    <row r="169" spans="1:34" s="108" customFormat="1" ht="12">
      <c r="A169" s="205"/>
      <c r="B169" s="206">
        <v>1</v>
      </c>
      <c r="C169" s="1141" t="s">
        <v>446</v>
      </c>
      <c r="D169" s="1141"/>
      <c r="E169" s="1141"/>
      <c r="F169" s="207"/>
      <c r="G169" s="207"/>
      <c r="H169" s="207"/>
      <c r="I169" s="207"/>
      <c r="J169" s="208">
        <v>44.25</v>
      </c>
      <c r="K169" s="209">
        <v>1.25</v>
      </c>
      <c r="L169" s="208">
        <v>5.53</v>
      </c>
      <c r="M169" s="207"/>
      <c r="N169" s="210"/>
      <c r="Z169" s="193"/>
      <c r="AA169" s="200"/>
      <c r="AD169" s="109" t="s">
        <v>446</v>
      </c>
      <c r="AG169" s="200"/>
    </row>
    <row r="170" spans="1:34" s="108" customFormat="1" ht="12">
      <c r="A170" s="205"/>
      <c r="B170" s="206">
        <v>2</v>
      </c>
      <c r="C170" s="1141" t="s">
        <v>387</v>
      </c>
      <c r="D170" s="1141"/>
      <c r="E170" s="1141"/>
      <c r="F170" s="207"/>
      <c r="G170" s="207"/>
      <c r="H170" s="207"/>
      <c r="I170" s="207"/>
      <c r="J170" s="208">
        <v>7.51</v>
      </c>
      <c r="K170" s="209">
        <v>1.25</v>
      </c>
      <c r="L170" s="208">
        <v>0.94</v>
      </c>
      <c r="M170" s="207"/>
      <c r="N170" s="210"/>
      <c r="Z170" s="193"/>
      <c r="AA170" s="200"/>
      <c r="AD170" s="109" t="s">
        <v>387</v>
      </c>
      <c r="AG170" s="200"/>
    </row>
    <row r="171" spans="1:34" s="108" customFormat="1" ht="12">
      <c r="A171" s="205"/>
      <c r="B171" s="206">
        <v>3</v>
      </c>
      <c r="C171" s="1141" t="s">
        <v>388</v>
      </c>
      <c r="D171" s="1141"/>
      <c r="E171" s="1141"/>
      <c r="F171" s="207"/>
      <c r="G171" s="207"/>
      <c r="H171" s="207"/>
      <c r="I171" s="207"/>
      <c r="J171" s="208">
        <v>1.57</v>
      </c>
      <c r="K171" s="209">
        <v>1.25</v>
      </c>
      <c r="L171" s="208">
        <v>0.2</v>
      </c>
      <c r="M171" s="207"/>
      <c r="N171" s="210"/>
      <c r="Z171" s="193"/>
      <c r="AA171" s="200"/>
      <c r="AD171" s="109" t="s">
        <v>388</v>
      </c>
      <c r="AG171" s="200"/>
    </row>
    <row r="172" spans="1:34" s="108" customFormat="1" ht="12">
      <c r="A172" s="205"/>
      <c r="B172" s="206">
        <v>4</v>
      </c>
      <c r="C172" s="1141" t="s">
        <v>447</v>
      </c>
      <c r="D172" s="1141"/>
      <c r="E172" s="1141"/>
      <c r="F172" s="207"/>
      <c r="G172" s="207"/>
      <c r="H172" s="207"/>
      <c r="I172" s="207"/>
      <c r="J172" s="208">
        <v>23.22</v>
      </c>
      <c r="K172" s="207"/>
      <c r="L172" s="208">
        <v>2.3199999999999998</v>
      </c>
      <c r="M172" s="207"/>
      <c r="N172" s="210"/>
      <c r="Z172" s="193"/>
      <c r="AA172" s="200"/>
      <c r="AD172" s="109" t="s">
        <v>447</v>
      </c>
      <c r="AG172" s="200"/>
    </row>
    <row r="173" spans="1:34" s="108" customFormat="1" ht="12">
      <c r="A173" s="205"/>
      <c r="B173" s="204"/>
      <c r="C173" s="1141" t="s">
        <v>448</v>
      </c>
      <c r="D173" s="1141"/>
      <c r="E173" s="1141"/>
      <c r="F173" s="207" t="s">
        <v>390</v>
      </c>
      <c r="G173" s="248">
        <v>4.5999999999999996</v>
      </c>
      <c r="H173" s="209">
        <v>1.25</v>
      </c>
      <c r="I173" s="254">
        <v>0.57499999999999996</v>
      </c>
      <c r="J173" s="204"/>
      <c r="K173" s="207"/>
      <c r="L173" s="204"/>
      <c r="M173" s="207"/>
      <c r="N173" s="210"/>
      <c r="Z173" s="193"/>
      <c r="AA173" s="200"/>
      <c r="AE173" s="109" t="s">
        <v>448</v>
      </c>
      <c r="AG173" s="200"/>
    </row>
    <row r="174" spans="1:34" s="108" customFormat="1" ht="12">
      <c r="A174" s="205"/>
      <c r="B174" s="204"/>
      <c r="C174" s="1141" t="s">
        <v>389</v>
      </c>
      <c r="D174" s="1141"/>
      <c r="E174" s="1141"/>
      <c r="F174" s="207" t="s">
        <v>390</v>
      </c>
      <c r="G174" s="209">
        <v>0.13</v>
      </c>
      <c r="H174" s="209">
        <v>1.25</v>
      </c>
      <c r="I174" s="252">
        <v>1.6250000000000001E-2</v>
      </c>
      <c r="J174" s="204"/>
      <c r="K174" s="207"/>
      <c r="L174" s="204"/>
      <c r="M174" s="207"/>
      <c r="N174" s="210"/>
      <c r="Z174" s="193"/>
      <c r="AA174" s="200"/>
      <c r="AE174" s="109" t="s">
        <v>389</v>
      </c>
      <c r="AG174" s="200"/>
    </row>
    <row r="175" spans="1:34" s="108" customFormat="1" ht="12" customHeight="1">
      <c r="A175" s="205"/>
      <c r="B175" s="204"/>
      <c r="C175" s="1150" t="s">
        <v>391</v>
      </c>
      <c r="D175" s="1150"/>
      <c r="E175" s="1150"/>
      <c r="F175" s="212"/>
      <c r="G175" s="212"/>
      <c r="H175" s="212"/>
      <c r="I175" s="212"/>
      <c r="J175" s="213">
        <v>74.98</v>
      </c>
      <c r="K175" s="212"/>
      <c r="L175" s="213">
        <v>8.7899999999999991</v>
      </c>
      <c r="M175" s="212"/>
      <c r="N175" s="214"/>
      <c r="Z175" s="193"/>
      <c r="AA175" s="200"/>
      <c r="AF175" s="109" t="s">
        <v>391</v>
      </c>
      <c r="AG175" s="200"/>
    </row>
    <row r="176" spans="1:34" s="108" customFormat="1" ht="12">
      <c r="A176" s="205"/>
      <c r="B176" s="204"/>
      <c r="C176" s="1141" t="s">
        <v>392</v>
      </c>
      <c r="D176" s="1141"/>
      <c r="E176" s="1141"/>
      <c r="F176" s="207"/>
      <c r="G176" s="207"/>
      <c r="H176" s="207"/>
      <c r="I176" s="207"/>
      <c r="J176" s="204"/>
      <c r="K176" s="207"/>
      <c r="L176" s="208">
        <v>5.73</v>
      </c>
      <c r="M176" s="207"/>
      <c r="N176" s="210"/>
      <c r="Z176" s="193"/>
      <c r="AA176" s="200"/>
      <c r="AE176" s="109" t="s">
        <v>392</v>
      </c>
      <c r="AG176" s="200"/>
    </row>
    <row r="177" spans="1:36" s="108" customFormat="1" ht="45" customHeight="1">
      <c r="A177" s="205"/>
      <c r="B177" s="204" t="s">
        <v>1671</v>
      </c>
      <c r="C177" s="1141" t="s">
        <v>1672</v>
      </c>
      <c r="D177" s="1141"/>
      <c r="E177" s="1141"/>
      <c r="F177" s="207" t="s">
        <v>395</v>
      </c>
      <c r="G177" s="215">
        <v>121</v>
      </c>
      <c r="H177" s="207"/>
      <c r="I177" s="215">
        <v>121</v>
      </c>
      <c r="J177" s="204"/>
      <c r="K177" s="207"/>
      <c r="L177" s="208">
        <v>6.93</v>
      </c>
      <c r="M177" s="207"/>
      <c r="N177" s="210"/>
      <c r="Z177" s="193"/>
      <c r="AA177" s="200"/>
      <c r="AE177" s="109" t="s">
        <v>1672</v>
      </c>
      <c r="AG177" s="200"/>
    </row>
    <row r="178" spans="1:36" s="108" customFormat="1" ht="45" customHeight="1">
      <c r="A178" s="205"/>
      <c r="B178" s="204" t="s">
        <v>1673</v>
      </c>
      <c r="C178" s="1141" t="s">
        <v>1674</v>
      </c>
      <c r="D178" s="1141"/>
      <c r="E178" s="1141"/>
      <c r="F178" s="207" t="s">
        <v>395</v>
      </c>
      <c r="G178" s="215">
        <v>72</v>
      </c>
      <c r="H178" s="207"/>
      <c r="I178" s="215">
        <v>72</v>
      </c>
      <c r="J178" s="204"/>
      <c r="K178" s="207"/>
      <c r="L178" s="208">
        <v>4.13</v>
      </c>
      <c r="M178" s="207"/>
      <c r="N178" s="210"/>
      <c r="Z178" s="193"/>
      <c r="AA178" s="200"/>
      <c r="AE178" s="109" t="s">
        <v>1674</v>
      </c>
      <c r="AG178" s="200"/>
    </row>
    <row r="179" spans="1:36" s="108" customFormat="1" ht="12" customHeight="1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18">
        <v>19.850000000000001</v>
      </c>
      <c r="M179" s="212"/>
      <c r="N179" s="199"/>
      <c r="Z179" s="193"/>
      <c r="AA179" s="200"/>
      <c r="AG179" s="200" t="s">
        <v>398</v>
      </c>
    </row>
    <row r="180" spans="1:36" s="108" customFormat="1" ht="22.5" customHeight="1">
      <c r="A180" s="194" t="s">
        <v>523</v>
      </c>
      <c r="B180" s="195" t="s">
        <v>1858</v>
      </c>
      <c r="C180" s="1145" t="s">
        <v>1859</v>
      </c>
      <c r="D180" s="1145"/>
      <c r="E180" s="1145"/>
      <c r="F180" s="196" t="s">
        <v>486</v>
      </c>
      <c r="G180" s="196"/>
      <c r="H180" s="196"/>
      <c r="I180" s="251">
        <v>1</v>
      </c>
      <c r="J180" s="218">
        <v>95.13</v>
      </c>
      <c r="K180" s="196"/>
      <c r="L180" s="218">
        <v>95.13</v>
      </c>
      <c r="M180" s="196"/>
      <c r="N180" s="199"/>
      <c r="Z180" s="193"/>
      <c r="AA180" s="200" t="s">
        <v>1859</v>
      </c>
      <c r="AG180" s="200"/>
    </row>
    <row r="181" spans="1:36" s="108" customFormat="1" ht="22.5" customHeight="1">
      <c r="A181" s="216"/>
      <c r="B181" s="217"/>
      <c r="C181" s="1141" t="s">
        <v>1619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G181" s="200"/>
      <c r="AH181" s="109" t="s">
        <v>1619</v>
      </c>
    </row>
    <row r="182" spans="1:36" s="108" customFormat="1" ht="12" customHeight="1">
      <c r="A182" s="216"/>
      <c r="B182" s="217"/>
      <c r="C182" s="1145" t="s">
        <v>398</v>
      </c>
      <c r="D182" s="1145"/>
      <c r="E182" s="1145"/>
      <c r="F182" s="196"/>
      <c r="G182" s="196"/>
      <c r="H182" s="196"/>
      <c r="I182" s="196"/>
      <c r="J182" s="198"/>
      <c r="K182" s="196"/>
      <c r="L182" s="218">
        <v>95.13</v>
      </c>
      <c r="M182" s="212"/>
      <c r="N182" s="199"/>
      <c r="Z182" s="193"/>
      <c r="AA182" s="200"/>
      <c r="AG182" s="200" t="s">
        <v>398</v>
      </c>
    </row>
    <row r="183" spans="1:36" s="108" customFormat="1" ht="1.5" customHeight="1">
      <c r="A183" s="224"/>
      <c r="B183" s="217"/>
      <c r="C183" s="217"/>
      <c r="D183" s="217"/>
      <c r="E183" s="217"/>
      <c r="F183" s="225"/>
      <c r="G183" s="225"/>
      <c r="H183" s="225"/>
      <c r="I183" s="225"/>
      <c r="J183" s="226"/>
      <c r="K183" s="225"/>
      <c r="L183" s="226"/>
      <c r="M183" s="207"/>
      <c r="N183" s="226"/>
      <c r="Z183" s="193"/>
      <c r="AA183" s="200"/>
      <c r="AG183" s="200"/>
    </row>
    <row r="184" spans="1:36" s="108" customFormat="1" ht="12" customHeight="1">
      <c r="A184" s="227"/>
      <c r="B184" s="198"/>
      <c r="C184" s="1145" t="s">
        <v>1860</v>
      </c>
      <c r="D184" s="1145"/>
      <c r="E184" s="1145"/>
      <c r="F184" s="1145"/>
      <c r="G184" s="1145"/>
      <c r="H184" s="1145"/>
      <c r="I184" s="1145"/>
      <c r="J184" s="1145"/>
      <c r="K184" s="1145"/>
      <c r="L184" s="228"/>
      <c r="M184" s="229"/>
      <c r="N184" s="230"/>
      <c r="Z184" s="193"/>
      <c r="AA184" s="200"/>
      <c r="AG184" s="200"/>
      <c r="AI184" s="200" t="s">
        <v>1860</v>
      </c>
    </row>
    <row r="185" spans="1:36" s="108" customFormat="1" ht="12" customHeight="1">
      <c r="A185" s="231"/>
      <c r="B185" s="204"/>
      <c r="C185" s="1141" t="s">
        <v>416</v>
      </c>
      <c r="D185" s="1141"/>
      <c r="E185" s="1141"/>
      <c r="F185" s="1141"/>
      <c r="G185" s="1141"/>
      <c r="H185" s="1141"/>
      <c r="I185" s="1141"/>
      <c r="J185" s="1141"/>
      <c r="K185" s="1141"/>
      <c r="L185" s="232">
        <v>1878.13</v>
      </c>
      <c r="M185" s="233"/>
      <c r="N185" s="234"/>
      <c r="Z185" s="193"/>
      <c r="AA185" s="200"/>
      <c r="AG185" s="200"/>
      <c r="AI185" s="200"/>
      <c r="AJ185" s="109" t="s">
        <v>416</v>
      </c>
    </row>
    <row r="186" spans="1:36" s="108" customFormat="1" ht="12" customHeight="1">
      <c r="A186" s="231"/>
      <c r="B186" s="204"/>
      <c r="C186" s="1141" t="s">
        <v>417</v>
      </c>
      <c r="D186" s="1141"/>
      <c r="E186" s="1141"/>
      <c r="F186" s="1141"/>
      <c r="G186" s="1141"/>
      <c r="H186" s="1141"/>
      <c r="I186" s="1141"/>
      <c r="J186" s="1141"/>
      <c r="K186" s="1141"/>
      <c r="L186" s="236"/>
      <c r="M186" s="233"/>
      <c r="N186" s="234"/>
      <c r="Z186" s="193"/>
      <c r="AA186" s="200"/>
      <c r="AG186" s="200"/>
      <c r="AI186" s="200"/>
      <c r="AJ186" s="109" t="s">
        <v>417</v>
      </c>
    </row>
    <row r="187" spans="1:36" s="108" customFormat="1" ht="12" customHeight="1">
      <c r="A187" s="231"/>
      <c r="B187" s="204"/>
      <c r="C187" s="1141" t="s">
        <v>488</v>
      </c>
      <c r="D187" s="1141"/>
      <c r="E187" s="1141"/>
      <c r="F187" s="1141"/>
      <c r="G187" s="1141"/>
      <c r="H187" s="1141"/>
      <c r="I187" s="1141"/>
      <c r="J187" s="1141"/>
      <c r="K187" s="1141"/>
      <c r="L187" s="257">
        <v>149.1</v>
      </c>
      <c r="M187" s="233"/>
      <c r="N187" s="234"/>
      <c r="Z187" s="193"/>
      <c r="AA187" s="200"/>
      <c r="AG187" s="200"/>
      <c r="AI187" s="200"/>
      <c r="AJ187" s="109" t="s">
        <v>488</v>
      </c>
    </row>
    <row r="188" spans="1:36" s="108" customFormat="1" ht="12" customHeight="1">
      <c r="A188" s="231"/>
      <c r="B188" s="204"/>
      <c r="C188" s="1141" t="s">
        <v>418</v>
      </c>
      <c r="D188" s="1141"/>
      <c r="E188" s="1141"/>
      <c r="F188" s="1141"/>
      <c r="G188" s="1141"/>
      <c r="H188" s="1141"/>
      <c r="I188" s="1141"/>
      <c r="J188" s="1141"/>
      <c r="K188" s="1141"/>
      <c r="L188" s="257">
        <v>8.93</v>
      </c>
      <c r="M188" s="233"/>
      <c r="N188" s="234"/>
      <c r="Z188" s="193"/>
      <c r="AA188" s="200"/>
      <c r="AG188" s="200"/>
      <c r="AI188" s="200"/>
      <c r="AJ188" s="109" t="s">
        <v>418</v>
      </c>
    </row>
    <row r="189" spans="1:36" s="108" customFormat="1" ht="12" customHeight="1">
      <c r="A189" s="231"/>
      <c r="B189" s="204"/>
      <c r="C189" s="1141" t="s">
        <v>419</v>
      </c>
      <c r="D189" s="1141"/>
      <c r="E189" s="1141"/>
      <c r="F189" s="1141"/>
      <c r="G189" s="1141"/>
      <c r="H189" s="1141"/>
      <c r="I189" s="1141"/>
      <c r="J189" s="1141"/>
      <c r="K189" s="1141"/>
      <c r="L189" s="257">
        <v>2.0299999999999998</v>
      </c>
      <c r="M189" s="233"/>
      <c r="N189" s="234"/>
      <c r="Z189" s="193"/>
      <c r="AA189" s="200"/>
      <c r="AG189" s="200"/>
      <c r="AI189" s="200"/>
      <c r="AJ189" s="109" t="s">
        <v>419</v>
      </c>
    </row>
    <row r="190" spans="1:36" s="108" customFormat="1" ht="12" customHeight="1">
      <c r="A190" s="231"/>
      <c r="B190" s="204"/>
      <c r="C190" s="1141" t="s">
        <v>420</v>
      </c>
      <c r="D190" s="1141"/>
      <c r="E190" s="1141"/>
      <c r="F190" s="1141"/>
      <c r="G190" s="1141"/>
      <c r="H190" s="1141"/>
      <c r="I190" s="1141"/>
      <c r="J190" s="1141"/>
      <c r="K190" s="1141"/>
      <c r="L190" s="232">
        <v>1720.1</v>
      </c>
      <c r="M190" s="233"/>
      <c r="N190" s="234"/>
      <c r="Z190" s="193"/>
      <c r="AA190" s="200"/>
      <c r="AG190" s="200"/>
      <c r="AI190" s="200"/>
      <c r="AJ190" s="109" t="s">
        <v>420</v>
      </c>
    </row>
    <row r="191" spans="1:36" s="108" customFormat="1" ht="12" customHeight="1">
      <c r="A191" s="231"/>
      <c r="B191" s="204"/>
      <c r="C191" s="1141" t="s">
        <v>421</v>
      </c>
      <c r="D191" s="1141"/>
      <c r="E191" s="1141"/>
      <c r="F191" s="1141"/>
      <c r="G191" s="1141"/>
      <c r="H191" s="1141"/>
      <c r="I191" s="1141"/>
      <c r="J191" s="1141"/>
      <c r="K191" s="1141"/>
      <c r="L191" s="232">
        <v>2169.73</v>
      </c>
      <c r="M191" s="233"/>
      <c r="N191" s="234"/>
      <c r="Z191" s="193"/>
      <c r="AA191" s="200"/>
      <c r="AG191" s="200"/>
      <c r="AI191" s="200"/>
      <c r="AJ191" s="109" t="s">
        <v>421</v>
      </c>
    </row>
    <row r="192" spans="1:36" s="108" customFormat="1" ht="12" customHeight="1">
      <c r="A192" s="231"/>
      <c r="B192" s="204"/>
      <c r="C192" s="1141" t="s">
        <v>417</v>
      </c>
      <c r="D192" s="1141"/>
      <c r="E192" s="1141"/>
      <c r="F192" s="1141"/>
      <c r="G192" s="1141"/>
      <c r="H192" s="1141"/>
      <c r="I192" s="1141"/>
      <c r="J192" s="1141"/>
      <c r="K192" s="1141"/>
      <c r="L192" s="236"/>
      <c r="M192" s="233"/>
      <c r="N192" s="234"/>
      <c r="Z192" s="193"/>
      <c r="AA192" s="200"/>
      <c r="AG192" s="200"/>
      <c r="AI192" s="200"/>
      <c r="AJ192" s="109" t="s">
        <v>417</v>
      </c>
    </row>
    <row r="193" spans="1:38" s="108" customFormat="1" ht="12" customHeight="1">
      <c r="A193" s="231"/>
      <c r="B193" s="204"/>
      <c r="C193" s="1141" t="s">
        <v>489</v>
      </c>
      <c r="D193" s="1141"/>
      <c r="E193" s="1141"/>
      <c r="F193" s="1141"/>
      <c r="G193" s="1141"/>
      <c r="H193" s="1141"/>
      <c r="I193" s="1141"/>
      <c r="J193" s="1141"/>
      <c r="K193" s="1141"/>
      <c r="L193" s="257">
        <v>149.1</v>
      </c>
      <c r="M193" s="233"/>
      <c r="N193" s="234"/>
      <c r="Z193" s="193"/>
      <c r="AA193" s="200"/>
      <c r="AG193" s="200"/>
      <c r="AI193" s="200"/>
      <c r="AJ193" s="109" t="s">
        <v>489</v>
      </c>
    </row>
    <row r="194" spans="1:38" s="108" customFormat="1" ht="12" customHeight="1">
      <c r="A194" s="231"/>
      <c r="B194" s="204"/>
      <c r="C194" s="1141" t="s">
        <v>490</v>
      </c>
      <c r="D194" s="1141"/>
      <c r="E194" s="1141"/>
      <c r="F194" s="1141"/>
      <c r="G194" s="1141"/>
      <c r="H194" s="1141"/>
      <c r="I194" s="1141"/>
      <c r="J194" s="1141"/>
      <c r="K194" s="1141"/>
      <c r="L194" s="257">
        <v>8.93</v>
      </c>
      <c r="M194" s="233"/>
      <c r="N194" s="234"/>
      <c r="Z194" s="193"/>
      <c r="AA194" s="200"/>
      <c r="AG194" s="200"/>
      <c r="AI194" s="200"/>
      <c r="AJ194" s="109" t="s">
        <v>490</v>
      </c>
    </row>
    <row r="195" spans="1:38" s="108" customFormat="1" ht="12" customHeight="1">
      <c r="A195" s="231"/>
      <c r="B195" s="204"/>
      <c r="C195" s="1141" t="s">
        <v>491</v>
      </c>
      <c r="D195" s="1141"/>
      <c r="E195" s="1141"/>
      <c r="F195" s="1141"/>
      <c r="G195" s="1141"/>
      <c r="H195" s="1141"/>
      <c r="I195" s="1141"/>
      <c r="J195" s="1141"/>
      <c r="K195" s="1141"/>
      <c r="L195" s="257">
        <v>2.0299999999999998</v>
      </c>
      <c r="M195" s="233"/>
      <c r="N195" s="234"/>
      <c r="Z195" s="193"/>
      <c r="AA195" s="200"/>
      <c r="AG195" s="200"/>
      <c r="AI195" s="200"/>
      <c r="AJ195" s="109" t="s">
        <v>491</v>
      </c>
    </row>
    <row r="196" spans="1:38" s="108" customFormat="1" ht="12" customHeight="1">
      <c r="A196" s="231"/>
      <c r="B196" s="204"/>
      <c r="C196" s="1141" t="s">
        <v>492</v>
      </c>
      <c r="D196" s="1141"/>
      <c r="E196" s="1141"/>
      <c r="F196" s="1141"/>
      <c r="G196" s="1141"/>
      <c r="H196" s="1141"/>
      <c r="I196" s="1141"/>
      <c r="J196" s="1141"/>
      <c r="K196" s="1141"/>
      <c r="L196" s="232">
        <v>1720.1</v>
      </c>
      <c r="M196" s="233"/>
      <c r="N196" s="234"/>
      <c r="Z196" s="193"/>
      <c r="AA196" s="200"/>
      <c r="AG196" s="200"/>
      <c r="AI196" s="200"/>
      <c r="AJ196" s="109" t="s">
        <v>492</v>
      </c>
    </row>
    <row r="197" spans="1:38" s="108" customFormat="1" ht="12" customHeight="1">
      <c r="A197" s="231"/>
      <c r="B197" s="204"/>
      <c r="C197" s="1141" t="s">
        <v>493</v>
      </c>
      <c r="D197" s="1141"/>
      <c r="E197" s="1141"/>
      <c r="F197" s="1141"/>
      <c r="G197" s="1141"/>
      <c r="H197" s="1141"/>
      <c r="I197" s="1141"/>
      <c r="J197" s="1141"/>
      <c r="K197" s="1141"/>
      <c r="L197" s="257">
        <v>182.82</v>
      </c>
      <c r="M197" s="233"/>
      <c r="N197" s="234"/>
      <c r="Z197" s="193"/>
      <c r="AA197" s="200"/>
      <c r="AG197" s="200"/>
      <c r="AI197" s="200"/>
      <c r="AJ197" s="109" t="s">
        <v>493</v>
      </c>
    </row>
    <row r="198" spans="1:38" s="108" customFormat="1" ht="12" customHeight="1">
      <c r="A198" s="231"/>
      <c r="B198" s="204"/>
      <c r="C198" s="1141" t="s">
        <v>494</v>
      </c>
      <c r="D198" s="1141"/>
      <c r="E198" s="1141"/>
      <c r="F198" s="1141"/>
      <c r="G198" s="1141"/>
      <c r="H198" s="1141"/>
      <c r="I198" s="1141"/>
      <c r="J198" s="1141"/>
      <c r="K198" s="1141"/>
      <c r="L198" s="257">
        <v>108.78</v>
      </c>
      <c r="M198" s="233"/>
      <c r="N198" s="234"/>
      <c r="Z198" s="193"/>
      <c r="AA198" s="200"/>
      <c r="AG198" s="200"/>
      <c r="AI198" s="200"/>
      <c r="AJ198" s="109" t="s">
        <v>494</v>
      </c>
    </row>
    <row r="199" spans="1:38" s="108" customFormat="1" ht="12" customHeight="1">
      <c r="A199" s="231"/>
      <c r="B199" s="204"/>
      <c r="C199" s="1141" t="s">
        <v>431</v>
      </c>
      <c r="D199" s="1141"/>
      <c r="E199" s="1141"/>
      <c r="F199" s="1141"/>
      <c r="G199" s="1141"/>
      <c r="H199" s="1141"/>
      <c r="I199" s="1141"/>
      <c r="J199" s="1141"/>
      <c r="K199" s="1141"/>
      <c r="L199" s="257">
        <v>151.13</v>
      </c>
      <c r="M199" s="233"/>
      <c r="N199" s="234"/>
      <c r="Z199" s="193"/>
      <c r="AA199" s="200"/>
      <c r="AG199" s="200"/>
      <c r="AI199" s="200"/>
      <c r="AJ199" s="109" t="s">
        <v>431</v>
      </c>
    </row>
    <row r="200" spans="1:38" s="108" customFormat="1" ht="12" customHeight="1">
      <c r="A200" s="231"/>
      <c r="B200" s="204"/>
      <c r="C200" s="1141" t="s">
        <v>432</v>
      </c>
      <c r="D200" s="1141"/>
      <c r="E200" s="1141"/>
      <c r="F200" s="1141"/>
      <c r="G200" s="1141"/>
      <c r="H200" s="1141"/>
      <c r="I200" s="1141"/>
      <c r="J200" s="1141"/>
      <c r="K200" s="1141"/>
      <c r="L200" s="257">
        <v>182.82</v>
      </c>
      <c r="M200" s="233"/>
      <c r="N200" s="234"/>
      <c r="Z200" s="193"/>
      <c r="AA200" s="200"/>
      <c r="AG200" s="200"/>
      <c r="AI200" s="200"/>
      <c r="AJ200" s="109" t="s">
        <v>432</v>
      </c>
    </row>
    <row r="201" spans="1:38" s="108" customFormat="1" ht="12" customHeight="1">
      <c r="A201" s="231"/>
      <c r="B201" s="204"/>
      <c r="C201" s="1141" t="s">
        <v>433</v>
      </c>
      <c r="D201" s="1141"/>
      <c r="E201" s="1141"/>
      <c r="F201" s="1141"/>
      <c r="G201" s="1141"/>
      <c r="H201" s="1141"/>
      <c r="I201" s="1141"/>
      <c r="J201" s="1141"/>
      <c r="K201" s="1141"/>
      <c r="L201" s="257">
        <v>108.78</v>
      </c>
      <c r="M201" s="233"/>
      <c r="N201" s="234"/>
      <c r="Z201" s="193"/>
      <c r="AA201" s="200"/>
      <c r="AG201" s="200"/>
      <c r="AI201" s="200"/>
      <c r="AJ201" s="109" t="s">
        <v>433</v>
      </c>
    </row>
    <row r="202" spans="1:38" s="108" customFormat="1" ht="12" customHeight="1">
      <c r="A202" s="231"/>
      <c r="B202" s="226"/>
      <c r="C202" s="1142" t="s">
        <v>1861</v>
      </c>
      <c r="D202" s="1142"/>
      <c r="E202" s="1142"/>
      <c r="F202" s="1142"/>
      <c r="G202" s="1142"/>
      <c r="H202" s="1142"/>
      <c r="I202" s="1142"/>
      <c r="J202" s="1142"/>
      <c r="K202" s="1142"/>
      <c r="L202" s="239">
        <v>2169.73</v>
      </c>
      <c r="M202" s="240"/>
      <c r="N202" s="253"/>
      <c r="Z202" s="193"/>
      <c r="AA202" s="200"/>
      <c r="AG202" s="200"/>
      <c r="AI202" s="200"/>
      <c r="AK202" s="200" t="s">
        <v>1861</v>
      </c>
    </row>
    <row r="203" spans="1:38" s="108" customFormat="1" ht="24" customHeight="1">
      <c r="A203" s="1089" t="s">
        <v>1310</v>
      </c>
      <c r="B203" s="1090"/>
      <c r="C203" s="1090"/>
      <c r="D203" s="1090"/>
      <c r="E203" s="1090"/>
      <c r="F203" s="1090"/>
      <c r="G203" s="1090"/>
      <c r="H203" s="1090"/>
      <c r="I203" s="1090"/>
      <c r="J203" s="1090"/>
      <c r="K203" s="1090"/>
      <c r="L203" s="1090"/>
      <c r="M203" s="1090"/>
      <c r="N203" s="1095"/>
      <c r="Z203" s="193" t="s">
        <v>1310</v>
      </c>
      <c r="AA203" s="200"/>
      <c r="AG203" s="200"/>
      <c r="AI203" s="200"/>
      <c r="AK203" s="200"/>
    </row>
    <row r="204" spans="1:38" s="108" customFormat="1" ht="12" customHeight="1">
      <c r="A204" s="1147" t="s">
        <v>1862</v>
      </c>
      <c r="B204" s="1148"/>
      <c r="C204" s="1148"/>
      <c r="D204" s="1148"/>
      <c r="E204" s="1148"/>
      <c r="F204" s="1148"/>
      <c r="G204" s="1148"/>
      <c r="H204" s="1148"/>
      <c r="I204" s="1148"/>
      <c r="J204" s="1148"/>
      <c r="K204" s="1148"/>
      <c r="L204" s="1148"/>
      <c r="M204" s="1148"/>
      <c r="N204" s="1149"/>
      <c r="Z204" s="193"/>
      <c r="AA204" s="200"/>
      <c r="AG204" s="200"/>
      <c r="AI204" s="200"/>
      <c r="AK204" s="200"/>
      <c r="AL204" s="200" t="s">
        <v>1862</v>
      </c>
    </row>
    <row r="205" spans="1:38" s="108" customFormat="1" ht="33.75" customHeight="1">
      <c r="A205" s="194" t="s">
        <v>526</v>
      </c>
      <c r="B205" s="195" t="s">
        <v>745</v>
      </c>
      <c r="C205" s="1145" t="s">
        <v>746</v>
      </c>
      <c r="D205" s="1145"/>
      <c r="E205" s="1145"/>
      <c r="F205" s="196" t="s">
        <v>414</v>
      </c>
      <c r="G205" s="196"/>
      <c r="H205" s="196"/>
      <c r="I205" s="223">
        <v>1.7999999999999999E-2</v>
      </c>
      <c r="J205" s="218">
        <v>64.680000000000007</v>
      </c>
      <c r="K205" s="196"/>
      <c r="L205" s="218">
        <v>1.1599999999999999</v>
      </c>
      <c r="M205" s="196"/>
      <c r="N205" s="199"/>
      <c r="Z205" s="193"/>
      <c r="AA205" s="200" t="s">
        <v>746</v>
      </c>
      <c r="AG205" s="200"/>
      <c r="AI205" s="200"/>
      <c r="AK205" s="200"/>
      <c r="AL205" s="200"/>
    </row>
    <row r="206" spans="1:38" s="108" customFormat="1" ht="12" customHeight="1">
      <c r="A206" s="216"/>
      <c r="B206" s="217"/>
      <c r="C206" s="1141" t="s">
        <v>747</v>
      </c>
      <c r="D206" s="1141"/>
      <c r="E206" s="1141"/>
      <c r="F206" s="1141"/>
      <c r="G206" s="1141"/>
      <c r="H206" s="1141"/>
      <c r="I206" s="1141"/>
      <c r="J206" s="1141"/>
      <c r="K206" s="1141"/>
      <c r="L206" s="1141"/>
      <c r="M206" s="1141"/>
      <c r="N206" s="1146"/>
      <c r="Z206" s="193"/>
      <c r="AA206" s="200"/>
      <c r="AG206" s="200"/>
      <c r="AH206" s="109" t="s">
        <v>747</v>
      </c>
      <c r="AI206" s="200"/>
      <c r="AK206" s="200"/>
      <c r="AL206" s="200"/>
    </row>
    <row r="207" spans="1:38" s="108" customFormat="1" ht="12" customHeight="1">
      <c r="A207" s="201"/>
      <c r="B207" s="202"/>
      <c r="C207" s="1141" t="s">
        <v>1863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B207" s="109" t="s">
        <v>1863</v>
      </c>
      <c r="AG207" s="200"/>
      <c r="AI207" s="200"/>
      <c r="AK207" s="200"/>
      <c r="AL207" s="200"/>
    </row>
    <row r="208" spans="1:38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1.1599999999999999</v>
      </c>
      <c r="M208" s="212"/>
      <c r="N208" s="199"/>
      <c r="Z208" s="193"/>
      <c r="AA208" s="200"/>
      <c r="AG208" s="200" t="s">
        <v>398</v>
      </c>
      <c r="AI208" s="200"/>
      <c r="AK208" s="200"/>
      <c r="AL208" s="200"/>
    </row>
    <row r="209" spans="1:38" s="108" customFormat="1" ht="33.75" customHeight="1">
      <c r="A209" s="194" t="s">
        <v>528</v>
      </c>
      <c r="B209" s="195" t="s">
        <v>750</v>
      </c>
      <c r="C209" s="1145" t="s">
        <v>751</v>
      </c>
      <c r="D209" s="1145"/>
      <c r="E209" s="1145"/>
      <c r="F209" s="196" t="s">
        <v>414</v>
      </c>
      <c r="G209" s="196"/>
      <c r="H209" s="196"/>
      <c r="I209" s="223">
        <v>0.107</v>
      </c>
      <c r="J209" s="218">
        <v>76.09</v>
      </c>
      <c r="K209" s="196"/>
      <c r="L209" s="218">
        <v>8.14</v>
      </c>
      <c r="M209" s="196"/>
      <c r="N209" s="199"/>
      <c r="Z209" s="193"/>
      <c r="AA209" s="200" t="s">
        <v>751</v>
      </c>
      <c r="AG209" s="200"/>
      <c r="AI209" s="200"/>
      <c r="AK209" s="200"/>
      <c r="AL209" s="200"/>
    </row>
    <row r="210" spans="1:38" s="108" customFormat="1" ht="12" customHeight="1">
      <c r="A210" s="216"/>
      <c r="B210" s="217"/>
      <c r="C210" s="1141" t="s">
        <v>747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G210" s="200"/>
      <c r="AH210" s="109" t="s">
        <v>747</v>
      </c>
      <c r="AI210" s="200"/>
      <c r="AK210" s="200"/>
      <c r="AL210" s="200"/>
    </row>
    <row r="211" spans="1:38" s="108" customFormat="1" ht="12" customHeight="1">
      <c r="A211" s="216"/>
      <c r="B211" s="217"/>
      <c r="C211" s="1145" t="s">
        <v>398</v>
      </c>
      <c r="D211" s="1145"/>
      <c r="E211" s="1145"/>
      <c r="F211" s="196"/>
      <c r="G211" s="196"/>
      <c r="H211" s="196"/>
      <c r="I211" s="196"/>
      <c r="J211" s="198"/>
      <c r="K211" s="196"/>
      <c r="L211" s="218">
        <v>8.14</v>
      </c>
      <c r="M211" s="212"/>
      <c r="N211" s="199"/>
      <c r="Z211" s="193"/>
      <c r="AA211" s="200"/>
      <c r="AG211" s="200" t="s">
        <v>398</v>
      </c>
      <c r="AI211" s="200"/>
      <c r="AK211" s="200"/>
      <c r="AL211" s="200"/>
    </row>
    <row r="212" spans="1:38" s="108" customFormat="1" ht="12" customHeight="1">
      <c r="A212" s="1147" t="s">
        <v>1811</v>
      </c>
      <c r="B212" s="1148"/>
      <c r="C212" s="1148"/>
      <c r="D212" s="1148"/>
      <c r="E212" s="1148"/>
      <c r="F212" s="1148"/>
      <c r="G212" s="1148"/>
      <c r="H212" s="1148"/>
      <c r="I212" s="1148"/>
      <c r="J212" s="1148"/>
      <c r="K212" s="1148"/>
      <c r="L212" s="1148"/>
      <c r="M212" s="1148"/>
      <c r="N212" s="1149"/>
      <c r="Z212" s="193"/>
      <c r="AA212" s="200"/>
      <c r="AG212" s="200"/>
      <c r="AI212" s="200"/>
      <c r="AK212" s="200"/>
      <c r="AL212" s="200" t="s">
        <v>1811</v>
      </c>
    </row>
    <row r="213" spans="1:38" s="108" customFormat="1" ht="45" customHeight="1">
      <c r="A213" s="194" t="s">
        <v>530</v>
      </c>
      <c r="B213" s="195" t="s">
        <v>760</v>
      </c>
      <c r="C213" s="1145" t="s">
        <v>761</v>
      </c>
      <c r="D213" s="1145"/>
      <c r="E213" s="1145"/>
      <c r="F213" s="196" t="s">
        <v>414</v>
      </c>
      <c r="G213" s="196"/>
      <c r="H213" s="196"/>
      <c r="I213" s="223">
        <v>4.9000000000000002E-2</v>
      </c>
      <c r="J213" s="218">
        <v>38.729999999999997</v>
      </c>
      <c r="K213" s="196"/>
      <c r="L213" s="218">
        <v>1.9</v>
      </c>
      <c r="M213" s="196"/>
      <c r="N213" s="199"/>
      <c r="Z213" s="193"/>
      <c r="AA213" s="200" t="s">
        <v>761</v>
      </c>
      <c r="AG213" s="200"/>
      <c r="AI213" s="200"/>
      <c r="AK213" s="200"/>
      <c r="AL213" s="200"/>
    </row>
    <row r="214" spans="1:38" s="108" customFormat="1" ht="12" customHeight="1">
      <c r="A214" s="216"/>
      <c r="B214" s="217"/>
      <c r="C214" s="1141" t="s">
        <v>747</v>
      </c>
      <c r="D214" s="1141"/>
      <c r="E214" s="1141"/>
      <c r="F214" s="1141"/>
      <c r="G214" s="1141"/>
      <c r="H214" s="1141"/>
      <c r="I214" s="1141"/>
      <c r="J214" s="1141"/>
      <c r="K214" s="1141"/>
      <c r="L214" s="1141"/>
      <c r="M214" s="1141"/>
      <c r="N214" s="1146"/>
      <c r="Z214" s="193"/>
      <c r="AA214" s="200"/>
      <c r="AG214" s="200"/>
      <c r="AH214" s="109" t="s">
        <v>747</v>
      </c>
      <c r="AI214" s="200"/>
      <c r="AK214" s="200"/>
      <c r="AL214" s="200"/>
    </row>
    <row r="215" spans="1:38" s="108" customFormat="1" ht="12" customHeight="1">
      <c r="A215" s="216"/>
      <c r="B215" s="217"/>
      <c r="C215" s="1145" t="s">
        <v>398</v>
      </c>
      <c r="D215" s="1145"/>
      <c r="E215" s="1145"/>
      <c r="F215" s="196"/>
      <c r="G215" s="196"/>
      <c r="H215" s="196"/>
      <c r="I215" s="196"/>
      <c r="J215" s="198"/>
      <c r="K215" s="196"/>
      <c r="L215" s="218">
        <v>1.9</v>
      </c>
      <c r="M215" s="212"/>
      <c r="N215" s="199"/>
      <c r="Z215" s="193"/>
      <c r="AA215" s="200"/>
      <c r="AG215" s="200" t="s">
        <v>398</v>
      </c>
      <c r="AI215" s="200"/>
      <c r="AK215" s="200"/>
      <c r="AL215" s="200"/>
    </row>
    <row r="216" spans="1:38" s="108" customFormat="1" ht="22.5" customHeight="1">
      <c r="A216" s="194" t="s">
        <v>536</v>
      </c>
      <c r="B216" s="195" t="s">
        <v>764</v>
      </c>
      <c r="C216" s="1145" t="s">
        <v>765</v>
      </c>
      <c r="D216" s="1145"/>
      <c r="E216" s="1145"/>
      <c r="F216" s="196" t="s">
        <v>414</v>
      </c>
      <c r="G216" s="196"/>
      <c r="H216" s="196"/>
      <c r="I216" s="223">
        <v>4.9000000000000002E-2</v>
      </c>
      <c r="J216" s="218">
        <v>0.59</v>
      </c>
      <c r="K216" s="251">
        <v>26</v>
      </c>
      <c r="L216" s="218">
        <v>0.75</v>
      </c>
      <c r="M216" s="196"/>
      <c r="N216" s="199"/>
      <c r="Z216" s="193"/>
      <c r="AA216" s="200" t="s">
        <v>765</v>
      </c>
      <c r="AG216" s="200"/>
      <c r="AI216" s="200"/>
      <c r="AK216" s="200"/>
      <c r="AL216" s="200"/>
    </row>
    <row r="217" spans="1:38" s="108" customFormat="1" ht="12" customHeight="1">
      <c r="A217" s="216"/>
      <c r="B217" s="217"/>
      <c r="C217" s="1141" t="s">
        <v>747</v>
      </c>
      <c r="D217" s="1141"/>
      <c r="E217" s="1141"/>
      <c r="F217" s="1141"/>
      <c r="G217" s="1141"/>
      <c r="H217" s="1141"/>
      <c r="I217" s="1141"/>
      <c r="J217" s="1141"/>
      <c r="K217" s="1141"/>
      <c r="L217" s="1141"/>
      <c r="M217" s="1141"/>
      <c r="N217" s="1146"/>
      <c r="Z217" s="193"/>
      <c r="AA217" s="200"/>
      <c r="AG217" s="200"/>
      <c r="AH217" s="109" t="s">
        <v>747</v>
      </c>
      <c r="AI217" s="200"/>
      <c r="AK217" s="200"/>
      <c r="AL217" s="200"/>
    </row>
    <row r="218" spans="1:38" s="108" customFormat="1" ht="12" customHeight="1">
      <c r="A218" s="203"/>
      <c r="B218" s="204"/>
      <c r="C218" s="1141" t="s">
        <v>766</v>
      </c>
      <c r="D218" s="1141"/>
      <c r="E218" s="1141"/>
      <c r="F218" s="1141"/>
      <c r="G218" s="1141"/>
      <c r="H218" s="1141"/>
      <c r="I218" s="1141"/>
      <c r="J218" s="1141"/>
      <c r="K218" s="1141"/>
      <c r="L218" s="1141"/>
      <c r="M218" s="1141"/>
      <c r="N218" s="1146"/>
      <c r="Z218" s="193"/>
      <c r="AA218" s="200"/>
      <c r="AC218" s="109" t="s">
        <v>766</v>
      </c>
      <c r="AG218" s="200"/>
      <c r="AI218" s="200"/>
      <c r="AK218" s="200"/>
      <c r="AL218" s="200"/>
    </row>
    <row r="219" spans="1:38" s="108" customFormat="1" ht="12" customHeight="1">
      <c r="A219" s="216"/>
      <c r="B219" s="217"/>
      <c r="C219" s="1145" t="s">
        <v>398</v>
      </c>
      <c r="D219" s="1145"/>
      <c r="E219" s="1145"/>
      <c r="F219" s="196"/>
      <c r="G219" s="196"/>
      <c r="H219" s="196"/>
      <c r="I219" s="196"/>
      <c r="J219" s="198"/>
      <c r="K219" s="196"/>
      <c r="L219" s="218">
        <v>0.75</v>
      </c>
      <c r="M219" s="212"/>
      <c r="N219" s="199"/>
      <c r="Z219" s="193"/>
      <c r="AA219" s="200"/>
      <c r="AG219" s="200" t="s">
        <v>398</v>
      </c>
      <c r="AI219" s="200"/>
      <c r="AK219" s="200"/>
      <c r="AL219" s="200"/>
    </row>
    <row r="220" spans="1:38" s="108" customFormat="1" ht="1.5" customHeight="1">
      <c r="A220" s="224"/>
      <c r="B220" s="217"/>
      <c r="C220" s="217"/>
      <c r="D220" s="217"/>
      <c r="E220" s="217"/>
      <c r="F220" s="225"/>
      <c r="G220" s="225"/>
      <c r="H220" s="225"/>
      <c r="I220" s="225"/>
      <c r="J220" s="226"/>
      <c r="K220" s="225"/>
      <c r="L220" s="226"/>
      <c r="M220" s="207"/>
      <c r="N220" s="226"/>
      <c r="Z220" s="193"/>
      <c r="AA220" s="200"/>
      <c r="AG220" s="200"/>
      <c r="AI220" s="200"/>
      <c r="AK220" s="200"/>
      <c r="AL220" s="200"/>
    </row>
    <row r="221" spans="1:38" s="108" customFormat="1" ht="22.5" customHeight="1">
      <c r="A221" s="227"/>
      <c r="B221" s="198"/>
      <c r="C221" s="1145" t="s">
        <v>1311</v>
      </c>
      <c r="D221" s="1145"/>
      <c r="E221" s="1145"/>
      <c r="F221" s="1145"/>
      <c r="G221" s="1145"/>
      <c r="H221" s="1145"/>
      <c r="I221" s="1145"/>
      <c r="J221" s="1145"/>
      <c r="K221" s="1145"/>
      <c r="L221" s="228"/>
      <c r="M221" s="229"/>
      <c r="N221" s="230"/>
      <c r="Z221" s="193"/>
      <c r="AA221" s="200"/>
      <c r="AG221" s="200"/>
      <c r="AI221" s="200" t="s">
        <v>1311</v>
      </c>
      <c r="AK221" s="200"/>
      <c r="AL221" s="200"/>
    </row>
    <row r="222" spans="1:38" s="108" customFormat="1" ht="12" customHeight="1">
      <c r="A222" s="231"/>
      <c r="B222" s="204"/>
      <c r="C222" s="1141" t="s">
        <v>416</v>
      </c>
      <c r="D222" s="1141"/>
      <c r="E222" s="1141"/>
      <c r="F222" s="1141"/>
      <c r="G222" s="1141"/>
      <c r="H222" s="1141"/>
      <c r="I222" s="1141"/>
      <c r="J222" s="1141"/>
      <c r="K222" s="1141"/>
      <c r="L222" s="257">
        <v>11.95</v>
      </c>
      <c r="M222" s="233"/>
      <c r="N222" s="234"/>
      <c r="Z222" s="193"/>
      <c r="AA222" s="200"/>
      <c r="AG222" s="200"/>
      <c r="AI222" s="200"/>
      <c r="AJ222" s="109" t="s">
        <v>416</v>
      </c>
      <c r="AK222" s="200"/>
      <c r="AL222" s="200"/>
    </row>
    <row r="223" spans="1:38" s="108" customFormat="1" ht="12" customHeight="1">
      <c r="A223" s="231"/>
      <c r="B223" s="204"/>
      <c r="C223" s="1141" t="s">
        <v>417</v>
      </c>
      <c r="D223" s="1141"/>
      <c r="E223" s="1141"/>
      <c r="F223" s="1141"/>
      <c r="G223" s="1141"/>
      <c r="H223" s="1141"/>
      <c r="I223" s="1141"/>
      <c r="J223" s="1141"/>
      <c r="K223" s="1141"/>
      <c r="L223" s="236"/>
      <c r="M223" s="233"/>
      <c r="N223" s="234"/>
      <c r="Z223" s="193"/>
      <c r="AA223" s="200"/>
      <c r="AG223" s="200"/>
      <c r="AI223" s="200"/>
      <c r="AJ223" s="109" t="s">
        <v>417</v>
      </c>
      <c r="AK223" s="200"/>
      <c r="AL223" s="200"/>
    </row>
    <row r="224" spans="1:38" s="108" customFormat="1" ht="12" customHeight="1">
      <c r="A224" s="231"/>
      <c r="B224" s="204"/>
      <c r="C224" s="1141" t="s">
        <v>420</v>
      </c>
      <c r="D224" s="1141"/>
      <c r="E224" s="1141"/>
      <c r="F224" s="1141"/>
      <c r="G224" s="1141"/>
      <c r="H224" s="1141"/>
      <c r="I224" s="1141"/>
      <c r="J224" s="1141"/>
      <c r="K224" s="1141"/>
      <c r="L224" s="257">
        <v>11.95</v>
      </c>
      <c r="M224" s="233"/>
      <c r="N224" s="234"/>
      <c r="Z224" s="193"/>
      <c r="AA224" s="200"/>
      <c r="AG224" s="200"/>
      <c r="AI224" s="200"/>
      <c r="AJ224" s="109" t="s">
        <v>420</v>
      </c>
      <c r="AK224" s="200"/>
      <c r="AL224" s="200"/>
    </row>
    <row r="225" spans="1:40" s="108" customFormat="1" ht="12" customHeight="1">
      <c r="A225" s="231"/>
      <c r="B225" s="204"/>
      <c r="C225" s="1141" t="s">
        <v>421</v>
      </c>
      <c r="D225" s="1141"/>
      <c r="E225" s="1141"/>
      <c r="F225" s="1141"/>
      <c r="G225" s="1141"/>
      <c r="H225" s="1141"/>
      <c r="I225" s="1141"/>
      <c r="J225" s="1141"/>
      <c r="K225" s="1141"/>
      <c r="L225" s="257">
        <v>11.95</v>
      </c>
      <c r="M225" s="233"/>
      <c r="N225" s="234"/>
      <c r="Z225" s="193"/>
      <c r="AA225" s="200"/>
      <c r="AG225" s="200"/>
      <c r="AI225" s="200"/>
      <c r="AJ225" s="109" t="s">
        <v>421</v>
      </c>
      <c r="AK225" s="200"/>
      <c r="AL225" s="200"/>
    </row>
    <row r="226" spans="1:40" s="108" customFormat="1" ht="12" customHeight="1">
      <c r="A226" s="231"/>
      <c r="B226" s="204"/>
      <c r="C226" s="1141" t="s">
        <v>417</v>
      </c>
      <c r="D226" s="1141"/>
      <c r="E226" s="1141"/>
      <c r="F226" s="1141"/>
      <c r="G226" s="1141"/>
      <c r="H226" s="1141"/>
      <c r="I226" s="1141"/>
      <c r="J226" s="1141"/>
      <c r="K226" s="1141"/>
      <c r="L226" s="236"/>
      <c r="M226" s="233"/>
      <c r="N226" s="234"/>
      <c r="Z226" s="193"/>
      <c r="AA226" s="200"/>
      <c r="AG226" s="200"/>
      <c r="AI226" s="200"/>
      <c r="AJ226" s="109" t="s">
        <v>417</v>
      </c>
      <c r="AK226" s="200"/>
      <c r="AL226" s="200"/>
    </row>
    <row r="227" spans="1:40" s="108" customFormat="1" ht="12" customHeight="1">
      <c r="A227" s="231"/>
      <c r="B227" s="204"/>
      <c r="C227" s="1141" t="s">
        <v>492</v>
      </c>
      <c r="D227" s="1141"/>
      <c r="E227" s="1141"/>
      <c r="F227" s="1141"/>
      <c r="G227" s="1141"/>
      <c r="H227" s="1141"/>
      <c r="I227" s="1141"/>
      <c r="J227" s="1141"/>
      <c r="K227" s="1141"/>
      <c r="L227" s="257">
        <v>11.95</v>
      </c>
      <c r="M227" s="233"/>
      <c r="N227" s="234"/>
      <c r="Z227" s="193"/>
      <c r="AA227" s="200"/>
      <c r="AG227" s="200"/>
      <c r="AI227" s="200"/>
      <c r="AJ227" s="109" t="s">
        <v>492</v>
      </c>
      <c r="AK227" s="200"/>
      <c r="AL227" s="200"/>
    </row>
    <row r="228" spans="1:40" s="108" customFormat="1" ht="22.5" customHeight="1">
      <c r="A228" s="231"/>
      <c r="B228" s="226"/>
      <c r="C228" s="1142" t="s">
        <v>1312</v>
      </c>
      <c r="D228" s="1142"/>
      <c r="E228" s="1142"/>
      <c r="F228" s="1142"/>
      <c r="G228" s="1142"/>
      <c r="H228" s="1142"/>
      <c r="I228" s="1142"/>
      <c r="J228" s="1142"/>
      <c r="K228" s="1142"/>
      <c r="L228" s="258">
        <v>11.95</v>
      </c>
      <c r="M228" s="240"/>
      <c r="N228" s="253"/>
      <c r="Z228" s="193"/>
      <c r="AA228" s="200"/>
      <c r="AG228" s="200"/>
      <c r="AI228" s="200"/>
      <c r="AK228" s="200" t="s">
        <v>1312</v>
      </c>
      <c r="AL228" s="200"/>
    </row>
    <row r="229" spans="1:40" s="108" customFormat="1" ht="2.25" customHeight="1">
      <c r="B229" s="171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</row>
    <row r="230" spans="1:40" s="108" customFormat="1" ht="11.25" customHeight="1">
      <c r="A230" s="227"/>
      <c r="B230" s="198"/>
      <c r="C230" s="1145" t="s">
        <v>415</v>
      </c>
      <c r="D230" s="1145"/>
      <c r="E230" s="1145"/>
      <c r="F230" s="1145"/>
      <c r="G230" s="1145"/>
      <c r="H230" s="1145"/>
      <c r="I230" s="1145"/>
      <c r="J230" s="1145"/>
      <c r="K230" s="1145"/>
      <c r="L230" s="228"/>
      <c r="M230" s="229"/>
      <c r="N230" s="230"/>
      <c r="AM230" s="200" t="s">
        <v>415</v>
      </c>
    </row>
    <row r="231" spans="1:40" s="108" customFormat="1" ht="16.5" customHeight="1">
      <c r="A231" s="231"/>
      <c r="B231" s="204"/>
      <c r="C231" s="1141" t="s">
        <v>416</v>
      </c>
      <c r="D231" s="1141"/>
      <c r="E231" s="1141"/>
      <c r="F231" s="1141"/>
      <c r="G231" s="1141"/>
      <c r="H231" s="1141"/>
      <c r="I231" s="1141"/>
      <c r="J231" s="1141"/>
      <c r="K231" s="1141"/>
      <c r="L231" s="232">
        <v>1890.08</v>
      </c>
      <c r="M231" s="233"/>
      <c r="N231" s="234"/>
      <c r="O231" s="235"/>
      <c r="P231" s="235"/>
      <c r="Q231" s="235"/>
      <c r="AM231" s="200"/>
      <c r="AN231" s="109" t="s">
        <v>416</v>
      </c>
    </row>
    <row r="232" spans="1:40" s="108" customFormat="1" ht="16.5" customHeight="1">
      <c r="A232" s="231"/>
      <c r="B232" s="204"/>
      <c r="C232" s="1141" t="s">
        <v>417</v>
      </c>
      <c r="D232" s="1141"/>
      <c r="E232" s="1141"/>
      <c r="F232" s="1141"/>
      <c r="G232" s="1141"/>
      <c r="H232" s="1141"/>
      <c r="I232" s="1141"/>
      <c r="J232" s="1141"/>
      <c r="K232" s="1141"/>
      <c r="L232" s="236"/>
      <c r="M232" s="233"/>
      <c r="N232" s="234"/>
      <c r="O232" s="235"/>
      <c r="P232" s="235"/>
      <c r="Q232" s="235"/>
      <c r="AM232" s="200"/>
      <c r="AN232" s="109" t="s">
        <v>417</v>
      </c>
    </row>
    <row r="233" spans="1:40" s="108" customFormat="1" ht="16.5" customHeight="1">
      <c r="A233" s="231"/>
      <c r="B233" s="204"/>
      <c r="C233" s="1141" t="s">
        <v>488</v>
      </c>
      <c r="D233" s="1141"/>
      <c r="E233" s="1141"/>
      <c r="F233" s="1141"/>
      <c r="G233" s="1141"/>
      <c r="H233" s="1141"/>
      <c r="I233" s="1141"/>
      <c r="J233" s="1141"/>
      <c r="K233" s="1141"/>
      <c r="L233" s="257">
        <v>149.1</v>
      </c>
      <c r="M233" s="233"/>
      <c r="N233" s="234"/>
      <c r="O233" s="235"/>
      <c r="P233" s="235"/>
      <c r="Q233" s="235"/>
      <c r="AM233" s="200"/>
      <c r="AN233" s="109" t="s">
        <v>488</v>
      </c>
    </row>
    <row r="234" spans="1:40" s="108" customFormat="1" ht="16.5" customHeight="1">
      <c r="A234" s="231"/>
      <c r="B234" s="204"/>
      <c r="C234" s="1141" t="s">
        <v>418</v>
      </c>
      <c r="D234" s="1141"/>
      <c r="E234" s="1141"/>
      <c r="F234" s="1141"/>
      <c r="G234" s="1141"/>
      <c r="H234" s="1141"/>
      <c r="I234" s="1141"/>
      <c r="J234" s="1141"/>
      <c r="K234" s="1141"/>
      <c r="L234" s="257">
        <v>8.93</v>
      </c>
      <c r="M234" s="233"/>
      <c r="N234" s="234"/>
      <c r="O234" s="235"/>
      <c r="P234" s="235"/>
      <c r="Q234" s="235"/>
      <c r="AM234" s="200"/>
      <c r="AN234" s="109" t="s">
        <v>418</v>
      </c>
    </row>
    <row r="235" spans="1:40" s="108" customFormat="1" ht="16.5" customHeight="1">
      <c r="A235" s="231"/>
      <c r="B235" s="204"/>
      <c r="C235" s="1141" t="s">
        <v>419</v>
      </c>
      <c r="D235" s="1141"/>
      <c r="E235" s="1141"/>
      <c r="F235" s="1141"/>
      <c r="G235" s="1141"/>
      <c r="H235" s="1141"/>
      <c r="I235" s="1141"/>
      <c r="J235" s="1141"/>
      <c r="K235" s="1141"/>
      <c r="L235" s="257">
        <v>2.0299999999999998</v>
      </c>
      <c r="M235" s="233"/>
      <c r="N235" s="234"/>
      <c r="O235" s="235"/>
      <c r="P235" s="235"/>
      <c r="Q235" s="235"/>
      <c r="AM235" s="200"/>
      <c r="AN235" s="109" t="s">
        <v>419</v>
      </c>
    </row>
    <row r="236" spans="1:40" s="108" customFormat="1" ht="16.5" customHeight="1">
      <c r="A236" s="231"/>
      <c r="B236" s="204"/>
      <c r="C236" s="1141" t="s">
        <v>420</v>
      </c>
      <c r="D236" s="1141"/>
      <c r="E236" s="1141"/>
      <c r="F236" s="1141"/>
      <c r="G236" s="1141"/>
      <c r="H236" s="1141"/>
      <c r="I236" s="1141"/>
      <c r="J236" s="1141"/>
      <c r="K236" s="1141"/>
      <c r="L236" s="232">
        <v>1732.05</v>
      </c>
      <c r="M236" s="233"/>
      <c r="N236" s="234"/>
      <c r="O236" s="235"/>
      <c r="P236" s="235"/>
      <c r="Q236" s="235"/>
      <c r="AM236" s="200"/>
      <c r="AN236" s="109" t="s">
        <v>420</v>
      </c>
    </row>
    <row r="237" spans="1:40" s="108" customFormat="1" ht="45">
      <c r="A237" s="231"/>
      <c r="B237" s="204" t="s">
        <v>422</v>
      </c>
      <c r="C237" s="1141" t="s">
        <v>421</v>
      </c>
      <c r="D237" s="1141"/>
      <c r="E237" s="1141"/>
      <c r="F237" s="1141"/>
      <c r="G237" s="1141"/>
      <c r="H237" s="1141"/>
      <c r="I237" s="1141"/>
      <c r="J237" s="1141"/>
      <c r="K237" s="1141"/>
      <c r="L237" s="232">
        <v>2181.6799999999998</v>
      </c>
      <c r="M237" s="238">
        <v>9.3800000000000008</v>
      </c>
      <c r="N237" s="237">
        <v>20464</v>
      </c>
      <c r="O237" s="235"/>
      <c r="P237" s="235"/>
      <c r="Q237" s="235"/>
      <c r="AM237" s="200"/>
      <c r="AN237" s="109" t="s">
        <v>421</v>
      </c>
    </row>
    <row r="238" spans="1:40" s="108" customFormat="1" ht="16.5" customHeight="1">
      <c r="A238" s="231"/>
      <c r="B238" s="204"/>
      <c r="C238" s="1141" t="s">
        <v>417</v>
      </c>
      <c r="D238" s="1141"/>
      <c r="E238" s="1141"/>
      <c r="F238" s="1141"/>
      <c r="G238" s="1141"/>
      <c r="H238" s="1141"/>
      <c r="I238" s="1141"/>
      <c r="J238" s="1141"/>
      <c r="K238" s="1141"/>
      <c r="L238" s="236"/>
      <c r="M238" s="233"/>
      <c r="N238" s="234"/>
      <c r="O238" s="235"/>
      <c r="P238" s="235"/>
      <c r="Q238" s="235"/>
      <c r="AM238" s="200"/>
      <c r="AN238" s="109" t="s">
        <v>417</v>
      </c>
    </row>
    <row r="239" spans="1:40" s="108" customFormat="1" ht="16.5" customHeight="1">
      <c r="A239" s="231"/>
      <c r="B239" s="204"/>
      <c r="C239" s="1141" t="s">
        <v>489</v>
      </c>
      <c r="D239" s="1141"/>
      <c r="E239" s="1141"/>
      <c r="F239" s="1141"/>
      <c r="G239" s="1141"/>
      <c r="H239" s="1141"/>
      <c r="I239" s="1141"/>
      <c r="J239" s="1141"/>
      <c r="K239" s="1141"/>
      <c r="L239" s="257">
        <v>149.1</v>
      </c>
      <c r="M239" s="233"/>
      <c r="N239" s="234"/>
      <c r="O239" s="235"/>
      <c r="P239" s="235"/>
      <c r="Q239" s="235"/>
      <c r="AM239" s="200"/>
      <c r="AN239" s="109" t="s">
        <v>489</v>
      </c>
    </row>
    <row r="240" spans="1:40" s="108" customFormat="1" ht="16.5" customHeight="1">
      <c r="A240" s="231"/>
      <c r="B240" s="204"/>
      <c r="C240" s="1141" t="s">
        <v>490</v>
      </c>
      <c r="D240" s="1141"/>
      <c r="E240" s="1141"/>
      <c r="F240" s="1141"/>
      <c r="G240" s="1141"/>
      <c r="H240" s="1141"/>
      <c r="I240" s="1141"/>
      <c r="J240" s="1141"/>
      <c r="K240" s="1141"/>
      <c r="L240" s="257">
        <v>8.93</v>
      </c>
      <c r="M240" s="233"/>
      <c r="N240" s="234"/>
      <c r="O240" s="235"/>
      <c r="P240" s="235"/>
      <c r="Q240" s="235"/>
      <c r="AM240" s="200"/>
      <c r="AN240" s="109" t="s">
        <v>490</v>
      </c>
    </row>
    <row r="241" spans="1:42" ht="16.5" customHeight="1">
      <c r="A241" s="231"/>
      <c r="B241" s="204"/>
      <c r="C241" s="1141" t="s">
        <v>491</v>
      </c>
      <c r="D241" s="1141"/>
      <c r="E241" s="1141"/>
      <c r="F241" s="1141"/>
      <c r="G241" s="1141"/>
      <c r="H241" s="1141"/>
      <c r="I241" s="1141"/>
      <c r="J241" s="1141"/>
      <c r="K241" s="1141"/>
      <c r="L241" s="257">
        <v>2.0299999999999998</v>
      </c>
      <c r="M241" s="233"/>
      <c r="N241" s="234"/>
      <c r="O241" s="235"/>
      <c r="P241" s="235"/>
      <c r="Q241" s="235"/>
      <c r="R241" s="108"/>
      <c r="S241" s="108"/>
      <c r="T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200"/>
      <c r="AN241" s="109" t="s">
        <v>491</v>
      </c>
      <c r="AO241" s="108"/>
      <c r="AP241" s="108"/>
    </row>
    <row r="242" spans="1:42" ht="16.5" customHeight="1">
      <c r="A242" s="231"/>
      <c r="B242" s="204"/>
      <c r="C242" s="1141" t="s">
        <v>492</v>
      </c>
      <c r="D242" s="1141"/>
      <c r="E242" s="1141"/>
      <c r="F242" s="1141"/>
      <c r="G242" s="1141"/>
      <c r="H242" s="1141"/>
      <c r="I242" s="1141"/>
      <c r="J242" s="1141"/>
      <c r="K242" s="1141"/>
      <c r="L242" s="232">
        <v>1732.05</v>
      </c>
      <c r="M242" s="233"/>
      <c r="N242" s="234"/>
      <c r="O242" s="235"/>
      <c r="P242" s="235"/>
      <c r="Q242" s="235"/>
      <c r="R242" s="108"/>
      <c r="S242" s="108"/>
      <c r="T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200"/>
      <c r="AN242" s="109" t="s">
        <v>492</v>
      </c>
      <c r="AO242" s="108"/>
      <c r="AP242" s="108"/>
    </row>
    <row r="243" spans="1:42" ht="16.5" customHeight="1">
      <c r="A243" s="231"/>
      <c r="B243" s="204"/>
      <c r="C243" s="1141" t="s">
        <v>493</v>
      </c>
      <c r="D243" s="1141"/>
      <c r="E243" s="1141"/>
      <c r="F243" s="1141"/>
      <c r="G243" s="1141"/>
      <c r="H243" s="1141"/>
      <c r="I243" s="1141"/>
      <c r="J243" s="1141"/>
      <c r="K243" s="1141"/>
      <c r="L243" s="257">
        <v>182.82</v>
      </c>
      <c r="M243" s="233"/>
      <c r="N243" s="234"/>
      <c r="O243" s="235"/>
      <c r="P243" s="235"/>
      <c r="Q243" s="235"/>
      <c r="R243" s="108"/>
      <c r="S243" s="108"/>
      <c r="T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200"/>
      <c r="AN243" s="109" t="s">
        <v>493</v>
      </c>
      <c r="AO243" s="108"/>
      <c r="AP243" s="108"/>
    </row>
    <row r="244" spans="1:42" ht="16.5" customHeight="1">
      <c r="A244" s="231"/>
      <c r="B244" s="204"/>
      <c r="C244" s="1141" t="s">
        <v>494</v>
      </c>
      <c r="D244" s="1141"/>
      <c r="E244" s="1141"/>
      <c r="F244" s="1141"/>
      <c r="G244" s="1141"/>
      <c r="H244" s="1141"/>
      <c r="I244" s="1141"/>
      <c r="J244" s="1141"/>
      <c r="K244" s="1141"/>
      <c r="L244" s="257">
        <v>108.78</v>
      </c>
      <c r="M244" s="233"/>
      <c r="N244" s="234"/>
      <c r="O244" s="235"/>
      <c r="P244" s="235"/>
      <c r="Q244" s="235"/>
      <c r="R244" s="108"/>
      <c r="S244" s="108"/>
      <c r="T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200"/>
      <c r="AN244" s="109" t="s">
        <v>494</v>
      </c>
      <c r="AO244" s="108"/>
      <c r="AP244" s="108"/>
    </row>
    <row r="245" spans="1:42" ht="16.5" customHeight="1">
      <c r="A245" s="231"/>
      <c r="B245" s="204"/>
      <c r="C245" s="1141" t="s">
        <v>431</v>
      </c>
      <c r="D245" s="1141"/>
      <c r="E245" s="1141"/>
      <c r="F245" s="1141"/>
      <c r="G245" s="1141"/>
      <c r="H245" s="1141"/>
      <c r="I245" s="1141"/>
      <c r="J245" s="1141"/>
      <c r="K245" s="1141"/>
      <c r="L245" s="257">
        <v>151.13</v>
      </c>
      <c r="M245" s="233"/>
      <c r="N245" s="234"/>
      <c r="O245" s="235"/>
      <c r="P245" s="235"/>
      <c r="Q245" s="235"/>
      <c r="R245" s="108"/>
      <c r="S245" s="108"/>
      <c r="T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200"/>
      <c r="AN245" s="109" t="s">
        <v>431</v>
      </c>
      <c r="AO245" s="108"/>
      <c r="AP245" s="108"/>
    </row>
    <row r="246" spans="1:42" ht="16.5" customHeight="1">
      <c r="A246" s="231"/>
      <c r="B246" s="204"/>
      <c r="C246" s="1141" t="s">
        <v>432</v>
      </c>
      <c r="D246" s="1141"/>
      <c r="E246" s="1141"/>
      <c r="F246" s="1141"/>
      <c r="G246" s="1141"/>
      <c r="H246" s="1141"/>
      <c r="I246" s="1141"/>
      <c r="J246" s="1141"/>
      <c r="K246" s="1141"/>
      <c r="L246" s="257">
        <v>182.82</v>
      </c>
      <c r="M246" s="233"/>
      <c r="N246" s="234"/>
      <c r="O246" s="235"/>
      <c r="P246" s="235"/>
      <c r="Q246" s="235"/>
      <c r="R246" s="108"/>
      <c r="S246" s="108"/>
      <c r="T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200"/>
      <c r="AN246" s="109" t="s">
        <v>432</v>
      </c>
      <c r="AO246" s="108"/>
      <c r="AP246" s="108"/>
    </row>
    <row r="247" spans="1:42" ht="16.5" customHeight="1">
      <c r="A247" s="231"/>
      <c r="B247" s="204"/>
      <c r="C247" s="1141" t="s">
        <v>433</v>
      </c>
      <c r="D247" s="1141"/>
      <c r="E247" s="1141"/>
      <c r="F247" s="1141"/>
      <c r="G247" s="1141"/>
      <c r="H247" s="1141"/>
      <c r="I247" s="1141"/>
      <c r="J247" s="1141"/>
      <c r="K247" s="1141"/>
      <c r="L247" s="257">
        <v>108.78</v>
      </c>
      <c r="M247" s="233"/>
      <c r="N247" s="234"/>
      <c r="O247" s="235"/>
      <c r="P247" s="235"/>
      <c r="Q247" s="235"/>
      <c r="R247" s="108"/>
      <c r="S247" s="108"/>
      <c r="T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200"/>
      <c r="AN247" s="109" t="s">
        <v>433</v>
      </c>
      <c r="AO247" s="108"/>
      <c r="AP247" s="108"/>
    </row>
    <row r="248" spans="1:42" ht="16.5" customHeight="1">
      <c r="A248" s="231"/>
      <c r="B248" s="226"/>
      <c r="C248" s="1142" t="s">
        <v>434</v>
      </c>
      <c r="D248" s="1142"/>
      <c r="E248" s="1142"/>
      <c r="F248" s="1142"/>
      <c r="G248" s="1142"/>
      <c r="H248" s="1142"/>
      <c r="I248" s="1142"/>
      <c r="J248" s="1142"/>
      <c r="K248" s="1142"/>
      <c r="L248" s="239">
        <v>2181.6799999999998</v>
      </c>
      <c r="M248" s="240"/>
      <c r="N248" s="241">
        <v>20464</v>
      </c>
      <c r="O248" s="235"/>
      <c r="P248" s="235"/>
      <c r="Q248" s="235"/>
      <c r="R248" s="108"/>
      <c r="S248" s="108"/>
      <c r="T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200"/>
      <c r="AN248" s="108"/>
      <c r="AO248" s="200" t="s">
        <v>434</v>
      </c>
      <c r="AP248" s="108"/>
    </row>
    <row r="249" spans="1:42" ht="1.5" customHeight="1">
      <c r="B249" s="226"/>
      <c r="C249" s="217"/>
      <c r="D249" s="217"/>
      <c r="E249" s="217"/>
      <c r="F249" s="217"/>
      <c r="G249" s="217"/>
      <c r="H249" s="217"/>
      <c r="I249" s="217"/>
      <c r="J249" s="217"/>
      <c r="K249" s="217"/>
      <c r="L249" s="239"/>
      <c r="M249" s="242"/>
      <c r="N249" s="243"/>
      <c r="R249" s="108"/>
      <c r="S249" s="108"/>
      <c r="T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</row>
    <row r="250" spans="1:42" ht="53.25" customHeight="1">
      <c r="A250" s="244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R250" s="108"/>
      <c r="S250" s="108"/>
      <c r="T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</row>
    <row r="251" spans="1:42" ht="12.75" customHeight="1">
      <c r="A251" s="177"/>
      <c r="B251" s="236" t="s">
        <v>329</v>
      </c>
      <c r="C251" s="1143" t="s">
        <v>435</v>
      </c>
      <c r="D251" s="1143"/>
      <c r="E251" s="1143"/>
      <c r="F251" s="1143"/>
      <c r="G251" s="1143"/>
      <c r="H251" s="1143"/>
      <c r="I251" s="1143"/>
      <c r="J251" s="1143"/>
      <c r="K251" s="1143"/>
      <c r="L251" s="1143"/>
      <c r="R251" s="108"/>
      <c r="S251" s="108"/>
      <c r="T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</row>
    <row r="252" spans="1:42" ht="13.5" customHeight="1">
      <c r="A252" s="177"/>
      <c r="B252" s="169"/>
      <c r="C252" s="1144" t="s">
        <v>157</v>
      </c>
      <c r="D252" s="1144"/>
      <c r="E252" s="1144"/>
      <c r="F252" s="1144"/>
      <c r="G252" s="1144"/>
      <c r="H252" s="1144"/>
      <c r="I252" s="1144"/>
      <c r="J252" s="1144"/>
      <c r="K252" s="1144"/>
      <c r="L252" s="1144"/>
      <c r="R252" s="108"/>
      <c r="S252" s="108"/>
      <c r="T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</row>
    <row r="253" spans="1:42" ht="13.5" customHeight="1">
      <c r="A253" s="177"/>
      <c r="B253" s="236" t="s">
        <v>331</v>
      </c>
      <c r="C253" s="1143" t="s">
        <v>436</v>
      </c>
      <c r="D253" s="1143"/>
      <c r="E253" s="1143"/>
      <c r="F253" s="1143"/>
      <c r="G253" s="1143"/>
      <c r="H253" s="1143"/>
      <c r="I253" s="1143"/>
      <c r="J253" s="1143"/>
      <c r="K253" s="1143"/>
      <c r="L253" s="1143"/>
      <c r="R253" s="108"/>
      <c r="S253" s="108"/>
      <c r="T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</row>
    <row r="254" spans="1:42" ht="13.5" customHeight="1">
      <c r="A254" s="177"/>
      <c r="C254" s="1144" t="s">
        <v>157</v>
      </c>
      <c r="D254" s="1144"/>
      <c r="E254" s="1144"/>
      <c r="F254" s="1144"/>
      <c r="G254" s="1144"/>
      <c r="H254" s="1144"/>
      <c r="I254" s="1144"/>
      <c r="J254" s="1144"/>
      <c r="K254" s="1144"/>
      <c r="L254" s="1144"/>
      <c r="R254" s="108"/>
      <c r="S254" s="108"/>
      <c r="T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</row>
    <row r="256" spans="1:42" ht="11.25">
      <c r="A256" s="1140"/>
      <c r="B256" s="1140"/>
      <c r="C256" s="1140"/>
      <c r="D256" s="1140"/>
      <c r="E256" s="1140"/>
      <c r="F256" s="1140"/>
      <c r="G256" s="1140"/>
      <c r="H256" s="1140"/>
      <c r="I256" s="1140"/>
      <c r="J256" s="1140"/>
      <c r="K256" s="1140"/>
      <c r="L256" s="1140"/>
      <c r="M256" s="1140"/>
      <c r="N256" s="1140"/>
      <c r="R256" s="108"/>
      <c r="S256" s="108"/>
      <c r="T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9" t="s">
        <v>149</v>
      </c>
    </row>
    <row r="257" spans="2:6" s="108" customFormat="1" ht="11.25">
      <c r="B257" s="246"/>
      <c r="D257" s="246"/>
      <c r="F257" s="246"/>
    </row>
    <row r="261" spans="2:6" s="108" customFormat="1" ht="11.25"/>
    <row r="278" s="108" customFormat="1" ht="11.25"/>
    <row r="281" s="108" customFormat="1" ht="11.25"/>
    <row r="334" s="108" customFormat="1" ht="11.25"/>
    <row r="335" s="108" customFormat="1" ht="11.25"/>
    <row r="338" s="108" customFormat="1" ht="11.25"/>
    <row r="355" s="108" customFormat="1" ht="11.25"/>
    <row r="356" s="108" customFormat="1" ht="11.25"/>
    <row r="368" s="108" customFormat="1" ht="11.25"/>
    <row r="382" s="108" customFormat="1" ht="11.25"/>
  </sheetData>
  <mergeCells count="239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C42:E42"/>
    <mergeCell ref="C43:E43"/>
    <mergeCell ref="C56:N56"/>
    <mergeCell ref="C57:E57"/>
    <mergeCell ref="C58:E58"/>
    <mergeCell ref="C59:N59"/>
    <mergeCell ref="C60:E60"/>
    <mergeCell ref="C61:E61"/>
    <mergeCell ref="C50:N50"/>
    <mergeCell ref="C51:E51"/>
    <mergeCell ref="C52:E52"/>
    <mergeCell ref="C53:N53"/>
    <mergeCell ref="C54:E54"/>
    <mergeCell ref="C55:E55"/>
    <mergeCell ref="C68:N68"/>
    <mergeCell ref="C69:N69"/>
    <mergeCell ref="C70:E70"/>
    <mergeCell ref="C71:E71"/>
    <mergeCell ref="C72:E72"/>
    <mergeCell ref="C73:E73"/>
    <mergeCell ref="C62:N62"/>
    <mergeCell ref="C63:E63"/>
    <mergeCell ref="C64:E64"/>
    <mergeCell ref="C65:N65"/>
    <mergeCell ref="C66:E66"/>
    <mergeCell ref="C67:E67"/>
    <mergeCell ref="C80:E80"/>
    <mergeCell ref="C81:E81"/>
    <mergeCell ref="C82:N82"/>
    <mergeCell ref="C83:E83"/>
    <mergeCell ref="C84:E84"/>
    <mergeCell ref="C85:N85"/>
    <mergeCell ref="C74:E74"/>
    <mergeCell ref="C75:E75"/>
    <mergeCell ref="C76:E76"/>
    <mergeCell ref="C77:E77"/>
    <mergeCell ref="C78:E78"/>
    <mergeCell ref="C79:E79"/>
    <mergeCell ref="C92:N92"/>
    <mergeCell ref="C93:E93"/>
    <mergeCell ref="C94:E94"/>
    <mergeCell ref="C95:E95"/>
    <mergeCell ref="C96:E96"/>
    <mergeCell ref="C97:E97"/>
    <mergeCell ref="C86:E86"/>
    <mergeCell ref="C87:E87"/>
    <mergeCell ref="C88:N88"/>
    <mergeCell ref="C89:E89"/>
    <mergeCell ref="C90:E90"/>
    <mergeCell ref="C91:N91"/>
    <mergeCell ref="C104:E104"/>
    <mergeCell ref="C105:N105"/>
    <mergeCell ref="C106:E106"/>
    <mergeCell ref="C107:E107"/>
    <mergeCell ref="C108:N108"/>
    <mergeCell ref="C109:N109"/>
    <mergeCell ref="C98:E98"/>
    <mergeCell ref="C99:E99"/>
    <mergeCell ref="C100:E100"/>
    <mergeCell ref="C101:E101"/>
    <mergeCell ref="C102:E102"/>
    <mergeCell ref="C103:E103"/>
    <mergeCell ref="C116:N116"/>
    <mergeCell ref="C117:N117"/>
    <mergeCell ref="C118:E118"/>
    <mergeCell ref="C119:E119"/>
    <mergeCell ref="C120:E120"/>
    <mergeCell ref="C121:E121"/>
    <mergeCell ref="C110:E110"/>
    <mergeCell ref="C111:E111"/>
    <mergeCell ref="C112:N112"/>
    <mergeCell ref="C113:N113"/>
    <mergeCell ref="C114:E114"/>
    <mergeCell ref="C115:E115"/>
    <mergeCell ref="C128:E128"/>
    <mergeCell ref="C129:E129"/>
    <mergeCell ref="C130:N130"/>
    <mergeCell ref="C131:E131"/>
    <mergeCell ref="C132:E132"/>
    <mergeCell ref="C133:N133"/>
    <mergeCell ref="C122:E122"/>
    <mergeCell ref="C123:E123"/>
    <mergeCell ref="C124:E124"/>
    <mergeCell ref="C125:E125"/>
    <mergeCell ref="C126:E126"/>
    <mergeCell ref="C127:E127"/>
    <mergeCell ref="C140:E140"/>
    <mergeCell ref="C141:E141"/>
    <mergeCell ref="C142:E142"/>
    <mergeCell ref="C143:E143"/>
    <mergeCell ref="C144:E144"/>
    <mergeCell ref="C145:E145"/>
    <mergeCell ref="C134:N134"/>
    <mergeCell ref="C135:E135"/>
    <mergeCell ref="C136:E136"/>
    <mergeCell ref="C137:E137"/>
    <mergeCell ref="C138:E138"/>
    <mergeCell ref="C139:E139"/>
    <mergeCell ref="C152:E152"/>
    <mergeCell ref="C153:E153"/>
    <mergeCell ref="C154:E154"/>
    <mergeCell ref="C155:E155"/>
    <mergeCell ref="C156:E156"/>
    <mergeCell ref="C157:E157"/>
    <mergeCell ref="C146:E146"/>
    <mergeCell ref="C147:N147"/>
    <mergeCell ref="C148:E148"/>
    <mergeCell ref="C149:E149"/>
    <mergeCell ref="C150:N150"/>
    <mergeCell ref="C151:N151"/>
    <mergeCell ref="C164:N164"/>
    <mergeCell ref="C165:E165"/>
    <mergeCell ref="C166:E166"/>
    <mergeCell ref="C167:N167"/>
    <mergeCell ref="C168:N168"/>
    <mergeCell ref="C169:E169"/>
    <mergeCell ref="C158:E158"/>
    <mergeCell ref="C159:E159"/>
    <mergeCell ref="C160:E160"/>
    <mergeCell ref="C161:E161"/>
    <mergeCell ref="C162:E162"/>
    <mergeCell ref="C163:E163"/>
    <mergeCell ref="C176:E176"/>
    <mergeCell ref="C177:E177"/>
    <mergeCell ref="C178:E178"/>
    <mergeCell ref="C179:E179"/>
    <mergeCell ref="C180:E180"/>
    <mergeCell ref="C181:N181"/>
    <mergeCell ref="C170:E170"/>
    <mergeCell ref="C171:E171"/>
    <mergeCell ref="C172:E172"/>
    <mergeCell ref="C173:E173"/>
    <mergeCell ref="C174:E174"/>
    <mergeCell ref="C175:E175"/>
    <mergeCell ref="C189:K189"/>
    <mergeCell ref="C190:K190"/>
    <mergeCell ref="C191:K191"/>
    <mergeCell ref="C192:K192"/>
    <mergeCell ref="C193:K193"/>
    <mergeCell ref="C194:K194"/>
    <mergeCell ref="C182:E182"/>
    <mergeCell ref="C184:K184"/>
    <mergeCell ref="C185:K185"/>
    <mergeCell ref="C186:K186"/>
    <mergeCell ref="C187:K187"/>
    <mergeCell ref="C188:K188"/>
    <mergeCell ref="C201:K201"/>
    <mergeCell ref="C202:K202"/>
    <mergeCell ref="A203:N203"/>
    <mergeCell ref="A204:N204"/>
    <mergeCell ref="C205:E205"/>
    <mergeCell ref="C206:N206"/>
    <mergeCell ref="C195:K195"/>
    <mergeCell ref="C196:K196"/>
    <mergeCell ref="C197:K197"/>
    <mergeCell ref="C198:K198"/>
    <mergeCell ref="C199:K199"/>
    <mergeCell ref="C200:K200"/>
    <mergeCell ref="C213:E213"/>
    <mergeCell ref="C214:N214"/>
    <mergeCell ref="C215:E215"/>
    <mergeCell ref="C216:E216"/>
    <mergeCell ref="C217:N217"/>
    <mergeCell ref="C218:N218"/>
    <mergeCell ref="C207:N207"/>
    <mergeCell ref="C208:E208"/>
    <mergeCell ref="C209:E209"/>
    <mergeCell ref="C210:N210"/>
    <mergeCell ref="C211:E211"/>
    <mergeCell ref="A212:N212"/>
    <mergeCell ref="C226:K226"/>
    <mergeCell ref="C227:K227"/>
    <mergeCell ref="C228:K228"/>
    <mergeCell ref="C230:K230"/>
    <mergeCell ref="C231:K231"/>
    <mergeCell ref="C232:K232"/>
    <mergeCell ref="C219:E219"/>
    <mergeCell ref="C221:K221"/>
    <mergeCell ref="C222:K222"/>
    <mergeCell ref="C223:K223"/>
    <mergeCell ref="C224:K224"/>
    <mergeCell ref="C225:K225"/>
    <mergeCell ref="C239:K239"/>
    <mergeCell ref="C240:K240"/>
    <mergeCell ref="C241:K241"/>
    <mergeCell ref="C242:K242"/>
    <mergeCell ref="C243:K243"/>
    <mergeCell ref="C244:K244"/>
    <mergeCell ref="C233:K233"/>
    <mergeCell ref="C234:K234"/>
    <mergeCell ref="C235:K235"/>
    <mergeCell ref="C236:K236"/>
    <mergeCell ref="C237:K237"/>
    <mergeCell ref="C238:K238"/>
    <mergeCell ref="C253:L253"/>
    <mergeCell ref="C254:L254"/>
    <mergeCell ref="A256:N256"/>
    <mergeCell ref="C245:K245"/>
    <mergeCell ref="C246:K246"/>
    <mergeCell ref="C247:K247"/>
    <mergeCell ref="C248:K248"/>
    <mergeCell ref="C251:L251"/>
    <mergeCell ref="C252:L252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82"/>
  <sheetViews>
    <sheetView topLeftCell="A128" workbookViewId="0">
      <selection activeCell="A14" sqref="A14:N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1864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235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235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1865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38.19</v>
      </c>
      <c r="D22" s="182" t="s">
        <v>1866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3.31</v>
      </c>
      <c r="D24" s="182" t="s">
        <v>1867</v>
      </c>
      <c r="E24" s="137" t="s">
        <v>362</v>
      </c>
      <c r="G24" s="108" t="s">
        <v>365</v>
      </c>
      <c r="L24" s="181"/>
      <c r="M24" s="182" t="s">
        <v>1868</v>
      </c>
      <c r="N24" s="137" t="s">
        <v>362</v>
      </c>
    </row>
    <row r="25" spans="1:14" s="108" customFormat="1" ht="12.75" customHeight="1">
      <c r="B25" s="108" t="s">
        <v>3</v>
      </c>
      <c r="C25" s="181">
        <v>1.02</v>
      </c>
      <c r="D25" s="186" t="s">
        <v>1869</v>
      </c>
      <c r="E25" s="137" t="s">
        <v>362</v>
      </c>
      <c r="G25" s="108" t="s">
        <v>367</v>
      </c>
      <c r="L25" s="1155">
        <v>13.25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33.85</v>
      </c>
      <c r="D26" s="186" t="s">
        <v>1870</v>
      </c>
      <c r="E26" s="137" t="s">
        <v>362</v>
      </c>
      <c r="G26" s="108" t="s">
        <v>369</v>
      </c>
      <c r="L26" s="1155">
        <v>0.27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1871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1871</v>
      </c>
    </row>
    <row r="35" spans="1:32" s="108" customFormat="1" ht="22.5" customHeight="1">
      <c r="A35" s="194" t="s">
        <v>122</v>
      </c>
      <c r="B35" s="195" t="s">
        <v>1872</v>
      </c>
      <c r="C35" s="1145" t="s">
        <v>1873</v>
      </c>
      <c r="D35" s="1145"/>
      <c r="E35" s="1145"/>
      <c r="F35" s="196" t="s">
        <v>673</v>
      </c>
      <c r="G35" s="196"/>
      <c r="H35" s="196"/>
      <c r="I35" s="247">
        <v>0.06</v>
      </c>
      <c r="J35" s="198"/>
      <c r="K35" s="196"/>
      <c r="L35" s="198"/>
      <c r="M35" s="196"/>
      <c r="N35" s="199"/>
      <c r="Z35" s="193"/>
      <c r="AA35" s="200" t="s">
        <v>1873</v>
      </c>
    </row>
    <row r="36" spans="1:32" s="108" customFormat="1" ht="12" customHeight="1">
      <c r="A36" s="201"/>
      <c r="B36" s="202"/>
      <c r="C36" s="1141" t="s">
        <v>1874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1874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532.98</v>
      </c>
      <c r="K37" s="207"/>
      <c r="L37" s="208">
        <v>31.98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107.11</v>
      </c>
      <c r="K38" s="207"/>
      <c r="L38" s="208">
        <v>6.43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18.91</v>
      </c>
      <c r="K39" s="207"/>
      <c r="L39" s="208">
        <v>1.1299999999999999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362.11</v>
      </c>
      <c r="K40" s="207"/>
      <c r="L40" s="208">
        <v>21.73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48">
        <v>56.7</v>
      </c>
      <c r="H41" s="207"/>
      <c r="I41" s="254">
        <v>3.4020000000000001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1.63</v>
      </c>
      <c r="H42" s="207"/>
      <c r="I42" s="250">
        <v>9.7799999999999998E-2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21">
        <v>1002.2</v>
      </c>
      <c r="K43" s="212"/>
      <c r="L43" s="213">
        <v>60.14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33.11</v>
      </c>
      <c r="M44" s="207"/>
      <c r="N44" s="210"/>
      <c r="Z44" s="193"/>
      <c r="AA44" s="200"/>
      <c r="AD44" s="109" t="s">
        <v>392</v>
      </c>
    </row>
    <row r="45" spans="1:32" s="108" customFormat="1" ht="22.5" customHeight="1">
      <c r="A45" s="205"/>
      <c r="B45" s="204" t="s">
        <v>885</v>
      </c>
      <c r="C45" s="1141" t="s">
        <v>886</v>
      </c>
      <c r="D45" s="1141"/>
      <c r="E45" s="1141"/>
      <c r="F45" s="207" t="s">
        <v>395</v>
      </c>
      <c r="G45" s="215">
        <v>97</v>
      </c>
      <c r="H45" s="207"/>
      <c r="I45" s="215">
        <v>97</v>
      </c>
      <c r="J45" s="204"/>
      <c r="K45" s="207"/>
      <c r="L45" s="208">
        <v>32.119999999999997</v>
      </c>
      <c r="M45" s="207"/>
      <c r="N45" s="210"/>
      <c r="Z45" s="193"/>
      <c r="AA45" s="200"/>
      <c r="AD45" s="109" t="s">
        <v>886</v>
      </c>
    </row>
    <row r="46" spans="1:32" s="108" customFormat="1" ht="22.5" customHeight="1">
      <c r="A46" s="205"/>
      <c r="B46" s="204" t="s">
        <v>887</v>
      </c>
      <c r="C46" s="1141" t="s">
        <v>888</v>
      </c>
      <c r="D46" s="1141"/>
      <c r="E46" s="1141"/>
      <c r="F46" s="207" t="s">
        <v>395</v>
      </c>
      <c r="G46" s="215">
        <v>51</v>
      </c>
      <c r="H46" s="207"/>
      <c r="I46" s="215">
        <v>51</v>
      </c>
      <c r="J46" s="204"/>
      <c r="K46" s="207"/>
      <c r="L46" s="208">
        <v>16.89</v>
      </c>
      <c r="M46" s="207"/>
      <c r="N46" s="210"/>
      <c r="Z46" s="193"/>
      <c r="AA46" s="200"/>
      <c r="AD46" s="109" t="s">
        <v>888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109.15</v>
      </c>
      <c r="M47" s="212"/>
      <c r="N47" s="199"/>
      <c r="Z47" s="193"/>
      <c r="AA47" s="200"/>
      <c r="AF47" s="200" t="s">
        <v>398</v>
      </c>
    </row>
    <row r="48" spans="1:32" s="108" customFormat="1" ht="33.75" customHeight="1">
      <c r="A48" s="194" t="s">
        <v>1675</v>
      </c>
      <c r="B48" s="195" t="s">
        <v>1875</v>
      </c>
      <c r="C48" s="1145" t="s">
        <v>1876</v>
      </c>
      <c r="D48" s="1145"/>
      <c r="E48" s="1145"/>
      <c r="F48" s="196" t="s">
        <v>486</v>
      </c>
      <c r="G48" s="196"/>
      <c r="H48" s="196"/>
      <c r="I48" s="251">
        <v>1</v>
      </c>
      <c r="J48" s="218">
        <v>644.16</v>
      </c>
      <c r="K48" s="196"/>
      <c r="L48" s="218">
        <v>644.16</v>
      </c>
      <c r="M48" s="196"/>
      <c r="N48" s="199"/>
      <c r="Z48" s="193"/>
      <c r="AA48" s="200" t="s">
        <v>1876</v>
      </c>
      <c r="AF48" s="200"/>
    </row>
    <row r="49" spans="1:34" s="108" customFormat="1" ht="12" customHeight="1">
      <c r="A49" s="216"/>
      <c r="B49" s="217"/>
      <c r="C49" s="1141" t="s">
        <v>1043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1043</v>
      </c>
    </row>
    <row r="50" spans="1:34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18">
        <v>644.16</v>
      </c>
      <c r="M50" s="212"/>
      <c r="N50" s="199"/>
      <c r="Z50" s="193"/>
      <c r="AA50" s="200"/>
      <c r="AF50" s="200" t="s">
        <v>398</v>
      </c>
    </row>
    <row r="51" spans="1:34" s="108" customFormat="1" ht="33.75" customHeight="1">
      <c r="A51" s="194" t="s">
        <v>1877</v>
      </c>
      <c r="B51" s="195" t="s">
        <v>1878</v>
      </c>
      <c r="C51" s="1145" t="s">
        <v>1879</v>
      </c>
      <c r="D51" s="1145"/>
      <c r="E51" s="1145"/>
      <c r="F51" s="196" t="s">
        <v>486</v>
      </c>
      <c r="G51" s="196"/>
      <c r="H51" s="196"/>
      <c r="I51" s="251">
        <v>5</v>
      </c>
      <c r="J51" s="218">
        <v>805.34</v>
      </c>
      <c r="K51" s="196"/>
      <c r="L51" s="222">
        <v>4026.7</v>
      </c>
      <c r="M51" s="196"/>
      <c r="N51" s="199"/>
      <c r="Z51" s="193"/>
      <c r="AA51" s="200" t="s">
        <v>1879</v>
      </c>
      <c r="AF51" s="200"/>
    </row>
    <row r="52" spans="1:34" s="108" customFormat="1" ht="12" customHeight="1">
      <c r="A52" s="216"/>
      <c r="B52" s="217"/>
      <c r="C52" s="1141" t="s">
        <v>1043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F52" s="200"/>
      <c r="AG52" s="109" t="s">
        <v>1043</v>
      </c>
    </row>
    <row r="53" spans="1:34" s="108" customFormat="1" ht="12" customHeight="1">
      <c r="A53" s="216"/>
      <c r="B53" s="217"/>
      <c r="C53" s="1145" t="s">
        <v>398</v>
      </c>
      <c r="D53" s="1145"/>
      <c r="E53" s="1145"/>
      <c r="F53" s="196"/>
      <c r="G53" s="196"/>
      <c r="H53" s="196"/>
      <c r="I53" s="196"/>
      <c r="J53" s="198"/>
      <c r="K53" s="196"/>
      <c r="L53" s="222">
        <v>4026.7</v>
      </c>
      <c r="M53" s="212"/>
      <c r="N53" s="199"/>
      <c r="Z53" s="193"/>
      <c r="AA53" s="200"/>
      <c r="AF53" s="200" t="s">
        <v>398</v>
      </c>
    </row>
    <row r="54" spans="1:34" s="108" customFormat="1" ht="22.5" customHeight="1">
      <c r="A54" s="194" t="s">
        <v>131</v>
      </c>
      <c r="B54" s="195" t="s">
        <v>1880</v>
      </c>
      <c r="C54" s="1145" t="s">
        <v>1881</v>
      </c>
      <c r="D54" s="1145"/>
      <c r="E54" s="1145"/>
      <c r="F54" s="196" t="s">
        <v>486</v>
      </c>
      <c r="G54" s="196"/>
      <c r="H54" s="196"/>
      <c r="I54" s="251">
        <v>1</v>
      </c>
      <c r="J54" s="198"/>
      <c r="K54" s="196"/>
      <c r="L54" s="198"/>
      <c r="M54" s="196"/>
      <c r="N54" s="199"/>
      <c r="Z54" s="193"/>
      <c r="AA54" s="200" t="s">
        <v>1881</v>
      </c>
      <c r="AF54" s="200"/>
    </row>
    <row r="55" spans="1:34" s="108" customFormat="1" ht="12" customHeight="1">
      <c r="A55" s="203"/>
      <c r="B55" s="204" t="s">
        <v>1882</v>
      </c>
      <c r="C55" s="1141" t="s">
        <v>1883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F55" s="200"/>
      <c r="AH55" s="109" t="s">
        <v>1883</v>
      </c>
    </row>
    <row r="56" spans="1:34" s="108" customFormat="1" ht="33.75" customHeight="1">
      <c r="A56" s="203"/>
      <c r="B56" s="204" t="s">
        <v>385</v>
      </c>
      <c r="C56" s="1141" t="s">
        <v>386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F56" s="200"/>
      <c r="AH56" s="109" t="s">
        <v>386</v>
      </c>
    </row>
    <row r="57" spans="1:34" s="108" customFormat="1" ht="12">
      <c r="A57" s="205"/>
      <c r="B57" s="206">
        <v>1</v>
      </c>
      <c r="C57" s="1141" t="s">
        <v>446</v>
      </c>
      <c r="D57" s="1141"/>
      <c r="E57" s="1141"/>
      <c r="F57" s="207"/>
      <c r="G57" s="207"/>
      <c r="H57" s="207"/>
      <c r="I57" s="207"/>
      <c r="J57" s="208">
        <v>65.55</v>
      </c>
      <c r="K57" s="250">
        <v>1.3125</v>
      </c>
      <c r="L57" s="208">
        <v>86.03</v>
      </c>
      <c r="M57" s="207"/>
      <c r="N57" s="210"/>
      <c r="Z57" s="193"/>
      <c r="AA57" s="200"/>
      <c r="AC57" s="109" t="s">
        <v>446</v>
      </c>
      <c r="AF57" s="200"/>
    </row>
    <row r="58" spans="1:34" s="108" customFormat="1" ht="12">
      <c r="A58" s="205"/>
      <c r="B58" s="206">
        <v>2</v>
      </c>
      <c r="C58" s="1141" t="s">
        <v>387</v>
      </c>
      <c r="D58" s="1141"/>
      <c r="E58" s="1141"/>
      <c r="F58" s="207"/>
      <c r="G58" s="207"/>
      <c r="H58" s="207"/>
      <c r="I58" s="207"/>
      <c r="J58" s="208">
        <v>24.31</v>
      </c>
      <c r="K58" s="250">
        <v>1.3125</v>
      </c>
      <c r="L58" s="208">
        <v>31.91</v>
      </c>
      <c r="M58" s="207"/>
      <c r="N58" s="210"/>
      <c r="Z58" s="193"/>
      <c r="AA58" s="200"/>
      <c r="AC58" s="109" t="s">
        <v>387</v>
      </c>
      <c r="AF58" s="200"/>
    </row>
    <row r="59" spans="1:34" s="108" customFormat="1" ht="12">
      <c r="A59" s="205"/>
      <c r="B59" s="206">
        <v>3</v>
      </c>
      <c r="C59" s="1141" t="s">
        <v>388</v>
      </c>
      <c r="D59" s="1141"/>
      <c r="E59" s="1141"/>
      <c r="F59" s="207"/>
      <c r="G59" s="207"/>
      <c r="H59" s="207"/>
      <c r="I59" s="207"/>
      <c r="J59" s="208">
        <v>1.61</v>
      </c>
      <c r="K59" s="250">
        <v>1.3125</v>
      </c>
      <c r="L59" s="208">
        <v>2.11</v>
      </c>
      <c r="M59" s="207"/>
      <c r="N59" s="210"/>
      <c r="Z59" s="193"/>
      <c r="AA59" s="200"/>
      <c r="AC59" s="109" t="s">
        <v>388</v>
      </c>
      <c r="AF59" s="200"/>
    </row>
    <row r="60" spans="1:34" s="108" customFormat="1" ht="12">
      <c r="A60" s="205"/>
      <c r="B60" s="206">
        <v>4</v>
      </c>
      <c r="C60" s="1141" t="s">
        <v>447</v>
      </c>
      <c r="D60" s="1141"/>
      <c r="E60" s="1141"/>
      <c r="F60" s="207"/>
      <c r="G60" s="207"/>
      <c r="H60" s="207"/>
      <c r="I60" s="207"/>
      <c r="J60" s="208">
        <v>61.56</v>
      </c>
      <c r="K60" s="207"/>
      <c r="L60" s="208">
        <v>61.56</v>
      </c>
      <c r="M60" s="207"/>
      <c r="N60" s="210"/>
      <c r="Z60" s="193"/>
      <c r="AA60" s="200"/>
      <c r="AC60" s="109" t="s">
        <v>447</v>
      </c>
      <c r="AF60" s="200"/>
    </row>
    <row r="61" spans="1:34" s="108" customFormat="1" ht="12">
      <c r="A61" s="205"/>
      <c r="B61" s="204"/>
      <c r="C61" s="1141" t="s">
        <v>448</v>
      </c>
      <c r="D61" s="1141"/>
      <c r="E61" s="1141"/>
      <c r="F61" s="207" t="s">
        <v>390</v>
      </c>
      <c r="G61" s="248">
        <v>7.5</v>
      </c>
      <c r="H61" s="250">
        <v>1.3125</v>
      </c>
      <c r="I61" s="252">
        <v>9.84375</v>
      </c>
      <c r="J61" s="204"/>
      <c r="K61" s="207"/>
      <c r="L61" s="204"/>
      <c r="M61" s="207"/>
      <c r="N61" s="210"/>
      <c r="Z61" s="193"/>
      <c r="AA61" s="200"/>
      <c r="AD61" s="109" t="s">
        <v>448</v>
      </c>
      <c r="AF61" s="200"/>
    </row>
    <row r="62" spans="1:34" s="108" customFormat="1" ht="12">
      <c r="A62" s="205"/>
      <c r="B62" s="204"/>
      <c r="C62" s="1141" t="s">
        <v>389</v>
      </c>
      <c r="D62" s="1141"/>
      <c r="E62" s="1141"/>
      <c r="F62" s="207" t="s">
        <v>390</v>
      </c>
      <c r="G62" s="209">
        <v>0.13</v>
      </c>
      <c r="H62" s="250">
        <v>1.3125</v>
      </c>
      <c r="I62" s="249">
        <v>0.170625</v>
      </c>
      <c r="J62" s="204"/>
      <c r="K62" s="207"/>
      <c r="L62" s="204"/>
      <c r="M62" s="207"/>
      <c r="N62" s="210"/>
      <c r="Z62" s="193"/>
      <c r="AA62" s="200"/>
      <c r="AD62" s="109" t="s">
        <v>389</v>
      </c>
      <c r="AF62" s="200"/>
    </row>
    <row r="63" spans="1:34" s="108" customFormat="1" ht="12" customHeight="1">
      <c r="A63" s="205"/>
      <c r="B63" s="204"/>
      <c r="C63" s="1150" t="s">
        <v>391</v>
      </c>
      <c r="D63" s="1150"/>
      <c r="E63" s="1150"/>
      <c r="F63" s="212"/>
      <c r="G63" s="212"/>
      <c r="H63" s="212"/>
      <c r="I63" s="212"/>
      <c r="J63" s="213">
        <v>151.41999999999999</v>
      </c>
      <c r="K63" s="212"/>
      <c r="L63" s="213">
        <v>179.5</v>
      </c>
      <c r="M63" s="212"/>
      <c r="N63" s="214"/>
      <c r="Z63" s="193"/>
      <c r="AA63" s="200"/>
      <c r="AE63" s="109" t="s">
        <v>391</v>
      </c>
      <c r="AF63" s="200"/>
    </row>
    <row r="64" spans="1:34" s="108" customFormat="1" ht="12">
      <c r="A64" s="205"/>
      <c r="B64" s="204"/>
      <c r="C64" s="1141" t="s">
        <v>392</v>
      </c>
      <c r="D64" s="1141"/>
      <c r="E64" s="1141"/>
      <c r="F64" s="207"/>
      <c r="G64" s="207"/>
      <c r="H64" s="207"/>
      <c r="I64" s="207"/>
      <c r="J64" s="204"/>
      <c r="K64" s="207"/>
      <c r="L64" s="208">
        <v>88.14</v>
      </c>
      <c r="M64" s="207"/>
      <c r="N64" s="210"/>
      <c r="Z64" s="193"/>
      <c r="AA64" s="200"/>
      <c r="AD64" s="109" t="s">
        <v>392</v>
      </c>
      <c r="AF64" s="200"/>
    </row>
    <row r="65" spans="1:36" s="108" customFormat="1" ht="45" customHeight="1">
      <c r="A65" s="205"/>
      <c r="B65" s="204" t="s">
        <v>1671</v>
      </c>
      <c r="C65" s="1141" t="s">
        <v>1672</v>
      </c>
      <c r="D65" s="1141"/>
      <c r="E65" s="1141"/>
      <c r="F65" s="207" t="s">
        <v>395</v>
      </c>
      <c r="G65" s="215">
        <v>121</v>
      </c>
      <c r="H65" s="207"/>
      <c r="I65" s="215">
        <v>121</v>
      </c>
      <c r="J65" s="204"/>
      <c r="K65" s="207"/>
      <c r="L65" s="208">
        <v>106.65</v>
      </c>
      <c r="M65" s="207"/>
      <c r="N65" s="210"/>
      <c r="Z65" s="193"/>
      <c r="AA65" s="200"/>
      <c r="AD65" s="109" t="s">
        <v>1672</v>
      </c>
      <c r="AF65" s="200"/>
    </row>
    <row r="66" spans="1:36" s="108" customFormat="1" ht="45" customHeight="1">
      <c r="A66" s="205"/>
      <c r="B66" s="204" t="s">
        <v>1673</v>
      </c>
      <c r="C66" s="1141" t="s">
        <v>1674</v>
      </c>
      <c r="D66" s="1141"/>
      <c r="E66" s="1141"/>
      <c r="F66" s="207" t="s">
        <v>395</v>
      </c>
      <c r="G66" s="215">
        <v>72</v>
      </c>
      <c r="H66" s="207"/>
      <c r="I66" s="215">
        <v>72</v>
      </c>
      <c r="J66" s="204"/>
      <c r="K66" s="207"/>
      <c r="L66" s="208">
        <v>63.46</v>
      </c>
      <c r="M66" s="207"/>
      <c r="N66" s="210"/>
      <c r="Z66" s="193"/>
      <c r="AA66" s="200"/>
      <c r="AD66" s="109" t="s">
        <v>1674</v>
      </c>
      <c r="AF66" s="200"/>
    </row>
    <row r="67" spans="1:36" s="108" customFormat="1" ht="12" customHeight="1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18">
        <v>349.61</v>
      </c>
      <c r="M67" s="212"/>
      <c r="N67" s="199"/>
      <c r="Z67" s="193"/>
      <c r="AA67" s="200"/>
      <c r="AF67" s="200" t="s">
        <v>398</v>
      </c>
    </row>
    <row r="68" spans="1:36" s="108" customFormat="1" ht="56.25" customHeight="1">
      <c r="A68" s="194" t="s">
        <v>1884</v>
      </c>
      <c r="B68" s="195" t="s">
        <v>1885</v>
      </c>
      <c r="C68" s="1145" t="s">
        <v>1886</v>
      </c>
      <c r="D68" s="1145"/>
      <c r="E68" s="1145"/>
      <c r="F68" s="196" t="s">
        <v>486</v>
      </c>
      <c r="G68" s="196"/>
      <c r="H68" s="196"/>
      <c r="I68" s="251">
        <v>1</v>
      </c>
      <c r="J68" s="222">
        <v>2154.1</v>
      </c>
      <c r="K68" s="196"/>
      <c r="L68" s="222">
        <v>2154.1</v>
      </c>
      <c r="M68" s="196"/>
      <c r="N68" s="199"/>
      <c r="Z68" s="193"/>
      <c r="AA68" s="200" t="s">
        <v>1886</v>
      </c>
      <c r="AF68" s="200"/>
    </row>
    <row r="69" spans="1:36" s="108" customFormat="1" ht="12" customHeight="1">
      <c r="A69" s="216"/>
      <c r="B69" s="217"/>
      <c r="C69" s="1141" t="s">
        <v>1043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F69" s="200"/>
      <c r="AG69" s="109" t="s">
        <v>1043</v>
      </c>
    </row>
    <row r="70" spans="1:36" s="108" customFormat="1" ht="12" customHeight="1">
      <c r="A70" s="216"/>
      <c r="B70" s="217"/>
      <c r="C70" s="1145" t="s">
        <v>398</v>
      </c>
      <c r="D70" s="1145"/>
      <c r="E70" s="1145"/>
      <c r="F70" s="196"/>
      <c r="G70" s="196"/>
      <c r="H70" s="196"/>
      <c r="I70" s="196"/>
      <c r="J70" s="198"/>
      <c r="K70" s="196"/>
      <c r="L70" s="222">
        <v>2154.1</v>
      </c>
      <c r="M70" s="212"/>
      <c r="N70" s="199"/>
      <c r="Z70" s="193"/>
      <c r="AA70" s="200"/>
      <c r="AF70" s="200" t="s">
        <v>398</v>
      </c>
    </row>
    <row r="71" spans="1:36" s="108" customFormat="1" ht="1.5" customHeight="1">
      <c r="A71" s="224"/>
      <c r="B71" s="217"/>
      <c r="C71" s="217"/>
      <c r="D71" s="217"/>
      <c r="E71" s="217"/>
      <c r="F71" s="225"/>
      <c r="G71" s="225"/>
      <c r="H71" s="225"/>
      <c r="I71" s="225"/>
      <c r="J71" s="226"/>
      <c r="K71" s="225"/>
      <c r="L71" s="226"/>
      <c r="M71" s="207"/>
      <c r="N71" s="226"/>
      <c r="Z71" s="193"/>
      <c r="AA71" s="200"/>
      <c r="AF71" s="200"/>
    </row>
    <row r="72" spans="1:36" s="108" customFormat="1" ht="12" customHeight="1">
      <c r="A72" s="227"/>
      <c r="B72" s="198"/>
      <c r="C72" s="1145" t="s">
        <v>1887</v>
      </c>
      <c r="D72" s="1145"/>
      <c r="E72" s="1145"/>
      <c r="F72" s="1145"/>
      <c r="G72" s="1145"/>
      <c r="H72" s="1145"/>
      <c r="I72" s="1145"/>
      <c r="J72" s="1145"/>
      <c r="K72" s="1145"/>
      <c r="L72" s="228"/>
      <c r="M72" s="229"/>
      <c r="N72" s="230"/>
      <c r="Z72" s="193"/>
      <c r="AA72" s="200"/>
      <c r="AF72" s="200"/>
      <c r="AI72" s="200" t="s">
        <v>1887</v>
      </c>
    </row>
    <row r="73" spans="1:36" s="108" customFormat="1" ht="12" customHeight="1">
      <c r="A73" s="231"/>
      <c r="B73" s="204"/>
      <c r="C73" s="1141" t="s">
        <v>416</v>
      </c>
      <c r="D73" s="1141"/>
      <c r="E73" s="1141"/>
      <c r="F73" s="1141"/>
      <c r="G73" s="1141"/>
      <c r="H73" s="1141"/>
      <c r="I73" s="1141"/>
      <c r="J73" s="1141"/>
      <c r="K73" s="1141"/>
      <c r="L73" s="257">
        <v>239.64</v>
      </c>
      <c r="M73" s="233"/>
      <c r="N73" s="234"/>
      <c r="Z73" s="193"/>
      <c r="AA73" s="200"/>
      <c r="AF73" s="200"/>
      <c r="AI73" s="200"/>
      <c r="AJ73" s="109" t="s">
        <v>416</v>
      </c>
    </row>
    <row r="74" spans="1:36" s="108" customFormat="1" ht="12" customHeight="1">
      <c r="A74" s="231"/>
      <c r="B74" s="204"/>
      <c r="C74" s="1141" t="s">
        <v>417</v>
      </c>
      <c r="D74" s="1141"/>
      <c r="E74" s="1141"/>
      <c r="F74" s="1141"/>
      <c r="G74" s="1141"/>
      <c r="H74" s="1141"/>
      <c r="I74" s="1141"/>
      <c r="J74" s="1141"/>
      <c r="K74" s="1141"/>
      <c r="L74" s="236"/>
      <c r="M74" s="233"/>
      <c r="N74" s="234"/>
      <c r="Z74" s="193"/>
      <c r="AA74" s="200"/>
      <c r="AF74" s="200"/>
      <c r="AI74" s="200"/>
      <c r="AJ74" s="109" t="s">
        <v>417</v>
      </c>
    </row>
    <row r="75" spans="1:36" s="108" customFormat="1" ht="12" customHeight="1">
      <c r="A75" s="231"/>
      <c r="B75" s="204"/>
      <c r="C75" s="1141" t="s">
        <v>488</v>
      </c>
      <c r="D75" s="1141"/>
      <c r="E75" s="1141"/>
      <c r="F75" s="1141"/>
      <c r="G75" s="1141"/>
      <c r="H75" s="1141"/>
      <c r="I75" s="1141"/>
      <c r="J75" s="1141"/>
      <c r="K75" s="1141"/>
      <c r="L75" s="257">
        <v>118.01</v>
      </c>
      <c r="M75" s="233"/>
      <c r="N75" s="234"/>
      <c r="Z75" s="193"/>
      <c r="AA75" s="200"/>
      <c r="AF75" s="200"/>
      <c r="AI75" s="200"/>
      <c r="AJ75" s="109" t="s">
        <v>488</v>
      </c>
    </row>
    <row r="76" spans="1:36" s="108" customFormat="1" ht="12" customHeight="1">
      <c r="A76" s="231"/>
      <c r="B76" s="204"/>
      <c r="C76" s="1141" t="s">
        <v>418</v>
      </c>
      <c r="D76" s="1141"/>
      <c r="E76" s="1141"/>
      <c r="F76" s="1141"/>
      <c r="G76" s="1141"/>
      <c r="H76" s="1141"/>
      <c r="I76" s="1141"/>
      <c r="J76" s="1141"/>
      <c r="K76" s="1141"/>
      <c r="L76" s="257">
        <v>38.340000000000003</v>
      </c>
      <c r="M76" s="233"/>
      <c r="N76" s="234"/>
      <c r="Z76" s="193"/>
      <c r="AA76" s="200"/>
      <c r="AF76" s="200"/>
      <c r="AI76" s="200"/>
      <c r="AJ76" s="109" t="s">
        <v>418</v>
      </c>
    </row>
    <row r="77" spans="1:36" s="108" customFormat="1" ht="12" customHeight="1">
      <c r="A77" s="231"/>
      <c r="B77" s="204"/>
      <c r="C77" s="1141" t="s">
        <v>419</v>
      </c>
      <c r="D77" s="1141"/>
      <c r="E77" s="1141"/>
      <c r="F77" s="1141"/>
      <c r="G77" s="1141"/>
      <c r="H77" s="1141"/>
      <c r="I77" s="1141"/>
      <c r="J77" s="1141"/>
      <c r="K77" s="1141"/>
      <c r="L77" s="257">
        <v>3.24</v>
      </c>
      <c r="M77" s="233"/>
      <c r="N77" s="234"/>
      <c r="Z77" s="193"/>
      <c r="AA77" s="200"/>
      <c r="AF77" s="200"/>
      <c r="AI77" s="200"/>
      <c r="AJ77" s="109" t="s">
        <v>419</v>
      </c>
    </row>
    <row r="78" spans="1:36" s="108" customFormat="1" ht="12" customHeight="1">
      <c r="A78" s="231"/>
      <c r="B78" s="204"/>
      <c r="C78" s="1141" t="s">
        <v>420</v>
      </c>
      <c r="D78" s="1141"/>
      <c r="E78" s="1141"/>
      <c r="F78" s="1141"/>
      <c r="G78" s="1141"/>
      <c r="H78" s="1141"/>
      <c r="I78" s="1141"/>
      <c r="J78" s="1141"/>
      <c r="K78" s="1141"/>
      <c r="L78" s="257">
        <v>83.29</v>
      </c>
      <c r="M78" s="233"/>
      <c r="N78" s="234"/>
      <c r="Z78" s="193"/>
      <c r="AA78" s="200"/>
      <c r="AF78" s="200"/>
      <c r="AI78" s="200"/>
      <c r="AJ78" s="109" t="s">
        <v>420</v>
      </c>
    </row>
    <row r="79" spans="1:36" s="108" customFormat="1" ht="12" customHeight="1">
      <c r="A79" s="231"/>
      <c r="B79" s="204"/>
      <c r="C79" s="1141" t="s">
        <v>421</v>
      </c>
      <c r="D79" s="1141"/>
      <c r="E79" s="1141"/>
      <c r="F79" s="1141"/>
      <c r="G79" s="1141"/>
      <c r="H79" s="1141"/>
      <c r="I79" s="1141"/>
      <c r="J79" s="1141"/>
      <c r="K79" s="1141"/>
      <c r="L79" s="257">
        <v>349.61</v>
      </c>
      <c r="M79" s="233"/>
      <c r="N79" s="234"/>
      <c r="Z79" s="193"/>
      <c r="AA79" s="200"/>
      <c r="AF79" s="200"/>
      <c r="AI79" s="200"/>
      <c r="AJ79" s="109" t="s">
        <v>421</v>
      </c>
    </row>
    <row r="80" spans="1:36" s="108" customFormat="1" ht="12" customHeight="1">
      <c r="A80" s="231"/>
      <c r="B80" s="204"/>
      <c r="C80" s="1141" t="s">
        <v>417</v>
      </c>
      <c r="D80" s="1141"/>
      <c r="E80" s="1141"/>
      <c r="F80" s="1141"/>
      <c r="G80" s="1141"/>
      <c r="H80" s="1141"/>
      <c r="I80" s="1141"/>
      <c r="J80" s="1141"/>
      <c r="K80" s="1141"/>
      <c r="L80" s="236"/>
      <c r="M80" s="233"/>
      <c r="N80" s="234"/>
      <c r="Z80" s="193"/>
      <c r="AA80" s="200"/>
      <c r="AF80" s="200"/>
      <c r="AI80" s="200"/>
      <c r="AJ80" s="109" t="s">
        <v>417</v>
      </c>
    </row>
    <row r="81" spans="1:36" s="108" customFormat="1" ht="12" customHeight="1">
      <c r="A81" s="231"/>
      <c r="B81" s="204"/>
      <c r="C81" s="1141" t="s">
        <v>489</v>
      </c>
      <c r="D81" s="1141"/>
      <c r="E81" s="1141"/>
      <c r="F81" s="1141"/>
      <c r="G81" s="1141"/>
      <c r="H81" s="1141"/>
      <c r="I81" s="1141"/>
      <c r="J81" s="1141"/>
      <c r="K81" s="1141"/>
      <c r="L81" s="257">
        <v>86.03</v>
      </c>
      <c r="M81" s="233"/>
      <c r="N81" s="234"/>
      <c r="Z81" s="193"/>
      <c r="AA81" s="200"/>
      <c r="AF81" s="200"/>
      <c r="AI81" s="200"/>
      <c r="AJ81" s="109" t="s">
        <v>489</v>
      </c>
    </row>
    <row r="82" spans="1:36" s="108" customFormat="1" ht="12" customHeight="1">
      <c r="A82" s="231"/>
      <c r="B82" s="204"/>
      <c r="C82" s="1141" t="s">
        <v>490</v>
      </c>
      <c r="D82" s="1141"/>
      <c r="E82" s="1141"/>
      <c r="F82" s="1141"/>
      <c r="G82" s="1141"/>
      <c r="H82" s="1141"/>
      <c r="I82" s="1141"/>
      <c r="J82" s="1141"/>
      <c r="K82" s="1141"/>
      <c r="L82" s="257">
        <v>31.91</v>
      </c>
      <c r="M82" s="233"/>
      <c r="N82" s="234"/>
      <c r="Z82" s="193"/>
      <c r="AA82" s="200"/>
      <c r="AF82" s="200"/>
      <c r="AI82" s="200"/>
      <c r="AJ82" s="109" t="s">
        <v>490</v>
      </c>
    </row>
    <row r="83" spans="1:36" s="108" customFormat="1" ht="12" customHeight="1">
      <c r="A83" s="231"/>
      <c r="B83" s="204"/>
      <c r="C83" s="1141" t="s">
        <v>491</v>
      </c>
      <c r="D83" s="1141"/>
      <c r="E83" s="1141"/>
      <c r="F83" s="1141"/>
      <c r="G83" s="1141"/>
      <c r="H83" s="1141"/>
      <c r="I83" s="1141"/>
      <c r="J83" s="1141"/>
      <c r="K83" s="1141"/>
      <c r="L83" s="257">
        <v>2.11</v>
      </c>
      <c r="M83" s="233"/>
      <c r="N83" s="234"/>
      <c r="Z83" s="193"/>
      <c r="AA83" s="200"/>
      <c r="AF83" s="200"/>
      <c r="AI83" s="200"/>
      <c r="AJ83" s="109" t="s">
        <v>491</v>
      </c>
    </row>
    <row r="84" spans="1:36" s="108" customFormat="1" ht="12" customHeight="1">
      <c r="A84" s="231"/>
      <c r="B84" s="204"/>
      <c r="C84" s="1141" t="s">
        <v>492</v>
      </c>
      <c r="D84" s="1141"/>
      <c r="E84" s="1141"/>
      <c r="F84" s="1141"/>
      <c r="G84" s="1141"/>
      <c r="H84" s="1141"/>
      <c r="I84" s="1141"/>
      <c r="J84" s="1141"/>
      <c r="K84" s="1141"/>
      <c r="L84" s="257">
        <v>61.56</v>
      </c>
      <c r="M84" s="233"/>
      <c r="N84" s="234"/>
      <c r="Z84" s="193"/>
      <c r="AA84" s="200"/>
      <c r="AF84" s="200"/>
      <c r="AI84" s="200"/>
      <c r="AJ84" s="109" t="s">
        <v>492</v>
      </c>
    </row>
    <row r="85" spans="1:36" s="108" customFormat="1" ht="12" customHeight="1">
      <c r="A85" s="231"/>
      <c r="B85" s="204"/>
      <c r="C85" s="1141" t="s">
        <v>493</v>
      </c>
      <c r="D85" s="1141"/>
      <c r="E85" s="1141"/>
      <c r="F85" s="1141"/>
      <c r="G85" s="1141"/>
      <c r="H85" s="1141"/>
      <c r="I85" s="1141"/>
      <c r="J85" s="1141"/>
      <c r="K85" s="1141"/>
      <c r="L85" s="257">
        <v>106.65</v>
      </c>
      <c r="M85" s="233"/>
      <c r="N85" s="234"/>
      <c r="Z85" s="193"/>
      <c r="AA85" s="200"/>
      <c r="AF85" s="200"/>
      <c r="AI85" s="200"/>
      <c r="AJ85" s="109" t="s">
        <v>493</v>
      </c>
    </row>
    <row r="86" spans="1:36" s="108" customFormat="1" ht="12" customHeight="1">
      <c r="A86" s="231"/>
      <c r="B86" s="204"/>
      <c r="C86" s="1141" t="s">
        <v>494</v>
      </c>
      <c r="D86" s="1141"/>
      <c r="E86" s="1141"/>
      <c r="F86" s="1141"/>
      <c r="G86" s="1141"/>
      <c r="H86" s="1141"/>
      <c r="I86" s="1141"/>
      <c r="J86" s="1141"/>
      <c r="K86" s="1141"/>
      <c r="L86" s="257">
        <v>63.46</v>
      </c>
      <c r="M86" s="233"/>
      <c r="N86" s="234"/>
      <c r="Z86" s="193"/>
      <c r="AA86" s="200"/>
      <c r="AF86" s="200"/>
      <c r="AI86" s="200"/>
      <c r="AJ86" s="109" t="s">
        <v>494</v>
      </c>
    </row>
    <row r="87" spans="1:36" s="108" customFormat="1" ht="12" customHeight="1">
      <c r="A87" s="231"/>
      <c r="B87" s="204"/>
      <c r="C87" s="1141" t="s">
        <v>910</v>
      </c>
      <c r="D87" s="1141"/>
      <c r="E87" s="1141"/>
      <c r="F87" s="1141"/>
      <c r="G87" s="1141"/>
      <c r="H87" s="1141"/>
      <c r="I87" s="1141"/>
      <c r="J87" s="1141"/>
      <c r="K87" s="1141"/>
      <c r="L87" s="257">
        <v>109.15</v>
      </c>
      <c r="M87" s="233"/>
      <c r="N87" s="234"/>
      <c r="Z87" s="193"/>
      <c r="AA87" s="200"/>
      <c r="AF87" s="200"/>
      <c r="AI87" s="200"/>
      <c r="AJ87" s="109" t="s">
        <v>910</v>
      </c>
    </row>
    <row r="88" spans="1:36" s="108" customFormat="1" ht="12" customHeight="1">
      <c r="A88" s="231"/>
      <c r="B88" s="204"/>
      <c r="C88" s="1141" t="s">
        <v>417</v>
      </c>
      <c r="D88" s="1141"/>
      <c r="E88" s="1141"/>
      <c r="F88" s="1141"/>
      <c r="G88" s="1141"/>
      <c r="H88" s="1141"/>
      <c r="I88" s="1141"/>
      <c r="J88" s="1141"/>
      <c r="K88" s="1141"/>
      <c r="L88" s="236"/>
      <c r="M88" s="233"/>
      <c r="N88" s="234"/>
      <c r="Z88" s="193"/>
      <c r="AA88" s="200"/>
      <c r="AF88" s="200"/>
      <c r="AI88" s="200"/>
      <c r="AJ88" s="109" t="s">
        <v>417</v>
      </c>
    </row>
    <row r="89" spans="1:36" s="108" customFormat="1" ht="12" customHeight="1">
      <c r="A89" s="231"/>
      <c r="B89" s="204"/>
      <c r="C89" s="1141" t="s">
        <v>489</v>
      </c>
      <c r="D89" s="1141"/>
      <c r="E89" s="1141"/>
      <c r="F89" s="1141"/>
      <c r="G89" s="1141"/>
      <c r="H89" s="1141"/>
      <c r="I89" s="1141"/>
      <c r="J89" s="1141"/>
      <c r="K89" s="1141"/>
      <c r="L89" s="257">
        <v>31.98</v>
      </c>
      <c r="M89" s="233"/>
      <c r="N89" s="234"/>
      <c r="Z89" s="193"/>
      <c r="AA89" s="200"/>
      <c r="AF89" s="200"/>
      <c r="AI89" s="200"/>
      <c r="AJ89" s="109" t="s">
        <v>489</v>
      </c>
    </row>
    <row r="90" spans="1:36" s="108" customFormat="1" ht="12" customHeight="1">
      <c r="A90" s="231"/>
      <c r="B90" s="204"/>
      <c r="C90" s="1141" t="s">
        <v>490</v>
      </c>
      <c r="D90" s="1141"/>
      <c r="E90" s="1141"/>
      <c r="F90" s="1141"/>
      <c r="G90" s="1141"/>
      <c r="H90" s="1141"/>
      <c r="I90" s="1141"/>
      <c r="J90" s="1141"/>
      <c r="K90" s="1141"/>
      <c r="L90" s="257">
        <v>6.43</v>
      </c>
      <c r="M90" s="233"/>
      <c r="N90" s="234"/>
      <c r="Z90" s="193"/>
      <c r="AA90" s="200"/>
      <c r="AF90" s="200"/>
      <c r="AI90" s="200"/>
      <c r="AJ90" s="109" t="s">
        <v>490</v>
      </c>
    </row>
    <row r="91" spans="1:36" s="108" customFormat="1" ht="12" customHeight="1">
      <c r="A91" s="231"/>
      <c r="B91" s="204"/>
      <c r="C91" s="1141" t="s">
        <v>491</v>
      </c>
      <c r="D91" s="1141"/>
      <c r="E91" s="1141"/>
      <c r="F91" s="1141"/>
      <c r="G91" s="1141"/>
      <c r="H91" s="1141"/>
      <c r="I91" s="1141"/>
      <c r="J91" s="1141"/>
      <c r="K91" s="1141"/>
      <c r="L91" s="257">
        <v>1.1299999999999999</v>
      </c>
      <c r="M91" s="233"/>
      <c r="N91" s="234"/>
      <c r="Z91" s="193"/>
      <c r="AA91" s="200"/>
      <c r="AF91" s="200"/>
      <c r="AI91" s="200"/>
      <c r="AJ91" s="109" t="s">
        <v>491</v>
      </c>
    </row>
    <row r="92" spans="1:36" s="108" customFormat="1" ht="12" customHeight="1">
      <c r="A92" s="231"/>
      <c r="B92" s="204"/>
      <c r="C92" s="1141" t="s">
        <v>492</v>
      </c>
      <c r="D92" s="1141"/>
      <c r="E92" s="1141"/>
      <c r="F92" s="1141"/>
      <c r="G92" s="1141"/>
      <c r="H92" s="1141"/>
      <c r="I92" s="1141"/>
      <c r="J92" s="1141"/>
      <c r="K92" s="1141"/>
      <c r="L92" s="257">
        <v>21.73</v>
      </c>
      <c r="M92" s="233"/>
      <c r="N92" s="234"/>
      <c r="Z92" s="193"/>
      <c r="AA92" s="200"/>
      <c r="AF92" s="200"/>
      <c r="AI92" s="200"/>
      <c r="AJ92" s="109" t="s">
        <v>492</v>
      </c>
    </row>
    <row r="93" spans="1:36" s="108" customFormat="1" ht="12" customHeight="1">
      <c r="A93" s="231"/>
      <c r="B93" s="204"/>
      <c r="C93" s="1141" t="s">
        <v>493</v>
      </c>
      <c r="D93" s="1141"/>
      <c r="E93" s="1141"/>
      <c r="F93" s="1141"/>
      <c r="G93" s="1141"/>
      <c r="H93" s="1141"/>
      <c r="I93" s="1141"/>
      <c r="J93" s="1141"/>
      <c r="K93" s="1141"/>
      <c r="L93" s="257">
        <v>32.119999999999997</v>
      </c>
      <c r="M93" s="233"/>
      <c r="N93" s="234"/>
      <c r="Z93" s="193"/>
      <c r="AA93" s="200"/>
      <c r="AF93" s="200"/>
      <c r="AI93" s="200"/>
      <c r="AJ93" s="109" t="s">
        <v>493</v>
      </c>
    </row>
    <row r="94" spans="1:36" s="108" customFormat="1" ht="12" customHeight="1">
      <c r="A94" s="231"/>
      <c r="B94" s="204"/>
      <c r="C94" s="1141" t="s">
        <v>494</v>
      </c>
      <c r="D94" s="1141"/>
      <c r="E94" s="1141"/>
      <c r="F94" s="1141"/>
      <c r="G94" s="1141"/>
      <c r="H94" s="1141"/>
      <c r="I94" s="1141"/>
      <c r="J94" s="1141"/>
      <c r="K94" s="1141"/>
      <c r="L94" s="257">
        <v>16.89</v>
      </c>
      <c r="M94" s="233"/>
      <c r="N94" s="234"/>
      <c r="Z94" s="193"/>
      <c r="AA94" s="200"/>
      <c r="AF94" s="200"/>
      <c r="AI94" s="200"/>
      <c r="AJ94" s="109" t="s">
        <v>494</v>
      </c>
    </row>
    <row r="95" spans="1:36" s="108" customFormat="1" ht="12" customHeight="1">
      <c r="A95" s="231"/>
      <c r="B95" s="204"/>
      <c r="C95" s="1141" t="s">
        <v>1100</v>
      </c>
      <c r="D95" s="1141"/>
      <c r="E95" s="1141"/>
      <c r="F95" s="1141"/>
      <c r="G95" s="1141"/>
      <c r="H95" s="1141"/>
      <c r="I95" s="1141"/>
      <c r="J95" s="1141"/>
      <c r="K95" s="1141"/>
      <c r="L95" s="232">
        <v>6824.96</v>
      </c>
      <c r="M95" s="233"/>
      <c r="N95" s="234"/>
      <c r="Z95" s="193"/>
      <c r="AA95" s="200"/>
      <c r="AF95" s="200"/>
      <c r="AI95" s="200"/>
      <c r="AJ95" s="109" t="s">
        <v>1100</v>
      </c>
    </row>
    <row r="96" spans="1:36" s="108" customFormat="1" ht="12" customHeight="1">
      <c r="A96" s="231"/>
      <c r="B96" s="204"/>
      <c r="C96" s="1141" t="s">
        <v>1102</v>
      </c>
      <c r="D96" s="1141"/>
      <c r="E96" s="1141"/>
      <c r="F96" s="1141"/>
      <c r="G96" s="1141"/>
      <c r="H96" s="1141"/>
      <c r="I96" s="1141"/>
      <c r="J96" s="1141"/>
      <c r="K96" s="1141"/>
      <c r="L96" s="232">
        <v>6824.96</v>
      </c>
      <c r="M96" s="233"/>
      <c r="N96" s="234"/>
      <c r="Z96" s="193"/>
      <c r="AA96" s="200"/>
      <c r="AF96" s="200"/>
      <c r="AI96" s="200"/>
      <c r="AJ96" s="109" t="s">
        <v>1102</v>
      </c>
    </row>
    <row r="97" spans="1:38" s="108" customFormat="1" ht="12" customHeight="1">
      <c r="A97" s="231"/>
      <c r="B97" s="204"/>
      <c r="C97" s="1141" t="s">
        <v>431</v>
      </c>
      <c r="D97" s="1141"/>
      <c r="E97" s="1141"/>
      <c r="F97" s="1141"/>
      <c r="G97" s="1141"/>
      <c r="H97" s="1141"/>
      <c r="I97" s="1141"/>
      <c r="J97" s="1141"/>
      <c r="K97" s="1141"/>
      <c r="L97" s="257">
        <v>121.25</v>
      </c>
      <c r="M97" s="233"/>
      <c r="N97" s="234"/>
      <c r="Z97" s="193"/>
      <c r="AA97" s="200"/>
      <c r="AF97" s="200"/>
      <c r="AI97" s="200"/>
      <c r="AJ97" s="109" t="s">
        <v>431</v>
      </c>
    </row>
    <row r="98" spans="1:38" s="108" customFormat="1" ht="12" customHeight="1">
      <c r="A98" s="231"/>
      <c r="B98" s="204"/>
      <c r="C98" s="1141" t="s">
        <v>432</v>
      </c>
      <c r="D98" s="1141"/>
      <c r="E98" s="1141"/>
      <c r="F98" s="1141"/>
      <c r="G98" s="1141"/>
      <c r="H98" s="1141"/>
      <c r="I98" s="1141"/>
      <c r="J98" s="1141"/>
      <c r="K98" s="1141"/>
      <c r="L98" s="257">
        <v>138.77000000000001</v>
      </c>
      <c r="M98" s="233"/>
      <c r="N98" s="234"/>
      <c r="Z98" s="193"/>
      <c r="AA98" s="200"/>
      <c r="AF98" s="200"/>
      <c r="AI98" s="200"/>
      <c r="AJ98" s="109" t="s">
        <v>432</v>
      </c>
    </row>
    <row r="99" spans="1:38" s="108" customFormat="1" ht="12" customHeight="1">
      <c r="A99" s="231"/>
      <c r="B99" s="204"/>
      <c r="C99" s="1141" t="s">
        <v>433</v>
      </c>
      <c r="D99" s="1141"/>
      <c r="E99" s="1141"/>
      <c r="F99" s="1141"/>
      <c r="G99" s="1141"/>
      <c r="H99" s="1141"/>
      <c r="I99" s="1141"/>
      <c r="J99" s="1141"/>
      <c r="K99" s="1141"/>
      <c r="L99" s="257">
        <v>80.349999999999994</v>
      </c>
      <c r="M99" s="233"/>
      <c r="N99" s="234"/>
      <c r="Z99" s="193"/>
      <c r="AA99" s="200"/>
      <c r="AF99" s="200"/>
      <c r="AI99" s="200"/>
      <c r="AJ99" s="109" t="s">
        <v>433</v>
      </c>
    </row>
    <row r="100" spans="1:38" s="108" customFormat="1" ht="12" customHeight="1">
      <c r="A100" s="231"/>
      <c r="B100" s="226"/>
      <c r="C100" s="1142" t="s">
        <v>1888</v>
      </c>
      <c r="D100" s="1142"/>
      <c r="E100" s="1142"/>
      <c r="F100" s="1142"/>
      <c r="G100" s="1142"/>
      <c r="H100" s="1142"/>
      <c r="I100" s="1142"/>
      <c r="J100" s="1142"/>
      <c r="K100" s="1142"/>
      <c r="L100" s="239">
        <v>7283.72</v>
      </c>
      <c r="M100" s="240"/>
      <c r="N100" s="253"/>
      <c r="Z100" s="193"/>
      <c r="AA100" s="200"/>
      <c r="AF100" s="200"/>
      <c r="AI100" s="200"/>
      <c r="AK100" s="200" t="s">
        <v>1888</v>
      </c>
    </row>
    <row r="101" spans="1:38" s="108" customFormat="1" ht="24" customHeight="1">
      <c r="A101" s="1089" t="s">
        <v>1310</v>
      </c>
      <c r="B101" s="1090"/>
      <c r="C101" s="1090"/>
      <c r="D101" s="1090"/>
      <c r="E101" s="1090"/>
      <c r="F101" s="1090"/>
      <c r="G101" s="1090"/>
      <c r="H101" s="1090"/>
      <c r="I101" s="1090"/>
      <c r="J101" s="1090"/>
      <c r="K101" s="1090"/>
      <c r="L101" s="1090"/>
      <c r="M101" s="1090"/>
      <c r="N101" s="1095"/>
      <c r="Z101" s="193" t="s">
        <v>1310</v>
      </c>
      <c r="AA101" s="200"/>
      <c r="AF101" s="200"/>
      <c r="AI101" s="200"/>
      <c r="AK101" s="200"/>
    </row>
    <row r="102" spans="1:38" s="108" customFormat="1" ht="12" customHeight="1">
      <c r="A102" s="1147" t="s">
        <v>743</v>
      </c>
      <c r="B102" s="1148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9"/>
      <c r="Z102" s="193"/>
      <c r="AA102" s="200"/>
      <c r="AF102" s="200"/>
      <c r="AI102" s="200"/>
      <c r="AK102" s="200"/>
      <c r="AL102" s="200" t="s">
        <v>743</v>
      </c>
    </row>
    <row r="103" spans="1:38" s="108" customFormat="1" ht="33.75" customHeight="1">
      <c r="A103" s="194" t="s">
        <v>137</v>
      </c>
      <c r="B103" s="195" t="s">
        <v>745</v>
      </c>
      <c r="C103" s="1145" t="s">
        <v>746</v>
      </c>
      <c r="D103" s="1145"/>
      <c r="E103" s="1145"/>
      <c r="F103" s="196" t="s">
        <v>414</v>
      </c>
      <c r="G103" s="196"/>
      <c r="H103" s="196"/>
      <c r="I103" s="223">
        <v>4.0000000000000001E-3</v>
      </c>
      <c r="J103" s="218">
        <v>64.680000000000007</v>
      </c>
      <c r="K103" s="196"/>
      <c r="L103" s="218">
        <v>0.26</v>
      </c>
      <c r="M103" s="196"/>
      <c r="N103" s="199"/>
      <c r="Z103" s="193"/>
      <c r="AA103" s="200" t="s">
        <v>746</v>
      </c>
      <c r="AF103" s="200"/>
      <c r="AI103" s="200"/>
      <c r="AK103" s="200"/>
      <c r="AL103" s="200"/>
    </row>
    <row r="104" spans="1:38" s="108" customFormat="1" ht="12" customHeight="1">
      <c r="A104" s="216"/>
      <c r="B104" s="217"/>
      <c r="C104" s="1141" t="s">
        <v>747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F104" s="200"/>
      <c r="AG104" s="109" t="s">
        <v>747</v>
      </c>
      <c r="AI104" s="200"/>
      <c r="AK104" s="200"/>
      <c r="AL104" s="200"/>
    </row>
    <row r="105" spans="1:38" s="108" customFormat="1" ht="12" customHeight="1">
      <c r="A105" s="216"/>
      <c r="B105" s="217"/>
      <c r="C105" s="1145" t="s">
        <v>398</v>
      </c>
      <c r="D105" s="1145"/>
      <c r="E105" s="1145"/>
      <c r="F105" s="196"/>
      <c r="G105" s="196"/>
      <c r="H105" s="196"/>
      <c r="I105" s="196"/>
      <c r="J105" s="198"/>
      <c r="K105" s="196"/>
      <c r="L105" s="218">
        <v>0.26</v>
      </c>
      <c r="M105" s="212"/>
      <c r="N105" s="199"/>
      <c r="Z105" s="193"/>
      <c r="AA105" s="200"/>
      <c r="AF105" s="200" t="s">
        <v>398</v>
      </c>
      <c r="AI105" s="200"/>
      <c r="AK105" s="200"/>
      <c r="AL105" s="200"/>
    </row>
    <row r="106" spans="1:38" s="108" customFormat="1" ht="33.75" customHeight="1">
      <c r="A106" s="194" t="s">
        <v>140</v>
      </c>
      <c r="B106" s="195" t="s">
        <v>750</v>
      </c>
      <c r="C106" s="1145" t="s">
        <v>751</v>
      </c>
      <c r="D106" s="1145"/>
      <c r="E106" s="1145"/>
      <c r="F106" s="196" t="s">
        <v>414</v>
      </c>
      <c r="G106" s="196"/>
      <c r="H106" s="196"/>
      <c r="I106" s="247">
        <v>0.04</v>
      </c>
      <c r="J106" s="218">
        <v>76.09</v>
      </c>
      <c r="K106" s="196"/>
      <c r="L106" s="218">
        <v>3.04</v>
      </c>
      <c r="M106" s="196"/>
      <c r="N106" s="199"/>
      <c r="Z106" s="193"/>
      <c r="AA106" s="200" t="s">
        <v>751</v>
      </c>
      <c r="AF106" s="200"/>
      <c r="AI106" s="200"/>
      <c r="AK106" s="200"/>
      <c r="AL106" s="200"/>
    </row>
    <row r="107" spans="1:38" s="108" customFormat="1" ht="12" customHeight="1">
      <c r="A107" s="216"/>
      <c r="B107" s="217"/>
      <c r="C107" s="1141" t="s">
        <v>747</v>
      </c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6"/>
      <c r="Z107" s="193"/>
      <c r="AA107" s="200"/>
      <c r="AF107" s="200"/>
      <c r="AG107" s="109" t="s">
        <v>747</v>
      </c>
      <c r="AI107" s="200"/>
      <c r="AK107" s="200"/>
      <c r="AL107" s="200"/>
    </row>
    <row r="108" spans="1:38" s="108" customFormat="1" ht="12" customHeight="1">
      <c r="A108" s="201"/>
      <c r="B108" s="202"/>
      <c r="C108" s="1141" t="s">
        <v>1889</v>
      </c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6"/>
      <c r="Z108" s="193"/>
      <c r="AA108" s="200"/>
      <c r="AB108" s="109" t="s">
        <v>1889</v>
      </c>
      <c r="AF108" s="200"/>
      <c r="AI108" s="200"/>
      <c r="AK108" s="200"/>
      <c r="AL108" s="200"/>
    </row>
    <row r="109" spans="1:38" s="108" customFormat="1" ht="12" customHeight="1">
      <c r="A109" s="216"/>
      <c r="B109" s="217"/>
      <c r="C109" s="1145" t="s">
        <v>398</v>
      </c>
      <c r="D109" s="1145"/>
      <c r="E109" s="1145"/>
      <c r="F109" s="196"/>
      <c r="G109" s="196"/>
      <c r="H109" s="196"/>
      <c r="I109" s="196"/>
      <c r="J109" s="198"/>
      <c r="K109" s="196"/>
      <c r="L109" s="218">
        <v>3.04</v>
      </c>
      <c r="M109" s="212"/>
      <c r="N109" s="199"/>
      <c r="Z109" s="193"/>
      <c r="AA109" s="200"/>
      <c r="AF109" s="200" t="s">
        <v>398</v>
      </c>
      <c r="AI109" s="200"/>
      <c r="AK109" s="200"/>
      <c r="AL109" s="200"/>
    </row>
    <row r="110" spans="1:38" s="108" customFormat="1" ht="1.5" customHeight="1">
      <c r="A110" s="224"/>
      <c r="B110" s="217"/>
      <c r="C110" s="217"/>
      <c r="D110" s="217"/>
      <c r="E110" s="217"/>
      <c r="F110" s="225"/>
      <c r="G110" s="225"/>
      <c r="H110" s="225"/>
      <c r="I110" s="225"/>
      <c r="J110" s="226"/>
      <c r="K110" s="225"/>
      <c r="L110" s="226"/>
      <c r="M110" s="207"/>
      <c r="N110" s="226"/>
      <c r="Z110" s="193"/>
      <c r="AA110" s="200"/>
      <c r="AF110" s="200"/>
      <c r="AI110" s="200"/>
      <c r="AK110" s="200"/>
      <c r="AL110" s="200"/>
    </row>
    <row r="111" spans="1:38" s="108" customFormat="1" ht="22.5" customHeight="1">
      <c r="A111" s="227"/>
      <c r="B111" s="198"/>
      <c r="C111" s="1145" t="s">
        <v>1311</v>
      </c>
      <c r="D111" s="1145"/>
      <c r="E111" s="1145"/>
      <c r="F111" s="1145"/>
      <c r="G111" s="1145"/>
      <c r="H111" s="1145"/>
      <c r="I111" s="1145"/>
      <c r="J111" s="1145"/>
      <c r="K111" s="1145"/>
      <c r="L111" s="228"/>
      <c r="M111" s="229"/>
      <c r="N111" s="230"/>
      <c r="Z111" s="193"/>
      <c r="AA111" s="200"/>
      <c r="AF111" s="200"/>
      <c r="AI111" s="200" t="s">
        <v>1311</v>
      </c>
      <c r="AK111" s="200"/>
      <c r="AL111" s="200"/>
    </row>
    <row r="112" spans="1:38" s="108" customFormat="1" ht="12" customHeight="1">
      <c r="A112" s="231"/>
      <c r="B112" s="204"/>
      <c r="C112" s="1141" t="s">
        <v>416</v>
      </c>
      <c r="D112" s="1141"/>
      <c r="E112" s="1141"/>
      <c r="F112" s="1141"/>
      <c r="G112" s="1141"/>
      <c r="H112" s="1141"/>
      <c r="I112" s="1141"/>
      <c r="J112" s="1141"/>
      <c r="K112" s="1141"/>
      <c r="L112" s="257">
        <v>3.3</v>
      </c>
      <c r="M112" s="233"/>
      <c r="N112" s="234"/>
      <c r="Z112" s="193"/>
      <c r="AA112" s="200"/>
      <c r="AF112" s="200"/>
      <c r="AI112" s="200"/>
      <c r="AJ112" s="109" t="s">
        <v>416</v>
      </c>
      <c r="AK112" s="200"/>
      <c r="AL112" s="200"/>
    </row>
    <row r="113" spans="1:40" s="108" customFormat="1" ht="12" customHeight="1">
      <c r="A113" s="231"/>
      <c r="B113" s="204"/>
      <c r="C113" s="1141" t="s">
        <v>417</v>
      </c>
      <c r="D113" s="1141"/>
      <c r="E113" s="1141"/>
      <c r="F113" s="1141"/>
      <c r="G113" s="1141"/>
      <c r="H113" s="1141"/>
      <c r="I113" s="1141"/>
      <c r="J113" s="1141"/>
      <c r="K113" s="1141"/>
      <c r="L113" s="236"/>
      <c r="M113" s="233"/>
      <c r="N113" s="234"/>
      <c r="Z113" s="193"/>
      <c r="AA113" s="200"/>
      <c r="AF113" s="200"/>
      <c r="AI113" s="200"/>
      <c r="AJ113" s="109" t="s">
        <v>417</v>
      </c>
      <c r="AK113" s="200"/>
      <c r="AL113" s="200"/>
    </row>
    <row r="114" spans="1:40" s="108" customFormat="1" ht="12" customHeight="1">
      <c r="A114" s="231"/>
      <c r="B114" s="204"/>
      <c r="C114" s="1141" t="s">
        <v>420</v>
      </c>
      <c r="D114" s="1141"/>
      <c r="E114" s="1141"/>
      <c r="F114" s="1141"/>
      <c r="G114" s="1141"/>
      <c r="H114" s="1141"/>
      <c r="I114" s="1141"/>
      <c r="J114" s="1141"/>
      <c r="K114" s="1141"/>
      <c r="L114" s="257">
        <v>3.3</v>
      </c>
      <c r="M114" s="233"/>
      <c r="N114" s="234"/>
      <c r="Z114" s="193"/>
      <c r="AA114" s="200"/>
      <c r="AF114" s="200"/>
      <c r="AI114" s="200"/>
      <c r="AJ114" s="109" t="s">
        <v>420</v>
      </c>
      <c r="AK114" s="200"/>
      <c r="AL114" s="200"/>
    </row>
    <row r="115" spans="1:40" s="108" customFormat="1" ht="12" customHeight="1">
      <c r="A115" s="231"/>
      <c r="B115" s="204"/>
      <c r="C115" s="1141" t="s">
        <v>421</v>
      </c>
      <c r="D115" s="1141"/>
      <c r="E115" s="1141"/>
      <c r="F115" s="1141"/>
      <c r="G115" s="1141"/>
      <c r="H115" s="1141"/>
      <c r="I115" s="1141"/>
      <c r="J115" s="1141"/>
      <c r="K115" s="1141"/>
      <c r="L115" s="257">
        <v>3.3</v>
      </c>
      <c r="M115" s="233"/>
      <c r="N115" s="234"/>
      <c r="Z115" s="193"/>
      <c r="AA115" s="200"/>
      <c r="AF115" s="200"/>
      <c r="AI115" s="200"/>
      <c r="AJ115" s="109" t="s">
        <v>421</v>
      </c>
      <c r="AK115" s="200"/>
      <c r="AL115" s="200"/>
    </row>
    <row r="116" spans="1:40" s="108" customFormat="1" ht="12" customHeight="1">
      <c r="A116" s="231"/>
      <c r="B116" s="204"/>
      <c r="C116" s="1141" t="s">
        <v>417</v>
      </c>
      <c r="D116" s="1141"/>
      <c r="E116" s="1141"/>
      <c r="F116" s="1141"/>
      <c r="G116" s="1141"/>
      <c r="H116" s="1141"/>
      <c r="I116" s="1141"/>
      <c r="J116" s="1141"/>
      <c r="K116" s="1141"/>
      <c r="L116" s="236"/>
      <c r="M116" s="233"/>
      <c r="N116" s="234"/>
      <c r="Z116" s="193"/>
      <c r="AA116" s="200"/>
      <c r="AF116" s="200"/>
      <c r="AI116" s="200"/>
      <c r="AJ116" s="109" t="s">
        <v>417</v>
      </c>
      <c r="AK116" s="200"/>
      <c r="AL116" s="200"/>
    </row>
    <row r="117" spans="1:40" s="108" customFormat="1" ht="12" customHeight="1">
      <c r="A117" s="231"/>
      <c r="B117" s="204"/>
      <c r="C117" s="1141" t="s">
        <v>492</v>
      </c>
      <c r="D117" s="1141"/>
      <c r="E117" s="1141"/>
      <c r="F117" s="1141"/>
      <c r="G117" s="1141"/>
      <c r="H117" s="1141"/>
      <c r="I117" s="1141"/>
      <c r="J117" s="1141"/>
      <c r="K117" s="1141"/>
      <c r="L117" s="257">
        <v>3.3</v>
      </c>
      <c r="M117" s="233"/>
      <c r="N117" s="234"/>
      <c r="Z117" s="193"/>
      <c r="AA117" s="200"/>
      <c r="AF117" s="200"/>
      <c r="AI117" s="200"/>
      <c r="AJ117" s="109" t="s">
        <v>492</v>
      </c>
      <c r="AK117" s="200"/>
      <c r="AL117" s="200"/>
    </row>
    <row r="118" spans="1:40" s="108" customFormat="1" ht="22.5" customHeight="1">
      <c r="A118" s="231"/>
      <c r="B118" s="226"/>
      <c r="C118" s="1142" t="s">
        <v>1312</v>
      </c>
      <c r="D118" s="1142"/>
      <c r="E118" s="1142"/>
      <c r="F118" s="1142"/>
      <c r="G118" s="1142"/>
      <c r="H118" s="1142"/>
      <c r="I118" s="1142"/>
      <c r="J118" s="1142"/>
      <c r="K118" s="1142"/>
      <c r="L118" s="258">
        <v>3.3</v>
      </c>
      <c r="M118" s="240"/>
      <c r="N118" s="253"/>
      <c r="Z118" s="193"/>
      <c r="AA118" s="200"/>
      <c r="AF118" s="200"/>
      <c r="AI118" s="200"/>
      <c r="AK118" s="200" t="s">
        <v>1312</v>
      </c>
      <c r="AL118" s="200"/>
    </row>
    <row r="119" spans="1:40" s="108" customFormat="1" ht="2.25" customHeight="1"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</row>
    <row r="120" spans="1:40" s="108" customFormat="1" ht="11.25" customHeight="1">
      <c r="A120" s="227"/>
      <c r="B120" s="198"/>
      <c r="C120" s="1145" t="s">
        <v>415</v>
      </c>
      <c r="D120" s="1145"/>
      <c r="E120" s="1145"/>
      <c r="F120" s="1145"/>
      <c r="G120" s="1145"/>
      <c r="H120" s="1145"/>
      <c r="I120" s="1145"/>
      <c r="J120" s="1145"/>
      <c r="K120" s="1145"/>
      <c r="L120" s="228"/>
      <c r="M120" s="229"/>
      <c r="N120" s="230"/>
      <c r="AM120" s="200" t="s">
        <v>415</v>
      </c>
    </row>
    <row r="121" spans="1:40" s="108" customFormat="1" ht="16.5" customHeight="1">
      <c r="A121" s="231"/>
      <c r="B121" s="204"/>
      <c r="C121" s="1141" t="s">
        <v>416</v>
      </c>
      <c r="D121" s="1141"/>
      <c r="E121" s="1141"/>
      <c r="F121" s="1141"/>
      <c r="G121" s="1141"/>
      <c r="H121" s="1141"/>
      <c r="I121" s="1141"/>
      <c r="J121" s="1141"/>
      <c r="K121" s="1141"/>
      <c r="L121" s="257">
        <v>242.94</v>
      </c>
      <c r="M121" s="233"/>
      <c r="N121" s="234"/>
      <c r="O121" s="235"/>
      <c r="P121" s="235"/>
      <c r="Q121" s="235"/>
      <c r="AM121" s="200"/>
      <c r="AN121" s="109" t="s">
        <v>416</v>
      </c>
    </row>
    <row r="122" spans="1:40" s="108" customFormat="1" ht="16.5" customHeight="1">
      <c r="A122" s="231"/>
      <c r="B122" s="204"/>
      <c r="C122" s="1141" t="s">
        <v>417</v>
      </c>
      <c r="D122" s="1141"/>
      <c r="E122" s="1141"/>
      <c r="F122" s="1141"/>
      <c r="G122" s="1141"/>
      <c r="H122" s="1141"/>
      <c r="I122" s="1141"/>
      <c r="J122" s="1141"/>
      <c r="K122" s="1141"/>
      <c r="L122" s="236"/>
      <c r="M122" s="233"/>
      <c r="N122" s="234"/>
      <c r="O122" s="235"/>
      <c r="P122" s="235"/>
      <c r="Q122" s="235"/>
      <c r="AM122" s="200"/>
      <c r="AN122" s="109" t="s">
        <v>417</v>
      </c>
    </row>
    <row r="123" spans="1:40" s="108" customFormat="1" ht="16.5" customHeight="1">
      <c r="A123" s="231"/>
      <c r="B123" s="204"/>
      <c r="C123" s="1141" t="s">
        <v>488</v>
      </c>
      <c r="D123" s="1141"/>
      <c r="E123" s="1141"/>
      <c r="F123" s="1141"/>
      <c r="G123" s="1141"/>
      <c r="H123" s="1141"/>
      <c r="I123" s="1141"/>
      <c r="J123" s="1141"/>
      <c r="K123" s="1141"/>
      <c r="L123" s="257">
        <v>118.01</v>
      </c>
      <c r="M123" s="233"/>
      <c r="N123" s="234"/>
      <c r="O123" s="235"/>
      <c r="P123" s="235"/>
      <c r="Q123" s="235"/>
      <c r="AM123" s="200"/>
      <c r="AN123" s="109" t="s">
        <v>488</v>
      </c>
    </row>
    <row r="124" spans="1:40" s="108" customFormat="1" ht="16.5" customHeight="1">
      <c r="A124" s="231"/>
      <c r="B124" s="204"/>
      <c r="C124" s="1141" t="s">
        <v>418</v>
      </c>
      <c r="D124" s="1141"/>
      <c r="E124" s="1141"/>
      <c r="F124" s="1141"/>
      <c r="G124" s="1141"/>
      <c r="H124" s="1141"/>
      <c r="I124" s="1141"/>
      <c r="J124" s="1141"/>
      <c r="K124" s="1141"/>
      <c r="L124" s="257">
        <v>38.340000000000003</v>
      </c>
      <c r="M124" s="233"/>
      <c r="N124" s="234"/>
      <c r="O124" s="235"/>
      <c r="P124" s="235"/>
      <c r="Q124" s="235"/>
      <c r="AM124" s="200"/>
      <c r="AN124" s="109" t="s">
        <v>418</v>
      </c>
    </row>
    <row r="125" spans="1:40" s="108" customFormat="1" ht="16.5" customHeight="1">
      <c r="A125" s="231"/>
      <c r="B125" s="204"/>
      <c r="C125" s="1141" t="s">
        <v>419</v>
      </c>
      <c r="D125" s="1141"/>
      <c r="E125" s="1141"/>
      <c r="F125" s="1141"/>
      <c r="G125" s="1141"/>
      <c r="H125" s="1141"/>
      <c r="I125" s="1141"/>
      <c r="J125" s="1141"/>
      <c r="K125" s="1141"/>
      <c r="L125" s="257">
        <v>3.24</v>
      </c>
      <c r="M125" s="233"/>
      <c r="N125" s="234"/>
      <c r="O125" s="235"/>
      <c r="P125" s="235"/>
      <c r="Q125" s="235"/>
      <c r="AM125" s="200"/>
      <c r="AN125" s="109" t="s">
        <v>419</v>
      </c>
    </row>
    <row r="126" spans="1:40" s="108" customFormat="1" ht="16.5" customHeight="1">
      <c r="A126" s="231"/>
      <c r="B126" s="204"/>
      <c r="C126" s="1141" t="s">
        <v>420</v>
      </c>
      <c r="D126" s="1141"/>
      <c r="E126" s="1141"/>
      <c r="F126" s="1141"/>
      <c r="G126" s="1141"/>
      <c r="H126" s="1141"/>
      <c r="I126" s="1141"/>
      <c r="J126" s="1141"/>
      <c r="K126" s="1141"/>
      <c r="L126" s="257">
        <v>86.59</v>
      </c>
      <c r="M126" s="233"/>
      <c r="N126" s="234"/>
      <c r="O126" s="235"/>
      <c r="P126" s="235"/>
      <c r="Q126" s="235"/>
      <c r="AM126" s="200"/>
      <c r="AN126" s="109" t="s">
        <v>420</v>
      </c>
    </row>
    <row r="127" spans="1:40" s="108" customFormat="1" ht="45">
      <c r="A127" s="231"/>
      <c r="B127" s="204" t="s">
        <v>422</v>
      </c>
      <c r="C127" s="1141" t="s">
        <v>421</v>
      </c>
      <c r="D127" s="1141"/>
      <c r="E127" s="1141"/>
      <c r="F127" s="1141"/>
      <c r="G127" s="1141"/>
      <c r="H127" s="1141"/>
      <c r="I127" s="1141"/>
      <c r="J127" s="1141"/>
      <c r="K127" s="1141"/>
      <c r="L127" s="257">
        <v>352.91</v>
      </c>
      <c r="M127" s="238">
        <v>9.3800000000000008</v>
      </c>
      <c r="N127" s="237">
        <v>3310</v>
      </c>
      <c r="O127" s="235"/>
      <c r="P127" s="235"/>
      <c r="Q127" s="235"/>
      <c r="AM127" s="200"/>
      <c r="AN127" s="109" t="s">
        <v>421</v>
      </c>
    </row>
    <row r="128" spans="1:40" s="108" customFormat="1" ht="16.5" customHeight="1">
      <c r="A128" s="231"/>
      <c r="B128" s="204"/>
      <c r="C128" s="1141" t="s">
        <v>417</v>
      </c>
      <c r="D128" s="1141"/>
      <c r="E128" s="1141"/>
      <c r="F128" s="1141"/>
      <c r="G128" s="1141"/>
      <c r="H128" s="1141"/>
      <c r="I128" s="1141"/>
      <c r="J128" s="1141"/>
      <c r="K128" s="1141"/>
      <c r="L128" s="236"/>
      <c r="M128" s="233"/>
      <c r="N128" s="234"/>
      <c r="O128" s="235"/>
      <c r="P128" s="235"/>
      <c r="Q128" s="235"/>
      <c r="AM128" s="200"/>
      <c r="AN128" s="109" t="s">
        <v>417</v>
      </c>
    </row>
    <row r="129" spans="1:40" s="108" customFormat="1" ht="16.5" customHeight="1">
      <c r="A129" s="231"/>
      <c r="B129" s="204"/>
      <c r="C129" s="1141" t="s">
        <v>489</v>
      </c>
      <c r="D129" s="1141"/>
      <c r="E129" s="1141"/>
      <c r="F129" s="1141"/>
      <c r="G129" s="1141"/>
      <c r="H129" s="1141"/>
      <c r="I129" s="1141"/>
      <c r="J129" s="1141"/>
      <c r="K129" s="1141"/>
      <c r="L129" s="257">
        <v>86.03</v>
      </c>
      <c r="M129" s="233"/>
      <c r="N129" s="234"/>
      <c r="O129" s="235"/>
      <c r="P129" s="235"/>
      <c r="Q129" s="235"/>
      <c r="AM129" s="200"/>
      <c r="AN129" s="109" t="s">
        <v>489</v>
      </c>
    </row>
    <row r="130" spans="1:40" s="108" customFormat="1" ht="16.5" customHeight="1">
      <c r="A130" s="231"/>
      <c r="B130" s="204"/>
      <c r="C130" s="1141" t="s">
        <v>490</v>
      </c>
      <c r="D130" s="1141"/>
      <c r="E130" s="1141"/>
      <c r="F130" s="1141"/>
      <c r="G130" s="1141"/>
      <c r="H130" s="1141"/>
      <c r="I130" s="1141"/>
      <c r="J130" s="1141"/>
      <c r="K130" s="1141"/>
      <c r="L130" s="257">
        <v>31.91</v>
      </c>
      <c r="M130" s="233"/>
      <c r="N130" s="234"/>
      <c r="O130" s="235"/>
      <c r="P130" s="235"/>
      <c r="Q130" s="235"/>
      <c r="AM130" s="200"/>
      <c r="AN130" s="109" t="s">
        <v>490</v>
      </c>
    </row>
    <row r="131" spans="1:40" s="108" customFormat="1" ht="16.5" customHeight="1">
      <c r="A131" s="231"/>
      <c r="B131" s="204"/>
      <c r="C131" s="1141" t="s">
        <v>491</v>
      </c>
      <c r="D131" s="1141"/>
      <c r="E131" s="1141"/>
      <c r="F131" s="1141"/>
      <c r="G131" s="1141"/>
      <c r="H131" s="1141"/>
      <c r="I131" s="1141"/>
      <c r="J131" s="1141"/>
      <c r="K131" s="1141"/>
      <c r="L131" s="257">
        <v>2.11</v>
      </c>
      <c r="M131" s="233"/>
      <c r="N131" s="234"/>
      <c r="O131" s="235"/>
      <c r="P131" s="235"/>
      <c r="Q131" s="235"/>
      <c r="AM131" s="200"/>
      <c r="AN131" s="109" t="s">
        <v>491</v>
      </c>
    </row>
    <row r="132" spans="1:40" s="108" customFormat="1" ht="16.5" customHeight="1">
      <c r="A132" s="231"/>
      <c r="B132" s="204"/>
      <c r="C132" s="1141" t="s">
        <v>492</v>
      </c>
      <c r="D132" s="1141"/>
      <c r="E132" s="1141"/>
      <c r="F132" s="1141"/>
      <c r="G132" s="1141"/>
      <c r="H132" s="1141"/>
      <c r="I132" s="1141"/>
      <c r="J132" s="1141"/>
      <c r="K132" s="1141"/>
      <c r="L132" s="257">
        <v>64.86</v>
      </c>
      <c r="M132" s="233"/>
      <c r="N132" s="234"/>
      <c r="O132" s="235"/>
      <c r="P132" s="235"/>
      <c r="Q132" s="235"/>
      <c r="AM132" s="200"/>
      <c r="AN132" s="109" t="s">
        <v>492</v>
      </c>
    </row>
    <row r="133" spans="1:40" s="108" customFormat="1" ht="16.5" customHeight="1">
      <c r="A133" s="231"/>
      <c r="B133" s="204"/>
      <c r="C133" s="1141" t="s">
        <v>493</v>
      </c>
      <c r="D133" s="1141"/>
      <c r="E133" s="1141"/>
      <c r="F133" s="1141"/>
      <c r="G133" s="1141"/>
      <c r="H133" s="1141"/>
      <c r="I133" s="1141"/>
      <c r="J133" s="1141"/>
      <c r="K133" s="1141"/>
      <c r="L133" s="257">
        <v>106.65</v>
      </c>
      <c r="M133" s="233"/>
      <c r="N133" s="234"/>
      <c r="O133" s="235"/>
      <c r="P133" s="235"/>
      <c r="Q133" s="235"/>
      <c r="AM133" s="200"/>
      <c r="AN133" s="109" t="s">
        <v>493</v>
      </c>
    </row>
    <row r="134" spans="1:40" s="108" customFormat="1" ht="16.5" customHeight="1">
      <c r="A134" s="231"/>
      <c r="B134" s="204"/>
      <c r="C134" s="1141" t="s">
        <v>494</v>
      </c>
      <c r="D134" s="1141"/>
      <c r="E134" s="1141"/>
      <c r="F134" s="1141"/>
      <c r="G134" s="1141"/>
      <c r="H134" s="1141"/>
      <c r="I134" s="1141"/>
      <c r="J134" s="1141"/>
      <c r="K134" s="1141"/>
      <c r="L134" s="257">
        <v>63.46</v>
      </c>
      <c r="M134" s="233"/>
      <c r="N134" s="234"/>
      <c r="O134" s="235"/>
      <c r="P134" s="235"/>
      <c r="Q134" s="235"/>
      <c r="AM134" s="200"/>
      <c r="AN134" s="109" t="s">
        <v>494</v>
      </c>
    </row>
    <row r="135" spans="1:40" s="108" customFormat="1" ht="45">
      <c r="A135" s="231"/>
      <c r="B135" s="204" t="s">
        <v>422</v>
      </c>
      <c r="C135" s="1141" t="s">
        <v>910</v>
      </c>
      <c r="D135" s="1141"/>
      <c r="E135" s="1141"/>
      <c r="F135" s="1141"/>
      <c r="G135" s="1141"/>
      <c r="H135" s="1141"/>
      <c r="I135" s="1141"/>
      <c r="J135" s="1141"/>
      <c r="K135" s="1141"/>
      <c r="L135" s="257">
        <v>109.15</v>
      </c>
      <c r="M135" s="238">
        <v>9.3800000000000008</v>
      </c>
      <c r="N135" s="237">
        <v>1024</v>
      </c>
      <c r="O135" s="235"/>
      <c r="P135" s="235"/>
      <c r="Q135" s="235"/>
      <c r="AM135" s="200"/>
      <c r="AN135" s="109" t="s">
        <v>910</v>
      </c>
    </row>
    <row r="136" spans="1:40" s="108" customFormat="1" ht="16.5" customHeight="1">
      <c r="A136" s="231"/>
      <c r="B136" s="204"/>
      <c r="C136" s="1141" t="s">
        <v>417</v>
      </c>
      <c r="D136" s="1141"/>
      <c r="E136" s="1141"/>
      <c r="F136" s="1141"/>
      <c r="G136" s="1141"/>
      <c r="H136" s="1141"/>
      <c r="I136" s="1141"/>
      <c r="J136" s="1141"/>
      <c r="K136" s="1141"/>
      <c r="L136" s="236"/>
      <c r="M136" s="233"/>
      <c r="N136" s="234"/>
      <c r="O136" s="235"/>
      <c r="P136" s="235"/>
      <c r="Q136" s="235"/>
      <c r="AM136" s="200"/>
      <c r="AN136" s="109" t="s">
        <v>417</v>
      </c>
    </row>
    <row r="137" spans="1:40" s="108" customFormat="1" ht="16.5" customHeight="1">
      <c r="A137" s="231"/>
      <c r="B137" s="204"/>
      <c r="C137" s="1141" t="s">
        <v>489</v>
      </c>
      <c r="D137" s="1141"/>
      <c r="E137" s="1141"/>
      <c r="F137" s="1141"/>
      <c r="G137" s="1141"/>
      <c r="H137" s="1141"/>
      <c r="I137" s="1141"/>
      <c r="J137" s="1141"/>
      <c r="K137" s="1141"/>
      <c r="L137" s="257">
        <v>31.98</v>
      </c>
      <c r="M137" s="233"/>
      <c r="N137" s="234"/>
      <c r="O137" s="235"/>
      <c r="P137" s="235"/>
      <c r="Q137" s="235"/>
      <c r="AM137" s="200"/>
      <c r="AN137" s="109" t="s">
        <v>489</v>
      </c>
    </row>
    <row r="138" spans="1:40" s="108" customFormat="1" ht="16.5" customHeight="1">
      <c r="A138" s="231"/>
      <c r="B138" s="204"/>
      <c r="C138" s="1141" t="s">
        <v>490</v>
      </c>
      <c r="D138" s="1141"/>
      <c r="E138" s="1141"/>
      <c r="F138" s="1141"/>
      <c r="G138" s="1141"/>
      <c r="H138" s="1141"/>
      <c r="I138" s="1141"/>
      <c r="J138" s="1141"/>
      <c r="K138" s="1141"/>
      <c r="L138" s="257">
        <v>6.43</v>
      </c>
      <c r="M138" s="233"/>
      <c r="N138" s="234"/>
      <c r="O138" s="235"/>
      <c r="P138" s="235"/>
      <c r="Q138" s="235"/>
      <c r="AM138" s="200"/>
      <c r="AN138" s="109" t="s">
        <v>490</v>
      </c>
    </row>
    <row r="139" spans="1:40" s="108" customFormat="1" ht="16.5" customHeight="1">
      <c r="A139" s="231"/>
      <c r="B139" s="204"/>
      <c r="C139" s="1141" t="s">
        <v>491</v>
      </c>
      <c r="D139" s="1141"/>
      <c r="E139" s="1141"/>
      <c r="F139" s="1141"/>
      <c r="G139" s="1141"/>
      <c r="H139" s="1141"/>
      <c r="I139" s="1141"/>
      <c r="J139" s="1141"/>
      <c r="K139" s="1141"/>
      <c r="L139" s="257">
        <v>1.1299999999999999</v>
      </c>
      <c r="M139" s="233"/>
      <c r="N139" s="234"/>
      <c r="O139" s="235"/>
      <c r="P139" s="235"/>
      <c r="Q139" s="235"/>
      <c r="AM139" s="200"/>
      <c r="AN139" s="109" t="s">
        <v>491</v>
      </c>
    </row>
    <row r="140" spans="1:40" s="108" customFormat="1" ht="16.5" customHeight="1">
      <c r="A140" s="231"/>
      <c r="B140" s="204"/>
      <c r="C140" s="1141" t="s">
        <v>492</v>
      </c>
      <c r="D140" s="1141"/>
      <c r="E140" s="1141"/>
      <c r="F140" s="1141"/>
      <c r="G140" s="1141"/>
      <c r="H140" s="1141"/>
      <c r="I140" s="1141"/>
      <c r="J140" s="1141"/>
      <c r="K140" s="1141"/>
      <c r="L140" s="257">
        <v>21.73</v>
      </c>
      <c r="M140" s="233"/>
      <c r="N140" s="234"/>
      <c r="O140" s="235"/>
      <c r="P140" s="235"/>
      <c r="Q140" s="235"/>
      <c r="AM140" s="200"/>
      <c r="AN140" s="109" t="s">
        <v>492</v>
      </c>
    </row>
    <row r="141" spans="1:40" s="108" customFormat="1" ht="16.5" customHeight="1">
      <c r="A141" s="231"/>
      <c r="B141" s="204"/>
      <c r="C141" s="1141" t="s">
        <v>493</v>
      </c>
      <c r="D141" s="1141"/>
      <c r="E141" s="1141"/>
      <c r="F141" s="1141"/>
      <c r="G141" s="1141"/>
      <c r="H141" s="1141"/>
      <c r="I141" s="1141"/>
      <c r="J141" s="1141"/>
      <c r="K141" s="1141"/>
      <c r="L141" s="257">
        <v>32.119999999999997</v>
      </c>
      <c r="M141" s="233"/>
      <c r="N141" s="234"/>
      <c r="O141" s="235"/>
      <c r="P141" s="235"/>
      <c r="Q141" s="235"/>
      <c r="AM141" s="200"/>
      <c r="AN141" s="109" t="s">
        <v>493</v>
      </c>
    </row>
    <row r="142" spans="1:40" s="108" customFormat="1" ht="16.5" customHeight="1">
      <c r="A142" s="231"/>
      <c r="B142" s="204"/>
      <c r="C142" s="1141" t="s">
        <v>494</v>
      </c>
      <c r="D142" s="1141"/>
      <c r="E142" s="1141"/>
      <c r="F142" s="1141"/>
      <c r="G142" s="1141"/>
      <c r="H142" s="1141"/>
      <c r="I142" s="1141"/>
      <c r="J142" s="1141"/>
      <c r="K142" s="1141"/>
      <c r="L142" s="257">
        <v>16.89</v>
      </c>
      <c r="M142" s="233"/>
      <c r="N142" s="234"/>
      <c r="O142" s="235"/>
      <c r="P142" s="235"/>
      <c r="Q142" s="235"/>
      <c r="AM142" s="200"/>
      <c r="AN142" s="109" t="s">
        <v>494</v>
      </c>
    </row>
    <row r="143" spans="1:40" s="108" customFormat="1" ht="16.5" customHeight="1">
      <c r="A143" s="231"/>
      <c r="B143" s="204"/>
      <c r="C143" s="1141" t="s">
        <v>1100</v>
      </c>
      <c r="D143" s="1141"/>
      <c r="E143" s="1141"/>
      <c r="F143" s="1141"/>
      <c r="G143" s="1141"/>
      <c r="H143" s="1141"/>
      <c r="I143" s="1141"/>
      <c r="J143" s="1141"/>
      <c r="K143" s="1141"/>
      <c r="L143" s="232">
        <v>6824.96</v>
      </c>
      <c r="M143" s="233"/>
      <c r="N143" s="237">
        <v>33852</v>
      </c>
      <c r="O143" s="235"/>
      <c r="P143" s="235"/>
      <c r="Q143" s="235"/>
      <c r="AM143" s="200"/>
      <c r="AN143" s="109" t="s">
        <v>1100</v>
      </c>
    </row>
    <row r="144" spans="1:40" s="108" customFormat="1" ht="78.75">
      <c r="A144" s="231"/>
      <c r="B144" s="204" t="s">
        <v>1230</v>
      </c>
      <c r="C144" s="1141" t="s">
        <v>1102</v>
      </c>
      <c r="D144" s="1141"/>
      <c r="E144" s="1141"/>
      <c r="F144" s="1141"/>
      <c r="G144" s="1141"/>
      <c r="H144" s="1141"/>
      <c r="I144" s="1141"/>
      <c r="J144" s="1141"/>
      <c r="K144" s="1141"/>
      <c r="L144" s="232">
        <v>6824.96</v>
      </c>
      <c r="M144" s="238">
        <v>4.96</v>
      </c>
      <c r="N144" s="237">
        <v>33852</v>
      </c>
      <c r="O144" s="235"/>
      <c r="P144" s="235"/>
      <c r="Q144" s="235"/>
      <c r="AM144" s="200"/>
      <c r="AN144" s="109" t="s">
        <v>1102</v>
      </c>
    </row>
    <row r="145" spans="1:42" ht="16.5" customHeight="1">
      <c r="A145" s="231"/>
      <c r="B145" s="204"/>
      <c r="C145" s="1141" t="s">
        <v>431</v>
      </c>
      <c r="D145" s="1141"/>
      <c r="E145" s="1141"/>
      <c r="F145" s="1141"/>
      <c r="G145" s="1141"/>
      <c r="H145" s="1141"/>
      <c r="I145" s="1141"/>
      <c r="J145" s="1141"/>
      <c r="K145" s="1141"/>
      <c r="L145" s="257">
        <v>121.25</v>
      </c>
      <c r="M145" s="233"/>
      <c r="N145" s="234"/>
      <c r="O145" s="235"/>
      <c r="P145" s="235"/>
      <c r="Q145" s="235"/>
      <c r="R145" s="108"/>
      <c r="S145" s="108"/>
      <c r="T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200"/>
      <c r="AN145" s="109" t="s">
        <v>431</v>
      </c>
      <c r="AO145" s="108"/>
      <c r="AP145" s="108"/>
    </row>
    <row r="146" spans="1:42" ht="16.5" customHeight="1">
      <c r="A146" s="231"/>
      <c r="B146" s="204"/>
      <c r="C146" s="1141" t="s">
        <v>432</v>
      </c>
      <c r="D146" s="1141"/>
      <c r="E146" s="1141"/>
      <c r="F146" s="1141"/>
      <c r="G146" s="1141"/>
      <c r="H146" s="1141"/>
      <c r="I146" s="1141"/>
      <c r="J146" s="1141"/>
      <c r="K146" s="1141"/>
      <c r="L146" s="257">
        <v>138.77000000000001</v>
      </c>
      <c r="M146" s="233"/>
      <c r="N146" s="234"/>
      <c r="O146" s="235"/>
      <c r="P146" s="235"/>
      <c r="Q146" s="235"/>
      <c r="R146" s="108"/>
      <c r="S146" s="108"/>
      <c r="T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200"/>
      <c r="AN146" s="109" t="s">
        <v>432</v>
      </c>
      <c r="AO146" s="108"/>
      <c r="AP146" s="108"/>
    </row>
    <row r="147" spans="1:42" ht="16.5" customHeight="1">
      <c r="A147" s="231"/>
      <c r="B147" s="204"/>
      <c r="C147" s="1141" t="s">
        <v>433</v>
      </c>
      <c r="D147" s="1141"/>
      <c r="E147" s="1141"/>
      <c r="F147" s="1141"/>
      <c r="G147" s="1141"/>
      <c r="H147" s="1141"/>
      <c r="I147" s="1141"/>
      <c r="J147" s="1141"/>
      <c r="K147" s="1141"/>
      <c r="L147" s="257">
        <v>80.349999999999994</v>
      </c>
      <c r="M147" s="233"/>
      <c r="N147" s="234"/>
      <c r="O147" s="235"/>
      <c r="P147" s="235"/>
      <c r="Q147" s="235"/>
      <c r="R147" s="108"/>
      <c r="S147" s="108"/>
      <c r="T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200"/>
      <c r="AN147" s="109" t="s">
        <v>433</v>
      </c>
      <c r="AO147" s="108"/>
      <c r="AP147" s="108"/>
    </row>
    <row r="148" spans="1:42" ht="16.5" customHeight="1">
      <c r="A148" s="231"/>
      <c r="B148" s="226"/>
      <c r="C148" s="1142" t="s">
        <v>434</v>
      </c>
      <c r="D148" s="1142"/>
      <c r="E148" s="1142"/>
      <c r="F148" s="1142"/>
      <c r="G148" s="1142"/>
      <c r="H148" s="1142"/>
      <c r="I148" s="1142"/>
      <c r="J148" s="1142"/>
      <c r="K148" s="1142"/>
      <c r="L148" s="239">
        <v>7287.02</v>
      </c>
      <c r="M148" s="240"/>
      <c r="N148" s="241">
        <v>38186</v>
      </c>
      <c r="O148" s="235"/>
      <c r="P148" s="235"/>
      <c r="Q148" s="235"/>
      <c r="R148" s="108"/>
      <c r="S148" s="108"/>
      <c r="T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200"/>
      <c r="AN148" s="108"/>
      <c r="AO148" s="200" t="s">
        <v>434</v>
      </c>
      <c r="AP148" s="108"/>
    </row>
    <row r="149" spans="1:42" ht="1.5" customHeight="1">
      <c r="B149" s="226"/>
      <c r="C149" s="217"/>
      <c r="D149" s="217"/>
      <c r="E149" s="217"/>
      <c r="F149" s="217"/>
      <c r="G149" s="217"/>
      <c r="H149" s="217"/>
      <c r="I149" s="217"/>
      <c r="J149" s="217"/>
      <c r="K149" s="217"/>
      <c r="L149" s="239"/>
      <c r="M149" s="242"/>
      <c r="N149" s="243"/>
      <c r="R149" s="108"/>
      <c r="S149" s="108"/>
      <c r="T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</row>
    <row r="150" spans="1:42" ht="53.25" customHeight="1">
      <c r="A150" s="244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R150" s="108"/>
      <c r="S150" s="108"/>
      <c r="T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</row>
    <row r="151" spans="1:42" ht="12.75" customHeight="1">
      <c r="A151" s="177"/>
      <c r="B151" s="236" t="s">
        <v>329</v>
      </c>
      <c r="C151" s="1143" t="s">
        <v>435</v>
      </c>
      <c r="D151" s="1143"/>
      <c r="E151" s="1143"/>
      <c r="F151" s="1143"/>
      <c r="G151" s="1143"/>
      <c r="H151" s="1143"/>
      <c r="I151" s="1143"/>
      <c r="J151" s="1143"/>
      <c r="K151" s="1143"/>
      <c r="L151" s="1143"/>
      <c r="R151" s="108"/>
      <c r="S151" s="108"/>
      <c r="T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</row>
    <row r="152" spans="1:42" ht="13.5" customHeight="1">
      <c r="A152" s="177"/>
      <c r="B152" s="169"/>
      <c r="C152" s="1144" t="s">
        <v>157</v>
      </c>
      <c r="D152" s="1144"/>
      <c r="E152" s="1144"/>
      <c r="F152" s="1144"/>
      <c r="G152" s="1144"/>
      <c r="H152" s="1144"/>
      <c r="I152" s="1144"/>
      <c r="J152" s="1144"/>
      <c r="K152" s="1144"/>
      <c r="L152" s="1144"/>
      <c r="R152" s="108"/>
      <c r="S152" s="108"/>
      <c r="T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</row>
    <row r="153" spans="1:42" ht="13.5" customHeight="1">
      <c r="A153" s="177"/>
      <c r="B153" s="236" t="s">
        <v>331</v>
      </c>
      <c r="C153" s="1143" t="s">
        <v>436</v>
      </c>
      <c r="D153" s="1143"/>
      <c r="E153" s="1143"/>
      <c r="F153" s="1143"/>
      <c r="G153" s="1143"/>
      <c r="H153" s="1143"/>
      <c r="I153" s="1143"/>
      <c r="J153" s="1143"/>
      <c r="K153" s="1143"/>
      <c r="L153" s="1143"/>
      <c r="R153" s="108"/>
      <c r="S153" s="108"/>
      <c r="T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</row>
    <row r="154" spans="1:42" ht="13.5" customHeight="1">
      <c r="A154" s="177"/>
      <c r="C154" s="1144" t="s">
        <v>157</v>
      </c>
      <c r="D154" s="1144"/>
      <c r="E154" s="1144"/>
      <c r="F154" s="1144"/>
      <c r="G154" s="1144"/>
      <c r="H154" s="1144"/>
      <c r="I154" s="1144"/>
      <c r="J154" s="1144"/>
      <c r="K154" s="1144"/>
      <c r="L154" s="1144"/>
      <c r="R154" s="108"/>
      <c r="S154" s="108"/>
      <c r="T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</row>
    <row r="156" spans="1:42" ht="11.25">
      <c r="A156" s="1140"/>
      <c r="B156" s="1140"/>
      <c r="C156" s="1140"/>
      <c r="D156" s="1140"/>
      <c r="E156" s="1140"/>
      <c r="F156" s="1140"/>
      <c r="G156" s="1140"/>
      <c r="H156" s="1140"/>
      <c r="I156" s="1140"/>
      <c r="J156" s="1140"/>
      <c r="K156" s="1140"/>
      <c r="L156" s="1140"/>
      <c r="M156" s="1140"/>
      <c r="N156" s="1140"/>
      <c r="R156" s="108"/>
      <c r="S156" s="108"/>
      <c r="T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9" t="s">
        <v>149</v>
      </c>
    </row>
    <row r="157" spans="1:42" ht="11.25">
      <c r="B157" s="246"/>
      <c r="D157" s="246"/>
      <c r="F157" s="246"/>
      <c r="R157" s="108"/>
      <c r="S157" s="108"/>
      <c r="T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</row>
    <row r="161" s="108" customFormat="1" ht="11.25"/>
    <row r="178" s="108" customFormat="1" ht="11.25"/>
    <row r="181" s="108" customFormat="1" ht="11.25"/>
    <row r="234" s="108" customFormat="1" ht="11.25"/>
    <row r="235" s="108" customFormat="1" ht="11.25"/>
    <row r="238" s="108" customFormat="1" ht="11.25"/>
    <row r="255" s="108" customFormat="1" ht="11.25"/>
    <row r="256" s="108" customFormat="1" ht="11.25"/>
    <row r="268" s="108" customFormat="1" ht="11.25"/>
    <row r="282" s="108" customFormat="1" ht="11.25"/>
  </sheetData>
  <mergeCells count="139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E37"/>
    <mergeCell ref="C50:E50"/>
    <mergeCell ref="C51:E51"/>
    <mergeCell ref="C52:N52"/>
    <mergeCell ref="C53:E53"/>
    <mergeCell ref="C54:E54"/>
    <mergeCell ref="C55:N55"/>
    <mergeCell ref="C44:E44"/>
    <mergeCell ref="C45:E45"/>
    <mergeCell ref="C46:E46"/>
    <mergeCell ref="C47:E47"/>
    <mergeCell ref="C48:E48"/>
    <mergeCell ref="C49:N49"/>
    <mergeCell ref="C62:E62"/>
    <mergeCell ref="C63:E63"/>
    <mergeCell ref="C64:E64"/>
    <mergeCell ref="C65:E65"/>
    <mergeCell ref="C66:E66"/>
    <mergeCell ref="C67:E67"/>
    <mergeCell ref="C56:N56"/>
    <mergeCell ref="C57:E57"/>
    <mergeCell ref="C58:E58"/>
    <mergeCell ref="C59:E59"/>
    <mergeCell ref="C60:E60"/>
    <mergeCell ref="C61:E61"/>
    <mergeCell ref="C75:K75"/>
    <mergeCell ref="C76:K76"/>
    <mergeCell ref="C77:K77"/>
    <mergeCell ref="C78:K78"/>
    <mergeCell ref="C79:K79"/>
    <mergeCell ref="C80:K80"/>
    <mergeCell ref="C68:E68"/>
    <mergeCell ref="C69:N69"/>
    <mergeCell ref="C70:E70"/>
    <mergeCell ref="C72:K72"/>
    <mergeCell ref="C73:K73"/>
    <mergeCell ref="C74:K74"/>
    <mergeCell ref="C87:K87"/>
    <mergeCell ref="C88:K88"/>
    <mergeCell ref="C89:K89"/>
    <mergeCell ref="C90:K90"/>
    <mergeCell ref="C91:K91"/>
    <mergeCell ref="C92:K92"/>
    <mergeCell ref="C81:K81"/>
    <mergeCell ref="C82:K82"/>
    <mergeCell ref="C83:K83"/>
    <mergeCell ref="C84:K84"/>
    <mergeCell ref="C85:K85"/>
    <mergeCell ref="C86:K86"/>
    <mergeCell ref="C99:K99"/>
    <mergeCell ref="C100:K100"/>
    <mergeCell ref="A101:N101"/>
    <mergeCell ref="A102:N102"/>
    <mergeCell ref="C103:E103"/>
    <mergeCell ref="C104:N104"/>
    <mergeCell ref="C93:K93"/>
    <mergeCell ref="C94:K94"/>
    <mergeCell ref="C95:K95"/>
    <mergeCell ref="C96:K96"/>
    <mergeCell ref="C97:K97"/>
    <mergeCell ref="C98:K98"/>
    <mergeCell ref="C112:K112"/>
    <mergeCell ref="C113:K113"/>
    <mergeCell ref="C114:K114"/>
    <mergeCell ref="C115:K115"/>
    <mergeCell ref="C116:K116"/>
    <mergeCell ref="C117:K117"/>
    <mergeCell ref="C105:E105"/>
    <mergeCell ref="C106:E106"/>
    <mergeCell ref="C107:N107"/>
    <mergeCell ref="C108:N108"/>
    <mergeCell ref="C109:E109"/>
    <mergeCell ref="C111:K111"/>
    <mergeCell ref="C125:K125"/>
    <mergeCell ref="C126:K126"/>
    <mergeCell ref="C127:K127"/>
    <mergeCell ref="C128:K128"/>
    <mergeCell ref="C129:K129"/>
    <mergeCell ref="C130:K130"/>
    <mergeCell ref="C118:K118"/>
    <mergeCell ref="C120:K120"/>
    <mergeCell ref="C121:K121"/>
    <mergeCell ref="C122:K122"/>
    <mergeCell ref="C123:K123"/>
    <mergeCell ref="C124:K124"/>
    <mergeCell ref="C137:K137"/>
    <mergeCell ref="C138:K138"/>
    <mergeCell ref="C139:K139"/>
    <mergeCell ref="C140:K140"/>
    <mergeCell ref="C141:K141"/>
    <mergeCell ref="C142:K142"/>
    <mergeCell ref="C131:K131"/>
    <mergeCell ref="C132:K132"/>
    <mergeCell ref="C133:K133"/>
    <mergeCell ref="C134:K134"/>
    <mergeCell ref="C135:K135"/>
    <mergeCell ref="C136:K136"/>
    <mergeCell ref="C151:L151"/>
    <mergeCell ref="C152:L152"/>
    <mergeCell ref="C153:L153"/>
    <mergeCell ref="C154:L154"/>
    <mergeCell ref="A156:N156"/>
    <mergeCell ref="C143:K143"/>
    <mergeCell ref="C144:K144"/>
    <mergeCell ref="C145:K145"/>
    <mergeCell ref="C146:K146"/>
    <mergeCell ref="C147:K147"/>
    <mergeCell ref="C148:K148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84"/>
  <sheetViews>
    <sheetView topLeftCell="A124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1890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1891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24.3</v>
      </c>
      <c r="D22" s="182" t="s">
        <v>1892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24.3</v>
      </c>
      <c r="D24" s="182" t="s">
        <v>1892</v>
      </c>
      <c r="E24" s="137" t="s">
        <v>362</v>
      </c>
      <c r="G24" s="108" t="s">
        <v>365</v>
      </c>
      <c r="L24" s="181"/>
      <c r="M24" s="182" t="s">
        <v>1893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18.54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0.15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1894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1894</v>
      </c>
    </row>
    <row r="35" spans="1:32" s="108" customFormat="1" ht="33.75" customHeight="1">
      <c r="A35" s="194" t="s">
        <v>122</v>
      </c>
      <c r="B35" s="195" t="s">
        <v>1895</v>
      </c>
      <c r="C35" s="1145" t="s">
        <v>1896</v>
      </c>
      <c r="D35" s="1145"/>
      <c r="E35" s="1145"/>
      <c r="F35" s="196" t="s">
        <v>486</v>
      </c>
      <c r="G35" s="196"/>
      <c r="H35" s="196"/>
      <c r="I35" s="251">
        <v>2</v>
      </c>
      <c r="J35" s="198"/>
      <c r="K35" s="196"/>
      <c r="L35" s="198"/>
      <c r="M35" s="196"/>
      <c r="N35" s="199"/>
      <c r="Z35" s="193"/>
      <c r="AA35" s="200" t="s">
        <v>1896</v>
      </c>
    </row>
    <row r="36" spans="1:32" s="108" customFormat="1" ht="12" customHeight="1">
      <c r="A36" s="203"/>
      <c r="B36" s="204" t="s">
        <v>1882</v>
      </c>
      <c r="C36" s="1141" t="s">
        <v>1883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1883</v>
      </c>
    </row>
    <row r="37" spans="1:32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109" t="s">
        <v>386</v>
      </c>
    </row>
    <row r="38" spans="1:32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15.33</v>
      </c>
      <c r="K38" s="250">
        <v>1.3125</v>
      </c>
      <c r="L38" s="208">
        <v>40.24</v>
      </c>
      <c r="M38" s="207"/>
      <c r="N38" s="210"/>
      <c r="Z38" s="193"/>
      <c r="AA38" s="200"/>
      <c r="AC38" s="109" t="s">
        <v>446</v>
      </c>
    </row>
    <row r="39" spans="1:32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08">
        <v>3.95</v>
      </c>
      <c r="K39" s="250">
        <v>1.3125</v>
      </c>
      <c r="L39" s="208">
        <v>10.37</v>
      </c>
      <c r="M39" s="207"/>
      <c r="N39" s="210"/>
      <c r="Z39" s="193"/>
      <c r="AA39" s="200"/>
      <c r="AC39" s="109" t="s">
        <v>387</v>
      </c>
    </row>
    <row r="40" spans="1:32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0.23</v>
      </c>
      <c r="K40" s="250">
        <v>1.3125</v>
      </c>
      <c r="L40" s="208">
        <v>0.6</v>
      </c>
      <c r="M40" s="207"/>
      <c r="N40" s="210"/>
      <c r="Z40" s="193"/>
      <c r="AA40" s="200"/>
      <c r="AC40" s="109" t="s">
        <v>388</v>
      </c>
    </row>
    <row r="41" spans="1:32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08">
        <v>6.33</v>
      </c>
      <c r="K41" s="207"/>
      <c r="L41" s="208">
        <v>12.66</v>
      </c>
      <c r="M41" s="207"/>
      <c r="N41" s="210"/>
      <c r="Z41" s="193"/>
      <c r="AA41" s="200"/>
      <c r="AC41" s="109" t="s">
        <v>447</v>
      </c>
    </row>
    <row r="42" spans="1:32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09">
        <v>1.73</v>
      </c>
      <c r="H42" s="250">
        <v>1.3125</v>
      </c>
      <c r="I42" s="252">
        <v>4.5412499999999998</v>
      </c>
      <c r="J42" s="204"/>
      <c r="K42" s="207"/>
      <c r="L42" s="204"/>
      <c r="M42" s="207"/>
      <c r="N42" s="210"/>
      <c r="Z42" s="193"/>
      <c r="AA42" s="200"/>
      <c r="AD42" s="109" t="s">
        <v>448</v>
      </c>
    </row>
    <row r="43" spans="1:32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0.02</v>
      </c>
      <c r="H43" s="250">
        <v>1.3125</v>
      </c>
      <c r="I43" s="250">
        <v>5.2499999999999998E-2</v>
      </c>
      <c r="J43" s="204"/>
      <c r="K43" s="207"/>
      <c r="L43" s="204"/>
      <c r="M43" s="207"/>
      <c r="N43" s="210"/>
      <c r="Z43" s="193"/>
      <c r="AA43" s="200"/>
      <c r="AD43" s="109" t="s">
        <v>389</v>
      </c>
    </row>
    <row r="44" spans="1:32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13">
        <v>25.61</v>
      </c>
      <c r="K44" s="212"/>
      <c r="L44" s="213">
        <v>63.27</v>
      </c>
      <c r="M44" s="212"/>
      <c r="N44" s="214"/>
      <c r="Z44" s="193"/>
      <c r="AA44" s="200"/>
      <c r="AE44" s="109" t="s">
        <v>391</v>
      </c>
    </row>
    <row r="45" spans="1:32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08">
        <v>40.840000000000003</v>
      </c>
      <c r="M45" s="207"/>
      <c r="N45" s="210"/>
      <c r="Z45" s="193"/>
      <c r="AA45" s="200"/>
      <c r="AD45" s="109" t="s">
        <v>392</v>
      </c>
    </row>
    <row r="46" spans="1:32" s="108" customFormat="1" ht="45" customHeight="1">
      <c r="A46" s="205"/>
      <c r="B46" s="204" t="s">
        <v>1671</v>
      </c>
      <c r="C46" s="1141" t="s">
        <v>1672</v>
      </c>
      <c r="D46" s="1141"/>
      <c r="E46" s="1141"/>
      <c r="F46" s="207" t="s">
        <v>395</v>
      </c>
      <c r="G46" s="215">
        <v>121</v>
      </c>
      <c r="H46" s="207"/>
      <c r="I46" s="215">
        <v>121</v>
      </c>
      <c r="J46" s="204"/>
      <c r="K46" s="207"/>
      <c r="L46" s="208">
        <v>49.42</v>
      </c>
      <c r="M46" s="207"/>
      <c r="N46" s="210"/>
      <c r="Z46" s="193"/>
      <c r="AA46" s="200"/>
      <c r="AD46" s="109" t="s">
        <v>1672</v>
      </c>
    </row>
    <row r="47" spans="1:32" s="108" customFormat="1" ht="45" customHeight="1">
      <c r="A47" s="205"/>
      <c r="B47" s="204" t="s">
        <v>1673</v>
      </c>
      <c r="C47" s="1141" t="s">
        <v>1674</v>
      </c>
      <c r="D47" s="1141"/>
      <c r="E47" s="1141"/>
      <c r="F47" s="207" t="s">
        <v>395</v>
      </c>
      <c r="G47" s="215">
        <v>72</v>
      </c>
      <c r="H47" s="207"/>
      <c r="I47" s="215">
        <v>72</v>
      </c>
      <c r="J47" s="204"/>
      <c r="K47" s="207"/>
      <c r="L47" s="208">
        <v>29.4</v>
      </c>
      <c r="M47" s="207"/>
      <c r="N47" s="210"/>
      <c r="Z47" s="193"/>
      <c r="AA47" s="200"/>
      <c r="AD47" s="109" t="s">
        <v>1674</v>
      </c>
    </row>
    <row r="48" spans="1:32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18">
        <v>142.09</v>
      </c>
      <c r="M48" s="212"/>
      <c r="N48" s="199"/>
      <c r="Z48" s="193"/>
      <c r="AA48" s="200"/>
      <c r="AF48" s="200" t="s">
        <v>398</v>
      </c>
    </row>
    <row r="49" spans="1:34" s="108" customFormat="1" ht="45" customHeight="1">
      <c r="A49" s="194" t="s">
        <v>125</v>
      </c>
      <c r="B49" s="195" t="s">
        <v>1897</v>
      </c>
      <c r="C49" s="1145" t="s">
        <v>1898</v>
      </c>
      <c r="D49" s="1145"/>
      <c r="E49" s="1145"/>
      <c r="F49" s="196" t="s">
        <v>486</v>
      </c>
      <c r="G49" s="196"/>
      <c r="H49" s="196"/>
      <c r="I49" s="251">
        <v>2</v>
      </c>
      <c r="J49" s="218">
        <v>698.86</v>
      </c>
      <c r="K49" s="196"/>
      <c r="L49" s="222">
        <v>1397.72</v>
      </c>
      <c r="M49" s="196"/>
      <c r="N49" s="199"/>
      <c r="Z49" s="193"/>
      <c r="AA49" s="200" t="s">
        <v>1898</v>
      </c>
      <c r="AF49" s="200"/>
    </row>
    <row r="50" spans="1:34" s="108" customFormat="1" ht="12" customHeight="1">
      <c r="A50" s="216"/>
      <c r="B50" s="217"/>
      <c r="C50" s="1141" t="s">
        <v>409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F50" s="200"/>
      <c r="AG50" s="109" t="s">
        <v>409</v>
      </c>
    </row>
    <row r="51" spans="1:34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22">
        <v>1397.72</v>
      </c>
      <c r="M51" s="212"/>
      <c r="N51" s="199"/>
      <c r="Z51" s="193"/>
      <c r="AA51" s="200"/>
      <c r="AF51" s="200" t="s">
        <v>398</v>
      </c>
    </row>
    <row r="52" spans="1:34" s="108" customFormat="1" ht="33.75" customHeight="1">
      <c r="A52" s="194" t="s">
        <v>128</v>
      </c>
      <c r="B52" s="195" t="s">
        <v>1899</v>
      </c>
      <c r="C52" s="1145" t="s">
        <v>1900</v>
      </c>
      <c r="D52" s="1145"/>
      <c r="E52" s="1145"/>
      <c r="F52" s="196" t="s">
        <v>673</v>
      </c>
      <c r="G52" s="196"/>
      <c r="H52" s="196"/>
      <c r="I52" s="247">
        <v>0.04</v>
      </c>
      <c r="J52" s="198"/>
      <c r="K52" s="196"/>
      <c r="L52" s="198"/>
      <c r="M52" s="196"/>
      <c r="N52" s="199"/>
      <c r="Z52" s="193"/>
      <c r="AA52" s="200" t="s">
        <v>1900</v>
      </c>
      <c r="AF52" s="200"/>
    </row>
    <row r="53" spans="1:34" s="108" customFormat="1" ht="12" customHeight="1">
      <c r="A53" s="201"/>
      <c r="B53" s="202"/>
      <c r="C53" s="1141" t="s">
        <v>1901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F53" s="200"/>
      <c r="AH53" s="109" t="s">
        <v>1901</v>
      </c>
    </row>
    <row r="54" spans="1:34" s="108" customFormat="1" ht="12" customHeight="1">
      <c r="A54" s="203"/>
      <c r="B54" s="204" t="s">
        <v>1882</v>
      </c>
      <c r="C54" s="1141" t="s">
        <v>1883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B54" s="109" t="s">
        <v>1883</v>
      </c>
      <c r="AF54" s="200"/>
    </row>
    <row r="55" spans="1:34" s="108" customFormat="1" ht="33.75" customHeight="1">
      <c r="A55" s="203"/>
      <c r="B55" s="204" t="s">
        <v>385</v>
      </c>
      <c r="C55" s="1141" t="s">
        <v>386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B55" s="109" t="s">
        <v>386</v>
      </c>
      <c r="AF55" s="200"/>
    </row>
    <row r="56" spans="1:34" s="108" customFormat="1" ht="12">
      <c r="A56" s="205"/>
      <c r="B56" s="206">
        <v>1</v>
      </c>
      <c r="C56" s="1141" t="s">
        <v>446</v>
      </c>
      <c r="D56" s="1141"/>
      <c r="E56" s="1141"/>
      <c r="F56" s="207"/>
      <c r="G56" s="207"/>
      <c r="H56" s="207"/>
      <c r="I56" s="207"/>
      <c r="J56" s="208">
        <v>211.54</v>
      </c>
      <c r="K56" s="250">
        <v>1.3125</v>
      </c>
      <c r="L56" s="208">
        <v>11.11</v>
      </c>
      <c r="M56" s="207"/>
      <c r="N56" s="210"/>
      <c r="Z56" s="193"/>
      <c r="AA56" s="200"/>
      <c r="AC56" s="109" t="s">
        <v>446</v>
      </c>
      <c r="AF56" s="200"/>
    </row>
    <row r="57" spans="1:34" s="108" customFormat="1" ht="12">
      <c r="A57" s="205"/>
      <c r="B57" s="206">
        <v>2</v>
      </c>
      <c r="C57" s="1141" t="s">
        <v>387</v>
      </c>
      <c r="D57" s="1141"/>
      <c r="E57" s="1141"/>
      <c r="F57" s="207"/>
      <c r="G57" s="207"/>
      <c r="H57" s="207"/>
      <c r="I57" s="207"/>
      <c r="J57" s="208">
        <v>1.4</v>
      </c>
      <c r="K57" s="250">
        <v>1.3125</v>
      </c>
      <c r="L57" s="208">
        <v>7.0000000000000007E-2</v>
      </c>
      <c r="M57" s="207"/>
      <c r="N57" s="210"/>
      <c r="Z57" s="193"/>
      <c r="AA57" s="200"/>
      <c r="AC57" s="109" t="s">
        <v>387</v>
      </c>
      <c r="AF57" s="200"/>
    </row>
    <row r="58" spans="1:34" s="108" customFormat="1" ht="12">
      <c r="A58" s="205"/>
      <c r="B58" s="206">
        <v>3</v>
      </c>
      <c r="C58" s="1141" t="s">
        <v>388</v>
      </c>
      <c r="D58" s="1141"/>
      <c r="E58" s="1141"/>
      <c r="F58" s="207"/>
      <c r="G58" s="207"/>
      <c r="H58" s="207"/>
      <c r="I58" s="207"/>
      <c r="J58" s="208">
        <v>0.27</v>
      </c>
      <c r="K58" s="250">
        <v>1.3125</v>
      </c>
      <c r="L58" s="208">
        <v>0.01</v>
      </c>
      <c r="M58" s="207"/>
      <c r="N58" s="210"/>
      <c r="Z58" s="193"/>
      <c r="AA58" s="200"/>
      <c r="AC58" s="109" t="s">
        <v>388</v>
      </c>
      <c r="AF58" s="200"/>
    </row>
    <row r="59" spans="1:34" s="108" customFormat="1" ht="12">
      <c r="A59" s="205"/>
      <c r="B59" s="206">
        <v>4</v>
      </c>
      <c r="C59" s="1141" t="s">
        <v>447</v>
      </c>
      <c r="D59" s="1141"/>
      <c r="E59" s="1141"/>
      <c r="F59" s="207"/>
      <c r="G59" s="207"/>
      <c r="H59" s="207"/>
      <c r="I59" s="207"/>
      <c r="J59" s="208">
        <v>311.66000000000003</v>
      </c>
      <c r="K59" s="207"/>
      <c r="L59" s="208">
        <v>12.47</v>
      </c>
      <c r="M59" s="207"/>
      <c r="N59" s="210"/>
      <c r="Z59" s="193"/>
      <c r="AA59" s="200"/>
      <c r="AC59" s="109" t="s">
        <v>447</v>
      </c>
      <c r="AF59" s="200"/>
    </row>
    <row r="60" spans="1:34" s="108" customFormat="1" ht="12">
      <c r="A60" s="205"/>
      <c r="B60" s="204"/>
      <c r="C60" s="1141" t="s">
        <v>448</v>
      </c>
      <c r="D60" s="1141"/>
      <c r="E60" s="1141"/>
      <c r="F60" s="207" t="s">
        <v>390</v>
      </c>
      <c r="G60" s="248">
        <v>24.8</v>
      </c>
      <c r="H60" s="250">
        <v>1.3125</v>
      </c>
      <c r="I60" s="254">
        <v>1.302</v>
      </c>
      <c r="J60" s="204"/>
      <c r="K60" s="207"/>
      <c r="L60" s="204"/>
      <c r="M60" s="207"/>
      <c r="N60" s="210"/>
      <c r="Z60" s="193"/>
      <c r="AA60" s="200"/>
      <c r="AD60" s="109" t="s">
        <v>448</v>
      </c>
      <c r="AF60" s="200"/>
    </row>
    <row r="61" spans="1:34" s="108" customFormat="1" ht="12">
      <c r="A61" s="205"/>
      <c r="B61" s="204"/>
      <c r="C61" s="1141" t="s">
        <v>389</v>
      </c>
      <c r="D61" s="1141"/>
      <c r="E61" s="1141"/>
      <c r="F61" s="207" t="s">
        <v>390</v>
      </c>
      <c r="G61" s="209">
        <v>0.02</v>
      </c>
      <c r="H61" s="250">
        <v>1.3125</v>
      </c>
      <c r="I61" s="252">
        <v>1.0499999999999999E-3</v>
      </c>
      <c r="J61" s="204"/>
      <c r="K61" s="207"/>
      <c r="L61" s="204"/>
      <c r="M61" s="207"/>
      <c r="N61" s="210"/>
      <c r="Z61" s="193"/>
      <c r="AA61" s="200"/>
      <c r="AD61" s="109" t="s">
        <v>389</v>
      </c>
      <c r="AF61" s="200"/>
    </row>
    <row r="62" spans="1:34" s="108" customFormat="1" ht="12" customHeight="1">
      <c r="A62" s="205"/>
      <c r="B62" s="204"/>
      <c r="C62" s="1150" t="s">
        <v>391</v>
      </c>
      <c r="D62" s="1150"/>
      <c r="E62" s="1150"/>
      <c r="F62" s="212"/>
      <c r="G62" s="212"/>
      <c r="H62" s="212"/>
      <c r="I62" s="212"/>
      <c r="J62" s="213">
        <v>524.6</v>
      </c>
      <c r="K62" s="212"/>
      <c r="L62" s="213">
        <v>23.65</v>
      </c>
      <c r="M62" s="212"/>
      <c r="N62" s="214"/>
      <c r="Z62" s="193"/>
      <c r="AA62" s="200"/>
      <c r="AE62" s="109" t="s">
        <v>391</v>
      </c>
      <c r="AF62" s="200"/>
    </row>
    <row r="63" spans="1:34" s="108" customFormat="1" ht="12">
      <c r="A63" s="205"/>
      <c r="B63" s="204"/>
      <c r="C63" s="1141" t="s">
        <v>392</v>
      </c>
      <c r="D63" s="1141"/>
      <c r="E63" s="1141"/>
      <c r="F63" s="207"/>
      <c r="G63" s="207"/>
      <c r="H63" s="207"/>
      <c r="I63" s="207"/>
      <c r="J63" s="204"/>
      <c r="K63" s="207"/>
      <c r="L63" s="208">
        <v>11.12</v>
      </c>
      <c r="M63" s="207"/>
      <c r="N63" s="210"/>
      <c r="Z63" s="193"/>
      <c r="AA63" s="200"/>
      <c r="AD63" s="109" t="s">
        <v>392</v>
      </c>
      <c r="AF63" s="200"/>
    </row>
    <row r="64" spans="1:34" s="108" customFormat="1" ht="45" customHeight="1">
      <c r="A64" s="205"/>
      <c r="B64" s="204" t="s">
        <v>1671</v>
      </c>
      <c r="C64" s="1141" t="s">
        <v>1672</v>
      </c>
      <c r="D64" s="1141"/>
      <c r="E64" s="1141"/>
      <c r="F64" s="207" t="s">
        <v>395</v>
      </c>
      <c r="G64" s="215">
        <v>121</v>
      </c>
      <c r="H64" s="207"/>
      <c r="I64" s="215">
        <v>121</v>
      </c>
      <c r="J64" s="204"/>
      <c r="K64" s="207"/>
      <c r="L64" s="208">
        <v>13.46</v>
      </c>
      <c r="M64" s="207"/>
      <c r="N64" s="210"/>
      <c r="Z64" s="193"/>
      <c r="AA64" s="200"/>
      <c r="AD64" s="109" t="s">
        <v>1672</v>
      </c>
      <c r="AF64" s="200"/>
    </row>
    <row r="65" spans="1:34" s="108" customFormat="1" ht="45" customHeight="1">
      <c r="A65" s="205"/>
      <c r="B65" s="204" t="s">
        <v>1673</v>
      </c>
      <c r="C65" s="1141" t="s">
        <v>1674</v>
      </c>
      <c r="D65" s="1141"/>
      <c r="E65" s="1141"/>
      <c r="F65" s="207" t="s">
        <v>395</v>
      </c>
      <c r="G65" s="215">
        <v>72</v>
      </c>
      <c r="H65" s="207"/>
      <c r="I65" s="215">
        <v>72</v>
      </c>
      <c r="J65" s="204"/>
      <c r="K65" s="207"/>
      <c r="L65" s="208">
        <v>8.01</v>
      </c>
      <c r="M65" s="207"/>
      <c r="N65" s="210"/>
      <c r="Z65" s="193"/>
      <c r="AA65" s="200"/>
      <c r="AD65" s="109" t="s">
        <v>1674</v>
      </c>
      <c r="AF65" s="200"/>
    </row>
    <row r="66" spans="1:34" s="108" customFormat="1" ht="12" customHeight="1">
      <c r="A66" s="216"/>
      <c r="B66" s="217"/>
      <c r="C66" s="1145" t="s">
        <v>398</v>
      </c>
      <c r="D66" s="1145"/>
      <c r="E66" s="1145"/>
      <c r="F66" s="196"/>
      <c r="G66" s="196"/>
      <c r="H66" s="196"/>
      <c r="I66" s="196"/>
      <c r="J66" s="198"/>
      <c r="K66" s="196"/>
      <c r="L66" s="218">
        <v>45.12</v>
      </c>
      <c r="M66" s="212"/>
      <c r="N66" s="199"/>
      <c r="Z66" s="193"/>
      <c r="AA66" s="200"/>
      <c r="AF66" s="200" t="s">
        <v>398</v>
      </c>
    </row>
    <row r="67" spans="1:34" s="108" customFormat="1" ht="22.5" customHeight="1">
      <c r="A67" s="194" t="s">
        <v>131</v>
      </c>
      <c r="B67" s="195" t="s">
        <v>1902</v>
      </c>
      <c r="C67" s="1145" t="s">
        <v>1903</v>
      </c>
      <c r="D67" s="1145"/>
      <c r="E67" s="1145"/>
      <c r="F67" s="196" t="s">
        <v>486</v>
      </c>
      <c r="G67" s="196"/>
      <c r="H67" s="196"/>
      <c r="I67" s="251">
        <v>1</v>
      </c>
      <c r="J67" s="218">
        <v>27.13</v>
      </c>
      <c r="K67" s="196"/>
      <c r="L67" s="218">
        <v>27.13</v>
      </c>
      <c r="M67" s="196"/>
      <c r="N67" s="199"/>
      <c r="Z67" s="193"/>
      <c r="AA67" s="200" t="s">
        <v>1903</v>
      </c>
      <c r="AF67" s="200"/>
    </row>
    <row r="68" spans="1:34" s="108" customFormat="1" ht="12" customHeight="1">
      <c r="A68" s="216"/>
      <c r="B68" s="217"/>
      <c r="C68" s="1141" t="s">
        <v>409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F68" s="200"/>
      <c r="AG68" s="109" t="s">
        <v>409</v>
      </c>
    </row>
    <row r="69" spans="1:34" s="108" customFormat="1" ht="12" customHeight="1">
      <c r="A69" s="216"/>
      <c r="B69" s="217"/>
      <c r="C69" s="1145" t="s">
        <v>398</v>
      </c>
      <c r="D69" s="1145"/>
      <c r="E69" s="1145"/>
      <c r="F69" s="196"/>
      <c r="G69" s="196"/>
      <c r="H69" s="196"/>
      <c r="I69" s="196"/>
      <c r="J69" s="198"/>
      <c r="K69" s="196"/>
      <c r="L69" s="218">
        <v>27.13</v>
      </c>
      <c r="M69" s="212"/>
      <c r="N69" s="199"/>
      <c r="Z69" s="193"/>
      <c r="AA69" s="200"/>
      <c r="AF69" s="200" t="s">
        <v>398</v>
      </c>
    </row>
    <row r="70" spans="1:34" s="108" customFormat="1" ht="22.5" customHeight="1">
      <c r="A70" s="194" t="s">
        <v>134</v>
      </c>
      <c r="B70" s="195" t="s">
        <v>1904</v>
      </c>
      <c r="C70" s="1145" t="s">
        <v>1905</v>
      </c>
      <c r="D70" s="1145"/>
      <c r="E70" s="1145"/>
      <c r="F70" s="196" t="s">
        <v>486</v>
      </c>
      <c r="G70" s="196"/>
      <c r="H70" s="196"/>
      <c r="I70" s="251">
        <v>3</v>
      </c>
      <c r="J70" s="218">
        <v>40.01</v>
      </c>
      <c r="K70" s="196"/>
      <c r="L70" s="218">
        <v>120.03</v>
      </c>
      <c r="M70" s="196"/>
      <c r="N70" s="199"/>
      <c r="Z70" s="193"/>
      <c r="AA70" s="200" t="s">
        <v>1905</v>
      </c>
      <c r="AF70" s="200"/>
    </row>
    <row r="71" spans="1:34" s="108" customFormat="1" ht="12" customHeight="1">
      <c r="A71" s="216"/>
      <c r="B71" s="217"/>
      <c r="C71" s="1141" t="s">
        <v>409</v>
      </c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6"/>
      <c r="Z71" s="193"/>
      <c r="AA71" s="200"/>
      <c r="AF71" s="200"/>
      <c r="AG71" s="109" t="s">
        <v>409</v>
      </c>
    </row>
    <row r="72" spans="1:34" s="108" customFormat="1" ht="12" customHeight="1">
      <c r="A72" s="216"/>
      <c r="B72" s="217"/>
      <c r="C72" s="1145" t="s">
        <v>398</v>
      </c>
      <c r="D72" s="1145"/>
      <c r="E72" s="1145"/>
      <c r="F72" s="196"/>
      <c r="G72" s="196"/>
      <c r="H72" s="196"/>
      <c r="I72" s="196"/>
      <c r="J72" s="198"/>
      <c r="K72" s="196"/>
      <c r="L72" s="218">
        <v>120.03</v>
      </c>
      <c r="M72" s="212"/>
      <c r="N72" s="199"/>
      <c r="Z72" s="193"/>
      <c r="AA72" s="200"/>
      <c r="AF72" s="200" t="s">
        <v>398</v>
      </c>
    </row>
    <row r="73" spans="1:34" s="108" customFormat="1" ht="45" customHeight="1">
      <c r="A73" s="194" t="s">
        <v>137</v>
      </c>
      <c r="B73" s="195" t="s">
        <v>1906</v>
      </c>
      <c r="C73" s="1145" t="s">
        <v>1907</v>
      </c>
      <c r="D73" s="1145"/>
      <c r="E73" s="1145"/>
      <c r="F73" s="196" t="s">
        <v>539</v>
      </c>
      <c r="G73" s="196"/>
      <c r="H73" s="196"/>
      <c r="I73" s="255">
        <v>6.2831999999999999E-2</v>
      </c>
      <c r="J73" s="198"/>
      <c r="K73" s="196"/>
      <c r="L73" s="198"/>
      <c r="M73" s="196"/>
      <c r="N73" s="199"/>
      <c r="Z73" s="193"/>
      <c r="AA73" s="200" t="s">
        <v>1907</v>
      </c>
      <c r="AF73" s="200"/>
    </row>
    <row r="74" spans="1:34" s="108" customFormat="1" ht="12" customHeight="1">
      <c r="A74" s="201"/>
      <c r="B74" s="202"/>
      <c r="C74" s="1141" t="s">
        <v>1908</v>
      </c>
      <c r="D74" s="1141"/>
      <c r="E74" s="1141"/>
      <c r="F74" s="1141"/>
      <c r="G74" s="1141"/>
      <c r="H74" s="1141"/>
      <c r="I74" s="1141"/>
      <c r="J74" s="1141"/>
      <c r="K74" s="1141"/>
      <c r="L74" s="1141"/>
      <c r="M74" s="1141"/>
      <c r="N74" s="1146"/>
      <c r="Z74" s="193"/>
      <c r="AA74" s="200"/>
      <c r="AF74" s="200"/>
      <c r="AH74" s="109" t="s">
        <v>1908</v>
      </c>
    </row>
    <row r="75" spans="1:34" s="108" customFormat="1" ht="12" customHeight="1">
      <c r="A75" s="203"/>
      <c r="B75" s="204" t="s">
        <v>1882</v>
      </c>
      <c r="C75" s="1141" t="s">
        <v>1883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109" t="s">
        <v>1883</v>
      </c>
      <c r="AF75" s="200"/>
    </row>
    <row r="76" spans="1:34" s="108" customFormat="1" ht="33.75" customHeight="1">
      <c r="A76" s="203"/>
      <c r="B76" s="204" t="s">
        <v>385</v>
      </c>
      <c r="C76" s="1141" t="s">
        <v>386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B76" s="109" t="s">
        <v>386</v>
      </c>
      <c r="AF76" s="200"/>
    </row>
    <row r="77" spans="1:34" s="108" customFormat="1" ht="12">
      <c r="A77" s="205"/>
      <c r="B77" s="206">
        <v>1</v>
      </c>
      <c r="C77" s="1141" t="s">
        <v>446</v>
      </c>
      <c r="D77" s="1141"/>
      <c r="E77" s="1141"/>
      <c r="F77" s="207"/>
      <c r="G77" s="207"/>
      <c r="H77" s="207"/>
      <c r="I77" s="207"/>
      <c r="J77" s="220">
        <v>1345.96</v>
      </c>
      <c r="K77" s="250">
        <v>1.3125</v>
      </c>
      <c r="L77" s="208">
        <v>111</v>
      </c>
      <c r="M77" s="207"/>
      <c r="N77" s="210"/>
      <c r="Z77" s="193"/>
      <c r="AA77" s="200"/>
      <c r="AC77" s="109" t="s">
        <v>446</v>
      </c>
      <c r="AF77" s="200"/>
    </row>
    <row r="78" spans="1:34" s="108" customFormat="1" ht="12">
      <c r="A78" s="205"/>
      <c r="B78" s="206">
        <v>2</v>
      </c>
      <c r="C78" s="1141" t="s">
        <v>387</v>
      </c>
      <c r="D78" s="1141"/>
      <c r="E78" s="1141"/>
      <c r="F78" s="207"/>
      <c r="G78" s="207"/>
      <c r="H78" s="207"/>
      <c r="I78" s="207"/>
      <c r="J78" s="208">
        <v>117.43</v>
      </c>
      <c r="K78" s="250">
        <v>1.3125</v>
      </c>
      <c r="L78" s="208">
        <v>9.68</v>
      </c>
      <c r="M78" s="207"/>
      <c r="N78" s="210"/>
      <c r="Z78" s="193"/>
      <c r="AA78" s="200"/>
      <c r="AC78" s="109" t="s">
        <v>387</v>
      </c>
      <c r="AF78" s="200"/>
    </row>
    <row r="79" spans="1:34" s="108" customFormat="1" ht="12">
      <c r="A79" s="205"/>
      <c r="B79" s="206">
        <v>3</v>
      </c>
      <c r="C79" s="1141" t="s">
        <v>388</v>
      </c>
      <c r="D79" s="1141"/>
      <c r="E79" s="1141"/>
      <c r="F79" s="207"/>
      <c r="G79" s="207"/>
      <c r="H79" s="207"/>
      <c r="I79" s="207"/>
      <c r="J79" s="208">
        <v>14.83</v>
      </c>
      <c r="K79" s="250">
        <v>1.3125</v>
      </c>
      <c r="L79" s="208">
        <v>1.22</v>
      </c>
      <c r="M79" s="207"/>
      <c r="N79" s="210"/>
      <c r="Z79" s="193"/>
      <c r="AA79" s="200"/>
      <c r="AC79" s="109" t="s">
        <v>388</v>
      </c>
      <c r="AF79" s="200"/>
    </row>
    <row r="80" spans="1:34" s="108" customFormat="1" ht="12">
      <c r="A80" s="205"/>
      <c r="B80" s="206">
        <v>4</v>
      </c>
      <c r="C80" s="1141" t="s">
        <v>447</v>
      </c>
      <c r="D80" s="1141"/>
      <c r="E80" s="1141"/>
      <c r="F80" s="207"/>
      <c r="G80" s="207"/>
      <c r="H80" s="207"/>
      <c r="I80" s="207"/>
      <c r="J80" s="208">
        <v>434.65</v>
      </c>
      <c r="K80" s="207"/>
      <c r="L80" s="208">
        <v>27.31</v>
      </c>
      <c r="M80" s="207"/>
      <c r="N80" s="210"/>
      <c r="Z80" s="193"/>
      <c r="AA80" s="200"/>
      <c r="AC80" s="109" t="s">
        <v>447</v>
      </c>
      <c r="AF80" s="200"/>
    </row>
    <row r="81" spans="1:36" s="108" customFormat="1" ht="12">
      <c r="A81" s="205"/>
      <c r="B81" s="204"/>
      <c r="C81" s="1141" t="s">
        <v>448</v>
      </c>
      <c r="D81" s="1141"/>
      <c r="E81" s="1141"/>
      <c r="F81" s="207" t="s">
        <v>390</v>
      </c>
      <c r="G81" s="215">
        <v>154</v>
      </c>
      <c r="H81" s="250">
        <v>1.3125</v>
      </c>
      <c r="I81" s="249">
        <v>12.699918</v>
      </c>
      <c r="J81" s="204"/>
      <c r="K81" s="207"/>
      <c r="L81" s="204"/>
      <c r="M81" s="207"/>
      <c r="N81" s="210"/>
      <c r="Z81" s="193"/>
      <c r="AA81" s="200"/>
      <c r="AD81" s="109" t="s">
        <v>448</v>
      </c>
      <c r="AF81" s="200"/>
    </row>
    <row r="82" spans="1:36" s="108" customFormat="1" ht="12">
      <c r="A82" s="205"/>
      <c r="B82" s="204"/>
      <c r="C82" s="1141" t="s">
        <v>389</v>
      </c>
      <c r="D82" s="1141"/>
      <c r="E82" s="1141"/>
      <c r="F82" s="207" t="s">
        <v>390</v>
      </c>
      <c r="G82" s="248">
        <v>1.2</v>
      </c>
      <c r="H82" s="250">
        <v>1.3125</v>
      </c>
      <c r="I82" s="211">
        <v>9.8960400000000004E-2</v>
      </c>
      <c r="J82" s="204"/>
      <c r="K82" s="207"/>
      <c r="L82" s="204"/>
      <c r="M82" s="207"/>
      <c r="N82" s="210"/>
      <c r="Z82" s="193"/>
      <c r="AA82" s="200"/>
      <c r="AD82" s="109" t="s">
        <v>389</v>
      </c>
      <c r="AF82" s="200"/>
    </row>
    <row r="83" spans="1:36" s="108" customFormat="1" ht="12" customHeight="1">
      <c r="A83" s="205"/>
      <c r="B83" s="204"/>
      <c r="C83" s="1150" t="s">
        <v>391</v>
      </c>
      <c r="D83" s="1150"/>
      <c r="E83" s="1150"/>
      <c r="F83" s="212"/>
      <c r="G83" s="212"/>
      <c r="H83" s="212"/>
      <c r="I83" s="212"/>
      <c r="J83" s="221">
        <v>1898.04</v>
      </c>
      <c r="K83" s="212"/>
      <c r="L83" s="213">
        <v>147.99</v>
      </c>
      <c r="M83" s="212"/>
      <c r="N83" s="214"/>
      <c r="Z83" s="193"/>
      <c r="AA83" s="200"/>
      <c r="AE83" s="109" t="s">
        <v>391</v>
      </c>
      <c r="AF83" s="200"/>
    </row>
    <row r="84" spans="1:36" s="108" customFormat="1" ht="12">
      <c r="A84" s="205"/>
      <c r="B84" s="204"/>
      <c r="C84" s="1141" t="s">
        <v>392</v>
      </c>
      <c r="D84" s="1141"/>
      <c r="E84" s="1141"/>
      <c r="F84" s="207"/>
      <c r="G84" s="207"/>
      <c r="H84" s="207"/>
      <c r="I84" s="207"/>
      <c r="J84" s="204"/>
      <c r="K84" s="207"/>
      <c r="L84" s="208">
        <v>112.22</v>
      </c>
      <c r="M84" s="207"/>
      <c r="N84" s="210"/>
      <c r="Z84" s="193"/>
      <c r="AA84" s="200"/>
      <c r="AD84" s="109" t="s">
        <v>392</v>
      </c>
      <c r="AF84" s="200"/>
    </row>
    <row r="85" spans="1:36" s="108" customFormat="1" ht="45" customHeight="1">
      <c r="A85" s="205"/>
      <c r="B85" s="204" t="s">
        <v>1671</v>
      </c>
      <c r="C85" s="1141" t="s">
        <v>1672</v>
      </c>
      <c r="D85" s="1141"/>
      <c r="E85" s="1141"/>
      <c r="F85" s="207" t="s">
        <v>395</v>
      </c>
      <c r="G85" s="215">
        <v>121</v>
      </c>
      <c r="H85" s="207"/>
      <c r="I85" s="215">
        <v>121</v>
      </c>
      <c r="J85" s="204"/>
      <c r="K85" s="207"/>
      <c r="L85" s="208">
        <v>135.79</v>
      </c>
      <c r="M85" s="207"/>
      <c r="N85" s="210"/>
      <c r="Z85" s="193"/>
      <c r="AA85" s="200"/>
      <c r="AD85" s="109" t="s">
        <v>1672</v>
      </c>
      <c r="AF85" s="200"/>
    </row>
    <row r="86" spans="1:36" s="108" customFormat="1" ht="45" customHeight="1">
      <c r="A86" s="205"/>
      <c r="B86" s="204" t="s">
        <v>1673</v>
      </c>
      <c r="C86" s="1141" t="s">
        <v>1674</v>
      </c>
      <c r="D86" s="1141"/>
      <c r="E86" s="1141"/>
      <c r="F86" s="207" t="s">
        <v>395</v>
      </c>
      <c r="G86" s="215">
        <v>72</v>
      </c>
      <c r="H86" s="207"/>
      <c r="I86" s="215">
        <v>72</v>
      </c>
      <c r="J86" s="204"/>
      <c r="K86" s="207"/>
      <c r="L86" s="208">
        <v>80.8</v>
      </c>
      <c r="M86" s="207"/>
      <c r="N86" s="210"/>
      <c r="Z86" s="193"/>
      <c r="AA86" s="200"/>
      <c r="AD86" s="109" t="s">
        <v>1674</v>
      </c>
      <c r="AF86" s="200"/>
    </row>
    <row r="87" spans="1:36" s="108" customFormat="1" ht="12" customHeight="1">
      <c r="A87" s="216"/>
      <c r="B87" s="217"/>
      <c r="C87" s="1145" t="s">
        <v>398</v>
      </c>
      <c r="D87" s="1145"/>
      <c r="E87" s="1145"/>
      <c r="F87" s="196"/>
      <c r="G87" s="196"/>
      <c r="H87" s="196"/>
      <c r="I87" s="196"/>
      <c r="J87" s="198"/>
      <c r="K87" s="196"/>
      <c r="L87" s="218">
        <v>364.58</v>
      </c>
      <c r="M87" s="212"/>
      <c r="N87" s="199"/>
      <c r="Z87" s="193"/>
      <c r="AA87" s="200"/>
      <c r="AF87" s="200" t="s">
        <v>398</v>
      </c>
    </row>
    <row r="88" spans="1:36" s="108" customFormat="1" ht="22.5" customHeight="1">
      <c r="A88" s="194" t="s">
        <v>140</v>
      </c>
      <c r="B88" s="195" t="s">
        <v>1909</v>
      </c>
      <c r="C88" s="1145" t="s">
        <v>1910</v>
      </c>
      <c r="D88" s="1145"/>
      <c r="E88" s="1145"/>
      <c r="F88" s="196" t="s">
        <v>307</v>
      </c>
      <c r="G88" s="196"/>
      <c r="H88" s="196"/>
      <c r="I88" s="197">
        <v>6.2831999999999999</v>
      </c>
      <c r="J88" s="218">
        <v>76.989999999999995</v>
      </c>
      <c r="K88" s="196"/>
      <c r="L88" s="218">
        <v>483.74</v>
      </c>
      <c r="M88" s="196"/>
      <c r="N88" s="199"/>
      <c r="Z88" s="193"/>
      <c r="AA88" s="200" t="s">
        <v>1910</v>
      </c>
      <c r="AF88" s="200"/>
    </row>
    <row r="89" spans="1:36" s="108" customFormat="1" ht="12" customHeight="1">
      <c r="A89" s="216"/>
      <c r="B89" s="217"/>
      <c r="C89" s="1141" t="s">
        <v>409</v>
      </c>
      <c r="D89" s="1141"/>
      <c r="E89" s="1141"/>
      <c r="F89" s="1141"/>
      <c r="G89" s="1141"/>
      <c r="H89" s="1141"/>
      <c r="I89" s="1141"/>
      <c r="J89" s="1141"/>
      <c r="K89" s="1141"/>
      <c r="L89" s="1141"/>
      <c r="M89" s="1141"/>
      <c r="N89" s="1146"/>
      <c r="Z89" s="193"/>
      <c r="AA89" s="200"/>
      <c r="AF89" s="200"/>
      <c r="AG89" s="109" t="s">
        <v>409</v>
      </c>
    </row>
    <row r="90" spans="1:36" s="108" customFormat="1" ht="12" customHeight="1">
      <c r="A90" s="216"/>
      <c r="B90" s="217"/>
      <c r="C90" s="1145" t="s">
        <v>398</v>
      </c>
      <c r="D90" s="1145"/>
      <c r="E90" s="1145"/>
      <c r="F90" s="196"/>
      <c r="G90" s="196"/>
      <c r="H90" s="196"/>
      <c r="I90" s="196"/>
      <c r="J90" s="198"/>
      <c r="K90" s="196"/>
      <c r="L90" s="218">
        <v>483.74</v>
      </c>
      <c r="M90" s="212"/>
      <c r="N90" s="199"/>
      <c r="Z90" s="193"/>
      <c r="AA90" s="200"/>
      <c r="AF90" s="200" t="s">
        <v>398</v>
      </c>
    </row>
    <row r="91" spans="1:36" s="108" customFormat="1" ht="1.5" customHeight="1">
      <c r="A91" s="224"/>
      <c r="B91" s="217"/>
      <c r="C91" s="217"/>
      <c r="D91" s="217"/>
      <c r="E91" s="217"/>
      <c r="F91" s="225"/>
      <c r="G91" s="225"/>
      <c r="H91" s="225"/>
      <c r="I91" s="225"/>
      <c r="J91" s="226"/>
      <c r="K91" s="225"/>
      <c r="L91" s="226"/>
      <c r="M91" s="207"/>
      <c r="N91" s="226"/>
      <c r="Z91" s="193"/>
      <c r="AA91" s="200"/>
      <c r="AF91" s="200"/>
    </row>
    <row r="92" spans="1:36" s="108" customFormat="1" ht="12" customHeight="1">
      <c r="A92" s="227"/>
      <c r="B92" s="198"/>
      <c r="C92" s="1145" t="s">
        <v>1911</v>
      </c>
      <c r="D92" s="1145"/>
      <c r="E92" s="1145"/>
      <c r="F92" s="1145"/>
      <c r="G92" s="1145"/>
      <c r="H92" s="1145"/>
      <c r="I92" s="1145"/>
      <c r="J92" s="1145"/>
      <c r="K92" s="1145"/>
      <c r="L92" s="228"/>
      <c r="M92" s="229"/>
      <c r="N92" s="230"/>
      <c r="Z92" s="193"/>
      <c r="AA92" s="200"/>
      <c r="AF92" s="200"/>
      <c r="AI92" s="200" t="s">
        <v>1911</v>
      </c>
    </row>
    <row r="93" spans="1:36" s="108" customFormat="1" ht="12" customHeight="1">
      <c r="A93" s="231"/>
      <c r="B93" s="204"/>
      <c r="C93" s="1141" t="s">
        <v>416</v>
      </c>
      <c r="D93" s="1141"/>
      <c r="E93" s="1141"/>
      <c r="F93" s="1141"/>
      <c r="G93" s="1141"/>
      <c r="H93" s="1141"/>
      <c r="I93" s="1141"/>
      <c r="J93" s="1141"/>
      <c r="K93" s="1141"/>
      <c r="L93" s="232">
        <v>2263.5300000000002</v>
      </c>
      <c r="M93" s="233"/>
      <c r="N93" s="234"/>
      <c r="Z93" s="193"/>
      <c r="AA93" s="200"/>
      <c r="AF93" s="200"/>
      <c r="AI93" s="200"/>
      <c r="AJ93" s="109" t="s">
        <v>416</v>
      </c>
    </row>
    <row r="94" spans="1:36" s="108" customFormat="1" ht="12" customHeight="1">
      <c r="A94" s="231"/>
      <c r="B94" s="204"/>
      <c r="C94" s="1141" t="s">
        <v>417</v>
      </c>
      <c r="D94" s="1141"/>
      <c r="E94" s="1141"/>
      <c r="F94" s="1141"/>
      <c r="G94" s="1141"/>
      <c r="H94" s="1141"/>
      <c r="I94" s="1141"/>
      <c r="J94" s="1141"/>
      <c r="K94" s="1141"/>
      <c r="L94" s="236"/>
      <c r="M94" s="233"/>
      <c r="N94" s="234"/>
      <c r="Z94" s="193"/>
      <c r="AA94" s="200"/>
      <c r="AF94" s="200"/>
      <c r="AI94" s="200"/>
      <c r="AJ94" s="109" t="s">
        <v>417</v>
      </c>
    </row>
    <row r="95" spans="1:36" s="108" customFormat="1" ht="12" customHeight="1">
      <c r="A95" s="231"/>
      <c r="B95" s="204"/>
      <c r="C95" s="1141" t="s">
        <v>488</v>
      </c>
      <c r="D95" s="1141"/>
      <c r="E95" s="1141"/>
      <c r="F95" s="1141"/>
      <c r="G95" s="1141"/>
      <c r="H95" s="1141"/>
      <c r="I95" s="1141"/>
      <c r="J95" s="1141"/>
      <c r="K95" s="1141"/>
      <c r="L95" s="257">
        <v>162.35</v>
      </c>
      <c r="M95" s="233"/>
      <c r="N95" s="234"/>
      <c r="Z95" s="193"/>
      <c r="AA95" s="200"/>
      <c r="AF95" s="200"/>
      <c r="AI95" s="200"/>
      <c r="AJ95" s="109" t="s">
        <v>488</v>
      </c>
    </row>
    <row r="96" spans="1:36" s="108" customFormat="1" ht="12" customHeight="1">
      <c r="A96" s="231"/>
      <c r="B96" s="204"/>
      <c r="C96" s="1141" t="s">
        <v>418</v>
      </c>
      <c r="D96" s="1141"/>
      <c r="E96" s="1141"/>
      <c r="F96" s="1141"/>
      <c r="G96" s="1141"/>
      <c r="H96" s="1141"/>
      <c r="I96" s="1141"/>
      <c r="J96" s="1141"/>
      <c r="K96" s="1141"/>
      <c r="L96" s="257">
        <v>20.12</v>
      </c>
      <c r="M96" s="233"/>
      <c r="N96" s="234"/>
      <c r="Z96" s="193"/>
      <c r="AA96" s="200"/>
      <c r="AF96" s="200"/>
      <c r="AI96" s="200"/>
      <c r="AJ96" s="109" t="s">
        <v>418</v>
      </c>
    </row>
    <row r="97" spans="1:38" s="108" customFormat="1" ht="12" customHeight="1">
      <c r="A97" s="231"/>
      <c r="B97" s="204"/>
      <c r="C97" s="1141" t="s">
        <v>419</v>
      </c>
      <c r="D97" s="1141"/>
      <c r="E97" s="1141"/>
      <c r="F97" s="1141"/>
      <c r="G97" s="1141"/>
      <c r="H97" s="1141"/>
      <c r="I97" s="1141"/>
      <c r="J97" s="1141"/>
      <c r="K97" s="1141"/>
      <c r="L97" s="257">
        <v>1.83</v>
      </c>
      <c r="M97" s="233"/>
      <c r="N97" s="234"/>
      <c r="Z97" s="193"/>
      <c r="AA97" s="200"/>
      <c r="AF97" s="200"/>
      <c r="AI97" s="200"/>
      <c r="AJ97" s="109" t="s">
        <v>419</v>
      </c>
    </row>
    <row r="98" spans="1:38" s="108" customFormat="1" ht="12" customHeight="1">
      <c r="A98" s="231"/>
      <c r="B98" s="204"/>
      <c r="C98" s="1141" t="s">
        <v>420</v>
      </c>
      <c r="D98" s="1141"/>
      <c r="E98" s="1141"/>
      <c r="F98" s="1141"/>
      <c r="G98" s="1141"/>
      <c r="H98" s="1141"/>
      <c r="I98" s="1141"/>
      <c r="J98" s="1141"/>
      <c r="K98" s="1141"/>
      <c r="L98" s="232">
        <v>2081.06</v>
      </c>
      <c r="M98" s="233"/>
      <c r="N98" s="234"/>
      <c r="Z98" s="193"/>
      <c r="AA98" s="200"/>
      <c r="AF98" s="200"/>
      <c r="AI98" s="200"/>
      <c r="AJ98" s="109" t="s">
        <v>420</v>
      </c>
    </row>
    <row r="99" spans="1:38" s="108" customFormat="1" ht="12" customHeight="1">
      <c r="A99" s="231"/>
      <c r="B99" s="204"/>
      <c r="C99" s="1141" t="s">
        <v>421</v>
      </c>
      <c r="D99" s="1141"/>
      <c r="E99" s="1141"/>
      <c r="F99" s="1141"/>
      <c r="G99" s="1141"/>
      <c r="H99" s="1141"/>
      <c r="I99" s="1141"/>
      <c r="J99" s="1141"/>
      <c r="K99" s="1141"/>
      <c r="L99" s="232">
        <v>2580.41</v>
      </c>
      <c r="M99" s="233"/>
      <c r="N99" s="234"/>
      <c r="Z99" s="193"/>
      <c r="AA99" s="200"/>
      <c r="AF99" s="200"/>
      <c r="AI99" s="200"/>
      <c r="AJ99" s="109" t="s">
        <v>421</v>
      </c>
    </row>
    <row r="100" spans="1:38" s="108" customFormat="1" ht="12" customHeight="1">
      <c r="A100" s="231"/>
      <c r="B100" s="204"/>
      <c r="C100" s="1141" t="s">
        <v>417</v>
      </c>
      <c r="D100" s="1141"/>
      <c r="E100" s="1141"/>
      <c r="F100" s="1141"/>
      <c r="G100" s="1141"/>
      <c r="H100" s="1141"/>
      <c r="I100" s="1141"/>
      <c r="J100" s="1141"/>
      <c r="K100" s="1141"/>
      <c r="L100" s="236"/>
      <c r="M100" s="233"/>
      <c r="N100" s="234"/>
      <c r="Z100" s="193"/>
      <c r="AA100" s="200"/>
      <c r="AF100" s="200"/>
      <c r="AI100" s="200"/>
      <c r="AJ100" s="109" t="s">
        <v>417</v>
      </c>
    </row>
    <row r="101" spans="1:38" s="108" customFormat="1" ht="12" customHeight="1">
      <c r="A101" s="231"/>
      <c r="B101" s="204"/>
      <c r="C101" s="1141" t="s">
        <v>489</v>
      </c>
      <c r="D101" s="1141"/>
      <c r="E101" s="1141"/>
      <c r="F101" s="1141"/>
      <c r="G101" s="1141"/>
      <c r="H101" s="1141"/>
      <c r="I101" s="1141"/>
      <c r="J101" s="1141"/>
      <c r="K101" s="1141"/>
      <c r="L101" s="257">
        <v>162.35</v>
      </c>
      <c r="M101" s="233"/>
      <c r="N101" s="234"/>
      <c r="Z101" s="193"/>
      <c r="AA101" s="200"/>
      <c r="AF101" s="200"/>
      <c r="AI101" s="200"/>
      <c r="AJ101" s="109" t="s">
        <v>489</v>
      </c>
    </row>
    <row r="102" spans="1:38" s="108" customFormat="1" ht="12" customHeight="1">
      <c r="A102" s="231"/>
      <c r="B102" s="204"/>
      <c r="C102" s="1141" t="s">
        <v>490</v>
      </c>
      <c r="D102" s="1141"/>
      <c r="E102" s="1141"/>
      <c r="F102" s="1141"/>
      <c r="G102" s="1141"/>
      <c r="H102" s="1141"/>
      <c r="I102" s="1141"/>
      <c r="J102" s="1141"/>
      <c r="K102" s="1141"/>
      <c r="L102" s="257">
        <v>20.12</v>
      </c>
      <c r="M102" s="233"/>
      <c r="N102" s="234"/>
      <c r="Z102" s="193"/>
      <c r="AA102" s="200"/>
      <c r="AF102" s="200"/>
      <c r="AI102" s="200"/>
      <c r="AJ102" s="109" t="s">
        <v>490</v>
      </c>
    </row>
    <row r="103" spans="1:38" s="108" customFormat="1" ht="12" customHeight="1">
      <c r="A103" s="231"/>
      <c r="B103" s="204"/>
      <c r="C103" s="1141" t="s">
        <v>491</v>
      </c>
      <c r="D103" s="1141"/>
      <c r="E103" s="1141"/>
      <c r="F103" s="1141"/>
      <c r="G103" s="1141"/>
      <c r="H103" s="1141"/>
      <c r="I103" s="1141"/>
      <c r="J103" s="1141"/>
      <c r="K103" s="1141"/>
      <c r="L103" s="257">
        <v>1.83</v>
      </c>
      <c r="M103" s="233"/>
      <c r="N103" s="234"/>
      <c r="Z103" s="193"/>
      <c r="AA103" s="200"/>
      <c r="AF103" s="200"/>
      <c r="AI103" s="200"/>
      <c r="AJ103" s="109" t="s">
        <v>491</v>
      </c>
    </row>
    <row r="104" spans="1:38" s="108" customFormat="1" ht="12" customHeight="1">
      <c r="A104" s="231"/>
      <c r="B104" s="204"/>
      <c r="C104" s="1141" t="s">
        <v>492</v>
      </c>
      <c r="D104" s="1141"/>
      <c r="E104" s="1141"/>
      <c r="F104" s="1141"/>
      <c r="G104" s="1141"/>
      <c r="H104" s="1141"/>
      <c r="I104" s="1141"/>
      <c r="J104" s="1141"/>
      <c r="K104" s="1141"/>
      <c r="L104" s="232">
        <v>2081.06</v>
      </c>
      <c r="M104" s="233"/>
      <c r="N104" s="234"/>
      <c r="Z104" s="193"/>
      <c r="AA104" s="200"/>
      <c r="AF104" s="200"/>
      <c r="AI104" s="200"/>
      <c r="AJ104" s="109" t="s">
        <v>492</v>
      </c>
    </row>
    <row r="105" spans="1:38" s="108" customFormat="1" ht="12" customHeight="1">
      <c r="A105" s="231"/>
      <c r="B105" s="204"/>
      <c r="C105" s="1141" t="s">
        <v>493</v>
      </c>
      <c r="D105" s="1141"/>
      <c r="E105" s="1141"/>
      <c r="F105" s="1141"/>
      <c r="G105" s="1141"/>
      <c r="H105" s="1141"/>
      <c r="I105" s="1141"/>
      <c r="J105" s="1141"/>
      <c r="K105" s="1141"/>
      <c r="L105" s="257">
        <v>198.67</v>
      </c>
      <c r="M105" s="233"/>
      <c r="N105" s="234"/>
      <c r="Z105" s="193"/>
      <c r="AA105" s="200"/>
      <c r="AF105" s="200"/>
      <c r="AI105" s="200"/>
      <c r="AJ105" s="109" t="s">
        <v>493</v>
      </c>
    </row>
    <row r="106" spans="1:38" s="108" customFormat="1" ht="12" customHeight="1">
      <c r="A106" s="231"/>
      <c r="B106" s="204"/>
      <c r="C106" s="1141" t="s">
        <v>494</v>
      </c>
      <c r="D106" s="1141"/>
      <c r="E106" s="1141"/>
      <c r="F106" s="1141"/>
      <c r="G106" s="1141"/>
      <c r="H106" s="1141"/>
      <c r="I106" s="1141"/>
      <c r="J106" s="1141"/>
      <c r="K106" s="1141"/>
      <c r="L106" s="257">
        <v>118.21</v>
      </c>
      <c r="M106" s="233"/>
      <c r="N106" s="234"/>
      <c r="Z106" s="193"/>
      <c r="AA106" s="200"/>
      <c r="AF106" s="200"/>
      <c r="AI106" s="200"/>
      <c r="AJ106" s="109" t="s">
        <v>494</v>
      </c>
    </row>
    <row r="107" spans="1:38" s="108" customFormat="1" ht="12" customHeight="1">
      <c r="A107" s="231"/>
      <c r="B107" s="204"/>
      <c r="C107" s="1141" t="s">
        <v>431</v>
      </c>
      <c r="D107" s="1141"/>
      <c r="E107" s="1141"/>
      <c r="F107" s="1141"/>
      <c r="G107" s="1141"/>
      <c r="H107" s="1141"/>
      <c r="I107" s="1141"/>
      <c r="J107" s="1141"/>
      <c r="K107" s="1141"/>
      <c r="L107" s="257">
        <v>164.18</v>
      </c>
      <c r="M107" s="233"/>
      <c r="N107" s="234"/>
      <c r="Z107" s="193"/>
      <c r="AA107" s="200"/>
      <c r="AF107" s="200"/>
      <c r="AI107" s="200"/>
      <c r="AJ107" s="109" t="s">
        <v>431</v>
      </c>
    </row>
    <row r="108" spans="1:38" s="108" customFormat="1" ht="12" customHeight="1">
      <c r="A108" s="231"/>
      <c r="B108" s="204"/>
      <c r="C108" s="1141" t="s">
        <v>432</v>
      </c>
      <c r="D108" s="1141"/>
      <c r="E108" s="1141"/>
      <c r="F108" s="1141"/>
      <c r="G108" s="1141"/>
      <c r="H108" s="1141"/>
      <c r="I108" s="1141"/>
      <c r="J108" s="1141"/>
      <c r="K108" s="1141"/>
      <c r="L108" s="257">
        <v>198.67</v>
      </c>
      <c r="M108" s="233"/>
      <c r="N108" s="234"/>
      <c r="Z108" s="193"/>
      <c r="AA108" s="200"/>
      <c r="AF108" s="200"/>
      <c r="AI108" s="200"/>
      <c r="AJ108" s="109" t="s">
        <v>432</v>
      </c>
    </row>
    <row r="109" spans="1:38" s="108" customFormat="1" ht="12" customHeight="1">
      <c r="A109" s="231"/>
      <c r="B109" s="204"/>
      <c r="C109" s="1141" t="s">
        <v>433</v>
      </c>
      <c r="D109" s="1141"/>
      <c r="E109" s="1141"/>
      <c r="F109" s="1141"/>
      <c r="G109" s="1141"/>
      <c r="H109" s="1141"/>
      <c r="I109" s="1141"/>
      <c r="J109" s="1141"/>
      <c r="K109" s="1141"/>
      <c r="L109" s="257">
        <v>118.21</v>
      </c>
      <c r="M109" s="233"/>
      <c r="N109" s="234"/>
      <c r="Z109" s="193"/>
      <c r="AA109" s="200"/>
      <c r="AF109" s="200"/>
      <c r="AI109" s="200"/>
      <c r="AJ109" s="109" t="s">
        <v>433</v>
      </c>
    </row>
    <row r="110" spans="1:38" s="108" customFormat="1" ht="12" customHeight="1">
      <c r="A110" s="231"/>
      <c r="B110" s="226"/>
      <c r="C110" s="1142" t="s">
        <v>1912</v>
      </c>
      <c r="D110" s="1142"/>
      <c r="E110" s="1142"/>
      <c r="F110" s="1142"/>
      <c r="G110" s="1142"/>
      <c r="H110" s="1142"/>
      <c r="I110" s="1142"/>
      <c r="J110" s="1142"/>
      <c r="K110" s="1142"/>
      <c r="L110" s="239">
        <v>2580.41</v>
      </c>
      <c r="M110" s="240"/>
      <c r="N110" s="253"/>
      <c r="Z110" s="193"/>
      <c r="AA110" s="200"/>
      <c r="AF110" s="200"/>
      <c r="AI110" s="200"/>
      <c r="AK110" s="200" t="s">
        <v>1912</v>
      </c>
    </row>
    <row r="111" spans="1:38" s="108" customFormat="1" ht="12" customHeight="1">
      <c r="A111" s="1089" t="s">
        <v>1913</v>
      </c>
      <c r="B111" s="1090"/>
      <c r="C111" s="1090"/>
      <c r="D111" s="1090"/>
      <c r="E111" s="1090"/>
      <c r="F111" s="1090"/>
      <c r="G111" s="1090"/>
      <c r="H111" s="1090"/>
      <c r="I111" s="1090"/>
      <c r="J111" s="1090"/>
      <c r="K111" s="1090"/>
      <c r="L111" s="1090"/>
      <c r="M111" s="1090"/>
      <c r="N111" s="1095"/>
      <c r="Z111" s="193" t="s">
        <v>1913</v>
      </c>
      <c r="AA111" s="200"/>
      <c r="AF111" s="200"/>
      <c r="AI111" s="200"/>
      <c r="AK111" s="200"/>
    </row>
    <row r="112" spans="1:38" s="108" customFormat="1" ht="12" customHeight="1">
      <c r="A112" s="1147" t="s">
        <v>1862</v>
      </c>
      <c r="B112" s="1148"/>
      <c r="C112" s="1148"/>
      <c r="D112" s="1148"/>
      <c r="E112" s="1148"/>
      <c r="F112" s="1148"/>
      <c r="G112" s="1148"/>
      <c r="H112" s="1148"/>
      <c r="I112" s="1148"/>
      <c r="J112" s="1148"/>
      <c r="K112" s="1148"/>
      <c r="L112" s="1148"/>
      <c r="M112" s="1148"/>
      <c r="N112" s="1149"/>
      <c r="Z112" s="193"/>
      <c r="AA112" s="200"/>
      <c r="AF112" s="200"/>
      <c r="AI112" s="200"/>
      <c r="AK112" s="200"/>
      <c r="AL112" s="200" t="s">
        <v>1862</v>
      </c>
    </row>
    <row r="113" spans="1:38" s="108" customFormat="1" ht="33.75" customHeight="1">
      <c r="A113" s="194" t="s">
        <v>143</v>
      </c>
      <c r="B113" s="195" t="s">
        <v>745</v>
      </c>
      <c r="C113" s="1145" t="s">
        <v>746</v>
      </c>
      <c r="D113" s="1145"/>
      <c r="E113" s="1145"/>
      <c r="F113" s="196" t="s">
        <v>414</v>
      </c>
      <c r="G113" s="196"/>
      <c r="H113" s="196"/>
      <c r="I113" s="223">
        <v>2E-3</v>
      </c>
      <c r="J113" s="218">
        <v>64.680000000000007</v>
      </c>
      <c r="K113" s="196"/>
      <c r="L113" s="218">
        <v>0.13</v>
      </c>
      <c r="M113" s="196"/>
      <c r="N113" s="199"/>
      <c r="Z113" s="193"/>
      <c r="AA113" s="200" t="s">
        <v>746</v>
      </c>
      <c r="AF113" s="200"/>
      <c r="AI113" s="200"/>
      <c r="AK113" s="200"/>
      <c r="AL113" s="200"/>
    </row>
    <row r="114" spans="1:38" s="108" customFormat="1" ht="12" customHeight="1">
      <c r="A114" s="216"/>
      <c r="B114" s="217"/>
      <c r="C114" s="1141" t="s">
        <v>747</v>
      </c>
      <c r="D114" s="1141"/>
      <c r="E114" s="1141"/>
      <c r="F114" s="1141"/>
      <c r="G114" s="1141"/>
      <c r="H114" s="1141"/>
      <c r="I114" s="1141"/>
      <c r="J114" s="1141"/>
      <c r="K114" s="1141"/>
      <c r="L114" s="1141"/>
      <c r="M114" s="1141"/>
      <c r="N114" s="1146"/>
      <c r="Z114" s="193"/>
      <c r="AA114" s="200"/>
      <c r="AF114" s="200"/>
      <c r="AG114" s="109" t="s">
        <v>747</v>
      </c>
      <c r="AI114" s="200"/>
      <c r="AK114" s="200"/>
      <c r="AL114" s="200"/>
    </row>
    <row r="115" spans="1:38" s="108" customFormat="1" ht="12" customHeight="1">
      <c r="A115" s="216"/>
      <c r="B115" s="217"/>
      <c r="C115" s="1145" t="s">
        <v>398</v>
      </c>
      <c r="D115" s="1145"/>
      <c r="E115" s="1145"/>
      <c r="F115" s="196"/>
      <c r="G115" s="196"/>
      <c r="H115" s="196"/>
      <c r="I115" s="196"/>
      <c r="J115" s="198"/>
      <c r="K115" s="196"/>
      <c r="L115" s="218">
        <v>0.13</v>
      </c>
      <c r="M115" s="212"/>
      <c r="N115" s="199"/>
      <c r="Z115" s="193"/>
      <c r="AA115" s="200"/>
      <c r="AF115" s="200" t="s">
        <v>398</v>
      </c>
      <c r="AI115" s="200"/>
      <c r="AK115" s="200"/>
      <c r="AL115" s="200"/>
    </row>
    <row r="116" spans="1:38" s="108" customFormat="1" ht="33.75" customHeight="1">
      <c r="A116" s="194" t="s">
        <v>146</v>
      </c>
      <c r="B116" s="195" t="s">
        <v>750</v>
      </c>
      <c r="C116" s="1145" t="s">
        <v>751</v>
      </c>
      <c r="D116" s="1145"/>
      <c r="E116" s="1145"/>
      <c r="F116" s="196" t="s">
        <v>414</v>
      </c>
      <c r="G116" s="196"/>
      <c r="H116" s="196"/>
      <c r="I116" s="223">
        <v>9.0999999999999998E-2</v>
      </c>
      <c r="J116" s="218">
        <v>76.09</v>
      </c>
      <c r="K116" s="196"/>
      <c r="L116" s="218">
        <v>6.92</v>
      </c>
      <c r="M116" s="196"/>
      <c r="N116" s="199"/>
      <c r="Z116" s="193"/>
      <c r="AA116" s="200" t="s">
        <v>751</v>
      </c>
      <c r="AF116" s="200"/>
      <c r="AI116" s="200"/>
      <c r="AK116" s="200"/>
      <c r="AL116" s="200"/>
    </row>
    <row r="117" spans="1:38" s="108" customFormat="1" ht="12" customHeight="1">
      <c r="A117" s="216"/>
      <c r="B117" s="217"/>
      <c r="C117" s="1141" t="s">
        <v>747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F117" s="200"/>
      <c r="AG117" s="109" t="s">
        <v>747</v>
      </c>
      <c r="AI117" s="200"/>
      <c r="AK117" s="200"/>
      <c r="AL117" s="200"/>
    </row>
    <row r="118" spans="1:38" s="108" customFormat="1" ht="12" customHeight="1">
      <c r="A118" s="216"/>
      <c r="B118" s="217"/>
      <c r="C118" s="1145" t="s">
        <v>398</v>
      </c>
      <c r="D118" s="1145"/>
      <c r="E118" s="1145"/>
      <c r="F118" s="196"/>
      <c r="G118" s="196"/>
      <c r="H118" s="196"/>
      <c r="I118" s="196"/>
      <c r="J118" s="198"/>
      <c r="K118" s="196"/>
      <c r="L118" s="218">
        <v>6.92</v>
      </c>
      <c r="M118" s="212"/>
      <c r="N118" s="199"/>
      <c r="Z118" s="193"/>
      <c r="AA118" s="200"/>
      <c r="AF118" s="200" t="s">
        <v>398</v>
      </c>
      <c r="AI118" s="200"/>
      <c r="AK118" s="200"/>
      <c r="AL118" s="200"/>
    </row>
    <row r="119" spans="1:38" s="108" customFormat="1" ht="33.75" customHeight="1">
      <c r="A119" s="194" t="s">
        <v>159</v>
      </c>
      <c r="B119" s="195" t="s">
        <v>753</v>
      </c>
      <c r="C119" s="1145" t="s">
        <v>754</v>
      </c>
      <c r="D119" s="1145"/>
      <c r="E119" s="1145"/>
      <c r="F119" s="196" t="s">
        <v>414</v>
      </c>
      <c r="G119" s="196"/>
      <c r="H119" s="196"/>
      <c r="I119" s="223">
        <v>3.4000000000000002E-2</v>
      </c>
      <c r="J119" s="218">
        <v>106.91</v>
      </c>
      <c r="K119" s="196"/>
      <c r="L119" s="218">
        <v>3.63</v>
      </c>
      <c r="M119" s="196"/>
      <c r="N119" s="199"/>
      <c r="Z119" s="193"/>
      <c r="AA119" s="200" t="s">
        <v>754</v>
      </c>
      <c r="AF119" s="200"/>
      <c r="AI119" s="200"/>
      <c r="AK119" s="200"/>
      <c r="AL119" s="200"/>
    </row>
    <row r="120" spans="1:38" s="108" customFormat="1" ht="12" customHeight="1">
      <c r="A120" s="216"/>
      <c r="B120" s="217"/>
      <c r="C120" s="1141" t="s">
        <v>747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F120" s="200"/>
      <c r="AG120" s="109" t="s">
        <v>747</v>
      </c>
      <c r="AI120" s="200"/>
      <c r="AK120" s="200"/>
      <c r="AL120" s="200"/>
    </row>
    <row r="121" spans="1:38" s="108" customFormat="1" ht="12" customHeight="1">
      <c r="A121" s="216"/>
      <c r="B121" s="217"/>
      <c r="C121" s="1145" t="s">
        <v>398</v>
      </c>
      <c r="D121" s="1145"/>
      <c r="E121" s="1145"/>
      <c r="F121" s="196"/>
      <c r="G121" s="196"/>
      <c r="H121" s="196"/>
      <c r="I121" s="196"/>
      <c r="J121" s="198"/>
      <c r="K121" s="196"/>
      <c r="L121" s="218">
        <v>3.63</v>
      </c>
      <c r="M121" s="212"/>
      <c r="N121" s="199"/>
      <c r="Z121" s="193"/>
      <c r="AA121" s="200"/>
      <c r="AF121" s="200" t="s">
        <v>398</v>
      </c>
      <c r="AI121" s="200"/>
      <c r="AK121" s="200"/>
      <c r="AL121" s="200"/>
    </row>
    <row r="122" spans="1:38" s="108" customFormat="1" ht="1.5" customHeight="1">
      <c r="A122" s="224"/>
      <c r="B122" s="217"/>
      <c r="C122" s="217"/>
      <c r="D122" s="217"/>
      <c r="E122" s="217"/>
      <c r="F122" s="225"/>
      <c r="G122" s="225"/>
      <c r="H122" s="225"/>
      <c r="I122" s="225"/>
      <c r="J122" s="226"/>
      <c r="K122" s="225"/>
      <c r="L122" s="226"/>
      <c r="M122" s="207"/>
      <c r="N122" s="226"/>
      <c r="Z122" s="193"/>
      <c r="AA122" s="200"/>
      <c r="AF122" s="200"/>
      <c r="AI122" s="200"/>
      <c r="AK122" s="200"/>
      <c r="AL122" s="200"/>
    </row>
    <row r="123" spans="1:38" s="108" customFormat="1" ht="12" customHeight="1">
      <c r="A123" s="227"/>
      <c r="B123" s="198"/>
      <c r="C123" s="1145" t="s">
        <v>1914</v>
      </c>
      <c r="D123" s="1145"/>
      <c r="E123" s="1145"/>
      <c r="F123" s="1145"/>
      <c r="G123" s="1145"/>
      <c r="H123" s="1145"/>
      <c r="I123" s="1145"/>
      <c r="J123" s="1145"/>
      <c r="K123" s="1145"/>
      <c r="L123" s="228"/>
      <c r="M123" s="229"/>
      <c r="N123" s="230"/>
      <c r="Z123" s="193"/>
      <c r="AA123" s="200"/>
      <c r="AF123" s="200"/>
      <c r="AI123" s="200" t="s">
        <v>1914</v>
      </c>
      <c r="AK123" s="200"/>
      <c r="AL123" s="200"/>
    </row>
    <row r="124" spans="1:38" s="108" customFormat="1" ht="12" customHeight="1">
      <c r="A124" s="231"/>
      <c r="B124" s="204"/>
      <c r="C124" s="1141" t="s">
        <v>416</v>
      </c>
      <c r="D124" s="1141"/>
      <c r="E124" s="1141"/>
      <c r="F124" s="1141"/>
      <c r="G124" s="1141"/>
      <c r="H124" s="1141"/>
      <c r="I124" s="1141"/>
      <c r="J124" s="1141"/>
      <c r="K124" s="1141"/>
      <c r="L124" s="257">
        <v>10.68</v>
      </c>
      <c r="M124" s="233"/>
      <c r="N124" s="234"/>
      <c r="Z124" s="193"/>
      <c r="AA124" s="200"/>
      <c r="AF124" s="200"/>
      <c r="AI124" s="200"/>
      <c r="AJ124" s="109" t="s">
        <v>416</v>
      </c>
      <c r="AK124" s="200"/>
      <c r="AL124" s="200"/>
    </row>
    <row r="125" spans="1:38" s="108" customFormat="1" ht="12" customHeight="1">
      <c r="A125" s="231"/>
      <c r="B125" s="204"/>
      <c r="C125" s="1141" t="s">
        <v>417</v>
      </c>
      <c r="D125" s="1141"/>
      <c r="E125" s="1141"/>
      <c r="F125" s="1141"/>
      <c r="G125" s="1141"/>
      <c r="H125" s="1141"/>
      <c r="I125" s="1141"/>
      <c r="J125" s="1141"/>
      <c r="K125" s="1141"/>
      <c r="L125" s="236"/>
      <c r="M125" s="233"/>
      <c r="N125" s="234"/>
      <c r="Z125" s="193"/>
      <c r="AA125" s="200"/>
      <c r="AF125" s="200"/>
      <c r="AI125" s="200"/>
      <c r="AJ125" s="109" t="s">
        <v>417</v>
      </c>
      <c r="AK125" s="200"/>
      <c r="AL125" s="200"/>
    </row>
    <row r="126" spans="1:38" s="108" customFormat="1" ht="12" customHeight="1">
      <c r="A126" s="231"/>
      <c r="B126" s="204"/>
      <c r="C126" s="1141" t="s">
        <v>420</v>
      </c>
      <c r="D126" s="1141"/>
      <c r="E126" s="1141"/>
      <c r="F126" s="1141"/>
      <c r="G126" s="1141"/>
      <c r="H126" s="1141"/>
      <c r="I126" s="1141"/>
      <c r="J126" s="1141"/>
      <c r="K126" s="1141"/>
      <c r="L126" s="257">
        <v>10.68</v>
      </c>
      <c r="M126" s="233"/>
      <c r="N126" s="234"/>
      <c r="Z126" s="193"/>
      <c r="AA126" s="200"/>
      <c r="AF126" s="200"/>
      <c r="AI126" s="200"/>
      <c r="AJ126" s="109" t="s">
        <v>420</v>
      </c>
      <c r="AK126" s="200"/>
      <c r="AL126" s="200"/>
    </row>
    <row r="127" spans="1:38" s="108" customFormat="1" ht="12" customHeight="1">
      <c r="A127" s="231"/>
      <c r="B127" s="204"/>
      <c r="C127" s="1141" t="s">
        <v>421</v>
      </c>
      <c r="D127" s="1141"/>
      <c r="E127" s="1141"/>
      <c r="F127" s="1141"/>
      <c r="G127" s="1141"/>
      <c r="H127" s="1141"/>
      <c r="I127" s="1141"/>
      <c r="J127" s="1141"/>
      <c r="K127" s="1141"/>
      <c r="L127" s="257">
        <v>10.68</v>
      </c>
      <c r="M127" s="233"/>
      <c r="N127" s="234"/>
      <c r="Z127" s="193"/>
      <c r="AA127" s="200"/>
      <c r="AF127" s="200"/>
      <c r="AI127" s="200"/>
      <c r="AJ127" s="109" t="s">
        <v>421</v>
      </c>
      <c r="AK127" s="200"/>
      <c r="AL127" s="200"/>
    </row>
    <row r="128" spans="1:38" s="108" customFormat="1" ht="12" customHeight="1">
      <c r="A128" s="231"/>
      <c r="B128" s="204"/>
      <c r="C128" s="1141" t="s">
        <v>417</v>
      </c>
      <c r="D128" s="1141"/>
      <c r="E128" s="1141"/>
      <c r="F128" s="1141"/>
      <c r="G128" s="1141"/>
      <c r="H128" s="1141"/>
      <c r="I128" s="1141"/>
      <c r="J128" s="1141"/>
      <c r="K128" s="1141"/>
      <c r="L128" s="236"/>
      <c r="M128" s="233"/>
      <c r="N128" s="234"/>
      <c r="Z128" s="193"/>
      <c r="AA128" s="200"/>
      <c r="AF128" s="200"/>
      <c r="AI128" s="200"/>
      <c r="AJ128" s="109" t="s">
        <v>417</v>
      </c>
      <c r="AK128" s="200"/>
      <c r="AL128" s="200"/>
    </row>
    <row r="129" spans="1:40" s="108" customFormat="1" ht="12" customHeight="1">
      <c r="A129" s="231"/>
      <c r="B129" s="204"/>
      <c r="C129" s="1141" t="s">
        <v>492</v>
      </c>
      <c r="D129" s="1141"/>
      <c r="E129" s="1141"/>
      <c r="F129" s="1141"/>
      <c r="G129" s="1141"/>
      <c r="H129" s="1141"/>
      <c r="I129" s="1141"/>
      <c r="J129" s="1141"/>
      <c r="K129" s="1141"/>
      <c r="L129" s="257">
        <v>10.68</v>
      </c>
      <c r="M129" s="233"/>
      <c r="N129" s="234"/>
      <c r="Z129" s="193"/>
      <c r="AA129" s="200"/>
      <c r="AF129" s="200"/>
      <c r="AI129" s="200"/>
      <c r="AJ129" s="109" t="s">
        <v>492</v>
      </c>
      <c r="AK129" s="200"/>
      <c r="AL129" s="200"/>
    </row>
    <row r="130" spans="1:40" s="108" customFormat="1" ht="12" customHeight="1">
      <c r="A130" s="231"/>
      <c r="B130" s="226"/>
      <c r="C130" s="1142" t="s">
        <v>1915</v>
      </c>
      <c r="D130" s="1142"/>
      <c r="E130" s="1142"/>
      <c r="F130" s="1142"/>
      <c r="G130" s="1142"/>
      <c r="H130" s="1142"/>
      <c r="I130" s="1142"/>
      <c r="J130" s="1142"/>
      <c r="K130" s="1142"/>
      <c r="L130" s="258">
        <v>10.68</v>
      </c>
      <c r="M130" s="240"/>
      <c r="N130" s="253"/>
      <c r="Z130" s="193"/>
      <c r="AA130" s="200"/>
      <c r="AF130" s="200"/>
      <c r="AI130" s="200"/>
      <c r="AK130" s="200" t="s">
        <v>1915</v>
      </c>
      <c r="AL130" s="200"/>
    </row>
    <row r="131" spans="1:40" s="108" customFormat="1" ht="2.25" customHeight="1"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</row>
    <row r="132" spans="1:40" s="108" customFormat="1" ht="11.25" customHeight="1">
      <c r="A132" s="227"/>
      <c r="B132" s="198"/>
      <c r="C132" s="1145" t="s">
        <v>415</v>
      </c>
      <c r="D132" s="1145"/>
      <c r="E132" s="1145"/>
      <c r="F132" s="1145"/>
      <c r="G132" s="1145"/>
      <c r="H132" s="1145"/>
      <c r="I132" s="1145"/>
      <c r="J132" s="1145"/>
      <c r="K132" s="1145"/>
      <c r="L132" s="228"/>
      <c r="M132" s="229"/>
      <c r="N132" s="230"/>
      <c r="AM132" s="200" t="s">
        <v>415</v>
      </c>
    </row>
    <row r="133" spans="1:40" s="108" customFormat="1" ht="16.5" customHeight="1">
      <c r="A133" s="231"/>
      <c r="B133" s="204"/>
      <c r="C133" s="1141" t="s">
        <v>416</v>
      </c>
      <c r="D133" s="1141"/>
      <c r="E133" s="1141"/>
      <c r="F133" s="1141"/>
      <c r="G133" s="1141"/>
      <c r="H133" s="1141"/>
      <c r="I133" s="1141"/>
      <c r="J133" s="1141"/>
      <c r="K133" s="1141"/>
      <c r="L133" s="232">
        <v>2274.21</v>
      </c>
      <c r="M133" s="233"/>
      <c r="N133" s="234"/>
      <c r="O133" s="235"/>
      <c r="P133" s="235"/>
      <c r="Q133" s="235"/>
      <c r="AM133" s="200"/>
      <c r="AN133" s="109" t="s">
        <v>416</v>
      </c>
    </row>
    <row r="134" spans="1:40" s="108" customFormat="1" ht="16.5" customHeight="1">
      <c r="A134" s="231"/>
      <c r="B134" s="204"/>
      <c r="C134" s="1141" t="s">
        <v>417</v>
      </c>
      <c r="D134" s="1141"/>
      <c r="E134" s="1141"/>
      <c r="F134" s="1141"/>
      <c r="G134" s="1141"/>
      <c r="H134" s="1141"/>
      <c r="I134" s="1141"/>
      <c r="J134" s="1141"/>
      <c r="K134" s="1141"/>
      <c r="L134" s="236"/>
      <c r="M134" s="233"/>
      <c r="N134" s="234"/>
      <c r="O134" s="235"/>
      <c r="P134" s="235"/>
      <c r="Q134" s="235"/>
      <c r="AM134" s="200"/>
      <c r="AN134" s="109" t="s">
        <v>417</v>
      </c>
    </row>
    <row r="135" spans="1:40" s="108" customFormat="1" ht="16.5" customHeight="1">
      <c r="A135" s="231"/>
      <c r="B135" s="204"/>
      <c r="C135" s="1141" t="s">
        <v>488</v>
      </c>
      <c r="D135" s="1141"/>
      <c r="E135" s="1141"/>
      <c r="F135" s="1141"/>
      <c r="G135" s="1141"/>
      <c r="H135" s="1141"/>
      <c r="I135" s="1141"/>
      <c r="J135" s="1141"/>
      <c r="K135" s="1141"/>
      <c r="L135" s="257">
        <v>162.35</v>
      </c>
      <c r="M135" s="233"/>
      <c r="N135" s="234"/>
      <c r="O135" s="235"/>
      <c r="P135" s="235"/>
      <c r="Q135" s="235"/>
      <c r="AM135" s="200"/>
      <c r="AN135" s="109" t="s">
        <v>488</v>
      </c>
    </row>
    <row r="136" spans="1:40" s="108" customFormat="1" ht="16.5" customHeight="1">
      <c r="A136" s="231"/>
      <c r="B136" s="204"/>
      <c r="C136" s="1141" t="s">
        <v>418</v>
      </c>
      <c r="D136" s="1141"/>
      <c r="E136" s="1141"/>
      <c r="F136" s="1141"/>
      <c r="G136" s="1141"/>
      <c r="H136" s="1141"/>
      <c r="I136" s="1141"/>
      <c r="J136" s="1141"/>
      <c r="K136" s="1141"/>
      <c r="L136" s="257">
        <v>20.12</v>
      </c>
      <c r="M136" s="233"/>
      <c r="N136" s="234"/>
      <c r="O136" s="235"/>
      <c r="P136" s="235"/>
      <c r="Q136" s="235"/>
      <c r="AM136" s="200"/>
      <c r="AN136" s="109" t="s">
        <v>418</v>
      </c>
    </row>
    <row r="137" spans="1:40" s="108" customFormat="1" ht="16.5" customHeight="1">
      <c r="A137" s="231"/>
      <c r="B137" s="204"/>
      <c r="C137" s="1141" t="s">
        <v>419</v>
      </c>
      <c r="D137" s="1141"/>
      <c r="E137" s="1141"/>
      <c r="F137" s="1141"/>
      <c r="G137" s="1141"/>
      <c r="H137" s="1141"/>
      <c r="I137" s="1141"/>
      <c r="J137" s="1141"/>
      <c r="K137" s="1141"/>
      <c r="L137" s="257">
        <v>1.83</v>
      </c>
      <c r="M137" s="233"/>
      <c r="N137" s="234"/>
      <c r="O137" s="235"/>
      <c r="P137" s="235"/>
      <c r="Q137" s="235"/>
      <c r="AM137" s="200"/>
      <c r="AN137" s="109" t="s">
        <v>419</v>
      </c>
    </row>
    <row r="138" spans="1:40" s="108" customFormat="1" ht="16.5" customHeight="1">
      <c r="A138" s="231"/>
      <c r="B138" s="204"/>
      <c r="C138" s="1141" t="s">
        <v>420</v>
      </c>
      <c r="D138" s="1141"/>
      <c r="E138" s="1141"/>
      <c r="F138" s="1141"/>
      <c r="G138" s="1141"/>
      <c r="H138" s="1141"/>
      <c r="I138" s="1141"/>
      <c r="J138" s="1141"/>
      <c r="K138" s="1141"/>
      <c r="L138" s="232">
        <v>2091.7399999999998</v>
      </c>
      <c r="M138" s="233"/>
      <c r="N138" s="234"/>
      <c r="O138" s="235"/>
      <c r="P138" s="235"/>
      <c r="Q138" s="235"/>
      <c r="AM138" s="200"/>
      <c r="AN138" s="109" t="s">
        <v>420</v>
      </c>
    </row>
    <row r="139" spans="1:40" s="108" customFormat="1" ht="45">
      <c r="A139" s="231"/>
      <c r="B139" s="204" t="s">
        <v>422</v>
      </c>
      <c r="C139" s="1141" t="s">
        <v>421</v>
      </c>
      <c r="D139" s="1141"/>
      <c r="E139" s="1141"/>
      <c r="F139" s="1141"/>
      <c r="G139" s="1141"/>
      <c r="H139" s="1141"/>
      <c r="I139" s="1141"/>
      <c r="J139" s="1141"/>
      <c r="K139" s="1141"/>
      <c r="L139" s="232">
        <v>2591.09</v>
      </c>
      <c r="M139" s="238">
        <v>9.3800000000000008</v>
      </c>
      <c r="N139" s="237">
        <v>24304</v>
      </c>
      <c r="O139" s="235"/>
      <c r="P139" s="235"/>
      <c r="Q139" s="235"/>
      <c r="AM139" s="200"/>
      <c r="AN139" s="109" t="s">
        <v>421</v>
      </c>
    </row>
    <row r="140" spans="1:40" s="108" customFormat="1" ht="16.5" customHeight="1">
      <c r="A140" s="231"/>
      <c r="B140" s="204"/>
      <c r="C140" s="1141" t="s">
        <v>417</v>
      </c>
      <c r="D140" s="1141"/>
      <c r="E140" s="1141"/>
      <c r="F140" s="1141"/>
      <c r="G140" s="1141"/>
      <c r="H140" s="1141"/>
      <c r="I140" s="1141"/>
      <c r="J140" s="1141"/>
      <c r="K140" s="1141"/>
      <c r="L140" s="236"/>
      <c r="M140" s="233"/>
      <c r="N140" s="234"/>
      <c r="O140" s="235"/>
      <c r="P140" s="235"/>
      <c r="Q140" s="235"/>
      <c r="AM140" s="200"/>
      <c r="AN140" s="109" t="s">
        <v>417</v>
      </c>
    </row>
    <row r="141" spans="1:40" s="108" customFormat="1" ht="16.5" customHeight="1">
      <c r="A141" s="231"/>
      <c r="B141" s="204"/>
      <c r="C141" s="1141" t="s">
        <v>489</v>
      </c>
      <c r="D141" s="1141"/>
      <c r="E141" s="1141"/>
      <c r="F141" s="1141"/>
      <c r="G141" s="1141"/>
      <c r="H141" s="1141"/>
      <c r="I141" s="1141"/>
      <c r="J141" s="1141"/>
      <c r="K141" s="1141"/>
      <c r="L141" s="257">
        <v>162.35</v>
      </c>
      <c r="M141" s="233"/>
      <c r="N141" s="234"/>
      <c r="O141" s="235"/>
      <c r="P141" s="235"/>
      <c r="Q141" s="235"/>
      <c r="AM141" s="200"/>
      <c r="AN141" s="109" t="s">
        <v>489</v>
      </c>
    </row>
    <row r="142" spans="1:40" s="108" customFormat="1" ht="16.5" customHeight="1">
      <c r="A142" s="231"/>
      <c r="B142" s="204"/>
      <c r="C142" s="1141" t="s">
        <v>490</v>
      </c>
      <c r="D142" s="1141"/>
      <c r="E142" s="1141"/>
      <c r="F142" s="1141"/>
      <c r="G142" s="1141"/>
      <c r="H142" s="1141"/>
      <c r="I142" s="1141"/>
      <c r="J142" s="1141"/>
      <c r="K142" s="1141"/>
      <c r="L142" s="257">
        <v>20.12</v>
      </c>
      <c r="M142" s="233"/>
      <c r="N142" s="234"/>
      <c r="O142" s="235"/>
      <c r="P142" s="235"/>
      <c r="Q142" s="235"/>
      <c r="AM142" s="200"/>
      <c r="AN142" s="109" t="s">
        <v>490</v>
      </c>
    </row>
    <row r="143" spans="1:40" s="108" customFormat="1" ht="16.5" customHeight="1">
      <c r="A143" s="231"/>
      <c r="B143" s="204"/>
      <c r="C143" s="1141" t="s">
        <v>491</v>
      </c>
      <c r="D143" s="1141"/>
      <c r="E143" s="1141"/>
      <c r="F143" s="1141"/>
      <c r="G143" s="1141"/>
      <c r="H143" s="1141"/>
      <c r="I143" s="1141"/>
      <c r="J143" s="1141"/>
      <c r="K143" s="1141"/>
      <c r="L143" s="257">
        <v>1.83</v>
      </c>
      <c r="M143" s="233"/>
      <c r="N143" s="234"/>
      <c r="O143" s="235"/>
      <c r="P143" s="235"/>
      <c r="Q143" s="235"/>
      <c r="AM143" s="200"/>
      <c r="AN143" s="109" t="s">
        <v>491</v>
      </c>
    </row>
    <row r="144" spans="1:40" s="108" customFormat="1" ht="16.5" customHeight="1">
      <c r="A144" s="231"/>
      <c r="B144" s="204"/>
      <c r="C144" s="1141" t="s">
        <v>492</v>
      </c>
      <c r="D144" s="1141"/>
      <c r="E144" s="1141"/>
      <c r="F144" s="1141"/>
      <c r="G144" s="1141"/>
      <c r="H144" s="1141"/>
      <c r="I144" s="1141"/>
      <c r="J144" s="1141"/>
      <c r="K144" s="1141"/>
      <c r="L144" s="232">
        <v>2091.7399999999998</v>
      </c>
      <c r="M144" s="233"/>
      <c r="N144" s="234"/>
      <c r="O144" s="235"/>
      <c r="P144" s="235"/>
      <c r="Q144" s="235"/>
      <c r="AM144" s="200"/>
      <c r="AN144" s="109" t="s">
        <v>492</v>
      </c>
    </row>
    <row r="145" spans="1:42" ht="16.5" customHeight="1">
      <c r="A145" s="231"/>
      <c r="B145" s="204"/>
      <c r="C145" s="1141" t="s">
        <v>493</v>
      </c>
      <c r="D145" s="1141"/>
      <c r="E145" s="1141"/>
      <c r="F145" s="1141"/>
      <c r="G145" s="1141"/>
      <c r="H145" s="1141"/>
      <c r="I145" s="1141"/>
      <c r="J145" s="1141"/>
      <c r="K145" s="1141"/>
      <c r="L145" s="257">
        <v>198.67</v>
      </c>
      <c r="M145" s="233"/>
      <c r="N145" s="234"/>
      <c r="O145" s="235"/>
      <c r="P145" s="235"/>
      <c r="Q145" s="235"/>
      <c r="R145" s="108"/>
      <c r="S145" s="108"/>
      <c r="T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200"/>
      <c r="AN145" s="109" t="s">
        <v>493</v>
      </c>
      <c r="AO145" s="108"/>
      <c r="AP145" s="108"/>
    </row>
    <row r="146" spans="1:42" ht="16.5" customHeight="1">
      <c r="A146" s="231"/>
      <c r="B146" s="204"/>
      <c r="C146" s="1141" t="s">
        <v>494</v>
      </c>
      <c r="D146" s="1141"/>
      <c r="E146" s="1141"/>
      <c r="F146" s="1141"/>
      <c r="G146" s="1141"/>
      <c r="H146" s="1141"/>
      <c r="I146" s="1141"/>
      <c r="J146" s="1141"/>
      <c r="K146" s="1141"/>
      <c r="L146" s="257">
        <v>118.21</v>
      </c>
      <c r="M146" s="233"/>
      <c r="N146" s="234"/>
      <c r="O146" s="235"/>
      <c r="P146" s="235"/>
      <c r="Q146" s="235"/>
      <c r="R146" s="108"/>
      <c r="S146" s="108"/>
      <c r="T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200"/>
      <c r="AN146" s="109" t="s">
        <v>494</v>
      </c>
      <c r="AO146" s="108"/>
      <c r="AP146" s="108"/>
    </row>
    <row r="147" spans="1:42" ht="16.5" customHeight="1">
      <c r="A147" s="231"/>
      <c r="B147" s="204"/>
      <c r="C147" s="1141" t="s">
        <v>431</v>
      </c>
      <c r="D147" s="1141"/>
      <c r="E147" s="1141"/>
      <c r="F147" s="1141"/>
      <c r="G147" s="1141"/>
      <c r="H147" s="1141"/>
      <c r="I147" s="1141"/>
      <c r="J147" s="1141"/>
      <c r="K147" s="1141"/>
      <c r="L147" s="257">
        <v>164.18</v>
      </c>
      <c r="M147" s="233"/>
      <c r="N147" s="234"/>
      <c r="O147" s="235"/>
      <c r="P147" s="235"/>
      <c r="Q147" s="235"/>
      <c r="R147" s="108"/>
      <c r="S147" s="108"/>
      <c r="T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200"/>
      <c r="AN147" s="109" t="s">
        <v>431</v>
      </c>
      <c r="AO147" s="108"/>
      <c r="AP147" s="108"/>
    </row>
    <row r="148" spans="1:42" ht="16.5" customHeight="1">
      <c r="A148" s="231"/>
      <c r="B148" s="204"/>
      <c r="C148" s="1141" t="s">
        <v>432</v>
      </c>
      <c r="D148" s="1141"/>
      <c r="E148" s="1141"/>
      <c r="F148" s="1141"/>
      <c r="G148" s="1141"/>
      <c r="H148" s="1141"/>
      <c r="I148" s="1141"/>
      <c r="J148" s="1141"/>
      <c r="K148" s="1141"/>
      <c r="L148" s="257">
        <v>198.67</v>
      </c>
      <c r="M148" s="233"/>
      <c r="N148" s="234"/>
      <c r="O148" s="235"/>
      <c r="P148" s="235"/>
      <c r="Q148" s="235"/>
      <c r="R148" s="108"/>
      <c r="S148" s="108"/>
      <c r="T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200"/>
      <c r="AN148" s="109" t="s">
        <v>432</v>
      </c>
      <c r="AO148" s="108"/>
      <c r="AP148" s="108"/>
    </row>
    <row r="149" spans="1:42" ht="16.5" customHeight="1">
      <c r="A149" s="231"/>
      <c r="B149" s="204"/>
      <c r="C149" s="1141" t="s">
        <v>433</v>
      </c>
      <c r="D149" s="1141"/>
      <c r="E149" s="1141"/>
      <c r="F149" s="1141"/>
      <c r="G149" s="1141"/>
      <c r="H149" s="1141"/>
      <c r="I149" s="1141"/>
      <c r="J149" s="1141"/>
      <c r="K149" s="1141"/>
      <c r="L149" s="257">
        <v>118.21</v>
      </c>
      <c r="M149" s="233"/>
      <c r="N149" s="234"/>
      <c r="O149" s="235"/>
      <c r="P149" s="235"/>
      <c r="Q149" s="235"/>
      <c r="R149" s="108"/>
      <c r="S149" s="108"/>
      <c r="T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200"/>
      <c r="AN149" s="109" t="s">
        <v>433</v>
      </c>
      <c r="AO149" s="108"/>
      <c r="AP149" s="108"/>
    </row>
    <row r="150" spans="1:42" ht="16.5" customHeight="1">
      <c r="A150" s="231"/>
      <c r="B150" s="226"/>
      <c r="C150" s="1142" t="s">
        <v>434</v>
      </c>
      <c r="D150" s="1142"/>
      <c r="E150" s="1142"/>
      <c r="F150" s="1142"/>
      <c r="G150" s="1142"/>
      <c r="H150" s="1142"/>
      <c r="I150" s="1142"/>
      <c r="J150" s="1142"/>
      <c r="K150" s="1142"/>
      <c r="L150" s="239">
        <v>2591.09</v>
      </c>
      <c r="M150" s="240"/>
      <c r="N150" s="241">
        <v>24304</v>
      </c>
      <c r="O150" s="235"/>
      <c r="P150" s="235"/>
      <c r="Q150" s="235"/>
      <c r="R150" s="108"/>
      <c r="S150" s="108"/>
      <c r="T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200"/>
      <c r="AN150" s="108"/>
      <c r="AO150" s="200" t="s">
        <v>434</v>
      </c>
      <c r="AP150" s="108"/>
    </row>
    <row r="151" spans="1:42" ht="1.5" customHeight="1">
      <c r="B151" s="226"/>
      <c r="C151" s="217"/>
      <c r="D151" s="217"/>
      <c r="E151" s="217"/>
      <c r="F151" s="217"/>
      <c r="G151" s="217"/>
      <c r="H151" s="217"/>
      <c r="I151" s="217"/>
      <c r="J151" s="217"/>
      <c r="K151" s="217"/>
      <c r="L151" s="239"/>
      <c r="M151" s="242"/>
      <c r="N151" s="243"/>
      <c r="R151" s="108"/>
      <c r="S151" s="108"/>
      <c r="T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</row>
    <row r="152" spans="1:42" ht="53.25" customHeight="1">
      <c r="A152" s="244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R152" s="108"/>
      <c r="S152" s="108"/>
      <c r="T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</row>
    <row r="153" spans="1:42" ht="12.75" customHeight="1">
      <c r="A153" s="177"/>
      <c r="B153" s="236" t="s">
        <v>329</v>
      </c>
      <c r="C153" s="1143" t="s">
        <v>435</v>
      </c>
      <c r="D153" s="1143"/>
      <c r="E153" s="1143"/>
      <c r="F153" s="1143"/>
      <c r="G153" s="1143"/>
      <c r="H153" s="1143"/>
      <c r="I153" s="1143"/>
      <c r="J153" s="1143"/>
      <c r="K153" s="1143"/>
      <c r="L153" s="1143"/>
      <c r="R153" s="108"/>
      <c r="S153" s="108"/>
      <c r="T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</row>
    <row r="154" spans="1:42" ht="13.5" customHeight="1">
      <c r="A154" s="177"/>
      <c r="B154" s="169"/>
      <c r="C154" s="1144" t="s">
        <v>157</v>
      </c>
      <c r="D154" s="1144"/>
      <c r="E154" s="1144"/>
      <c r="F154" s="1144"/>
      <c r="G154" s="1144"/>
      <c r="H154" s="1144"/>
      <c r="I154" s="1144"/>
      <c r="J154" s="1144"/>
      <c r="K154" s="1144"/>
      <c r="L154" s="1144"/>
      <c r="R154" s="108"/>
      <c r="S154" s="108"/>
      <c r="T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</row>
    <row r="155" spans="1:42" ht="13.5" customHeight="1">
      <c r="A155" s="177"/>
      <c r="B155" s="236" t="s">
        <v>331</v>
      </c>
      <c r="C155" s="1143" t="s">
        <v>436</v>
      </c>
      <c r="D155" s="1143"/>
      <c r="E155" s="1143"/>
      <c r="F155" s="1143"/>
      <c r="G155" s="1143"/>
      <c r="H155" s="1143"/>
      <c r="I155" s="1143"/>
      <c r="J155" s="1143"/>
      <c r="K155" s="1143"/>
      <c r="L155" s="1143"/>
      <c r="R155" s="108"/>
      <c r="S155" s="108"/>
      <c r="T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</row>
    <row r="156" spans="1:42" ht="13.5" customHeight="1">
      <c r="A156" s="177"/>
      <c r="C156" s="1144" t="s">
        <v>157</v>
      </c>
      <c r="D156" s="1144"/>
      <c r="E156" s="1144"/>
      <c r="F156" s="1144"/>
      <c r="G156" s="1144"/>
      <c r="H156" s="1144"/>
      <c r="I156" s="1144"/>
      <c r="J156" s="1144"/>
      <c r="K156" s="1144"/>
      <c r="L156" s="1144"/>
      <c r="R156" s="108"/>
      <c r="S156" s="108"/>
      <c r="T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</row>
    <row r="158" spans="1:42" ht="11.25">
      <c r="A158" s="1140"/>
      <c r="B158" s="1140"/>
      <c r="C158" s="1140"/>
      <c r="D158" s="1140"/>
      <c r="E158" s="1140"/>
      <c r="F158" s="1140"/>
      <c r="G158" s="1140"/>
      <c r="H158" s="1140"/>
      <c r="I158" s="1140"/>
      <c r="J158" s="1140"/>
      <c r="K158" s="1140"/>
      <c r="L158" s="1140"/>
      <c r="M158" s="1140"/>
      <c r="N158" s="1140"/>
      <c r="R158" s="108"/>
      <c r="S158" s="108"/>
      <c r="T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9" t="s">
        <v>149</v>
      </c>
    </row>
    <row r="159" spans="1:42" ht="11.25">
      <c r="B159" s="246"/>
      <c r="D159" s="246"/>
      <c r="F159" s="246"/>
      <c r="R159" s="108"/>
      <c r="S159" s="108"/>
      <c r="T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</row>
    <row r="163" s="108" customFormat="1" ht="11.25"/>
    <row r="180" s="108" customFormat="1" ht="11.25"/>
    <row r="183" s="108" customFormat="1" ht="11.25"/>
    <row r="236" s="108" customFormat="1" ht="11.25"/>
    <row r="237" s="108" customFormat="1" ht="11.25"/>
    <row r="240" s="108" customFormat="1" ht="11.25"/>
    <row r="257" s="108" customFormat="1" ht="11.25"/>
    <row r="258" s="108" customFormat="1" ht="11.25"/>
    <row r="270" s="108" customFormat="1" ht="11.25"/>
    <row r="284" s="108" customFormat="1" ht="11.25"/>
  </sheetData>
  <mergeCells count="141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N37"/>
    <mergeCell ref="C50:N50"/>
    <mergeCell ref="C51:E51"/>
    <mergeCell ref="C52:E52"/>
    <mergeCell ref="C53:N53"/>
    <mergeCell ref="C54:N54"/>
    <mergeCell ref="C55:N55"/>
    <mergeCell ref="C44:E44"/>
    <mergeCell ref="C45:E45"/>
    <mergeCell ref="C46:E46"/>
    <mergeCell ref="C47:E47"/>
    <mergeCell ref="C48:E48"/>
    <mergeCell ref="C49:E49"/>
    <mergeCell ref="C62:E62"/>
    <mergeCell ref="C63:E63"/>
    <mergeCell ref="C64:E64"/>
    <mergeCell ref="C65:E65"/>
    <mergeCell ref="C66:E66"/>
    <mergeCell ref="C67:E67"/>
    <mergeCell ref="C56:E56"/>
    <mergeCell ref="C57:E57"/>
    <mergeCell ref="C58:E58"/>
    <mergeCell ref="C59:E59"/>
    <mergeCell ref="C60:E60"/>
    <mergeCell ref="C61:E61"/>
    <mergeCell ref="C74:N74"/>
    <mergeCell ref="C75:N75"/>
    <mergeCell ref="C76:N76"/>
    <mergeCell ref="C77:E77"/>
    <mergeCell ref="C78:E78"/>
    <mergeCell ref="C79:E79"/>
    <mergeCell ref="C68:N68"/>
    <mergeCell ref="C69:E69"/>
    <mergeCell ref="C70:E70"/>
    <mergeCell ref="C71:N71"/>
    <mergeCell ref="C72:E72"/>
    <mergeCell ref="C73:E73"/>
    <mergeCell ref="C86:E86"/>
    <mergeCell ref="C87:E87"/>
    <mergeCell ref="C88:E88"/>
    <mergeCell ref="C89:N89"/>
    <mergeCell ref="C90:E90"/>
    <mergeCell ref="C92:K92"/>
    <mergeCell ref="C80:E80"/>
    <mergeCell ref="C81:E81"/>
    <mergeCell ref="C82:E82"/>
    <mergeCell ref="C83:E83"/>
    <mergeCell ref="C84:E84"/>
    <mergeCell ref="C85:E85"/>
    <mergeCell ref="C99:K99"/>
    <mergeCell ref="C100:K100"/>
    <mergeCell ref="C101:K101"/>
    <mergeCell ref="C102:K102"/>
    <mergeCell ref="C103:K103"/>
    <mergeCell ref="C104:K104"/>
    <mergeCell ref="C93:K93"/>
    <mergeCell ref="C94:K94"/>
    <mergeCell ref="C95:K95"/>
    <mergeCell ref="C96:K96"/>
    <mergeCell ref="C97:K97"/>
    <mergeCell ref="C98:K98"/>
    <mergeCell ref="A111:N111"/>
    <mergeCell ref="A112:N112"/>
    <mergeCell ref="C113:E113"/>
    <mergeCell ref="C114:N114"/>
    <mergeCell ref="C115:E115"/>
    <mergeCell ref="C116:E116"/>
    <mergeCell ref="C105:K105"/>
    <mergeCell ref="C106:K106"/>
    <mergeCell ref="C107:K107"/>
    <mergeCell ref="C108:K108"/>
    <mergeCell ref="C109:K109"/>
    <mergeCell ref="C110:K110"/>
    <mergeCell ref="C124:K124"/>
    <mergeCell ref="C125:K125"/>
    <mergeCell ref="C126:K126"/>
    <mergeCell ref="C127:K127"/>
    <mergeCell ref="C128:K128"/>
    <mergeCell ref="C129:K129"/>
    <mergeCell ref="C117:N117"/>
    <mergeCell ref="C118:E118"/>
    <mergeCell ref="C119:E119"/>
    <mergeCell ref="C120:N120"/>
    <mergeCell ref="C121:E121"/>
    <mergeCell ref="C123:K123"/>
    <mergeCell ref="C137:K137"/>
    <mergeCell ref="C138:K138"/>
    <mergeCell ref="C139:K139"/>
    <mergeCell ref="C140:K140"/>
    <mergeCell ref="C141:K141"/>
    <mergeCell ref="C142:K142"/>
    <mergeCell ref="C130:K130"/>
    <mergeCell ref="C132:K132"/>
    <mergeCell ref="C133:K133"/>
    <mergeCell ref="C134:K134"/>
    <mergeCell ref="C135:K135"/>
    <mergeCell ref="C136:K136"/>
    <mergeCell ref="A158:N158"/>
    <mergeCell ref="C149:K149"/>
    <mergeCell ref="C150:K150"/>
    <mergeCell ref="C153:L153"/>
    <mergeCell ref="C154:L154"/>
    <mergeCell ref="C155:L155"/>
    <mergeCell ref="C156:L156"/>
    <mergeCell ref="C143:K143"/>
    <mergeCell ref="C144:K144"/>
    <mergeCell ref="C145:K145"/>
    <mergeCell ref="C146:K146"/>
    <mergeCell ref="C147:K147"/>
    <mergeCell ref="C148:K148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91"/>
  <sheetViews>
    <sheetView topLeftCell="A429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6" width="112" style="109" hidden="1" customWidth="1"/>
    <col min="37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1916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239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1917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327.27999999999997</v>
      </c>
      <c r="D22" s="182" t="s">
        <v>1918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5.43</v>
      </c>
      <c r="D24" s="182" t="s">
        <v>1919</v>
      </c>
      <c r="E24" s="137" t="s">
        <v>362</v>
      </c>
      <c r="G24" s="108" t="s">
        <v>365</v>
      </c>
      <c r="L24" s="181"/>
      <c r="M24" s="182" t="s">
        <v>1920</v>
      </c>
      <c r="N24" s="137" t="s">
        <v>362</v>
      </c>
    </row>
    <row r="25" spans="1:14" s="108" customFormat="1" ht="12.75" customHeight="1">
      <c r="B25" s="108" t="s">
        <v>3</v>
      </c>
      <c r="C25" s="181">
        <v>321.85000000000002</v>
      </c>
      <c r="D25" s="186" t="s">
        <v>1921</v>
      </c>
      <c r="E25" s="137" t="s">
        <v>362</v>
      </c>
      <c r="G25" s="108" t="s">
        <v>367</v>
      </c>
      <c r="L25" s="1155">
        <v>187.93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1.98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1922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1922</v>
      </c>
    </row>
    <row r="35" spans="1:33" s="108" customFormat="1" ht="12">
      <c r="A35" s="1147" t="s">
        <v>1923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1923</v>
      </c>
    </row>
    <row r="36" spans="1:33" s="108" customFormat="1" ht="33.75" customHeight="1">
      <c r="A36" s="194" t="s">
        <v>122</v>
      </c>
      <c r="B36" s="195" t="s">
        <v>1924</v>
      </c>
      <c r="C36" s="1145" t="s">
        <v>1925</v>
      </c>
      <c r="D36" s="1145"/>
      <c r="E36" s="1145"/>
      <c r="F36" s="196" t="s">
        <v>486</v>
      </c>
      <c r="G36" s="196"/>
      <c r="H36" s="196"/>
      <c r="I36" s="251">
        <v>3</v>
      </c>
      <c r="J36" s="198"/>
      <c r="K36" s="196"/>
      <c r="L36" s="198"/>
      <c r="M36" s="196"/>
      <c r="N36" s="199"/>
      <c r="Z36" s="193"/>
      <c r="AA36" s="200"/>
      <c r="AB36" s="200" t="s">
        <v>1925</v>
      </c>
    </row>
    <row r="37" spans="1:33" s="108" customFormat="1" ht="12" customHeight="1">
      <c r="A37" s="201"/>
      <c r="B37" s="202"/>
      <c r="C37" s="1141" t="s">
        <v>1926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1926</v>
      </c>
    </row>
    <row r="38" spans="1:33" s="108" customFormat="1" ht="33.75" customHeight="1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3" s="108" customFormat="1" ht="12">
      <c r="A39" s="205"/>
      <c r="B39" s="206">
        <v>1</v>
      </c>
      <c r="C39" s="1141" t="s">
        <v>446</v>
      </c>
      <c r="D39" s="1141"/>
      <c r="E39" s="1141"/>
      <c r="F39" s="207"/>
      <c r="G39" s="207"/>
      <c r="H39" s="207"/>
      <c r="I39" s="207"/>
      <c r="J39" s="208">
        <v>20.440000000000001</v>
      </c>
      <c r="K39" s="209">
        <v>1.25</v>
      </c>
      <c r="L39" s="208">
        <v>76.650000000000006</v>
      </c>
      <c r="M39" s="207"/>
      <c r="N39" s="210"/>
      <c r="Z39" s="193"/>
      <c r="AA39" s="200"/>
      <c r="AB39" s="200"/>
      <c r="AE39" s="109" t="s">
        <v>446</v>
      </c>
    </row>
    <row r="40" spans="1:33" s="108" customFormat="1" ht="12">
      <c r="A40" s="205"/>
      <c r="B40" s="206">
        <v>2</v>
      </c>
      <c r="C40" s="1141" t="s">
        <v>387</v>
      </c>
      <c r="D40" s="1141"/>
      <c r="E40" s="1141"/>
      <c r="F40" s="207"/>
      <c r="G40" s="207"/>
      <c r="H40" s="207"/>
      <c r="I40" s="207"/>
      <c r="J40" s="208">
        <v>33.47</v>
      </c>
      <c r="K40" s="209">
        <v>1.25</v>
      </c>
      <c r="L40" s="208">
        <v>125.51</v>
      </c>
      <c r="M40" s="207"/>
      <c r="N40" s="210"/>
      <c r="Z40" s="193"/>
      <c r="AA40" s="200"/>
      <c r="AB40" s="200"/>
      <c r="AE40" s="109" t="s">
        <v>387</v>
      </c>
    </row>
    <row r="41" spans="1:33" s="108" customFormat="1" ht="12">
      <c r="A41" s="205"/>
      <c r="B41" s="206">
        <v>3</v>
      </c>
      <c r="C41" s="1141" t="s">
        <v>388</v>
      </c>
      <c r="D41" s="1141"/>
      <c r="E41" s="1141"/>
      <c r="F41" s="207"/>
      <c r="G41" s="207"/>
      <c r="H41" s="207"/>
      <c r="I41" s="207"/>
      <c r="J41" s="208">
        <v>3.42</v>
      </c>
      <c r="K41" s="209">
        <v>1.25</v>
      </c>
      <c r="L41" s="208">
        <v>12.83</v>
      </c>
      <c r="M41" s="207"/>
      <c r="N41" s="210"/>
      <c r="Z41" s="193"/>
      <c r="AA41" s="200"/>
      <c r="AB41" s="200"/>
      <c r="AE41" s="109" t="s">
        <v>388</v>
      </c>
    </row>
    <row r="42" spans="1:33" s="108" customFormat="1" ht="12">
      <c r="A42" s="205"/>
      <c r="B42" s="206">
        <v>4</v>
      </c>
      <c r="C42" s="1141" t="s">
        <v>447</v>
      </c>
      <c r="D42" s="1141"/>
      <c r="E42" s="1141"/>
      <c r="F42" s="207"/>
      <c r="G42" s="207"/>
      <c r="H42" s="207"/>
      <c r="I42" s="207"/>
      <c r="J42" s="208">
        <v>2.94</v>
      </c>
      <c r="K42" s="207"/>
      <c r="L42" s="208">
        <v>8.82</v>
      </c>
      <c r="M42" s="207"/>
      <c r="N42" s="210"/>
      <c r="Z42" s="193"/>
      <c r="AA42" s="200"/>
      <c r="AB42" s="200"/>
      <c r="AE42" s="109" t="s">
        <v>447</v>
      </c>
    </row>
    <row r="43" spans="1:33" s="108" customFormat="1" ht="12">
      <c r="A43" s="205"/>
      <c r="B43" s="204"/>
      <c r="C43" s="1141" t="s">
        <v>448</v>
      </c>
      <c r="D43" s="1141"/>
      <c r="E43" s="1141"/>
      <c r="F43" s="207" t="s">
        <v>390</v>
      </c>
      <c r="G43" s="209">
        <v>2.06</v>
      </c>
      <c r="H43" s="209">
        <v>1.25</v>
      </c>
      <c r="I43" s="254">
        <v>7.7249999999999996</v>
      </c>
      <c r="J43" s="204"/>
      <c r="K43" s="207"/>
      <c r="L43" s="204"/>
      <c r="M43" s="207"/>
      <c r="N43" s="210"/>
      <c r="Z43" s="193"/>
      <c r="AA43" s="200"/>
      <c r="AB43" s="200"/>
      <c r="AF43" s="109" t="s">
        <v>448</v>
      </c>
    </row>
    <row r="44" spans="1:33" s="108" customFormat="1" ht="12">
      <c r="A44" s="205"/>
      <c r="B44" s="204"/>
      <c r="C44" s="1141" t="s">
        <v>389</v>
      </c>
      <c r="D44" s="1141"/>
      <c r="E44" s="1141"/>
      <c r="F44" s="207" t="s">
        <v>390</v>
      </c>
      <c r="G44" s="209">
        <v>0.31</v>
      </c>
      <c r="H44" s="209">
        <v>1.25</v>
      </c>
      <c r="I44" s="250">
        <v>1.1625000000000001</v>
      </c>
      <c r="J44" s="204"/>
      <c r="K44" s="207"/>
      <c r="L44" s="204"/>
      <c r="M44" s="207"/>
      <c r="N44" s="210"/>
      <c r="Z44" s="193"/>
      <c r="AA44" s="200"/>
      <c r="AB44" s="200"/>
      <c r="AF44" s="109" t="s">
        <v>389</v>
      </c>
    </row>
    <row r="45" spans="1:33" s="108" customFormat="1" ht="12" customHeight="1">
      <c r="A45" s="205"/>
      <c r="B45" s="204"/>
      <c r="C45" s="1150" t="s">
        <v>391</v>
      </c>
      <c r="D45" s="1150"/>
      <c r="E45" s="1150"/>
      <c r="F45" s="212"/>
      <c r="G45" s="212"/>
      <c r="H45" s="212"/>
      <c r="I45" s="212"/>
      <c r="J45" s="213">
        <v>56.85</v>
      </c>
      <c r="K45" s="212"/>
      <c r="L45" s="213">
        <v>210.98</v>
      </c>
      <c r="M45" s="212"/>
      <c r="N45" s="214"/>
      <c r="Z45" s="193"/>
      <c r="AA45" s="200"/>
      <c r="AB45" s="200"/>
      <c r="AG45" s="109" t="s">
        <v>391</v>
      </c>
    </row>
    <row r="46" spans="1:33" s="108" customFormat="1" ht="12">
      <c r="A46" s="205"/>
      <c r="B46" s="204"/>
      <c r="C46" s="1141" t="s">
        <v>392</v>
      </c>
      <c r="D46" s="1141"/>
      <c r="E46" s="1141"/>
      <c r="F46" s="207"/>
      <c r="G46" s="207"/>
      <c r="H46" s="207"/>
      <c r="I46" s="207"/>
      <c r="J46" s="204"/>
      <c r="K46" s="207"/>
      <c r="L46" s="208">
        <v>89.48</v>
      </c>
      <c r="M46" s="207"/>
      <c r="N46" s="210"/>
      <c r="Z46" s="193"/>
      <c r="AA46" s="200"/>
      <c r="AB46" s="200"/>
      <c r="AF46" s="109" t="s">
        <v>392</v>
      </c>
    </row>
    <row r="47" spans="1:33" s="108" customFormat="1" ht="22.5" customHeight="1">
      <c r="A47" s="205"/>
      <c r="B47" s="204" t="s">
        <v>885</v>
      </c>
      <c r="C47" s="1141" t="s">
        <v>886</v>
      </c>
      <c r="D47" s="1141"/>
      <c r="E47" s="1141"/>
      <c r="F47" s="207" t="s">
        <v>395</v>
      </c>
      <c r="G47" s="215">
        <v>97</v>
      </c>
      <c r="H47" s="207"/>
      <c r="I47" s="215">
        <v>97</v>
      </c>
      <c r="J47" s="204"/>
      <c r="K47" s="207"/>
      <c r="L47" s="208">
        <v>86.8</v>
      </c>
      <c r="M47" s="207"/>
      <c r="N47" s="210"/>
      <c r="Z47" s="193"/>
      <c r="AA47" s="200"/>
      <c r="AB47" s="200"/>
      <c r="AF47" s="109" t="s">
        <v>886</v>
      </c>
    </row>
    <row r="48" spans="1:33" s="108" customFormat="1" ht="22.5" customHeight="1">
      <c r="A48" s="205"/>
      <c r="B48" s="204" t="s">
        <v>887</v>
      </c>
      <c r="C48" s="1141" t="s">
        <v>888</v>
      </c>
      <c r="D48" s="1141"/>
      <c r="E48" s="1141"/>
      <c r="F48" s="207" t="s">
        <v>395</v>
      </c>
      <c r="G48" s="215">
        <v>51</v>
      </c>
      <c r="H48" s="207"/>
      <c r="I48" s="215">
        <v>51</v>
      </c>
      <c r="J48" s="204"/>
      <c r="K48" s="207"/>
      <c r="L48" s="208">
        <v>45.63</v>
      </c>
      <c r="M48" s="207"/>
      <c r="N48" s="210"/>
      <c r="Z48" s="193"/>
      <c r="AA48" s="200"/>
      <c r="AB48" s="200"/>
      <c r="AF48" s="109" t="s">
        <v>888</v>
      </c>
    </row>
    <row r="49" spans="1:35" s="108" customFormat="1" ht="12" customHeight="1">
      <c r="A49" s="216"/>
      <c r="B49" s="217"/>
      <c r="C49" s="1145" t="s">
        <v>398</v>
      </c>
      <c r="D49" s="1145"/>
      <c r="E49" s="1145"/>
      <c r="F49" s="196"/>
      <c r="G49" s="196"/>
      <c r="H49" s="196"/>
      <c r="I49" s="196"/>
      <c r="J49" s="198"/>
      <c r="K49" s="196"/>
      <c r="L49" s="218">
        <v>343.41</v>
      </c>
      <c r="M49" s="212"/>
      <c r="N49" s="199"/>
      <c r="Z49" s="193"/>
      <c r="AA49" s="200"/>
      <c r="AB49" s="200"/>
      <c r="AH49" s="200" t="s">
        <v>398</v>
      </c>
    </row>
    <row r="50" spans="1:35" s="108" customFormat="1" ht="33.75" customHeight="1">
      <c r="A50" s="194" t="s">
        <v>125</v>
      </c>
      <c r="B50" s="195" t="s">
        <v>1927</v>
      </c>
      <c r="C50" s="1145" t="s">
        <v>1928</v>
      </c>
      <c r="D50" s="1145"/>
      <c r="E50" s="1145"/>
      <c r="F50" s="196" t="s">
        <v>486</v>
      </c>
      <c r="G50" s="196"/>
      <c r="H50" s="196"/>
      <c r="I50" s="251">
        <v>1</v>
      </c>
      <c r="J50" s="222">
        <v>1294</v>
      </c>
      <c r="K50" s="196"/>
      <c r="L50" s="222">
        <v>1294</v>
      </c>
      <c r="M50" s="196"/>
      <c r="N50" s="199"/>
      <c r="Z50" s="193"/>
      <c r="AA50" s="200"/>
      <c r="AB50" s="200" t="s">
        <v>1928</v>
      </c>
      <c r="AH50" s="200"/>
    </row>
    <row r="51" spans="1:35" s="108" customFormat="1" ht="12" customHeight="1">
      <c r="A51" s="216"/>
      <c r="B51" s="217"/>
      <c r="C51" s="1141" t="s">
        <v>1929</v>
      </c>
      <c r="D51" s="1141"/>
      <c r="E51" s="1141"/>
      <c r="F51" s="1141"/>
      <c r="G51" s="1141"/>
      <c r="H51" s="1141"/>
      <c r="I51" s="1141"/>
      <c r="J51" s="1141"/>
      <c r="K51" s="1141"/>
      <c r="L51" s="1141"/>
      <c r="M51" s="1141"/>
      <c r="N51" s="1146"/>
      <c r="Z51" s="193"/>
      <c r="AA51" s="200"/>
      <c r="AB51" s="200"/>
      <c r="AH51" s="200"/>
      <c r="AI51" s="109" t="s">
        <v>1929</v>
      </c>
    </row>
    <row r="52" spans="1:35" s="108" customFormat="1" ht="12" customHeight="1">
      <c r="A52" s="216"/>
      <c r="B52" s="217"/>
      <c r="C52" s="1145" t="s">
        <v>398</v>
      </c>
      <c r="D52" s="1145"/>
      <c r="E52" s="1145"/>
      <c r="F52" s="196"/>
      <c r="G52" s="196"/>
      <c r="H52" s="196"/>
      <c r="I52" s="196"/>
      <c r="J52" s="198"/>
      <c r="K52" s="196"/>
      <c r="L52" s="222">
        <v>1294</v>
      </c>
      <c r="M52" s="212"/>
      <c r="N52" s="199"/>
      <c r="Z52" s="193"/>
      <c r="AA52" s="200"/>
      <c r="AB52" s="200"/>
      <c r="AH52" s="200" t="s">
        <v>398</v>
      </c>
    </row>
    <row r="53" spans="1:35" s="108" customFormat="1" ht="33.75" customHeight="1">
      <c r="A53" s="194" t="s">
        <v>128</v>
      </c>
      <c r="B53" s="195" t="s">
        <v>1930</v>
      </c>
      <c r="C53" s="1145" t="s">
        <v>1931</v>
      </c>
      <c r="D53" s="1145"/>
      <c r="E53" s="1145"/>
      <c r="F53" s="196" t="s">
        <v>486</v>
      </c>
      <c r="G53" s="196"/>
      <c r="H53" s="196"/>
      <c r="I53" s="251">
        <v>1</v>
      </c>
      <c r="J53" s="218">
        <v>397.49</v>
      </c>
      <c r="K53" s="196"/>
      <c r="L53" s="218">
        <v>397.49</v>
      </c>
      <c r="M53" s="196"/>
      <c r="N53" s="199"/>
      <c r="Z53" s="193"/>
      <c r="AA53" s="200"/>
      <c r="AB53" s="200" t="s">
        <v>1931</v>
      </c>
      <c r="AH53" s="200"/>
    </row>
    <row r="54" spans="1:35" s="108" customFormat="1" ht="12" customHeight="1">
      <c r="A54" s="216"/>
      <c r="B54" s="217"/>
      <c r="C54" s="1141" t="s">
        <v>1929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B54" s="200"/>
      <c r="AH54" s="200"/>
      <c r="AI54" s="109" t="s">
        <v>1929</v>
      </c>
    </row>
    <row r="55" spans="1:35" s="108" customFormat="1" ht="12" customHeight="1">
      <c r="A55" s="216"/>
      <c r="B55" s="217"/>
      <c r="C55" s="1145" t="s">
        <v>398</v>
      </c>
      <c r="D55" s="1145"/>
      <c r="E55" s="1145"/>
      <c r="F55" s="196"/>
      <c r="G55" s="196"/>
      <c r="H55" s="196"/>
      <c r="I55" s="196"/>
      <c r="J55" s="198"/>
      <c r="K55" s="196"/>
      <c r="L55" s="218">
        <v>397.49</v>
      </c>
      <c r="M55" s="212"/>
      <c r="N55" s="199"/>
      <c r="Z55" s="193"/>
      <c r="AA55" s="200"/>
      <c r="AB55" s="200"/>
      <c r="AH55" s="200" t="s">
        <v>398</v>
      </c>
    </row>
    <row r="56" spans="1:35" s="108" customFormat="1" ht="33.75" customHeight="1">
      <c r="A56" s="194" t="s">
        <v>131</v>
      </c>
      <c r="B56" s="195" t="s">
        <v>1932</v>
      </c>
      <c r="C56" s="1145" t="s">
        <v>1933</v>
      </c>
      <c r="D56" s="1145"/>
      <c r="E56" s="1145"/>
      <c r="F56" s="196" t="s">
        <v>486</v>
      </c>
      <c r="G56" s="196"/>
      <c r="H56" s="196"/>
      <c r="I56" s="251">
        <v>1</v>
      </c>
      <c r="J56" s="218">
        <v>696.96</v>
      </c>
      <c r="K56" s="196"/>
      <c r="L56" s="218">
        <v>696.96</v>
      </c>
      <c r="M56" s="196"/>
      <c r="N56" s="199"/>
      <c r="Z56" s="193"/>
      <c r="AA56" s="200"/>
      <c r="AB56" s="200" t="s">
        <v>1933</v>
      </c>
      <c r="AH56" s="200"/>
    </row>
    <row r="57" spans="1:35" s="108" customFormat="1" ht="12" customHeight="1">
      <c r="A57" s="216"/>
      <c r="B57" s="217"/>
      <c r="C57" s="1141" t="s">
        <v>1929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B57" s="200"/>
      <c r="AH57" s="200"/>
      <c r="AI57" s="109" t="s">
        <v>1929</v>
      </c>
    </row>
    <row r="58" spans="1:35" s="108" customFormat="1" ht="12" customHeight="1">
      <c r="A58" s="216"/>
      <c r="B58" s="217"/>
      <c r="C58" s="1145" t="s">
        <v>398</v>
      </c>
      <c r="D58" s="1145"/>
      <c r="E58" s="1145"/>
      <c r="F58" s="196"/>
      <c r="G58" s="196"/>
      <c r="H58" s="196"/>
      <c r="I58" s="196"/>
      <c r="J58" s="198"/>
      <c r="K58" s="196"/>
      <c r="L58" s="218">
        <v>696.96</v>
      </c>
      <c r="M58" s="212"/>
      <c r="N58" s="199"/>
      <c r="Z58" s="193"/>
      <c r="AA58" s="200"/>
      <c r="AB58" s="200"/>
      <c r="AH58" s="200" t="s">
        <v>398</v>
      </c>
    </row>
    <row r="59" spans="1:35" s="108" customFormat="1" ht="12" customHeight="1">
      <c r="A59" s="1147" t="s">
        <v>1934</v>
      </c>
      <c r="B59" s="1148"/>
      <c r="C59" s="1148"/>
      <c r="D59" s="1148"/>
      <c r="E59" s="1148"/>
      <c r="F59" s="1148"/>
      <c r="G59" s="1148"/>
      <c r="H59" s="1148"/>
      <c r="I59" s="1148"/>
      <c r="J59" s="1148"/>
      <c r="K59" s="1148"/>
      <c r="L59" s="1148"/>
      <c r="M59" s="1148"/>
      <c r="N59" s="1149"/>
      <c r="Z59" s="193"/>
      <c r="AA59" s="200" t="s">
        <v>1934</v>
      </c>
      <c r="AB59" s="200"/>
      <c r="AH59" s="200"/>
    </row>
    <row r="60" spans="1:35" s="108" customFormat="1" ht="33.75" customHeight="1">
      <c r="A60" s="194" t="s">
        <v>134</v>
      </c>
      <c r="B60" s="195" t="s">
        <v>1935</v>
      </c>
      <c r="C60" s="1145" t="s">
        <v>1936</v>
      </c>
      <c r="D60" s="1145"/>
      <c r="E60" s="1145"/>
      <c r="F60" s="196" t="s">
        <v>673</v>
      </c>
      <c r="G60" s="196"/>
      <c r="H60" s="196"/>
      <c r="I60" s="247">
        <v>7.0000000000000007E-2</v>
      </c>
      <c r="J60" s="198"/>
      <c r="K60" s="196"/>
      <c r="L60" s="198"/>
      <c r="M60" s="196"/>
      <c r="N60" s="199"/>
      <c r="Z60" s="193"/>
      <c r="AA60" s="200"/>
      <c r="AB60" s="200" t="s">
        <v>1936</v>
      </c>
      <c r="AH60" s="200"/>
    </row>
    <row r="61" spans="1:35" s="108" customFormat="1" ht="12" customHeight="1">
      <c r="A61" s="201"/>
      <c r="B61" s="202"/>
      <c r="C61" s="1141" t="s">
        <v>1937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B61" s="200"/>
      <c r="AC61" s="109" t="s">
        <v>1937</v>
      </c>
      <c r="AH61" s="200"/>
    </row>
    <row r="62" spans="1:35" s="108" customFormat="1" ht="33.75" customHeight="1">
      <c r="A62" s="203"/>
      <c r="B62" s="204" t="s">
        <v>385</v>
      </c>
      <c r="C62" s="1141" t="s">
        <v>386</v>
      </c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6"/>
      <c r="Z62" s="193"/>
      <c r="AA62" s="200"/>
      <c r="AB62" s="200"/>
      <c r="AD62" s="109" t="s">
        <v>386</v>
      </c>
      <c r="AH62" s="200"/>
    </row>
    <row r="63" spans="1:35" s="108" customFormat="1" ht="12">
      <c r="A63" s="205"/>
      <c r="B63" s="206">
        <v>1</v>
      </c>
      <c r="C63" s="1141" t="s">
        <v>446</v>
      </c>
      <c r="D63" s="1141"/>
      <c r="E63" s="1141"/>
      <c r="F63" s="207"/>
      <c r="G63" s="207"/>
      <c r="H63" s="207"/>
      <c r="I63" s="207"/>
      <c r="J63" s="208">
        <v>313.47000000000003</v>
      </c>
      <c r="K63" s="209">
        <v>1.25</v>
      </c>
      <c r="L63" s="208">
        <v>27.43</v>
      </c>
      <c r="M63" s="207"/>
      <c r="N63" s="210"/>
      <c r="Z63" s="193"/>
      <c r="AA63" s="200"/>
      <c r="AB63" s="200"/>
      <c r="AE63" s="109" t="s">
        <v>446</v>
      </c>
      <c r="AH63" s="200"/>
    </row>
    <row r="64" spans="1:35" s="108" customFormat="1" ht="12">
      <c r="A64" s="205"/>
      <c r="B64" s="206">
        <v>2</v>
      </c>
      <c r="C64" s="1141" t="s">
        <v>387</v>
      </c>
      <c r="D64" s="1141"/>
      <c r="E64" s="1141"/>
      <c r="F64" s="207"/>
      <c r="G64" s="207"/>
      <c r="H64" s="207"/>
      <c r="I64" s="207"/>
      <c r="J64" s="208">
        <v>4.7699999999999996</v>
      </c>
      <c r="K64" s="209">
        <v>1.25</v>
      </c>
      <c r="L64" s="208">
        <v>0.42</v>
      </c>
      <c r="M64" s="207"/>
      <c r="N64" s="210"/>
      <c r="Z64" s="193"/>
      <c r="AA64" s="200"/>
      <c r="AB64" s="200"/>
      <c r="AE64" s="109" t="s">
        <v>387</v>
      </c>
      <c r="AH64" s="200"/>
    </row>
    <row r="65" spans="1:35" s="108" customFormat="1" ht="12">
      <c r="A65" s="205"/>
      <c r="B65" s="206">
        <v>3</v>
      </c>
      <c r="C65" s="1141" t="s">
        <v>388</v>
      </c>
      <c r="D65" s="1141"/>
      <c r="E65" s="1141"/>
      <c r="F65" s="207"/>
      <c r="G65" s="207"/>
      <c r="H65" s="207"/>
      <c r="I65" s="207"/>
      <c r="J65" s="208">
        <v>0.64</v>
      </c>
      <c r="K65" s="209">
        <v>1.25</v>
      </c>
      <c r="L65" s="208">
        <v>0.06</v>
      </c>
      <c r="M65" s="207"/>
      <c r="N65" s="210"/>
      <c r="Z65" s="193"/>
      <c r="AA65" s="200"/>
      <c r="AB65" s="200"/>
      <c r="AE65" s="109" t="s">
        <v>388</v>
      </c>
      <c r="AH65" s="200"/>
    </row>
    <row r="66" spans="1:35" s="108" customFormat="1" ht="12">
      <c r="A66" s="205"/>
      <c r="B66" s="206">
        <v>4</v>
      </c>
      <c r="C66" s="1141" t="s">
        <v>447</v>
      </c>
      <c r="D66" s="1141"/>
      <c r="E66" s="1141"/>
      <c r="F66" s="207"/>
      <c r="G66" s="207"/>
      <c r="H66" s="207"/>
      <c r="I66" s="207"/>
      <c r="J66" s="208">
        <v>105.83</v>
      </c>
      <c r="K66" s="207"/>
      <c r="L66" s="208">
        <v>7.41</v>
      </c>
      <c r="M66" s="207"/>
      <c r="N66" s="210"/>
      <c r="Z66" s="193"/>
      <c r="AA66" s="200"/>
      <c r="AB66" s="200"/>
      <c r="AE66" s="109" t="s">
        <v>447</v>
      </c>
      <c r="AH66" s="200"/>
    </row>
    <row r="67" spans="1:35" s="108" customFormat="1" ht="12">
      <c r="A67" s="205"/>
      <c r="B67" s="204"/>
      <c r="C67" s="1141" t="s">
        <v>448</v>
      </c>
      <c r="D67" s="1141"/>
      <c r="E67" s="1141"/>
      <c r="F67" s="207" t="s">
        <v>390</v>
      </c>
      <c r="G67" s="248">
        <v>31.6</v>
      </c>
      <c r="H67" s="209">
        <v>1.25</v>
      </c>
      <c r="I67" s="254">
        <v>2.7650000000000001</v>
      </c>
      <c r="J67" s="204"/>
      <c r="K67" s="207"/>
      <c r="L67" s="204"/>
      <c r="M67" s="207"/>
      <c r="N67" s="210"/>
      <c r="Z67" s="193"/>
      <c r="AA67" s="200"/>
      <c r="AB67" s="200"/>
      <c r="AF67" s="109" t="s">
        <v>448</v>
      </c>
      <c r="AH67" s="200"/>
    </row>
    <row r="68" spans="1:35" s="108" customFormat="1" ht="12">
      <c r="A68" s="205"/>
      <c r="B68" s="204"/>
      <c r="C68" s="1141" t="s">
        <v>389</v>
      </c>
      <c r="D68" s="1141"/>
      <c r="E68" s="1141"/>
      <c r="F68" s="207" t="s">
        <v>390</v>
      </c>
      <c r="G68" s="209">
        <v>0.05</v>
      </c>
      <c r="H68" s="209">
        <v>1.25</v>
      </c>
      <c r="I68" s="249">
        <v>4.3750000000000004E-3</v>
      </c>
      <c r="J68" s="204"/>
      <c r="K68" s="207"/>
      <c r="L68" s="204"/>
      <c r="M68" s="207"/>
      <c r="N68" s="210"/>
      <c r="Z68" s="193"/>
      <c r="AA68" s="200"/>
      <c r="AB68" s="200"/>
      <c r="AF68" s="109" t="s">
        <v>389</v>
      </c>
      <c r="AH68" s="200"/>
    </row>
    <row r="69" spans="1:35" s="108" customFormat="1" ht="12" customHeight="1">
      <c r="A69" s="205"/>
      <c r="B69" s="204"/>
      <c r="C69" s="1150" t="s">
        <v>391</v>
      </c>
      <c r="D69" s="1150"/>
      <c r="E69" s="1150"/>
      <c r="F69" s="212"/>
      <c r="G69" s="212"/>
      <c r="H69" s="212"/>
      <c r="I69" s="212"/>
      <c r="J69" s="213">
        <v>424.07</v>
      </c>
      <c r="K69" s="212"/>
      <c r="L69" s="213">
        <v>35.26</v>
      </c>
      <c r="M69" s="212"/>
      <c r="N69" s="214"/>
      <c r="Z69" s="193"/>
      <c r="AA69" s="200"/>
      <c r="AB69" s="200"/>
      <c r="AG69" s="109" t="s">
        <v>391</v>
      </c>
      <c r="AH69" s="200"/>
    </row>
    <row r="70" spans="1:35" s="108" customFormat="1" ht="12">
      <c r="A70" s="205"/>
      <c r="B70" s="204"/>
      <c r="C70" s="1141" t="s">
        <v>392</v>
      </c>
      <c r="D70" s="1141"/>
      <c r="E70" s="1141"/>
      <c r="F70" s="207"/>
      <c r="G70" s="207"/>
      <c r="H70" s="207"/>
      <c r="I70" s="207"/>
      <c r="J70" s="204"/>
      <c r="K70" s="207"/>
      <c r="L70" s="208">
        <v>27.49</v>
      </c>
      <c r="M70" s="207"/>
      <c r="N70" s="210"/>
      <c r="Z70" s="193"/>
      <c r="AA70" s="200"/>
      <c r="AB70" s="200"/>
      <c r="AF70" s="109" t="s">
        <v>392</v>
      </c>
      <c r="AH70" s="200"/>
    </row>
    <row r="71" spans="1:35" s="108" customFormat="1" ht="22.5" customHeight="1">
      <c r="A71" s="205"/>
      <c r="B71" s="204" t="s">
        <v>885</v>
      </c>
      <c r="C71" s="1141" t="s">
        <v>886</v>
      </c>
      <c r="D71" s="1141"/>
      <c r="E71" s="1141"/>
      <c r="F71" s="207" t="s">
        <v>395</v>
      </c>
      <c r="G71" s="215">
        <v>97</v>
      </c>
      <c r="H71" s="207"/>
      <c r="I71" s="215">
        <v>97</v>
      </c>
      <c r="J71" s="204"/>
      <c r="K71" s="207"/>
      <c r="L71" s="208">
        <v>26.67</v>
      </c>
      <c r="M71" s="207"/>
      <c r="N71" s="210"/>
      <c r="Z71" s="193"/>
      <c r="AA71" s="200"/>
      <c r="AB71" s="200"/>
      <c r="AF71" s="109" t="s">
        <v>886</v>
      </c>
      <c r="AH71" s="200"/>
    </row>
    <row r="72" spans="1:35" s="108" customFormat="1" ht="22.5" customHeight="1">
      <c r="A72" s="205"/>
      <c r="B72" s="204" t="s">
        <v>887</v>
      </c>
      <c r="C72" s="1141" t="s">
        <v>888</v>
      </c>
      <c r="D72" s="1141"/>
      <c r="E72" s="1141"/>
      <c r="F72" s="207" t="s">
        <v>395</v>
      </c>
      <c r="G72" s="215">
        <v>51</v>
      </c>
      <c r="H72" s="207"/>
      <c r="I72" s="215">
        <v>51</v>
      </c>
      <c r="J72" s="204"/>
      <c r="K72" s="207"/>
      <c r="L72" s="208">
        <v>14.02</v>
      </c>
      <c r="M72" s="207"/>
      <c r="N72" s="210"/>
      <c r="Z72" s="193"/>
      <c r="AA72" s="200"/>
      <c r="AB72" s="200"/>
      <c r="AF72" s="109" t="s">
        <v>888</v>
      </c>
      <c r="AH72" s="200"/>
    </row>
    <row r="73" spans="1:35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75.95</v>
      </c>
      <c r="M73" s="212"/>
      <c r="N73" s="199"/>
      <c r="Z73" s="193"/>
      <c r="AA73" s="200"/>
      <c r="AB73" s="200"/>
      <c r="AH73" s="200" t="s">
        <v>398</v>
      </c>
    </row>
    <row r="74" spans="1:35" s="108" customFormat="1" ht="22.5" customHeight="1">
      <c r="A74" s="194" t="s">
        <v>137</v>
      </c>
      <c r="B74" s="195" t="s">
        <v>1938</v>
      </c>
      <c r="C74" s="1145" t="s">
        <v>1939</v>
      </c>
      <c r="D74" s="1145"/>
      <c r="E74" s="1145"/>
      <c r="F74" s="196" t="s">
        <v>711</v>
      </c>
      <c r="G74" s="196"/>
      <c r="H74" s="196"/>
      <c r="I74" s="256">
        <v>0.7</v>
      </c>
      <c r="J74" s="218">
        <v>68</v>
      </c>
      <c r="K74" s="196"/>
      <c r="L74" s="218">
        <v>47.6</v>
      </c>
      <c r="M74" s="196"/>
      <c r="N74" s="199"/>
      <c r="Z74" s="193"/>
      <c r="AA74" s="200"/>
      <c r="AB74" s="200" t="s">
        <v>1939</v>
      </c>
      <c r="AH74" s="200"/>
    </row>
    <row r="75" spans="1:35" s="108" customFormat="1" ht="12" customHeight="1">
      <c r="A75" s="216"/>
      <c r="B75" s="217"/>
      <c r="C75" s="1141" t="s">
        <v>1929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200"/>
      <c r="AH75" s="200"/>
      <c r="AI75" s="109" t="s">
        <v>1929</v>
      </c>
    </row>
    <row r="76" spans="1:35" s="108" customFormat="1" ht="12" customHeight="1">
      <c r="A76" s="201"/>
      <c r="B76" s="202"/>
      <c r="C76" s="1141" t="s">
        <v>1940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B76" s="200"/>
      <c r="AC76" s="109" t="s">
        <v>1940</v>
      </c>
      <c r="AH76" s="200"/>
    </row>
    <row r="77" spans="1:35" s="108" customFormat="1" ht="12" customHeight="1">
      <c r="A77" s="216"/>
      <c r="B77" s="217"/>
      <c r="C77" s="1145" t="s">
        <v>398</v>
      </c>
      <c r="D77" s="1145"/>
      <c r="E77" s="1145"/>
      <c r="F77" s="196"/>
      <c r="G77" s="196"/>
      <c r="H77" s="196"/>
      <c r="I77" s="196"/>
      <c r="J77" s="198"/>
      <c r="K77" s="196"/>
      <c r="L77" s="218">
        <v>47.6</v>
      </c>
      <c r="M77" s="212"/>
      <c r="N77" s="199"/>
      <c r="Z77" s="193"/>
      <c r="AA77" s="200"/>
      <c r="AB77" s="200"/>
      <c r="AH77" s="200" t="s">
        <v>398</v>
      </c>
    </row>
    <row r="78" spans="1:35" s="108" customFormat="1" ht="22.5" customHeight="1">
      <c r="A78" s="194" t="s">
        <v>140</v>
      </c>
      <c r="B78" s="195" t="s">
        <v>1169</v>
      </c>
      <c r="C78" s="1145" t="s">
        <v>1170</v>
      </c>
      <c r="D78" s="1145"/>
      <c r="E78" s="1145"/>
      <c r="F78" s="196" t="s">
        <v>673</v>
      </c>
      <c r="G78" s="196"/>
      <c r="H78" s="196"/>
      <c r="I78" s="247">
        <v>0.43</v>
      </c>
      <c r="J78" s="198"/>
      <c r="K78" s="196"/>
      <c r="L78" s="198"/>
      <c r="M78" s="196"/>
      <c r="N78" s="199"/>
      <c r="Z78" s="193"/>
      <c r="AA78" s="200"/>
      <c r="AB78" s="200" t="s">
        <v>1170</v>
      </c>
      <c r="AH78" s="200"/>
    </row>
    <row r="79" spans="1:35" s="108" customFormat="1" ht="12" customHeight="1">
      <c r="A79" s="201"/>
      <c r="B79" s="202"/>
      <c r="C79" s="1141" t="s">
        <v>1941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B79" s="200"/>
      <c r="AC79" s="109" t="s">
        <v>1941</v>
      </c>
      <c r="AH79" s="200"/>
    </row>
    <row r="80" spans="1:35" s="108" customFormat="1" ht="33.75" customHeight="1">
      <c r="A80" s="203"/>
      <c r="B80" s="204" t="s">
        <v>385</v>
      </c>
      <c r="C80" s="1141" t="s">
        <v>386</v>
      </c>
      <c r="D80" s="1141"/>
      <c r="E80" s="1141"/>
      <c r="F80" s="1141"/>
      <c r="G80" s="1141"/>
      <c r="H80" s="1141"/>
      <c r="I80" s="1141"/>
      <c r="J80" s="1141"/>
      <c r="K80" s="1141"/>
      <c r="L80" s="1141"/>
      <c r="M80" s="1141"/>
      <c r="N80" s="1146"/>
      <c r="Z80" s="193"/>
      <c r="AA80" s="200"/>
      <c r="AB80" s="200"/>
      <c r="AD80" s="109" t="s">
        <v>386</v>
      </c>
      <c r="AH80" s="200"/>
    </row>
    <row r="81" spans="1:35" s="108" customFormat="1" ht="12">
      <c r="A81" s="205"/>
      <c r="B81" s="206">
        <v>1</v>
      </c>
      <c r="C81" s="1141" t="s">
        <v>446</v>
      </c>
      <c r="D81" s="1141"/>
      <c r="E81" s="1141"/>
      <c r="F81" s="207"/>
      <c r="G81" s="207"/>
      <c r="H81" s="207"/>
      <c r="I81" s="207"/>
      <c r="J81" s="208">
        <v>342.84</v>
      </c>
      <c r="K81" s="209">
        <v>1.25</v>
      </c>
      <c r="L81" s="208">
        <v>184.28</v>
      </c>
      <c r="M81" s="207"/>
      <c r="N81" s="210"/>
      <c r="Z81" s="193"/>
      <c r="AA81" s="200"/>
      <c r="AB81" s="200"/>
      <c r="AE81" s="109" t="s">
        <v>446</v>
      </c>
      <c r="AH81" s="200"/>
    </row>
    <row r="82" spans="1:35" s="108" customFormat="1" ht="12">
      <c r="A82" s="205"/>
      <c r="B82" s="206">
        <v>2</v>
      </c>
      <c r="C82" s="1141" t="s">
        <v>387</v>
      </c>
      <c r="D82" s="1141"/>
      <c r="E82" s="1141"/>
      <c r="F82" s="207"/>
      <c r="G82" s="207"/>
      <c r="H82" s="207"/>
      <c r="I82" s="207"/>
      <c r="J82" s="208">
        <v>4.7699999999999996</v>
      </c>
      <c r="K82" s="209">
        <v>1.25</v>
      </c>
      <c r="L82" s="208">
        <v>2.56</v>
      </c>
      <c r="M82" s="207"/>
      <c r="N82" s="210"/>
      <c r="Z82" s="193"/>
      <c r="AA82" s="200"/>
      <c r="AB82" s="200"/>
      <c r="AE82" s="109" t="s">
        <v>387</v>
      </c>
      <c r="AH82" s="200"/>
    </row>
    <row r="83" spans="1:35" s="108" customFormat="1" ht="12">
      <c r="A83" s="205"/>
      <c r="B83" s="206">
        <v>3</v>
      </c>
      <c r="C83" s="1141" t="s">
        <v>388</v>
      </c>
      <c r="D83" s="1141"/>
      <c r="E83" s="1141"/>
      <c r="F83" s="207"/>
      <c r="G83" s="207"/>
      <c r="H83" s="207"/>
      <c r="I83" s="207"/>
      <c r="J83" s="208">
        <v>0.64</v>
      </c>
      <c r="K83" s="209">
        <v>1.25</v>
      </c>
      <c r="L83" s="208">
        <v>0.34</v>
      </c>
      <c r="M83" s="207"/>
      <c r="N83" s="210"/>
      <c r="Z83" s="193"/>
      <c r="AA83" s="200"/>
      <c r="AB83" s="200"/>
      <c r="AE83" s="109" t="s">
        <v>388</v>
      </c>
      <c r="AH83" s="200"/>
    </row>
    <row r="84" spans="1:35" s="108" customFormat="1" ht="12">
      <c r="A84" s="205"/>
      <c r="B84" s="206">
        <v>4</v>
      </c>
      <c r="C84" s="1141" t="s">
        <v>447</v>
      </c>
      <c r="D84" s="1141"/>
      <c r="E84" s="1141"/>
      <c r="F84" s="207"/>
      <c r="G84" s="207"/>
      <c r="H84" s="207"/>
      <c r="I84" s="207"/>
      <c r="J84" s="208">
        <v>106.42</v>
      </c>
      <c r="K84" s="207"/>
      <c r="L84" s="208">
        <v>45.76</v>
      </c>
      <c r="M84" s="207"/>
      <c r="N84" s="210"/>
      <c r="Z84" s="193"/>
      <c r="AA84" s="200"/>
      <c r="AB84" s="200"/>
      <c r="AE84" s="109" t="s">
        <v>447</v>
      </c>
      <c r="AH84" s="200"/>
    </row>
    <row r="85" spans="1:35" s="108" customFormat="1" ht="12">
      <c r="A85" s="205"/>
      <c r="B85" s="204"/>
      <c r="C85" s="1141" t="s">
        <v>448</v>
      </c>
      <c r="D85" s="1141"/>
      <c r="E85" s="1141"/>
      <c r="F85" s="207" t="s">
        <v>390</v>
      </c>
      <c r="G85" s="209">
        <v>34.56</v>
      </c>
      <c r="H85" s="209">
        <v>1.25</v>
      </c>
      <c r="I85" s="254">
        <v>18.576000000000001</v>
      </c>
      <c r="J85" s="204"/>
      <c r="K85" s="207"/>
      <c r="L85" s="204"/>
      <c r="M85" s="207"/>
      <c r="N85" s="210"/>
      <c r="Z85" s="193"/>
      <c r="AA85" s="200"/>
      <c r="AB85" s="200"/>
      <c r="AF85" s="109" t="s">
        <v>448</v>
      </c>
      <c r="AH85" s="200"/>
    </row>
    <row r="86" spans="1:35" s="108" customFormat="1" ht="12">
      <c r="A86" s="205"/>
      <c r="B86" s="204"/>
      <c r="C86" s="1141" t="s">
        <v>389</v>
      </c>
      <c r="D86" s="1141"/>
      <c r="E86" s="1141"/>
      <c r="F86" s="207" t="s">
        <v>390</v>
      </c>
      <c r="G86" s="209">
        <v>0.05</v>
      </c>
      <c r="H86" s="209">
        <v>1.25</v>
      </c>
      <c r="I86" s="249">
        <v>2.6875E-2</v>
      </c>
      <c r="J86" s="204"/>
      <c r="K86" s="207"/>
      <c r="L86" s="204"/>
      <c r="M86" s="207"/>
      <c r="N86" s="210"/>
      <c r="Z86" s="193"/>
      <c r="AA86" s="200"/>
      <c r="AB86" s="200"/>
      <c r="AF86" s="109" t="s">
        <v>389</v>
      </c>
      <c r="AH86" s="200"/>
    </row>
    <row r="87" spans="1:35" s="108" customFormat="1" ht="12" customHeight="1">
      <c r="A87" s="205"/>
      <c r="B87" s="204"/>
      <c r="C87" s="1150" t="s">
        <v>391</v>
      </c>
      <c r="D87" s="1150"/>
      <c r="E87" s="1150"/>
      <c r="F87" s="212"/>
      <c r="G87" s="212"/>
      <c r="H87" s="212"/>
      <c r="I87" s="212"/>
      <c r="J87" s="213">
        <v>454.03</v>
      </c>
      <c r="K87" s="212"/>
      <c r="L87" s="213">
        <v>232.6</v>
      </c>
      <c r="M87" s="212"/>
      <c r="N87" s="214"/>
      <c r="Z87" s="193"/>
      <c r="AA87" s="200"/>
      <c r="AB87" s="200"/>
      <c r="AG87" s="109" t="s">
        <v>391</v>
      </c>
      <c r="AH87" s="200"/>
    </row>
    <row r="88" spans="1:35" s="108" customFormat="1" ht="12">
      <c r="A88" s="205"/>
      <c r="B88" s="204"/>
      <c r="C88" s="1141" t="s">
        <v>392</v>
      </c>
      <c r="D88" s="1141"/>
      <c r="E88" s="1141"/>
      <c r="F88" s="207"/>
      <c r="G88" s="207"/>
      <c r="H88" s="207"/>
      <c r="I88" s="207"/>
      <c r="J88" s="204"/>
      <c r="K88" s="207"/>
      <c r="L88" s="208">
        <v>184.62</v>
      </c>
      <c r="M88" s="207"/>
      <c r="N88" s="210"/>
      <c r="Z88" s="193"/>
      <c r="AA88" s="200"/>
      <c r="AB88" s="200"/>
      <c r="AF88" s="109" t="s">
        <v>392</v>
      </c>
      <c r="AH88" s="200"/>
    </row>
    <row r="89" spans="1:35" s="108" customFormat="1" ht="22.5" customHeight="1">
      <c r="A89" s="205"/>
      <c r="B89" s="204" t="s">
        <v>885</v>
      </c>
      <c r="C89" s="1141" t="s">
        <v>886</v>
      </c>
      <c r="D89" s="1141"/>
      <c r="E89" s="1141"/>
      <c r="F89" s="207" t="s">
        <v>395</v>
      </c>
      <c r="G89" s="215">
        <v>97</v>
      </c>
      <c r="H89" s="207"/>
      <c r="I89" s="215">
        <v>97</v>
      </c>
      <c r="J89" s="204"/>
      <c r="K89" s="207"/>
      <c r="L89" s="208">
        <v>179.08</v>
      </c>
      <c r="M89" s="207"/>
      <c r="N89" s="210"/>
      <c r="Z89" s="193"/>
      <c r="AA89" s="200"/>
      <c r="AB89" s="200"/>
      <c r="AF89" s="109" t="s">
        <v>886</v>
      </c>
      <c r="AH89" s="200"/>
    </row>
    <row r="90" spans="1:35" s="108" customFormat="1" ht="22.5" customHeight="1">
      <c r="A90" s="205"/>
      <c r="B90" s="204" t="s">
        <v>887</v>
      </c>
      <c r="C90" s="1141" t="s">
        <v>888</v>
      </c>
      <c r="D90" s="1141"/>
      <c r="E90" s="1141"/>
      <c r="F90" s="207" t="s">
        <v>395</v>
      </c>
      <c r="G90" s="215">
        <v>51</v>
      </c>
      <c r="H90" s="207"/>
      <c r="I90" s="215">
        <v>51</v>
      </c>
      <c r="J90" s="204"/>
      <c r="K90" s="207"/>
      <c r="L90" s="208">
        <v>94.16</v>
      </c>
      <c r="M90" s="207"/>
      <c r="N90" s="210"/>
      <c r="Z90" s="193"/>
      <c r="AA90" s="200"/>
      <c r="AB90" s="200"/>
      <c r="AF90" s="109" t="s">
        <v>888</v>
      </c>
      <c r="AH90" s="200"/>
    </row>
    <row r="91" spans="1:35" s="108" customFormat="1" ht="12" customHeight="1">
      <c r="A91" s="216"/>
      <c r="B91" s="217"/>
      <c r="C91" s="1145" t="s">
        <v>398</v>
      </c>
      <c r="D91" s="1145"/>
      <c r="E91" s="1145"/>
      <c r="F91" s="196"/>
      <c r="G91" s="196"/>
      <c r="H91" s="196"/>
      <c r="I91" s="196"/>
      <c r="J91" s="198"/>
      <c r="K91" s="196"/>
      <c r="L91" s="218">
        <v>505.84</v>
      </c>
      <c r="M91" s="212"/>
      <c r="N91" s="199"/>
      <c r="Z91" s="193"/>
      <c r="AA91" s="200"/>
      <c r="AB91" s="200"/>
      <c r="AH91" s="200" t="s">
        <v>398</v>
      </c>
    </row>
    <row r="92" spans="1:35" s="108" customFormat="1" ht="22.5" customHeight="1">
      <c r="A92" s="194" t="s">
        <v>143</v>
      </c>
      <c r="B92" s="195" t="s">
        <v>1942</v>
      </c>
      <c r="C92" s="1145" t="s">
        <v>1943</v>
      </c>
      <c r="D92" s="1145"/>
      <c r="E92" s="1145"/>
      <c r="F92" s="196" t="s">
        <v>673</v>
      </c>
      <c r="G92" s="196"/>
      <c r="H92" s="196"/>
      <c r="I92" s="247">
        <v>0.43</v>
      </c>
      <c r="J92" s="218">
        <v>899</v>
      </c>
      <c r="K92" s="196"/>
      <c r="L92" s="218">
        <v>386.57</v>
      </c>
      <c r="M92" s="196"/>
      <c r="N92" s="199"/>
      <c r="Z92" s="193"/>
      <c r="AA92" s="200"/>
      <c r="AB92" s="200" t="s">
        <v>1943</v>
      </c>
      <c r="AH92" s="200"/>
    </row>
    <row r="93" spans="1:35" s="108" customFormat="1" ht="12" customHeight="1">
      <c r="A93" s="216"/>
      <c r="B93" s="217"/>
      <c r="C93" s="1141" t="s">
        <v>1929</v>
      </c>
      <c r="D93" s="1141"/>
      <c r="E93" s="1141"/>
      <c r="F93" s="1141"/>
      <c r="G93" s="1141"/>
      <c r="H93" s="1141"/>
      <c r="I93" s="1141"/>
      <c r="J93" s="1141"/>
      <c r="K93" s="1141"/>
      <c r="L93" s="1141"/>
      <c r="M93" s="1141"/>
      <c r="N93" s="1146"/>
      <c r="Z93" s="193"/>
      <c r="AA93" s="200"/>
      <c r="AB93" s="200"/>
      <c r="AH93" s="200"/>
      <c r="AI93" s="109" t="s">
        <v>1929</v>
      </c>
    </row>
    <row r="94" spans="1:35" s="108" customFormat="1" ht="12" customHeight="1">
      <c r="A94" s="201"/>
      <c r="B94" s="202"/>
      <c r="C94" s="1141" t="s">
        <v>1941</v>
      </c>
      <c r="D94" s="1141"/>
      <c r="E94" s="1141"/>
      <c r="F94" s="1141"/>
      <c r="G94" s="1141"/>
      <c r="H94" s="1141"/>
      <c r="I94" s="1141"/>
      <c r="J94" s="1141"/>
      <c r="K94" s="1141"/>
      <c r="L94" s="1141"/>
      <c r="M94" s="1141"/>
      <c r="N94" s="1146"/>
      <c r="Z94" s="193"/>
      <c r="AA94" s="200"/>
      <c r="AB94" s="200"/>
      <c r="AC94" s="109" t="s">
        <v>1941</v>
      </c>
      <c r="AH94" s="200"/>
    </row>
    <row r="95" spans="1:35" s="108" customFormat="1" ht="12" customHeight="1">
      <c r="A95" s="216"/>
      <c r="B95" s="217"/>
      <c r="C95" s="1145" t="s">
        <v>398</v>
      </c>
      <c r="D95" s="1145"/>
      <c r="E95" s="1145"/>
      <c r="F95" s="196"/>
      <c r="G95" s="196"/>
      <c r="H95" s="196"/>
      <c r="I95" s="196"/>
      <c r="J95" s="198"/>
      <c r="K95" s="196"/>
      <c r="L95" s="218">
        <v>386.57</v>
      </c>
      <c r="M95" s="212"/>
      <c r="N95" s="199"/>
      <c r="Z95" s="193"/>
      <c r="AA95" s="200"/>
      <c r="AB95" s="200"/>
      <c r="AH95" s="200" t="s">
        <v>398</v>
      </c>
    </row>
    <row r="96" spans="1:35" s="108" customFormat="1" ht="12" customHeight="1">
      <c r="A96" s="194" t="s">
        <v>146</v>
      </c>
      <c r="B96" s="195" t="s">
        <v>1944</v>
      </c>
      <c r="C96" s="1145" t="s">
        <v>1945</v>
      </c>
      <c r="D96" s="1145"/>
      <c r="E96" s="1145"/>
      <c r="F96" s="196" t="s">
        <v>673</v>
      </c>
      <c r="G96" s="196"/>
      <c r="H96" s="196"/>
      <c r="I96" s="256">
        <v>0.5</v>
      </c>
      <c r="J96" s="222">
        <v>1405.17</v>
      </c>
      <c r="K96" s="196"/>
      <c r="L96" s="218">
        <v>702.59</v>
      </c>
      <c r="M96" s="196"/>
      <c r="N96" s="199"/>
      <c r="Z96" s="193"/>
      <c r="AA96" s="200"/>
      <c r="AB96" s="200" t="s">
        <v>1945</v>
      </c>
      <c r="AH96" s="200"/>
    </row>
    <row r="97" spans="1:35" s="108" customFormat="1" ht="12" customHeight="1">
      <c r="A97" s="216"/>
      <c r="B97" s="217"/>
      <c r="C97" s="1141" t="s">
        <v>1929</v>
      </c>
      <c r="D97" s="1141"/>
      <c r="E97" s="1141"/>
      <c r="F97" s="1141"/>
      <c r="G97" s="1141"/>
      <c r="H97" s="1141"/>
      <c r="I97" s="1141"/>
      <c r="J97" s="1141"/>
      <c r="K97" s="1141"/>
      <c r="L97" s="1141"/>
      <c r="M97" s="1141"/>
      <c r="N97" s="1146"/>
      <c r="Z97" s="193"/>
      <c r="AA97" s="200"/>
      <c r="AB97" s="200"/>
      <c r="AH97" s="200"/>
      <c r="AI97" s="109" t="s">
        <v>1929</v>
      </c>
    </row>
    <row r="98" spans="1:35" s="108" customFormat="1" ht="12" customHeight="1">
      <c r="A98" s="201"/>
      <c r="B98" s="202"/>
      <c r="C98" s="1141" t="s">
        <v>1946</v>
      </c>
      <c r="D98" s="1141"/>
      <c r="E98" s="1141"/>
      <c r="F98" s="1141"/>
      <c r="G98" s="1141"/>
      <c r="H98" s="1141"/>
      <c r="I98" s="1141"/>
      <c r="J98" s="1141"/>
      <c r="K98" s="1141"/>
      <c r="L98" s="1141"/>
      <c r="M98" s="1141"/>
      <c r="N98" s="1146"/>
      <c r="Z98" s="193"/>
      <c r="AA98" s="200"/>
      <c r="AB98" s="200"/>
      <c r="AC98" s="109" t="s">
        <v>1946</v>
      </c>
      <c r="AH98" s="200"/>
    </row>
    <row r="99" spans="1:35" s="108" customFormat="1" ht="12" customHeight="1">
      <c r="A99" s="216"/>
      <c r="B99" s="217"/>
      <c r="C99" s="1145" t="s">
        <v>398</v>
      </c>
      <c r="D99" s="1145"/>
      <c r="E99" s="1145"/>
      <c r="F99" s="196"/>
      <c r="G99" s="196"/>
      <c r="H99" s="196"/>
      <c r="I99" s="196"/>
      <c r="J99" s="198"/>
      <c r="K99" s="196"/>
      <c r="L99" s="218">
        <v>702.59</v>
      </c>
      <c r="M99" s="212"/>
      <c r="N99" s="199"/>
      <c r="Z99" s="193"/>
      <c r="AA99" s="200"/>
      <c r="AB99" s="200"/>
      <c r="AH99" s="200" t="s">
        <v>398</v>
      </c>
    </row>
    <row r="100" spans="1:35" s="108" customFormat="1" ht="12" customHeight="1">
      <c r="A100" s="194" t="s">
        <v>159</v>
      </c>
      <c r="B100" s="195" t="s">
        <v>1947</v>
      </c>
      <c r="C100" s="1145" t="s">
        <v>1948</v>
      </c>
      <c r="D100" s="1145"/>
      <c r="E100" s="1145"/>
      <c r="F100" s="196" t="s">
        <v>486</v>
      </c>
      <c r="G100" s="196"/>
      <c r="H100" s="196"/>
      <c r="I100" s="251">
        <v>50</v>
      </c>
      <c r="J100" s="198"/>
      <c r="K100" s="196"/>
      <c r="L100" s="198"/>
      <c r="M100" s="196"/>
      <c r="N100" s="199"/>
      <c r="Z100" s="193"/>
      <c r="AA100" s="200"/>
      <c r="AB100" s="200" t="s">
        <v>1948</v>
      </c>
      <c r="AH100" s="200"/>
    </row>
    <row r="101" spans="1:35" s="108" customFormat="1" ht="33.75" customHeight="1">
      <c r="A101" s="203"/>
      <c r="B101" s="204" t="s">
        <v>385</v>
      </c>
      <c r="C101" s="1141" t="s">
        <v>386</v>
      </c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6"/>
      <c r="Z101" s="193"/>
      <c r="AA101" s="200"/>
      <c r="AB101" s="200"/>
      <c r="AD101" s="109" t="s">
        <v>386</v>
      </c>
      <c r="AH101" s="200"/>
    </row>
    <row r="102" spans="1:35" s="108" customFormat="1" ht="12">
      <c r="A102" s="205"/>
      <c r="B102" s="206">
        <v>1</v>
      </c>
      <c r="C102" s="1141" t="s">
        <v>446</v>
      </c>
      <c r="D102" s="1141"/>
      <c r="E102" s="1141"/>
      <c r="F102" s="207"/>
      <c r="G102" s="207"/>
      <c r="H102" s="207"/>
      <c r="I102" s="207"/>
      <c r="J102" s="208">
        <v>4.88</v>
      </c>
      <c r="K102" s="209">
        <v>1.25</v>
      </c>
      <c r="L102" s="208">
        <v>305</v>
      </c>
      <c r="M102" s="207"/>
      <c r="N102" s="210"/>
      <c r="Z102" s="193"/>
      <c r="AA102" s="200"/>
      <c r="AB102" s="200"/>
      <c r="AE102" s="109" t="s">
        <v>446</v>
      </c>
      <c r="AH102" s="200"/>
    </row>
    <row r="103" spans="1:35" s="108" customFormat="1" ht="12">
      <c r="A103" s="205"/>
      <c r="B103" s="206">
        <v>4</v>
      </c>
      <c r="C103" s="1141" t="s">
        <v>447</v>
      </c>
      <c r="D103" s="1141"/>
      <c r="E103" s="1141"/>
      <c r="F103" s="207"/>
      <c r="G103" s="207"/>
      <c r="H103" s="207"/>
      <c r="I103" s="207"/>
      <c r="J103" s="208">
        <v>0.41</v>
      </c>
      <c r="K103" s="207"/>
      <c r="L103" s="208">
        <v>20.5</v>
      </c>
      <c r="M103" s="207"/>
      <c r="N103" s="210"/>
      <c r="Z103" s="193"/>
      <c r="AA103" s="200"/>
      <c r="AB103" s="200"/>
      <c r="AE103" s="109" t="s">
        <v>447</v>
      </c>
      <c r="AH103" s="200"/>
    </row>
    <row r="104" spans="1:35" s="108" customFormat="1" ht="12">
      <c r="A104" s="205"/>
      <c r="B104" s="204"/>
      <c r="C104" s="1141" t="s">
        <v>448</v>
      </c>
      <c r="D104" s="1141"/>
      <c r="E104" s="1141"/>
      <c r="F104" s="207" t="s">
        <v>390</v>
      </c>
      <c r="G104" s="248">
        <v>0.5</v>
      </c>
      <c r="H104" s="209">
        <v>1.25</v>
      </c>
      <c r="I104" s="209">
        <v>31.25</v>
      </c>
      <c r="J104" s="204"/>
      <c r="K104" s="207"/>
      <c r="L104" s="204"/>
      <c r="M104" s="207"/>
      <c r="N104" s="210"/>
      <c r="Z104" s="193"/>
      <c r="AA104" s="200"/>
      <c r="AB104" s="200"/>
      <c r="AF104" s="109" t="s">
        <v>448</v>
      </c>
      <c r="AH104" s="200"/>
    </row>
    <row r="105" spans="1:35" s="108" customFormat="1" ht="12" customHeight="1">
      <c r="A105" s="205"/>
      <c r="B105" s="204"/>
      <c r="C105" s="1150" t="s">
        <v>391</v>
      </c>
      <c r="D105" s="1150"/>
      <c r="E105" s="1150"/>
      <c r="F105" s="212"/>
      <c r="G105" s="212"/>
      <c r="H105" s="212"/>
      <c r="I105" s="212"/>
      <c r="J105" s="213">
        <v>5.29</v>
      </c>
      <c r="K105" s="212"/>
      <c r="L105" s="213">
        <v>325.5</v>
      </c>
      <c r="M105" s="212"/>
      <c r="N105" s="214"/>
      <c r="Z105" s="193"/>
      <c r="AA105" s="200"/>
      <c r="AB105" s="200"/>
      <c r="AG105" s="109" t="s">
        <v>391</v>
      </c>
      <c r="AH105" s="200"/>
    </row>
    <row r="106" spans="1:35" s="108" customFormat="1" ht="12">
      <c r="A106" s="205"/>
      <c r="B106" s="204"/>
      <c r="C106" s="1141" t="s">
        <v>392</v>
      </c>
      <c r="D106" s="1141"/>
      <c r="E106" s="1141"/>
      <c r="F106" s="207"/>
      <c r="G106" s="207"/>
      <c r="H106" s="207"/>
      <c r="I106" s="207"/>
      <c r="J106" s="204"/>
      <c r="K106" s="207"/>
      <c r="L106" s="208">
        <v>305</v>
      </c>
      <c r="M106" s="207"/>
      <c r="N106" s="210"/>
      <c r="Z106" s="193"/>
      <c r="AA106" s="200"/>
      <c r="AB106" s="200"/>
      <c r="AF106" s="109" t="s">
        <v>392</v>
      </c>
      <c r="AH106" s="200"/>
    </row>
    <row r="107" spans="1:35" s="108" customFormat="1" ht="22.5" customHeight="1">
      <c r="A107" s="205"/>
      <c r="B107" s="204" t="s">
        <v>1014</v>
      </c>
      <c r="C107" s="1141" t="s">
        <v>1015</v>
      </c>
      <c r="D107" s="1141"/>
      <c r="E107" s="1141"/>
      <c r="F107" s="207" t="s">
        <v>395</v>
      </c>
      <c r="G107" s="215">
        <v>90</v>
      </c>
      <c r="H107" s="207"/>
      <c r="I107" s="215">
        <v>90</v>
      </c>
      <c r="J107" s="204"/>
      <c r="K107" s="207"/>
      <c r="L107" s="208">
        <v>274.5</v>
      </c>
      <c r="M107" s="207"/>
      <c r="N107" s="210"/>
      <c r="Z107" s="193"/>
      <c r="AA107" s="200"/>
      <c r="AB107" s="200"/>
      <c r="AF107" s="109" t="s">
        <v>1015</v>
      </c>
      <c r="AH107" s="200"/>
    </row>
    <row r="108" spans="1:35" s="108" customFormat="1" ht="22.5" customHeight="1">
      <c r="A108" s="205"/>
      <c r="B108" s="204" t="s">
        <v>1016</v>
      </c>
      <c r="C108" s="1141" t="s">
        <v>1017</v>
      </c>
      <c r="D108" s="1141"/>
      <c r="E108" s="1141"/>
      <c r="F108" s="207" t="s">
        <v>395</v>
      </c>
      <c r="G108" s="215">
        <v>46</v>
      </c>
      <c r="H108" s="207"/>
      <c r="I108" s="215">
        <v>46</v>
      </c>
      <c r="J108" s="204"/>
      <c r="K108" s="207"/>
      <c r="L108" s="208">
        <v>140.30000000000001</v>
      </c>
      <c r="M108" s="207"/>
      <c r="N108" s="210"/>
      <c r="Z108" s="193"/>
      <c r="AA108" s="200"/>
      <c r="AB108" s="200"/>
      <c r="AF108" s="109" t="s">
        <v>1017</v>
      </c>
      <c r="AH108" s="200"/>
    </row>
    <row r="109" spans="1:35" s="108" customFormat="1" ht="12" customHeight="1">
      <c r="A109" s="216"/>
      <c r="B109" s="217"/>
      <c r="C109" s="1145" t="s">
        <v>398</v>
      </c>
      <c r="D109" s="1145"/>
      <c r="E109" s="1145"/>
      <c r="F109" s="196"/>
      <c r="G109" s="196"/>
      <c r="H109" s="196"/>
      <c r="I109" s="196"/>
      <c r="J109" s="198"/>
      <c r="K109" s="196"/>
      <c r="L109" s="218">
        <v>740.3</v>
      </c>
      <c r="M109" s="212"/>
      <c r="N109" s="199"/>
      <c r="Z109" s="193"/>
      <c r="AA109" s="200"/>
      <c r="AB109" s="200"/>
      <c r="AH109" s="200" t="s">
        <v>398</v>
      </c>
    </row>
    <row r="110" spans="1:35" s="108" customFormat="1" ht="22.5" customHeight="1">
      <c r="A110" s="194" t="s">
        <v>473</v>
      </c>
      <c r="B110" s="195" t="s">
        <v>1949</v>
      </c>
      <c r="C110" s="1145" t="s">
        <v>1950</v>
      </c>
      <c r="D110" s="1145"/>
      <c r="E110" s="1145"/>
      <c r="F110" s="196" t="s">
        <v>486</v>
      </c>
      <c r="G110" s="196"/>
      <c r="H110" s="196"/>
      <c r="I110" s="251">
        <v>50</v>
      </c>
      <c r="J110" s="218">
        <v>20.7</v>
      </c>
      <c r="K110" s="196"/>
      <c r="L110" s="222">
        <v>1035</v>
      </c>
      <c r="M110" s="196"/>
      <c r="N110" s="199"/>
      <c r="Z110" s="193"/>
      <c r="AA110" s="200"/>
      <c r="AB110" s="200" t="s">
        <v>1950</v>
      </c>
      <c r="AH110" s="200"/>
    </row>
    <row r="111" spans="1:35" s="108" customFormat="1" ht="12" customHeight="1">
      <c r="A111" s="216"/>
      <c r="B111" s="217"/>
      <c r="C111" s="1141" t="s">
        <v>1929</v>
      </c>
      <c r="D111" s="1141"/>
      <c r="E111" s="1141"/>
      <c r="F111" s="1141"/>
      <c r="G111" s="1141"/>
      <c r="H111" s="1141"/>
      <c r="I111" s="1141"/>
      <c r="J111" s="1141"/>
      <c r="K111" s="1141"/>
      <c r="L111" s="1141"/>
      <c r="M111" s="1141"/>
      <c r="N111" s="1146"/>
      <c r="Z111" s="193"/>
      <c r="AA111" s="200"/>
      <c r="AB111" s="200"/>
      <c r="AH111" s="200"/>
      <c r="AI111" s="109" t="s">
        <v>1929</v>
      </c>
    </row>
    <row r="112" spans="1:35" s="108" customFormat="1" ht="12" customHeight="1">
      <c r="A112" s="216"/>
      <c r="B112" s="217"/>
      <c r="C112" s="1145" t="s">
        <v>398</v>
      </c>
      <c r="D112" s="1145"/>
      <c r="E112" s="1145"/>
      <c r="F112" s="196"/>
      <c r="G112" s="196"/>
      <c r="H112" s="196"/>
      <c r="I112" s="196"/>
      <c r="J112" s="198"/>
      <c r="K112" s="196"/>
      <c r="L112" s="222">
        <v>1035</v>
      </c>
      <c r="M112" s="212"/>
      <c r="N112" s="199"/>
      <c r="Z112" s="193"/>
      <c r="AA112" s="200"/>
      <c r="AB112" s="200"/>
      <c r="AH112" s="200" t="s">
        <v>398</v>
      </c>
    </row>
    <row r="113" spans="1:34" s="108" customFormat="1" ht="12" customHeight="1">
      <c r="A113" s="1147" t="s">
        <v>1951</v>
      </c>
      <c r="B113" s="1148"/>
      <c r="C113" s="1148"/>
      <c r="D113" s="1148"/>
      <c r="E113" s="1148"/>
      <c r="F113" s="1148"/>
      <c r="G113" s="1148"/>
      <c r="H113" s="1148"/>
      <c r="I113" s="1148"/>
      <c r="J113" s="1148"/>
      <c r="K113" s="1148"/>
      <c r="L113" s="1148"/>
      <c r="M113" s="1148"/>
      <c r="N113" s="1149"/>
      <c r="Z113" s="193"/>
      <c r="AA113" s="200" t="s">
        <v>1951</v>
      </c>
      <c r="AB113" s="200"/>
      <c r="AH113" s="200"/>
    </row>
    <row r="114" spans="1:34" s="108" customFormat="1" ht="33.75" customHeight="1">
      <c r="A114" s="194" t="s">
        <v>475</v>
      </c>
      <c r="B114" s="195" t="s">
        <v>1952</v>
      </c>
      <c r="C114" s="1145" t="s">
        <v>1953</v>
      </c>
      <c r="D114" s="1145"/>
      <c r="E114" s="1145"/>
      <c r="F114" s="196" t="s">
        <v>673</v>
      </c>
      <c r="G114" s="196"/>
      <c r="H114" s="196"/>
      <c r="I114" s="256">
        <v>0.1</v>
      </c>
      <c r="J114" s="198"/>
      <c r="K114" s="196"/>
      <c r="L114" s="198"/>
      <c r="M114" s="196"/>
      <c r="N114" s="199"/>
      <c r="Z114" s="193"/>
      <c r="AA114" s="200"/>
      <c r="AB114" s="200" t="s">
        <v>1953</v>
      </c>
      <c r="AH114" s="200"/>
    </row>
    <row r="115" spans="1:34" s="108" customFormat="1" ht="12" customHeight="1">
      <c r="A115" s="201"/>
      <c r="B115" s="202"/>
      <c r="C115" s="1141" t="s">
        <v>1954</v>
      </c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1146"/>
      <c r="Z115" s="193"/>
      <c r="AA115" s="200"/>
      <c r="AB115" s="200"/>
      <c r="AC115" s="109" t="s">
        <v>1954</v>
      </c>
      <c r="AH115" s="200"/>
    </row>
    <row r="116" spans="1:34" s="108" customFormat="1" ht="33.75" customHeight="1">
      <c r="A116" s="203"/>
      <c r="B116" s="204" t="s">
        <v>385</v>
      </c>
      <c r="C116" s="1141" t="s">
        <v>386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B116" s="200"/>
      <c r="AD116" s="109" t="s">
        <v>386</v>
      </c>
      <c r="AH116" s="200"/>
    </row>
    <row r="117" spans="1:34" s="108" customFormat="1" ht="12">
      <c r="A117" s="205"/>
      <c r="B117" s="206">
        <v>1</v>
      </c>
      <c r="C117" s="1141" t="s">
        <v>446</v>
      </c>
      <c r="D117" s="1141"/>
      <c r="E117" s="1141"/>
      <c r="F117" s="207"/>
      <c r="G117" s="207"/>
      <c r="H117" s="207"/>
      <c r="I117" s="207"/>
      <c r="J117" s="208">
        <v>698.37</v>
      </c>
      <c r="K117" s="209">
        <v>1.25</v>
      </c>
      <c r="L117" s="208">
        <v>87.3</v>
      </c>
      <c r="M117" s="207"/>
      <c r="N117" s="210"/>
      <c r="Z117" s="193"/>
      <c r="AA117" s="200"/>
      <c r="AB117" s="200"/>
      <c r="AE117" s="109" t="s">
        <v>446</v>
      </c>
      <c r="AH117" s="200"/>
    </row>
    <row r="118" spans="1:34" s="108" customFormat="1" ht="12">
      <c r="A118" s="205"/>
      <c r="B118" s="206">
        <v>2</v>
      </c>
      <c r="C118" s="1141" t="s">
        <v>387</v>
      </c>
      <c r="D118" s="1141"/>
      <c r="E118" s="1141"/>
      <c r="F118" s="207"/>
      <c r="G118" s="207"/>
      <c r="H118" s="207"/>
      <c r="I118" s="207"/>
      <c r="J118" s="208">
        <v>36.22</v>
      </c>
      <c r="K118" s="209">
        <v>1.25</v>
      </c>
      <c r="L118" s="208">
        <v>4.53</v>
      </c>
      <c r="M118" s="207"/>
      <c r="N118" s="210"/>
      <c r="Z118" s="193"/>
      <c r="AA118" s="200"/>
      <c r="AB118" s="200"/>
      <c r="AE118" s="109" t="s">
        <v>387</v>
      </c>
      <c r="AH118" s="200"/>
    </row>
    <row r="119" spans="1:34" s="108" customFormat="1" ht="12">
      <c r="A119" s="205"/>
      <c r="B119" s="206">
        <v>3</v>
      </c>
      <c r="C119" s="1141" t="s">
        <v>388</v>
      </c>
      <c r="D119" s="1141"/>
      <c r="E119" s="1141"/>
      <c r="F119" s="207"/>
      <c r="G119" s="207"/>
      <c r="H119" s="207"/>
      <c r="I119" s="207"/>
      <c r="J119" s="208">
        <v>5.0199999999999996</v>
      </c>
      <c r="K119" s="209">
        <v>1.25</v>
      </c>
      <c r="L119" s="208">
        <v>0.63</v>
      </c>
      <c r="M119" s="207"/>
      <c r="N119" s="210"/>
      <c r="Z119" s="193"/>
      <c r="AA119" s="200"/>
      <c r="AB119" s="200"/>
      <c r="AE119" s="109" t="s">
        <v>388</v>
      </c>
      <c r="AH119" s="200"/>
    </row>
    <row r="120" spans="1:34" s="108" customFormat="1" ht="12">
      <c r="A120" s="205"/>
      <c r="B120" s="206">
        <v>4</v>
      </c>
      <c r="C120" s="1141" t="s">
        <v>447</v>
      </c>
      <c r="D120" s="1141"/>
      <c r="E120" s="1141"/>
      <c r="F120" s="207"/>
      <c r="G120" s="207"/>
      <c r="H120" s="207"/>
      <c r="I120" s="207"/>
      <c r="J120" s="208">
        <v>116.23</v>
      </c>
      <c r="K120" s="207"/>
      <c r="L120" s="208">
        <v>11.62</v>
      </c>
      <c r="M120" s="207"/>
      <c r="N120" s="210"/>
      <c r="Z120" s="193"/>
      <c r="AA120" s="200"/>
      <c r="AB120" s="200"/>
      <c r="AE120" s="109" t="s">
        <v>447</v>
      </c>
      <c r="AH120" s="200"/>
    </row>
    <row r="121" spans="1:34" s="108" customFormat="1" ht="12">
      <c r="A121" s="205"/>
      <c r="B121" s="204"/>
      <c r="C121" s="1141" t="s">
        <v>448</v>
      </c>
      <c r="D121" s="1141"/>
      <c r="E121" s="1141"/>
      <c r="F121" s="207" t="s">
        <v>390</v>
      </c>
      <c r="G121" s="248">
        <v>70.400000000000006</v>
      </c>
      <c r="H121" s="209">
        <v>1.25</v>
      </c>
      <c r="I121" s="248">
        <v>8.8000000000000007</v>
      </c>
      <c r="J121" s="204"/>
      <c r="K121" s="207"/>
      <c r="L121" s="204"/>
      <c r="M121" s="207"/>
      <c r="N121" s="210"/>
      <c r="Z121" s="193"/>
      <c r="AA121" s="200"/>
      <c r="AB121" s="200"/>
      <c r="AF121" s="109" t="s">
        <v>448</v>
      </c>
      <c r="AH121" s="200"/>
    </row>
    <row r="122" spans="1:34" s="108" customFormat="1" ht="12">
      <c r="A122" s="205"/>
      <c r="B122" s="204"/>
      <c r="C122" s="1141" t="s">
        <v>389</v>
      </c>
      <c r="D122" s="1141"/>
      <c r="E122" s="1141"/>
      <c r="F122" s="207" t="s">
        <v>390</v>
      </c>
      <c r="G122" s="248">
        <v>0.4</v>
      </c>
      <c r="H122" s="209">
        <v>1.25</v>
      </c>
      <c r="I122" s="209">
        <v>0.05</v>
      </c>
      <c r="J122" s="204"/>
      <c r="K122" s="207"/>
      <c r="L122" s="204"/>
      <c r="M122" s="207"/>
      <c r="N122" s="210"/>
      <c r="Z122" s="193"/>
      <c r="AA122" s="200"/>
      <c r="AB122" s="200"/>
      <c r="AF122" s="109" t="s">
        <v>389</v>
      </c>
      <c r="AH122" s="200"/>
    </row>
    <row r="123" spans="1:34" s="108" customFormat="1" ht="12" customHeight="1">
      <c r="A123" s="205"/>
      <c r="B123" s="204"/>
      <c r="C123" s="1150" t="s">
        <v>391</v>
      </c>
      <c r="D123" s="1150"/>
      <c r="E123" s="1150"/>
      <c r="F123" s="212"/>
      <c r="G123" s="212"/>
      <c r="H123" s="212"/>
      <c r="I123" s="212"/>
      <c r="J123" s="213">
        <v>850.82</v>
      </c>
      <c r="K123" s="212"/>
      <c r="L123" s="213">
        <v>103.45</v>
      </c>
      <c r="M123" s="212"/>
      <c r="N123" s="214"/>
      <c r="Z123" s="193"/>
      <c r="AA123" s="200"/>
      <c r="AB123" s="200"/>
      <c r="AG123" s="109" t="s">
        <v>391</v>
      </c>
      <c r="AH123" s="200"/>
    </row>
    <row r="124" spans="1:34" s="108" customFormat="1" ht="12">
      <c r="A124" s="205"/>
      <c r="B124" s="204"/>
      <c r="C124" s="1141" t="s">
        <v>392</v>
      </c>
      <c r="D124" s="1141"/>
      <c r="E124" s="1141"/>
      <c r="F124" s="207"/>
      <c r="G124" s="207"/>
      <c r="H124" s="207"/>
      <c r="I124" s="207"/>
      <c r="J124" s="204"/>
      <c r="K124" s="207"/>
      <c r="L124" s="208">
        <v>87.93</v>
      </c>
      <c r="M124" s="207"/>
      <c r="N124" s="210"/>
      <c r="Z124" s="193"/>
      <c r="AA124" s="200"/>
      <c r="AB124" s="200"/>
      <c r="AF124" s="109" t="s">
        <v>392</v>
      </c>
      <c r="AH124" s="200"/>
    </row>
    <row r="125" spans="1:34" s="108" customFormat="1" ht="22.5" customHeight="1">
      <c r="A125" s="205"/>
      <c r="B125" s="204" t="s">
        <v>885</v>
      </c>
      <c r="C125" s="1141" t="s">
        <v>886</v>
      </c>
      <c r="D125" s="1141"/>
      <c r="E125" s="1141"/>
      <c r="F125" s="207" t="s">
        <v>395</v>
      </c>
      <c r="G125" s="215">
        <v>97</v>
      </c>
      <c r="H125" s="207"/>
      <c r="I125" s="215">
        <v>97</v>
      </c>
      <c r="J125" s="204"/>
      <c r="K125" s="207"/>
      <c r="L125" s="208">
        <v>85.29</v>
      </c>
      <c r="M125" s="207"/>
      <c r="N125" s="210"/>
      <c r="Z125" s="193"/>
      <c r="AA125" s="200"/>
      <c r="AB125" s="200"/>
      <c r="AF125" s="109" t="s">
        <v>886</v>
      </c>
      <c r="AH125" s="200"/>
    </row>
    <row r="126" spans="1:34" s="108" customFormat="1" ht="22.5" customHeight="1">
      <c r="A126" s="205"/>
      <c r="B126" s="204" t="s">
        <v>887</v>
      </c>
      <c r="C126" s="1141" t="s">
        <v>888</v>
      </c>
      <c r="D126" s="1141"/>
      <c r="E126" s="1141"/>
      <c r="F126" s="207" t="s">
        <v>395</v>
      </c>
      <c r="G126" s="215">
        <v>51</v>
      </c>
      <c r="H126" s="207"/>
      <c r="I126" s="215">
        <v>51</v>
      </c>
      <c r="J126" s="204"/>
      <c r="K126" s="207"/>
      <c r="L126" s="208">
        <v>44.84</v>
      </c>
      <c r="M126" s="207"/>
      <c r="N126" s="210"/>
      <c r="Z126" s="193"/>
      <c r="AA126" s="200"/>
      <c r="AB126" s="200"/>
      <c r="AF126" s="109" t="s">
        <v>888</v>
      </c>
      <c r="AH126" s="200"/>
    </row>
    <row r="127" spans="1:34" s="108" customFormat="1" ht="12" customHeight="1">
      <c r="A127" s="216"/>
      <c r="B127" s="217"/>
      <c r="C127" s="1145" t="s">
        <v>398</v>
      </c>
      <c r="D127" s="1145"/>
      <c r="E127" s="1145"/>
      <c r="F127" s="196"/>
      <c r="G127" s="196"/>
      <c r="H127" s="196"/>
      <c r="I127" s="196"/>
      <c r="J127" s="198"/>
      <c r="K127" s="196"/>
      <c r="L127" s="218">
        <v>233.58</v>
      </c>
      <c r="M127" s="212"/>
      <c r="N127" s="199"/>
      <c r="Z127" s="193"/>
      <c r="AA127" s="200"/>
      <c r="AB127" s="200"/>
      <c r="AH127" s="200" t="s">
        <v>398</v>
      </c>
    </row>
    <row r="128" spans="1:34" s="108" customFormat="1" ht="45" customHeight="1">
      <c r="A128" s="194" t="s">
        <v>478</v>
      </c>
      <c r="B128" s="195" t="s">
        <v>1955</v>
      </c>
      <c r="C128" s="1145" t="s">
        <v>1956</v>
      </c>
      <c r="D128" s="1145"/>
      <c r="E128" s="1145"/>
      <c r="F128" s="196" t="s">
        <v>486</v>
      </c>
      <c r="G128" s="196"/>
      <c r="H128" s="196"/>
      <c r="I128" s="251">
        <v>3</v>
      </c>
      <c r="J128" s="218">
        <v>287.39999999999998</v>
      </c>
      <c r="K128" s="196"/>
      <c r="L128" s="218">
        <v>91.9</v>
      </c>
      <c r="M128" s="247">
        <v>9.3800000000000008</v>
      </c>
      <c r="N128" s="262">
        <v>862</v>
      </c>
      <c r="Z128" s="193"/>
      <c r="AA128" s="200"/>
      <c r="AB128" s="200" t="s">
        <v>1956</v>
      </c>
      <c r="AH128" s="200"/>
    </row>
    <row r="129" spans="1:36" s="108" customFormat="1" ht="12" customHeight="1">
      <c r="A129" s="216"/>
      <c r="B129" s="217"/>
      <c r="C129" s="1141" t="s">
        <v>1929</v>
      </c>
      <c r="D129" s="1141"/>
      <c r="E129" s="1141"/>
      <c r="F129" s="1141"/>
      <c r="G129" s="1141"/>
      <c r="H129" s="1141"/>
      <c r="I129" s="1141"/>
      <c r="J129" s="1141"/>
      <c r="K129" s="1141"/>
      <c r="L129" s="1141"/>
      <c r="M129" s="1141"/>
      <c r="N129" s="1146"/>
      <c r="Z129" s="193"/>
      <c r="AA129" s="200"/>
      <c r="AB129" s="200"/>
      <c r="AH129" s="200"/>
      <c r="AI129" s="109" t="s">
        <v>1929</v>
      </c>
    </row>
    <row r="130" spans="1:36" s="108" customFormat="1" ht="12" customHeight="1">
      <c r="A130" s="201"/>
      <c r="B130" s="202"/>
      <c r="C130" s="1141" t="s">
        <v>1957</v>
      </c>
      <c r="D130" s="1141"/>
      <c r="E130" s="1141"/>
      <c r="F130" s="1141"/>
      <c r="G130" s="1141"/>
      <c r="H130" s="1141"/>
      <c r="I130" s="1141"/>
      <c r="J130" s="1141"/>
      <c r="K130" s="1141"/>
      <c r="L130" s="1141"/>
      <c r="M130" s="1141"/>
      <c r="N130" s="1146"/>
      <c r="Z130" s="193"/>
      <c r="AA130" s="200"/>
      <c r="AB130" s="200"/>
      <c r="AH130" s="200"/>
      <c r="AJ130" s="109" t="s">
        <v>1957</v>
      </c>
    </row>
    <row r="131" spans="1:36" s="108" customFormat="1" ht="12" customHeight="1">
      <c r="A131" s="216"/>
      <c r="B131" s="217"/>
      <c r="C131" s="1145" t="s">
        <v>398</v>
      </c>
      <c r="D131" s="1145"/>
      <c r="E131" s="1145"/>
      <c r="F131" s="196"/>
      <c r="G131" s="196"/>
      <c r="H131" s="196"/>
      <c r="I131" s="196"/>
      <c r="J131" s="198"/>
      <c r="K131" s="196"/>
      <c r="L131" s="218">
        <v>91.9</v>
      </c>
      <c r="M131" s="212"/>
      <c r="N131" s="262">
        <v>862</v>
      </c>
      <c r="Z131" s="193"/>
      <c r="AA131" s="200"/>
      <c r="AB131" s="200"/>
      <c r="AH131" s="200" t="s">
        <v>398</v>
      </c>
    </row>
    <row r="132" spans="1:36" s="108" customFormat="1" ht="45" customHeight="1">
      <c r="A132" s="194" t="s">
        <v>483</v>
      </c>
      <c r="B132" s="195" t="s">
        <v>1958</v>
      </c>
      <c r="C132" s="1145" t="s">
        <v>1959</v>
      </c>
      <c r="D132" s="1145"/>
      <c r="E132" s="1145"/>
      <c r="F132" s="196" t="s">
        <v>486</v>
      </c>
      <c r="G132" s="196"/>
      <c r="H132" s="196"/>
      <c r="I132" s="251">
        <v>7</v>
      </c>
      <c r="J132" s="218">
        <v>650</v>
      </c>
      <c r="K132" s="196"/>
      <c r="L132" s="218">
        <v>485.07</v>
      </c>
      <c r="M132" s="247">
        <v>9.3800000000000008</v>
      </c>
      <c r="N132" s="260">
        <v>4550</v>
      </c>
      <c r="Z132" s="193"/>
      <c r="AA132" s="200"/>
      <c r="AB132" s="200" t="s">
        <v>1959</v>
      </c>
      <c r="AH132" s="200"/>
    </row>
    <row r="133" spans="1:36" s="108" customFormat="1" ht="12" customHeight="1">
      <c r="A133" s="216"/>
      <c r="B133" s="217"/>
      <c r="C133" s="1141" t="s">
        <v>1929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B133" s="200"/>
      <c r="AH133" s="200"/>
      <c r="AI133" s="109" t="s">
        <v>1929</v>
      </c>
    </row>
    <row r="134" spans="1:36" s="108" customFormat="1" ht="12" customHeight="1">
      <c r="A134" s="201"/>
      <c r="B134" s="202"/>
      <c r="C134" s="1141" t="s">
        <v>1960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B134" s="200"/>
      <c r="AH134" s="200"/>
      <c r="AJ134" s="109" t="s">
        <v>1960</v>
      </c>
    </row>
    <row r="135" spans="1:36" s="108" customFormat="1" ht="12" customHeight="1">
      <c r="A135" s="216"/>
      <c r="B135" s="217"/>
      <c r="C135" s="1145" t="s">
        <v>398</v>
      </c>
      <c r="D135" s="1145"/>
      <c r="E135" s="1145"/>
      <c r="F135" s="196"/>
      <c r="G135" s="196"/>
      <c r="H135" s="196"/>
      <c r="I135" s="196"/>
      <c r="J135" s="198"/>
      <c r="K135" s="196"/>
      <c r="L135" s="218">
        <v>485.07</v>
      </c>
      <c r="M135" s="212"/>
      <c r="N135" s="260">
        <v>4550</v>
      </c>
      <c r="Z135" s="193"/>
      <c r="AA135" s="200"/>
      <c r="AB135" s="200"/>
      <c r="AH135" s="200" t="s">
        <v>398</v>
      </c>
    </row>
    <row r="136" spans="1:36" s="108" customFormat="1" ht="12" customHeight="1">
      <c r="A136" s="1147" t="s">
        <v>1961</v>
      </c>
      <c r="B136" s="1148"/>
      <c r="C136" s="1148"/>
      <c r="D136" s="1148"/>
      <c r="E136" s="1148"/>
      <c r="F136" s="1148"/>
      <c r="G136" s="1148"/>
      <c r="H136" s="1148"/>
      <c r="I136" s="1148"/>
      <c r="J136" s="1148"/>
      <c r="K136" s="1148"/>
      <c r="L136" s="1148"/>
      <c r="M136" s="1148"/>
      <c r="N136" s="1149"/>
      <c r="Z136" s="193"/>
      <c r="AA136" s="200" t="s">
        <v>1961</v>
      </c>
      <c r="AB136" s="200"/>
      <c r="AH136" s="200"/>
    </row>
    <row r="137" spans="1:36" s="108" customFormat="1" ht="33.75" customHeight="1">
      <c r="A137" s="194" t="s">
        <v>497</v>
      </c>
      <c r="B137" s="195" t="s">
        <v>1962</v>
      </c>
      <c r="C137" s="1145" t="s">
        <v>1963</v>
      </c>
      <c r="D137" s="1145"/>
      <c r="E137" s="1145"/>
      <c r="F137" s="196" t="s">
        <v>444</v>
      </c>
      <c r="G137" s="196"/>
      <c r="H137" s="196"/>
      <c r="I137" s="256">
        <v>0.1</v>
      </c>
      <c r="J137" s="198"/>
      <c r="K137" s="196"/>
      <c r="L137" s="198"/>
      <c r="M137" s="196"/>
      <c r="N137" s="199"/>
      <c r="Z137" s="193"/>
      <c r="AA137" s="200"/>
      <c r="AB137" s="200" t="s">
        <v>1963</v>
      </c>
      <c r="AH137" s="200"/>
    </row>
    <row r="138" spans="1:36" s="108" customFormat="1" ht="12" customHeight="1">
      <c r="A138" s="201"/>
      <c r="B138" s="202"/>
      <c r="C138" s="1141" t="s">
        <v>1964</v>
      </c>
      <c r="D138" s="1141"/>
      <c r="E138" s="1141"/>
      <c r="F138" s="1141"/>
      <c r="G138" s="1141"/>
      <c r="H138" s="1141"/>
      <c r="I138" s="1141"/>
      <c r="J138" s="1141"/>
      <c r="K138" s="1141"/>
      <c r="L138" s="1141"/>
      <c r="M138" s="1141"/>
      <c r="N138" s="1146"/>
      <c r="Z138" s="193"/>
      <c r="AA138" s="200"/>
      <c r="AB138" s="200"/>
      <c r="AC138" s="109" t="s">
        <v>1964</v>
      </c>
      <c r="AH138" s="200"/>
    </row>
    <row r="139" spans="1:36" s="108" customFormat="1" ht="33.75" customHeight="1">
      <c r="A139" s="203"/>
      <c r="B139" s="204" t="s">
        <v>385</v>
      </c>
      <c r="C139" s="1141" t="s">
        <v>386</v>
      </c>
      <c r="D139" s="1141"/>
      <c r="E139" s="1141"/>
      <c r="F139" s="1141"/>
      <c r="G139" s="1141"/>
      <c r="H139" s="1141"/>
      <c r="I139" s="1141"/>
      <c r="J139" s="1141"/>
      <c r="K139" s="1141"/>
      <c r="L139" s="1141"/>
      <c r="M139" s="1141"/>
      <c r="N139" s="1146"/>
      <c r="Z139" s="193"/>
      <c r="AA139" s="200"/>
      <c r="AB139" s="200"/>
      <c r="AD139" s="109" t="s">
        <v>386</v>
      </c>
      <c r="AH139" s="200"/>
    </row>
    <row r="140" spans="1:36" s="108" customFormat="1" ht="12">
      <c r="A140" s="205"/>
      <c r="B140" s="206">
        <v>1</v>
      </c>
      <c r="C140" s="1141" t="s">
        <v>446</v>
      </c>
      <c r="D140" s="1141"/>
      <c r="E140" s="1141"/>
      <c r="F140" s="207"/>
      <c r="G140" s="207"/>
      <c r="H140" s="207"/>
      <c r="I140" s="207"/>
      <c r="J140" s="220">
        <v>1201.2</v>
      </c>
      <c r="K140" s="209">
        <v>1.25</v>
      </c>
      <c r="L140" s="208">
        <v>150.15</v>
      </c>
      <c r="M140" s="207"/>
      <c r="N140" s="210"/>
      <c r="Z140" s="193"/>
      <c r="AA140" s="200"/>
      <c r="AB140" s="200"/>
      <c r="AE140" s="109" t="s">
        <v>446</v>
      </c>
      <c r="AH140" s="200"/>
    </row>
    <row r="141" spans="1:36" s="108" customFormat="1" ht="12">
      <c r="A141" s="205"/>
      <c r="B141" s="204"/>
      <c r="C141" s="1141" t="s">
        <v>448</v>
      </c>
      <c r="D141" s="1141"/>
      <c r="E141" s="1141"/>
      <c r="F141" s="207" t="s">
        <v>390</v>
      </c>
      <c r="G141" s="215">
        <v>154</v>
      </c>
      <c r="H141" s="209">
        <v>1.25</v>
      </c>
      <c r="I141" s="209">
        <v>19.25</v>
      </c>
      <c r="J141" s="204"/>
      <c r="K141" s="207"/>
      <c r="L141" s="204"/>
      <c r="M141" s="207"/>
      <c r="N141" s="210"/>
      <c r="Z141" s="193"/>
      <c r="AA141" s="200"/>
      <c r="AB141" s="200"/>
      <c r="AF141" s="109" t="s">
        <v>448</v>
      </c>
      <c r="AH141" s="200"/>
    </row>
    <row r="142" spans="1:36" s="108" customFormat="1" ht="12" customHeight="1">
      <c r="A142" s="205"/>
      <c r="B142" s="204"/>
      <c r="C142" s="1150" t="s">
        <v>391</v>
      </c>
      <c r="D142" s="1150"/>
      <c r="E142" s="1150"/>
      <c r="F142" s="212"/>
      <c r="G142" s="212"/>
      <c r="H142" s="212"/>
      <c r="I142" s="212"/>
      <c r="J142" s="221">
        <v>1201.2</v>
      </c>
      <c r="K142" s="212"/>
      <c r="L142" s="213">
        <v>150.15</v>
      </c>
      <c r="M142" s="212"/>
      <c r="N142" s="214"/>
      <c r="Z142" s="193"/>
      <c r="AA142" s="200"/>
      <c r="AB142" s="200"/>
      <c r="AG142" s="109" t="s">
        <v>391</v>
      </c>
      <c r="AH142" s="200"/>
    </row>
    <row r="143" spans="1:36" s="108" customFormat="1" ht="12">
      <c r="A143" s="205"/>
      <c r="B143" s="204"/>
      <c r="C143" s="1141" t="s">
        <v>392</v>
      </c>
      <c r="D143" s="1141"/>
      <c r="E143" s="1141"/>
      <c r="F143" s="207"/>
      <c r="G143" s="207"/>
      <c r="H143" s="207"/>
      <c r="I143" s="207"/>
      <c r="J143" s="204"/>
      <c r="K143" s="207"/>
      <c r="L143" s="208">
        <v>150.15</v>
      </c>
      <c r="M143" s="207"/>
      <c r="N143" s="210"/>
      <c r="Z143" s="193"/>
      <c r="AA143" s="200"/>
      <c r="AB143" s="200"/>
      <c r="AF143" s="109" t="s">
        <v>392</v>
      </c>
      <c r="AH143" s="200"/>
    </row>
    <row r="144" spans="1:36" s="108" customFormat="1" ht="22.5" customHeight="1">
      <c r="A144" s="205"/>
      <c r="B144" s="204" t="s">
        <v>1965</v>
      </c>
      <c r="C144" s="1141" t="s">
        <v>1966</v>
      </c>
      <c r="D144" s="1141"/>
      <c r="E144" s="1141"/>
      <c r="F144" s="207" t="s">
        <v>395</v>
      </c>
      <c r="G144" s="215">
        <v>89</v>
      </c>
      <c r="H144" s="207"/>
      <c r="I144" s="215">
        <v>89</v>
      </c>
      <c r="J144" s="204"/>
      <c r="K144" s="207"/>
      <c r="L144" s="208">
        <v>133.63</v>
      </c>
      <c r="M144" s="207"/>
      <c r="N144" s="210"/>
      <c r="Z144" s="193"/>
      <c r="AA144" s="200"/>
      <c r="AB144" s="200"/>
      <c r="AF144" s="109" t="s">
        <v>1966</v>
      </c>
      <c r="AH144" s="200"/>
    </row>
    <row r="145" spans="1:34" s="108" customFormat="1" ht="22.5" customHeight="1">
      <c r="A145" s="205"/>
      <c r="B145" s="204" t="s">
        <v>1967</v>
      </c>
      <c r="C145" s="1141" t="s">
        <v>1968</v>
      </c>
      <c r="D145" s="1141"/>
      <c r="E145" s="1141"/>
      <c r="F145" s="207" t="s">
        <v>395</v>
      </c>
      <c r="G145" s="215">
        <v>40</v>
      </c>
      <c r="H145" s="207"/>
      <c r="I145" s="215">
        <v>40</v>
      </c>
      <c r="J145" s="204"/>
      <c r="K145" s="207"/>
      <c r="L145" s="208">
        <v>60.06</v>
      </c>
      <c r="M145" s="207"/>
      <c r="N145" s="210"/>
      <c r="Z145" s="193"/>
      <c r="AA145" s="200"/>
      <c r="AB145" s="200"/>
      <c r="AF145" s="109" t="s">
        <v>1968</v>
      </c>
      <c r="AH145" s="200"/>
    </row>
    <row r="146" spans="1:34" s="108" customFormat="1" ht="12" customHeight="1">
      <c r="A146" s="216"/>
      <c r="B146" s="217"/>
      <c r="C146" s="1145" t="s">
        <v>398</v>
      </c>
      <c r="D146" s="1145"/>
      <c r="E146" s="1145"/>
      <c r="F146" s="196"/>
      <c r="G146" s="196"/>
      <c r="H146" s="196"/>
      <c r="I146" s="196"/>
      <c r="J146" s="198"/>
      <c r="K146" s="196"/>
      <c r="L146" s="218">
        <v>343.84</v>
      </c>
      <c r="M146" s="212"/>
      <c r="N146" s="199"/>
      <c r="Z146" s="193"/>
      <c r="AA146" s="200"/>
      <c r="AB146" s="200"/>
      <c r="AH146" s="200" t="s">
        <v>398</v>
      </c>
    </row>
    <row r="147" spans="1:34" s="108" customFormat="1" ht="22.5" customHeight="1">
      <c r="A147" s="194" t="s">
        <v>499</v>
      </c>
      <c r="B147" s="195" t="s">
        <v>1969</v>
      </c>
      <c r="C147" s="1145" t="s">
        <v>1970</v>
      </c>
      <c r="D147" s="1145"/>
      <c r="E147" s="1145"/>
      <c r="F147" s="196" t="s">
        <v>444</v>
      </c>
      <c r="G147" s="196"/>
      <c r="H147" s="196"/>
      <c r="I147" s="256">
        <v>0.1</v>
      </c>
      <c r="J147" s="198"/>
      <c r="K147" s="196"/>
      <c r="L147" s="198"/>
      <c r="M147" s="196"/>
      <c r="N147" s="199"/>
      <c r="Z147" s="193"/>
      <c r="AA147" s="200"/>
      <c r="AB147" s="200" t="s">
        <v>1970</v>
      </c>
      <c r="AH147" s="200"/>
    </row>
    <row r="148" spans="1:34" s="108" customFormat="1" ht="33.75" customHeight="1">
      <c r="A148" s="203"/>
      <c r="B148" s="204" t="s">
        <v>385</v>
      </c>
      <c r="C148" s="1141" t="s">
        <v>386</v>
      </c>
      <c r="D148" s="1141"/>
      <c r="E148" s="1141"/>
      <c r="F148" s="1141"/>
      <c r="G148" s="1141"/>
      <c r="H148" s="1141"/>
      <c r="I148" s="1141"/>
      <c r="J148" s="1141"/>
      <c r="K148" s="1141"/>
      <c r="L148" s="1141"/>
      <c r="M148" s="1141"/>
      <c r="N148" s="1146"/>
      <c r="Z148" s="193"/>
      <c r="AA148" s="200"/>
      <c r="AB148" s="200"/>
      <c r="AD148" s="109" t="s">
        <v>386</v>
      </c>
      <c r="AH148" s="200"/>
    </row>
    <row r="149" spans="1:34" s="108" customFormat="1" ht="12">
      <c r="A149" s="205"/>
      <c r="B149" s="206">
        <v>1</v>
      </c>
      <c r="C149" s="1141" t="s">
        <v>446</v>
      </c>
      <c r="D149" s="1141"/>
      <c r="E149" s="1141"/>
      <c r="F149" s="207"/>
      <c r="G149" s="207"/>
      <c r="H149" s="207"/>
      <c r="I149" s="207"/>
      <c r="J149" s="208">
        <v>663.75</v>
      </c>
      <c r="K149" s="209">
        <v>1.25</v>
      </c>
      <c r="L149" s="208">
        <v>82.97</v>
      </c>
      <c r="M149" s="207"/>
      <c r="N149" s="210"/>
      <c r="Z149" s="193"/>
      <c r="AA149" s="200"/>
      <c r="AB149" s="200"/>
      <c r="AE149" s="109" t="s">
        <v>446</v>
      </c>
      <c r="AH149" s="200"/>
    </row>
    <row r="150" spans="1:34" s="108" customFormat="1" ht="12">
      <c r="A150" s="205"/>
      <c r="B150" s="204"/>
      <c r="C150" s="1141" t="s">
        <v>448</v>
      </c>
      <c r="D150" s="1141"/>
      <c r="E150" s="1141"/>
      <c r="F150" s="207" t="s">
        <v>390</v>
      </c>
      <c r="G150" s="248">
        <v>88.5</v>
      </c>
      <c r="H150" s="209">
        <v>1.25</v>
      </c>
      <c r="I150" s="250">
        <v>11.0625</v>
      </c>
      <c r="J150" s="204"/>
      <c r="K150" s="207"/>
      <c r="L150" s="204"/>
      <c r="M150" s="207"/>
      <c r="N150" s="210"/>
      <c r="Z150" s="193"/>
      <c r="AA150" s="200"/>
      <c r="AB150" s="200"/>
      <c r="AF150" s="109" t="s">
        <v>448</v>
      </c>
      <c r="AH150" s="200"/>
    </row>
    <row r="151" spans="1:34" s="108" customFormat="1" ht="12" customHeight="1">
      <c r="A151" s="205"/>
      <c r="B151" s="204"/>
      <c r="C151" s="1150" t="s">
        <v>391</v>
      </c>
      <c r="D151" s="1150"/>
      <c r="E151" s="1150"/>
      <c r="F151" s="212"/>
      <c r="G151" s="212"/>
      <c r="H151" s="212"/>
      <c r="I151" s="212"/>
      <c r="J151" s="213">
        <v>663.75</v>
      </c>
      <c r="K151" s="212"/>
      <c r="L151" s="213">
        <v>82.97</v>
      </c>
      <c r="M151" s="212"/>
      <c r="N151" s="214"/>
      <c r="Z151" s="193"/>
      <c r="AA151" s="200"/>
      <c r="AB151" s="200"/>
      <c r="AG151" s="109" t="s">
        <v>391</v>
      </c>
      <c r="AH151" s="200"/>
    </row>
    <row r="152" spans="1:34" s="108" customFormat="1" ht="12">
      <c r="A152" s="205"/>
      <c r="B152" s="204"/>
      <c r="C152" s="1141" t="s">
        <v>392</v>
      </c>
      <c r="D152" s="1141"/>
      <c r="E152" s="1141"/>
      <c r="F152" s="207"/>
      <c r="G152" s="207"/>
      <c r="H152" s="207"/>
      <c r="I152" s="207"/>
      <c r="J152" s="204"/>
      <c r="K152" s="207"/>
      <c r="L152" s="208">
        <v>82.97</v>
      </c>
      <c r="M152" s="207"/>
      <c r="N152" s="210"/>
      <c r="Z152" s="193"/>
      <c r="AA152" s="200"/>
      <c r="AB152" s="200"/>
      <c r="AF152" s="109" t="s">
        <v>392</v>
      </c>
      <c r="AH152" s="200"/>
    </row>
    <row r="153" spans="1:34" s="108" customFormat="1" ht="22.5" customHeight="1">
      <c r="A153" s="205"/>
      <c r="B153" s="204" t="s">
        <v>1965</v>
      </c>
      <c r="C153" s="1141" t="s">
        <v>1966</v>
      </c>
      <c r="D153" s="1141"/>
      <c r="E153" s="1141"/>
      <c r="F153" s="207" t="s">
        <v>395</v>
      </c>
      <c r="G153" s="215">
        <v>89</v>
      </c>
      <c r="H153" s="207"/>
      <c r="I153" s="215">
        <v>89</v>
      </c>
      <c r="J153" s="204"/>
      <c r="K153" s="207"/>
      <c r="L153" s="208">
        <v>73.84</v>
      </c>
      <c r="M153" s="207"/>
      <c r="N153" s="210"/>
      <c r="Z153" s="193"/>
      <c r="AA153" s="200"/>
      <c r="AB153" s="200"/>
      <c r="AF153" s="109" t="s">
        <v>1966</v>
      </c>
      <c r="AH153" s="200"/>
    </row>
    <row r="154" spans="1:34" s="108" customFormat="1" ht="22.5" customHeight="1">
      <c r="A154" s="205"/>
      <c r="B154" s="204" t="s">
        <v>1967</v>
      </c>
      <c r="C154" s="1141" t="s">
        <v>1968</v>
      </c>
      <c r="D154" s="1141"/>
      <c r="E154" s="1141"/>
      <c r="F154" s="207" t="s">
        <v>395</v>
      </c>
      <c r="G154" s="215">
        <v>40</v>
      </c>
      <c r="H154" s="207"/>
      <c r="I154" s="215">
        <v>40</v>
      </c>
      <c r="J154" s="204"/>
      <c r="K154" s="207"/>
      <c r="L154" s="208">
        <v>33.19</v>
      </c>
      <c r="M154" s="207"/>
      <c r="N154" s="210"/>
      <c r="Z154" s="193"/>
      <c r="AA154" s="200"/>
      <c r="AB154" s="200"/>
      <c r="AF154" s="109" t="s">
        <v>1968</v>
      </c>
      <c r="AH154" s="200"/>
    </row>
    <row r="155" spans="1:34" s="108" customFormat="1" ht="12" customHeight="1">
      <c r="A155" s="216"/>
      <c r="B155" s="217"/>
      <c r="C155" s="1145" t="s">
        <v>398</v>
      </c>
      <c r="D155" s="1145"/>
      <c r="E155" s="1145"/>
      <c r="F155" s="196"/>
      <c r="G155" s="196"/>
      <c r="H155" s="196"/>
      <c r="I155" s="196"/>
      <c r="J155" s="198"/>
      <c r="K155" s="196"/>
      <c r="L155" s="218">
        <v>190</v>
      </c>
      <c r="M155" s="212"/>
      <c r="N155" s="199"/>
      <c r="Z155" s="193"/>
      <c r="AA155" s="200"/>
      <c r="AB155" s="200"/>
      <c r="AH155" s="200" t="s">
        <v>398</v>
      </c>
    </row>
    <row r="156" spans="1:34" s="108" customFormat="1" ht="22.5" customHeight="1">
      <c r="A156" s="194" t="s">
        <v>501</v>
      </c>
      <c r="B156" s="195" t="s">
        <v>1971</v>
      </c>
      <c r="C156" s="1145" t="s">
        <v>1972</v>
      </c>
      <c r="D156" s="1145"/>
      <c r="E156" s="1145"/>
      <c r="F156" s="196" t="s">
        <v>481</v>
      </c>
      <c r="G156" s="196"/>
      <c r="H156" s="196"/>
      <c r="I156" s="256">
        <v>0.4</v>
      </c>
      <c r="J156" s="198"/>
      <c r="K156" s="196"/>
      <c r="L156" s="198"/>
      <c r="M156" s="196"/>
      <c r="N156" s="199"/>
      <c r="Z156" s="193"/>
      <c r="AA156" s="200"/>
      <c r="AB156" s="200" t="s">
        <v>1972</v>
      </c>
      <c r="AH156" s="200"/>
    </row>
    <row r="157" spans="1:34" s="108" customFormat="1" ht="12" customHeight="1">
      <c r="A157" s="201"/>
      <c r="B157" s="202"/>
      <c r="C157" s="1141" t="s">
        <v>1973</v>
      </c>
      <c r="D157" s="1141"/>
      <c r="E157" s="1141"/>
      <c r="F157" s="1141"/>
      <c r="G157" s="1141"/>
      <c r="H157" s="1141"/>
      <c r="I157" s="1141"/>
      <c r="J157" s="1141"/>
      <c r="K157" s="1141"/>
      <c r="L157" s="1141"/>
      <c r="M157" s="1141"/>
      <c r="N157" s="1146"/>
      <c r="Z157" s="193"/>
      <c r="AA157" s="200"/>
      <c r="AB157" s="200"/>
      <c r="AC157" s="109" t="s">
        <v>1973</v>
      </c>
      <c r="AH157" s="200"/>
    </row>
    <row r="158" spans="1:34" s="108" customFormat="1" ht="33.75" customHeight="1">
      <c r="A158" s="203"/>
      <c r="B158" s="204" t="s">
        <v>385</v>
      </c>
      <c r="C158" s="1141" t="s">
        <v>386</v>
      </c>
      <c r="D158" s="1141"/>
      <c r="E158" s="1141"/>
      <c r="F158" s="1141"/>
      <c r="G158" s="1141"/>
      <c r="H158" s="1141"/>
      <c r="I158" s="1141"/>
      <c r="J158" s="1141"/>
      <c r="K158" s="1141"/>
      <c r="L158" s="1141"/>
      <c r="M158" s="1141"/>
      <c r="N158" s="1146"/>
      <c r="Z158" s="193"/>
      <c r="AA158" s="200"/>
      <c r="AB158" s="200"/>
      <c r="AD158" s="109" t="s">
        <v>386</v>
      </c>
      <c r="AH158" s="200"/>
    </row>
    <row r="159" spans="1:34" s="108" customFormat="1" ht="12">
      <c r="A159" s="205"/>
      <c r="B159" s="206">
        <v>1</v>
      </c>
      <c r="C159" s="1141" t="s">
        <v>446</v>
      </c>
      <c r="D159" s="1141"/>
      <c r="E159" s="1141"/>
      <c r="F159" s="207"/>
      <c r="G159" s="207"/>
      <c r="H159" s="207"/>
      <c r="I159" s="207"/>
      <c r="J159" s="208">
        <v>135.36000000000001</v>
      </c>
      <c r="K159" s="209">
        <v>1.25</v>
      </c>
      <c r="L159" s="208">
        <v>67.680000000000007</v>
      </c>
      <c r="M159" s="207"/>
      <c r="N159" s="210"/>
      <c r="Z159" s="193"/>
      <c r="AA159" s="200"/>
      <c r="AB159" s="200"/>
      <c r="AE159" s="109" t="s">
        <v>446</v>
      </c>
      <c r="AH159" s="200"/>
    </row>
    <row r="160" spans="1:34" s="108" customFormat="1" ht="12">
      <c r="A160" s="205"/>
      <c r="B160" s="206">
        <v>2</v>
      </c>
      <c r="C160" s="1141" t="s">
        <v>387</v>
      </c>
      <c r="D160" s="1141"/>
      <c r="E160" s="1141"/>
      <c r="F160" s="207"/>
      <c r="G160" s="207"/>
      <c r="H160" s="207"/>
      <c r="I160" s="207"/>
      <c r="J160" s="208">
        <v>58.09</v>
      </c>
      <c r="K160" s="209">
        <v>1.25</v>
      </c>
      <c r="L160" s="208">
        <v>29.05</v>
      </c>
      <c r="M160" s="207"/>
      <c r="N160" s="210"/>
      <c r="Z160" s="193"/>
      <c r="AA160" s="200"/>
      <c r="AB160" s="200"/>
      <c r="AE160" s="109" t="s">
        <v>387</v>
      </c>
      <c r="AH160" s="200"/>
    </row>
    <row r="161" spans="1:35" s="108" customFormat="1" ht="12">
      <c r="A161" s="205"/>
      <c r="B161" s="206">
        <v>3</v>
      </c>
      <c r="C161" s="1141" t="s">
        <v>388</v>
      </c>
      <c r="D161" s="1141"/>
      <c r="E161" s="1141"/>
      <c r="F161" s="207"/>
      <c r="G161" s="207"/>
      <c r="H161" s="207"/>
      <c r="I161" s="207"/>
      <c r="J161" s="208">
        <v>5.0199999999999996</v>
      </c>
      <c r="K161" s="209">
        <v>1.25</v>
      </c>
      <c r="L161" s="208">
        <v>2.5099999999999998</v>
      </c>
      <c r="M161" s="207"/>
      <c r="N161" s="210"/>
      <c r="Z161" s="193"/>
      <c r="AA161" s="200"/>
      <c r="AB161" s="200"/>
      <c r="AE161" s="109" t="s">
        <v>388</v>
      </c>
      <c r="AH161" s="200"/>
    </row>
    <row r="162" spans="1:35" s="108" customFormat="1" ht="12">
      <c r="A162" s="205"/>
      <c r="B162" s="206">
        <v>4</v>
      </c>
      <c r="C162" s="1141" t="s">
        <v>447</v>
      </c>
      <c r="D162" s="1141"/>
      <c r="E162" s="1141"/>
      <c r="F162" s="207"/>
      <c r="G162" s="207"/>
      <c r="H162" s="207"/>
      <c r="I162" s="207"/>
      <c r="J162" s="208">
        <v>894.6</v>
      </c>
      <c r="K162" s="207"/>
      <c r="L162" s="208">
        <v>357.84</v>
      </c>
      <c r="M162" s="207"/>
      <c r="N162" s="210"/>
      <c r="Z162" s="193"/>
      <c r="AA162" s="200"/>
      <c r="AB162" s="200"/>
      <c r="AE162" s="109" t="s">
        <v>447</v>
      </c>
      <c r="AH162" s="200"/>
    </row>
    <row r="163" spans="1:35" s="108" customFormat="1" ht="12">
      <c r="A163" s="205"/>
      <c r="B163" s="204"/>
      <c r="C163" s="1141" t="s">
        <v>448</v>
      </c>
      <c r="D163" s="1141"/>
      <c r="E163" s="1141"/>
      <c r="F163" s="207" t="s">
        <v>390</v>
      </c>
      <c r="G163" s="248">
        <v>14.4</v>
      </c>
      <c r="H163" s="209">
        <v>1.25</v>
      </c>
      <c r="I163" s="248">
        <v>7.2</v>
      </c>
      <c r="J163" s="204"/>
      <c r="K163" s="207"/>
      <c r="L163" s="204"/>
      <c r="M163" s="207"/>
      <c r="N163" s="210"/>
      <c r="Z163" s="193"/>
      <c r="AA163" s="200"/>
      <c r="AB163" s="200"/>
      <c r="AF163" s="109" t="s">
        <v>448</v>
      </c>
      <c r="AH163" s="200"/>
    </row>
    <row r="164" spans="1:35" s="108" customFormat="1" ht="12">
      <c r="A164" s="205"/>
      <c r="B164" s="204"/>
      <c r="C164" s="1141" t="s">
        <v>389</v>
      </c>
      <c r="D164" s="1141"/>
      <c r="E164" s="1141"/>
      <c r="F164" s="207" t="s">
        <v>390</v>
      </c>
      <c r="G164" s="248">
        <v>0.4</v>
      </c>
      <c r="H164" s="209">
        <v>1.25</v>
      </c>
      <c r="I164" s="248">
        <v>0.2</v>
      </c>
      <c r="J164" s="204"/>
      <c r="K164" s="207"/>
      <c r="L164" s="204"/>
      <c r="M164" s="207"/>
      <c r="N164" s="210"/>
      <c r="Z164" s="193"/>
      <c r="AA164" s="200"/>
      <c r="AB164" s="200"/>
      <c r="AF164" s="109" t="s">
        <v>389</v>
      </c>
      <c r="AH164" s="200"/>
    </row>
    <row r="165" spans="1:35" s="108" customFormat="1" ht="12" customHeight="1">
      <c r="A165" s="205"/>
      <c r="B165" s="204"/>
      <c r="C165" s="1150" t="s">
        <v>391</v>
      </c>
      <c r="D165" s="1150"/>
      <c r="E165" s="1150"/>
      <c r="F165" s="212"/>
      <c r="G165" s="212"/>
      <c r="H165" s="212"/>
      <c r="I165" s="212"/>
      <c r="J165" s="221">
        <v>1088.05</v>
      </c>
      <c r="K165" s="212"/>
      <c r="L165" s="213">
        <v>454.57</v>
      </c>
      <c r="M165" s="212"/>
      <c r="N165" s="214"/>
      <c r="Z165" s="193"/>
      <c r="AA165" s="200"/>
      <c r="AB165" s="200"/>
      <c r="AG165" s="109" t="s">
        <v>391</v>
      </c>
      <c r="AH165" s="200"/>
    </row>
    <row r="166" spans="1:35" s="108" customFormat="1" ht="12">
      <c r="A166" s="205"/>
      <c r="B166" s="204"/>
      <c r="C166" s="1141" t="s">
        <v>392</v>
      </c>
      <c r="D166" s="1141"/>
      <c r="E166" s="1141"/>
      <c r="F166" s="207"/>
      <c r="G166" s="207"/>
      <c r="H166" s="207"/>
      <c r="I166" s="207"/>
      <c r="J166" s="204"/>
      <c r="K166" s="207"/>
      <c r="L166" s="208">
        <v>70.19</v>
      </c>
      <c r="M166" s="207"/>
      <c r="N166" s="210"/>
      <c r="Z166" s="193"/>
      <c r="AA166" s="200"/>
      <c r="AB166" s="200"/>
      <c r="AF166" s="109" t="s">
        <v>392</v>
      </c>
      <c r="AH166" s="200"/>
    </row>
    <row r="167" spans="1:35" s="108" customFormat="1" ht="22.5" customHeight="1">
      <c r="A167" s="205"/>
      <c r="B167" s="204" t="s">
        <v>885</v>
      </c>
      <c r="C167" s="1141" t="s">
        <v>886</v>
      </c>
      <c r="D167" s="1141"/>
      <c r="E167" s="1141"/>
      <c r="F167" s="207" t="s">
        <v>395</v>
      </c>
      <c r="G167" s="215">
        <v>97</v>
      </c>
      <c r="H167" s="207"/>
      <c r="I167" s="215">
        <v>97</v>
      </c>
      <c r="J167" s="204"/>
      <c r="K167" s="207"/>
      <c r="L167" s="208">
        <v>68.08</v>
      </c>
      <c r="M167" s="207"/>
      <c r="N167" s="210"/>
      <c r="Z167" s="193"/>
      <c r="AA167" s="200"/>
      <c r="AB167" s="200"/>
      <c r="AF167" s="109" t="s">
        <v>886</v>
      </c>
      <c r="AH167" s="200"/>
    </row>
    <row r="168" spans="1:35" s="108" customFormat="1" ht="22.5" customHeight="1">
      <c r="A168" s="205"/>
      <c r="B168" s="204" t="s">
        <v>887</v>
      </c>
      <c r="C168" s="1141" t="s">
        <v>888</v>
      </c>
      <c r="D168" s="1141"/>
      <c r="E168" s="1141"/>
      <c r="F168" s="207" t="s">
        <v>395</v>
      </c>
      <c r="G168" s="215">
        <v>51</v>
      </c>
      <c r="H168" s="207"/>
      <c r="I168" s="215">
        <v>51</v>
      </c>
      <c r="J168" s="204"/>
      <c r="K168" s="207"/>
      <c r="L168" s="208">
        <v>35.799999999999997</v>
      </c>
      <c r="M168" s="207"/>
      <c r="N168" s="210"/>
      <c r="Z168" s="193"/>
      <c r="AA168" s="200"/>
      <c r="AB168" s="200"/>
      <c r="AF168" s="109" t="s">
        <v>888</v>
      </c>
      <c r="AH168" s="200"/>
    </row>
    <row r="169" spans="1:35" s="108" customFormat="1" ht="12" customHeight="1">
      <c r="A169" s="216"/>
      <c r="B169" s="217"/>
      <c r="C169" s="1145" t="s">
        <v>398</v>
      </c>
      <c r="D169" s="1145"/>
      <c r="E169" s="1145"/>
      <c r="F169" s="196"/>
      <c r="G169" s="196"/>
      <c r="H169" s="196"/>
      <c r="I169" s="196"/>
      <c r="J169" s="198"/>
      <c r="K169" s="196"/>
      <c r="L169" s="218">
        <v>558.45000000000005</v>
      </c>
      <c r="M169" s="212"/>
      <c r="N169" s="199"/>
      <c r="Z169" s="193"/>
      <c r="AA169" s="200"/>
      <c r="AB169" s="200"/>
      <c r="AH169" s="200" t="s">
        <v>398</v>
      </c>
    </row>
    <row r="170" spans="1:35" s="108" customFormat="1" ht="12" customHeight="1">
      <c r="A170" s="194" t="s">
        <v>503</v>
      </c>
      <c r="B170" s="195" t="s">
        <v>1974</v>
      </c>
      <c r="C170" s="1145" t="s">
        <v>1975</v>
      </c>
      <c r="D170" s="1145"/>
      <c r="E170" s="1145"/>
      <c r="F170" s="196" t="s">
        <v>472</v>
      </c>
      <c r="G170" s="196"/>
      <c r="H170" s="196"/>
      <c r="I170" s="197">
        <v>6.2799999999999995E-2</v>
      </c>
      <c r="J170" s="222">
        <v>6159.22</v>
      </c>
      <c r="K170" s="196"/>
      <c r="L170" s="218">
        <v>386.8</v>
      </c>
      <c r="M170" s="196"/>
      <c r="N170" s="199"/>
      <c r="Z170" s="193"/>
      <c r="AA170" s="200"/>
      <c r="AB170" s="200" t="s">
        <v>1975</v>
      </c>
      <c r="AH170" s="200"/>
    </row>
    <row r="171" spans="1:35" s="108" customFormat="1" ht="12" customHeight="1">
      <c r="A171" s="216"/>
      <c r="B171" s="217"/>
      <c r="C171" s="1141" t="s">
        <v>1929</v>
      </c>
      <c r="D171" s="1141"/>
      <c r="E171" s="1141"/>
      <c r="F171" s="1141"/>
      <c r="G171" s="1141"/>
      <c r="H171" s="1141"/>
      <c r="I171" s="1141"/>
      <c r="J171" s="1141"/>
      <c r="K171" s="1141"/>
      <c r="L171" s="1141"/>
      <c r="M171" s="1141"/>
      <c r="N171" s="1146"/>
      <c r="Z171" s="193"/>
      <c r="AA171" s="200"/>
      <c r="AB171" s="200"/>
      <c r="AH171" s="200"/>
      <c r="AI171" s="109" t="s">
        <v>1929</v>
      </c>
    </row>
    <row r="172" spans="1:35" s="108" customFormat="1" ht="12" customHeight="1">
      <c r="A172" s="201"/>
      <c r="B172" s="202"/>
      <c r="C172" s="1141" t="s">
        <v>1976</v>
      </c>
      <c r="D172" s="1141"/>
      <c r="E172" s="1141"/>
      <c r="F172" s="1141"/>
      <c r="G172" s="1141"/>
      <c r="H172" s="1141"/>
      <c r="I172" s="1141"/>
      <c r="J172" s="1141"/>
      <c r="K172" s="1141"/>
      <c r="L172" s="1141"/>
      <c r="M172" s="1141"/>
      <c r="N172" s="1146"/>
      <c r="Z172" s="193"/>
      <c r="AA172" s="200"/>
      <c r="AB172" s="200"/>
      <c r="AC172" s="109" t="s">
        <v>1976</v>
      </c>
      <c r="AH172" s="200"/>
    </row>
    <row r="173" spans="1:35" s="108" customFormat="1" ht="12" customHeight="1">
      <c r="A173" s="216"/>
      <c r="B173" s="217"/>
      <c r="C173" s="1145" t="s">
        <v>398</v>
      </c>
      <c r="D173" s="1145"/>
      <c r="E173" s="1145"/>
      <c r="F173" s="196"/>
      <c r="G173" s="196"/>
      <c r="H173" s="196"/>
      <c r="I173" s="196"/>
      <c r="J173" s="198"/>
      <c r="K173" s="196"/>
      <c r="L173" s="218">
        <v>386.8</v>
      </c>
      <c r="M173" s="212"/>
      <c r="N173" s="199"/>
      <c r="Z173" s="193"/>
      <c r="AA173" s="200"/>
      <c r="AB173" s="200"/>
      <c r="AH173" s="200" t="s">
        <v>398</v>
      </c>
    </row>
    <row r="174" spans="1:35" s="108" customFormat="1" ht="22.5" customHeight="1">
      <c r="A174" s="194" t="s">
        <v>505</v>
      </c>
      <c r="B174" s="195" t="s">
        <v>1977</v>
      </c>
      <c r="C174" s="1145" t="s">
        <v>1978</v>
      </c>
      <c r="D174" s="1145"/>
      <c r="E174" s="1145"/>
      <c r="F174" s="196" t="s">
        <v>711</v>
      </c>
      <c r="G174" s="196"/>
      <c r="H174" s="196"/>
      <c r="I174" s="256">
        <v>0.3</v>
      </c>
      <c r="J174" s="198"/>
      <c r="K174" s="196"/>
      <c r="L174" s="198"/>
      <c r="M174" s="196"/>
      <c r="N174" s="199"/>
      <c r="Z174" s="193"/>
      <c r="AA174" s="200"/>
      <c r="AB174" s="200" t="s">
        <v>1978</v>
      </c>
      <c r="AH174" s="200"/>
    </row>
    <row r="175" spans="1:35" s="108" customFormat="1" ht="12" customHeight="1">
      <c r="A175" s="201"/>
      <c r="B175" s="202"/>
      <c r="C175" s="1141" t="s">
        <v>1738</v>
      </c>
      <c r="D175" s="1141"/>
      <c r="E175" s="1141"/>
      <c r="F175" s="1141"/>
      <c r="G175" s="1141"/>
      <c r="H175" s="1141"/>
      <c r="I175" s="1141"/>
      <c r="J175" s="1141"/>
      <c r="K175" s="1141"/>
      <c r="L175" s="1141"/>
      <c r="M175" s="1141"/>
      <c r="N175" s="1146"/>
      <c r="Z175" s="193"/>
      <c r="AA175" s="200"/>
      <c r="AB175" s="200"/>
      <c r="AC175" s="109" t="s">
        <v>1738</v>
      </c>
      <c r="AH175" s="200"/>
    </row>
    <row r="176" spans="1:35" s="108" customFormat="1" ht="33.75" customHeight="1">
      <c r="A176" s="203"/>
      <c r="B176" s="204" t="s">
        <v>385</v>
      </c>
      <c r="C176" s="1141" t="s">
        <v>386</v>
      </c>
      <c r="D176" s="1141"/>
      <c r="E176" s="1141"/>
      <c r="F176" s="1141"/>
      <c r="G176" s="1141"/>
      <c r="H176" s="1141"/>
      <c r="I176" s="1141"/>
      <c r="J176" s="1141"/>
      <c r="K176" s="1141"/>
      <c r="L176" s="1141"/>
      <c r="M176" s="1141"/>
      <c r="N176" s="1146"/>
      <c r="Z176" s="193"/>
      <c r="AA176" s="200"/>
      <c r="AB176" s="200"/>
      <c r="AD176" s="109" t="s">
        <v>386</v>
      </c>
      <c r="AH176" s="200"/>
    </row>
    <row r="177" spans="1:35" s="108" customFormat="1" ht="12">
      <c r="A177" s="205"/>
      <c r="B177" s="206">
        <v>1</v>
      </c>
      <c r="C177" s="1141" t="s">
        <v>446</v>
      </c>
      <c r="D177" s="1141"/>
      <c r="E177" s="1141"/>
      <c r="F177" s="207"/>
      <c r="G177" s="207"/>
      <c r="H177" s="207"/>
      <c r="I177" s="207"/>
      <c r="J177" s="208">
        <v>67.77</v>
      </c>
      <c r="K177" s="209">
        <v>1.25</v>
      </c>
      <c r="L177" s="208">
        <v>25.41</v>
      </c>
      <c r="M177" s="207"/>
      <c r="N177" s="210"/>
      <c r="Z177" s="193"/>
      <c r="AA177" s="200"/>
      <c r="AB177" s="200"/>
      <c r="AE177" s="109" t="s">
        <v>446</v>
      </c>
      <c r="AH177" s="200"/>
    </row>
    <row r="178" spans="1:35" s="108" customFormat="1" ht="12">
      <c r="A178" s="205"/>
      <c r="B178" s="206">
        <v>2</v>
      </c>
      <c r="C178" s="1141" t="s">
        <v>387</v>
      </c>
      <c r="D178" s="1141"/>
      <c r="E178" s="1141"/>
      <c r="F178" s="207"/>
      <c r="G178" s="207"/>
      <c r="H178" s="207"/>
      <c r="I178" s="207"/>
      <c r="J178" s="208">
        <v>41.28</v>
      </c>
      <c r="K178" s="209">
        <v>1.25</v>
      </c>
      <c r="L178" s="208">
        <v>15.48</v>
      </c>
      <c r="M178" s="207"/>
      <c r="N178" s="210"/>
      <c r="Z178" s="193"/>
      <c r="AA178" s="200"/>
      <c r="AB178" s="200"/>
      <c r="AE178" s="109" t="s">
        <v>387</v>
      </c>
      <c r="AH178" s="200"/>
    </row>
    <row r="179" spans="1:35" s="108" customFormat="1" ht="12">
      <c r="A179" s="205"/>
      <c r="B179" s="206">
        <v>3</v>
      </c>
      <c r="C179" s="1141" t="s">
        <v>388</v>
      </c>
      <c r="D179" s="1141"/>
      <c r="E179" s="1141"/>
      <c r="F179" s="207"/>
      <c r="G179" s="207"/>
      <c r="H179" s="207"/>
      <c r="I179" s="207"/>
      <c r="J179" s="208">
        <v>3.27</v>
      </c>
      <c r="K179" s="209">
        <v>1.25</v>
      </c>
      <c r="L179" s="208">
        <v>1.23</v>
      </c>
      <c r="M179" s="207"/>
      <c r="N179" s="210"/>
      <c r="Z179" s="193"/>
      <c r="AA179" s="200"/>
      <c r="AB179" s="200"/>
      <c r="AE179" s="109" t="s">
        <v>388</v>
      </c>
      <c r="AH179" s="200"/>
    </row>
    <row r="180" spans="1:35" s="108" customFormat="1" ht="12">
      <c r="A180" s="205"/>
      <c r="B180" s="206">
        <v>4</v>
      </c>
      <c r="C180" s="1141" t="s">
        <v>447</v>
      </c>
      <c r="D180" s="1141"/>
      <c r="E180" s="1141"/>
      <c r="F180" s="207"/>
      <c r="G180" s="207"/>
      <c r="H180" s="207"/>
      <c r="I180" s="207"/>
      <c r="J180" s="208">
        <v>486.56</v>
      </c>
      <c r="K180" s="207"/>
      <c r="L180" s="208">
        <v>145.97</v>
      </c>
      <c r="M180" s="207"/>
      <c r="N180" s="210"/>
      <c r="Z180" s="193"/>
      <c r="AA180" s="200"/>
      <c r="AB180" s="200"/>
      <c r="AE180" s="109" t="s">
        <v>447</v>
      </c>
      <c r="AH180" s="200"/>
    </row>
    <row r="181" spans="1:35" s="108" customFormat="1" ht="12">
      <c r="A181" s="205"/>
      <c r="B181" s="204"/>
      <c r="C181" s="1141" t="s">
        <v>448</v>
      </c>
      <c r="D181" s="1141"/>
      <c r="E181" s="1141"/>
      <c r="F181" s="207" t="s">
        <v>390</v>
      </c>
      <c r="G181" s="209">
        <v>7.21</v>
      </c>
      <c r="H181" s="209">
        <v>1.25</v>
      </c>
      <c r="I181" s="252">
        <v>2.7037499999999999</v>
      </c>
      <c r="J181" s="204"/>
      <c r="K181" s="207"/>
      <c r="L181" s="204"/>
      <c r="M181" s="207"/>
      <c r="N181" s="210"/>
      <c r="Z181" s="193"/>
      <c r="AA181" s="200"/>
      <c r="AB181" s="200"/>
      <c r="AF181" s="109" t="s">
        <v>448</v>
      </c>
      <c r="AH181" s="200"/>
    </row>
    <row r="182" spans="1:35" s="108" customFormat="1" ht="12">
      <c r="A182" s="205"/>
      <c r="B182" s="204"/>
      <c r="C182" s="1141" t="s">
        <v>389</v>
      </c>
      <c r="D182" s="1141"/>
      <c r="E182" s="1141"/>
      <c r="F182" s="207" t="s">
        <v>390</v>
      </c>
      <c r="G182" s="209">
        <v>0.26</v>
      </c>
      <c r="H182" s="209">
        <v>1.25</v>
      </c>
      <c r="I182" s="250">
        <v>9.7500000000000003E-2</v>
      </c>
      <c r="J182" s="204"/>
      <c r="K182" s="207"/>
      <c r="L182" s="204"/>
      <c r="M182" s="207"/>
      <c r="N182" s="210"/>
      <c r="Z182" s="193"/>
      <c r="AA182" s="200"/>
      <c r="AB182" s="200"/>
      <c r="AF182" s="109" t="s">
        <v>389</v>
      </c>
      <c r="AH182" s="200"/>
    </row>
    <row r="183" spans="1:35" s="108" customFormat="1" ht="12" customHeight="1">
      <c r="A183" s="205"/>
      <c r="B183" s="204"/>
      <c r="C183" s="1150" t="s">
        <v>391</v>
      </c>
      <c r="D183" s="1150"/>
      <c r="E183" s="1150"/>
      <c r="F183" s="212"/>
      <c r="G183" s="212"/>
      <c r="H183" s="212"/>
      <c r="I183" s="212"/>
      <c r="J183" s="213">
        <v>595.61</v>
      </c>
      <c r="K183" s="212"/>
      <c r="L183" s="213">
        <v>186.86</v>
      </c>
      <c r="M183" s="212"/>
      <c r="N183" s="214"/>
      <c r="Z183" s="193"/>
      <c r="AA183" s="200"/>
      <c r="AB183" s="200"/>
      <c r="AG183" s="109" t="s">
        <v>391</v>
      </c>
      <c r="AH183" s="200"/>
    </row>
    <row r="184" spans="1:35" s="108" customFormat="1" ht="12">
      <c r="A184" s="205"/>
      <c r="B184" s="204"/>
      <c r="C184" s="1141" t="s">
        <v>392</v>
      </c>
      <c r="D184" s="1141"/>
      <c r="E184" s="1141"/>
      <c r="F184" s="207"/>
      <c r="G184" s="207"/>
      <c r="H184" s="207"/>
      <c r="I184" s="207"/>
      <c r="J184" s="204"/>
      <c r="K184" s="207"/>
      <c r="L184" s="208">
        <v>26.64</v>
      </c>
      <c r="M184" s="207"/>
      <c r="N184" s="210"/>
      <c r="Z184" s="193"/>
      <c r="AA184" s="200"/>
      <c r="AB184" s="200"/>
      <c r="AF184" s="109" t="s">
        <v>392</v>
      </c>
      <c r="AH184" s="200"/>
    </row>
    <row r="185" spans="1:35" s="108" customFormat="1" ht="22.5" customHeight="1">
      <c r="A185" s="205"/>
      <c r="B185" s="204" t="s">
        <v>885</v>
      </c>
      <c r="C185" s="1141" t="s">
        <v>886</v>
      </c>
      <c r="D185" s="1141"/>
      <c r="E185" s="1141"/>
      <c r="F185" s="207" t="s">
        <v>395</v>
      </c>
      <c r="G185" s="215">
        <v>97</v>
      </c>
      <c r="H185" s="207"/>
      <c r="I185" s="215">
        <v>97</v>
      </c>
      <c r="J185" s="204"/>
      <c r="K185" s="207"/>
      <c r="L185" s="208">
        <v>25.84</v>
      </c>
      <c r="M185" s="207"/>
      <c r="N185" s="210"/>
      <c r="Z185" s="193"/>
      <c r="AA185" s="200"/>
      <c r="AB185" s="200"/>
      <c r="AF185" s="109" t="s">
        <v>886</v>
      </c>
      <c r="AH185" s="200"/>
    </row>
    <row r="186" spans="1:35" s="108" customFormat="1" ht="22.5" customHeight="1">
      <c r="A186" s="205"/>
      <c r="B186" s="204" t="s">
        <v>887</v>
      </c>
      <c r="C186" s="1141" t="s">
        <v>888</v>
      </c>
      <c r="D186" s="1141"/>
      <c r="E186" s="1141"/>
      <c r="F186" s="207" t="s">
        <v>395</v>
      </c>
      <c r="G186" s="215">
        <v>51</v>
      </c>
      <c r="H186" s="207"/>
      <c r="I186" s="215">
        <v>51</v>
      </c>
      <c r="J186" s="204"/>
      <c r="K186" s="207"/>
      <c r="L186" s="208">
        <v>13.59</v>
      </c>
      <c r="M186" s="207"/>
      <c r="N186" s="210"/>
      <c r="Z186" s="193"/>
      <c r="AA186" s="200"/>
      <c r="AB186" s="200"/>
      <c r="AF186" s="109" t="s">
        <v>888</v>
      </c>
      <c r="AH186" s="200"/>
    </row>
    <row r="187" spans="1:35" s="108" customFormat="1" ht="12" customHeight="1">
      <c r="A187" s="216"/>
      <c r="B187" s="217"/>
      <c r="C187" s="1145" t="s">
        <v>398</v>
      </c>
      <c r="D187" s="1145"/>
      <c r="E187" s="1145"/>
      <c r="F187" s="196"/>
      <c r="G187" s="196"/>
      <c r="H187" s="196"/>
      <c r="I187" s="196"/>
      <c r="J187" s="198"/>
      <c r="K187" s="196"/>
      <c r="L187" s="218">
        <v>226.29</v>
      </c>
      <c r="M187" s="212"/>
      <c r="N187" s="199"/>
      <c r="Z187" s="193"/>
      <c r="AA187" s="200"/>
      <c r="AB187" s="200"/>
      <c r="AH187" s="200" t="s">
        <v>398</v>
      </c>
    </row>
    <row r="188" spans="1:35" s="108" customFormat="1" ht="22.5" customHeight="1">
      <c r="A188" s="194" t="s">
        <v>514</v>
      </c>
      <c r="B188" s="195" t="s">
        <v>1979</v>
      </c>
      <c r="C188" s="1145" t="s">
        <v>1980</v>
      </c>
      <c r="D188" s="1145"/>
      <c r="E188" s="1145"/>
      <c r="F188" s="196" t="s">
        <v>472</v>
      </c>
      <c r="G188" s="196"/>
      <c r="H188" s="196"/>
      <c r="I188" s="223">
        <v>1.4999999999999999E-2</v>
      </c>
      <c r="J188" s="222">
        <v>5230.01</v>
      </c>
      <c r="K188" s="196"/>
      <c r="L188" s="218">
        <v>78.45</v>
      </c>
      <c r="M188" s="196"/>
      <c r="N188" s="199"/>
      <c r="Z188" s="193"/>
      <c r="AA188" s="200"/>
      <c r="AB188" s="200" t="s">
        <v>1980</v>
      </c>
      <c r="AH188" s="200"/>
    </row>
    <row r="189" spans="1:35" s="108" customFormat="1" ht="12" customHeight="1">
      <c r="A189" s="216"/>
      <c r="B189" s="217"/>
      <c r="C189" s="1141" t="s">
        <v>1929</v>
      </c>
      <c r="D189" s="1141"/>
      <c r="E189" s="1141"/>
      <c r="F189" s="1141"/>
      <c r="G189" s="1141"/>
      <c r="H189" s="1141"/>
      <c r="I189" s="1141"/>
      <c r="J189" s="1141"/>
      <c r="K189" s="1141"/>
      <c r="L189" s="1141"/>
      <c r="M189" s="1141"/>
      <c r="N189" s="1146"/>
      <c r="Z189" s="193"/>
      <c r="AA189" s="200"/>
      <c r="AB189" s="200"/>
      <c r="AH189" s="200"/>
      <c r="AI189" s="109" t="s">
        <v>1929</v>
      </c>
    </row>
    <row r="190" spans="1:35" s="108" customFormat="1" ht="12" customHeight="1">
      <c r="A190" s="201"/>
      <c r="B190" s="202"/>
      <c r="C190" s="1141" t="s">
        <v>1981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B190" s="200"/>
      <c r="AC190" s="109" t="s">
        <v>1981</v>
      </c>
      <c r="AH190" s="200"/>
    </row>
    <row r="191" spans="1:35" s="108" customFormat="1" ht="12" customHeight="1">
      <c r="A191" s="216"/>
      <c r="B191" s="217"/>
      <c r="C191" s="1145" t="s">
        <v>398</v>
      </c>
      <c r="D191" s="1145"/>
      <c r="E191" s="1145"/>
      <c r="F191" s="196"/>
      <c r="G191" s="196"/>
      <c r="H191" s="196"/>
      <c r="I191" s="196"/>
      <c r="J191" s="198"/>
      <c r="K191" s="196"/>
      <c r="L191" s="218">
        <v>78.45</v>
      </c>
      <c r="M191" s="212"/>
      <c r="N191" s="199"/>
      <c r="Z191" s="193"/>
      <c r="AA191" s="200"/>
      <c r="AB191" s="200"/>
      <c r="AH191" s="200" t="s">
        <v>398</v>
      </c>
    </row>
    <row r="192" spans="1:35" s="108" customFormat="1" ht="33.75" customHeight="1">
      <c r="A192" s="194" t="s">
        <v>517</v>
      </c>
      <c r="B192" s="195" t="s">
        <v>1982</v>
      </c>
      <c r="C192" s="1145" t="s">
        <v>1983</v>
      </c>
      <c r="D192" s="1145"/>
      <c r="E192" s="1145"/>
      <c r="F192" s="196" t="s">
        <v>481</v>
      </c>
      <c r="G192" s="196"/>
      <c r="H192" s="196"/>
      <c r="I192" s="247">
        <v>0.35</v>
      </c>
      <c r="J192" s="198"/>
      <c r="K192" s="196"/>
      <c r="L192" s="198"/>
      <c r="M192" s="196"/>
      <c r="N192" s="199"/>
      <c r="Z192" s="193"/>
      <c r="AA192" s="200"/>
      <c r="AB192" s="200" t="s">
        <v>1983</v>
      </c>
      <c r="AH192" s="200"/>
    </row>
    <row r="193" spans="1:35" s="108" customFormat="1" ht="12" customHeight="1">
      <c r="A193" s="201"/>
      <c r="B193" s="202"/>
      <c r="C193" s="1141" t="s">
        <v>1984</v>
      </c>
      <c r="D193" s="1141"/>
      <c r="E193" s="1141"/>
      <c r="F193" s="1141"/>
      <c r="G193" s="1141"/>
      <c r="H193" s="1141"/>
      <c r="I193" s="1141"/>
      <c r="J193" s="1141"/>
      <c r="K193" s="1141"/>
      <c r="L193" s="1141"/>
      <c r="M193" s="1141"/>
      <c r="N193" s="1146"/>
      <c r="Z193" s="193"/>
      <c r="AA193" s="200"/>
      <c r="AB193" s="200"/>
      <c r="AC193" s="109" t="s">
        <v>1984</v>
      </c>
      <c r="AH193" s="200"/>
    </row>
    <row r="194" spans="1:35" s="108" customFormat="1" ht="33.75" customHeight="1">
      <c r="A194" s="203"/>
      <c r="B194" s="204" t="s">
        <v>385</v>
      </c>
      <c r="C194" s="1141" t="s">
        <v>386</v>
      </c>
      <c r="D194" s="1141"/>
      <c r="E194" s="1141"/>
      <c r="F194" s="1141"/>
      <c r="G194" s="1141"/>
      <c r="H194" s="1141"/>
      <c r="I194" s="1141"/>
      <c r="J194" s="1141"/>
      <c r="K194" s="1141"/>
      <c r="L194" s="1141"/>
      <c r="M194" s="1141"/>
      <c r="N194" s="1146"/>
      <c r="Z194" s="193"/>
      <c r="AA194" s="200"/>
      <c r="AB194" s="200"/>
      <c r="AD194" s="109" t="s">
        <v>386</v>
      </c>
      <c r="AH194" s="200"/>
    </row>
    <row r="195" spans="1:35" s="108" customFormat="1" ht="12">
      <c r="A195" s="205"/>
      <c r="B195" s="206">
        <v>1</v>
      </c>
      <c r="C195" s="1141" t="s">
        <v>446</v>
      </c>
      <c r="D195" s="1141"/>
      <c r="E195" s="1141"/>
      <c r="F195" s="207"/>
      <c r="G195" s="207"/>
      <c r="H195" s="207"/>
      <c r="I195" s="207"/>
      <c r="J195" s="208">
        <v>164.5</v>
      </c>
      <c r="K195" s="209">
        <v>1.25</v>
      </c>
      <c r="L195" s="208">
        <v>71.97</v>
      </c>
      <c r="M195" s="207"/>
      <c r="N195" s="210"/>
      <c r="Z195" s="193"/>
      <c r="AA195" s="200"/>
      <c r="AB195" s="200"/>
      <c r="AE195" s="109" t="s">
        <v>446</v>
      </c>
      <c r="AH195" s="200"/>
    </row>
    <row r="196" spans="1:35" s="108" customFormat="1" ht="12">
      <c r="A196" s="205"/>
      <c r="B196" s="206">
        <v>2</v>
      </c>
      <c r="C196" s="1141" t="s">
        <v>387</v>
      </c>
      <c r="D196" s="1141"/>
      <c r="E196" s="1141"/>
      <c r="F196" s="207"/>
      <c r="G196" s="207"/>
      <c r="H196" s="207"/>
      <c r="I196" s="207"/>
      <c r="J196" s="208">
        <v>41.6</v>
      </c>
      <c r="K196" s="209">
        <v>1.25</v>
      </c>
      <c r="L196" s="208">
        <v>18.2</v>
      </c>
      <c r="M196" s="207"/>
      <c r="N196" s="210"/>
      <c r="Z196" s="193"/>
      <c r="AA196" s="200"/>
      <c r="AB196" s="200"/>
      <c r="AE196" s="109" t="s">
        <v>387</v>
      </c>
      <c r="AH196" s="200"/>
    </row>
    <row r="197" spans="1:35" s="108" customFormat="1" ht="12">
      <c r="A197" s="205"/>
      <c r="B197" s="206">
        <v>3</v>
      </c>
      <c r="C197" s="1141" t="s">
        <v>388</v>
      </c>
      <c r="D197" s="1141"/>
      <c r="E197" s="1141"/>
      <c r="F197" s="207"/>
      <c r="G197" s="207"/>
      <c r="H197" s="207"/>
      <c r="I197" s="207"/>
      <c r="J197" s="208">
        <v>2.5099999999999998</v>
      </c>
      <c r="K197" s="209">
        <v>1.25</v>
      </c>
      <c r="L197" s="208">
        <v>1.1000000000000001</v>
      </c>
      <c r="M197" s="207"/>
      <c r="N197" s="210"/>
      <c r="Z197" s="193"/>
      <c r="AA197" s="200"/>
      <c r="AB197" s="200"/>
      <c r="AE197" s="109" t="s">
        <v>388</v>
      </c>
      <c r="AH197" s="200"/>
    </row>
    <row r="198" spans="1:35" s="108" customFormat="1" ht="12">
      <c r="A198" s="205"/>
      <c r="B198" s="206">
        <v>4</v>
      </c>
      <c r="C198" s="1141" t="s">
        <v>447</v>
      </c>
      <c r="D198" s="1141"/>
      <c r="E198" s="1141"/>
      <c r="F198" s="207"/>
      <c r="G198" s="207"/>
      <c r="H198" s="207"/>
      <c r="I198" s="207"/>
      <c r="J198" s="208">
        <v>512.80999999999995</v>
      </c>
      <c r="K198" s="207"/>
      <c r="L198" s="208">
        <v>179.48</v>
      </c>
      <c r="M198" s="207"/>
      <c r="N198" s="210"/>
      <c r="Z198" s="193"/>
      <c r="AA198" s="200"/>
      <c r="AB198" s="200"/>
      <c r="AE198" s="109" t="s">
        <v>447</v>
      </c>
      <c r="AH198" s="200"/>
    </row>
    <row r="199" spans="1:35" s="108" customFormat="1" ht="12">
      <c r="A199" s="205"/>
      <c r="B199" s="204"/>
      <c r="C199" s="1141" t="s">
        <v>448</v>
      </c>
      <c r="D199" s="1141"/>
      <c r="E199" s="1141"/>
      <c r="F199" s="207" t="s">
        <v>390</v>
      </c>
      <c r="G199" s="248">
        <v>17.5</v>
      </c>
      <c r="H199" s="209">
        <v>1.25</v>
      </c>
      <c r="I199" s="252">
        <v>7.65625</v>
      </c>
      <c r="J199" s="204"/>
      <c r="K199" s="207"/>
      <c r="L199" s="204"/>
      <c r="M199" s="207"/>
      <c r="N199" s="210"/>
      <c r="Z199" s="193"/>
      <c r="AA199" s="200"/>
      <c r="AB199" s="200"/>
      <c r="AF199" s="109" t="s">
        <v>448</v>
      </c>
      <c r="AH199" s="200"/>
    </row>
    <row r="200" spans="1:35" s="108" customFormat="1" ht="12">
      <c r="A200" s="205"/>
      <c r="B200" s="204"/>
      <c r="C200" s="1141" t="s">
        <v>389</v>
      </c>
      <c r="D200" s="1141"/>
      <c r="E200" s="1141"/>
      <c r="F200" s="207" t="s">
        <v>390</v>
      </c>
      <c r="G200" s="248">
        <v>0.2</v>
      </c>
      <c r="H200" s="209">
        <v>1.25</v>
      </c>
      <c r="I200" s="250">
        <v>8.7499999999999994E-2</v>
      </c>
      <c r="J200" s="204"/>
      <c r="K200" s="207"/>
      <c r="L200" s="204"/>
      <c r="M200" s="207"/>
      <c r="N200" s="210"/>
      <c r="Z200" s="193"/>
      <c r="AA200" s="200"/>
      <c r="AB200" s="200"/>
      <c r="AF200" s="109" t="s">
        <v>389</v>
      </c>
      <c r="AH200" s="200"/>
    </row>
    <row r="201" spans="1:35" s="108" customFormat="1" ht="12" customHeight="1">
      <c r="A201" s="205"/>
      <c r="B201" s="204"/>
      <c r="C201" s="1150" t="s">
        <v>391</v>
      </c>
      <c r="D201" s="1150"/>
      <c r="E201" s="1150"/>
      <c r="F201" s="212"/>
      <c r="G201" s="212"/>
      <c r="H201" s="212"/>
      <c r="I201" s="212"/>
      <c r="J201" s="213">
        <v>718.91</v>
      </c>
      <c r="K201" s="212"/>
      <c r="L201" s="213">
        <v>269.64999999999998</v>
      </c>
      <c r="M201" s="212"/>
      <c r="N201" s="214"/>
      <c r="Z201" s="193"/>
      <c r="AA201" s="200"/>
      <c r="AB201" s="200"/>
      <c r="AG201" s="109" t="s">
        <v>391</v>
      </c>
      <c r="AH201" s="200"/>
    </row>
    <row r="202" spans="1:35" s="108" customFormat="1" ht="12">
      <c r="A202" s="205"/>
      <c r="B202" s="204"/>
      <c r="C202" s="1141" t="s">
        <v>392</v>
      </c>
      <c r="D202" s="1141"/>
      <c r="E202" s="1141"/>
      <c r="F202" s="207"/>
      <c r="G202" s="207"/>
      <c r="H202" s="207"/>
      <c r="I202" s="207"/>
      <c r="J202" s="204"/>
      <c r="K202" s="207"/>
      <c r="L202" s="208">
        <v>73.069999999999993</v>
      </c>
      <c r="M202" s="207"/>
      <c r="N202" s="210"/>
      <c r="Z202" s="193"/>
      <c r="AA202" s="200"/>
      <c r="AB202" s="200"/>
      <c r="AF202" s="109" t="s">
        <v>392</v>
      </c>
      <c r="AH202" s="200"/>
    </row>
    <row r="203" spans="1:35" s="108" customFormat="1" ht="22.5" customHeight="1">
      <c r="A203" s="205"/>
      <c r="B203" s="204" t="s">
        <v>885</v>
      </c>
      <c r="C203" s="1141" t="s">
        <v>886</v>
      </c>
      <c r="D203" s="1141"/>
      <c r="E203" s="1141"/>
      <c r="F203" s="207" t="s">
        <v>395</v>
      </c>
      <c r="G203" s="215">
        <v>97</v>
      </c>
      <c r="H203" s="207"/>
      <c r="I203" s="215">
        <v>97</v>
      </c>
      <c r="J203" s="204"/>
      <c r="K203" s="207"/>
      <c r="L203" s="208">
        <v>70.88</v>
      </c>
      <c r="M203" s="207"/>
      <c r="N203" s="210"/>
      <c r="Z203" s="193"/>
      <c r="AA203" s="200"/>
      <c r="AB203" s="200"/>
      <c r="AF203" s="109" t="s">
        <v>886</v>
      </c>
      <c r="AH203" s="200"/>
    </row>
    <row r="204" spans="1:35" s="108" customFormat="1" ht="22.5" customHeight="1">
      <c r="A204" s="205"/>
      <c r="B204" s="204" t="s">
        <v>887</v>
      </c>
      <c r="C204" s="1141" t="s">
        <v>888</v>
      </c>
      <c r="D204" s="1141"/>
      <c r="E204" s="1141"/>
      <c r="F204" s="207" t="s">
        <v>395</v>
      </c>
      <c r="G204" s="215">
        <v>51</v>
      </c>
      <c r="H204" s="207"/>
      <c r="I204" s="215">
        <v>51</v>
      </c>
      <c r="J204" s="204"/>
      <c r="K204" s="207"/>
      <c r="L204" s="208">
        <v>37.270000000000003</v>
      </c>
      <c r="M204" s="207"/>
      <c r="N204" s="210"/>
      <c r="Z204" s="193"/>
      <c r="AA204" s="200"/>
      <c r="AB204" s="200"/>
      <c r="AF204" s="109" t="s">
        <v>888</v>
      </c>
      <c r="AH204" s="200"/>
    </row>
    <row r="205" spans="1:35" s="108" customFormat="1" ht="12" customHeight="1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377.8</v>
      </c>
      <c r="M205" s="212"/>
      <c r="N205" s="199"/>
      <c r="Z205" s="193"/>
      <c r="AA205" s="200"/>
      <c r="AB205" s="200"/>
      <c r="AH205" s="200" t="s">
        <v>398</v>
      </c>
    </row>
    <row r="206" spans="1:35" s="108" customFormat="1" ht="22.5" customHeight="1">
      <c r="A206" s="194" t="s">
        <v>519</v>
      </c>
      <c r="B206" s="195" t="s">
        <v>1985</v>
      </c>
      <c r="C206" s="1145" t="s">
        <v>1986</v>
      </c>
      <c r="D206" s="1145"/>
      <c r="E206" s="1145"/>
      <c r="F206" s="196" t="s">
        <v>472</v>
      </c>
      <c r="G206" s="196"/>
      <c r="H206" s="196"/>
      <c r="I206" s="255">
        <v>1.3825E-2</v>
      </c>
      <c r="J206" s="222">
        <v>7135.98</v>
      </c>
      <c r="K206" s="196"/>
      <c r="L206" s="218">
        <v>98.65</v>
      </c>
      <c r="M206" s="196"/>
      <c r="N206" s="199"/>
      <c r="Z206" s="193"/>
      <c r="AA206" s="200"/>
      <c r="AB206" s="200" t="s">
        <v>1986</v>
      </c>
      <c r="AH206" s="200"/>
    </row>
    <row r="207" spans="1:35" s="108" customFormat="1" ht="12" customHeight="1">
      <c r="A207" s="216"/>
      <c r="B207" s="217"/>
      <c r="C207" s="1141" t="s">
        <v>1929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B207" s="200"/>
      <c r="AH207" s="200"/>
      <c r="AI207" s="109" t="s">
        <v>1929</v>
      </c>
    </row>
    <row r="208" spans="1:35" s="108" customFormat="1" ht="12" customHeight="1">
      <c r="A208" s="201"/>
      <c r="B208" s="202"/>
      <c r="C208" s="1141" t="s">
        <v>1987</v>
      </c>
      <c r="D208" s="1141"/>
      <c r="E208" s="1141"/>
      <c r="F208" s="1141"/>
      <c r="G208" s="1141"/>
      <c r="H208" s="1141"/>
      <c r="I208" s="1141"/>
      <c r="J208" s="1141"/>
      <c r="K208" s="1141"/>
      <c r="L208" s="1141"/>
      <c r="M208" s="1141"/>
      <c r="N208" s="1146"/>
      <c r="Z208" s="193"/>
      <c r="AA208" s="200"/>
      <c r="AB208" s="200"/>
      <c r="AC208" s="109" t="s">
        <v>1987</v>
      </c>
      <c r="AH208" s="200"/>
    </row>
    <row r="209" spans="1:34" s="108" customFormat="1" ht="12" customHeight="1">
      <c r="A209" s="216"/>
      <c r="B209" s="217"/>
      <c r="C209" s="1145" t="s">
        <v>398</v>
      </c>
      <c r="D209" s="1145"/>
      <c r="E209" s="1145"/>
      <c r="F209" s="196"/>
      <c r="G209" s="196"/>
      <c r="H209" s="196"/>
      <c r="I209" s="196"/>
      <c r="J209" s="198"/>
      <c r="K209" s="196"/>
      <c r="L209" s="218">
        <v>98.65</v>
      </c>
      <c r="M209" s="212"/>
      <c r="N209" s="199"/>
      <c r="Z209" s="193"/>
      <c r="AA209" s="200"/>
      <c r="AB209" s="200"/>
      <c r="AH209" s="200" t="s">
        <v>398</v>
      </c>
    </row>
    <row r="210" spans="1:34" s="108" customFormat="1" ht="45" customHeight="1">
      <c r="A210" s="194" t="s">
        <v>523</v>
      </c>
      <c r="B210" s="195" t="s">
        <v>1988</v>
      </c>
      <c r="C210" s="1145" t="s">
        <v>1989</v>
      </c>
      <c r="D210" s="1145"/>
      <c r="E210" s="1145"/>
      <c r="F210" s="196" t="s">
        <v>481</v>
      </c>
      <c r="G210" s="196"/>
      <c r="H210" s="196"/>
      <c r="I210" s="256">
        <v>0.3</v>
      </c>
      <c r="J210" s="198"/>
      <c r="K210" s="196"/>
      <c r="L210" s="198"/>
      <c r="M210" s="196"/>
      <c r="N210" s="199"/>
      <c r="Z210" s="193"/>
      <c r="AA210" s="200"/>
      <c r="AB210" s="200" t="s">
        <v>1989</v>
      </c>
      <c r="AH210" s="200"/>
    </row>
    <row r="211" spans="1:34" s="108" customFormat="1" ht="12" customHeight="1">
      <c r="A211" s="201"/>
      <c r="B211" s="202"/>
      <c r="C211" s="1141" t="s">
        <v>1990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B211" s="200"/>
      <c r="AC211" s="109" t="s">
        <v>1990</v>
      </c>
      <c r="AH211" s="200"/>
    </row>
    <row r="212" spans="1:34" s="108" customFormat="1" ht="33.75" customHeight="1">
      <c r="A212" s="203"/>
      <c r="B212" s="204" t="s">
        <v>385</v>
      </c>
      <c r="C212" s="1141" t="s">
        <v>386</v>
      </c>
      <c r="D212" s="1141"/>
      <c r="E212" s="1141"/>
      <c r="F212" s="1141"/>
      <c r="G212" s="1141"/>
      <c r="H212" s="1141"/>
      <c r="I212" s="1141"/>
      <c r="J212" s="1141"/>
      <c r="K212" s="1141"/>
      <c r="L212" s="1141"/>
      <c r="M212" s="1141"/>
      <c r="N212" s="1146"/>
      <c r="Z212" s="193"/>
      <c r="AA212" s="200"/>
      <c r="AB212" s="200"/>
      <c r="AD212" s="109" t="s">
        <v>386</v>
      </c>
      <c r="AH212" s="200"/>
    </row>
    <row r="213" spans="1:34" s="108" customFormat="1" ht="12">
      <c r="A213" s="205"/>
      <c r="B213" s="206">
        <v>1</v>
      </c>
      <c r="C213" s="1141" t="s">
        <v>446</v>
      </c>
      <c r="D213" s="1141"/>
      <c r="E213" s="1141"/>
      <c r="F213" s="207"/>
      <c r="G213" s="207"/>
      <c r="H213" s="207"/>
      <c r="I213" s="207"/>
      <c r="J213" s="208">
        <v>302.3</v>
      </c>
      <c r="K213" s="209">
        <v>1.25</v>
      </c>
      <c r="L213" s="208">
        <v>113.36</v>
      </c>
      <c r="M213" s="207"/>
      <c r="N213" s="210"/>
      <c r="Z213" s="193"/>
      <c r="AA213" s="200"/>
      <c r="AB213" s="200"/>
      <c r="AE213" s="109" t="s">
        <v>446</v>
      </c>
      <c r="AH213" s="200"/>
    </row>
    <row r="214" spans="1:34" s="108" customFormat="1" ht="12">
      <c r="A214" s="205"/>
      <c r="B214" s="206">
        <v>2</v>
      </c>
      <c r="C214" s="1141" t="s">
        <v>387</v>
      </c>
      <c r="D214" s="1141"/>
      <c r="E214" s="1141"/>
      <c r="F214" s="207"/>
      <c r="G214" s="207"/>
      <c r="H214" s="207"/>
      <c r="I214" s="207"/>
      <c r="J214" s="208">
        <v>5.43</v>
      </c>
      <c r="K214" s="209">
        <v>1.25</v>
      </c>
      <c r="L214" s="208">
        <v>2.04</v>
      </c>
      <c r="M214" s="207"/>
      <c r="N214" s="210"/>
      <c r="Z214" s="193"/>
      <c r="AA214" s="200"/>
      <c r="AB214" s="200"/>
      <c r="AE214" s="109" t="s">
        <v>387</v>
      </c>
      <c r="AH214" s="200"/>
    </row>
    <row r="215" spans="1:34" s="108" customFormat="1" ht="12">
      <c r="A215" s="205"/>
      <c r="B215" s="206">
        <v>3</v>
      </c>
      <c r="C215" s="1141" t="s">
        <v>388</v>
      </c>
      <c r="D215" s="1141"/>
      <c r="E215" s="1141"/>
      <c r="F215" s="207"/>
      <c r="G215" s="207"/>
      <c r="H215" s="207"/>
      <c r="I215" s="207"/>
      <c r="J215" s="208">
        <v>0.76</v>
      </c>
      <c r="K215" s="209">
        <v>1.25</v>
      </c>
      <c r="L215" s="208">
        <v>0.28999999999999998</v>
      </c>
      <c r="M215" s="207"/>
      <c r="N215" s="210"/>
      <c r="Z215" s="193"/>
      <c r="AA215" s="200"/>
      <c r="AB215" s="200"/>
      <c r="AE215" s="109" t="s">
        <v>388</v>
      </c>
      <c r="AH215" s="200"/>
    </row>
    <row r="216" spans="1:34" s="108" customFormat="1" ht="12">
      <c r="A216" s="205"/>
      <c r="B216" s="206">
        <v>4</v>
      </c>
      <c r="C216" s="1141" t="s">
        <v>447</v>
      </c>
      <c r="D216" s="1141"/>
      <c r="E216" s="1141"/>
      <c r="F216" s="207"/>
      <c r="G216" s="207"/>
      <c r="H216" s="207"/>
      <c r="I216" s="207"/>
      <c r="J216" s="208">
        <v>185.57</v>
      </c>
      <c r="K216" s="207"/>
      <c r="L216" s="208">
        <v>55.67</v>
      </c>
      <c r="M216" s="207"/>
      <c r="N216" s="210"/>
      <c r="Z216" s="193"/>
      <c r="AA216" s="200"/>
      <c r="AB216" s="200"/>
      <c r="AE216" s="109" t="s">
        <v>447</v>
      </c>
      <c r="AH216" s="200"/>
    </row>
    <row r="217" spans="1:34" s="108" customFormat="1" ht="12">
      <c r="A217" s="205"/>
      <c r="B217" s="204"/>
      <c r="C217" s="1141" t="s">
        <v>448</v>
      </c>
      <c r="D217" s="1141"/>
      <c r="E217" s="1141"/>
      <c r="F217" s="207" t="s">
        <v>390</v>
      </c>
      <c r="G217" s="209">
        <v>32.159999999999997</v>
      </c>
      <c r="H217" s="209">
        <v>1.25</v>
      </c>
      <c r="I217" s="209">
        <v>12.06</v>
      </c>
      <c r="J217" s="204"/>
      <c r="K217" s="207"/>
      <c r="L217" s="204"/>
      <c r="M217" s="207"/>
      <c r="N217" s="210"/>
      <c r="Z217" s="193"/>
      <c r="AA217" s="200"/>
      <c r="AB217" s="200"/>
      <c r="AF217" s="109" t="s">
        <v>448</v>
      </c>
      <c r="AH217" s="200"/>
    </row>
    <row r="218" spans="1:34" s="108" customFormat="1" ht="12">
      <c r="A218" s="205"/>
      <c r="B218" s="204"/>
      <c r="C218" s="1141" t="s">
        <v>389</v>
      </c>
      <c r="D218" s="1141"/>
      <c r="E218" s="1141"/>
      <c r="F218" s="207" t="s">
        <v>390</v>
      </c>
      <c r="G218" s="209">
        <v>0.06</v>
      </c>
      <c r="H218" s="209">
        <v>1.25</v>
      </c>
      <c r="I218" s="250">
        <v>2.2499999999999999E-2</v>
      </c>
      <c r="J218" s="204"/>
      <c r="K218" s="207"/>
      <c r="L218" s="204"/>
      <c r="M218" s="207"/>
      <c r="N218" s="210"/>
      <c r="Z218" s="193"/>
      <c r="AA218" s="200"/>
      <c r="AB218" s="200"/>
      <c r="AF218" s="109" t="s">
        <v>389</v>
      </c>
      <c r="AH218" s="200"/>
    </row>
    <row r="219" spans="1:34" s="108" customFormat="1" ht="12" customHeight="1">
      <c r="A219" s="205"/>
      <c r="B219" s="204"/>
      <c r="C219" s="1150" t="s">
        <v>391</v>
      </c>
      <c r="D219" s="1150"/>
      <c r="E219" s="1150"/>
      <c r="F219" s="212"/>
      <c r="G219" s="212"/>
      <c r="H219" s="212"/>
      <c r="I219" s="212"/>
      <c r="J219" s="213">
        <v>493.3</v>
      </c>
      <c r="K219" s="212"/>
      <c r="L219" s="213">
        <v>171.07</v>
      </c>
      <c r="M219" s="212"/>
      <c r="N219" s="214"/>
      <c r="Z219" s="193"/>
      <c r="AA219" s="200"/>
      <c r="AB219" s="200"/>
      <c r="AG219" s="109" t="s">
        <v>391</v>
      </c>
      <c r="AH219" s="200"/>
    </row>
    <row r="220" spans="1:34" s="108" customFormat="1" ht="12">
      <c r="A220" s="205"/>
      <c r="B220" s="204"/>
      <c r="C220" s="1141" t="s">
        <v>392</v>
      </c>
      <c r="D220" s="1141"/>
      <c r="E220" s="1141"/>
      <c r="F220" s="207"/>
      <c r="G220" s="207"/>
      <c r="H220" s="207"/>
      <c r="I220" s="207"/>
      <c r="J220" s="204"/>
      <c r="K220" s="207"/>
      <c r="L220" s="208">
        <v>113.65</v>
      </c>
      <c r="M220" s="207"/>
      <c r="N220" s="210"/>
      <c r="Z220" s="193"/>
      <c r="AA220" s="200"/>
      <c r="AB220" s="200"/>
      <c r="AF220" s="109" t="s">
        <v>392</v>
      </c>
      <c r="AH220" s="200"/>
    </row>
    <row r="221" spans="1:34" s="108" customFormat="1" ht="22.5" customHeight="1">
      <c r="A221" s="205"/>
      <c r="B221" s="204" t="s">
        <v>885</v>
      </c>
      <c r="C221" s="1141" t="s">
        <v>886</v>
      </c>
      <c r="D221" s="1141"/>
      <c r="E221" s="1141"/>
      <c r="F221" s="207" t="s">
        <v>395</v>
      </c>
      <c r="G221" s="215">
        <v>97</v>
      </c>
      <c r="H221" s="207"/>
      <c r="I221" s="215">
        <v>97</v>
      </c>
      <c r="J221" s="204"/>
      <c r="K221" s="207"/>
      <c r="L221" s="208">
        <v>110.24</v>
      </c>
      <c r="M221" s="207"/>
      <c r="N221" s="210"/>
      <c r="Z221" s="193"/>
      <c r="AA221" s="200"/>
      <c r="AB221" s="200"/>
      <c r="AF221" s="109" t="s">
        <v>886</v>
      </c>
      <c r="AH221" s="200"/>
    </row>
    <row r="222" spans="1:34" s="108" customFormat="1" ht="22.5" customHeight="1">
      <c r="A222" s="205"/>
      <c r="B222" s="204" t="s">
        <v>887</v>
      </c>
      <c r="C222" s="1141" t="s">
        <v>888</v>
      </c>
      <c r="D222" s="1141"/>
      <c r="E222" s="1141"/>
      <c r="F222" s="207" t="s">
        <v>395</v>
      </c>
      <c r="G222" s="215">
        <v>51</v>
      </c>
      <c r="H222" s="207"/>
      <c r="I222" s="215">
        <v>51</v>
      </c>
      <c r="J222" s="204"/>
      <c r="K222" s="207"/>
      <c r="L222" s="208">
        <v>57.96</v>
      </c>
      <c r="M222" s="207"/>
      <c r="N222" s="210"/>
      <c r="Z222" s="193"/>
      <c r="AA222" s="200"/>
      <c r="AB222" s="200"/>
      <c r="AF222" s="109" t="s">
        <v>888</v>
      </c>
      <c r="AH222" s="200"/>
    </row>
    <row r="223" spans="1:34" s="108" customFormat="1" ht="12" customHeight="1">
      <c r="A223" s="216"/>
      <c r="B223" s="217"/>
      <c r="C223" s="1145" t="s">
        <v>398</v>
      </c>
      <c r="D223" s="1145"/>
      <c r="E223" s="1145"/>
      <c r="F223" s="196"/>
      <c r="G223" s="196"/>
      <c r="H223" s="196"/>
      <c r="I223" s="196"/>
      <c r="J223" s="198"/>
      <c r="K223" s="196"/>
      <c r="L223" s="218">
        <v>339.27</v>
      </c>
      <c r="M223" s="212"/>
      <c r="N223" s="199"/>
      <c r="Z223" s="193"/>
      <c r="AA223" s="200"/>
      <c r="AB223" s="200"/>
      <c r="AH223" s="200" t="s">
        <v>398</v>
      </c>
    </row>
    <row r="224" spans="1:34" s="108" customFormat="1" ht="33.75" customHeight="1">
      <c r="A224" s="194" t="s">
        <v>526</v>
      </c>
      <c r="B224" s="195" t="s">
        <v>1991</v>
      </c>
      <c r="C224" s="1145" t="s">
        <v>1992</v>
      </c>
      <c r="D224" s="1145"/>
      <c r="E224" s="1145"/>
      <c r="F224" s="196" t="s">
        <v>659</v>
      </c>
      <c r="G224" s="196"/>
      <c r="H224" s="196"/>
      <c r="I224" s="197">
        <v>1.03E-2</v>
      </c>
      <c r="J224" s="222">
        <v>38745.620000000003</v>
      </c>
      <c r="K224" s="196"/>
      <c r="L224" s="218">
        <v>399.08</v>
      </c>
      <c r="M224" s="196"/>
      <c r="N224" s="199"/>
      <c r="Z224" s="193"/>
      <c r="AA224" s="200"/>
      <c r="AB224" s="200" t="s">
        <v>1992</v>
      </c>
      <c r="AH224" s="200"/>
    </row>
    <row r="225" spans="1:35" s="108" customFormat="1" ht="12" customHeight="1">
      <c r="A225" s="216"/>
      <c r="B225" s="217"/>
      <c r="C225" s="1141" t="s">
        <v>1929</v>
      </c>
      <c r="D225" s="1141"/>
      <c r="E225" s="1141"/>
      <c r="F225" s="1141"/>
      <c r="G225" s="1141"/>
      <c r="H225" s="1141"/>
      <c r="I225" s="1141"/>
      <c r="J225" s="1141"/>
      <c r="K225" s="1141"/>
      <c r="L225" s="1141"/>
      <c r="M225" s="1141"/>
      <c r="N225" s="1146"/>
      <c r="Z225" s="193"/>
      <c r="AA225" s="200"/>
      <c r="AB225" s="200"/>
      <c r="AH225" s="200"/>
      <c r="AI225" s="109" t="s">
        <v>1929</v>
      </c>
    </row>
    <row r="226" spans="1:35" s="108" customFormat="1" ht="12" customHeight="1">
      <c r="A226" s="201"/>
      <c r="B226" s="202"/>
      <c r="C226" s="1141" t="s">
        <v>1993</v>
      </c>
      <c r="D226" s="1141"/>
      <c r="E226" s="1141"/>
      <c r="F226" s="1141"/>
      <c r="G226" s="1141"/>
      <c r="H226" s="1141"/>
      <c r="I226" s="1141"/>
      <c r="J226" s="1141"/>
      <c r="K226" s="1141"/>
      <c r="L226" s="1141"/>
      <c r="M226" s="1141"/>
      <c r="N226" s="1146"/>
      <c r="Z226" s="193"/>
      <c r="AA226" s="200"/>
      <c r="AB226" s="200"/>
      <c r="AC226" s="109" t="s">
        <v>1993</v>
      </c>
      <c r="AH226" s="200"/>
    </row>
    <row r="227" spans="1:35" s="108" customFormat="1" ht="12" customHeight="1">
      <c r="A227" s="216"/>
      <c r="B227" s="217"/>
      <c r="C227" s="1145" t="s">
        <v>398</v>
      </c>
      <c r="D227" s="1145"/>
      <c r="E227" s="1145"/>
      <c r="F227" s="196"/>
      <c r="G227" s="196"/>
      <c r="H227" s="196"/>
      <c r="I227" s="196"/>
      <c r="J227" s="198"/>
      <c r="K227" s="196"/>
      <c r="L227" s="218">
        <v>399.08</v>
      </c>
      <c r="M227" s="212"/>
      <c r="N227" s="199"/>
      <c r="Z227" s="193"/>
      <c r="AA227" s="200"/>
      <c r="AB227" s="200"/>
      <c r="AH227" s="200" t="s">
        <v>398</v>
      </c>
    </row>
    <row r="228" spans="1:35" s="108" customFormat="1" ht="33.75" customHeight="1">
      <c r="A228" s="194" t="s">
        <v>528</v>
      </c>
      <c r="B228" s="195" t="s">
        <v>1994</v>
      </c>
      <c r="C228" s="1145" t="s">
        <v>1995</v>
      </c>
      <c r="D228" s="1145"/>
      <c r="E228" s="1145"/>
      <c r="F228" s="196" t="s">
        <v>659</v>
      </c>
      <c r="G228" s="196"/>
      <c r="H228" s="196"/>
      <c r="I228" s="197">
        <v>2.06E-2</v>
      </c>
      <c r="J228" s="222">
        <v>19362.189999999999</v>
      </c>
      <c r="K228" s="196"/>
      <c r="L228" s="218">
        <v>398.86</v>
      </c>
      <c r="M228" s="196"/>
      <c r="N228" s="199"/>
      <c r="Z228" s="193"/>
      <c r="AA228" s="200"/>
      <c r="AB228" s="200" t="s">
        <v>1995</v>
      </c>
      <c r="AH228" s="200"/>
    </row>
    <row r="229" spans="1:35" s="108" customFormat="1" ht="12" customHeight="1">
      <c r="A229" s="216"/>
      <c r="B229" s="217"/>
      <c r="C229" s="1141" t="s">
        <v>1929</v>
      </c>
      <c r="D229" s="1141"/>
      <c r="E229" s="1141"/>
      <c r="F229" s="1141"/>
      <c r="G229" s="1141"/>
      <c r="H229" s="1141"/>
      <c r="I229" s="1141"/>
      <c r="J229" s="1141"/>
      <c r="K229" s="1141"/>
      <c r="L229" s="1141"/>
      <c r="M229" s="1141"/>
      <c r="N229" s="1146"/>
      <c r="Z229" s="193"/>
      <c r="AA229" s="200"/>
      <c r="AB229" s="200"/>
      <c r="AH229" s="200"/>
      <c r="AI229" s="109" t="s">
        <v>1929</v>
      </c>
    </row>
    <row r="230" spans="1:35" s="108" customFormat="1" ht="12" customHeight="1">
      <c r="A230" s="201"/>
      <c r="B230" s="202"/>
      <c r="C230" s="1141" t="s">
        <v>1996</v>
      </c>
      <c r="D230" s="1141"/>
      <c r="E230" s="1141"/>
      <c r="F230" s="1141"/>
      <c r="G230" s="1141"/>
      <c r="H230" s="1141"/>
      <c r="I230" s="1141"/>
      <c r="J230" s="1141"/>
      <c r="K230" s="1141"/>
      <c r="L230" s="1141"/>
      <c r="M230" s="1141"/>
      <c r="N230" s="1146"/>
      <c r="Z230" s="193"/>
      <c r="AA230" s="200"/>
      <c r="AB230" s="200"/>
      <c r="AC230" s="109" t="s">
        <v>1996</v>
      </c>
      <c r="AH230" s="200"/>
    </row>
    <row r="231" spans="1:35" s="108" customFormat="1" ht="12" customHeight="1">
      <c r="A231" s="216"/>
      <c r="B231" s="217"/>
      <c r="C231" s="1145" t="s">
        <v>398</v>
      </c>
      <c r="D231" s="1145"/>
      <c r="E231" s="1145"/>
      <c r="F231" s="196"/>
      <c r="G231" s="196"/>
      <c r="H231" s="196"/>
      <c r="I231" s="196"/>
      <c r="J231" s="198"/>
      <c r="K231" s="196"/>
      <c r="L231" s="218">
        <v>398.86</v>
      </c>
      <c r="M231" s="212"/>
      <c r="N231" s="199"/>
      <c r="Z231" s="193"/>
      <c r="AA231" s="200"/>
      <c r="AB231" s="200"/>
      <c r="AH231" s="200" t="s">
        <v>398</v>
      </c>
    </row>
    <row r="232" spans="1:35" s="108" customFormat="1" ht="12" customHeight="1">
      <c r="A232" s="1147" t="s">
        <v>1997</v>
      </c>
      <c r="B232" s="1148"/>
      <c r="C232" s="1148"/>
      <c r="D232" s="1148"/>
      <c r="E232" s="1148"/>
      <c r="F232" s="1148"/>
      <c r="G232" s="1148"/>
      <c r="H232" s="1148"/>
      <c r="I232" s="1148"/>
      <c r="J232" s="1148"/>
      <c r="K232" s="1148"/>
      <c r="L232" s="1148"/>
      <c r="M232" s="1148"/>
      <c r="N232" s="1149"/>
      <c r="Z232" s="193"/>
      <c r="AA232" s="200" t="s">
        <v>1997</v>
      </c>
      <c r="AB232" s="200"/>
      <c r="AH232" s="200"/>
    </row>
    <row r="233" spans="1:35" s="108" customFormat="1" ht="45" customHeight="1">
      <c r="A233" s="194" t="s">
        <v>530</v>
      </c>
      <c r="B233" s="195" t="s">
        <v>1998</v>
      </c>
      <c r="C233" s="1145" t="s">
        <v>1999</v>
      </c>
      <c r="D233" s="1145"/>
      <c r="E233" s="1145"/>
      <c r="F233" s="196" t="s">
        <v>481</v>
      </c>
      <c r="G233" s="196"/>
      <c r="H233" s="196"/>
      <c r="I233" s="256">
        <v>0.5</v>
      </c>
      <c r="J233" s="198"/>
      <c r="K233" s="196"/>
      <c r="L233" s="198"/>
      <c r="M233" s="196"/>
      <c r="N233" s="199"/>
      <c r="Z233" s="193"/>
      <c r="AA233" s="200"/>
      <c r="AB233" s="200" t="s">
        <v>1999</v>
      </c>
      <c r="AH233" s="200"/>
    </row>
    <row r="234" spans="1:35" s="108" customFormat="1" ht="12" customHeight="1">
      <c r="A234" s="201"/>
      <c r="B234" s="202"/>
      <c r="C234" s="1141" t="s">
        <v>1946</v>
      </c>
      <c r="D234" s="1141"/>
      <c r="E234" s="1141"/>
      <c r="F234" s="1141"/>
      <c r="G234" s="1141"/>
      <c r="H234" s="1141"/>
      <c r="I234" s="1141"/>
      <c r="J234" s="1141"/>
      <c r="K234" s="1141"/>
      <c r="L234" s="1141"/>
      <c r="M234" s="1141"/>
      <c r="N234" s="1146"/>
      <c r="Z234" s="193"/>
      <c r="AA234" s="200"/>
      <c r="AB234" s="200"/>
      <c r="AC234" s="109" t="s">
        <v>1946</v>
      </c>
      <c r="AH234" s="200"/>
    </row>
    <row r="235" spans="1:35" s="108" customFormat="1" ht="33.75" customHeight="1">
      <c r="A235" s="203"/>
      <c r="B235" s="204" t="s">
        <v>385</v>
      </c>
      <c r="C235" s="1141" t="s">
        <v>386</v>
      </c>
      <c r="D235" s="1141"/>
      <c r="E235" s="1141"/>
      <c r="F235" s="1141"/>
      <c r="G235" s="1141"/>
      <c r="H235" s="1141"/>
      <c r="I235" s="1141"/>
      <c r="J235" s="1141"/>
      <c r="K235" s="1141"/>
      <c r="L235" s="1141"/>
      <c r="M235" s="1141"/>
      <c r="N235" s="1146"/>
      <c r="Z235" s="193"/>
      <c r="AA235" s="200"/>
      <c r="AB235" s="200"/>
      <c r="AD235" s="109" t="s">
        <v>386</v>
      </c>
      <c r="AH235" s="200"/>
    </row>
    <row r="236" spans="1:35" s="108" customFormat="1" ht="12">
      <c r="A236" s="205"/>
      <c r="B236" s="206">
        <v>1</v>
      </c>
      <c r="C236" s="1141" t="s">
        <v>446</v>
      </c>
      <c r="D236" s="1141"/>
      <c r="E236" s="1141"/>
      <c r="F236" s="207"/>
      <c r="G236" s="207"/>
      <c r="H236" s="207"/>
      <c r="I236" s="207"/>
      <c r="J236" s="208">
        <v>139.54</v>
      </c>
      <c r="K236" s="209">
        <v>1.25</v>
      </c>
      <c r="L236" s="208">
        <v>87.21</v>
      </c>
      <c r="M236" s="207"/>
      <c r="N236" s="210"/>
      <c r="Z236" s="193"/>
      <c r="AA236" s="200"/>
      <c r="AB236" s="200"/>
      <c r="AE236" s="109" t="s">
        <v>446</v>
      </c>
      <c r="AH236" s="200"/>
    </row>
    <row r="237" spans="1:35" s="108" customFormat="1" ht="12">
      <c r="A237" s="205"/>
      <c r="B237" s="206">
        <v>4</v>
      </c>
      <c r="C237" s="1141" t="s">
        <v>447</v>
      </c>
      <c r="D237" s="1141"/>
      <c r="E237" s="1141"/>
      <c r="F237" s="207"/>
      <c r="G237" s="207"/>
      <c r="H237" s="207"/>
      <c r="I237" s="207"/>
      <c r="J237" s="208">
        <v>16.79</v>
      </c>
      <c r="K237" s="207"/>
      <c r="L237" s="208">
        <v>8.4</v>
      </c>
      <c r="M237" s="207"/>
      <c r="N237" s="210"/>
      <c r="Z237" s="193"/>
      <c r="AA237" s="200"/>
      <c r="AB237" s="200"/>
      <c r="AE237" s="109" t="s">
        <v>447</v>
      </c>
      <c r="AH237" s="200"/>
    </row>
    <row r="238" spans="1:35" s="108" customFormat="1" ht="12">
      <c r="A238" s="205"/>
      <c r="B238" s="204"/>
      <c r="C238" s="1141" t="s">
        <v>448</v>
      </c>
      <c r="D238" s="1141"/>
      <c r="E238" s="1141"/>
      <c r="F238" s="207" t="s">
        <v>390</v>
      </c>
      <c r="G238" s="248">
        <v>15.2</v>
      </c>
      <c r="H238" s="209">
        <v>1.25</v>
      </c>
      <c r="I238" s="248">
        <v>9.5</v>
      </c>
      <c r="J238" s="204"/>
      <c r="K238" s="207"/>
      <c r="L238" s="204"/>
      <c r="M238" s="207"/>
      <c r="N238" s="210"/>
      <c r="Z238" s="193"/>
      <c r="AA238" s="200"/>
      <c r="AB238" s="200"/>
      <c r="AF238" s="109" t="s">
        <v>448</v>
      </c>
      <c r="AH238" s="200"/>
    </row>
    <row r="239" spans="1:35" s="108" customFormat="1" ht="12" customHeight="1">
      <c r="A239" s="205"/>
      <c r="B239" s="204"/>
      <c r="C239" s="1150" t="s">
        <v>391</v>
      </c>
      <c r="D239" s="1150"/>
      <c r="E239" s="1150"/>
      <c r="F239" s="212"/>
      <c r="G239" s="212"/>
      <c r="H239" s="212"/>
      <c r="I239" s="212"/>
      <c r="J239" s="213">
        <v>156.33000000000001</v>
      </c>
      <c r="K239" s="212"/>
      <c r="L239" s="213">
        <v>95.61</v>
      </c>
      <c r="M239" s="212"/>
      <c r="N239" s="214"/>
      <c r="Z239" s="193"/>
      <c r="AA239" s="200"/>
      <c r="AB239" s="200"/>
      <c r="AG239" s="109" t="s">
        <v>391</v>
      </c>
      <c r="AH239" s="200"/>
    </row>
    <row r="240" spans="1:35" s="108" customFormat="1" ht="12">
      <c r="A240" s="205"/>
      <c r="B240" s="204"/>
      <c r="C240" s="1141" t="s">
        <v>392</v>
      </c>
      <c r="D240" s="1141"/>
      <c r="E240" s="1141"/>
      <c r="F240" s="207"/>
      <c r="G240" s="207"/>
      <c r="H240" s="207"/>
      <c r="I240" s="207"/>
      <c r="J240" s="204"/>
      <c r="K240" s="207"/>
      <c r="L240" s="208">
        <v>87.21</v>
      </c>
      <c r="M240" s="207"/>
      <c r="N240" s="210"/>
      <c r="Z240" s="193"/>
      <c r="AA240" s="200"/>
      <c r="AB240" s="200"/>
      <c r="AF240" s="109" t="s">
        <v>392</v>
      </c>
      <c r="AH240" s="200"/>
    </row>
    <row r="241" spans="1:35" s="108" customFormat="1" ht="22.5" customHeight="1">
      <c r="A241" s="205"/>
      <c r="B241" s="204" t="s">
        <v>885</v>
      </c>
      <c r="C241" s="1141" t="s">
        <v>886</v>
      </c>
      <c r="D241" s="1141"/>
      <c r="E241" s="1141"/>
      <c r="F241" s="207" t="s">
        <v>395</v>
      </c>
      <c r="G241" s="215">
        <v>97</v>
      </c>
      <c r="H241" s="207"/>
      <c r="I241" s="215">
        <v>97</v>
      </c>
      <c r="J241" s="204"/>
      <c r="K241" s="207"/>
      <c r="L241" s="208">
        <v>84.59</v>
      </c>
      <c r="M241" s="207"/>
      <c r="N241" s="210"/>
      <c r="Z241" s="193"/>
      <c r="AA241" s="200"/>
      <c r="AB241" s="200"/>
      <c r="AF241" s="109" t="s">
        <v>886</v>
      </c>
      <c r="AH241" s="200"/>
    </row>
    <row r="242" spans="1:35" s="108" customFormat="1" ht="22.5" customHeight="1">
      <c r="A242" s="205"/>
      <c r="B242" s="204" t="s">
        <v>887</v>
      </c>
      <c r="C242" s="1141" t="s">
        <v>888</v>
      </c>
      <c r="D242" s="1141"/>
      <c r="E242" s="1141"/>
      <c r="F242" s="207" t="s">
        <v>395</v>
      </c>
      <c r="G242" s="215">
        <v>51</v>
      </c>
      <c r="H242" s="207"/>
      <c r="I242" s="215">
        <v>51</v>
      </c>
      <c r="J242" s="204"/>
      <c r="K242" s="207"/>
      <c r="L242" s="208">
        <v>44.48</v>
      </c>
      <c r="M242" s="207"/>
      <c r="N242" s="210"/>
      <c r="Z242" s="193"/>
      <c r="AA242" s="200"/>
      <c r="AB242" s="200"/>
      <c r="AF242" s="109" t="s">
        <v>888</v>
      </c>
      <c r="AH242" s="200"/>
    </row>
    <row r="243" spans="1:35" s="108" customFormat="1" ht="12" customHeight="1">
      <c r="A243" s="216"/>
      <c r="B243" s="217"/>
      <c r="C243" s="1145" t="s">
        <v>398</v>
      </c>
      <c r="D243" s="1145"/>
      <c r="E243" s="1145"/>
      <c r="F243" s="196"/>
      <c r="G243" s="196"/>
      <c r="H243" s="196"/>
      <c r="I243" s="196"/>
      <c r="J243" s="198"/>
      <c r="K243" s="196"/>
      <c r="L243" s="218">
        <v>224.68</v>
      </c>
      <c r="M243" s="212"/>
      <c r="N243" s="199"/>
      <c r="Z243" s="193"/>
      <c r="AA243" s="200"/>
      <c r="AB243" s="200"/>
      <c r="AH243" s="200" t="s">
        <v>398</v>
      </c>
    </row>
    <row r="244" spans="1:35" s="108" customFormat="1" ht="33.75" customHeight="1">
      <c r="A244" s="194" t="s">
        <v>536</v>
      </c>
      <c r="B244" s="195" t="s">
        <v>2000</v>
      </c>
      <c r="C244" s="1145" t="s">
        <v>2001</v>
      </c>
      <c r="D244" s="1145"/>
      <c r="E244" s="1145"/>
      <c r="F244" s="196" t="s">
        <v>891</v>
      </c>
      <c r="G244" s="196"/>
      <c r="H244" s="196"/>
      <c r="I244" s="251">
        <v>51</v>
      </c>
      <c r="J244" s="218">
        <v>3.24</v>
      </c>
      <c r="K244" s="196"/>
      <c r="L244" s="218">
        <v>165.24</v>
      </c>
      <c r="M244" s="196"/>
      <c r="N244" s="199"/>
      <c r="Z244" s="193"/>
      <c r="AA244" s="200"/>
      <c r="AB244" s="200" t="s">
        <v>2001</v>
      </c>
      <c r="AH244" s="200"/>
    </row>
    <row r="245" spans="1:35" s="108" customFormat="1" ht="12" customHeight="1">
      <c r="A245" s="216"/>
      <c r="B245" s="217"/>
      <c r="C245" s="1141" t="s">
        <v>1929</v>
      </c>
      <c r="D245" s="1141"/>
      <c r="E245" s="1141"/>
      <c r="F245" s="1141"/>
      <c r="G245" s="1141"/>
      <c r="H245" s="1141"/>
      <c r="I245" s="1141"/>
      <c r="J245" s="1141"/>
      <c r="K245" s="1141"/>
      <c r="L245" s="1141"/>
      <c r="M245" s="1141"/>
      <c r="N245" s="1146"/>
      <c r="Z245" s="193"/>
      <c r="AA245" s="200"/>
      <c r="AB245" s="200"/>
      <c r="AH245" s="200"/>
      <c r="AI245" s="109" t="s">
        <v>1929</v>
      </c>
    </row>
    <row r="246" spans="1:35" s="108" customFormat="1" ht="12" customHeight="1">
      <c r="A246" s="201"/>
      <c r="B246" s="202"/>
      <c r="C246" s="1141" t="s">
        <v>2002</v>
      </c>
      <c r="D246" s="1141"/>
      <c r="E246" s="1141"/>
      <c r="F246" s="1141"/>
      <c r="G246" s="1141"/>
      <c r="H246" s="1141"/>
      <c r="I246" s="1141"/>
      <c r="J246" s="1141"/>
      <c r="K246" s="1141"/>
      <c r="L246" s="1141"/>
      <c r="M246" s="1141"/>
      <c r="N246" s="1146"/>
      <c r="Z246" s="193"/>
      <c r="AA246" s="200"/>
      <c r="AB246" s="200"/>
      <c r="AC246" s="109" t="s">
        <v>2002</v>
      </c>
      <c r="AH246" s="200"/>
    </row>
    <row r="247" spans="1:35" s="108" customFormat="1" ht="12" customHeight="1">
      <c r="A247" s="216"/>
      <c r="B247" s="217"/>
      <c r="C247" s="1145" t="s">
        <v>398</v>
      </c>
      <c r="D247" s="1145"/>
      <c r="E247" s="1145"/>
      <c r="F247" s="196"/>
      <c r="G247" s="196"/>
      <c r="H247" s="196"/>
      <c r="I247" s="196"/>
      <c r="J247" s="198"/>
      <c r="K247" s="196"/>
      <c r="L247" s="218">
        <v>165.24</v>
      </c>
      <c r="M247" s="212"/>
      <c r="N247" s="199"/>
      <c r="Z247" s="193"/>
      <c r="AA247" s="200"/>
      <c r="AB247" s="200"/>
      <c r="AH247" s="200" t="s">
        <v>398</v>
      </c>
    </row>
    <row r="248" spans="1:35" s="108" customFormat="1" ht="22.5" customHeight="1">
      <c r="A248" s="194" t="s">
        <v>545</v>
      </c>
      <c r="B248" s="195" t="s">
        <v>2003</v>
      </c>
      <c r="C248" s="1145" t="s">
        <v>2004</v>
      </c>
      <c r="D248" s="1145"/>
      <c r="E248" s="1145"/>
      <c r="F248" s="196" t="s">
        <v>481</v>
      </c>
      <c r="G248" s="196"/>
      <c r="H248" s="196"/>
      <c r="I248" s="256">
        <v>0.6</v>
      </c>
      <c r="J248" s="198"/>
      <c r="K248" s="196"/>
      <c r="L248" s="198"/>
      <c r="M248" s="196"/>
      <c r="N248" s="199"/>
      <c r="Z248" s="193"/>
      <c r="AA248" s="200"/>
      <c r="AB248" s="200" t="s">
        <v>2004</v>
      </c>
      <c r="AH248" s="200"/>
    </row>
    <row r="249" spans="1:35" s="108" customFormat="1" ht="12" customHeight="1">
      <c r="A249" s="201"/>
      <c r="B249" s="202"/>
      <c r="C249" s="1141" t="s">
        <v>2005</v>
      </c>
      <c r="D249" s="1141"/>
      <c r="E249" s="1141"/>
      <c r="F249" s="1141"/>
      <c r="G249" s="1141"/>
      <c r="H249" s="1141"/>
      <c r="I249" s="1141"/>
      <c r="J249" s="1141"/>
      <c r="K249" s="1141"/>
      <c r="L249" s="1141"/>
      <c r="M249" s="1141"/>
      <c r="N249" s="1146"/>
      <c r="Z249" s="193"/>
      <c r="AA249" s="200"/>
      <c r="AB249" s="200"/>
      <c r="AC249" s="109" t="s">
        <v>2005</v>
      </c>
      <c r="AH249" s="200"/>
    </row>
    <row r="250" spans="1:35" s="108" customFormat="1" ht="33.75" customHeight="1">
      <c r="A250" s="203"/>
      <c r="B250" s="204" t="s">
        <v>385</v>
      </c>
      <c r="C250" s="1141" t="s">
        <v>386</v>
      </c>
      <c r="D250" s="1141"/>
      <c r="E250" s="1141"/>
      <c r="F250" s="1141"/>
      <c r="G250" s="1141"/>
      <c r="H250" s="1141"/>
      <c r="I250" s="1141"/>
      <c r="J250" s="1141"/>
      <c r="K250" s="1141"/>
      <c r="L250" s="1141"/>
      <c r="M250" s="1141"/>
      <c r="N250" s="1146"/>
      <c r="Z250" s="193"/>
      <c r="AA250" s="200"/>
      <c r="AB250" s="200"/>
      <c r="AD250" s="109" t="s">
        <v>386</v>
      </c>
      <c r="AH250" s="200"/>
    </row>
    <row r="251" spans="1:35" s="108" customFormat="1" ht="12">
      <c r="A251" s="205"/>
      <c r="B251" s="206">
        <v>1</v>
      </c>
      <c r="C251" s="1141" t="s">
        <v>446</v>
      </c>
      <c r="D251" s="1141"/>
      <c r="E251" s="1141"/>
      <c r="F251" s="207"/>
      <c r="G251" s="207"/>
      <c r="H251" s="207"/>
      <c r="I251" s="207"/>
      <c r="J251" s="208">
        <v>193.34</v>
      </c>
      <c r="K251" s="209">
        <v>1.25</v>
      </c>
      <c r="L251" s="208">
        <v>145.01</v>
      </c>
      <c r="M251" s="207"/>
      <c r="N251" s="210"/>
      <c r="Z251" s="193"/>
      <c r="AA251" s="200"/>
      <c r="AB251" s="200"/>
      <c r="AE251" s="109" t="s">
        <v>446</v>
      </c>
      <c r="AH251" s="200"/>
    </row>
    <row r="252" spans="1:35" s="108" customFormat="1" ht="12">
      <c r="A252" s="205"/>
      <c r="B252" s="206">
        <v>2</v>
      </c>
      <c r="C252" s="1141" t="s">
        <v>387</v>
      </c>
      <c r="D252" s="1141"/>
      <c r="E252" s="1141"/>
      <c r="F252" s="207"/>
      <c r="G252" s="207"/>
      <c r="H252" s="207"/>
      <c r="I252" s="207"/>
      <c r="J252" s="208">
        <v>0.31</v>
      </c>
      <c r="K252" s="209">
        <v>1.25</v>
      </c>
      <c r="L252" s="208">
        <v>0.23</v>
      </c>
      <c r="M252" s="207"/>
      <c r="N252" s="210"/>
      <c r="Z252" s="193"/>
      <c r="AA252" s="200"/>
      <c r="AB252" s="200"/>
      <c r="AE252" s="109" t="s">
        <v>387</v>
      </c>
      <c r="AH252" s="200"/>
    </row>
    <row r="253" spans="1:35" s="108" customFormat="1" ht="12">
      <c r="A253" s="205"/>
      <c r="B253" s="206">
        <v>3</v>
      </c>
      <c r="C253" s="1141" t="s">
        <v>388</v>
      </c>
      <c r="D253" s="1141"/>
      <c r="E253" s="1141"/>
      <c r="F253" s="207"/>
      <c r="G253" s="207"/>
      <c r="H253" s="207"/>
      <c r="I253" s="207"/>
      <c r="J253" s="208">
        <v>0.14000000000000001</v>
      </c>
      <c r="K253" s="209">
        <v>1.25</v>
      </c>
      <c r="L253" s="208">
        <v>0.11</v>
      </c>
      <c r="M253" s="207"/>
      <c r="N253" s="210"/>
      <c r="Z253" s="193"/>
      <c r="AA253" s="200"/>
      <c r="AB253" s="200"/>
      <c r="AE253" s="109" t="s">
        <v>388</v>
      </c>
      <c r="AH253" s="200"/>
    </row>
    <row r="254" spans="1:35" s="108" customFormat="1" ht="12">
      <c r="A254" s="205"/>
      <c r="B254" s="206">
        <v>4</v>
      </c>
      <c r="C254" s="1141" t="s">
        <v>447</v>
      </c>
      <c r="D254" s="1141"/>
      <c r="E254" s="1141"/>
      <c r="F254" s="207"/>
      <c r="G254" s="207"/>
      <c r="H254" s="207"/>
      <c r="I254" s="207"/>
      <c r="J254" s="208">
        <v>93.27</v>
      </c>
      <c r="K254" s="207"/>
      <c r="L254" s="208">
        <v>55.96</v>
      </c>
      <c r="M254" s="207"/>
      <c r="N254" s="210"/>
      <c r="Z254" s="193"/>
      <c r="AA254" s="200"/>
      <c r="AB254" s="200"/>
      <c r="AE254" s="109" t="s">
        <v>447</v>
      </c>
      <c r="AH254" s="200"/>
    </row>
    <row r="255" spans="1:35" s="108" customFormat="1" ht="12">
      <c r="A255" s="205"/>
      <c r="B255" s="204"/>
      <c r="C255" s="1141" t="s">
        <v>448</v>
      </c>
      <c r="D255" s="1141"/>
      <c r="E255" s="1141"/>
      <c r="F255" s="207" t="s">
        <v>390</v>
      </c>
      <c r="G255" s="209">
        <v>20.329999999999998</v>
      </c>
      <c r="H255" s="209">
        <v>1.25</v>
      </c>
      <c r="I255" s="250">
        <v>15.2475</v>
      </c>
      <c r="J255" s="204"/>
      <c r="K255" s="207"/>
      <c r="L255" s="204"/>
      <c r="M255" s="207"/>
      <c r="N255" s="210"/>
      <c r="Z255" s="193"/>
      <c r="AA255" s="200"/>
      <c r="AB255" s="200"/>
      <c r="AF255" s="109" t="s">
        <v>448</v>
      </c>
      <c r="AH255" s="200"/>
    </row>
    <row r="256" spans="1:35" s="108" customFormat="1" ht="12">
      <c r="A256" s="205"/>
      <c r="B256" s="204"/>
      <c r="C256" s="1141" t="s">
        <v>389</v>
      </c>
      <c r="D256" s="1141"/>
      <c r="E256" s="1141"/>
      <c r="F256" s="207" t="s">
        <v>390</v>
      </c>
      <c r="G256" s="209">
        <v>0.01</v>
      </c>
      <c r="H256" s="209">
        <v>1.25</v>
      </c>
      <c r="I256" s="250">
        <v>7.4999999999999997E-3</v>
      </c>
      <c r="J256" s="204"/>
      <c r="K256" s="207"/>
      <c r="L256" s="204"/>
      <c r="M256" s="207"/>
      <c r="N256" s="210"/>
      <c r="Z256" s="193"/>
      <c r="AA256" s="200"/>
      <c r="AB256" s="200"/>
      <c r="AF256" s="109" t="s">
        <v>389</v>
      </c>
      <c r="AH256" s="200"/>
    </row>
    <row r="257" spans="1:36" s="108" customFormat="1" ht="12" customHeight="1">
      <c r="A257" s="205"/>
      <c r="B257" s="204"/>
      <c r="C257" s="1150" t="s">
        <v>391</v>
      </c>
      <c r="D257" s="1150"/>
      <c r="E257" s="1150"/>
      <c r="F257" s="212"/>
      <c r="G257" s="212"/>
      <c r="H257" s="212"/>
      <c r="I257" s="212"/>
      <c r="J257" s="213">
        <v>286.92</v>
      </c>
      <c r="K257" s="212"/>
      <c r="L257" s="213">
        <v>201.2</v>
      </c>
      <c r="M257" s="212"/>
      <c r="N257" s="214"/>
      <c r="Z257" s="193"/>
      <c r="AA257" s="200"/>
      <c r="AB257" s="200"/>
      <c r="AG257" s="109" t="s">
        <v>391</v>
      </c>
      <c r="AH257" s="200"/>
    </row>
    <row r="258" spans="1:36" s="108" customFormat="1" ht="12">
      <c r="A258" s="205"/>
      <c r="B258" s="204"/>
      <c r="C258" s="1141" t="s">
        <v>392</v>
      </c>
      <c r="D258" s="1141"/>
      <c r="E258" s="1141"/>
      <c r="F258" s="207"/>
      <c r="G258" s="207"/>
      <c r="H258" s="207"/>
      <c r="I258" s="207"/>
      <c r="J258" s="204"/>
      <c r="K258" s="207"/>
      <c r="L258" s="208">
        <v>145.12</v>
      </c>
      <c r="M258" s="207"/>
      <c r="N258" s="210"/>
      <c r="Z258" s="193"/>
      <c r="AA258" s="200"/>
      <c r="AB258" s="200"/>
      <c r="AF258" s="109" t="s">
        <v>392</v>
      </c>
      <c r="AH258" s="200"/>
    </row>
    <row r="259" spans="1:36" s="108" customFormat="1" ht="22.5" customHeight="1">
      <c r="A259" s="205"/>
      <c r="B259" s="204" t="s">
        <v>885</v>
      </c>
      <c r="C259" s="1141" t="s">
        <v>886</v>
      </c>
      <c r="D259" s="1141"/>
      <c r="E259" s="1141"/>
      <c r="F259" s="207" t="s">
        <v>395</v>
      </c>
      <c r="G259" s="215">
        <v>97</v>
      </c>
      <c r="H259" s="207"/>
      <c r="I259" s="215">
        <v>97</v>
      </c>
      <c r="J259" s="204"/>
      <c r="K259" s="207"/>
      <c r="L259" s="208">
        <v>140.77000000000001</v>
      </c>
      <c r="M259" s="207"/>
      <c r="N259" s="210"/>
      <c r="Z259" s="193"/>
      <c r="AA259" s="200"/>
      <c r="AB259" s="200"/>
      <c r="AF259" s="109" t="s">
        <v>886</v>
      </c>
      <c r="AH259" s="200"/>
    </row>
    <row r="260" spans="1:36" s="108" customFormat="1" ht="22.5" customHeight="1">
      <c r="A260" s="205"/>
      <c r="B260" s="204" t="s">
        <v>887</v>
      </c>
      <c r="C260" s="1141" t="s">
        <v>888</v>
      </c>
      <c r="D260" s="1141"/>
      <c r="E260" s="1141"/>
      <c r="F260" s="207" t="s">
        <v>395</v>
      </c>
      <c r="G260" s="215">
        <v>51</v>
      </c>
      <c r="H260" s="207"/>
      <c r="I260" s="215">
        <v>51</v>
      </c>
      <c r="J260" s="204"/>
      <c r="K260" s="207"/>
      <c r="L260" s="208">
        <v>74.010000000000005</v>
      </c>
      <c r="M260" s="207"/>
      <c r="N260" s="210"/>
      <c r="Z260" s="193"/>
      <c r="AA260" s="200"/>
      <c r="AB260" s="200"/>
      <c r="AF260" s="109" t="s">
        <v>888</v>
      </c>
      <c r="AH260" s="200"/>
    </row>
    <row r="261" spans="1:36" s="108" customFormat="1" ht="12" customHeight="1">
      <c r="A261" s="216"/>
      <c r="B261" s="217"/>
      <c r="C261" s="1145" t="s">
        <v>398</v>
      </c>
      <c r="D261" s="1145"/>
      <c r="E261" s="1145"/>
      <c r="F261" s="196"/>
      <c r="G261" s="196"/>
      <c r="H261" s="196"/>
      <c r="I261" s="196"/>
      <c r="J261" s="198"/>
      <c r="K261" s="196"/>
      <c r="L261" s="218">
        <v>415.98</v>
      </c>
      <c r="M261" s="212"/>
      <c r="N261" s="199"/>
      <c r="Z261" s="193"/>
      <c r="AA261" s="200"/>
      <c r="AB261" s="200"/>
      <c r="AH261" s="200" t="s">
        <v>398</v>
      </c>
    </row>
    <row r="262" spans="1:36" s="108" customFormat="1" ht="45">
      <c r="A262" s="194" t="s">
        <v>546</v>
      </c>
      <c r="B262" s="195" t="s">
        <v>2006</v>
      </c>
      <c r="C262" s="1145" t="s">
        <v>2007</v>
      </c>
      <c r="D262" s="1145"/>
      <c r="E262" s="1145"/>
      <c r="F262" s="196" t="s">
        <v>891</v>
      </c>
      <c r="G262" s="196"/>
      <c r="H262" s="196"/>
      <c r="I262" s="251">
        <v>60</v>
      </c>
      <c r="J262" s="222">
        <v>2112.83</v>
      </c>
      <c r="K262" s="196"/>
      <c r="L262" s="222">
        <v>13514.93</v>
      </c>
      <c r="M262" s="247">
        <v>9.3800000000000008</v>
      </c>
      <c r="N262" s="260">
        <v>126770</v>
      </c>
      <c r="Z262" s="193"/>
      <c r="AA262" s="200"/>
      <c r="AB262" s="200" t="s">
        <v>2007</v>
      </c>
      <c r="AH262" s="200"/>
    </row>
    <row r="263" spans="1:36" s="108" customFormat="1" ht="12" customHeight="1">
      <c r="A263" s="216"/>
      <c r="B263" s="217"/>
      <c r="C263" s="1141" t="s">
        <v>1929</v>
      </c>
      <c r="D263" s="1141"/>
      <c r="E263" s="1141"/>
      <c r="F263" s="1141"/>
      <c r="G263" s="1141"/>
      <c r="H263" s="1141"/>
      <c r="I263" s="1141"/>
      <c r="J263" s="1141"/>
      <c r="K263" s="1141"/>
      <c r="L263" s="1141"/>
      <c r="M263" s="1141"/>
      <c r="N263" s="1146"/>
      <c r="Z263" s="193"/>
      <c r="AA263" s="200"/>
      <c r="AB263" s="200"/>
      <c r="AH263" s="200"/>
      <c r="AI263" s="109" t="s">
        <v>1929</v>
      </c>
    </row>
    <row r="264" spans="1:36" s="108" customFormat="1" ht="12" customHeight="1">
      <c r="A264" s="201"/>
      <c r="B264" s="202"/>
      <c r="C264" s="1141" t="s">
        <v>2008</v>
      </c>
      <c r="D264" s="1141"/>
      <c r="E264" s="1141"/>
      <c r="F264" s="1141"/>
      <c r="G264" s="1141"/>
      <c r="H264" s="1141"/>
      <c r="I264" s="1141"/>
      <c r="J264" s="1141"/>
      <c r="K264" s="1141"/>
      <c r="L264" s="1141"/>
      <c r="M264" s="1141"/>
      <c r="N264" s="1146"/>
      <c r="Z264" s="193"/>
      <c r="AA264" s="200"/>
      <c r="AB264" s="200"/>
      <c r="AH264" s="200"/>
      <c r="AJ264" s="109" t="s">
        <v>2008</v>
      </c>
    </row>
    <row r="265" spans="1:36" s="108" customFormat="1" ht="12" customHeight="1">
      <c r="A265" s="216"/>
      <c r="B265" s="217"/>
      <c r="C265" s="1145" t="s">
        <v>398</v>
      </c>
      <c r="D265" s="1145"/>
      <c r="E265" s="1145"/>
      <c r="F265" s="196"/>
      <c r="G265" s="196"/>
      <c r="H265" s="196"/>
      <c r="I265" s="196"/>
      <c r="J265" s="198"/>
      <c r="K265" s="196"/>
      <c r="L265" s="222">
        <v>13514.93</v>
      </c>
      <c r="M265" s="212"/>
      <c r="N265" s="260">
        <v>126770</v>
      </c>
      <c r="Z265" s="193"/>
      <c r="AA265" s="200"/>
      <c r="AB265" s="200"/>
      <c r="AH265" s="200" t="s">
        <v>398</v>
      </c>
    </row>
    <row r="266" spans="1:36" s="108" customFormat="1" ht="45" customHeight="1">
      <c r="A266" s="194" t="s">
        <v>554</v>
      </c>
      <c r="B266" s="195" t="s">
        <v>2009</v>
      </c>
      <c r="C266" s="1145" t="s">
        <v>2010</v>
      </c>
      <c r="D266" s="1145"/>
      <c r="E266" s="1145"/>
      <c r="F266" s="196" t="s">
        <v>481</v>
      </c>
      <c r="G266" s="196"/>
      <c r="H266" s="196"/>
      <c r="I266" s="256">
        <v>0.7</v>
      </c>
      <c r="J266" s="198"/>
      <c r="K266" s="196"/>
      <c r="L266" s="198"/>
      <c r="M266" s="196"/>
      <c r="N266" s="199"/>
      <c r="Z266" s="193"/>
      <c r="AA266" s="200"/>
      <c r="AB266" s="200" t="s">
        <v>2010</v>
      </c>
      <c r="AH266" s="200"/>
    </row>
    <row r="267" spans="1:36" s="108" customFormat="1" ht="12" customHeight="1">
      <c r="A267" s="201"/>
      <c r="B267" s="202"/>
      <c r="C267" s="1141" t="s">
        <v>2011</v>
      </c>
      <c r="D267" s="1141"/>
      <c r="E267" s="1141"/>
      <c r="F267" s="1141"/>
      <c r="G267" s="1141"/>
      <c r="H267" s="1141"/>
      <c r="I267" s="1141"/>
      <c r="J267" s="1141"/>
      <c r="K267" s="1141"/>
      <c r="L267" s="1141"/>
      <c r="M267" s="1141"/>
      <c r="N267" s="1146"/>
      <c r="Z267" s="193"/>
      <c r="AA267" s="200"/>
      <c r="AB267" s="200"/>
      <c r="AC267" s="109" t="s">
        <v>2011</v>
      </c>
      <c r="AH267" s="200"/>
    </row>
    <row r="268" spans="1:36" s="108" customFormat="1" ht="33.75" customHeight="1">
      <c r="A268" s="203"/>
      <c r="B268" s="204" t="s">
        <v>385</v>
      </c>
      <c r="C268" s="1141" t="s">
        <v>386</v>
      </c>
      <c r="D268" s="1141"/>
      <c r="E268" s="1141"/>
      <c r="F268" s="1141"/>
      <c r="G268" s="1141"/>
      <c r="H268" s="1141"/>
      <c r="I268" s="1141"/>
      <c r="J268" s="1141"/>
      <c r="K268" s="1141"/>
      <c r="L268" s="1141"/>
      <c r="M268" s="1141"/>
      <c r="N268" s="1146"/>
      <c r="Z268" s="193"/>
      <c r="AA268" s="200"/>
      <c r="AB268" s="200"/>
      <c r="AD268" s="109" t="s">
        <v>386</v>
      </c>
      <c r="AH268" s="200"/>
    </row>
    <row r="269" spans="1:36" s="108" customFormat="1" ht="12">
      <c r="A269" s="205"/>
      <c r="B269" s="206">
        <v>1</v>
      </c>
      <c r="C269" s="1141" t="s">
        <v>446</v>
      </c>
      <c r="D269" s="1141"/>
      <c r="E269" s="1141"/>
      <c r="F269" s="207"/>
      <c r="G269" s="207"/>
      <c r="H269" s="207"/>
      <c r="I269" s="207"/>
      <c r="J269" s="208">
        <v>178.98</v>
      </c>
      <c r="K269" s="209">
        <v>1.25</v>
      </c>
      <c r="L269" s="208">
        <v>156.61000000000001</v>
      </c>
      <c r="M269" s="207"/>
      <c r="N269" s="210"/>
      <c r="Z269" s="193"/>
      <c r="AA269" s="200"/>
      <c r="AB269" s="200"/>
      <c r="AE269" s="109" t="s">
        <v>446</v>
      </c>
      <c r="AH269" s="200"/>
    </row>
    <row r="270" spans="1:36" s="108" customFormat="1" ht="12">
      <c r="A270" s="205"/>
      <c r="B270" s="206">
        <v>2</v>
      </c>
      <c r="C270" s="1141" t="s">
        <v>387</v>
      </c>
      <c r="D270" s="1141"/>
      <c r="E270" s="1141"/>
      <c r="F270" s="207"/>
      <c r="G270" s="207"/>
      <c r="H270" s="207"/>
      <c r="I270" s="207"/>
      <c r="J270" s="208">
        <v>33.799999999999997</v>
      </c>
      <c r="K270" s="209">
        <v>1.25</v>
      </c>
      <c r="L270" s="208">
        <v>29.58</v>
      </c>
      <c r="M270" s="207"/>
      <c r="N270" s="210"/>
      <c r="Z270" s="193"/>
      <c r="AA270" s="200"/>
      <c r="AB270" s="200"/>
      <c r="AE270" s="109" t="s">
        <v>387</v>
      </c>
      <c r="AH270" s="200"/>
    </row>
    <row r="271" spans="1:36" s="108" customFormat="1" ht="12">
      <c r="A271" s="205"/>
      <c r="B271" s="206">
        <v>3</v>
      </c>
      <c r="C271" s="1141" t="s">
        <v>388</v>
      </c>
      <c r="D271" s="1141"/>
      <c r="E271" s="1141"/>
      <c r="F271" s="207"/>
      <c r="G271" s="207"/>
      <c r="H271" s="207"/>
      <c r="I271" s="207"/>
      <c r="J271" s="208">
        <v>2.2599999999999998</v>
      </c>
      <c r="K271" s="209">
        <v>1.25</v>
      </c>
      <c r="L271" s="208">
        <v>1.98</v>
      </c>
      <c r="M271" s="207"/>
      <c r="N271" s="210"/>
      <c r="Z271" s="193"/>
      <c r="AA271" s="200"/>
      <c r="AB271" s="200"/>
      <c r="AE271" s="109" t="s">
        <v>388</v>
      </c>
      <c r="AH271" s="200"/>
    </row>
    <row r="272" spans="1:36" s="108" customFormat="1" ht="12">
      <c r="A272" s="205"/>
      <c r="B272" s="206">
        <v>4</v>
      </c>
      <c r="C272" s="1141" t="s">
        <v>447</v>
      </c>
      <c r="D272" s="1141"/>
      <c r="E272" s="1141"/>
      <c r="F272" s="207"/>
      <c r="G272" s="207"/>
      <c r="H272" s="207"/>
      <c r="I272" s="207"/>
      <c r="J272" s="208">
        <v>18.89</v>
      </c>
      <c r="K272" s="207"/>
      <c r="L272" s="208">
        <v>13.22</v>
      </c>
      <c r="M272" s="207"/>
      <c r="N272" s="210"/>
      <c r="Z272" s="193"/>
      <c r="AA272" s="200"/>
      <c r="AB272" s="200"/>
      <c r="AE272" s="109" t="s">
        <v>447</v>
      </c>
      <c r="AH272" s="200"/>
    </row>
    <row r="273" spans="1:35" s="108" customFormat="1" ht="12">
      <c r="A273" s="205"/>
      <c r="B273" s="204"/>
      <c r="C273" s="1141" t="s">
        <v>448</v>
      </c>
      <c r="D273" s="1141"/>
      <c r="E273" s="1141"/>
      <c r="F273" s="207" t="s">
        <v>390</v>
      </c>
      <c r="G273" s="209">
        <v>19.04</v>
      </c>
      <c r="H273" s="209">
        <v>1.25</v>
      </c>
      <c r="I273" s="209">
        <v>16.66</v>
      </c>
      <c r="J273" s="204"/>
      <c r="K273" s="207"/>
      <c r="L273" s="204"/>
      <c r="M273" s="207"/>
      <c r="N273" s="210"/>
      <c r="Z273" s="193"/>
      <c r="AA273" s="200"/>
      <c r="AB273" s="200"/>
      <c r="AF273" s="109" t="s">
        <v>448</v>
      </c>
      <c r="AH273" s="200"/>
    </row>
    <row r="274" spans="1:35" s="108" customFormat="1" ht="12">
      <c r="A274" s="205"/>
      <c r="B274" s="204"/>
      <c r="C274" s="1141" t="s">
        <v>389</v>
      </c>
      <c r="D274" s="1141"/>
      <c r="E274" s="1141"/>
      <c r="F274" s="207" t="s">
        <v>390</v>
      </c>
      <c r="G274" s="209">
        <v>0.18</v>
      </c>
      <c r="H274" s="209">
        <v>1.25</v>
      </c>
      <c r="I274" s="250">
        <v>0.1575</v>
      </c>
      <c r="J274" s="204"/>
      <c r="K274" s="207"/>
      <c r="L274" s="204"/>
      <c r="M274" s="207"/>
      <c r="N274" s="210"/>
      <c r="Z274" s="193"/>
      <c r="AA274" s="200"/>
      <c r="AB274" s="200"/>
      <c r="AF274" s="109" t="s">
        <v>389</v>
      </c>
      <c r="AH274" s="200"/>
    </row>
    <row r="275" spans="1:35" s="108" customFormat="1" ht="12" customHeight="1">
      <c r="A275" s="205"/>
      <c r="B275" s="204"/>
      <c r="C275" s="1150" t="s">
        <v>391</v>
      </c>
      <c r="D275" s="1150"/>
      <c r="E275" s="1150"/>
      <c r="F275" s="212"/>
      <c r="G275" s="212"/>
      <c r="H275" s="212"/>
      <c r="I275" s="212"/>
      <c r="J275" s="213">
        <v>231.67</v>
      </c>
      <c r="K275" s="212"/>
      <c r="L275" s="213">
        <v>199.41</v>
      </c>
      <c r="M275" s="212"/>
      <c r="N275" s="214"/>
      <c r="Z275" s="193"/>
      <c r="AA275" s="200"/>
      <c r="AB275" s="200"/>
      <c r="AG275" s="109" t="s">
        <v>391</v>
      </c>
      <c r="AH275" s="200"/>
    </row>
    <row r="276" spans="1:35" s="108" customFormat="1" ht="12">
      <c r="A276" s="205"/>
      <c r="B276" s="204"/>
      <c r="C276" s="1141" t="s">
        <v>392</v>
      </c>
      <c r="D276" s="1141"/>
      <c r="E276" s="1141"/>
      <c r="F276" s="207"/>
      <c r="G276" s="207"/>
      <c r="H276" s="207"/>
      <c r="I276" s="207"/>
      <c r="J276" s="204"/>
      <c r="K276" s="207"/>
      <c r="L276" s="208">
        <v>158.59</v>
      </c>
      <c r="M276" s="207"/>
      <c r="N276" s="210"/>
      <c r="Z276" s="193"/>
      <c r="AA276" s="200"/>
      <c r="AB276" s="200"/>
      <c r="AF276" s="109" t="s">
        <v>392</v>
      </c>
      <c r="AH276" s="200"/>
    </row>
    <row r="277" spans="1:35" s="108" customFormat="1" ht="22.5" customHeight="1">
      <c r="A277" s="205"/>
      <c r="B277" s="204" t="s">
        <v>885</v>
      </c>
      <c r="C277" s="1141" t="s">
        <v>886</v>
      </c>
      <c r="D277" s="1141"/>
      <c r="E277" s="1141"/>
      <c r="F277" s="207" t="s">
        <v>395</v>
      </c>
      <c r="G277" s="215">
        <v>97</v>
      </c>
      <c r="H277" s="207"/>
      <c r="I277" s="215">
        <v>97</v>
      </c>
      <c r="J277" s="204"/>
      <c r="K277" s="207"/>
      <c r="L277" s="208">
        <v>153.83000000000001</v>
      </c>
      <c r="M277" s="207"/>
      <c r="N277" s="210"/>
      <c r="Z277" s="193"/>
      <c r="AA277" s="200"/>
      <c r="AB277" s="200"/>
      <c r="AF277" s="109" t="s">
        <v>886</v>
      </c>
      <c r="AH277" s="200"/>
    </row>
    <row r="278" spans="1:35" s="108" customFormat="1" ht="22.5" customHeight="1">
      <c r="A278" s="205"/>
      <c r="B278" s="204" t="s">
        <v>887</v>
      </c>
      <c r="C278" s="1141" t="s">
        <v>888</v>
      </c>
      <c r="D278" s="1141"/>
      <c r="E278" s="1141"/>
      <c r="F278" s="207" t="s">
        <v>395</v>
      </c>
      <c r="G278" s="215">
        <v>51</v>
      </c>
      <c r="H278" s="207"/>
      <c r="I278" s="215">
        <v>51</v>
      </c>
      <c r="J278" s="204"/>
      <c r="K278" s="207"/>
      <c r="L278" s="208">
        <v>80.88</v>
      </c>
      <c r="M278" s="207"/>
      <c r="N278" s="210"/>
      <c r="Z278" s="193"/>
      <c r="AA278" s="200"/>
      <c r="AB278" s="200"/>
      <c r="AF278" s="109" t="s">
        <v>888</v>
      </c>
      <c r="AH278" s="200"/>
    </row>
    <row r="279" spans="1:35" s="108" customFormat="1" ht="12" customHeight="1">
      <c r="A279" s="216"/>
      <c r="B279" s="217"/>
      <c r="C279" s="1145" t="s">
        <v>398</v>
      </c>
      <c r="D279" s="1145"/>
      <c r="E279" s="1145"/>
      <c r="F279" s="196"/>
      <c r="G279" s="196"/>
      <c r="H279" s="196"/>
      <c r="I279" s="196"/>
      <c r="J279" s="198"/>
      <c r="K279" s="196"/>
      <c r="L279" s="218">
        <v>434.12</v>
      </c>
      <c r="M279" s="212"/>
      <c r="N279" s="199"/>
      <c r="Z279" s="193"/>
      <c r="AA279" s="200"/>
      <c r="AB279" s="200"/>
      <c r="AH279" s="200" t="s">
        <v>398</v>
      </c>
    </row>
    <row r="280" spans="1:35" s="108" customFormat="1" ht="22.5" customHeight="1">
      <c r="A280" s="194" t="s">
        <v>557</v>
      </c>
      <c r="B280" s="195" t="s">
        <v>2012</v>
      </c>
      <c r="C280" s="1145" t="s">
        <v>2013</v>
      </c>
      <c r="D280" s="1145"/>
      <c r="E280" s="1145"/>
      <c r="F280" s="196" t="s">
        <v>891</v>
      </c>
      <c r="G280" s="196"/>
      <c r="H280" s="196"/>
      <c r="I280" s="256">
        <v>71.400000000000006</v>
      </c>
      <c r="J280" s="218">
        <v>1.24</v>
      </c>
      <c r="K280" s="196"/>
      <c r="L280" s="218">
        <v>88.54</v>
      </c>
      <c r="M280" s="196"/>
      <c r="N280" s="199"/>
      <c r="Z280" s="193"/>
      <c r="AA280" s="200"/>
      <c r="AB280" s="200" t="s">
        <v>2013</v>
      </c>
      <c r="AH280" s="200"/>
    </row>
    <row r="281" spans="1:35" s="108" customFormat="1" ht="12" customHeight="1">
      <c r="A281" s="216"/>
      <c r="B281" s="217"/>
      <c r="C281" s="1141" t="s">
        <v>1929</v>
      </c>
      <c r="D281" s="1141"/>
      <c r="E281" s="1141"/>
      <c r="F281" s="1141"/>
      <c r="G281" s="1141"/>
      <c r="H281" s="1141"/>
      <c r="I281" s="1141"/>
      <c r="J281" s="1141"/>
      <c r="K281" s="1141"/>
      <c r="L281" s="1141"/>
      <c r="M281" s="1141"/>
      <c r="N281" s="1146"/>
      <c r="Z281" s="193"/>
      <c r="AA281" s="200"/>
      <c r="AB281" s="200"/>
      <c r="AH281" s="200"/>
      <c r="AI281" s="109" t="s">
        <v>1929</v>
      </c>
    </row>
    <row r="282" spans="1:35" s="108" customFormat="1" ht="12" customHeight="1">
      <c r="A282" s="201"/>
      <c r="B282" s="202"/>
      <c r="C282" s="1141" t="s">
        <v>2014</v>
      </c>
      <c r="D282" s="1141"/>
      <c r="E282" s="1141"/>
      <c r="F282" s="1141"/>
      <c r="G282" s="1141"/>
      <c r="H282" s="1141"/>
      <c r="I282" s="1141"/>
      <c r="J282" s="1141"/>
      <c r="K282" s="1141"/>
      <c r="L282" s="1141"/>
      <c r="M282" s="1141"/>
      <c r="N282" s="1146"/>
      <c r="Z282" s="193"/>
      <c r="AA282" s="200"/>
      <c r="AB282" s="200"/>
      <c r="AC282" s="109" t="s">
        <v>2014</v>
      </c>
      <c r="AH282" s="200"/>
    </row>
    <row r="283" spans="1:35" s="108" customFormat="1" ht="12" customHeight="1">
      <c r="A283" s="216"/>
      <c r="B283" s="217"/>
      <c r="C283" s="1145" t="s">
        <v>398</v>
      </c>
      <c r="D283" s="1145"/>
      <c r="E283" s="1145"/>
      <c r="F283" s="196"/>
      <c r="G283" s="196"/>
      <c r="H283" s="196"/>
      <c r="I283" s="196"/>
      <c r="J283" s="198"/>
      <c r="K283" s="196"/>
      <c r="L283" s="218">
        <v>88.54</v>
      </c>
      <c r="M283" s="212"/>
      <c r="N283" s="199"/>
      <c r="Z283" s="193"/>
      <c r="AA283" s="200"/>
      <c r="AB283" s="200"/>
      <c r="AH283" s="200" t="s">
        <v>398</v>
      </c>
    </row>
    <row r="284" spans="1:35" s="108" customFormat="1" ht="12" customHeight="1">
      <c r="A284" s="194" t="s">
        <v>559</v>
      </c>
      <c r="B284" s="195" t="s">
        <v>2015</v>
      </c>
      <c r="C284" s="1145" t="s">
        <v>2016</v>
      </c>
      <c r="D284" s="1145"/>
      <c r="E284" s="1145"/>
      <c r="F284" s="196" t="s">
        <v>481</v>
      </c>
      <c r="G284" s="196"/>
      <c r="H284" s="196"/>
      <c r="I284" s="256">
        <v>0.3</v>
      </c>
      <c r="J284" s="198"/>
      <c r="K284" s="196"/>
      <c r="L284" s="198"/>
      <c r="M284" s="196"/>
      <c r="N284" s="199"/>
      <c r="Z284" s="193"/>
      <c r="AA284" s="200"/>
      <c r="AB284" s="200" t="s">
        <v>2016</v>
      </c>
      <c r="AH284" s="200"/>
    </row>
    <row r="285" spans="1:35" s="108" customFormat="1" ht="12" customHeight="1">
      <c r="A285" s="201"/>
      <c r="B285" s="202"/>
      <c r="C285" s="1141" t="s">
        <v>2017</v>
      </c>
      <c r="D285" s="1141"/>
      <c r="E285" s="1141"/>
      <c r="F285" s="1141"/>
      <c r="G285" s="1141"/>
      <c r="H285" s="1141"/>
      <c r="I285" s="1141"/>
      <c r="J285" s="1141"/>
      <c r="K285" s="1141"/>
      <c r="L285" s="1141"/>
      <c r="M285" s="1141"/>
      <c r="N285" s="1146"/>
      <c r="Z285" s="193"/>
      <c r="AA285" s="200"/>
      <c r="AB285" s="200"/>
      <c r="AC285" s="109" t="s">
        <v>2017</v>
      </c>
      <c r="AH285" s="200"/>
    </row>
    <row r="286" spans="1:35" s="108" customFormat="1" ht="33.75" customHeight="1">
      <c r="A286" s="203"/>
      <c r="B286" s="204" t="s">
        <v>385</v>
      </c>
      <c r="C286" s="1141" t="s">
        <v>386</v>
      </c>
      <c r="D286" s="1141"/>
      <c r="E286" s="1141"/>
      <c r="F286" s="1141"/>
      <c r="G286" s="1141"/>
      <c r="H286" s="1141"/>
      <c r="I286" s="1141"/>
      <c r="J286" s="1141"/>
      <c r="K286" s="1141"/>
      <c r="L286" s="1141"/>
      <c r="M286" s="1141"/>
      <c r="N286" s="1146"/>
      <c r="Z286" s="193"/>
      <c r="AA286" s="200"/>
      <c r="AB286" s="200"/>
      <c r="AD286" s="109" t="s">
        <v>386</v>
      </c>
      <c r="AH286" s="200"/>
    </row>
    <row r="287" spans="1:35" s="108" customFormat="1" ht="12">
      <c r="A287" s="205"/>
      <c r="B287" s="206">
        <v>1</v>
      </c>
      <c r="C287" s="1141" t="s">
        <v>446</v>
      </c>
      <c r="D287" s="1141"/>
      <c r="E287" s="1141"/>
      <c r="F287" s="207"/>
      <c r="G287" s="207"/>
      <c r="H287" s="207"/>
      <c r="I287" s="207"/>
      <c r="J287" s="208">
        <v>26.51</v>
      </c>
      <c r="K287" s="209">
        <v>1.25</v>
      </c>
      <c r="L287" s="208">
        <v>9.94</v>
      </c>
      <c r="M287" s="207"/>
      <c r="N287" s="210"/>
      <c r="Z287" s="193"/>
      <c r="AA287" s="200"/>
      <c r="AB287" s="200"/>
      <c r="AE287" s="109" t="s">
        <v>446</v>
      </c>
      <c r="AH287" s="200"/>
    </row>
    <row r="288" spans="1:35" s="108" customFormat="1" ht="12">
      <c r="A288" s="205"/>
      <c r="B288" s="206">
        <v>2</v>
      </c>
      <c r="C288" s="1141" t="s">
        <v>387</v>
      </c>
      <c r="D288" s="1141"/>
      <c r="E288" s="1141"/>
      <c r="F288" s="207"/>
      <c r="G288" s="207"/>
      <c r="H288" s="207"/>
      <c r="I288" s="207"/>
      <c r="J288" s="208">
        <v>1.81</v>
      </c>
      <c r="K288" s="209">
        <v>1.25</v>
      </c>
      <c r="L288" s="208">
        <v>0.68</v>
      </c>
      <c r="M288" s="207"/>
      <c r="N288" s="210"/>
      <c r="Z288" s="193"/>
      <c r="AA288" s="200"/>
      <c r="AB288" s="200"/>
      <c r="AE288" s="109" t="s">
        <v>387</v>
      </c>
      <c r="AH288" s="200"/>
    </row>
    <row r="289" spans="1:34" s="108" customFormat="1" ht="12">
      <c r="A289" s="205"/>
      <c r="B289" s="206">
        <v>3</v>
      </c>
      <c r="C289" s="1141" t="s">
        <v>388</v>
      </c>
      <c r="D289" s="1141"/>
      <c r="E289" s="1141"/>
      <c r="F289" s="207"/>
      <c r="G289" s="207"/>
      <c r="H289" s="207"/>
      <c r="I289" s="207"/>
      <c r="J289" s="208">
        <v>0.26</v>
      </c>
      <c r="K289" s="209">
        <v>1.25</v>
      </c>
      <c r="L289" s="208">
        <v>0.1</v>
      </c>
      <c r="M289" s="207"/>
      <c r="N289" s="210"/>
      <c r="Z289" s="193"/>
      <c r="AA289" s="200"/>
      <c r="AB289" s="200"/>
      <c r="AE289" s="109" t="s">
        <v>388</v>
      </c>
      <c r="AH289" s="200"/>
    </row>
    <row r="290" spans="1:34" s="108" customFormat="1" ht="12">
      <c r="A290" s="205"/>
      <c r="B290" s="206">
        <v>4</v>
      </c>
      <c r="C290" s="1141" t="s">
        <v>447</v>
      </c>
      <c r="D290" s="1141"/>
      <c r="E290" s="1141"/>
      <c r="F290" s="207"/>
      <c r="G290" s="207"/>
      <c r="H290" s="207"/>
      <c r="I290" s="207"/>
      <c r="J290" s="208">
        <v>10.27</v>
      </c>
      <c r="K290" s="207"/>
      <c r="L290" s="208">
        <v>3.08</v>
      </c>
      <c r="M290" s="207"/>
      <c r="N290" s="210"/>
      <c r="Z290" s="193"/>
      <c r="AA290" s="200"/>
      <c r="AB290" s="200"/>
      <c r="AE290" s="109" t="s">
        <v>447</v>
      </c>
      <c r="AH290" s="200"/>
    </row>
    <row r="291" spans="1:34" s="108" customFormat="1" ht="12">
      <c r="A291" s="205"/>
      <c r="B291" s="204"/>
      <c r="C291" s="1141" t="s">
        <v>448</v>
      </c>
      <c r="D291" s="1141"/>
      <c r="E291" s="1141"/>
      <c r="F291" s="207" t="s">
        <v>390</v>
      </c>
      <c r="G291" s="209">
        <v>2.82</v>
      </c>
      <c r="H291" s="209">
        <v>1.25</v>
      </c>
      <c r="I291" s="250">
        <v>1.0575000000000001</v>
      </c>
      <c r="J291" s="204"/>
      <c r="K291" s="207"/>
      <c r="L291" s="204"/>
      <c r="M291" s="207"/>
      <c r="N291" s="210"/>
      <c r="Z291" s="193"/>
      <c r="AA291" s="200"/>
      <c r="AB291" s="200"/>
      <c r="AF291" s="109" t="s">
        <v>448</v>
      </c>
      <c r="AH291" s="200"/>
    </row>
    <row r="292" spans="1:34" s="108" customFormat="1" ht="12">
      <c r="A292" s="205"/>
      <c r="B292" s="204"/>
      <c r="C292" s="1141" t="s">
        <v>389</v>
      </c>
      <c r="D292" s="1141"/>
      <c r="E292" s="1141"/>
      <c r="F292" s="207" t="s">
        <v>390</v>
      </c>
      <c r="G292" s="209">
        <v>0.02</v>
      </c>
      <c r="H292" s="209">
        <v>1.25</v>
      </c>
      <c r="I292" s="250">
        <v>7.4999999999999997E-3</v>
      </c>
      <c r="J292" s="204"/>
      <c r="K292" s="207"/>
      <c r="L292" s="204"/>
      <c r="M292" s="207"/>
      <c r="N292" s="210"/>
      <c r="Z292" s="193"/>
      <c r="AA292" s="200"/>
      <c r="AB292" s="200"/>
      <c r="AF292" s="109" t="s">
        <v>389</v>
      </c>
      <c r="AH292" s="200"/>
    </row>
    <row r="293" spans="1:34" s="108" customFormat="1" ht="12" customHeight="1">
      <c r="A293" s="205"/>
      <c r="B293" s="204"/>
      <c r="C293" s="1150" t="s">
        <v>391</v>
      </c>
      <c r="D293" s="1150"/>
      <c r="E293" s="1150"/>
      <c r="F293" s="212"/>
      <c r="G293" s="212"/>
      <c r="H293" s="212"/>
      <c r="I293" s="212"/>
      <c r="J293" s="213">
        <v>38.590000000000003</v>
      </c>
      <c r="K293" s="212"/>
      <c r="L293" s="213">
        <v>13.7</v>
      </c>
      <c r="M293" s="212"/>
      <c r="N293" s="214"/>
      <c r="Z293" s="193"/>
      <c r="AA293" s="200"/>
      <c r="AB293" s="200"/>
      <c r="AG293" s="109" t="s">
        <v>391</v>
      </c>
      <c r="AH293" s="200"/>
    </row>
    <row r="294" spans="1:34" s="108" customFormat="1" ht="12">
      <c r="A294" s="205"/>
      <c r="B294" s="204"/>
      <c r="C294" s="1141" t="s">
        <v>392</v>
      </c>
      <c r="D294" s="1141"/>
      <c r="E294" s="1141"/>
      <c r="F294" s="207"/>
      <c r="G294" s="207"/>
      <c r="H294" s="207"/>
      <c r="I294" s="207"/>
      <c r="J294" s="204"/>
      <c r="K294" s="207"/>
      <c r="L294" s="208">
        <v>10.039999999999999</v>
      </c>
      <c r="M294" s="207"/>
      <c r="N294" s="210"/>
      <c r="Z294" s="193"/>
      <c r="AA294" s="200"/>
      <c r="AB294" s="200"/>
      <c r="AF294" s="109" t="s">
        <v>392</v>
      </c>
      <c r="AH294" s="200"/>
    </row>
    <row r="295" spans="1:34" s="108" customFormat="1" ht="22.5" customHeight="1">
      <c r="A295" s="205"/>
      <c r="B295" s="204" t="s">
        <v>885</v>
      </c>
      <c r="C295" s="1141" t="s">
        <v>886</v>
      </c>
      <c r="D295" s="1141"/>
      <c r="E295" s="1141"/>
      <c r="F295" s="207" t="s">
        <v>395</v>
      </c>
      <c r="G295" s="215">
        <v>97</v>
      </c>
      <c r="H295" s="207"/>
      <c r="I295" s="215">
        <v>97</v>
      </c>
      <c r="J295" s="204"/>
      <c r="K295" s="207"/>
      <c r="L295" s="208">
        <v>9.74</v>
      </c>
      <c r="M295" s="207"/>
      <c r="N295" s="210"/>
      <c r="Z295" s="193"/>
      <c r="AA295" s="200"/>
      <c r="AB295" s="200"/>
      <c r="AF295" s="109" t="s">
        <v>886</v>
      </c>
      <c r="AH295" s="200"/>
    </row>
    <row r="296" spans="1:34" s="108" customFormat="1" ht="22.5" customHeight="1">
      <c r="A296" s="205"/>
      <c r="B296" s="204" t="s">
        <v>887</v>
      </c>
      <c r="C296" s="1141" t="s">
        <v>888</v>
      </c>
      <c r="D296" s="1141"/>
      <c r="E296" s="1141"/>
      <c r="F296" s="207" t="s">
        <v>395</v>
      </c>
      <c r="G296" s="215">
        <v>51</v>
      </c>
      <c r="H296" s="207"/>
      <c r="I296" s="215">
        <v>51</v>
      </c>
      <c r="J296" s="204"/>
      <c r="K296" s="207"/>
      <c r="L296" s="208">
        <v>5.12</v>
      </c>
      <c r="M296" s="207"/>
      <c r="N296" s="210"/>
      <c r="Z296" s="193"/>
      <c r="AA296" s="200"/>
      <c r="AB296" s="200"/>
      <c r="AF296" s="109" t="s">
        <v>888</v>
      </c>
      <c r="AH296" s="200"/>
    </row>
    <row r="297" spans="1:34" s="108" customFormat="1" ht="12" customHeight="1">
      <c r="A297" s="216"/>
      <c r="B297" s="217"/>
      <c r="C297" s="1145" t="s">
        <v>398</v>
      </c>
      <c r="D297" s="1145"/>
      <c r="E297" s="1145"/>
      <c r="F297" s="196"/>
      <c r="G297" s="196"/>
      <c r="H297" s="196"/>
      <c r="I297" s="196"/>
      <c r="J297" s="198"/>
      <c r="K297" s="196"/>
      <c r="L297" s="218">
        <v>28.56</v>
      </c>
      <c r="M297" s="212"/>
      <c r="N297" s="199"/>
      <c r="Z297" s="193"/>
      <c r="AA297" s="200"/>
      <c r="AB297" s="200"/>
      <c r="AH297" s="200" t="s">
        <v>398</v>
      </c>
    </row>
    <row r="298" spans="1:34" s="108" customFormat="1" ht="12" customHeight="1">
      <c r="A298" s="194" t="s">
        <v>561</v>
      </c>
      <c r="B298" s="195" t="s">
        <v>2018</v>
      </c>
      <c r="C298" s="1145" t="s">
        <v>2019</v>
      </c>
      <c r="D298" s="1145"/>
      <c r="E298" s="1145"/>
      <c r="F298" s="196" t="s">
        <v>481</v>
      </c>
      <c r="G298" s="196"/>
      <c r="H298" s="196"/>
      <c r="I298" s="247">
        <v>1.67</v>
      </c>
      <c r="J298" s="198"/>
      <c r="K298" s="196"/>
      <c r="L298" s="198"/>
      <c r="M298" s="196"/>
      <c r="N298" s="199"/>
      <c r="Z298" s="193"/>
      <c r="AA298" s="200"/>
      <c r="AB298" s="200" t="s">
        <v>2019</v>
      </c>
      <c r="AH298" s="200"/>
    </row>
    <row r="299" spans="1:34" s="108" customFormat="1" ht="12" customHeight="1">
      <c r="A299" s="201"/>
      <c r="B299" s="202"/>
      <c r="C299" s="1141" t="s">
        <v>2020</v>
      </c>
      <c r="D299" s="1141"/>
      <c r="E299" s="1141"/>
      <c r="F299" s="1141"/>
      <c r="G299" s="1141"/>
      <c r="H299" s="1141"/>
      <c r="I299" s="1141"/>
      <c r="J299" s="1141"/>
      <c r="K299" s="1141"/>
      <c r="L299" s="1141"/>
      <c r="M299" s="1141"/>
      <c r="N299" s="1146"/>
      <c r="Z299" s="193"/>
      <c r="AA299" s="200"/>
      <c r="AB299" s="200"/>
      <c r="AC299" s="109" t="s">
        <v>2020</v>
      </c>
      <c r="AH299" s="200"/>
    </row>
    <row r="300" spans="1:34" s="108" customFormat="1" ht="33.75" customHeight="1">
      <c r="A300" s="203"/>
      <c r="B300" s="204" t="s">
        <v>385</v>
      </c>
      <c r="C300" s="1141" t="s">
        <v>386</v>
      </c>
      <c r="D300" s="1141"/>
      <c r="E300" s="1141"/>
      <c r="F300" s="1141"/>
      <c r="G300" s="1141"/>
      <c r="H300" s="1141"/>
      <c r="I300" s="1141"/>
      <c r="J300" s="1141"/>
      <c r="K300" s="1141"/>
      <c r="L300" s="1141"/>
      <c r="M300" s="1141"/>
      <c r="N300" s="1146"/>
      <c r="Z300" s="193"/>
      <c r="AA300" s="200"/>
      <c r="AB300" s="200"/>
      <c r="AD300" s="109" t="s">
        <v>386</v>
      </c>
      <c r="AH300" s="200"/>
    </row>
    <row r="301" spans="1:34" s="108" customFormat="1" ht="12">
      <c r="A301" s="205"/>
      <c r="B301" s="206">
        <v>1</v>
      </c>
      <c r="C301" s="1141" t="s">
        <v>446</v>
      </c>
      <c r="D301" s="1141"/>
      <c r="E301" s="1141"/>
      <c r="F301" s="207"/>
      <c r="G301" s="207"/>
      <c r="H301" s="207"/>
      <c r="I301" s="207"/>
      <c r="J301" s="208">
        <v>35.340000000000003</v>
      </c>
      <c r="K301" s="209">
        <v>1.25</v>
      </c>
      <c r="L301" s="208">
        <v>73.77</v>
      </c>
      <c r="M301" s="207"/>
      <c r="N301" s="210"/>
      <c r="Z301" s="193"/>
      <c r="AA301" s="200"/>
      <c r="AB301" s="200"/>
      <c r="AE301" s="109" t="s">
        <v>446</v>
      </c>
      <c r="AH301" s="200"/>
    </row>
    <row r="302" spans="1:34" s="108" customFormat="1" ht="12">
      <c r="A302" s="205"/>
      <c r="B302" s="206">
        <v>2</v>
      </c>
      <c r="C302" s="1141" t="s">
        <v>387</v>
      </c>
      <c r="D302" s="1141"/>
      <c r="E302" s="1141"/>
      <c r="F302" s="207"/>
      <c r="G302" s="207"/>
      <c r="H302" s="207"/>
      <c r="I302" s="207"/>
      <c r="J302" s="208">
        <v>1.81</v>
      </c>
      <c r="K302" s="209">
        <v>1.25</v>
      </c>
      <c r="L302" s="208">
        <v>3.78</v>
      </c>
      <c r="M302" s="207"/>
      <c r="N302" s="210"/>
      <c r="Z302" s="193"/>
      <c r="AA302" s="200"/>
      <c r="AB302" s="200"/>
      <c r="AE302" s="109" t="s">
        <v>387</v>
      </c>
      <c r="AH302" s="200"/>
    </row>
    <row r="303" spans="1:34" s="108" customFormat="1" ht="12">
      <c r="A303" s="205"/>
      <c r="B303" s="206">
        <v>3</v>
      </c>
      <c r="C303" s="1141" t="s">
        <v>388</v>
      </c>
      <c r="D303" s="1141"/>
      <c r="E303" s="1141"/>
      <c r="F303" s="207"/>
      <c r="G303" s="207"/>
      <c r="H303" s="207"/>
      <c r="I303" s="207"/>
      <c r="J303" s="208">
        <v>0.26</v>
      </c>
      <c r="K303" s="209">
        <v>1.25</v>
      </c>
      <c r="L303" s="208">
        <v>0.54</v>
      </c>
      <c r="M303" s="207"/>
      <c r="N303" s="210"/>
      <c r="Z303" s="193"/>
      <c r="AA303" s="200"/>
      <c r="AB303" s="200"/>
      <c r="AE303" s="109" t="s">
        <v>388</v>
      </c>
      <c r="AH303" s="200"/>
    </row>
    <row r="304" spans="1:34" s="108" customFormat="1" ht="12">
      <c r="A304" s="205"/>
      <c r="B304" s="206">
        <v>4</v>
      </c>
      <c r="C304" s="1141" t="s">
        <v>447</v>
      </c>
      <c r="D304" s="1141"/>
      <c r="E304" s="1141"/>
      <c r="F304" s="207"/>
      <c r="G304" s="207"/>
      <c r="H304" s="207"/>
      <c r="I304" s="207"/>
      <c r="J304" s="208">
        <v>10.8</v>
      </c>
      <c r="K304" s="207"/>
      <c r="L304" s="208">
        <v>18.04</v>
      </c>
      <c r="M304" s="207"/>
      <c r="N304" s="210"/>
      <c r="Z304" s="193"/>
      <c r="AA304" s="200"/>
      <c r="AB304" s="200"/>
      <c r="AE304" s="109" t="s">
        <v>447</v>
      </c>
      <c r="AH304" s="200"/>
    </row>
    <row r="305" spans="1:34" s="108" customFormat="1" ht="12">
      <c r="A305" s="205"/>
      <c r="B305" s="204"/>
      <c r="C305" s="1141" t="s">
        <v>448</v>
      </c>
      <c r="D305" s="1141"/>
      <c r="E305" s="1141"/>
      <c r="F305" s="207" t="s">
        <v>390</v>
      </c>
      <c r="G305" s="209">
        <v>3.76</v>
      </c>
      <c r="H305" s="209">
        <v>1.25</v>
      </c>
      <c r="I305" s="254">
        <v>7.8490000000000002</v>
      </c>
      <c r="J305" s="204"/>
      <c r="K305" s="207"/>
      <c r="L305" s="204"/>
      <c r="M305" s="207"/>
      <c r="N305" s="210"/>
      <c r="Z305" s="193"/>
      <c r="AA305" s="200"/>
      <c r="AB305" s="200"/>
      <c r="AF305" s="109" t="s">
        <v>448</v>
      </c>
      <c r="AH305" s="200"/>
    </row>
    <row r="306" spans="1:34" s="108" customFormat="1" ht="12">
      <c r="A306" s="205"/>
      <c r="B306" s="204"/>
      <c r="C306" s="1141" t="s">
        <v>389</v>
      </c>
      <c r="D306" s="1141"/>
      <c r="E306" s="1141"/>
      <c r="F306" s="207" t="s">
        <v>390</v>
      </c>
      <c r="G306" s="209">
        <v>0.02</v>
      </c>
      <c r="H306" s="209">
        <v>1.25</v>
      </c>
      <c r="I306" s="252">
        <v>4.1750000000000002E-2</v>
      </c>
      <c r="J306" s="204"/>
      <c r="K306" s="207"/>
      <c r="L306" s="204"/>
      <c r="M306" s="207"/>
      <c r="N306" s="210"/>
      <c r="Z306" s="193"/>
      <c r="AA306" s="200"/>
      <c r="AB306" s="200"/>
      <c r="AF306" s="109" t="s">
        <v>389</v>
      </c>
      <c r="AH306" s="200"/>
    </row>
    <row r="307" spans="1:34" s="108" customFormat="1" ht="12" customHeight="1">
      <c r="A307" s="205"/>
      <c r="B307" s="204"/>
      <c r="C307" s="1150" t="s">
        <v>391</v>
      </c>
      <c r="D307" s="1150"/>
      <c r="E307" s="1150"/>
      <c r="F307" s="212"/>
      <c r="G307" s="212"/>
      <c r="H307" s="212"/>
      <c r="I307" s="212"/>
      <c r="J307" s="213">
        <v>47.95</v>
      </c>
      <c r="K307" s="212"/>
      <c r="L307" s="213">
        <v>95.59</v>
      </c>
      <c r="M307" s="212"/>
      <c r="N307" s="214"/>
      <c r="Z307" s="193"/>
      <c r="AA307" s="200"/>
      <c r="AB307" s="200"/>
      <c r="AG307" s="109" t="s">
        <v>391</v>
      </c>
      <c r="AH307" s="200"/>
    </row>
    <row r="308" spans="1:34" s="108" customFormat="1" ht="12">
      <c r="A308" s="205"/>
      <c r="B308" s="204"/>
      <c r="C308" s="1141" t="s">
        <v>392</v>
      </c>
      <c r="D308" s="1141"/>
      <c r="E308" s="1141"/>
      <c r="F308" s="207"/>
      <c r="G308" s="207"/>
      <c r="H308" s="207"/>
      <c r="I308" s="207"/>
      <c r="J308" s="204"/>
      <c r="K308" s="207"/>
      <c r="L308" s="208">
        <v>74.31</v>
      </c>
      <c r="M308" s="207"/>
      <c r="N308" s="210"/>
      <c r="Z308" s="193"/>
      <c r="AA308" s="200"/>
      <c r="AB308" s="200"/>
      <c r="AF308" s="109" t="s">
        <v>392</v>
      </c>
      <c r="AH308" s="200"/>
    </row>
    <row r="309" spans="1:34" s="108" customFormat="1" ht="22.5" customHeight="1">
      <c r="A309" s="205"/>
      <c r="B309" s="204" t="s">
        <v>885</v>
      </c>
      <c r="C309" s="1141" t="s">
        <v>886</v>
      </c>
      <c r="D309" s="1141"/>
      <c r="E309" s="1141"/>
      <c r="F309" s="207" t="s">
        <v>395</v>
      </c>
      <c r="G309" s="215">
        <v>97</v>
      </c>
      <c r="H309" s="207"/>
      <c r="I309" s="215">
        <v>97</v>
      </c>
      <c r="J309" s="204"/>
      <c r="K309" s="207"/>
      <c r="L309" s="208">
        <v>72.08</v>
      </c>
      <c r="M309" s="207"/>
      <c r="N309" s="210"/>
      <c r="Z309" s="193"/>
      <c r="AA309" s="200"/>
      <c r="AB309" s="200"/>
      <c r="AF309" s="109" t="s">
        <v>886</v>
      </c>
      <c r="AH309" s="200"/>
    </row>
    <row r="310" spans="1:34" s="108" customFormat="1" ht="22.5" customHeight="1">
      <c r="A310" s="205"/>
      <c r="B310" s="204" t="s">
        <v>887</v>
      </c>
      <c r="C310" s="1141" t="s">
        <v>888</v>
      </c>
      <c r="D310" s="1141"/>
      <c r="E310" s="1141"/>
      <c r="F310" s="207" t="s">
        <v>395</v>
      </c>
      <c r="G310" s="215">
        <v>51</v>
      </c>
      <c r="H310" s="207"/>
      <c r="I310" s="215">
        <v>51</v>
      </c>
      <c r="J310" s="204"/>
      <c r="K310" s="207"/>
      <c r="L310" s="208">
        <v>37.9</v>
      </c>
      <c r="M310" s="207"/>
      <c r="N310" s="210"/>
      <c r="Z310" s="193"/>
      <c r="AA310" s="200"/>
      <c r="AB310" s="200"/>
      <c r="AF310" s="109" t="s">
        <v>888</v>
      </c>
      <c r="AH310" s="200"/>
    </row>
    <row r="311" spans="1:34" s="108" customFormat="1" ht="12" customHeight="1">
      <c r="A311" s="216"/>
      <c r="B311" s="217"/>
      <c r="C311" s="1145" t="s">
        <v>398</v>
      </c>
      <c r="D311" s="1145"/>
      <c r="E311" s="1145"/>
      <c r="F311" s="196"/>
      <c r="G311" s="196"/>
      <c r="H311" s="196"/>
      <c r="I311" s="196"/>
      <c r="J311" s="198"/>
      <c r="K311" s="196"/>
      <c r="L311" s="218">
        <v>205.57</v>
      </c>
      <c r="M311" s="212"/>
      <c r="N311" s="199"/>
      <c r="Z311" s="193"/>
      <c r="AA311" s="200"/>
      <c r="AB311" s="200"/>
      <c r="AH311" s="200" t="s">
        <v>398</v>
      </c>
    </row>
    <row r="312" spans="1:34" s="108" customFormat="1" ht="56.25" customHeight="1">
      <c r="A312" s="194" t="s">
        <v>564</v>
      </c>
      <c r="B312" s="195" t="s">
        <v>2021</v>
      </c>
      <c r="C312" s="1145" t="s">
        <v>2022</v>
      </c>
      <c r="D312" s="1145"/>
      <c r="E312" s="1145"/>
      <c r="F312" s="196" t="s">
        <v>481</v>
      </c>
      <c r="G312" s="196"/>
      <c r="H312" s="196"/>
      <c r="I312" s="247">
        <v>0.15</v>
      </c>
      <c r="J312" s="198"/>
      <c r="K312" s="196"/>
      <c r="L312" s="198"/>
      <c r="M312" s="196"/>
      <c r="N312" s="199"/>
      <c r="Z312" s="193"/>
      <c r="AA312" s="200"/>
      <c r="AB312" s="200" t="s">
        <v>2022</v>
      </c>
      <c r="AH312" s="200"/>
    </row>
    <row r="313" spans="1:34" s="108" customFormat="1" ht="12" customHeight="1">
      <c r="A313" s="201"/>
      <c r="B313" s="202"/>
      <c r="C313" s="1141" t="s">
        <v>2023</v>
      </c>
      <c r="D313" s="1141"/>
      <c r="E313" s="1141"/>
      <c r="F313" s="1141"/>
      <c r="G313" s="1141"/>
      <c r="H313" s="1141"/>
      <c r="I313" s="1141"/>
      <c r="J313" s="1141"/>
      <c r="K313" s="1141"/>
      <c r="L313" s="1141"/>
      <c r="M313" s="1141"/>
      <c r="N313" s="1146"/>
      <c r="Z313" s="193"/>
      <c r="AA313" s="200"/>
      <c r="AB313" s="200"/>
      <c r="AC313" s="109" t="s">
        <v>2023</v>
      </c>
      <c r="AH313" s="200"/>
    </row>
    <row r="314" spans="1:34" s="108" customFormat="1" ht="33.75" customHeight="1">
      <c r="A314" s="203"/>
      <c r="B314" s="204" t="s">
        <v>385</v>
      </c>
      <c r="C314" s="1141" t="s">
        <v>386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  <c r="Z314" s="193"/>
      <c r="AA314" s="200"/>
      <c r="AB314" s="200"/>
      <c r="AD314" s="109" t="s">
        <v>386</v>
      </c>
      <c r="AH314" s="200"/>
    </row>
    <row r="315" spans="1:34" s="108" customFormat="1" ht="12">
      <c r="A315" s="205"/>
      <c r="B315" s="206">
        <v>1</v>
      </c>
      <c r="C315" s="1141" t="s">
        <v>446</v>
      </c>
      <c r="D315" s="1141"/>
      <c r="E315" s="1141"/>
      <c r="F315" s="207"/>
      <c r="G315" s="207"/>
      <c r="H315" s="207"/>
      <c r="I315" s="207"/>
      <c r="J315" s="208">
        <v>59.13</v>
      </c>
      <c r="K315" s="209">
        <v>1.25</v>
      </c>
      <c r="L315" s="208">
        <v>11.09</v>
      </c>
      <c r="M315" s="207"/>
      <c r="N315" s="210"/>
      <c r="Z315" s="193"/>
      <c r="AA315" s="200"/>
      <c r="AB315" s="200"/>
      <c r="AE315" s="109" t="s">
        <v>446</v>
      </c>
      <c r="AH315" s="200"/>
    </row>
    <row r="316" spans="1:34" s="108" customFormat="1" ht="12">
      <c r="A316" s="205"/>
      <c r="B316" s="206">
        <v>2</v>
      </c>
      <c r="C316" s="1141" t="s">
        <v>387</v>
      </c>
      <c r="D316" s="1141"/>
      <c r="E316" s="1141"/>
      <c r="F316" s="207"/>
      <c r="G316" s="207"/>
      <c r="H316" s="207"/>
      <c r="I316" s="207"/>
      <c r="J316" s="208">
        <v>5.43</v>
      </c>
      <c r="K316" s="209">
        <v>1.25</v>
      </c>
      <c r="L316" s="208">
        <v>1.02</v>
      </c>
      <c r="M316" s="207"/>
      <c r="N316" s="210"/>
      <c r="Z316" s="193"/>
      <c r="AA316" s="200"/>
      <c r="AB316" s="200"/>
      <c r="AE316" s="109" t="s">
        <v>387</v>
      </c>
      <c r="AH316" s="200"/>
    </row>
    <row r="317" spans="1:34" s="108" customFormat="1" ht="12">
      <c r="A317" s="205"/>
      <c r="B317" s="206">
        <v>3</v>
      </c>
      <c r="C317" s="1141" t="s">
        <v>388</v>
      </c>
      <c r="D317" s="1141"/>
      <c r="E317" s="1141"/>
      <c r="F317" s="207"/>
      <c r="G317" s="207"/>
      <c r="H317" s="207"/>
      <c r="I317" s="207"/>
      <c r="J317" s="208">
        <v>0.76</v>
      </c>
      <c r="K317" s="209">
        <v>1.25</v>
      </c>
      <c r="L317" s="208">
        <v>0.14000000000000001</v>
      </c>
      <c r="M317" s="207"/>
      <c r="N317" s="210"/>
      <c r="Z317" s="193"/>
      <c r="AA317" s="200"/>
      <c r="AB317" s="200"/>
      <c r="AE317" s="109" t="s">
        <v>388</v>
      </c>
      <c r="AH317" s="200"/>
    </row>
    <row r="318" spans="1:34" s="108" customFormat="1" ht="12">
      <c r="A318" s="205"/>
      <c r="B318" s="206">
        <v>4</v>
      </c>
      <c r="C318" s="1141" t="s">
        <v>447</v>
      </c>
      <c r="D318" s="1141"/>
      <c r="E318" s="1141"/>
      <c r="F318" s="207"/>
      <c r="G318" s="207"/>
      <c r="H318" s="207"/>
      <c r="I318" s="207"/>
      <c r="J318" s="208">
        <v>22.69</v>
      </c>
      <c r="K318" s="207"/>
      <c r="L318" s="208">
        <v>3.4</v>
      </c>
      <c r="M318" s="207"/>
      <c r="N318" s="210"/>
      <c r="Z318" s="193"/>
      <c r="AA318" s="200"/>
      <c r="AB318" s="200"/>
      <c r="AE318" s="109" t="s">
        <v>447</v>
      </c>
      <c r="AH318" s="200"/>
    </row>
    <row r="319" spans="1:34" s="108" customFormat="1" ht="12">
      <c r="A319" s="205"/>
      <c r="B319" s="204"/>
      <c r="C319" s="1141" t="s">
        <v>448</v>
      </c>
      <c r="D319" s="1141"/>
      <c r="E319" s="1141"/>
      <c r="F319" s="207" t="s">
        <v>390</v>
      </c>
      <c r="G319" s="209">
        <v>6.29</v>
      </c>
      <c r="H319" s="209">
        <v>1.25</v>
      </c>
      <c r="I319" s="249">
        <v>1.1793750000000001</v>
      </c>
      <c r="J319" s="204"/>
      <c r="K319" s="207"/>
      <c r="L319" s="204"/>
      <c r="M319" s="207"/>
      <c r="N319" s="210"/>
      <c r="Z319" s="193"/>
      <c r="AA319" s="200"/>
      <c r="AB319" s="200"/>
      <c r="AF319" s="109" t="s">
        <v>448</v>
      </c>
      <c r="AH319" s="200"/>
    </row>
    <row r="320" spans="1:34" s="108" customFormat="1" ht="12">
      <c r="A320" s="205"/>
      <c r="B320" s="204"/>
      <c r="C320" s="1141" t="s">
        <v>389</v>
      </c>
      <c r="D320" s="1141"/>
      <c r="E320" s="1141"/>
      <c r="F320" s="207" t="s">
        <v>390</v>
      </c>
      <c r="G320" s="209">
        <v>0.06</v>
      </c>
      <c r="H320" s="209">
        <v>1.25</v>
      </c>
      <c r="I320" s="252">
        <v>1.125E-2</v>
      </c>
      <c r="J320" s="204"/>
      <c r="K320" s="207"/>
      <c r="L320" s="204"/>
      <c r="M320" s="207"/>
      <c r="N320" s="210"/>
      <c r="Z320" s="193"/>
      <c r="AA320" s="200"/>
      <c r="AB320" s="200"/>
      <c r="AF320" s="109" t="s">
        <v>389</v>
      </c>
      <c r="AH320" s="200"/>
    </row>
    <row r="321" spans="1:34" s="108" customFormat="1" ht="12" customHeight="1">
      <c r="A321" s="205"/>
      <c r="B321" s="204"/>
      <c r="C321" s="1150" t="s">
        <v>391</v>
      </c>
      <c r="D321" s="1150"/>
      <c r="E321" s="1150"/>
      <c r="F321" s="212"/>
      <c r="G321" s="212"/>
      <c r="H321" s="212"/>
      <c r="I321" s="212"/>
      <c r="J321" s="213">
        <v>87.25</v>
      </c>
      <c r="K321" s="212"/>
      <c r="L321" s="213">
        <v>15.51</v>
      </c>
      <c r="M321" s="212"/>
      <c r="N321" s="214"/>
      <c r="Z321" s="193"/>
      <c r="AA321" s="200"/>
      <c r="AB321" s="200"/>
      <c r="AG321" s="109" t="s">
        <v>391</v>
      </c>
      <c r="AH321" s="200"/>
    </row>
    <row r="322" spans="1:34" s="108" customFormat="1" ht="12">
      <c r="A322" s="205"/>
      <c r="B322" s="204"/>
      <c r="C322" s="1141" t="s">
        <v>392</v>
      </c>
      <c r="D322" s="1141"/>
      <c r="E322" s="1141"/>
      <c r="F322" s="207"/>
      <c r="G322" s="207"/>
      <c r="H322" s="207"/>
      <c r="I322" s="207"/>
      <c r="J322" s="204"/>
      <c r="K322" s="207"/>
      <c r="L322" s="208">
        <v>11.23</v>
      </c>
      <c r="M322" s="207"/>
      <c r="N322" s="210"/>
      <c r="Z322" s="193"/>
      <c r="AA322" s="200"/>
      <c r="AB322" s="200"/>
      <c r="AF322" s="109" t="s">
        <v>392</v>
      </c>
      <c r="AH322" s="200"/>
    </row>
    <row r="323" spans="1:34" s="108" customFormat="1" ht="22.5" customHeight="1">
      <c r="A323" s="205"/>
      <c r="B323" s="204" t="s">
        <v>885</v>
      </c>
      <c r="C323" s="1141" t="s">
        <v>886</v>
      </c>
      <c r="D323" s="1141"/>
      <c r="E323" s="1141"/>
      <c r="F323" s="207" t="s">
        <v>395</v>
      </c>
      <c r="G323" s="215">
        <v>97</v>
      </c>
      <c r="H323" s="207"/>
      <c r="I323" s="215">
        <v>97</v>
      </c>
      <c r="J323" s="204"/>
      <c r="K323" s="207"/>
      <c r="L323" s="208">
        <v>10.89</v>
      </c>
      <c r="M323" s="207"/>
      <c r="N323" s="210"/>
      <c r="Z323" s="193"/>
      <c r="AA323" s="200"/>
      <c r="AB323" s="200"/>
      <c r="AF323" s="109" t="s">
        <v>886</v>
      </c>
      <c r="AH323" s="200"/>
    </row>
    <row r="324" spans="1:34" s="108" customFormat="1" ht="22.5" customHeight="1">
      <c r="A324" s="205"/>
      <c r="B324" s="204" t="s">
        <v>887</v>
      </c>
      <c r="C324" s="1141" t="s">
        <v>888</v>
      </c>
      <c r="D324" s="1141"/>
      <c r="E324" s="1141"/>
      <c r="F324" s="207" t="s">
        <v>395</v>
      </c>
      <c r="G324" s="215">
        <v>51</v>
      </c>
      <c r="H324" s="207"/>
      <c r="I324" s="215">
        <v>51</v>
      </c>
      <c r="J324" s="204"/>
      <c r="K324" s="207"/>
      <c r="L324" s="208">
        <v>5.73</v>
      </c>
      <c r="M324" s="207"/>
      <c r="N324" s="210"/>
      <c r="Z324" s="193"/>
      <c r="AA324" s="200"/>
      <c r="AB324" s="200"/>
      <c r="AF324" s="109" t="s">
        <v>888</v>
      </c>
      <c r="AH324" s="200"/>
    </row>
    <row r="325" spans="1:34" s="108" customFormat="1" ht="12" customHeight="1">
      <c r="A325" s="216"/>
      <c r="B325" s="217"/>
      <c r="C325" s="1145" t="s">
        <v>398</v>
      </c>
      <c r="D325" s="1145"/>
      <c r="E325" s="1145"/>
      <c r="F325" s="196"/>
      <c r="G325" s="196"/>
      <c r="H325" s="196"/>
      <c r="I325" s="196"/>
      <c r="J325" s="198"/>
      <c r="K325" s="196"/>
      <c r="L325" s="218">
        <v>32.130000000000003</v>
      </c>
      <c r="M325" s="212"/>
      <c r="N325" s="199"/>
      <c r="Z325" s="193"/>
      <c r="AA325" s="200"/>
      <c r="AB325" s="200"/>
      <c r="AH325" s="200" t="s">
        <v>398</v>
      </c>
    </row>
    <row r="326" spans="1:34" s="108" customFormat="1" ht="56.25" customHeight="1">
      <c r="A326" s="194" t="s">
        <v>567</v>
      </c>
      <c r="B326" s="195" t="s">
        <v>2024</v>
      </c>
      <c r="C326" s="1145" t="s">
        <v>2025</v>
      </c>
      <c r="D326" s="1145"/>
      <c r="E326" s="1145"/>
      <c r="F326" s="196" t="s">
        <v>481</v>
      </c>
      <c r="G326" s="196"/>
      <c r="H326" s="196"/>
      <c r="I326" s="247">
        <v>0.66</v>
      </c>
      <c r="J326" s="198"/>
      <c r="K326" s="196"/>
      <c r="L326" s="198"/>
      <c r="M326" s="196"/>
      <c r="N326" s="199"/>
      <c r="Z326" s="193"/>
      <c r="AA326" s="200"/>
      <c r="AB326" s="200" t="s">
        <v>2025</v>
      </c>
      <c r="AH326" s="200"/>
    </row>
    <row r="327" spans="1:34" s="108" customFormat="1" ht="12" customHeight="1">
      <c r="A327" s="201"/>
      <c r="B327" s="202"/>
      <c r="C327" s="1141" t="s">
        <v>2026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B327" s="200"/>
      <c r="AC327" s="109" t="s">
        <v>2026</v>
      </c>
      <c r="AH327" s="200"/>
    </row>
    <row r="328" spans="1:34" s="108" customFormat="1" ht="33.75" customHeight="1">
      <c r="A328" s="203"/>
      <c r="B328" s="204" t="s">
        <v>385</v>
      </c>
      <c r="C328" s="1141" t="s">
        <v>386</v>
      </c>
      <c r="D328" s="1141"/>
      <c r="E328" s="1141"/>
      <c r="F328" s="1141"/>
      <c r="G328" s="1141"/>
      <c r="H328" s="1141"/>
      <c r="I328" s="1141"/>
      <c r="J328" s="1141"/>
      <c r="K328" s="1141"/>
      <c r="L328" s="1141"/>
      <c r="M328" s="1141"/>
      <c r="N328" s="1146"/>
      <c r="Z328" s="193"/>
      <c r="AA328" s="200"/>
      <c r="AB328" s="200"/>
      <c r="AD328" s="109" t="s">
        <v>386</v>
      </c>
      <c r="AH328" s="200"/>
    </row>
    <row r="329" spans="1:34" s="108" customFormat="1" ht="12">
      <c r="A329" s="205"/>
      <c r="B329" s="206">
        <v>1</v>
      </c>
      <c r="C329" s="1141" t="s">
        <v>446</v>
      </c>
      <c r="D329" s="1141"/>
      <c r="E329" s="1141"/>
      <c r="F329" s="207"/>
      <c r="G329" s="207"/>
      <c r="H329" s="207"/>
      <c r="I329" s="207"/>
      <c r="J329" s="208">
        <v>84.22</v>
      </c>
      <c r="K329" s="209">
        <v>1.25</v>
      </c>
      <c r="L329" s="208">
        <v>69.48</v>
      </c>
      <c r="M329" s="207"/>
      <c r="N329" s="210"/>
      <c r="Z329" s="193"/>
      <c r="AA329" s="200"/>
      <c r="AB329" s="200"/>
      <c r="AE329" s="109" t="s">
        <v>446</v>
      </c>
      <c r="AH329" s="200"/>
    </row>
    <row r="330" spans="1:34" s="108" customFormat="1" ht="12">
      <c r="A330" s="205"/>
      <c r="B330" s="206">
        <v>2</v>
      </c>
      <c r="C330" s="1141" t="s">
        <v>387</v>
      </c>
      <c r="D330" s="1141"/>
      <c r="E330" s="1141"/>
      <c r="F330" s="207"/>
      <c r="G330" s="207"/>
      <c r="H330" s="207"/>
      <c r="I330" s="207"/>
      <c r="J330" s="208">
        <v>10.86</v>
      </c>
      <c r="K330" s="209">
        <v>1.25</v>
      </c>
      <c r="L330" s="208">
        <v>8.9600000000000009</v>
      </c>
      <c r="M330" s="207"/>
      <c r="N330" s="210"/>
      <c r="Z330" s="193"/>
      <c r="AA330" s="200"/>
      <c r="AB330" s="200"/>
      <c r="AE330" s="109" t="s">
        <v>387</v>
      </c>
      <c r="AH330" s="200"/>
    </row>
    <row r="331" spans="1:34" s="108" customFormat="1" ht="12">
      <c r="A331" s="205"/>
      <c r="B331" s="206">
        <v>3</v>
      </c>
      <c r="C331" s="1141" t="s">
        <v>388</v>
      </c>
      <c r="D331" s="1141"/>
      <c r="E331" s="1141"/>
      <c r="F331" s="207"/>
      <c r="G331" s="207"/>
      <c r="H331" s="207"/>
      <c r="I331" s="207"/>
      <c r="J331" s="208">
        <v>1.51</v>
      </c>
      <c r="K331" s="209">
        <v>1.25</v>
      </c>
      <c r="L331" s="208">
        <v>1.25</v>
      </c>
      <c r="M331" s="207"/>
      <c r="N331" s="210"/>
      <c r="Z331" s="193"/>
      <c r="AA331" s="200"/>
      <c r="AB331" s="200"/>
      <c r="AE331" s="109" t="s">
        <v>388</v>
      </c>
      <c r="AH331" s="200"/>
    </row>
    <row r="332" spans="1:34" s="108" customFormat="1" ht="12">
      <c r="A332" s="205"/>
      <c r="B332" s="206">
        <v>4</v>
      </c>
      <c r="C332" s="1141" t="s">
        <v>447</v>
      </c>
      <c r="D332" s="1141"/>
      <c r="E332" s="1141"/>
      <c r="F332" s="207"/>
      <c r="G332" s="207"/>
      <c r="H332" s="207"/>
      <c r="I332" s="207"/>
      <c r="J332" s="208">
        <v>36.43</v>
      </c>
      <c r="K332" s="207"/>
      <c r="L332" s="208">
        <v>24.04</v>
      </c>
      <c r="M332" s="207"/>
      <c r="N332" s="210"/>
      <c r="Z332" s="193"/>
      <c r="AA332" s="200"/>
      <c r="AB332" s="200"/>
      <c r="AE332" s="109" t="s">
        <v>447</v>
      </c>
      <c r="AH332" s="200"/>
    </row>
    <row r="333" spans="1:34" s="108" customFormat="1" ht="12">
      <c r="A333" s="205"/>
      <c r="B333" s="204"/>
      <c r="C333" s="1141" t="s">
        <v>448</v>
      </c>
      <c r="D333" s="1141"/>
      <c r="E333" s="1141"/>
      <c r="F333" s="207" t="s">
        <v>390</v>
      </c>
      <c r="G333" s="209">
        <v>8.9600000000000009</v>
      </c>
      <c r="H333" s="209">
        <v>1.25</v>
      </c>
      <c r="I333" s="254">
        <v>7.3920000000000003</v>
      </c>
      <c r="J333" s="204"/>
      <c r="K333" s="207"/>
      <c r="L333" s="204"/>
      <c r="M333" s="207"/>
      <c r="N333" s="210"/>
      <c r="Z333" s="193"/>
      <c r="AA333" s="200"/>
      <c r="AB333" s="200"/>
      <c r="AF333" s="109" t="s">
        <v>448</v>
      </c>
      <c r="AH333" s="200"/>
    </row>
    <row r="334" spans="1:34" s="108" customFormat="1" ht="12">
      <c r="A334" s="205"/>
      <c r="B334" s="204"/>
      <c r="C334" s="1141" t="s">
        <v>389</v>
      </c>
      <c r="D334" s="1141"/>
      <c r="E334" s="1141"/>
      <c r="F334" s="207" t="s">
        <v>390</v>
      </c>
      <c r="G334" s="209">
        <v>0.12</v>
      </c>
      <c r="H334" s="209">
        <v>1.25</v>
      </c>
      <c r="I334" s="254">
        <v>9.9000000000000005E-2</v>
      </c>
      <c r="J334" s="204"/>
      <c r="K334" s="207"/>
      <c r="L334" s="204"/>
      <c r="M334" s="207"/>
      <c r="N334" s="210"/>
      <c r="Z334" s="193"/>
      <c r="AA334" s="200"/>
      <c r="AB334" s="200"/>
      <c r="AF334" s="109" t="s">
        <v>389</v>
      </c>
      <c r="AH334" s="200"/>
    </row>
    <row r="335" spans="1:34" s="108" customFormat="1" ht="12" customHeight="1">
      <c r="A335" s="205"/>
      <c r="B335" s="204"/>
      <c r="C335" s="1150" t="s">
        <v>391</v>
      </c>
      <c r="D335" s="1150"/>
      <c r="E335" s="1150"/>
      <c r="F335" s="212"/>
      <c r="G335" s="212"/>
      <c r="H335" s="212"/>
      <c r="I335" s="212"/>
      <c r="J335" s="213">
        <v>131.51</v>
      </c>
      <c r="K335" s="212"/>
      <c r="L335" s="213">
        <v>102.48</v>
      </c>
      <c r="M335" s="212"/>
      <c r="N335" s="214"/>
      <c r="Z335" s="193"/>
      <c r="AA335" s="200"/>
      <c r="AB335" s="200"/>
      <c r="AG335" s="109" t="s">
        <v>391</v>
      </c>
      <c r="AH335" s="200"/>
    </row>
    <row r="336" spans="1:34" s="108" customFormat="1" ht="12">
      <c r="A336" s="205"/>
      <c r="B336" s="204"/>
      <c r="C336" s="1141" t="s">
        <v>392</v>
      </c>
      <c r="D336" s="1141"/>
      <c r="E336" s="1141"/>
      <c r="F336" s="207"/>
      <c r="G336" s="207"/>
      <c r="H336" s="207"/>
      <c r="I336" s="207"/>
      <c r="J336" s="204"/>
      <c r="K336" s="207"/>
      <c r="L336" s="208">
        <v>70.73</v>
      </c>
      <c r="M336" s="207"/>
      <c r="N336" s="210"/>
      <c r="Z336" s="193"/>
      <c r="AA336" s="200"/>
      <c r="AB336" s="200"/>
      <c r="AF336" s="109" t="s">
        <v>392</v>
      </c>
      <c r="AH336" s="200"/>
    </row>
    <row r="337" spans="1:35" s="108" customFormat="1" ht="22.5" customHeight="1">
      <c r="A337" s="205"/>
      <c r="B337" s="204" t="s">
        <v>885</v>
      </c>
      <c r="C337" s="1141" t="s">
        <v>886</v>
      </c>
      <c r="D337" s="1141"/>
      <c r="E337" s="1141"/>
      <c r="F337" s="207" t="s">
        <v>395</v>
      </c>
      <c r="G337" s="215">
        <v>97</v>
      </c>
      <c r="H337" s="207"/>
      <c r="I337" s="215">
        <v>97</v>
      </c>
      <c r="J337" s="204"/>
      <c r="K337" s="207"/>
      <c r="L337" s="208">
        <v>68.61</v>
      </c>
      <c r="M337" s="207"/>
      <c r="N337" s="210"/>
      <c r="Z337" s="193"/>
      <c r="AA337" s="200"/>
      <c r="AB337" s="200"/>
      <c r="AF337" s="109" t="s">
        <v>886</v>
      </c>
      <c r="AH337" s="200"/>
    </row>
    <row r="338" spans="1:35" s="108" customFormat="1" ht="22.5" customHeight="1">
      <c r="A338" s="205"/>
      <c r="B338" s="204" t="s">
        <v>887</v>
      </c>
      <c r="C338" s="1141" t="s">
        <v>888</v>
      </c>
      <c r="D338" s="1141"/>
      <c r="E338" s="1141"/>
      <c r="F338" s="207" t="s">
        <v>395</v>
      </c>
      <c r="G338" s="215">
        <v>51</v>
      </c>
      <c r="H338" s="207"/>
      <c r="I338" s="215">
        <v>51</v>
      </c>
      <c r="J338" s="204"/>
      <c r="K338" s="207"/>
      <c r="L338" s="208">
        <v>36.07</v>
      </c>
      <c r="M338" s="207"/>
      <c r="N338" s="210"/>
      <c r="Z338" s="193"/>
      <c r="AA338" s="200"/>
      <c r="AB338" s="200"/>
      <c r="AF338" s="109" t="s">
        <v>888</v>
      </c>
      <c r="AH338" s="200"/>
    </row>
    <row r="339" spans="1:35" s="108" customFormat="1" ht="12" customHeight="1">
      <c r="A339" s="216"/>
      <c r="B339" s="217"/>
      <c r="C339" s="1145" t="s">
        <v>398</v>
      </c>
      <c r="D339" s="1145"/>
      <c r="E339" s="1145"/>
      <c r="F339" s="196"/>
      <c r="G339" s="196"/>
      <c r="H339" s="196"/>
      <c r="I339" s="196"/>
      <c r="J339" s="198"/>
      <c r="K339" s="196"/>
      <c r="L339" s="218">
        <v>207.16</v>
      </c>
      <c r="M339" s="212"/>
      <c r="N339" s="199"/>
      <c r="Z339" s="193"/>
      <c r="AA339" s="200"/>
      <c r="AB339" s="200"/>
      <c r="AH339" s="200" t="s">
        <v>398</v>
      </c>
    </row>
    <row r="340" spans="1:35" s="108" customFormat="1" ht="22.5" customHeight="1">
      <c r="A340" s="194" t="s">
        <v>571</v>
      </c>
      <c r="B340" s="195" t="s">
        <v>2027</v>
      </c>
      <c r="C340" s="1145" t="s">
        <v>2028</v>
      </c>
      <c r="D340" s="1145"/>
      <c r="E340" s="1145"/>
      <c r="F340" s="196" t="s">
        <v>659</v>
      </c>
      <c r="G340" s="196"/>
      <c r="H340" s="196"/>
      <c r="I340" s="197">
        <v>1.5299999999999999E-2</v>
      </c>
      <c r="J340" s="222">
        <v>11836.8</v>
      </c>
      <c r="K340" s="196"/>
      <c r="L340" s="218">
        <v>181.1</v>
      </c>
      <c r="M340" s="196"/>
      <c r="N340" s="199"/>
      <c r="Z340" s="193"/>
      <c r="AA340" s="200"/>
      <c r="AB340" s="200" t="s">
        <v>2028</v>
      </c>
      <c r="AH340" s="200"/>
    </row>
    <row r="341" spans="1:35" s="108" customFormat="1" ht="12" customHeight="1">
      <c r="A341" s="216"/>
      <c r="B341" s="217"/>
      <c r="C341" s="1141" t="s">
        <v>1929</v>
      </c>
      <c r="D341" s="1141"/>
      <c r="E341" s="1141"/>
      <c r="F341" s="1141"/>
      <c r="G341" s="1141"/>
      <c r="H341" s="1141"/>
      <c r="I341" s="1141"/>
      <c r="J341" s="1141"/>
      <c r="K341" s="1141"/>
      <c r="L341" s="1141"/>
      <c r="M341" s="1141"/>
      <c r="N341" s="1146"/>
      <c r="Z341" s="193"/>
      <c r="AA341" s="200"/>
      <c r="AB341" s="200"/>
      <c r="AH341" s="200"/>
      <c r="AI341" s="109" t="s">
        <v>1929</v>
      </c>
    </row>
    <row r="342" spans="1:35" s="108" customFormat="1" ht="12" customHeight="1">
      <c r="A342" s="201"/>
      <c r="B342" s="202"/>
      <c r="C342" s="1141" t="s">
        <v>2029</v>
      </c>
      <c r="D342" s="1141"/>
      <c r="E342" s="1141"/>
      <c r="F342" s="1141"/>
      <c r="G342" s="1141"/>
      <c r="H342" s="1141"/>
      <c r="I342" s="1141"/>
      <c r="J342" s="1141"/>
      <c r="K342" s="1141"/>
      <c r="L342" s="1141"/>
      <c r="M342" s="1141"/>
      <c r="N342" s="1146"/>
      <c r="Z342" s="193"/>
      <c r="AA342" s="200"/>
      <c r="AB342" s="200"/>
      <c r="AC342" s="109" t="s">
        <v>2029</v>
      </c>
      <c r="AH342" s="200"/>
    </row>
    <row r="343" spans="1:35" s="108" customFormat="1" ht="12" customHeight="1">
      <c r="A343" s="216"/>
      <c r="B343" s="217"/>
      <c r="C343" s="1145" t="s">
        <v>398</v>
      </c>
      <c r="D343" s="1145"/>
      <c r="E343" s="1145"/>
      <c r="F343" s="196"/>
      <c r="G343" s="196"/>
      <c r="H343" s="196"/>
      <c r="I343" s="196"/>
      <c r="J343" s="198"/>
      <c r="K343" s="196"/>
      <c r="L343" s="218">
        <v>181.1</v>
      </c>
      <c r="M343" s="212"/>
      <c r="N343" s="199"/>
      <c r="Z343" s="193"/>
      <c r="AA343" s="200"/>
      <c r="AB343" s="200"/>
      <c r="AH343" s="200" t="s">
        <v>398</v>
      </c>
    </row>
    <row r="344" spans="1:35" s="108" customFormat="1" ht="22.5" customHeight="1">
      <c r="A344" s="194" t="s">
        <v>572</v>
      </c>
      <c r="B344" s="195" t="s">
        <v>1152</v>
      </c>
      <c r="C344" s="1145" t="s">
        <v>1153</v>
      </c>
      <c r="D344" s="1145"/>
      <c r="E344" s="1145"/>
      <c r="F344" s="196" t="s">
        <v>659</v>
      </c>
      <c r="G344" s="196"/>
      <c r="H344" s="196"/>
      <c r="I344" s="219">
        <v>0.11831999999999999</v>
      </c>
      <c r="J344" s="222">
        <v>6920.41</v>
      </c>
      <c r="K344" s="196"/>
      <c r="L344" s="218">
        <v>818.82</v>
      </c>
      <c r="M344" s="196"/>
      <c r="N344" s="199"/>
      <c r="Z344" s="193"/>
      <c r="AA344" s="200"/>
      <c r="AB344" s="200" t="s">
        <v>1153</v>
      </c>
      <c r="AH344" s="200"/>
    </row>
    <row r="345" spans="1:35" s="108" customFormat="1" ht="12" customHeight="1">
      <c r="A345" s="216"/>
      <c r="B345" s="217"/>
      <c r="C345" s="1141" t="s">
        <v>1929</v>
      </c>
      <c r="D345" s="1141"/>
      <c r="E345" s="1141"/>
      <c r="F345" s="1141"/>
      <c r="G345" s="1141"/>
      <c r="H345" s="1141"/>
      <c r="I345" s="1141"/>
      <c r="J345" s="1141"/>
      <c r="K345" s="1141"/>
      <c r="L345" s="1141"/>
      <c r="M345" s="1141"/>
      <c r="N345" s="1146"/>
      <c r="Z345" s="193"/>
      <c r="AA345" s="200"/>
      <c r="AB345" s="200"/>
      <c r="AH345" s="200"/>
      <c r="AI345" s="109" t="s">
        <v>1929</v>
      </c>
    </row>
    <row r="346" spans="1:35" s="108" customFormat="1" ht="12" customHeight="1">
      <c r="A346" s="201"/>
      <c r="B346" s="202"/>
      <c r="C346" s="1141" t="s">
        <v>2030</v>
      </c>
      <c r="D346" s="1141"/>
      <c r="E346" s="1141"/>
      <c r="F346" s="1141"/>
      <c r="G346" s="1141"/>
      <c r="H346" s="1141"/>
      <c r="I346" s="1141"/>
      <c r="J346" s="1141"/>
      <c r="K346" s="1141"/>
      <c r="L346" s="1141"/>
      <c r="M346" s="1141"/>
      <c r="N346" s="1146"/>
      <c r="Z346" s="193"/>
      <c r="AA346" s="200"/>
      <c r="AB346" s="200"/>
      <c r="AC346" s="109" t="s">
        <v>2030</v>
      </c>
      <c r="AH346" s="200"/>
    </row>
    <row r="347" spans="1:35" s="108" customFormat="1" ht="12" customHeight="1">
      <c r="A347" s="216"/>
      <c r="B347" s="217"/>
      <c r="C347" s="1145" t="s">
        <v>398</v>
      </c>
      <c r="D347" s="1145"/>
      <c r="E347" s="1145"/>
      <c r="F347" s="196"/>
      <c r="G347" s="196"/>
      <c r="H347" s="196"/>
      <c r="I347" s="196"/>
      <c r="J347" s="198"/>
      <c r="K347" s="196"/>
      <c r="L347" s="218">
        <v>818.82</v>
      </c>
      <c r="M347" s="212"/>
      <c r="N347" s="199"/>
      <c r="Z347" s="193"/>
      <c r="AA347" s="200"/>
      <c r="AB347" s="200"/>
      <c r="AH347" s="200" t="s">
        <v>398</v>
      </c>
    </row>
    <row r="348" spans="1:35" s="108" customFormat="1" ht="22.5" customHeight="1">
      <c r="A348" s="194" t="s">
        <v>580</v>
      </c>
      <c r="B348" s="195" t="s">
        <v>1148</v>
      </c>
      <c r="C348" s="1145" t="s">
        <v>1149</v>
      </c>
      <c r="D348" s="1145"/>
      <c r="E348" s="1145"/>
      <c r="F348" s="196" t="s">
        <v>659</v>
      </c>
      <c r="G348" s="196"/>
      <c r="H348" s="196"/>
      <c r="I348" s="197">
        <v>2.0400000000000001E-2</v>
      </c>
      <c r="J348" s="222">
        <v>4832.12</v>
      </c>
      <c r="K348" s="196"/>
      <c r="L348" s="218">
        <v>98.58</v>
      </c>
      <c r="M348" s="196"/>
      <c r="N348" s="199"/>
      <c r="Z348" s="193"/>
      <c r="AA348" s="200"/>
      <c r="AB348" s="200" t="s">
        <v>1149</v>
      </c>
      <c r="AH348" s="200"/>
    </row>
    <row r="349" spans="1:35" s="108" customFormat="1" ht="12" customHeight="1">
      <c r="A349" s="216"/>
      <c r="B349" s="217"/>
      <c r="C349" s="1141" t="s">
        <v>1929</v>
      </c>
      <c r="D349" s="1141"/>
      <c r="E349" s="1141"/>
      <c r="F349" s="1141"/>
      <c r="G349" s="1141"/>
      <c r="H349" s="1141"/>
      <c r="I349" s="1141"/>
      <c r="J349" s="1141"/>
      <c r="K349" s="1141"/>
      <c r="L349" s="1141"/>
      <c r="M349" s="1141"/>
      <c r="N349" s="1146"/>
      <c r="Z349" s="193"/>
      <c r="AA349" s="200"/>
      <c r="AB349" s="200"/>
      <c r="AH349" s="200"/>
      <c r="AI349" s="109" t="s">
        <v>1929</v>
      </c>
    </row>
    <row r="350" spans="1:35" s="108" customFormat="1" ht="12" customHeight="1">
      <c r="A350" s="201"/>
      <c r="B350" s="202"/>
      <c r="C350" s="1141" t="s">
        <v>2031</v>
      </c>
      <c r="D350" s="1141"/>
      <c r="E350" s="1141"/>
      <c r="F350" s="1141"/>
      <c r="G350" s="1141"/>
      <c r="H350" s="1141"/>
      <c r="I350" s="1141"/>
      <c r="J350" s="1141"/>
      <c r="K350" s="1141"/>
      <c r="L350" s="1141"/>
      <c r="M350" s="1141"/>
      <c r="N350" s="1146"/>
      <c r="Z350" s="193"/>
      <c r="AA350" s="200"/>
      <c r="AB350" s="200"/>
      <c r="AC350" s="109" t="s">
        <v>2031</v>
      </c>
      <c r="AH350" s="200"/>
    </row>
    <row r="351" spans="1:35" s="108" customFormat="1" ht="12" customHeight="1">
      <c r="A351" s="216"/>
      <c r="B351" s="217"/>
      <c r="C351" s="1145" t="s">
        <v>398</v>
      </c>
      <c r="D351" s="1145"/>
      <c r="E351" s="1145"/>
      <c r="F351" s="196"/>
      <c r="G351" s="196"/>
      <c r="H351" s="196"/>
      <c r="I351" s="196"/>
      <c r="J351" s="198"/>
      <c r="K351" s="196"/>
      <c r="L351" s="218">
        <v>98.58</v>
      </c>
      <c r="M351" s="212"/>
      <c r="N351" s="199"/>
      <c r="Z351" s="193"/>
      <c r="AA351" s="200"/>
      <c r="AB351" s="200"/>
      <c r="AH351" s="200" t="s">
        <v>398</v>
      </c>
    </row>
    <row r="352" spans="1:35" s="108" customFormat="1" ht="22.5" customHeight="1">
      <c r="A352" s="194" t="s">
        <v>586</v>
      </c>
      <c r="B352" s="195" t="s">
        <v>2032</v>
      </c>
      <c r="C352" s="1145" t="s">
        <v>2033</v>
      </c>
      <c r="D352" s="1145"/>
      <c r="E352" s="1145"/>
      <c r="F352" s="196" t="s">
        <v>659</v>
      </c>
      <c r="G352" s="196"/>
      <c r="H352" s="196"/>
      <c r="I352" s="197">
        <v>1.0200000000000001E-2</v>
      </c>
      <c r="J352" s="222">
        <v>3708.36</v>
      </c>
      <c r="K352" s="196"/>
      <c r="L352" s="218">
        <v>37.83</v>
      </c>
      <c r="M352" s="196"/>
      <c r="N352" s="199"/>
      <c r="Z352" s="193"/>
      <c r="AA352" s="200"/>
      <c r="AB352" s="200" t="s">
        <v>2033</v>
      </c>
      <c r="AH352" s="200"/>
    </row>
    <row r="353" spans="1:35" s="108" customFormat="1" ht="12" customHeight="1">
      <c r="A353" s="216"/>
      <c r="B353" s="217"/>
      <c r="C353" s="1141" t="s">
        <v>1929</v>
      </c>
      <c r="D353" s="1141"/>
      <c r="E353" s="1141"/>
      <c r="F353" s="1141"/>
      <c r="G353" s="1141"/>
      <c r="H353" s="1141"/>
      <c r="I353" s="1141"/>
      <c r="J353" s="1141"/>
      <c r="K353" s="1141"/>
      <c r="L353" s="1141"/>
      <c r="M353" s="1141"/>
      <c r="N353" s="1146"/>
      <c r="Z353" s="193"/>
      <c r="AA353" s="200"/>
      <c r="AB353" s="200"/>
      <c r="AH353" s="200"/>
      <c r="AI353" s="109" t="s">
        <v>1929</v>
      </c>
    </row>
    <row r="354" spans="1:35" s="108" customFormat="1" ht="12" customHeight="1">
      <c r="A354" s="201"/>
      <c r="B354" s="202"/>
      <c r="C354" s="1141" t="s">
        <v>2034</v>
      </c>
      <c r="D354" s="1141"/>
      <c r="E354" s="1141"/>
      <c r="F354" s="1141"/>
      <c r="G354" s="1141"/>
      <c r="H354" s="1141"/>
      <c r="I354" s="1141"/>
      <c r="J354" s="1141"/>
      <c r="K354" s="1141"/>
      <c r="L354" s="1141"/>
      <c r="M354" s="1141"/>
      <c r="N354" s="1146"/>
      <c r="Z354" s="193"/>
      <c r="AA354" s="200"/>
      <c r="AB354" s="200"/>
      <c r="AC354" s="109" t="s">
        <v>2034</v>
      </c>
      <c r="AH354" s="200"/>
    </row>
    <row r="355" spans="1:35" s="108" customFormat="1" ht="12" customHeight="1">
      <c r="A355" s="216"/>
      <c r="B355" s="217"/>
      <c r="C355" s="1145" t="s">
        <v>398</v>
      </c>
      <c r="D355" s="1145"/>
      <c r="E355" s="1145"/>
      <c r="F355" s="196"/>
      <c r="G355" s="196"/>
      <c r="H355" s="196"/>
      <c r="I355" s="196"/>
      <c r="J355" s="198"/>
      <c r="K355" s="196"/>
      <c r="L355" s="218">
        <v>37.83</v>
      </c>
      <c r="M355" s="212"/>
      <c r="N355" s="199"/>
      <c r="Z355" s="193"/>
      <c r="AA355" s="200"/>
      <c r="AB355" s="200"/>
      <c r="AH355" s="200" t="s">
        <v>398</v>
      </c>
    </row>
    <row r="356" spans="1:35" s="108" customFormat="1" ht="22.5" customHeight="1">
      <c r="A356" s="194" t="s">
        <v>594</v>
      </c>
      <c r="B356" s="195" t="s">
        <v>2035</v>
      </c>
      <c r="C356" s="1145" t="s">
        <v>2036</v>
      </c>
      <c r="D356" s="1145"/>
      <c r="E356" s="1145"/>
      <c r="F356" s="196" t="s">
        <v>659</v>
      </c>
      <c r="G356" s="196"/>
      <c r="H356" s="196"/>
      <c r="I356" s="219">
        <v>1.6320000000000001E-2</v>
      </c>
      <c r="J356" s="222">
        <v>51712.23</v>
      </c>
      <c r="K356" s="196"/>
      <c r="L356" s="218">
        <v>843.94</v>
      </c>
      <c r="M356" s="196"/>
      <c r="N356" s="199"/>
      <c r="Z356" s="193"/>
      <c r="AA356" s="200"/>
      <c r="AB356" s="200" t="s">
        <v>2036</v>
      </c>
      <c r="AH356" s="200"/>
    </row>
    <row r="357" spans="1:35" s="108" customFormat="1" ht="12" customHeight="1">
      <c r="A357" s="216"/>
      <c r="B357" s="217"/>
      <c r="C357" s="1141" t="s">
        <v>1929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200"/>
      <c r="AH357" s="200"/>
      <c r="AI357" s="109" t="s">
        <v>1929</v>
      </c>
    </row>
    <row r="358" spans="1:35" s="108" customFormat="1" ht="12" customHeight="1">
      <c r="A358" s="201"/>
      <c r="B358" s="202"/>
      <c r="C358" s="1141" t="s">
        <v>2037</v>
      </c>
      <c r="D358" s="1141"/>
      <c r="E358" s="1141"/>
      <c r="F358" s="1141"/>
      <c r="G358" s="1141"/>
      <c r="H358" s="1141"/>
      <c r="I358" s="1141"/>
      <c r="J358" s="1141"/>
      <c r="K358" s="1141"/>
      <c r="L358" s="1141"/>
      <c r="M358" s="1141"/>
      <c r="N358" s="1146"/>
      <c r="Z358" s="193"/>
      <c r="AA358" s="200"/>
      <c r="AB358" s="200"/>
      <c r="AC358" s="109" t="s">
        <v>2037</v>
      </c>
      <c r="AH358" s="200"/>
    </row>
    <row r="359" spans="1:35" s="108" customFormat="1" ht="12" customHeight="1">
      <c r="A359" s="216"/>
      <c r="B359" s="217"/>
      <c r="C359" s="1145" t="s">
        <v>398</v>
      </c>
      <c r="D359" s="1145"/>
      <c r="E359" s="1145"/>
      <c r="F359" s="196"/>
      <c r="G359" s="196"/>
      <c r="H359" s="196"/>
      <c r="I359" s="196"/>
      <c r="J359" s="198"/>
      <c r="K359" s="196"/>
      <c r="L359" s="218">
        <v>843.94</v>
      </c>
      <c r="M359" s="212"/>
      <c r="N359" s="199"/>
      <c r="Z359" s="193"/>
      <c r="AA359" s="200"/>
      <c r="AB359" s="200"/>
      <c r="AH359" s="200" t="s">
        <v>398</v>
      </c>
    </row>
    <row r="360" spans="1:35" s="108" customFormat="1" ht="22.5" customHeight="1">
      <c r="A360" s="194" t="s">
        <v>597</v>
      </c>
      <c r="B360" s="195" t="s">
        <v>2038</v>
      </c>
      <c r="C360" s="1145" t="s">
        <v>2039</v>
      </c>
      <c r="D360" s="1145"/>
      <c r="E360" s="1145"/>
      <c r="F360" s="196" t="s">
        <v>659</v>
      </c>
      <c r="G360" s="196"/>
      <c r="H360" s="196"/>
      <c r="I360" s="197">
        <v>5.1000000000000004E-3</v>
      </c>
      <c r="J360" s="222">
        <v>24712.04</v>
      </c>
      <c r="K360" s="196"/>
      <c r="L360" s="218">
        <v>126.03</v>
      </c>
      <c r="M360" s="196"/>
      <c r="N360" s="199"/>
      <c r="Z360" s="193"/>
      <c r="AA360" s="200"/>
      <c r="AB360" s="200" t="s">
        <v>2039</v>
      </c>
      <c r="AH360" s="200"/>
    </row>
    <row r="361" spans="1:35" s="108" customFormat="1" ht="12" customHeight="1">
      <c r="A361" s="216"/>
      <c r="B361" s="217"/>
      <c r="C361" s="1141" t="s">
        <v>1929</v>
      </c>
      <c r="D361" s="1141"/>
      <c r="E361" s="1141"/>
      <c r="F361" s="1141"/>
      <c r="G361" s="1141"/>
      <c r="H361" s="1141"/>
      <c r="I361" s="1141"/>
      <c r="J361" s="1141"/>
      <c r="K361" s="1141"/>
      <c r="L361" s="1141"/>
      <c r="M361" s="1141"/>
      <c r="N361" s="1146"/>
      <c r="Z361" s="193"/>
      <c r="AA361" s="200"/>
      <c r="AB361" s="200"/>
      <c r="AH361" s="200"/>
      <c r="AI361" s="109" t="s">
        <v>1929</v>
      </c>
    </row>
    <row r="362" spans="1:35" s="108" customFormat="1" ht="12" customHeight="1">
      <c r="A362" s="201"/>
      <c r="B362" s="202"/>
      <c r="C362" s="1141" t="s">
        <v>2040</v>
      </c>
      <c r="D362" s="1141"/>
      <c r="E362" s="1141"/>
      <c r="F362" s="1141"/>
      <c r="G362" s="1141"/>
      <c r="H362" s="1141"/>
      <c r="I362" s="1141"/>
      <c r="J362" s="1141"/>
      <c r="K362" s="1141"/>
      <c r="L362" s="1141"/>
      <c r="M362" s="1141"/>
      <c r="N362" s="1146"/>
      <c r="Z362" s="193"/>
      <c r="AA362" s="200"/>
      <c r="AB362" s="200"/>
      <c r="AC362" s="109" t="s">
        <v>2040</v>
      </c>
      <c r="AH362" s="200"/>
    </row>
    <row r="363" spans="1:35" s="108" customFormat="1" ht="12" customHeight="1">
      <c r="A363" s="216"/>
      <c r="B363" s="217"/>
      <c r="C363" s="1145" t="s">
        <v>398</v>
      </c>
      <c r="D363" s="1145"/>
      <c r="E363" s="1145"/>
      <c r="F363" s="196"/>
      <c r="G363" s="196"/>
      <c r="H363" s="196"/>
      <c r="I363" s="196"/>
      <c r="J363" s="198"/>
      <c r="K363" s="196"/>
      <c r="L363" s="218">
        <v>126.03</v>
      </c>
      <c r="M363" s="212"/>
      <c r="N363" s="199"/>
      <c r="Z363" s="193"/>
      <c r="AA363" s="200"/>
      <c r="AB363" s="200"/>
      <c r="AH363" s="200" t="s">
        <v>398</v>
      </c>
    </row>
    <row r="364" spans="1:35" s="108" customFormat="1" ht="22.5" customHeight="1">
      <c r="A364" s="194" t="s">
        <v>600</v>
      </c>
      <c r="B364" s="195" t="s">
        <v>2041</v>
      </c>
      <c r="C364" s="1145" t="s">
        <v>2042</v>
      </c>
      <c r="D364" s="1145"/>
      <c r="E364" s="1145"/>
      <c r="F364" s="196" t="s">
        <v>659</v>
      </c>
      <c r="G364" s="196"/>
      <c r="H364" s="196"/>
      <c r="I364" s="219">
        <v>3.8760000000000003E-2</v>
      </c>
      <c r="J364" s="222">
        <v>19862.939999999999</v>
      </c>
      <c r="K364" s="196"/>
      <c r="L364" s="218">
        <v>769.89</v>
      </c>
      <c r="M364" s="196"/>
      <c r="N364" s="199"/>
      <c r="Z364" s="193"/>
      <c r="AA364" s="200"/>
      <c r="AB364" s="200" t="s">
        <v>2042</v>
      </c>
      <c r="AH364" s="200"/>
    </row>
    <row r="365" spans="1:35" s="108" customFormat="1" ht="12" customHeight="1">
      <c r="A365" s="216"/>
      <c r="B365" s="217"/>
      <c r="C365" s="1141" t="s">
        <v>1929</v>
      </c>
      <c r="D365" s="1141"/>
      <c r="E365" s="1141"/>
      <c r="F365" s="1141"/>
      <c r="G365" s="1141"/>
      <c r="H365" s="1141"/>
      <c r="I365" s="1141"/>
      <c r="J365" s="1141"/>
      <c r="K365" s="1141"/>
      <c r="L365" s="1141"/>
      <c r="M365" s="1141"/>
      <c r="N365" s="1146"/>
      <c r="Z365" s="193"/>
      <c r="AA365" s="200"/>
      <c r="AB365" s="200"/>
      <c r="AH365" s="200"/>
      <c r="AI365" s="109" t="s">
        <v>1929</v>
      </c>
    </row>
    <row r="366" spans="1:35" s="108" customFormat="1" ht="12" customHeight="1">
      <c r="A366" s="201"/>
      <c r="B366" s="202"/>
      <c r="C366" s="1141" t="s">
        <v>2043</v>
      </c>
      <c r="D366" s="1141"/>
      <c r="E366" s="1141"/>
      <c r="F366" s="1141"/>
      <c r="G366" s="1141"/>
      <c r="H366" s="1141"/>
      <c r="I366" s="1141"/>
      <c r="J366" s="1141"/>
      <c r="K366" s="1141"/>
      <c r="L366" s="1141"/>
      <c r="M366" s="1141"/>
      <c r="N366" s="1146"/>
      <c r="Z366" s="193"/>
      <c r="AA366" s="200"/>
      <c r="AB366" s="200"/>
      <c r="AC366" s="109" t="s">
        <v>2043</v>
      </c>
      <c r="AH366" s="200"/>
    </row>
    <row r="367" spans="1:35" s="108" customFormat="1" ht="12" customHeight="1">
      <c r="A367" s="216"/>
      <c r="B367" s="217"/>
      <c r="C367" s="1145" t="s">
        <v>398</v>
      </c>
      <c r="D367" s="1145"/>
      <c r="E367" s="1145"/>
      <c r="F367" s="196"/>
      <c r="G367" s="196"/>
      <c r="H367" s="196"/>
      <c r="I367" s="196"/>
      <c r="J367" s="198"/>
      <c r="K367" s="196"/>
      <c r="L367" s="218">
        <v>769.89</v>
      </c>
      <c r="M367" s="212"/>
      <c r="N367" s="199"/>
      <c r="Z367" s="193"/>
      <c r="AA367" s="200"/>
      <c r="AB367" s="200"/>
      <c r="AH367" s="200" t="s">
        <v>398</v>
      </c>
    </row>
    <row r="368" spans="1:35" s="108" customFormat="1" ht="22.5" customHeight="1">
      <c r="A368" s="194" t="s">
        <v>607</v>
      </c>
      <c r="B368" s="195" t="s">
        <v>2044</v>
      </c>
      <c r="C368" s="1145" t="s">
        <v>2045</v>
      </c>
      <c r="D368" s="1145"/>
      <c r="E368" s="1145"/>
      <c r="F368" s="196" t="s">
        <v>659</v>
      </c>
      <c r="G368" s="196"/>
      <c r="H368" s="196"/>
      <c r="I368" s="219">
        <v>8.1600000000000006E-3</v>
      </c>
      <c r="J368" s="222">
        <v>16712.36</v>
      </c>
      <c r="K368" s="196"/>
      <c r="L368" s="218">
        <v>136.37</v>
      </c>
      <c r="M368" s="196"/>
      <c r="N368" s="199"/>
      <c r="Z368" s="193"/>
      <c r="AA368" s="200"/>
      <c r="AB368" s="200" t="s">
        <v>2045</v>
      </c>
      <c r="AH368" s="200"/>
    </row>
    <row r="369" spans="1:38" s="108" customFormat="1" ht="12" customHeight="1">
      <c r="A369" s="216"/>
      <c r="B369" s="217"/>
      <c r="C369" s="1141" t="s">
        <v>1929</v>
      </c>
      <c r="D369" s="1141"/>
      <c r="E369" s="1141"/>
      <c r="F369" s="1141"/>
      <c r="G369" s="1141"/>
      <c r="H369" s="1141"/>
      <c r="I369" s="1141"/>
      <c r="J369" s="1141"/>
      <c r="K369" s="1141"/>
      <c r="L369" s="1141"/>
      <c r="M369" s="1141"/>
      <c r="N369" s="1146"/>
      <c r="Z369" s="193"/>
      <c r="AA369" s="200"/>
      <c r="AB369" s="200"/>
      <c r="AH369" s="200"/>
      <c r="AI369" s="109" t="s">
        <v>1929</v>
      </c>
    </row>
    <row r="370" spans="1:38" s="108" customFormat="1" ht="12" customHeight="1">
      <c r="A370" s="201"/>
      <c r="B370" s="202"/>
      <c r="C370" s="1141" t="s">
        <v>2046</v>
      </c>
      <c r="D370" s="1141"/>
      <c r="E370" s="1141"/>
      <c r="F370" s="1141"/>
      <c r="G370" s="1141"/>
      <c r="H370" s="1141"/>
      <c r="I370" s="1141"/>
      <c r="J370" s="1141"/>
      <c r="K370" s="1141"/>
      <c r="L370" s="1141"/>
      <c r="M370" s="1141"/>
      <c r="N370" s="1146"/>
      <c r="Z370" s="193"/>
      <c r="AA370" s="200"/>
      <c r="AB370" s="200"/>
      <c r="AC370" s="109" t="s">
        <v>2046</v>
      </c>
      <c r="AH370" s="200"/>
    </row>
    <row r="371" spans="1:38" s="108" customFormat="1" ht="12" customHeight="1">
      <c r="A371" s="216"/>
      <c r="B371" s="217"/>
      <c r="C371" s="1145" t="s">
        <v>398</v>
      </c>
      <c r="D371" s="1145"/>
      <c r="E371" s="1145"/>
      <c r="F371" s="196"/>
      <c r="G371" s="196"/>
      <c r="H371" s="196"/>
      <c r="I371" s="196"/>
      <c r="J371" s="198"/>
      <c r="K371" s="196"/>
      <c r="L371" s="218">
        <v>136.37</v>
      </c>
      <c r="M371" s="212"/>
      <c r="N371" s="199"/>
      <c r="Z371" s="193"/>
      <c r="AA371" s="200"/>
      <c r="AB371" s="200"/>
      <c r="AH371" s="200" t="s">
        <v>398</v>
      </c>
    </row>
    <row r="372" spans="1:38" s="108" customFormat="1" ht="45" customHeight="1">
      <c r="A372" s="194" t="s">
        <v>615</v>
      </c>
      <c r="B372" s="195" t="s">
        <v>2047</v>
      </c>
      <c r="C372" s="1145" t="s">
        <v>2048</v>
      </c>
      <c r="D372" s="1145"/>
      <c r="E372" s="1145"/>
      <c r="F372" s="196" t="s">
        <v>891</v>
      </c>
      <c r="G372" s="196"/>
      <c r="H372" s="196"/>
      <c r="I372" s="251">
        <v>51</v>
      </c>
      <c r="J372" s="218">
        <v>119.27</v>
      </c>
      <c r="K372" s="196"/>
      <c r="L372" s="222">
        <v>6082.77</v>
      </c>
      <c r="M372" s="196"/>
      <c r="N372" s="199"/>
      <c r="Z372" s="193"/>
      <c r="AA372" s="200"/>
      <c r="AB372" s="200" t="s">
        <v>2048</v>
      </c>
      <c r="AH372" s="200"/>
    </row>
    <row r="373" spans="1:38" s="108" customFormat="1" ht="12" customHeight="1">
      <c r="A373" s="216"/>
      <c r="B373" s="217"/>
      <c r="C373" s="1141" t="s">
        <v>1929</v>
      </c>
      <c r="D373" s="1141"/>
      <c r="E373" s="1141"/>
      <c r="F373" s="1141"/>
      <c r="G373" s="1141"/>
      <c r="H373" s="1141"/>
      <c r="I373" s="1141"/>
      <c r="J373" s="1141"/>
      <c r="K373" s="1141"/>
      <c r="L373" s="1141"/>
      <c r="M373" s="1141"/>
      <c r="N373" s="1146"/>
      <c r="Z373" s="193"/>
      <c r="AA373" s="200"/>
      <c r="AB373" s="200"/>
      <c r="AH373" s="200"/>
      <c r="AI373" s="109" t="s">
        <v>1929</v>
      </c>
    </row>
    <row r="374" spans="1:38" s="108" customFormat="1" ht="12" customHeight="1">
      <c r="A374" s="201"/>
      <c r="B374" s="202"/>
      <c r="C374" s="1141" t="s">
        <v>2049</v>
      </c>
      <c r="D374" s="1141"/>
      <c r="E374" s="1141"/>
      <c r="F374" s="1141"/>
      <c r="G374" s="1141"/>
      <c r="H374" s="1141"/>
      <c r="I374" s="1141"/>
      <c r="J374" s="1141"/>
      <c r="K374" s="1141"/>
      <c r="L374" s="1141"/>
      <c r="M374" s="1141"/>
      <c r="N374" s="1146"/>
      <c r="Z374" s="193"/>
      <c r="AA374" s="200"/>
      <c r="AB374" s="200"/>
      <c r="AC374" s="109" t="s">
        <v>2049</v>
      </c>
      <c r="AH374" s="200"/>
    </row>
    <row r="375" spans="1:38" s="108" customFormat="1" ht="12" customHeight="1">
      <c r="A375" s="216"/>
      <c r="B375" s="217"/>
      <c r="C375" s="1145" t="s">
        <v>398</v>
      </c>
      <c r="D375" s="1145"/>
      <c r="E375" s="1145"/>
      <c r="F375" s="196"/>
      <c r="G375" s="196"/>
      <c r="H375" s="196"/>
      <c r="I375" s="196"/>
      <c r="J375" s="198"/>
      <c r="K375" s="196"/>
      <c r="L375" s="222">
        <v>6082.77</v>
      </c>
      <c r="M375" s="212"/>
      <c r="N375" s="199"/>
      <c r="Z375" s="193"/>
      <c r="AA375" s="200"/>
      <c r="AB375" s="200"/>
      <c r="AH375" s="200" t="s">
        <v>398</v>
      </c>
    </row>
    <row r="376" spans="1:38" s="108" customFormat="1" ht="1.5" customHeight="1">
      <c r="A376" s="224"/>
      <c r="B376" s="217"/>
      <c r="C376" s="217"/>
      <c r="D376" s="217"/>
      <c r="E376" s="217"/>
      <c r="F376" s="225"/>
      <c r="G376" s="225"/>
      <c r="H376" s="225"/>
      <c r="I376" s="225"/>
      <c r="J376" s="226"/>
      <c r="K376" s="225"/>
      <c r="L376" s="226"/>
      <c r="M376" s="207"/>
      <c r="N376" s="226"/>
      <c r="Z376" s="193"/>
      <c r="AA376" s="200"/>
      <c r="AB376" s="200"/>
      <c r="AH376" s="200"/>
    </row>
    <row r="377" spans="1:38" s="108" customFormat="1" ht="12" customHeight="1">
      <c r="A377" s="227"/>
      <c r="B377" s="198"/>
      <c r="C377" s="1145" t="s">
        <v>2050</v>
      </c>
      <c r="D377" s="1145"/>
      <c r="E377" s="1145"/>
      <c r="F377" s="1145"/>
      <c r="G377" s="1145"/>
      <c r="H377" s="1145"/>
      <c r="I377" s="1145"/>
      <c r="J377" s="1145"/>
      <c r="K377" s="1145"/>
      <c r="L377" s="228"/>
      <c r="M377" s="229"/>
      <c r="N377" s="230"/>
      <c r="Z377" s="193"/>
      <c r="AA377" s="200"/>
      <c r="AB377" s="200"/>
      <c r="AH377" s="200"/>
      <c r="AK377" s="200" t="s">
        <v>2050</v>
      </c>
    </row>
    <row r="378" spans="1:38" s="108" customFormat="1" ht="12" customHeight="1">
      <c r="A378" s="231"/>
      <c r="B378" s="204"/>
      <c r="C378" s="1141" t="s">
        <v>416</v>
      </c>
      <c r="D378" s="1141"/>
      <c r="E378" s="1141"/>
      <c r="F378" s="1141"/>
      <c r="G378" s="1141"/>
      <c r="H378" s="1141"/>
      <c r="I378" s="1141"/>
      <c r="J378" s="1141"/>
      <c r="K378" s="1141"/>
      <c r="L378" s="232">
        <v>32309.62</v>
      </c>
      <c r="M378" s="233"/>
      <c r="N378" s="234"/>
      <c r="Z378" s="193"/>
      <c r="AA378" s="200"/>
      <c r="AB378" s="200"/>
      <c r="AH378" s="200"/>
      <c r="AK378" s="200"/>
      <c r="AL378" s="109" t="s">
        <v>416</v>
      </c>
    </row>
    <row r="379" spans="1:38" s="108" customFormat="1" ht="12" customHeight="1">
      <c r="A379" s="231"/>
      <c r="B379" s="204"/>
      <c r="C379" s="1141" t="s">
        <v>417</v>
      </c>
      <c r="D379" s="1141"/>
      <c r="E379" s="1141"/>
      <c r="F379" s="1141"/>
      <c r="G379" s="1141"/>
      <c r="H379" s="1141"/>
      <c r="I379" s="1141"/>
      <c r="J379" s="1141"/>
      <c r="K379" s="1141"/>
      <c r="L379" s="236"/>
      <c r="M379" s="233"/>
      <c r="N379" s="234"/>
      <c r="Z379" s="193"/>
      <c r="AA379" s="200"/>
      <c r="AB379" s="200"/>
      <c r="AH379" s="200"/>
      <c r="AK379" s="200"/>
      <c r="AL379" s="109" t="s">
        <v>417</v>
      </c>
    </row>
    <row r="380" spans="1:38" s="108" customFormat="1" ht="12" customHeight="1">
      <c r="A380" s="231"/>
      <c r="B380" s="204"/>
      <c r="C380" s="1141" t="s">
        <v>488</v>
      </c>
      <c r="D380" s="1141"/>
      <c r="E380" s="1141"/>
      <c r="F380" s="1141"/>
      <c r="G380" s="1141"/>
      <c r="H380" s="1141"/>
      <c r="I380" s="1141"/>
      <c r="J380" s="1141"/>
      <c r="K380" s="1141"/>
      <c r="L380" s="232">
        <v>1745.31</v>
      </c>
      <c r="M380" s="233"/>
      <c r="N380" s="234"/>
      <c r="Z380" s="193"/>
      <c r="AA380" s="200"/>
      <c r="AB380" s="200"/>
      <c r="AH380" s="200"/>
      <c r="AK380" s="200"/>
      <c r="AL380" s="109" t="s">
        <v>488</v>
      </c>
    </row>
    <row r="381" spans="1:38" s="108" customFormat="1" ht="12" customHeight="1">
      <c r="A381" s="231"/>
      <c r="B381" s="204"/>
      <c r="C381" s="1141" t="s">
        <v>418</v>
      </c>
      <c r="D381" s="1141"/>
      <c r="E381" s="1141"/>
      <c r="F381" s="1141"/>
      <c r="G381" s="1141"/>
      <c r="H381" s="1141"/>
      <c r="I381" s="1141"/>
      <c r="J381" s="1141"/>
      <c r="K381" s="1141"/>
      <c r="L381" s="257">
        <v>242.04</v>
      </c>
      <c r="M381" s="233"/>
      <c r="N381" s="234"/>
      <c r="Z381" s="193"/>
      <c r="AA381" s="200"/>
      <c r="AB381" s="200"/>
      <c r="AH381" s="200"/>
      <c r="AK381" s="200"/>
      <c r="AL381" s="109" t="s">
        <v>418</v>
      </c>
    </row>
    <row r="382" spans="1:38" s="108" customFormat="1" ht="12" customHeight="1">
      <c r="A382" s="231"/>
      <c r="B382" s="204"/>
      <c r="C382" s="1141" t="s">
        <v>419</v>
      </c>
      <c r="D382" s="1141"/>
      <c r="E382" s="1141"/>
      <c r="F382" s="1141"/>
      <c r="G382" s="1141"/>
      <c r="H382" s="1141"/>
      <c r="I382" s="1141"/>
      <c r="J382" s="1141"/>
      <c r="K382" s="1141"/>
      <c r="L382" s="257">
        <v>23.11</v>
      </c>
      <c r="M382" s="233"/>
      <c r="N382" s="234"/>
      <c r="Z382" s="193"/>
      <c r="AA382" s="200"/>
      <c r="AB382" s="200"/>
      <c r="AH382" s="200"/>
      <c r="AK382" s="200"/>
      <c r="AL382" s="109" t="s">
        <v>419</v>
      </c>
    </row>
    <row r="383" spans="1:38" s="108" customFormat="1" ht="12" customHeight="1">
      <c r="A383" s="231"/>
      <c r="B383" s="204"/>
      <c r="C383" s="1141" t="s">
        <v>420</v>
      </c>
      <c r="D383" s="1141"/>
      <c r="E383" s="1141"/>
      <c r="F383" s="1141"/>
      <c r="G383" s="1141"/>
      <c r="H383" s="1141"/>
      <c r="I383" s="1141"/>
      <c r="J383" s="1141"/>
      <c r="K383" s="1141"/>
      <c r="L383" s="232">
        <v>30322.27</v>
      </c>
      <c r="M383" s="233"/>
      <c r="N383" s="234"/>
      <c r="Z383" s="193"/>
      <c r="AA383" s="200"/>
      <c r="AB383" s="200"/>
      <c r="AH383" s="200"/>
      <c r="AK383" s="200"/>
      <c r="AL383" s="109" t="s">
        <v>420</v>
      </c>
    </row>
    <row r="384" spans="1:38" s="108" customFormat="1" ht="12" customHeight="1">
      <c r="A384" s="231"/>
      <c r="B384" s="204"/>
      <c r="C384" s="1141" t="s">
        <v>421</v>
      </c>
      <c r="D384" s="1141"/>
      <c r="E384" s="1141"/>
      <c r="F384" s="1141"/>
      <c r="G384" s="1141"/>
      <c r="H384" s="1141"/>
      <c r="I384" s="1141"/>
      <c r="J384" s="1141"/>
      <c r="K384" s="1141"/>
      <c r="L384" s="257">
        <v>533.84</v>
      </c>
      <c r="M384" s="233"/>
      <c r="N384" s="234"/>
      <c r="Z384" s="193"/>
      <c r="AA384" s="200"/>
      <c r="AB384" s="200"/>
      <c r="AH384" s="200"/>
      <c r="AK384" s="200"/>
      <c r="AL384" s="109" t="s">
        <v>421</v>
      </c>
    </row>
    <row r="385" spans="1:39" s="108" customFormat="1" ht="12" customHeight="1">
      <c r="A385" s="231"/>
      <c r="B385" s="204"/>
      <c r="C385" s="1141" t="s">
        <v>417</v>
      </c>
      <c r="D385" s="1141"/>
      <c r="E385" s="1141"/>
      <c r="F385" s="1141"/>
      <c r="G385" s="1141"/>
      <c r="H385" s="1141"/>
      <c r="I385" s="1141"/>
      <c r="J385" s="1141"/>
      <c r="K385" s="1141"/>
      <c r="L385" s="236"/>
      <c r="M385" s="233"/>
      <c r="N385" s="234"/>
      <c r="Z385" s="193"/>
      <c r="AA385" s="200"/>
      <c r="AB385" s="200"/>
      <c r="AH385" s="200"/>
      <c r="AK385" s="200"/>
      <c r="AL385" s="109" t="s">
        <v>417</v>
      </c>
    </row>
    <row r="386" spans="1:39" s="108" customFormat="1" ht="12" customHeight="1">
      <c r="A386" s="231"/>
      <c r="B386" s="204"/>
      <c r="C386" s="1141" t="s">
        <v>489</v>
      </c>
      <c r="D386" s="1141"/>
      <c r="E386" s="1141"/>
      <c r="F386" s="1141"/>
      <c r="G386" s="1141"/>
      <c r="H386" s="1141"/>
      <c r="I386" s="1141"/>
      <c r="J386" s="1141"/>
      <c r="K386" s="1141"/>
      <c r="L386" s="257">
        <v>233.12</v>
      </c>
      <c r="M386" s="233"/>
      <c r="N386" s="234"/>
      <c r="Z386" s="193"/>
      <c r="AA386" s="200"/>
      <c r="AB386" s="200"/>
      <c r="AH386" s="200"/>
      <c r="AK386" s="200"/>
      <c r="AL386" s="109" t="s">
        <v>489</v>
      </c>
    </row>
    <row r="387" spans="1:39" s="108" customFormat="1" ht="12" customHeight="1">
      <c r="A387" s="231"/>
      <c r="B387" s="204"/>
      <c r="C387" s="1141" t="s">
        <v>493</v>
      </c>
      <c r="D387" s="1141"/>
      <c r="E387" s="1141"/>
      <c r="F387" s="1141"/>
      <c r="G387" s="1141"/>
      <c r="H387" s="1141"/>
      <c r="I387" s="1141"/>
      <c r="J387" s="1141"/>
      <c r="K387" s="1141"/>
      <c r="L387" s="257">
        <v>207.47</v>
      </c>
      <c r="M387" s="233"/>
      <c r="N387" s="234"/>
      <c r="Z387" s="193"/>
      <c r="AA387" s="200"/>
      <c r="AB387" s="200"/>
      <c r="AH387" s="200"/>
      <c r="AK387" s="200"/>
      <c r="AL387" s="109" t="s">
        <v>493</v>
      </c>
    </row>
    <row r="388" spans="1:39" s="108" customFormat="1" ht="12" customHeight="1">
      <c r="A388" s="231"/>
      <c r="B388" s="204"/>
      <c r="C388" s="1141" t="s">
        <v>494</v>
      </c>
      <c r="D388" s="1141"/>
      <c r="E388" s="1141"/>
      <c r="F388" s="1141"/>
      <c r="G388" s="1141"/>
      <c r="H388" s="1141"/>
      <c r="I388" s="1141"/>
      <c r="J388" s="1141"/>
      <c r="K388" s="1141"/>
      <c r="L388" s="257">
        <v>93.25</v>
      </c>
      <c r="M388" s="233"/>
      <c r="N388" s="234"/>
      <c r="Z388" s="193"/>
      <c r="AA388" s="200"/>
      <c r="AB388" s="200"/>
      <c r="AH388" s="200"/>
      <c r="AK388" s="200"/>
      <c r="AL388" s="109" t="s">
        <v>494</v>
      </c>
    </row>
    <row r="389" spans="1:39" s="108" customFormat="1" ht="12" customHeight="1">
      <c r="A389" s="231"/>
      <c r="B389" s="204"/>
      <c r="C389" s="1141" t="s">
        <v>910</v>
      </c>
      <c r="D389" s="1141"/>
      <c r="E389" s="1141"/>
      <c r="F389" s="1141"/>
      <c r="G389" s="1141"/>
      <c r="H389" s="1141"/>
      <c r="I389" s="1141"/>
      <c r="J389" s="1141"/>
      <c r="K389" s="1141"/>
      <c r="L389" s="232">
        <v>34312.15</v>
      </c>
      <c r="M389" s="233"/>
      <c r="N389" s="234"/>
      <c r="Z389" s="193"/>
      <c r="AA389" s="200"/>
      <c r="AB389" s="200"/>
      <c r="AH389" s="200"/>
      <c r="AK389" s="200"/>
      <c r="AL389" s="109" t="s">
        <v>910</v>
      </c>
    </row>
    <row r="390" spans="1:39" s="108" customFormat="1" ht="12" customHeight="1">
      <c r="A390" s="231"/>
      <c r="B390" s="204"/>
      <c r="C390" s="1141" t="s">
        <v>417</v>
      </c>
      <c r="D390" s="1141"/>
      <c r="E390" s="1141"/>
      <c r="F390" s="1141"/>
      <c r="G390" s="1141"/>
      <c r="H390" s="1141"/>
      <c r="I390" s="1141"/>
      <c r="J390" s="1141"/>
      <c r="K390" s="1141"/>
      <c r="L390" s="236"/>
      <c r="M390" s="233"/>
      <c r="N390" s="234"/>
      <c r="Z390" s="193"/>
      <c r="AA390" s="200"/>
      <c r="AB390" s="200"/>
      <c r="AH390" s="200"/>
      <c r="AK390" s="200"/>
      <c r="AL390" s="109" t="s">
        <v>417</v>
      </c>
    </row>
    <row r="391" spans="1:39" s="108" customFormat="1" ht="12" customHeight="1">
      <c r="A391" s="231"/>
      <c r="B391" s="204"/>
      <c r="C391" s="1141" t="s">
        <v>489</v>
      </c>
      <c r="D391" s="1141"/>
      <c r="E391" s="1141"/>
      <c r="F391" s="1141"/>
      <c r="G391" s="1141"/>
      <c r="H391" s="1141"/>
      <c r="I391" s="1141"/>
      <c r="J391" s="1141"/>
      <c r="K391" s="1141"/>
      <c r="L391" s="232">
        <v>1512.19</v>
      </c>
      <c r="M391" s="233"/>
      <c r="N391" s="234"/>
      <c r="Z391" s="193"/>
      <c r="AA391" s="200"/>
      <c r="AB391" s="200"/>
      <c r="AH391" s="200"/>
      <c r="AK391" s="200"/>
      <c r="AL391" s="109" t="s">
        <v>489</v>
      </c>
    </row>
    <row r="392" spans="1:39" s="108" customFormat="1" ht="12" customHeight="1">
      <c r="A392" s="231"/>
      <c r="B392" s="204"/>
      <c r="C392" s="1141" t="s">
        <v>490</v>
      </c>
      <c r="D392" s="1141"/>
      <c r="E392" s="1141"/>
      <c r="F392" s="1141"/>
      <c r="G392" s="1141"/>
      <c r="H392" s="1141"/>
      <c r="I392" s="1141"/>
      <c r="J392" s="1141"/>
      <c r="K392" s="1141"/>
      <c r="L392" s="257">
        <v>242.04</v>
      </c>
      <c r="M392" s="233"/>
      <c r="N392" s="234"/>
      <c r="Z392" s="193"/>
      <c r="AA392" s="200"/>
      <c r="AB392" s="200"/>
      <c r="AH392" s="200"/>
      <c r="AK392" s="200"/>
      <c r="AL392" s="109" t="s">
        <v>490</v>
      </c>
    </row>
    <row r="393" spans="1:39" s="108" customFormat="1" ht="12" customHeight="1">
      <c r="A393" s="231"/>
      <c r="B393" s="204"/>
      <c r="C393" s="1141" t="s">
        <v>491</v>
      </c>
      <c r="D393" s="1141"/>
      <c r="E393" s="1141"/>
      <c r="F393" s="1141"/>
      <c r="G393" s="1141"/>
      <c r="H393" s="1141"/>
      <c r="I393" s="1141"/>
      <c r="J393" s="1141"/>
      <c r="K393" s="1141"/>
      <c r="L393" s="257">
        <v>23.11</v>
      </c>
      <c r="M393" s="233"/>
      <c r="N393" s="234"/>
      <c r="Z393" s="193"/>
      <c r="AA393" s="200"/>
      <c r="AB393" s="200"/>
      <c r="AH393" s="200"/>
      <c r="AK393" s="200"/>
      <c r="AL393" s="109" t="s">
        <v>491</v>
      </c>
    </row>
    <row r="394" spans="1:39" s="108" customFormat="1" ht="12" customHeight="1">
      <c r="A394" s="231"/>
      <c r="B394" s="204"/>
      <c r="C394" s="1141" t="s">
        <v>492</v>
      </c>
      <c r="D394" s="1141"/>
      <c r="E394" s="1141"/>
      <c r="F394" s="1141"/>
      <c r="G394" s="1141"/>
      <c r="H394" s="1141"/>
      <c r="I394" s="1141"/>
      <c r="J394" s="1141"/>
      <c r="K394" s="1141"/>
      <c r="L394" s="232">
        <v>30322.27</v>
      </c>
      <c r="M394" s="233"/>
      <c r="N394" s="234"/>
      <c r="Z394" s="193"/>
      <c r="AA394" s="200"/>
      <c r="AB394" s="200"/>
      <c r="AH394" s="200"/>
      <c r="AK394" s="200"/>
      <c r="AL394" s="109" t="s">
        <v>492</v>
      </c>
    </row>
    <row r="395" spans="1:39" s="108" customFormat="1" ht="12" customHeight="1">
      <c r="A395" s="231"/>
      <c r="B395" s="204"/>
      <c r="C395" s="1141" t="s">
        <v>493</v>
      </c>
      <c r="D395" s="1141"/>
      <c r="E395" s="1141"/>
      <c r="F395" s="1141"/>
      <c r="G395" s="1141"/>
      <c r="H395" s="1141"/>
      <c r="I395" s="1141"/>
      <c r="J395" s="1141"/>
      <c r="K395" s="1141"/>
      <c r="L395" s="232">
        <v>1467.89</v>
      </c>
      <c r="M395" s="233"/>
      <c r="N395" s="234"/>
      <c r="Z395" s="193"/>
      <c r="AA395" s="200"/>
      <c r="AB395" s="200"/>
      <c r="AH395" s="200"/>
      <c r="AK395" s="200"/>
      <c r="AL395" s="109" t="s">
        <v>493</v>
      </c>
    </row>
    <row r="396" spans="1:39" s="108" customFormat="1" ht="12" customHeight="1">
      <c r="A396" s="231"/>
      <c r="B396" s="204"/>
      <c r="C396" s="1141" t="s">
        <v>494</v>
      </c>
      <c r="D396" s="1141"/>
      <c r="E396" s="1141"/>
      <c r="F396" s="1141"/>
      <c r="G396" s="1141"/>
      <c r="H396" s="1141"/>
      <c r="I396" s="1141"/>
      <c r="J396" s="1141"/>
      <c r="K396" s="1141"/>
      <c r="L396" s="257">
        <v>767.76</v>
      </c>
      <c r="M396" s="233"/>
      <c r="N396" s="234"/>
      <c r="Z396" s="193"/>
      <c r="AA396" s="200"/>
      <c r="AB396" s="200"/>
      <c r="AH396" s="200"/>
      <c r="AK396" s="200"/>
      <c r="AL396" s="109" t="s">
        <v>494</v>
      </c>
    </row>
    <row r="397" spans="1:39" s="108" customFormat="1" ht="12" customHeight="1">
      <c r="A397" s="231"/>
      <c r="B397" s="204"/>
      <c r="C397" s="1141" t="s">
        <v>431</v>
      </c>
      <c r="D397" s="1141"/>
      <c r="E397" s="1141"/>
      <c r="F397" s="1141"/>
      <c r="G397" s="1141"/>
      <c r="H397" s="1141"/>
      <c r="I397" s="1141"/>
      <c r="J397" s="1141"/>
      <c r="K397" s="1141"/>
      <c r="L397" s="232">
        <v>1768.42</v>
      </c>
      <c r="M397" s="233"/>
      <c r="N397" s="234"/>
      <c r="Z397" s="193"/>
      <c r="AA397" s="200"/>
      <c r="AB397" s="200"/>
      <c r="AH397" s="200"/>
      <c r="AK397" s="200"/>
      <c r="AL397" s="109" t="s">
        <v>431</v>
      </c>
    </row>
    <row r="398" spans="1:39" s="108" customFormat="1" ht="12" customHeight="1">
      <c r="A398" s="231"/>
      <c r="B398" s="204"/>
      <c r="C398" s="1141" t="s">
        <v>432</v>
      </c>
      <c r="D398" s="1141"/>
      <c r="E398" s="1141"/>
      <c r="F398" s="1141"/>
      <c r="G398" s="1141"/>
      <c r="H398" s="1141"/>
      <c r="I398" s="1141"/>
      <c r="J398" s="1141"/>
      <c r="K398" s="1141"/>
      <c r="L398" s="232">
        <v>1675.36</v>
      </c>
      <c r="M398" s="233"/>
      <c r="N398" s="234"/>
      <c r="Z398" s="193"/>
      <c r="AA398" s="200"/>
      <c r="AB398" s="200"/>
      <c r="AH398" s="200"/>
      <c r="AK398" s="200"/>
      <c r="AL398" s="109" t="s">
        <v>432</v>
      </c>
    </row>
    <row r="399" spans="1:39" s="108" customFormat="1" ht="12" customHeight="1">
      <c r="A399" s="231"/>
      <c r="B399" s="204"/>
      <c r="C399" s="1141" t="s">
        <v>433</v>
      </c>
      <c r="D399" s="1141"/>
      <c r="E399" s="1141"/>
      <c r="F399" s="1141"/>
      <c r="G399" s="1141"/>
      <c r="H399" s="1141"/>
      <c r="I399" s="1141"/>
      <c r="J399" s="1141"/>
      <c r="K399" s="1141"/>
      <c r="L399" s="257">
        <v>861.01</v>
      </c>
      <c r="M399" s="233"/>
      <c r="N399" s="234"/>
      <c r="Z399" s="193"/>
      <c r="AA399" s="200"/>
      <c r="AB399" s="200"/>
      <c r="AH399" s="200"/>
      <c r="AK399" s="200"/>
      <c r="AL399" s="109" t="s">
        <v>433</v>
      </c>
    </row>
    <row r="400" spans="1:39" s="108" customFormat="1" ht="12" customHeight="1">
      <c r="A400" s="231"/>
      <c r="B400" s="226"/>
      <c r="C400" s="1142" t="s">
        <v>2051</v>
      </c>
      <c r="D400" s="1142"/>
      <c r="E400" s="1142"/>
      <c r="F400" s="1142"/>
      <c r="G400" s="1142"/>
      <c r="H400" s="1142"/>
      <c r="I400" s="1142"/>
      <c r="J400" s="1142"/>
      <c r="K400" s="1142"/>
      <c r="L400" s="239">
        <v>34845.99</v>
      </c>
      <c r="M400" s="240"/>
      <c r="N400" s="253"/>
      <c r="Z400" s="193"/>
      <c r="AA400" s="200"/>
      <c r="AB400" s="200"/>
      <c r="AH400" s="200"/>
      <c r="AK400" s="200"/>
      <c r="AM400" s="200" t="s">
        <v>2051</v>
      </c>
    </row>
    <row r="401" spans="1:39" s="108" customFormat="1" ht="12" customHeight="1">
      <c r="A401" s="231"/>
      <c r="B401" s="204"/>
      <c r="C401" s="1141" t="s">
        <v>417</v>
      </c>
      <c r="D401" s="1141"/>
      <c r="E401" s="1141"/>
      <c r="F401" s="1141"/>
      <c r="G401" s="1141"/>
      <c r="H401" s="1141"/>
      <c r="I401" s="1141"/>
      <c r="J401" s="1141"/>
      <c r="K401" s="1141"/>
      <c r="L401" s="236"/>
      <c r="M401" s="233"/>
      <c r="N401" s="234"/>
      <c r="Z401" s="193"/>
      <c r="AA401" s="200"/>
      <c r="AB401" s="200"/>
      <c r="AH401" s="200"/>
      <c r="AK401" s="200"/>
      <c r="AL401" s="109" t="s">
        <v>417</v>
      </c>
      <c r="AM401" s="200"/>
    </row>
    <row r="402" spans="1:39" s="108" customFormat="1" ht="12" customHeight="1">
      <c r="A402" s="231"/>
      <c r="B402" s="204"/>
      <c r="C402" s="1141" t="s">
        <v>1204</v>
      </c>
      <c r="D402" s="1141"/>
      <c r="E402" s="1141"/>
      <c r="F402" s="1141"/>
      <c r="G402" s="1141"/>
      <c r="H402" s="1141"/>
      <c r="I402" s="1141"/>
      <c r="J402" s="1141"/>
      <c r="K402" s="1141"/>
      <c r="L402" s="232">
        <v>14091.9</v>
      </c>
      <c r="M402" s="233"/>
      <c r="N402" s="234"/>
      <c r="Z402" s="193"/>
      <c r="AA402" s="200"/>
      <c r="AB402" s="200"/>
      <c r="AH402" s="200"/>
      <c r="AK402" s="200"/>
      <c r="AL402" s="109" t="s">
        <v>1204</v>
      </c>
      <c r="AM402" s="200"/>
    </row>
    <row r="403" spans="1:39" s="108" customFormat="1" ht="24" customHeight="1">
      <c r="A403" s="1089" t="s">
        <v>1310</v>
      </c>
      <c r="B403" s="1090"/>
      <c r="C403" s="1090"/>
      <c r="D403" s="1090"/>
      <c r="E403" s="1090"/>
      <c r="F403" s="1090"/>
      <c r="G403" s="1090"/>
      <c r="H403" s="1090"/>
      <c r="I403" s="1090"/>
      <c r="J403" s="1090"/>
      <c r="K403" s="1090"/>
      <c r="L403" s="1090"/>
      <c r="M403" s="1090"/>
      <c r="N403" s="1095"/>
      <c r="Z403" s="193" t="s">
        <v>1310</v>
      </c>
      <c r="AA403" s="200"/>
      <c r="AB403" s="200"/>
      <c r="AH403" s="200"/>
      <c r="AK403" s="200"/>
      <c r="AM403" s="200"/>
    </row>
    <row r="404" spans="1:39" s="108" customFormat="1" ht="12" customHeight="1">
      <c r="A404" s="1147" t="s">
        <v>743</v>
      </c>
      <c r="B404" s="1148"/>
      <c r="C404" s="1148"/>
      <c r="D404" s="1148"/>
      <c r="E404" s="1148"/>
      <c r="F404" s="1148"/>
      <c r="G404" s="1148"/>
      <c r="H404" s="1148"/>
      <c r="I404" s="1148"/>
      <c r="J404" s="1148"/>
      <c r="K404" s="1148"/>
      <c r="L404" s="1148"/>
      <c r="M404" s="1148"/>
      <c r="N404" s="1149"/>
      <c r="Z404" s="193"/>
      <c r="AA404" s="200" t="s">
        <v>743</v>
      </c>
      <c r="AB404" s="200"/>
      <c r="AH404" s="200"/>
      <c r="AK404" s="200"/>
      <c r="AM404" s="200"/>
    </row>
    <row r="405" spans="1:39" s="108" customFormat="1" ht="33.75" customHeight="1">
      <c r="A405" s="194" t="s">
        <v>616</v>
      </c>
      <c r="B405" s="195" t="s">
        <v>745</v>
      </c>
      <c r="C405" s="1145" t="s">
        <v>746</v>
      </c>
      <c r="D405" s="1145"/>
      <c r="E405" s="1145"/>
      <c r="F405" s="196" t="s">
        <v>414</v>
      </c>
      <c r="G405" s="196"/>
      <c r="H405" s="196"/>
      <c r="I405" s="223">
        <v>0.122</v>
      </c>
      <c r="J405" s="218">
        <v>64.680000000000007</v>
      </c>
      <c r="K405" s="196"/>
      <c r="L405" s="218">
        <v>7.89</v>
      </c>
      <c r="M405" s="196"/>
      <c r="N405" s="199"/>
      <c r="Z405" s="193"/>
      <c r="AA405" s="200"/>
      <c r="AB405" s="200" t="s">
        <v>746</v>
      </c>
      <c r="AH405" s="200"/>
      <c r="AK405" s="200"/>
      <c r="AM405" s="200"/>
    </row>
    <row r="406" spans="1:39" s="108" customFormat="1" ht="12" customHeight="1">
      <c r="A406" s="216"/>
      <c r="B406" s="217"/>
      <c r="C406" s="1141" t="s">
        <v>747</v>
      </c>
      <c r="D406" s="1141"/>
      <c r="E406" s="1141"/>
      <c r="F406" s="1141"/>
      <c r="G406" s="1141"/>
      <c r="H406" s="1141"/>
      <c r="I406" s="1141"/>
      <c r="J406" s="1141"/>
      <c r="K406" s="1141"/>
      <c r="L406" s="1141"/>
      <c r="M406" s="1141"/>
      <c r="N406" s="1146"/>
      <c r="Z406" s="193"/>
      <c r="AA406" s="200"/>
      <c r="AB406" s="200"/>
      <c r="AH406" s="200"/>
      <c r="AI406" s="109" t="s">
        <v>747</v>
      </c>
      <c r="AK406" s="200"/>
      <c r="AM406" s="200"/>
    </row>
    <row r="407" spans="1:39" s="108" customFormat="1" ht="12" customHeight="1">
      <c r="A407" s="216"/>
      <c r="B407" s="217"/>
      <c r="C407" s="1145" t="s">
        <v>398</v>
      </c>
      <c r="D407" s="1145"/>
      <c r="E407" s="1145"/>
      <c r="F407" s="196"/>
      <c r="G407" s="196"/>
      <c r="H407" s="196"/>
      <c r="I407" s="196"/>
      <c r="J407" s="198"/>
      <c r="K407" s="196"/>
      <c r="L407" s="218">
        <v>7.89</v>
      </c>
      <c r="M407" s="212"/>
      <c r="N407" s="199"/>
      <c r="Z407" s="193"/>
      <c r="AA407" s="200"/>
      <c r="AB407" s="200"/>
      <c r="AH407" s="200" t="s">
        <v>398</v>
      </c>
      <c r="AK407" s="200"/>
      <c r="AM407" s="200"/>
    </row>
    <row r="408" spans="1:39" s="108" customFormat="1" ht="33.75" customHeight="1">
      <c r="A408" s="194" t="s">
        <v>619</v>
      </c>
      <c r="B408" s="195" t="s">
        <v>750</v>
      </c>
      <c r="C408" s="1145" t="s">
        <v>751</v>
      </c>
      <c r="D408" s="1145"/>
      <c r="E408" s="1145"/>
      <c r="F408" s="196" t="s">
        <v>414</v>
      </c>
      <c r="G408" s="196"/>
      <c r="H408" s="196"/>
      <c r="I408" s="247">
        <v>0.22</v>
      </c>
      <c r="J408" s="218">
        <v>76.09</v>
      </c>
      <c r="K408" s="196"/>
      <c r="L408" s="218">
        <v>16.739999999999998</v>
      </c>
      <c r="M408" s="196"/>
      <c r="N408" s="199"/>
      <c r="Z408" s="193"/>
      <c r="AA408" s="200"/>
      <c r="AB408" s="200" t="s">
        <v>751</v>
      </c>
      <c r="AH408" s="200"/>
      <c r="AK408" s="200"/>
      <c r="AM408" s="200"/>
    </row>
    <row r="409" spans="1:39" s="108" customFormat="1" ht="12" customHeight="1">
      <c r="A409" s="216"/>
      <c r="B409" s="217"/>
      <c r="C409" s="1141" t="s">
        <v>747</v>
      </c>
      <c r="D409" s="1141"/>
      <c r="E409" s="1141"/>
      <c r="F409" s="1141"/>
      <c r="G409" s="1141"/>
      <c r="H409" s="1141"/>
      <c r="I409" s="1141"/>
      <c r="J409" s="1141"/>
      <c r="K409" s="1141"/>
      <c r="L409" s="1141"/>
      <c r="M409" s="1141"/>
      <c r="N409" s="1146"/>
      <c r="Z409" s="193"/>
      <c r="AA409" s="200"/>
      <c r="AB409" s="200"/>
      <c r="AH409" s="200"/>
      <c r="AI409" s="109" t="s">
        <v>747</v>
      </c>
      <c r="AK409" s="200"/>
      <c r="AM409" s="200"/>
    </row>
    <row r="410" spans="1:39" s="108" customFormat="1" ht="12" customHeight="1">
      <c r="A410" s="216"/>
      <c r="B410" s="217"/>
      <c r="C410" s="1145" t="s">
        <v>398</v>
      </c>
      <c r="D410" s="1145"/>
      <c r="E410" s="1145"/>
      <c r="F410" s="196"/>
      <c r="G410" s="196"/>
      <c r="H410" s="196"/>
      <c r="I410" s="196"/>
      <c r="J410" s="198"/>
      <c r="K410" s="196"/>
      <c r="L410" s="218">
        <v>16.739999999999998</v>
      </c>
      <c r="M410" s="212"/>
      <c r="N410" s="199"/>
      <c r="Z410" s="193"/>
      <c r="AA410" s="200"/>
      <c r="AB410" s="200"/>
      <c r="AH410" s="200" t="s">
        <v>398</v>
      </c>
      <c r="AK410" s="200"/>
      <c r="AM410" s="200"/>
    </row>
    <row r="411" spans="1:39" s="108" customFormat="1" ht="33.75" customHeight="1">
      <c r="A411" s="194" t="s">
        <v>623</v>
      </c>
      <c r="B411" s="195" t="s">
        <v>753</v>
      </c>
      <c r="C411" s="1145" t="s">
        <v>754</v>
      </c>
      <c r="D411" s="1145"/>
      <c r="E411" s="1145"/>
      <c r="F411" s="196" t="s">
        <v>414</v>
      </c>
      <c r="G411" s="196"/>
      <c r="H411" s="196"/>
      <c r="I411" s="223">
        <v>0.115</v>
      </c>
      <c r="J411" s="218">
        <v>106.91</v>
      </c>
      <c r="K411" s="196"/>
      <c r="L411" s="218">
        <v>12.29</v>
      </c>
      <c r="M411" s="196"/>
      <c r="N411" s="199"/>
      <c r="Z411" s="193"/>
      <c r="AA411" s="200"/>
      <c r="AB411" s="200" t="s">
        <v>754</v>
      </c>
      <c r="AH411" s="200"/>
      <c r="AK411" s="200"/>
      <c r="AM411" s="200"/>
    </row>
    <row r="412" spans="1:39" s="108" customFormat="1" ht="12" customHeight="1">
      <c r="A412" s="216"/>
      <c r="B412" s="217"/>
      <c r="C412" s="1141" t="s">
        <v>747</v>
      </c>
      <c r="D412" s="1141"/>
      <c r="E412" s="1141"/>
      <c r="F412" s="1141"/>
      <c r="G412" s="1141"/>
      <c r="H412" s="1141"/>
      <c r="I412" s="1141"/>
      <c r="J412" s="1141"/>
      <c r="K412" s="1141"/>
      <c r="L412" s="1141"/>
      <c r="M412" s="1141"/>
      <c r="N412" s="1146"/>
      <c r="Z412" s="193"/>
      <c r="AA412" s="200"/>
      <c r="AB412" s="200"/>
      <c r="AH412" s="200"/>
      <c r="AI412" s="109" t="s">
        <v>747</v>
      </c>
      <c r="AK412" s="200"/>
      <c r="AM412" s="200"/>
    </row>
    <row r="413" spans="1:39" s="108" customFormat="1" ht="12" customHeight="1">
      <c r="A413" s="216"/>
      <c r="B413" s="217"/>
      <c r="C413" s="1145" t="s">
        <v>398</v>
      </c>
      <c r="D413" s="1145"/>
      <c r="E413" s="1145"/>
      <c r="F413" s="196"/>
      <c r="G413" s="196"/>
      <c r="H413" s="196"/>
      <c r="I413" s="196"/>
      <c r="J413" s="198"/>
      <c r="K413" s="196"/>
      <c r="L413" s="218">
        <v>12.29</v>
      </c>
      <c r="M413" s="212"/>
      <c r="N413" s="199"/>
      <c r="Z413" s="193"/>
      <c r="AA413" s="200"/>
      <c r="AB413" s="200"/>
      <c r="AH413" s="200" t="s">
        <v>398</v>
      </c>
      <c r="AK413" s="200"/>
      <c r="AM413" s="200"/>
    </row>
    <row r="414" spans="1:39" s="108" customFormat="1" ht="12" customHeight="1">
      <c r="A414" s="1147" t="s">
        <v>1221</v>
      </c>
      <c r="B414" s="1148"/>
      <c r="C414" s="1148"/>
      <c r="D414" s="1148"/>
      <c r="E414" s="1148"/>
      <c r="F414" s="1148"/>
      <c r="G414" s="1148"/>
      <c r="H414" s="1148"/>
      <c r="I414" s="1148"/>
      <c r="J414" s="1148"/>
      <c r="K414" s="1148"/>
      <c r="L414" s="1148"/>
      <c r="M414" s="1148"/>
      <c r="N414" s="1149"/>
      <c r="Z414" s="193"/>
      <c r="AA414" s="200" t="s">
        <v>1221</v>
      </c>
      <c r="AB414" s="200"/>
      <c r="AH414" s="200"/>
      <c r="AK414" s="200"/>
      <c r="AM414" s="200"/>
    </row>
    <row r="415" spans="1:39" s="108" customFormat="1" ht="33.75" customHeight="1">
      <c r="A415" s="194" t="s">
        <v>628</v>
      </c>
      <c r="B415" s="195" t="s">
        <v>1223</v>
      </c>
      <c r="C415" s="1145" t="s">
        <v>1224</v>
      </c>
      <c r="D415" s="1145"/>
      <c r="E415" s="1145"/>
      <c r="F415" s="196" t="s">
        <v>414</v>
      </c>
      <c r="G415" s="196"/>
      <c r="H415" s="196"/>
      <c r="I415" s="223">
        <v>1.2999999999999999E-2</v>
      </c>
      <c r="J415" s="218">
        <v>62.85</v>
      </c>
      <c r="K415" s="196"/>
      <c r="L415" s="218">
        <v>0.82</v>
      </c>
      <c r="M415" s="196"/>
      <c r="N415" s="199"/>
      <c r="Z415" s="193"/>
      <c r="AA415" s="200"/>
      <c r="AB415" s="200" t="s">
        <v>1224</v>
      </c>
      <c r="AH415" s="200"/>
      <c r="AK415" s="200"/>
      <c r="AM415" s="200"/>
    </row>
    <row r="416" spans="1:39" s="108" customFormat="1" ht="12" customHeight="1">
      <c r="A416" s="216"/>
      <c r="B416" s="217"/>
      <c r="C416" s="1141" t="s">
        <v>747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B416" s="200"/>
      <c r="AH416" s="200"/>
      <c r="AI416" s="109" t="s">
        <v>747</v>
      </c>
      <c r="AK416" s="200"/>
      <c r="AM416" s="200"/>
    </row>
    <row r="417" spans="1:41" s="108" customFormat="1" ht="12" customHeight="1">
      <c r="A417" s="216"/>
      <c r="B417" s="217"/>
      <c r="C417" s="1145" t="s">
        <v>398</v>
      </c>
      <c r="D417" s="1145"/>
      <c r="E417" s="1145"/>
      <c r="F417" s="196"/>
      <c r="G417" s="196"/>
      <c r="H417" s="196"/>
      <c r="I417" s="196"/>
      <c r="J417" s="198"/>
      <c r="K417" s="196"/>
      <c r="L417" s="218">
        <v>0.82</v>
      </c>
      <c r="M417" s="212"/>
      <c r="N417" s="199"/>
      <c r="Z417" s="193"/>
      <c r="AA417" s="200"/>
      <c r="AB417" s="200"/>
      <c r="AH417" s="200" t="s">
        <v>398</v>
      </c>
      <c r="AK417" s="200"/>
      <c r="AM417" s="200"/>
    </row>
    <row r="418" spans="1:41" s="108" customFormat="1" ht="33.75" customHeight="1">
      <c r="A418" s="194" t="s">
        <v>636</v>
      </c>
      <c r="B418" s="195" t="s">
        <v>1226</v>
      </c>
      <c r="C418" s="1145" t="s">
        <v>1227</v>
      </c>
      <c r="D418" s="1145"/>
      <c r="E418" s="1145"/>
      <c r="F418" s="196" t="s">
        <v>414</v>
      </c>
      <c r="G418" s="196"/>
      <c r="H418" s="196"/>
      <c r="I418" s="223">
        <v>7.1999999999999995E-2</v>
      </c>
      <c r="J418" s="218">
        <v>103.88</v>
      </c>
      <c r="K418" s="196"/>
      <c r="L418" s="218">
        <v>7.48</v>
      </c>
      <c r="M418" s="196"/>
      <c r="N418" s="199"/>
      <c r="Z418" s="193"/>
      <c r="AA418" s="200"/>
      <c r="AB418" s="200" t="s">
        <v>1227</v>
      </c>
      <c r="AH418" s="200"/>
      <c r="AK418" s="200"/>
      <c r="AM418" s="200"/>
    </row>
    <row r="419" spans="1:41" s="108" customFormat="1" ht="12" customHeight="1">
      <c r="A419" s="216"/>
      <c r="B419" s="217"/>
      <c r="C419" s="1141" t="s">
        <v>747</v>
      </c>
      <c r="D419" s="1141"/>
      <c r="E419" s="1141"/>
      <c r="F419" s="1141"/>
      <c r="G419" s="1141"/>
      <c r="H419" s="1141"/>
      <c r="I419" s="1141"/>
      <c r="J419" s="1141"/>
      <c r="K419" s="1141"/>
      <c r="L419" s="1141"/>
      <c r="M419" s="1141"/>
      <c r="N419" s="1146"/>
      <c r="Z419" s="193"/>
      <c r="AA419" s="200"/>
      <c r="AB419" s="200"/>
      <c r="AH419" s="200"/>
      <c r="AI419" s="109" t="s">
        <v>747</v>
      </c>
      <c r="AK419" s="200"/>
      <c r="AM419" s="200"/>
    </row>
    <row r="420" spans="1:41" s="108" customFormat="1" ht="12" customHeight="1">
      <c r="A420" s="216"/>
      <c r="B420" s="217"/>
      <c r="C420" s="1145" t="s">
        <v>398</v>
      </c>
      <c r="D420" s="1145"/>
      <c r="E420" s="1145"/>
      <c r="F420" s="196"/>
      <c r="G420" s="196"/>
      <c r="H420" s="196"/>
      <c r="I420" s="196"/>
      <c r="J420" s="198"/>
      <c r="K420" s="196"/>
      <c r="L420" s="218">
        <v>7.48</v>
      </c>
      <c r="M420" s="212"/>
      <c r="N420" s="199"/>
      <c r="Z420" s="193"/>
      <c r="AA420" s="200"/>
      <c r="AB420" s="200"/>
      <c r="AH420" s="200" t="s">
        <v>398</v>
      </c>
      <c r="AK420" s="200"/>
      <c r="AM420" s="200"/>
    </row>
    <row r="421" spans="1:41" s="108" customFormat="1" ht="1.5" customHeight="1">
      <c r="A421" s="224"/>
      <c r="B421" s="217"/>
      <c r="C421" s="217"/>
      <c r="D421" s="217"/>
      <c r="E421" s="217"/>
      <c r="F421" s="225"/>
      <c r="G421" s="225"/>
      <c r="H421" s="225"/>
      <c r="I421" s="225"/>
      <c r="J421" s="226"/>
      <c r="K421" s="225"/>
      <c r="L421" s="226"/>
      <c r="M421" s="207"/>
      <c r="N421" s="226"/>
      <c r="Z421" s="193"/>
      <c r="AA421" s="200"/>
      <c r="AB421" s="200"/>
      <c r="AH421" s="200"/>
      <c r="AK421" s="200"/>
      <c r="AM421" s="200"/>
    </row>
    <row r="422" spans="1:41" s="108" customFormat="1" ht="22.5" customHeight="1">
      <c r="A422" s="227"/>
      <c r="B422" s="198"/>
      <c r="C422" s="1145" t="s">
        <v>1311</v>
      </c>
      <c r="D422" s="1145"/>
      <c r="E422" s="1145"/>
      <c r="F422" s="1145"/>
      <c r="G422" s="1145"/>
      <c r="H422" s="1145"/>
      <c r="I422" s="1145"/>
      <c r="J422" s="1145"/>
      <c r="K422" s="1145"/>
      <c r="L422" s="228"/>
      <c r="M422" s="229"/>
      <c r="N422" s="230"/>
      <c r="Z422" s="193"/>
      <c r="AA422" s="200"/>
      <c r="AB422" s="200"/>
      <c r="AH422" s="200"/>
      <c r="AK422" s="200" t="s">
        <v>1311</v>
      </c>
      <c r="AM422" s="200"/>
    </row>
    <row r="423" spans="1:41" s="108" customFormat="1" ht="12" customHeight="1">
      <c r="A423" s="231"/>
      <c r="B423" s="204"/>
      <c r="C423" s="1141" t="s">
        <v>416</v>
      </c>
      <c r="D423" s="1141"/>
      <c r="E423" s="1141"/>
      <c r="F423" s="1141"/>
      <c r="G423" s="1141"/>
      <c r="H423" s="1141"/>
      <c r="I423" s="1141"/>
      <c r="J423" s="1141"/>
      <c r="K423" s="1141"/>
      <c r="L423" s="257">
        <v>45.22</v>
      </c>
      <c r="M423" s="233"/>
      <c r="N423" s="234"/>
      <c r="Z423" s="193"/>
      <c r="AA423" s="200"/>
      <c r="AB423" s="200"/>
      <c r="AH423" s="200"/>
      <c r="AK423" s="200"/>
      <c r="AL423" s="109" t="s">
        <v>416</v>
      </c>
      <c r="AM423" s="200"/>
    </row>
    <row r="424" spans="1:41" s="108" customFormat="1" ht="12" customHeight="1">
      <c r="A424" s="231"/>
      <c r="B424" s="204"/>
      <c r="C424" s="1141" t="s">
        <v>417</v>
      </c>
      <c r="D424" s="1141"/>
      <c r="E424" s="1141"/>
      <c r="F424" s="1141"/>
      <c r="G424" s="1141"/>
      <c r="H424" s="1141"/>
      <c r="I424" s="1141"/>
      <c r="J424" s="1141"/>
      <c r="K424" s="1141"/>
      <c r="L424" s="236"/>
      <c r="M424" s="233"/>
      <c r="N424" s="234"/>
      <c r="Z424" s="193"/>
      <c r="AA424" s="200"/>
      <c r="AB424" s="200"/>
      <c r="AH424" s="200"/>
      <c r="AK424" s="200"/>
      <c r="AL424" s="109" t="s">
        <v>417</v>
      </c>
      <c r="AM424" s="200"/>
    </row>
    <row r="425" spans="1:41" s="108" customFormat="1" ht="12" customHeight="1">
      <c r="A425" s="231"/>
      <c r="B425" s="204"/>
      <c r="C425" s="1141" t="s">
        <v>420</v>
      </c>
      <c r="D425" s="1141"/>
      <c r="E425" s="1141"/>
      <c r="F425" s="1141"/>
      <c r="G425" s="1141"/>
      <c r="H425" s="1141"/>
      <c r="I425" s="1141"/>
      <c r="J425" s="1141"/>
      <c r="K425" s="1141"/>
      <c r="L425" s="257">
        <v>45.22</v>
      </c>
      <c r="M425" s="233"/>
      <c r="N425" s="234"/>
      <c r="Z425" s="193"/>
      <c r="AA425" s="200"/>
      <c r="AB425" s="200"/>
      <c r="AH425" s="200"/>
      <c r="AK425" s="200"/>
      <c r="AL425" s="109" t="s">
        <v>420</v>
      </c>
      <c r="AM425" s="200"/>
    </row>
    <row r="426" spans="1:41" s="108" customFormat="1" ht="12" customHeight="1">
      <c r="A426" s="231"/>
      <c r="B426" s="204"/>
      <c r="C426" s="1141" t="s">
        <v>421</v>
      </c>
      <c r="D426" s="1141"/>
      <c r="E426" s="1141"/>
      <c r="F426" s="1141"/>
      <c r="G426" s="1141"/>
      <c r="H426" s="1141"/>
      <c r="I426" s="1141"/>
      <c r="J426" s="1141"/>
      <c r="K426" s="1141"/>
      <c r="L426" s="257">
        <v>45.22</v>
      </c>
      <c r="M426" s="233"/>
      <c r="N426" s="234"/>
      <c r="Z426" s="193"/>
      <c r="AA426" s="200"/>
      <c r="AB426" s="200"/>
      <c r="AH426" s="200"/>
      <c r="AK426" s="200"/>
      <c r="AL426" s="109" t="s">
        <v>421</v>
      </c>
      <c r="AM426" s="200"/>
    </row>
    <row r="427" spans="1:41" s="108" customFormat="1" ht="12" customHeight="1">
      <c r="A427" s="231"/>
      <c r="B427" s="204"/>
      <c r="C427" s="1141" t="s">
        <v>417</v>
      </c>
      <c r="D427" s="1141"/>
      <c r="E427" s="1141"/>
      <c r="F427" s="1141"/>
      <c r="G427" s="1141"/>
      <c r="H427" s="1141"/>
      <c r="I427" s="1141"/>
      <c r="J427" s="1141"/>
      <c r="K427" s="1141"/>
      <c r="L427" s="236"/>
      <c r="M427" s="233"/>
      <c r="N427" s="234"/>
      <c r="Z427" s="193"/>
      <c r="AA427" s="200"/>
      <c r="AB427" s="200"/>
      <c r="AH427" s="200"/>
      <c r="AK427" s="200"/>
      <c r="AL427" s="109" t="s">
        <v>417</v>
      </c>
      <c r="AM427" s="200"/>
    </row>
    <row r="428" spans="1:41" s="108" customFormat="1" ht="12" customHeight="1">
      <c r="A428" s="231"/>
      <c r="B428" s="204"/>
      <c r="C428" s="1141" t="s">
        <v>492</v>
      </c>
      <c r="D428" s="1141"/>
      <c r="E428" s="1141"/>
      <c r="F428" s="1141"/>
      <c r="G428" s="1141"/>
      <c r="H428" s="1141"/>
      <c r="I428" s="1141"/>
      <c r="J428" s="1141"/>
      <c r="K428" s="1141"/>
      <c r="L428" s="257">
        <v>45.22</v>
      </c>
      <c r="M428" s="233"/>
      <c r="N428" s="234"/>
      <c r="Z428" s="193"/>
      <c r="AA428" s="200"/>
      <c r="AB428" s="200"/>
      <c r="AH428" s="200"/>
      <c r="AK428" s="200"/>
      <c r="AL428" s="109" t="s">
        <v>492</v>
      </c>
      <c r="AM428" s="200"/>
    </row>
    <row r="429" spans="1:41" s="108" customFormat="1" ht="22.5" customHeight="1">
      <c r="A429" s="231"/>
      <c r="B429" s="226"/>
      <c r="C429" s="1142" t="s">
        <v>1312</v>
      </c>
      <c r="D429" s="1142"/>
      <c r="E429" s="1142"/>
      <c r="F429" s="1142"/>
      <c r="G429" s="1142"/>
      <c r="H429" s="1142"/>
      <c r="I429" s="1142"/>
      <c r="J429" s="1142"/>
      <c r="K429" s="1142"/>
      <c r="L429" s="258">
        <v>45.22</v>
      </c>
      <c r="M429" s="240"/>
      <c r="N429" s="253"/>
      <c r="Z429" s="193"/>
      <c r="AA429" s="200"/>
      <c r="AB429" s="200"/>
      <c r="AH429" s="200"/>
      <c r="AK429" s="200"/>
      <c r="AM429" s="200" t="s">
        <v>1312</v>
      </c>
    </row>
    <row r="430" spans="1:41" s="108" customFormat="1" ht="2.25" customHeight="1"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</row>
    <row r="431" spans="1:41" s="108" customFormat="1" ht="11.25" customHeight="1">
      <c r="A431" s="227"/>
      <c r="B431" s="198"/>
      <c r="C431" s="1145" t="s">
        <v>415</v>
      </c>
      <c r="D431" s="1145"/>
      <c r="E431" s="1145"/>
      <c r="F431" s="1145"/>
      <c r="G431" s="1145"/>
      <c r="H431" s="1145"/>
      <c r="I431" s="1145"/>
      <c r="J431" s="1145"/>
      <c r="K431" s="1145"/>
      <c r="L431" s="228"/>
      <c r="M431" s="229"/>
      <c r="N431" s="230"/>
      <c r="AN431" s="200" t="s">
        <v>415</v>
      </c>
    </row>
    <row r="432" spans="1:41" s="108" customFormat="1" ht="16.5" customHeight="1">
      <c r="A432" s="231"/>
      <c r="B432" s="204"/>
      <c r="C432" s="1141" t="s">
        <v>416</v>
      </c>
      <c r="D432" s="1141"/>
      <c r="E432" s="1141"/>
      <c r="F432" s="1141"/>
      <c r="G432" s="1141"/>
      <c r="H432" s="1141"/>
      <c r="I432" s="1141"/>
      <c r="J432" s="1141"/>
      <c r="K432" s="1141"/>
      <c r="L432" s="232">
        <v>32354.84</v>
      </c>
      <c r="M432" s="233"/>
      <c r="N432" s="234"/>
      <c r="O432" s="235"/>
      <c r="P432" s="235"/>
      <c r="Q432" s="235"/>
      <c r="AN432" s="200"/>
      <c r="AO432" s="109" t="s">
        <v>416</v>
      </c>
    </row>
    <row r="433" spans="1:41" s="108" customFormat="1" ht="16.5" customHeight="1">
      <c r="A433" s="231"/>
      <c r="B433" s="204"/>
      <c r="C433" s="1141" t="s">
        <v>417</v>
      </c>
      <c r="D433" s="1141"/>
      <c r="E433" s="1141"/>
      <c r="F433" s="1141"/>
      <c r="G433" s="1141"/>
      <c r="H433" s="1141"/>
      <c r="I433" s="1141"/>
      <c r="J433" s="1141"/>
      <c r="K433" s="1141"/>
      <c r="L433" s="236"/>
      <c r="M433" s="233"/>
      <c r="N433" s="234"/>
      <c r="O433" s="235"/>
      <c r="P433" s="235"/>
      <c r="Q433" s="235"/>
      <c r="AN433" s="200"/>
      <c r="AO433" s="109" t="s">
        <v>417</v>
      </c>
    </row>
    <row r="434" spans="1:41" s="108" customFormat="1" ht="16.5" customHeight="1">
      <c r="A434" s="231"/>
      <c r="B434" s="204"/>
      <c r="C434" s="1141" t="s">
        <v>488</v>
      </c>
      <c r="D434" s="1141"/>
      <c r="E434" s="1141"/>
      <c r="F434" s="1141"/>
      <c r="G434" s="1141"/>
      <c r="H434" s="1141"/>
      <c r="I434" s="1141"/>
      <c r="J434" s="1141"/>
      <c r="K434" s="1141"/>
      <c r="L434" s="232">
        <v>1745.31</v>
      </c>
      <c r="M434" s="233"/>
      <c r="N434" s="234"/>
      <c r="O434" s="235"/>
      <c r="P434" s="235"/>
      <c r="Q434" s="235"/>
      <c r="AN434" s="200"/>
      <c r="AO434" s="109" t="s">
        <v>488</v>
      </c>
    </row>
    <row r="435" spans="1:41" s="108" customFormat="1" ht="16.5" customHeight="1">
      <c r="A435" s="231"/>
      <c r="B435" s="204"/>
      <c r="C435" s="1141" t="s">
        <v>418</v>
      </c>
      <c r="D435" s="1141"/>
      <c r="E435" s="1141"/>
      <c r="F435" s="1141"/>
      <c r="G435" s="1141"/>
      <c r="H435" s="1141"/>
      <c r="I435" s="1141"/>
      <c r="J435" s="1141"/>
      <c r="K435" s="1141"/>
      <c r="L435" s="257">
        <v>242.04</v>
      </c>
      <c r="M435" s="233"/>
      <c r="N435" s="234"/>
      <c r="O435" s="235"/>
      <c r="P435" s="235"/>
      <c r="Q435" s="235"/>
      <c r="AN435" s="200"/>
      <c r="AO435" s="109" t="s">
        <v>418</v>
      </c>
    </row>
    <row r="436" spans="1:41" s="108" customFormat="1" ht="16.5" customHeight="1">
      <c r="A436" s="231"/>
      <c r="B436" s="204"/>
      <c r="C436" s="1141" t="s">
        <v>419</v>
      </c>
      <c r="D436" s="1141"/>
      <c r="E436" s="1141"/>
      <c r="F436" s="1141"/>
      <c r="G436" s="1141"/>
      <c r="H436" s="1141"/>
      <c r="I436" s="1141"/>
      <c r="J436" s="1141"/>
      <c r="K436" s="1141"/>
      <c r="L436" s="257">
        <v>23.11</v>
      </c>
      <c r="M436" s="233"/>
      <c r="N436" s="234"/>
      <c r="O436" s="235"/>
      <c r="P436" s="235"/>
      <c r="Q436" s="235"/>
      <c r="AN436" s="200"/>
      <c r="AO436" s="109" t="s">
        <v>419</v>
      </c>
    </row>
    <row r="437" spans="1:41" s="108" customFormat="1" ht="16.5" customHeight="1">
      <c r="A437" s="231"/>
      <c r="B437" s="204"/>
      <c r="C437" s="1141" t="s">
        <v>420</v>
      </c>
      <c r="D437" s="1141"/>
      <c r="E437" s="1141"/>
      <c r="F437" s="1141"/>
      <c r="G437" s="1141"/>
      <c r="H437" s="1141"/>
      <c r="I437" s="1141"/>
      <c r="J437" s="1141"/>
      <c r="K437" s="1141"/>
      <c r="L437" s="232">
        <v>30367.49</v>
      </c>
      <c r="M437" s="233"/>
      <c r="N437" s="234"/>
      <c r="O437" s="235"/>
      <c r="P437" s="235"/>
      <c r="Q437" s="235"/>
      <c r="AN437" s="200"/>
      <c r="AO437" s="109" t="s">
        <v>420</v>
      </c>
    </row>
    <row r="438" spans="1:41" s="108" customFormat="1" ht="45">
      <c r="A438" s="231"/>
      <c r="B438" s="204" t="s">
        <v>422</v>
      </c>
      <c r="C438" s="1141" t="s">
        <v>421</v>
      </c>
      <c r="D438" s="1141"/>
      <c r="E438" s="1141"/>
      <c r="F438" s="1141"/>
      <c r="G438" s="1141"/>
      <c r="H438" s="1141"/>
      <c r="I438" s="1141"/>
      <c r="J438" s="1141"/>
      <c r="K438" s="1141"/>
      <c r="L438" s="257">
        <v>579.05999999999995</v>
      </c>
      <c r="M438" s="238">
        <v>9.3800000000000008</v>
      </c>
      <c r="N438" s="237">
        <v>5432</v>
      </c>
      <c r="O438" s="235"/>
      <c r="P438" s="235"/>
      <c r="Q438" s="235"/>
      <c r="AN438" s="200"/>
      <c r="AO438" s="109" t="s">
        <v>421</v>
      </c>
    </row>
    <row r="439" spans="1:41" s="108" customFormat="1" ht="16.5" customHeight="1">
      <c r="A439" s="231"/>
      <c r="B439" s="204"/>
      <c r="C439" s="1141" t="s">
        <v>417</v>
      </c>
      <c r="D439" s="1141"/>
      <c r="E439" s="1141"/>
      <c r="F439" s="1141"/>
      <c r="G439" s="1141"/>
      <c r="H439" s="1141"/>
      <c r="I439" s="1141"/>
      <c r="J439" s="1141"/>
      <c r="K439" s="1141"/>
      <c r="L439" s="236"/>
      <c r="M439" s="233"/>
      <c r="N439" s="234"/>
      <c r="O439" s="235"/>
      <c r="P439" s="235"/>
      <c r="Q439" s="235"/>
      <c r="AN439" s="200"/>
      <c r="AO439" s="109" t="s">
        <v>417</v>
      </c>
    </row>
    <row r="440" spans="1:41" s="108" customFormat="1" ht="16.5" customHeight="1">
      <c r="A440" s="231"/>
      <c r="B440" s="204"/>
      <c r="C440" s="1141" t="s">
        <v>489</v>
      </c>
      <c r="D440" s="1141"/>
      <c r="E440" s="1141"/>
      <c r="F440" s="1141"/>
      <c r="G440" s="1141"/>
      <c r="H440" s="1141"/>
      <c r="I440" s="1141"/>
      <c r="J440" s="1141"/>
      <c r="K440" s="1141"/>
      <c r="L440" s="257">
        <v>233.12</v>
      </c>
      <c r="M440" s="233"/>
      <c r="N440" s="234"/>
      <c r="O440" s="235"/>
      <c r="P440" s="235"/>
      <c r="Q440" s="235"/>
      <c r="AN440" s="200"/>
      <c r="AO440" s="109" t="s">
        <v>489</v>
      </c>
    </row>
    <row r="441" spans="1:41" s="108" customFormat="1" ht="16.5" customHeight="1">
      <c r="A441" s="231"/>
      <c r="B441" s="204"/>
      <c r="C441" s="1141" t="s">
        <v>492</v>
      </c>
      <c r="D441" s="1141"/>
      <c r="E441" s="1141"/>
      <c r="F441" s="1141"/>
      <c r="G441" s="1141"/>
      <c r="H441" s="1141"/>
      <c r="I441" s="1141"/>
      <c r="J441" s="1141"/>
      <c r="K441" s="1141"/>
      <c r="L441" s="257">
        <v>45.22</v>
      </c>
      <c r="M441" s="233"/>
      <c r="N441" s="234"/>
      <c r="O441" s="235"/>
      <c r="P441" s="235"/>
      <c r="Q441" s="235"/>
      <c r="AN441" s="200"/>
      <c r="AO441" s="109" t="s">
        <v>492</v>
      </c>
    </row>
    <row r="442" spans="1:41" s="108" customFormat="1" ht="16.5" customHeight="1">
      <c r="A442" s="231"/>
      <c r="B442" s="204"/>
      <c r="C442" s="1141" t="s">
        <v>493</v>
      </c>
      <c r="D442" s="1141"/>
      <c r="E442" s="1141"/>
      <c r="F442" s="1141"/>
      <c r="G442" s="1141"/>
      <c r="H442" s="1141"/>
      <c r="I442" s="1141"/>
      <c r="J442" s="1141"/>
      <c r="K442" s="1141"/>
      <c r="L442" s="257">
        <v>207.47</v>
      </c>
      <c r="M442" s="233"/>
      <c r="N442" s="234"/>
      <c r="O442" s="235"/>
      <c r="P442" s="235"/>
      <c r="Q442" s="235"/>
      <c r="AN442" s="200"/>
      <c r="AO442" s="109" t="s">
        <v>493</v>
      </c>
    </row>
    <row r="443" spans="1:41" s="108" customFormat="1" ht="16.5" customHeight="1">
      <c r="A443" s="231"/>
      <c r="B443" s="204"/>
      <c r="C443" s="1141" t="s">
        <v>494</v>
      </c>
      <c r="D443" s="1141"/>
      <c r="E443" s="1141"/>
      <c r="F443" s="1141"/>
      <c r="G443" s="1141"/>
      <c r="H443" s="1141"/>
      <c r="I443" s="1141"/>
      <c r="J443" s="1141"/>
      <c r="K443" s="1141"/>
      <c r="L443" s="257">
        <v>93.25</v>
      </c>
      <c r="M443" s="233"/>
      <c r="N443" s="234"/>
      <c r="O443" s="235"/>
      <c r="P443" s="235"/>
      <c r="Q443" s="235"/>
      <c r="AN443" s="200"/>
      <c r="AO443" s="109" t="s">
        <v>494</v>
      </c>
    </row>
    <row r="444" spans="1:41" s="108" customFormat="1" ht="45">
      <c r="A444" s="231"/>
      <c r="B444" s="204" t="s">
        <v>422</v>
      </c>
      <c r="C444" s="1141" t="s">
        <v>910</v>
      </c>
      <c r="D444" s="1141"/>
      <c r="E444" s="1141"/>
      <c r="F444" s="1141"/>
      <c r="G444" s="1141"/>
      <c r="H444" s="1141"/>
      <c r="I444" s="1141"/>
      <c r="J444" s="1141"/>
      <c r="K444" s="1141"/>
      <c r="L444" s="232">
        <v>34312.15</v>
      </c>
      <c r="M444" s="238">
        <v>9.3800000000000008</v>
      </c>
      <c r="N444" s="237">
        <v>321848</v>
      </c>
      <c r="O444" s="235"/>
      <c r="P444" s="235"/>
      <c r="Q444" s="235"/>
      <c r="AN444" s="200"/>
      <c r="AO444" s="109" t="s">
        <v>910</v>
      </c>
    </row>
    <row r="445" spans="1:41" s="108" customFormat="1" ht="16.5" customHeight="1">
      <c r="A445" s="231"/>
      <c r="B445" s="204"/>
      <c r="C445" s="1141" t="s">
        <v>417</v>
      </c>
      <c r="D445" s="1141"/>
      <c r="E445" s="1141"/>
      <c r="F445" s="1141"/>
      <c r="G445" s="1141"/>
      <c r="H445" s="1141"/>
      <c r="I445" s="1141"/>
      <c r="J445" s="1141"/>
      <c r="K445" s="1141"/>
      <c r="L445" s="236"/>
      <c r="M445" s="233"/>
      <c r="N445" s="234"/>
      <c r="O445" s="235"/>
      <c r="P445" s="235"/>
      <c r="Q445" s="235"/>
      <c r="AN445" s="200"/>
      <c r="AO445" s="109" t="s">
        <v>417</v>
      </c>
    </row>
    <row r="446" spans="1:41" s="108" customFormat="1" ht="16.5" customHeight="1">
      <c r="A446" s="231"/>
      <c r="B446" s="204"/>
      <c r="C446" s="1141" t="s">
        <v>489</v>
      </c>
      <c r="D446" s="1141"/>
      <c r="E446" s="1141"/>
      <c r="F446" s="1141"/>
      <c r="G446" s="1141"/>
      <c r="H446" s="1141"/>
      <c r="I446" s="1141"/>
      <c r="J446" s="1141"/>
      <c r="K446" s="1141"/>
      <c r="L446" s="232">
        <v>1512.19</v>
      </c>
      <c r="M446" s="233"/>
      <c r="N446" s="234"/>
      <c r="O446" s="235"/>
      <c r="P446" s="235"/>
      <c r="Q446" s="235"/>
      <c r="AN446" s="200"/>
      <c r="AO446" s="109" t="s">
        <v>489</v>
      </c>
    </row>
    <row r="447" spans="1:41" s="108" customFormat="1" ht="16.5" customHeight="1">
      <c r="A447" s="231"/>
      <c r="B447" s="204"/>
      <c r="C447" s="1141" t="s">
        <v>490</v>
      </c>
      <c r="D447" s="1141"/>
      <c r="E447" s="1141"/>
      <c r="F447" s="1141"/>
      <c r="G447" s="1141"/>
      <c r="H447" s="1141"/>
      <c r="I447" s="1141"/>
      <c r="J447" s="1141"/>
      <c r="K447" s="1141"/>
      <c r="L447" s="257">
        <v>242.04</v>
      </c>
      <c r="M447" s="233"/>
      <c r="N447" s="234"/>
      <c r="O447" s="235"/>
      <c r="P447" s="235"/>
      <c r="Q447" s="235"/>
      <c r="AN447" s="200"/>
      <c r="AO447" s="109" t="s">
        <v>490</v>
      </c>
    </row>
    <row r="448" spans="1:41" s="108" customFormat="1" ht="16.5" customHeight="1">
      <c r="A448" s="231"/>
      <c r="B448" s="204"/>
      <c r="C448" s="1141" t="s">
        <v>491</v>
      </c>
      <c r="D448" s="1141"/>
      <c r="E448" s="1141"/>
      <c r="F448" s="1141"/>
      <c r="G448" s="1141"/>
      <c r="H448" s="1141"/>
      <c r="I448" s="1141"/>
      <c r="J448" s="1141"/>
      <c r="K448" s="1141"/>
      <c r="L448" s="257">
        <v>23.11</v>
      </c>
      <c r="M448" s="233"/>
      <c r="N448" s="234"/>
      <c r="O448" s="235"/>
      <c r="P448" s="235"/>
      <c r="Q448" s="235"/>
      <c r="AN448" s="200"/>
      <c r="AO448" s="109" t="s">
        <v>491</v>
      </c>
    </row>
    <row r="449" spans="1:42" s="108" customFormat="1" ht="16.5" customHeight="1">
      <c r="A449" s="231"/>
      <c r="B449" s="204"/>
      <c r="C449" s="1141" t="s">
        <v>492</v>
      </c>
      <c r="D449" s="1141"/>
      <c r="E449" s="1141"/>
      <c r="F449" s="1141"/>
      <c r="G449" s="1141"/>
      <c r="H449" s="1141"/>
      <c r="I449" s="1141"/>
      <c r="J449" s="1141"/>
      <c r="K449" s="1141"/>
      <c r="L449" s="232">
        <v>30322.27</v>
      </c>
      <c r="M449" s="233"/>
      <c r="N449" s="234"/>
      <c r="O449" s="235"/>
      <c r="P449" s="235"/>
      <c r="Q449" s="235"/>
      <c r="AN449" s="200"/>
      <c r="AO449" s="109" t="s">
        <v>492</v>
      </c>
    </row>
    <row r="450" spans="1:42" s="108" customFormat="1" ht="16.5" customHeight="1">
      <c r="A450" s="231"/>
      <c r="B450" s="204"/>
      <c r="C450" s="1141" t="s">
        <v>493</v>
      </c>
      <c r="D450" s="1141"/>
      <c r="E450" s="1141"/>
      <c r="F450" s="1141"/>
      <c r="G450" s="1141"/>
      <c r="H450" s="1141"/>
      <c r="I450" s="1141"/>
      <c r="J450" s="1141"/>
      <c r="K450" s="1141"/>
      <c r="L450" s="232">
        <v>1467.89</v>
      </c>
      <c r="M450" s="233"/>
      <c r="N450" s="234"/>
      <c r="O450" s="235"/>
      <c r="P450" s="235"/>
      <c r="Q450" s="235"/>
      <c r="AN450" s="200"/>
      <c r="AO450" s="109" t="s">
        <v>493</v>
      </c>
    </row>
    <row r="451" spans="1:42" s="108" customFormat="1" ht="16.5" customHeight="1">
      <c r="A451" s="231"/>
      <c r="B451" s="204"/>
      <c r="C451" s="1141" t="s">
        <v>494</v>
      </c>
      <c r="D451" s="1141"/>
      <c r="E451" s="1141"/>
      <c r="F451" s="1141"/>
      <c r="G451" s="1141"/>
      <c r="H451" s="1141"/>
      <c r="I451" s="1141"/>
      <c r="J451" s="1141"/>
      <c r="K451" s="1141"/>
      <c r="L451" s="257">
        <v>767.76</v>
      </c>
      <c r="M451" s="233"/>
      <c r="N451" s="234"/>
      <c r="O451" s="235"/>
      <c r="P451" s="235"/>
      <c r="Q451" s="235"/>
      <c r="AN451" s="200"/>
      <c r="AO451" s="109" t="s">
        <v>494</v>
      </c>
    </row>
    <row r="452" spans="1:42" s="108" customFormat="1" ht="16.5" customHeight="1">
      <c r="A452" s="231"/>
      <c r="B452" s="204"/>
      <c r="C452" s="1141" t="s">
        <v>431</v>
      </c>
      <c r="D452" s="1141"/>
      <c r="E452" s="1141"/>
      <c r="F452" s="1141"/>
      <c r="G452" s="1141"/>
      <c r="H452" s="1141"/>
      <c r="I452" s="1141"/>
      <c r="J452" s="1141"/>
      <c r="K452" s="1141"/>
      <c r="L452" s="232">
        <v>1768.42</v>
      </c>
      <c r="M452" s="233"/>
      <c r="N452" s="234"/>
      <c r="O452" s="235"/>
      <c r="P452" s="235"/>
      <c r="Q452" s="235"/>
      <c r="AN452" s="200"/>
      <c r="AO452" s="109" t="s">
        <v>431</v>
      </c>
    </row>
    <row r="453" spans="1:42" s="108" customFormat="1" ht="16.5" customHeight="1">
      <c r="A453" s="231"/>
      <c r="B453" s="204"/>
      <c r="C453" s="1141" t="s">
        <v>432</v>
      </c>
      <c r="D453" s="1141"/>
      <c r="E453" s="1141"/>
      <c r="F453" s="1141"/>
      <c r="G453" s="1141"/>
      <c r="H453" s="1141"/>
      <c r="I453" s="1141"/>
      <c r="J453" s="1141"/>
      <c r="K453" s="1141"/>
      <c r="L453" s="232">
        <v>1675.36</v>
      </c>
      <c r="M453" s="233"/>
      <c r="N453" s="234"/>
      <c r="O453" s="235"/>
      <c r="P453" s="235"/>
      <c r="Q453" s="235"/>
      <c r="AN453" s="200"/>
      <c r="AO453" s="109" t="s">
        <v>432</v>
      </c>
    </row>
    <row r="454" spans="1:42" s="108" customFormat="1" ht="16.5" customHeight="1">
      <c r="A454" s="231"/>
      <c r="B454" s="204"/>
      <c r="C454" s="1141" t="s">
        <v>433</v>
      </c>
      <c r="D454" s="1141"/>
      <c r="E454" s="1141"/>
      <c r="F454" s="1141"/>
      <c r="G454" s="1141"/>
      <c r="H454" s="1141"/>
      <c r="I454" s="1141"/>
      <c r="J454" s="1141"/>
      <c r="K454" s="1141"/>
      <c r="L454" s="257">
        <v>861.01</v>
      </c>
      <c r="M454" s="233"/>
      <c r="N454" s="234"/>
      <c r="O454" s="235"/>
      <c r="P454" s="235"/>
      <c r="Q454" s="235"/>
      <c r="AN454" s="200"/>
      <c r="AO454" s="109" t="s">
        <v>433</v>
      </c>
    </row>
    <row r="455" spans="1:42" s="108" customFormat="1" ht="16.5" customHeight="1">
      <c r="A455" s="231"/>
      <c r="B455" s="226"/>
      <c r="C455" s="1142" t="s">
        <v>434</v>
      </c>
      <c r="D455" s="1142"/>
      <c r="E455" s="1142"/>
      <c r="F455" s="1142"/>
      <c r="G455" s="1142"/>
      <c r="H455" s="1142"/>
      <c r="I455" s="1142"/>
      <c r="J455" s="1142"/>
      <c r="K455" s="1142"/>
      <c r="L455" s="239">
        <v>34891.21</v>
      </c>
      <c r="M455" s="240"/>
      <c r="N455" s="241">
        <v>327280</v>
      </c>
      <c r="O455" s="235"/>
      <c r="P455" s="235"/>
      <c r="Q455" s="235"/>
      <c r="AN455" s="200"/>
      <c r="AP455" s="200" t="s">
        <v>434</v>
      </c>
    </row>
    <row r="456" spans="1:42" s="108" customFormat="1" ht="16.5" customHeight="1">
      <c r="A456" s="231"/>
      <c r="B456" s="204"/>
      <c r="C456" s="1141" t="s">
        <v>417</v>
      </c>
      <c r="D456" s="1141"/>
      <c r="E456" s="1141"/>
      <c r="F456" s="1141"/>
      <c r="G456" s="1141"/>
      <c r="H456" s="1141"/>
      <c r="I456" s="1141"/>
      <c r="J456" s="1141"/>
      <c r="K456" s="1141"/>
      <c r="L456" s="236"/>
      <c r="M456" s="233"/>
      <c r="N456" s="234"/>
      <c r="O456" s="235"/>
      <c r="P456" s="235"/>
      <c r="Q456" s="235"/>
      <c r="AN456" s="200"/>
      <c r="AO456" s="109" t="s">
        <v>417</v>
      </c>
      <c r="AP456" s="200"/>
    </row>
    <row r="457" spans="1:42" s="108" customFormat="1" ht="16.5" customHeight="1">
      <c r="A457" s="231"/>
      <c r="B457" s="204"/>
      <c r="C457" s="1141" t="s">
        <v>1204</v>
      </c>
      <c r="D457" s="1141"/>
      <c r="E457" s="1141"/>
      <c r="F457" s="1141"/>
      <c r="G457" s="1141"/>
      <c r="H457" s="1141"/>
      <c r="I457" s="1141"/>
      <c r="J457" s="1141"/>
      <c r="K457" s="1141"/>
      <c r="L457" s="236"/>
      <c r="M457" s="233"/>
      <c r="N457" s="237">
        <v>132182</v>
      </c>
      <c r="O457" s="235"/>
      <c r="P457" s="235"/>
      <c r="Q457" s="235"/>
      <c r="AN457" s="200"/>
      <c r="AO457" s="109" t="s">
        <v>1204</v>
      </c>
      <c r="AP457" s="200"/>
    </row>
    <row r="458" spans="1:42" s="108" customFormat="1" ht="1.5" customHeight="1">
      <c r="B458" s="226"/>
      <c r="C458" s="217"/>
      <c r="D458" s="217"/>
      <c r="E458" s="217"/>
      <c r="F458" s="217"/>
      <c r="G458" s="217"/>
      <c r="H458" s="217"/>
      <c r="I458" s="217"/>
      <c r="J458" s="217"/>
      <c r="K458" s="217"/>
      <c r="L458" s="239"/>
      <c r="M458" s="242"/>
      <c r="N458" s="243"/>
    </row>
    <row r="459" spans="1:42" s="108" customFormat="1" ht="53.25" customHeight="1">
      <c r="A459" s="244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</row>
    <row r="460" spans="1:42" s="108" customFormat="1" ht="12.75" customHeight="1">
      <c r="A460" s="177"/>
      <c r="B460" s="236" t="s">
        <v>329</v>
      </c>
      <c r="C460" s="1143" t="s">
        <v>435</v>
      </c>
      <c r="D460" s="1143"/>
      <c r="E460" s="1143"/>
      <c r="F460" s="1143"/>
      <c r="G460" s="1143"/>
      <c r="H460" s="1143"/>
      <c r="I460" s="1143"/>
      <c r="J460" s="1143"/>
      <c r="K460" s="1143"/>
      <c r="L460" s="1143"/>
    </row>
    <row r="461" spans="1:42" s="108" customFormat="1" ht="13.5" customHeight="1">
      <c r="A461" s="177"/>
      <c r="B461" s="169"/>
      <c r="C461" s="1144" t="s">
        <v>157</v>
      </c>
      <c r="D461" s="1144"/>
      <c r="E461" s="1144"/>
      <c r="F461" s="1144"/>
      <c r="G461" s="1144"/>
      <c r="H461" s="1144"/>
      <c r="I461" s="1144"/>
      <c r="J461" s="1144"/>
      <c r="K461" s="1144"/>
      <c r="L461" s="1144"/>
    </row>
    <row r="462" spans="1:42" s="108" customFormat="1" ht="13.5" customHeight="1">
      <c r="A462" s="177"/>
      <c r="B462" s="236" t="s">
        <v>331</v>
      </c>
      <c r="C462" s="1143" t="s">
        <v>436</v>
      </c>
      <c r="D462" s="1143"/>
      <c r="E462" s="1143"/>
      <c r="F462" s="1143"/>
      <c r="G462" s="1143"/>
      <c r="H462" s="1143"/>
      <c r="I462" s="1143"/>
      <c r="J462" s="1143"/>
      <c r="K462" s="1143"/>
      <c r="L462" s="1143"/>
    </row>
    <row r="463" spans="1:42" s="108" customFormat="1" ht="13.5" customHeight="1">
      <c r="A463" s="177"/>
      <c r="C463" s="1144" t="s">
        <v>157</v>
      </c>
      <c r="D463" s="1144"/>
      <c r="E463" s="1144"/>
      <c r="F463" s="1144"/>
      <c r="G463" s="1144"/>
      <c r="H463" s="1144"/>
      <c r="I463" s="1144"/>
      <c r="J463" s="1144"/>
      <c r="K463" s="1144"/>
      <c r="L463" s="1144"/>
    </row>
    <row r="465" spans="1:43" ht="11.25">
      <c r="A465" s="1140"/>
      <c r="B465" s="1140"/>
      <c r="C465" s="1140"/>
      <c r="D465" s="1140"/>
      <c r="E465" s="1140"/>
      <c r="F465" s="1140"/>
      <c r="G465" s="1140"/>
      <c r="H465" s="1140"/>
      <c r="I465" s="1140"/>
      <c r="J465" s="1140"/>
      <c r="K465" s="1140"/>
      <c r="L465" s="1140"/>
      <c r="M465" s="1140"/>
      <c r="N465" s="1140"/>
      <c r="R465" s="108"/>
      <c r="S465" s="108"/>
      <c r="T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9" t="s">
        <v>149</v>
      </c>
    </row>
    <row r="466" spans="1:43" ht="11.25">
      <c r="B466" s="246"/>
      <c r="D466" s="246"/>
      <c r="F466" s="246"/>
      <c r="R466" s="108"/>
      <c r="S466" s="108"/>
      <c r="T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</row>
    <row r="470" spans="1:43" ht="11.25">
      <c r="R470" s="108"/>
      <c r="S470" s="108"/>
      <c r="T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</row>
    <row r="487" s="108" customFormat="1" ht="11.25"/>
    <row r="490" s="108" customFormat="1" ht="11.25"/>
    <row r="543" s="108" customFormat="1" ht="11.25"/>
    <row r="544" s="108" customFormat="1" ht="11.25"/>
    <row r="547" s="108" customFormat="1" ht="11.25"/>
    <row r="564" s="108" customFormat="1" ht="11.25"/>
    <row r="565" s="108" customFormat="1" ht="11.25"/>
    <row r="577" s="108" customFormat="1" ht="11.25"/>
    <row r="591" s="108" customFormat="1" ht="11.25"/>
  </sheetData>
  <mergeCells count="448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A35:N35"/>
    <mergeCell ref="C36:E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E49"/>
    <mergeCell ref="C38:N38"/>
    <mergeCell ref="C39:E39"/>
    <mergeCell ref="C40:E40"/>
    <mergeCell ref="C41:E41"/>
    <mergeCell ref="C42:E42"/>
    <mergeCell ref="C43:E43"/>
    <mergeCell ref="C56:E56"/>
    <mergeCell ref="C57:N57"/>
    <mergeCell ref="C58:E58"/>
    <mergeCell ref="A59:N59"/>
    <mergeCell ref="C60:E60"/>
    <mergeCell ref="C61:N61"/>
    <mergeCell ref="C50:E50"/>
    <mergeCell ref="C51:N51"/>
    <mergeCell ref="C52:E52"/>
    <mergeCell ref="C53:E53"/>
    <mergeCell ref="C54:N54"/>
    <mergeCell ref="C55:E55"/>
    <mergeCell ref="C68:E68"/>
    <mergeCell ref="C69:E69"/>
    <mergeCell ref="C70:E70"/>
    <mergeCell ref="C71:E71"/>
    <mergeCell ref="C72:E72"/>
    <mergeCell ref="C73:E73"/>
    <mergeCell ref="C62:N62"/>
    <mergeCell ref="C63:E63"/>
    <mergeCell ref="C64:E64"/>
    <mergeCell ref="C65:E65"/>
    <mergeCell ref="C66:E66"/>
    <mergeCell ref="C67:E67"/>
    <mergeCell ref="C80:N80"/>
    <mergeCell ref="C81:E81"/>
    <mergeCell ref="C82:E82"/>
    <mergeCell ref="C83:E83"/>
    <mergeCell ref="C84:E84"/>
    <mergeCell ref="C85:E85"/>
    <mergeCell ref="C74:E74"/>
    <mergeCell ref="C75:N75"/>
    <mergeCell ref="C76:N76"/>
    <mergeCell ref="C77:E77"/>
    <mergeCell ref="C78:E78"/>
    <mergeCell ref="C79:N79"/>
    <mergeCell ref="C92:E92"/>
    <mergeCell ref="C93:N93"/>
    <mergeCell ref="C94:N94"/>
    <mergeCell ref="C95:E95"/>
    <mergeCell ref="C96:E96"/>
    <mergeCell ref="C97:N97"/>
    <mergeCell ref="C86:E86"/>
    <mergeCell ref="C87:E87"/>
    <mergeCell ref="C88:E88"/>
    <mergeCell ref="C89:E89"/>
    <mergeCell ref="C90:E90"/>
    <mergeCell ref="C91:E91"/>
    <mergeCell ref="C104:E104"/>
    <mergeCell ref="C105:E105"/>
    <mergeCell ref="C106:E106"/>
    <mergeCell ref="C107:E107"/>
    <mergeCell ref="C108:E108"/>
    <mergeCell ref="C109:E109"/>
    <mergeCell ref="C98:N98"/>
    <mergeCell ref="C99:E99"/>
    <mergeCell ref="C100:E100"/>
    <mergeCell ref="C101:N101"/>
    <mergeCell ref="C102:E102"/>
    <mergeCell ref="C103:E103"/>
    <mergeCell ref="C116:N116"/>
    <mergeCell ref="C117:E117"/>
    <mergeCell ref="C118:E118"/>
    <mergeCell ref="C119:E119"/>
    <mergeCell ref="C120:E120"/>
    <mergeCell ref="C121:E121"/>
    <mergeCell ref="C110:E110"/>
    <mergeCell ref="C111:N111"/>
    <mergeCell ref="C112:E112"/>
    <mergeCell ref="A113:N113"/>
    <mergeCell ref="C114:E114"/>
    <mergeCell ref="C115:N115"/>
    <mergeCell ref="C128:E128"/>
    <mergeCell ref="C129:N129"/>
    <mergeCell ref="C130:N130"/>
    <mergeCell ref="C131:E131"/>
    <mergeCell ref="C132:E132"/>
    <mergeCell ref="C133:N133"/>
    <mergeCell ref="C122:E122"/>
    <mergeCell ref="C123:E123"/>
    <mergeCell ref="C124:E124"/>
    <mergeCell ref="C125:E125"/>
    <mergeCell ref="C126:E126"/>
    <mergeCell ref="C127:E127"/>
    <mergeCell ref="C140:E140"/>
    <mergeCell ref="C141:E141"/>
    <mergeCell ref="C142:E142"/>
    <mergeCell ref="C143:E143"/>
    <mergeCell ref="C144:E144"/>
    <mergeCell ref="C145:E145"/>
    <mergeCell ref="C134:N134"/>
    <mergeCell ref="C135:E135"/>
    <mergeCell ref="A136:N136"/>
    <mergeCell ref="C137:E137"/>
    <mergeCell ref="C138:N138"/>
    <mergeCell ref="C139:N139"/>
    <mergeCell ref="C152:E152"/>
    <mergeCell ref="C153:E153"/>
    <mergeCell ref="C154:E154"/>
    <mergeCell ref="C155:E155"/>
    <mergeCell ref="C156:E156"/>
    <mergeCell ref="C157:N157"/>
    <mergeCell ref="C146:E146"/>
    <mergeCell ref="C147:E147"/>
    <mergeCell ref="C148:N148"/>
    <mergeCell ref="C149:E149"/>
    <mergeCell ref="C150:E150"/>
    <mergeCell ref="C151:E151"/>
    <mergeCell ref="C164:E164"/>
    <mergeCell ref="C165:E165"/>
    <mergeCell ref="C166:E166"/>
    <mergeCell ref="C167:E167"/>
    <mergeCell ref="C168:E168"/>
    <mergeCell ref="C169:E169"/>
    <mergeCell ref="C158:N158"/>
    <mergeCell ref="C159:E159"/>
    <mergeCell ref="C160:E160"/>
    <mergeCell ref="C161:E161"/>
    <mergeCell ref="C162:E162"/>
    <mergeCell ref="C163:E163"/>
    <mergeCell ref="C176:N176"/>
    <mergeCell ref="C177:E177"/>
    <mergeCell ref="C178:E178"/>
    <mergeCell ref="C179:E179"/>
    <mergeCell ref="C180:E180"/>
    <mergeCell ref="C181:E181"/>
    <mergeCell ref="C170:E170"/>
    <mergeCell ref="C171:N171"/>
    <mergeCell ref="C172:N172"/>
    <mergeCell ref="C173:E173"/>
    <mergeCell ref="C174:E174"/>
    <mergeCell ref="C175:N175"/>
    <mergeCell ref="C188:E188"/>
    <mergeCell ref="C189:N189"/>
    <mergeCell ref="C190:N190"/>
    <mergeCell ref="C191:E191"/>
    <mergeCell ref="C192:E192"/>
    <mergeCell ref="C193:N193"/>
    <mergeCell ref="C182:E182"/>
    <mergeCell ref="C183:E183"/>
    <mergeCell ref="C184:E184"/>
    <mergeCell ref="C185:E185"/>
    <mergeCell ref="C186:E186"/>
    <mergeCell ref="C187:E187"/>
    <mergeCell ref="C200:E200"/>
    <mergeCell ref="C201:E201"/>
    <mergeCell ref="C202:E202"/>
    <mergeCell ref="C203:E203"/>
    <mergeCell ref="C204:E204"/>
    <mergeCell ref="C205:E205"/>
    <mergeCell ref="C194:N194"/>
    <mergeCell ref="C195:E195"/>
    <mergeCell ref="C196:E196"/>
    <mergeCell ref="C197:E197"/>
    <mergeCell ref="C198:E198"/>
    <mergeCell ref="C199:E199"/>
    <mergeCell ref="C212:N212"/>
    <mergeCell ref="C213:E213"/>
    <mergeCell ref="C214:E214"/>
    <mergeCell ref="C215:E215"/>
    <mergeCell ref="C216:E216"/>
    <mergeCell ref="C217:E217"/>
    <mergeCell ref="C206:E206"/>
    <mergeCell ref="C207:N207"/>
    <mergeCell ref="C208:N208"/>
    <mergeCell ref="C209:E209"/>
    <mergeCell ref="C210:E210"/>
    <mergeCell ref="C211:N211"/>
    <mergeCell ref="C224:E224"/>
    <mergeCell ref="C225:N225"/>
    <mergeCell ref="C226:N226"/>
    <mergeCell ref="C227:E227"/>
    <mergeCell ref="C228:E228"/>
    <mergeCell ref="C229:N229"/>
    <mergeCell ref="C218:E218"/>
    <mergeCell ref="C219:E219"/>
    <mergeCell ref="C220:E220"/>
    <mergeCell ref="C221:E221"/>
    <mergeCell ref="C222:E222"/>
    <mergeCell ref="C223:E223"/>
    <mergeCell ref="C236:E236"/>
    <mergeCell ref="C237:E237"/>
    <mergeCell ref="C238:E238"/>
    <mergeCell ref="C239:E239"/>
    <mergeCell ref="C240:E240"/>
    <mergeCell ref="C241:E241"/>
    <mergeCell ref="C230:N230"/>
    <mergeCell ref="C231:E231"/>
    <mergeCell ref="A232:N232"/>
    <mergeCell ref="C233:E233"/>
    <mergeCell ref="C234:N234"/>
    <mergeCell ref="C235:N235"/>
    <mergeCell ref="C248:E248"/>
    <mergeCell ref="C249:N249"/>
    <mergeCell ref="C250:N250"/>
    <mergeCell ref="C251:E251"/>
    <mergeCell ref="C252:E252"/>
    <mergeCell ref="C253:E253"/>
    <mergeCell ref="C242:E242"/>
    <mergeCell ref="C243:E243"/>
    <mergeCell ref="C244:E244"/>
    <mergeCell ref="C245:N245"/>
    <mergeCell ref="C246:N246"/>
    <mergeCell ref="C247:E247"/>
    <mergeCell ref="C260:E260"/>
    <mergeCell ref="C261:E261"/>
    <mergeCell ref="C262:E262"/>
    <mergeCell ref="C263:N263"/>
    <mergeCell ref="C264:N264"/>
    <mergeCell ref="C265:E265"/>
    <mergeCell ref="C254:E254"/>
    <mergeCell ref="C255:E255"/>
    <mergeCell ref="C256:E256"/>
    <mergeCell ref="C257:E257"/>
    <mergeCell ref="C258:E258"/>
    <mergeCell ref="C259:E259"/>
    <mergeCell ref="C272:E272"/>
    <mergeCell ref="C273:E273"/>
    <mergeCell ref="C274:E274"/>
    <mergeCell ref="C275:E275"/>
    <mergeCell ref="C276:E276"/>
    <mergeCell ref="C277:E277"/>
    <mergeCell ref="C266:E266"/>
    <mergeCell ref="C267:N267"/>
    <mergeCell ref="C268:N268"/>
    <mergeCell ref="C269:E269"/>
    <mergeCell ref="C270:E270"/>
    <mergeCell ref="C271:E271"/>
    <mergeCell ref="C284:E284"/>
    <mergeCell ref="C285:N285"/>
    <mergeCell ref="C286:N286"/>
    <mergeCell ref="C287:E287"/>
    <mergeCell ref="C288:E288"/>
    <mergeCell ref="C289:E289"/>
    <mergeCell ref="C278:E278"/>
    <mergeCell ref="C279:E279"/>
    <mergeCell ref="C280:E280"/>
    <mergeCell ref="C281:N281"/>
    <mergeCell ref="C282:N282"/>
    <mergeCell ref="C283:E283"/>
    <mergeCell ref="C296:E296"/>
    <mergeCell ref="C297:E297"/>
    <mergeCell ref="C298:E298"/>
    <mergeCell ref="C299:N299"/>
    <mergeCell ref="C300:N300"/>
    <mergeCell ref="C301:E301"/>
    <mergeCell ref="C290:E290"/>
    <mergeCell ref="C291:E291"/>
    <mergeCell ref="C292:E292"/>
    <mergeCell ref="C293:E293"/>
    <mergeCell ref="C294:E294"/>
    <mergeCell ref="C295:E295"/>
    <mergeCell ref="C308:E308"/>
    <mergeCell ref="C309:E309"/>
    <mergeCell ref="C310:E310"/>
    <mergeCell ref="C311:E311"/>
    <mergeCell ref="C312:E312"/>
    <mergeCell ref="C313:N313"/>
    <mergeCell ref="C302:E302"/>
    <mergeCell ref="C303:E303"/>
    <mergeCell ref="C304:E304"/>
    <mergeCell ref="C305:E305"/>
    <mergeCell ref="C306:E306"/>
    <mergeCell ref="C307:E307"/>
    <mergeCell ref="C320:E320"/>
    <mergeCell ref="C321:E321"/>
    <mergeCell ref="C322:E322"/>
    <mergeCell ref="C323:E323"/>
    <mergeCell ref="C324:E324"/>
    <mergeCell ref="C325:E325"/>
    <mergeCell ref="C314:N314"/>
    <mergeCell ref="C315:E315"/>
    <mergeCell ref="C316:E316"/>
    <mergeCell ref="C317:E317"/>
    <mergeCell ref="C318:E318"/>
    <mergeCell ref="C319:E319"/>
    <mergeCell ref="C332:E332"/>
    <mergeCell ref="C333:E333"/>
    <mergeCell ref="C334:E334"/>
    <mergeCell ref="C335:E335"/>
    <mergeCell ref="C336:E336"/>
    <mergeCell ref="C337:E337"/>
    <mergeCell ref="C326:E326"/>
    <mergeCell ref="C327:N327"/>
    <mergeCell ref="C328:N328"/>
    <mergeCell ref="C329:E329"/>
    <mergeCell ref="C330:E330"/>
    <mergeCell ref="C331:E331"/>
    <mergeCell ref="C344:E344"/>
    <mergeCell ref="C345:N345"/>
    <mergeCell ref="C346:N346"/>
    <mergeCell ref="C347:E347"/>
    <mergeCell ref="C348:E348"/>
    <mergeCell ref="C349:N349"/>
    <mergeCell ref="C338:E338"/>
    <mergeCell ref="C339:E339"/>
    <mergeCell ref="C340:E340"/>
    <mergeCell ref="C341:N341"/>
    <mergeCell ref="C342:N342"/>
    <mergeCell ref="C343:E343"/>
    <mergeCell ref="C356:E356"/>
    <mergeCell ref="C357:N357"/>
    <mergeCell ref="C358:N358"/>
    <mergeCell ref="C359:E359"/>
    <mergeCell ref="C360:E360"/>
    <mergeCell ref="C361:N361"/>
    <mergeCell ref="C350:N350"/>
    <mergeCell ref="C351:E351"/>
    <mergeCell ref="C352:E352"/>
    <mergeCell ref="C353:N353"/>
    <mergeCell ref="C354:N354"/>
    <mergeCell ref="C355:E355"/>
    <mergeCell ref="C368:E368"/>
    <mergeCell ref="C369:N369"/>
    <mergeCell ref="C370:N370"/>
    <mergeCell ref="C371:E371"/>
    <mergeCell ref="C372:E372"/>
    <mergeCell ref="C373:N373"/>
    <mergeCell ref="C362:N362"/>
    <mergeCell ref="C363:E363"/>
    <mergeCell ref="C364:E364"/>
    <mergeCell ref="C365:N365"/>
    <mergeCell ref="C366:N366"/>
    <mergeCell ref="C367:E367"/>
    <mergeCell ref="C381:K381"/>
    <mergeCell ref="C382:K382"/>
    <mergeCell ref="C383:K383"/>
    <mergeCell ref="C384:K384"/>
    <mergeCell ref="C385:K385"/>
    <mergeCell ref="C386:K386"/>
    <mergeCell ref="C374:N374"/>
    <mergeCell ref="C375:E375"/>
    <mergeCell ref="C377:K377"/>
    <mergeCell ref="C378:K378"/>
    <mergeCell ref="C379:K379"/>
    <mergeCell ref="C380:K380"/>
    <mergeCell ref="C393:K393"/>
    <mergeCell ref="C394:K394"/>
    <mergeCell ref="C395:K395"/>
    <mergeCell ref="C396:K396"/>
    <mergeCell ref="C397:K397"/>
    <mergeCell ref="C398:K398"/>
    <mergeCell ref="C387:K387"/>
    <mergeCell ref="C388:K388"/>
    <mergeCell ref="C389:K389"/>
    <mergeCell ref="C390:K390"/>
    <mergeCell ref="C391:K391"/>
    <mergeCell ref="C392:K392"/>
    <mergeCell ref="C405:E405"/>
    <mergeCell ref="C406:N406"/>
    <mergeCell ref="C407:E407"/>
    <mergeCell ref="C408:E408"/>
    <mergeCell ref="C409:N409"/>
    <mergeCell ref="C410:E410"/>
    <mergeCell ref="C399:K399"/>
    <mergeCell ref="C400:K400"/>
    <mergeCell ref="C401:K401"/>
    <mergeCell ref="C402:K402"/>
    <mergeCell ref="A403:N403"/>
    <mergeCell ref="A404:N404"/>
    <mergeCell ref="C417:E417"/>
    <mergeCell ref="C418:E418"/>
    <mergeCell ref="C419:N419"/>
    <mergeCell ref="C420:E420"/>
    <mergeCell ref="C422:K422"/>
    <mergeCell ref="C423:K423"/>
    <mergeCell ref="C411:E411"/>
    <mergeCell ref="C412:N412"/>
    <mergeCell ref="C413:E413"/>
    <mergeCell ref="A414:N414"/>
    <mergeCell ref="C415:E415"/>
    <mergeCell ref="C416:N416"/>
    <mergeCell ref="C431:K431"/>
    <mergeCell ref="C432:K432"/>
    <mergeCell ref="C433:K433"/>
    <mergeCell ref="C434:K434"/>
    <mergeCell ref="C435:K435"/>
    <mergeCell ref="C436:K436"/>
    <mergeCell ref="C424:K424"/>
    <mergeCell ref="C425:K425"/>
    <mergeCell ref="C426:K426"/>
    <mergeCell ref="C427:K427"/>
    <mergeCell ref="C428:K428"/>
    <mergeCell ref="C429:K429"/>
    <mergeCell ref="C443:K443"/>
    <mergeCell ref="C444:K444"/>
    <mergeCell ref="C445:K445"/>
    <mergeCell ref="C446:K446"/>
    <mergeCell ref="C447:K447"/>
    <mergeCell ref="C448:K448"/>
    <mergeCell ref="C437:K437"/>
    <mergeCell ref="C438:K438"/>
    <mergeCell ref="C439:K439"/>
    <mergeCell ref="C440:K440"/>
    <mergeCell ref="C441:K441"/>
    <mergeCell ref="C442:K442"/>
    <mergeCell ref="C463:L463"/>
    <mergeCell ref="A465:N465"/>
    <mergeCell ref="C455:K455"/>
    <mergeCell ref="C456:K456"/>
    <mergeCell ref="C457:K457"/>
    <mergeCell ref="C460:L460"/>
    <mergeCell ref="C461:L461"/>
    <mergeCell ref="C462:L462"/>
    <mergeCell ref="C449:K449"/>
    <mergeCell ref="C450:K450"/>
    <mergeCell ref="C451:K451"/>
    <mergeCell ref="C452:K452"/>
    <mergeCell ref="C453:K453"/>
    <mergeCell ref="C454:K454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2462"/>
  <sheetViews>
    <sheetView topLeftCell="A2292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29" width="112" style="109" hidden="1" customWidth="1"/>
    <col min="30" max="33" width="34.140625" style="109" hidden="1" customWidth="1"/>
    <col min="34" max="36" width="112" style="109" hidden="1" customWidth="1"/>
    <col min="37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2052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241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241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2053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10473.6</v>
      </c>
      <c r="D22" s="182" t="s">
        <v>2054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264.83999999999997</v>
      </c>
      <c r="D24" s="182" t="s">
        <v>2055</v>
      </c>
      <c r="E24" s="137" t="s">
        <v>362</v>
      </c>
      <c r="G24" s="108" t="s">
        <v>365</v>
      </c>
      <c r="L24" s="181"/>
      <c r="M24" s="182" t="s">
        <v>2056</v>
      </c>
      <c r="N24" s="137" t="s">
        <v>362</v>
      </c>
    </row>
    <row r="25" spans="1:14" s="108" customFormat="1" ht="12.75" customHeight="1">
      <c r="B25" s="108" t="s">
        <v>3</v>
      </c>
      <c r="C25" s="181">
        <v>286.73</v>
      </c>
      <c r="D25" s="186" t="s">
        <v>2057</v>
      </c>
      <c r="E25" s="137" t="s">
        <v>362</v>
      </c>
      <c r="G25" s="108" t="s">
        <v>367</v>
      </c>
      <c r="L25" s="1155">
        <v>1004.3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9922.0400000000009</v>
      </c>
      <c r="D26" s="186" t="s">
        <v>2058</v>
      </c>
      <c r="E26" s="137" t="s">
        <v>362</v>
      </c>
      <c r="G26" s="108" t="s">
        <v>369</v>
      </c>
      <c r="L26" s="1155">
        <v>11.26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 customHeight="1">
      <c r="A34" s="1089" t="s">
        <v>2059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2059</v>
      </c>
    </row>
    <row r="35" spans="1:34" s="108" customFormat="1" ht="12">
      <c r="A35" s="1147" t="s">
        <v>2060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2060</v>
      </c>
    </row>
    <row r="36" spans="1:34" s="108" customFormat="1" ht="33.75" customHeight="1">
      <c r="A36" s="194" t="s">
        <v>122</v>
      </c>
      <c r="B36" s="195" t="s">
        <v>2061</v>
      </c>
      <c r="C36" s="1145" t="s">
        <v>2062</v>
      </c>
      <c r="D36" s="1145"/>
      <c r="E36" s="1145"/>
      <c r="F36" s="196" t="s">
        <v>486</v>
      </c>
      <c r="G36" s="196"/>
      <c r="H36" s="196"/>
      <c r="I36" s="251">
        <v>2</v>
      </c>
      <c r="J36" s="198"/>
      <c r="K36" s="196"/>
      <c r="L36" s="198"/>
      <c r="M36" s="196"/>
      <c r="N36" s="199"/>
      <c r="Z36" s="193"/>
      <c r="AA36" s="200"/>
      <c r="AB36" s="200" t="s">
        <v>2062</v>
      </c>
    </row>
    <row r="37" spans="1:34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386</v>
      </c>
    </row>
    <row r="38" spans="1:34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24.28</v>
      </c>
      <c r="K38" s="209">
        <v>1.25</v>
      </c>
      <c r="L38" s="208">
        <v>60.7</v>
      </c>
      <c r="M38" s="207"/>
      <c r="N38" s="210"/>
      <c r="Z38" s="193"/>
      <c r="AA38" s="200"/>
      <c r="AB38" s="200"/>
      <c r="AD38" s="109" t="s">
        <v>446</v>
      </c>
    </row>
    <row r="39" spans="1:34" s="108" customFormat="1" ht="12">
      <c r="A39" s="205"/>
      <c r="B39" s="206">
        <v>4</v>
      </c>
      <c r="C39" s="1141" t="s">
        <v>447</v>
      </c>
      <c r="D39" s="1141"/>
      <c r="E39" s="1141"/>
      <c r="F39" s="207"/>
      <c r="G39" s="207"/>
      <c r="H39" s="207"/>
      <c r="I39" s="207"/>
      <c r="J39" s="208">
        <v>0.49</v>
      </c>
      <c r="K39" s="207"/>
      <c r="L39" s="208">
        <v>0.98</v>
      </c>
      <c r="M39" s="207"/>
      <c r="N39" s="210"/>
      <c r="Z39" s="193"/>
      <c r="AA39" s="200"/>
      <c r="AB39" s="200"/>
      <c r="AD39" s="109" t="s">
        <v>447</v>
      </c>
    </row>
    <row r="40" spans="1:34" s="108" customFormat="1" ht="12">
      <c r="A40" s="205"/>
      <c r="B40" s="204"/>
      <c r="C40" s="1141" t="s">
        <v>448</v>
      </c>
      <c r="D40" s="1141"/>
      <c r="E40" s="1141"/>
      <c r="F40" s="207" t="s">
        <v>390</v>
      </c>
      <c r="G40" s="209">
        <v>2.2799999999999998</v>
      </c>
      <c r="H40" s="209">
        <v>1.25</v>
      </c>
      <c r="I40" s="248">
        <v>5.7</v>
      </c>
      <c r="J40" s="204"/>
      <c r="K40" s="207"/>
      <c r="L40" s="204"/>
      <c r="M40" s="207"/>
      <c r="N40" s="210"/>
      <c r="Z40" s="193"/>
      <c r="AA40" s="200"/>
      <c r="AB40" s="200"/>
      <c r="AE40" s="109" t="s">
        <v>448</v>
      </c>
    </row>
    <row r="41" spans="1:34" s="108" customFormat="1" ht="12" customHeight="1">
      <c r="A41" s="205"/>
      <c r="B41" s="204"/>
      <c r="C41" s="1150" t="s">
        <v>391</v>
      </c>
      <c r="D41" s="1150"/>
      <c r="E41" s="1150"/>
      <c r="F41" s="212"/>
      <c r="G41" s="212"/>
      <c r="H41" s="212"/>
      <c r="I41" s="212"/>
      <c r="J41" s="213">
        <v>24.77</v>
      </c>
      <c r="K41" s="212"/>
      <c r="L41" s="213">
        <v>61.68</v>
      </c>
      <c r="M41" s="212"/>
      <c r="N41" s="214"/>
      <c r="Z41" s="193"/>
      <c r="AA41" s="200"/>
      <c r="AB41" s="200"/>
      <c r="AF41" s="109" t="s">
        <v>391</v>
      </c>
    </row>
    <row r="42" spans="1:34" s="108" customFormat="1" ht="12">
      <c r="A42" s="205"/>
      <c r="B42" s="204"/>
      <c r="C42" s="1141" t="s">
        <v>392</v>
      </c>
      <c r="D42" s="1141"/>
      <c r="E42" s="1141"/>
      <c r="F42" s="207"/>
      <c r="G42" s="207"/>
      <c r="H42" s="207"/>
      <c r="I42" s="207"/>
      <c r="J42" s="204"/>
      <c r="K42" s="207"/>
      <c r="L42" s="208">
        <v>60.7</v>
      </c>
      <c r="M42" s="207"/>
      <c r="N42" s="210"/>
      <c r="Z42" s="193"/>
      <c r="AA42" s="200"/>
      <c r="AB42" s="200"/>
      <c r="AE42" s="109" t="s">
        <v>392</v>
      </c>
    </row>
    <row r="43" spans="1:34" s="108" customFormat="1" ht="22.5" customHeight="1">
      <c r="A43" s="205"/>
      <c r="B43" s="204" t="s">
        <v>1014</v>
      </c>
      <c r="C43" s="1141" t="s">
        <v>1015</v>
      </c>
      <c r="D43" s="1141"/>
      <c r="E43" s="1141"/>
      <c r="F43" s="207" t="s">
        <v>395</v>
      </c>
      <c r="G43" s="215">
        <v>90</v>
      </c>
      <c r="H43" s="207"/>
      <c r="I43" s="215">
        <v>90</v>
      </c>
      <c r="J43" s="204"/>
      <c r="K43" s="207"/>
      <c r="L43" s="208">
        <v>54.63</v>
      </c>
      <c r="M43" s="207"/>
      <c r="N43" s="210"/>
      <c r="Z43" s="193"/>
      <c r="AA43" s="200"/>
      <c r="AB43" s="200"/>
      <c r="AE43" s="109" t="s">
        <v>1015</v>
      </c>
    </row>
    <row r="44" spans="1:34" s="108" customFormat="1" ht="22.5" customHeight="1">
      <c r="A44" s="205"/>
      <c r="B44" s="204" t="s">
        <v>1016</v>
      </c>
      <c r="C44" s="1141" t="s">
        <v>1017</v>
      </c>
      <c r="D44" s="1141"/>
      <c r="E44" s="1141"/>
      <c r="F44" s="207" t="s">
        <v>395</v>
      </c>
      <c r="G44" s="215">
        <v>46</v>
      </c>
      <c r="H44" s="207"/>
      <c r="I44" s="215">
        <v>46</v>
      </c>
      <c r="J44" s="204"/>
      <c r="K44" s="207"/>
      <c r="L44" s="208">
        <v>27.92</v>
      </c>
      <c r="M44" s="207"/>
      <c r="N44" s="210"/>
      <c r="Z44" s="193"/>
      <c r="AA44" s="200"/>
      <c r="AB44" s="200"/>
      <c r="AE44" s="109" t="s">
        <v>1017</v>
      </c>
    </row>
    <row r="45" spans="1:34" s="108" customFormat="1" ht="12" customHeight="1">
      <c r="A45" s="216"/>
      <c r="B45" s="217"/>
      <c r="C45" s="1145" t="s">
        <v>398</v>
      </c>
      <c r="D45" s="1145"/>
      <c r="E45" s="1145"/>
      <c r="F45" s="196"/>
      <c r="G45" s="196"/>
      <c r="H45" s="196"/>
      <c r="I45" s="196"/>
      <c r="J45" s="198"/>
      <c r="K45" s="196"/>
      <c r="L45" s="218">
        <v>144.22999999999999</v>
      </c>
      <c r="M45" s="212"/>
      <c r="N45" s="199"/>
      <c r="Z45" s="193"/>
      <c r="AA45" s="200"/>
      <c r="AB45" s="200"/>
      <c r="AG45" s="200" t="s">
        <v>398</v>
      </c>
    </row>
    <row r="46" spans="1:34" s="108" customFormat="1" ht="22.5" customHeight="1">
      <c r="A46" s="194" t="s">
        <v>1675</v>
      </c>
      <c r="B46" s="195" t="s">
        <v>2063</v>
      </c>
      <c r="C46" s="1145" t="s">
        <v>2064</v>
      </c>
      <c r="D46" s="1145"/>
      <c r="E46" s="1145"/>
      <c r="F46" s="196" t="s">
        <v>486</v>
      </c>
      <c r="G46" s="196"/>
      <c r="H46" s="196"/>
      <c r="I46" s="251">
        <v>2</v>
      </c>
      <c r="J46" s="218">
        <v>575.80999999999995</v>
      </c>
      <c r="K46" s="196"/>
      <c r="L46" s="222">
        <v>1151.6199999999999</v>
      </c>
      <c r="M46" s="196"/>
      <c r="N46" s="199"/>
      <c r="Z46" s="193"/>
      <c r="AA46" s="200"/>
      <c r="AB46" s="200" t="s">
        <v>2064</v>
      </c>
      <c r="AG46" s="200"/>
    </row>
    <row r="47" spans="1:34" s="108" customFormat="1" ht="12" customHeight="1">
      <c r="A47" s="216"/>
      <c r="B47" s="217"/>
      <c r="C47" s="1141" t="s">
        <v>1043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B47" s="200"/>
      <c r="AG47" s="200"/>
      <c r="AH47" s="109" t="s">
        <v>1043</v>
      </c>
    </row>
    <row r="48" spans="1:34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22">
        <v>1151.6199999999999</v>
      </c>
      <c r="M48" s="212"/>
      <c r="N48" s="199"/>
      <c r="Z48" s="193"/>
      <c r="AA48" s="200"/>
      <c r="AB48" s="200"/>
      <c r="AG48" s="200" t="s">
        <v>398</v>
      </c>
    </row>
    <row r="49" spans="1:35" s="108" customFormat="1" ht="45" customHeight="1">
      <c r="A49" s="194" t="s">
        <v>1877</v>
      </c>
      <c r="B49" s="195" t="s">
        <v>2065</v>
      </c>
      <c r="C49" s="1145" t="s">
        <v>2066</v>
      </c>
      <c r="D49" s="1145"/>
      <c r="E49" s="1145"/>
      <c r="F49" s="196" t="s">
        <v>2067</v>
      </c>
      <c r="G49" s="196"/>
      <c r="H49" s="196"/>
      <c r="I49" s="251">
        <v>4</v>
      </c>
      <c r="J49" s="222">
        <v>1875</v>
      </c>
      <c r="K49" s="219">
        <v>1.04236</v>
      </c>
      <c r="L49" s="222">
        <v>1576.21</v>
      </c>
      <c r="M49" s="247">
        <v>4.96</v>
      </c>
      <c r="N49" s="260">
        <v>7818</v>
      </c>
      <c r="Z49" s="193"/>
      <c r="AA49" s="200"/>
      <c r="AB49" s="200" t="s">
        <v>2066</v>
      </c>
      <c r="AG49" s="200"/>
    </row>
    <row r="50" spans="1:35" s="108" customFormat="1" ht="12" customHeight="1">
      <c r="A50" s="216"/>
      <c r="B50" s="217"/>
      <c r="C50" s="1141" t="s">
        <v>923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B50" s="200"/>
      <c r="AG50" s="200"/>
      <c r="AH50" s="109" t="s">
        <v>923</v>
      </c>
    </row>
    <row r="51" spans="1:35" s="108" customFormat="1" ht="22.5" customHeight="1">
      <c r="A51" s="203"/>
      <c r="B51" s="204" t="s">
        <v>925</v>
      </c>
      <c r="C51" s="1141" t="s">
        <v>926</v>
      </c>
      <c r="D51" s="1141"/>
      <c r="E51" s="1141"/>
      <c r="F51" s="1141"/>
      <c r="G51" s="1141"/>
      <c r="H51" s="1141"/>
      <c r="I51" s="1141"/>
      <c r="J51" s="1141"/>
      <c r="K51" s="1141"/>
      <c r="L51" s="1141"/>
      <c r="M51" s="1141"/>
      <c r="N51" s="1146"/>
      <c r="Z51" s="193"/>
      <c r="AA51" s="200"/>
      <c r="AB51" s="200"/>
      <c r="AC51" s="109" t="s">
        <v>926</v>
      </c>
      <c r="AG51" s="200"/>
    </row>
    <row r="52" spans="1:35" s="108" customFormat="1" ht="22.5" customHeight="1">
      <c r="A52" s="203"/>
      <c r="B52" s="204" t="s">
        <v>927</v>
      </c>
      <c r="C52" s="1141" t="s">
        <v>928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B52" s="200"/>
      <c r="AC52" s="109" t="s">
        <v>928</v>
      </c>
      <c r="AG52" s="200"/>
    </row>
    <row r="53" spans="1:35" s="108" customFormat="1" ht="12" customHeight="1">
      <c r="A53" s="216"/>
      <c r="B53" s="217"/>
      <c r="C53" s="1145" t="s">
        <v>398</v>
      </c>
      <c r="D53" s="1145"/>
      <c r="E53" s="1145"/>
      <c r="F53" s="196"/>
      <c r="G53" s="196"/>
      <c r="H53" s="196"/>
      <c r="I53" s="196"/>
      <c r="J53" s="198"/>
      <c r="K53" s="196"/>
      <c r="L53" s="222">
        <v>1576.21</v>
      </c>
      <c r="M53" s="212"/>
      <c r="N53" s="260">
        <v>7818</v>
      </c>
      <c r="Z53" s="193"/>
      <c r="AA53" s="200"/>
      <c r="AB53" s="200"/>
      <c r="AG53" s="200" t="s">
        <v>398</v>
      </c>
    </row>
    <row r="54" spans="1:35" s="108" customFormat="1" ht="45" customHeight="1">
      <c r="A54" s="194" t="s">
        <v>2068</v>
      </c>
      <c r="B54" s="195" t="s">
        <v>2069</v>
      </c>
      <c r="C54" s="1145" t="s">
        <v>2070</v>
      </c>
      <c r="D54" s="1145"/>
      <c r="E54" s="1145"/>
      <c r="F54" s="196" t="s">
        <v>2067</v>
      </c>
      <c r="G54" s="196"/>
      <c r="H54" s="196"/>
      <c r="I54" s="251">
        <v>4</v>
      </c>
      <c r="J54" s="222">
        <v>2642.5</v>
      </c>
      <c r="K54" s="219">
        <v>1.04236</v>
      </c>
      <c r="L54" s="222">
        <v>2221.37</v>
      </c>
      <c r="M54" s="247">
        <v>4.96</v>
      </c>
      <c r="N54" s="260">
        <v>11018</v>
      </c>
      <c r="Z54" s="193"/>
      <c r="AA54" s="200"/>
      <c r="AB54" s="200" t="s">
        <v>2070</v>
      </c>
      <c r="AG54" s="200"/>
    </row>
    <row r="55" spans="1:35" s="108" customFormat="1" ht="12" customHeight="1">
      <c r="A55" s="216"/>
      <c r="B55" s="217"/>
      <c r="C55" s="1141" t="s">
        <v>923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B55" s="200"/>
      <c r="AG55" s="200"/>
      <c r="AH55" s="109" t="s">
        <v>923</v>
      </c>
    </row>
    <row r="56" spans="1:35" s="108" customFormat="1" ht="12" customHeight="1">
      <c r="A56" s="201"/>
      <c r="B56" s="202"/>
      <c r="C56" s="1141" t="s">
        <v>2071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B56" s="200"/>
      <c r="AG56" s="200"/>
      <c r="AI56" s="109" t="s">
        <v>2071</v>
      </c>
    </row>
    <row r="57" spans="1:35" s="108" customFormat="1" ht="22.5" customHeight="1">
      <c r="A57" s="203"/>
      <c r="B57" s="204" t="s">
        <v>925</v>
      </c>
      <c r="C57" s="1141" t="s">
        <v>926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B57" s="200"/>
      <c r="AC57" s="109" t="s">
        <v>926</v>
      </c>
      <c r="AG57" s="200"/>
    </row>
    <row r="58" spans="1:35" s="108" customFormat="1" ht="22.5" customHeight="1">
      <c r="A58" s="203"/>
      <c r="B58" s="204" t="s">
        <v>927</v>
      </c>
      <c r="C58" s="1141" t="s">
        <v>928</v>
      </c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6"/>
      <c r="Z58" s="193"/>
      <c r="AA58" s="200"/>
      <c r="AB58" s="200"/>
      <c r="AC58" s="109" t="s">
        <v>928</v>
      </c>
      <c r="AG58" s="200"/>
    </row>
    <row r="59" spans="1:35" s="108" customFormat="1" ht="12" customHeight="1">
      <c r="A59" s="216"/>
      <c r="B59" s="217"/>
      <c r="C59" s="1145" t="s">
        <v>398</v>
      </c>
      <c r="D59" s="1145"/>
      <c r="E59" s="1145"/>
      <c r="F59" s="196"/>
      <c r="G59" s="196"/>
      <c r="H59" s="196"/>
      <c r="I59" s="196"/>
      <c r="J59" s="198"/>
      <c r="K59" s="196"/>
      <c r="L59" s="222">
        <v>2221.37</v>
      </c>
      <c r="M59" s="212"/>
      <c r="N59" s="260">
        <v>11018</v>
      </c>
      <c r="Z59" s="193"/>
      <c r="AA59" s="200"/>
      <c r="AB59" s="200"/>
      <c r="AG59" s="200" t="s">
        <v>398</v>
      </c>
    </row>
    <row r="60" spans="1:35" s="108" customFormat="1" ht="45">
      <c r="A60" s="194" t="s">
        <v>1884</v>
      </c>
      <c r="B60" s="195" t="s">
        <v>2072</v>
      </c>
      <c r="C60" s="1145" t="s">
        <v>2073</v>
      </c>
      <c r="D60" s="1145"/>
      <c r="E60" s="1145"/>
      <c r="F60" s="196" t="s">
        <v>2067</v>
      </c>
      <c r="G60" s="196"/>
      <c r="H60" s="196"/>
      <c r="I60" s="251">
        <v>4</v>
      </c>
      <c r="J60" s="218">
        <v>307.5</v>
      </c>
      <c r="K60" s="219">
        <v>1.04236</v>
      </c>
      <c r="L60" s="218">
        <v>258.47000000000003</v>
      </c>
      <c r="M60" s="247">
        <v>4.96</v>
      </c>
      <c r="N60" s="260">
        <v>1282</v>
      </c>
      <c r="Z60" s="193"/>
      <c r="AA60" s="200"/>
      <c r="AB60" s="200" t="s">
        <v>2073</v>
      </c>
      <c r="AG60" s="200"/>
    </row>
    <row r="61" spans="1:35" s="108" customFormat="1" ht="12" customHeight="1">
      <c r="A61" s="216"/>
      <c r="B61" s="217"/>
      <c r="C61" s="1141" t="s">
        <v>923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B61" s="200"/>
      <c r="AG61" s="200"/>
      <c r="AH61" s="109" t="s">
        <v>923</v>
      </c>
    </row>
    <row r="62" spans="1:35" s="108" customFormat="1" ht="12" customHeight="1">
      <c r="A62" s="201"/>
      <c r="B62" s="202"/>
      <c r="C62" s="1141" t="s">
        <v>2074</v>
      </c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6"/>
      <c r="Z62" s="193"/>
      <c r="AA62" s="200"/>
      <c r="AB62" s="200"/>
      <c r="AG62" s="200"/>
      <c r="AI62" s="109" t="s">
        <v>2074</v>
      </c>
    </row>
    <row r="63" spans="1:35" s="108" customFormat="1" ht="22.5" customHeight="1">
      <c r="A63" s="203"/>
      <c r="B63" s="204" t="s">
        <v>925</v>
      </c>
      <c r="C63" s="1141" t="s">
        <v>926</v>
      </c>
      <c r="D63" s="1141"/>
      <c r="E63" s="1141"/>
      <c r="F63" s="1141"/>
      <c r="G63" s="1141"/>
      <c r="H63" s="1141"/>
      <c r="I63" s="1141"/>
      <c r="J63" s="1141"/>
      <c r="K63" s="1141"/>
      <c r="L63" s="1141"/>
      <c r="M63" s="1141"/>
      <c r="N63" s="1146"/>
      <c r="Z63" s="193"/>
      <c r="AA63" s="200"/>
      <c r="AB63" s="200"/>
      <c r="AC63" s="109" t="s">
        <v>926</v>
      </c>
      <c r="AG63" s="200"/>
    </row>
    <row r="64" spans="1:35" s="108" customFormat="1" ht="22.5" customHeight="1">
      <c r="A64" s="203"/>
      <c r="B64" s="204" t="s">
        <v>927</v>
      </c>
      <c r="C64" s="1141" t="s">
        <v>928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B64" s="200"/>
      <c r="AC64" s="109" t="s">
        <v>928</v>
      </c>
      <c r="AG64" s="200"/>
    </row>
    <row r="65" spans="1:35" s="108" customFormat="1" ht="12" customHeight="1">
      <c r="A65" s="216"/>
      <c r="B65" s="217"/>
      <c r="C65" s="1145" t="s">
        <v>398</v>
      </c>
      <c r="D65" s="1145"/>
      <c r="E65" s="1145"/>
      <c r="F65" s="196"/>
      <c r="G65" s="196"/>
      <c r="H65" s="196"/>
      <c r="I65" s="196"/>
      <c r="J65" s="198"/>
      <c r="K65" s="196"/>
      <c r="L65" s="218">
        <v>258.47000000000003</v>
      </c>
      <c r="M65" s="212"/>
      <c r="N65" s="260">
        <v>1282</v>
      </c>
      <c r="Z65" s="193"/>
      <c r="AA65" s="200"/>
      <c r="AB65" s="200"/>
      <c r="AG65" s="200" t="s">
        <v>398</v>
      </c>
    </row>
    <row r="66" spans="1:35" s="108" customFormat="1" ht="45" customHeight="1">
      <c r="A66" s="194" t="s">
        <v>2075</v>
      </c>
      <c r="B66" s="195" t="s">
        <v>2076</v>
      </c>
      <c r="C66" s="1145" t="s">
        <v>2077</v>
      </c>
      <c r="D66" s="1145"/>
      <c r="E66" s="1145"/>
      <c r="F66" s="196" t="s">
        <v>2067</v>
      </c>
      <c r="G66" s="196"/>
      <c r="H66" s="196"/>
      <c r="I66" s="251">
        <v>4</v>
      </c>
      <c r="J66" s="222">
        <v>1993.33</v>
      </c>
      <c r="K66" s="219">
        <v>1.04236</v>
      </c>
      <c r="L66" s="222">
        <v>1675.6</v>
      </c>
      <c r="M66" s="247">
        <v>4.96</v>
      </c>
      <c r="N66" s="260">
        <v>8311</v>
      </c>
      <c r="Z66" s="193"/>
      <c r="AA66" s="200"/>
      <c r="AB66" s="200" t="s">
        <v>2077</v>
      </c>
      <c r="AG66" s="200"/>
    </row>
    <row r="67" spans="1:35" s="108" customFormat="1" ht="12" customHeight="1">
      <c r="A67" s="216"/>
      <c r="B67" s="217"/>
      <c r="C67" s="1141" t="s">
        <v>923</v>
      </c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1146"/>
      <c r="Z67" s="193"/>
      <c r="AA67" s="200"/>
      <c r="AB67" s="200"/>
      <c r="AG67" s="200"/>
      <c r="AH67" s="109" t="s">
        <v>923</v>
      </c>
    </row>
    <row r="68" spans="1:35" s="108" customFormat="1" ht="12" customHeight="1">
      <c r="A68" s="201"/>
      <c r="B68" s="202"/>
      <c r="C68" s="1141" t="s">
        <v>2078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B68" s="200"/>
      <c r="AG68" s="200"/>
      <c r="AI68" s="109" t="s">
        <v>2078</v>
      </c>
    </row>
    <row r="69" spans="1:35" s="108" customFormat="1" ht="22.5" customHeight="1">
      <c r="A69" s="203"/>
      <c r="B69" s="204" t="s">
        <v>925</v>
      </c>
      <c r="C69" s="1141" t="s">
        <v>926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B69" s="200"/>
      <c r="AC69" s="109" t="s">
        <v>926</v>
      </c>
      <c r="AG69" s="200"/>
    </row>
    <row r="70" spans="1:35" s="108" customFormat="1" ht="22.5" customHeight="1">
      <c r="A70" s="203"/>
      <c r="B70" s="204" t="s">
        <v>927</v>
      </c>
      <c r="C70" s="1141" t="s">
        <v>928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  <c r="Z70" s="193"/>
      <c r="AA70" s="200"/>
      <c r="AB70" s="200"/>
      <c r="AC70" s="109" t="s">
        <v>928</v>
      </c>
      <c r="AG70" s="200"/>
    </row>
    <row r="71" spans="1:35" s="108" customFormat="1" ht="12" customHeight="1">
      <c r="A71" s="216"/>
      <c r="B71" s="217"/>
      <c r="C71" s="1145" t="s">
        <v>398</v>
      </c>
      <c r="D71" s="1145"/>
      <c r="E71" s="1145"/>
      <c r="F71" s="196"/>
      <c r="G71" s="196"/>
      <c r="H71" s="196"/>
      <c r="I71" s="196"/>
      <c r="J71" s="198"/>
      <c r="K71" s="196"/>
      <c r="L71" s="222">
        <v>1675.6</v>
      </c>
      <c r="M71" s="212"/>
      <c r="N71" s="260">
        <v>8311</v>
      </c>
      <c r="Z71" s="193"/>
      <c r="AA71" s="200"/>
      <c r="AB71" s="200"/>
      <c r="AG71" s="200" t="s">
        <v>398</v>
      </c>
    </row>
    <row r="72" spans="1:35" s="108" customFormat="1" ht="22.5" customHeight="1">
      <c r="A72" s="194" t="s">
        <v>2079</v>
      </c>
      <c r="B72" s="195" t="s">
        <v>2080</v>
      </c>
      <c r="C72" s="1145" t="s">
        <v>2081</v>
      </c>
      <c r="D72" s="1145"/>
      <c r="E72" s="1145"/>
      <c r="F72" s="196" t="s">
        <v>486</v>
      </c>
      <c r="G72" s="196"/>
      <c r="H72" s="196"/>
      <c r="I72" s="251">
        <v>2</v>
      </c>
      <c r="J72" s="218">
        <v>243.41</v>
      </c>
      <c r="K72" s="196"/>
      <c r="L72" s="218">
        <v>486.82</v>
      </c>
      <c r="M72" s="196"/>
      <c r="N72" s="199"/>
      <c r="Z72" s="193"/>
      <c r="AA72" s="200"/>
      <c r="AB72" s="200" t="s">
        <v>2081</v>
      </c>
      <c r="AG72" s="200"/>
    </row>
    <row r="73" spans="1:35" s="108" customFormat="1" ht="12" customHeight="1">
      <c r="A73" s="216"/>
      <c r="B73" s="217"/>
      <c r="C73" s="1141" t="s">
        <v>1043</v>
      </c>
      <c r="D73" s="1141"/>
      <c r="E73" s="1141"/>
      <c r="F73" s="1141"/>
      <c r="G73" s="1141"/>
      <c r="H73" s="1141"/>
      <c r="I73" s="1141"/>
      <c r="J73" s="1141"/>
      <c r="K73" s="1141"/>
      <c r="L73" s="1141"/>
      <c r="M73" s="1141"/>
      <c r="N73" s="1146"/>
      <c r="Z73" s="193"/>
      <c r="AA73" s="200"/>
      <c r="AB73" s="200"/>
      <c r="AG73" s="200"/>
      <c r="AH73" s="109" t="s">
        <v>1043</v>
      </c>
    </row>
    <row r="74" spans="1:35" s="108" customFormat="1" ht="12" customHeight="1">
      <c r="A74" s="216"/>
      <c r="B74" s="217"/>
      <c r="C74" s="1145" t="s">
        <v>398</v>
      </c>
      <c r="D74" s="1145"/>
      <c r="E74" s="1145"/>
      <c r="F74" s="196"/>
      <c r="G74" s="196"/>
      <c r="H74" s="196"/>
      <c r="I74" s="196"/>
      <c r="J74" s="198"/>
      <c r="K74" s="196"/>
      <c r="L74" s="218">
        <v>486.82</v>
      </c>
      <c r="M74" s="212"/>
      <c r="N74" s="199"/>
      <c r="Z74" s="193"/>
      <c r="AA74" s="200"/>
      <c r="AB74" s="200"/>
      <c r="AG74" s="200" t="s">
        <v>398</v>
      </c>
    </row>
    <row r="75" spans="1:35" s="108" customFormat="1" ht="22.5" customHeight="1">
      <c r="A75" s="194" t="s">
        <v>143</v>
      </c>
      <c r="B75" s="195" t="s">
        <v>1291</v>
      </c>
      <c r="C75" s="1145" t="s">
        <v>1292</v>
      </c>
      <c r="D75" s="1145"/>
      <c r="E75" s="1145"/>
      <c r="F75" s="196" t="s">
        <v>486</v>
      </c>
      <c r="G75" s="196"/>
      <c r="H75" s="196"/>
      <c r="I75" s="251">
        <v>4</v>
      </c>
      <c r="J75" s="198"/>
      <c r="K75" s="196"/>
      <c r="L75" s="198"/>
      <c r="M75" s="196"/>
      <c r="N75" s="199"/>
      <c r="Z75" s="193"/>
      <c r="AA75" s="200"/>
      <c r="AB75" s="200" t="s">
        <v>1292</v>
      </c>
      <c r="AG75" s="200"/>
    </row>
    <row r="76" spans="1:35" s="108" customFormat="1" ht="33.75" customHeight="1">
      <c r="A76" s="203"/>
      <c r="B76" s="204" t="s">
        <v>385</v>
      </c>
      <c r="C76" s="1141" t="s">
        <v>386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B76" s="200"/>
      <c r="AC76" s="109" t="s">
        <v>386</v>
      </c>
      <c r="AG76" s="200"/>
    </row>
    <row r="77" spans="1:35" s="108" customFormat="1" ht="12">
      <c r="A77" s="205"/>
      <c r="B77" s="206">
        <v>1</v>
      </c>
      <c r="C77" s="1141" t="s">
        <v>446</v>
      </c>
      <c r="D77" s="1141"/>
      <c r="E77" s="1141"/>
      <c r="F77" s="207"/>
      <c r="G77" s="207"/>
      <c r="H77" s="207"/>
      <c r="I77" s="207"/>
      <c r="J77" s="208">
        <v>11.01</v>
      </c>
      <c r="K77" s="209">
        <v>1.25</v>
      </c>
      <c r="L77" s="208">
        <v>55.05</v>
      </c>
      <c r="M77" s="207"/>
      <c r="N77" s="210"/>
      <c r="Z77" s="193"/>
      <c r="AA77" s="200"/>
      <c r="AB77" s="200"/>
      <c r="AD77" s="109" t="s">
        <v>446</v>
      </c>
      <c r="AG77" s="200"/>
    </row>
    <row r="78" spans="1:35" s="108" customFormat="1" ht="12">
      <c r="A78" s="205"/>
      <c r="B78" s="206">
        <v>2</v>
      </c>
      <c r="C78" s="1141" t="s">
        <v>387</v>
      </c>
      <c r="D78" s="1141"/>
      <c r="E78" s="1141"/>
      <c r="F78" s="207"/>
      <c r="G78" s="207"/>
      <c r="H78" s="207"/>
      <c r="I78" s="207"/>
      <c r="J78" s="208">
        <v>2.11</v>
      </c>
      <c r="K78" s="209">
        <v>1.25</v>
      </c>
      <c r="L78" s="208">
        <v>10.55</v>
      </c>
      <c r="M78" s="207"/>
      <c r="N78" s="210"/>
      <c r="Z78" s="193"/>
      <c r="AA78" s="200"/>
      <c r="AB78" s="200"/>
      <c r="AD78" s="109" t="s">
        <v>387</v>
      </c>
      <c r="AG78" s="200"/>
    </row>
    <row r="79" spans="1:35" s="108" customFormat="1" ht="12">
      <c r="A79" s="205"/>
      <c r="B79" s="206">
        <v>4</v>
      </c>
      <c r="C79" s="1141" t="s">
        <v>447</v>
      </c>
      <c r="D79" s="1141"/>
      <c r="E79" s="1141"/>
      <c r="F79" s="207"/>
      <c r="G79" s="207"/>
      <c r="H79" s="207"/>
      <c r="I79" s="207"/>
      <c r="J79" s="208">
        <v>2.3199999999999998</v>
      </c>
      <c r="K79" s="207"/>
      <c r="L79" s="208">
        <v>9.2799999999999994</v>
      </c>
      <c r="M79" s="207"/>
      <c r="N79" s="210"/>
      <c r="Z79" s="193"/>
      <c r="AA79" s="200"/>
      <c r="AB79" s="200"/>
      <c r="AD79" s="109" t="s">
        <v>447</v>
      </c>
      <c r="AG79" s="200"/>
    </row>
    <row r="80" spans="1:35" s="108" customFormat="1" ht="12">
      <c r="A80" s="205"/>
      <c r="B80" s="204"/>
      <c r="C80" s="1141" t="s">
        <v>448</v>
      </c>
      <c r="D80" s="1141"/>
      <c r="E80" s="1141"/>
      <c r="F80" s="207" t="s">
        <v>390</v>
      </c>
      <c r="G80" s="209">
        <v>1.1100000000000001</v>
      </c>
      <c r="H80" s="209">
        <v>1.25</v>
      </c>
      <c r="I80" s="209">
        <v>5.55</v>
      </c>
      <c r="J80" s="204"/>
      <c r="K80" s="207"/>
      <c r="L80" s="204"/>
      <c r="M80" s="207"/>
      <c r="N80" s="210"/>
      <c r="Z80" s="193"/>
      <c r="AA80" s="200"/>
      <c r="AB80" s="200"/>
      <c r="AE80" s="109" t="s">
        <v>448</v>
      </c>
      <c r="AG80" s="200"/>
    </row>
    <row r="81" spans="1:34" s="108" customFormat="1" ht="12" customHeight="1">
      <c r="A81" s="205"/>
      <c r="B81" s="204"/>
      <c r="C81" s="1150" t="s">
        <v>391</v>
      </c>
      <c r="D81" s="1150"/>
      <c r="E81" s="1150"/>
      <c r="F81" s="212"/>
      <c r="G81" s="212"/>
      <c r="H81" s="212"/>
      <c r="I81" s="212"/>
      <c r="J81" s="213">
        <v>15.44</v>
      </c>
      <c r="K81" s="212"/>
      <c r="L81" s="213">
        <v>74.88</v>
      </c>
      <c r="M81" s="212"/>
      <c r="N81" s="214"/>
      <c r="Z81" s="193"/>
      <c r="AA81" s="200"/>
      <c r="AB81" s="200"/>
      <c r="AF81" s="109" t="s">
        <v>391</v>
      </c>
      <c r="AG81" s="200"/>
    </row>
    <row r="82" spans="1:34" s="108" customFormat="1" ht="12">
      <c r="A82" s="205"/>
      <c r="B82" s="204"/>
      <c r="C82" s="1141" t="s">
        <v>392</v>
      </c>
      <c r="D82" s="1141"/>
      <c r="E82" s="1141"/>
      <c r="F82" s="207"/>
      <c r="G82" s="207"/>
      <c r="H82" s="207"/>
      <c r="I82" s="207"/>
      <c r="J82" s="204"/>
      <c r="K82" s="207"/>
      <c r="L82" s="208">
        <v>55.05</v>
      </c>
      <c r="M82" s="207"/>
      <c r="N82" s="210"/>
      <c r="Z82" s="193"/>
      <c r="AA82" s="200"/>
      <c r="AB82" s="200"/>
      <c r="AE82" s="109" t="s">
        <v>392</v>
      </c>
      <c r="AG82" s="200"/>
    </row>
    <row r="83" spans="1:34" s="108" customFormat="1" ht="22.5" customHeight="1">
      <c r="A83" s="205"/>
      <c r="B83" s="204" t="s">
        <v>961</v>
      </c>
      <c r="C83" s="1141" t="s">
        <v>962</v>
      </c>
      <c r="D83" s="1141"/>
      <c r="E83" s="1141"/>
      <c r="F83" s="207" t="s">
        <v>395</v>
      </c>
      <c r="G83" s="215">
        <v>93</v>
      </c>
      <c r="H83" s="207"/>
      <c r="I83" s="215">
        <v>93</v>
      </c>
      <c r="J83" s="204"/>
      <c r="K83" s="207"/>
      <c r="L83" s="208">
        <v>51.2</v>
      </c>
      <c r="M83" s="207"/>
      <c r="N83" s="210"/>
      <c r="Z83" s="193"/>
      <c r="AA83" s="200"/>
      <c r="AB83" s="200"/>
      <c r="AE83" s="109" t="s">
        <v>962</v>
      </c>
      <c r="AG83" s="200"/>
    </row>
    <row r="84" spans="1:34" s="108" customFormat="1" ht="22.5" customHeight="1">
      <c r="A84" s="205"/>
      <c r="B84" s="204" t="s">
        <v>963</v>
      </c>
      <c r="C84" s="1141" t="s">
        <v>964</v>
      </c>
      <c r="D84" s="1141"/>
      <c r="E84" s="1141"/>
      <c r="F84" s="207" t="s">
        <v>395</v>
      </c>
      <c r="G84" s="215">
        <v>62</v>
      </c>
      <c r="H84" s="207"/>
      <c r="I84" s="215">
        <v>62</v>
      </c>
      <c r="J84" s="204"/>
      <c r="K84" s="207"/>
      <c r="L84" s="208">
        <v>34.130000000000003</v>
      </c>
      <c r="M84" s="207"/>
      <c r="N84" s="210"/>
      <c r="Z84" s="193"/>
      <c r="AA84" s="200"/>
      <c r="AB84" s="200"/>
      <c r="AE84" s="109" t="s">
        <v>964</v>
      </c>
      <c r="AG84" s="200"/>
    </row>
    <row r="85" spans="1:34" s="108" customFormat="1" ht="12" customHeight="1">
      <c r="A85" s="216"/>
      <c r="B85" s="217"/>
      <c r="C85" s="1145" t="s">
        <v>398</v>
      </c>
      <c r="D85" s="1145"/>
      <c r="E85" s="1145"/>
      <c r="F85" s="196"/>
      <c r="G85" s="196"/>
      <c r="H85" s="196"/>
      <c r="I85" s="196"/>
      <c r="J85" s="198"/>
      <c r="K85" s="196"/>
      <c r="L85" s="218">
        <v>160.21</v>
      </c>
      <c r="M85" s="212"/>
      <c r="N85" s="199"/>
      <c r="Z85" s="193"/>
      <c r="AA85" s="200"/>
      <c r="AB85" s="200"/>
      <c r="AG85" s="200" t="s">
        <v>398</v>
      </c>
    </row>
    <row r="86" spans="1:34" s="108" customFormat="1" ht="33.75" customHeight="1">
      <c r="A86" s="194" t="s">
        <v>146</v>
      </c>
      <c r="B86" s="195" t="s">
        <v>1293</v>
      </c>
      <c r="C86" s="1145" t="s">
        <v>1294</v>
      </c>
      <c r="D86" s="1145"/>
      <c r="E86" s="1145"/>
      <c r="F86" s="196" t="s">
        <v>486</v>
      </c>
      <c r="G86" s="196"/>
      <c r="H86" s="196"/>
      <c r="I86" s="251">
        <v>4</v>
      </c>
      <c r="J86" s="218">
        <v>272.22000000000003</v>
      </c>
      <c r="K86" s="196"/>
      <c r="L86" s="222">
        <v>1088.8800000000001</v>
      </c>
      <c r="M86" s="196"/>
      <c r="N86" s="199"/>
      <c r="Z86" s="193"/>
      <c r="AA86" s="200"/>
      <c r="AB86" s="200" t="s">
        <v>1294</v>
      </c>
      <c r="AG86" s="200"/>
    </row>
    <row r="87" spans="1:34" s="108" customFormat="1" ht="12" customHeight="1">
      <c r="A87" s="216"/>
      <c r="B87" s="217"/>
      <c r="C87" s="1141" t="s">
        <v>409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B87" s="200"/>
      <c r="AG87" s="200"/>
      <c r="AH87" s="109" t="s">
        <v>409</v>
      </c>
    </row>
    <row r="88" spans="1:34" s="108" customFormat="1" ht="12" customHeight="1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22">
        <v>1088.8800000000001</v>
      </c>
      <c r="M88" s="212"/>
      <c r="N88" s="199"/>
      <c r="Z88" s="193"/>
      <c r="AA88" s="200"/>
      <c r="AB88" s="200"/>
      <c r="AG88" s="200" t="s">
        <v>398</v>
      </c>
    </row>
    <row r="89" spans="1:34" s="108" customFormat="1" ht="33.75" customHeight="1">
      <c r="A89" s="194" t="s">
        <v>159</v>
      </c>
      <c r="B89" s="195" t="s">
        <v>2082</v>
      </c>
      <c r="C89" s="1145" t="s">
        <v>2083</v>
      </c>
      <c r="D89" s="1145"/>
      <c r="E89" s="1145"/>
      <c r="F89" s="196" t="s">
        <v>486</v>
      </c>
      <c r="G89" s="196"/>
      <c r="H89" s="196"/>
      <c r="I89" s="251">
        <v>4</v>
      </c>
      <c r="J89" s="198"/>
      <c r="K89" s="196"/>
      <c r="L89" s="198"/>
      <c r="M89" s="196"/>
      <c r="N89" s="199"/>
      <c r="Z89" s="193"/>
      <c r="AA89" s="200"/>
      <c r="AB89" s="200" t="s">
        <v>2083</v>
      </c>
      <c r="AG89" s="200"/>
    </row>
    <row r="90" spans="1:34" s="108" customFormat="1" ht="33.75" customHeight="1">
      <c r="A90" s="203"/>
      <c r="B90" s="204" t="s">
        <v>385</v>
      </c>
      <c r="C90" s="1141" t="s">
        <v>386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B90" s="200"/>
      <c r="AC90" s="109" t="s">
        <v>386</v>
      </c>
      <c r="AG90" s="200"/>
    </row>
    <row r="91" spans="1:34" s="108" customFormat="1" ht="12">
      <c r="A91" s="205"/>
      <c r="B91" s="206">
        <v>1</v>
      </c>
      <c r="C91" s="1141" t="s">
        <v>446</v>
      </c>
      <c r="D91" s="1141"/>
      <c r="E91" s="1141"/>
      <c r="F91" s="207"/>
      <c r="G91" s="207"/>
      <c r="H91" s="207"/>
      <c r="I91" s="207"/>
      <c r="J91" s="208">
        <v>8.08</v>
      </c>
      <c r="K91" s="209">
        <v>1.25</v>
      </c>
      <c r="L91" s="208">
        <v>40.4</v>
      </c>
      <c r="M91" s="207"/>
      <c r="N91" s="210"/>
      <c r="Z91" s="193"/>
      <c r="AA91" s="200"/>
      <c r="AB91" s="200"/>
      <c r="AD91" s="109" t="s">
        <v>446</v>
      </c>
      <c r="AG91" s="200"/>
    </row>
    <row r="92" spans="1:34" s="108" customFormat="1" ht="12">
      <c r="A92" s="205"/>
      <c r="B92" s="206">
        <v>4</v>
      </c>
      <c r="C92" s="1141" t="s">
        <v>447</v>
      </c>
      <c r="D92" s="1141"/>
      <c r="E92" s="1141"/>
      <c r="F92" s="207"/>
      <c r="G92" s="207"/>
      <c r="H92" s="207"/>
      <c r="I92" s="207"/>
      <c r="J92" s="208">
        <v>1.88</v>
      </c>
      <c r="K92" s="207"/>
      <c r="L92" s="208">
        <v>7.52</v>
      </c>
      <c r="M92" s="207"/>
      <c r="N92" s="210"/>
      <c r="Z92" s="193"/>
      <c r="AA92" s="200"/>
      <c r="AB92" s="200"/>
      <c r="AD92" s="109" t="s">
        <v>447</v>
      </c>
      <c r="AG92" s="200"/>
    </row>
    <row r="93" spans="1:34" s="108" customFormat="1" ht="12">
      <c r="A93" s="205"/>
      <c r="B93" s="204"/>
      <c r="C93" s="1141" t="s">
        <v>448</v>
      </c>
      <c r="D93" s="1141"/>
      <c r="E93" s="1141"/>
      <c r="F93" s="207" t="s">
        <v>390</v>
      </c>
      <c r="G93" s="209">
        <v>0.84</v>
      </c>
      <c r="H93" s="209">
        <v>1.25</v>
      </c>
      <c r="I93" s="248">
        <v>4.2</v>
      </c>
      <c r="J93" s="204"/>
      <c r="K93" s="207"/>
      <c r="L93" s="204"/>
      <c r="M93" s="207"/>
      <c r="N93" s="210"/>
      <c r="Z93" s="193"/>
      <c r="AA93" s="200"/>
      <c r="AB93" s="200"/>
      <c r="AE93" s="109" t="s">
        <v>448</v>
      </c>
      <c r="AG93" s="200"/>
    </row>
    <row r="94" spans="1:34" s="108" customFormat="1" ht="12" customHeight="1">
      <c r="A94" s="205"/>
      <c r="B94" s="204"/>
      <c r="C94" s="1150" t="s">
        <v>391</v>
      </c>
      <c r="D94" s="1150"/>
      <c r="E94" s="1150"/>
      <c r="F94" s="212"/>
      <c r="G94" s="212"/>
      <c r="H94" s="212"/>
      <c r="I94" s="212"/>
      <c r="J94" s="213">
        <v>9.9600000000000009</v>
      </c>
      <c r="K94" s="212"/>
      <c r="L94" s="213">
        <v>47.92</v>
      </c>
      <c r="M94" s="212"/>
      <c r="N94" s="214"/>
      <c r="Z94" s="193"/>
      <c r="AA94" s="200"/>
      <c r="AB94" s="200"/>
      <c r="AF94" s="109" t="s">
        <v>391</v>
      </c>
      <c r="AG94" s="200"/>
    </row>
    <row r="95" spans="1:34" s="108" customFormat="1" ht="12">
      <c r="A95" s="205"/>
      <c r="B95" s="204"/>
      <c r="C95" s="1141" t="s">
        <v>392</v>
      </c>
      <c r="D95" s="1141"/>
      <c r="E95" s="1141"/>
      <c r="F95" s="207"/>
      <c r="G95" s="207"/>
      <c r="H95" s="207"/>
      <c r="I95" s="207"/>
      <c r="J95" s="204"/>
      <c r="K95" s="207"/>
      <c r="L95" s="208">
        <v>40.4</v>
      </c>
      <c r="M95" s="207"/>
      <c r="N95" s="210"/>
      <c r="Z95" s="193"/>
      <c r="AA95" s="200"/>
      <c r="AB95" s="200"/>
      <c r="AE95" s="109" t="s">
        <v>392</v>
      </c>
      <c r="AG95" s="200"/>
    </row>
    <row r="96" spans="1:34" s="108" customFormat="1" ht="22.5" customHeight="1">
      <c r="A96" s="205"/>
      <c r="B96" s="204" t="s">
        <v>1014</v>
      </c>
      <c r="C96" s="1141" t="s">
        <v>1015</v>
      </c>
      <c r="D96" s="1141"/>
      <c r="E96" s="1141"/>
      <c r="F96" s="207" t="s">
        <v>395</v>
      </c>
      <c r="G96" s="215">
        <v>90</v>
      </c>
      <c r="H96" s="207"/>
      <c r="I96" s="215">
        <v>90</v>
      </c>
      <c r="J96" s="204"/>
      <c r="K96" s="207"/>
      <c r="L96" s="208">
        <v>36.36</v>
      </c>
      <c r="M96" s="207"/>
      <c r="N96" s="210"/>
      <c r="Z96" s="193"/>
      <c r="AA96" s="200"/>
      <c r="AB96" s="200"/>
      <c r="AE96" s="109" t="s">
        <v>1015</v>
      </c>
      <c r="AG96" s="200"/>
    </row>
    <row r="97" spans="1:36" s="108" customFormat="1" ht="22.5" customHeight="1">
      <c r="A97" s="205"/>
      <c r="B97" s="204" t="s">
        <v>1016</v>
      </c>
      <c r="C97" s="1141" t="s">
        <v>1017</v>
      </c>
      <c r="D97" s="1141"/>
      <c r="E97" s="1141"/>
      <c r="F97" s="207" t="s">
        <v>395</v>
      </c>
      <c r="G97" s="215">
        <v>46</v>
      </c>
      <c r="H97" s="207"/>
      <c r="I97" s="215">
        <v>46</v>
      </c>
      <c r="J97" s="204"/>
      <c r="K97" s="207"/>
      <c r="L97" s="208">
        <v>18.579999999999998</v>
      </c>
      <c r="M97" s="207"/>
      <c r="N97" s="210"/>
      <c r="Z97" s="193"/>
      <c r="AA97" s="200"/>
      <c r="AB97" s="200"/>
      <c r="AE97" s="109" t="s">
        <v>1017</v>
      </c>
      <c r="AG97" s="200"/>
    </row>
    <row r="98" spans="1:36" s="108" customFormat="1" ht="12" customHeight="1">
      <c r="A98" s="216"/>
      <c r="B98" s="217"/>
      <c r="C98" s="1145" t="s">
        <v>398</v>
      </c>
      <c r="D98" s="1145"/>
      <c r="E98" s="1145"/>
      <c r="F98" s="196"/>
      <c r="G98" s="196"/>
      <c r="H98" s="196"/>
      <c r="I98" s="196"/>
      <c r="J98" s="198"/>
      <c r="K98" s="196"/>
      <c r="L98" s="218">
        <v>102.86</v>
      </c>
      <c r="M98" s="212"/>
      <c r="N98" s="199"/>
      <c r="Z98" s="193"/>
      <c r="AA98" s="200"/>
      <c r="AB98" s="200"/>
      <c r="AG98" s="200" t="s">
        <v>398</v>
      </c>
    </row>
    <row r="99" spans="1:36" s="108" customFormat="1" ht="22.5" customHeight="1">
      <c r="A99" s="194" t="s">
        <v>2084</v>
      </c>
      <c r="B99" s="195" t="s">
        <v>2085</v>
      </c>
      <c r="C99" s="1145" t="s">
        <v>2086</v>
      </c>
      <c r="D99" s="1145"/>
      <c r="E99" s="1145"/>
      <c r="F99" s="196" t="s">
        <v>673</v>
      </c>
      <c r="G99" s="196"/>
      <c r="H99" s="196"/>
      <c r="I99" s="247">
        <v>0.04</v>
      </c>
      <c r="J99" s="222">
        <v>4691</v>
      </c>
      <c r="K99" s="196"/>
      <c r="L99" s="218">
        <v>187.64</v>
      </c>
      <c r="M99" s="196"/>
      <c r="N99" s="199"/>
      <c r="Z99" s="193"/>
      <c r="AA99" s="200"/>
      <c r="AB99" s="200" t="s">
        <v>2086</v>
      </c>
      <c r="AG99" s="200"/>
    </row>
    <row r="100" spans="1:36" s="108" customFormat="1" ht="12" customHeight="1">
      <c r="A100" s="216"/>
      <c r="B100" s="217"/>
      <c r="C100" s="1141" t="s">
        <v>1043</v>
      </c>
      <c r="D100" s="1141"/>
      <c r="E100" s="1141"/>
      <c r="F100" s="1141"/>
      <c r="G100" s="1141"/>
      <c r="H100" s="1141"/>
      <c r="I100" s="1141"/>
      <c r="J100" s="1141"/>
      <c r="K100" s="1141"/>
      <c r="L100" s="1141"/>
      <c r="M100" s="1141"/>
      <c r="N100" s="1146"/>
      <c r="Z100" s="193"/>
      <c r="AA100" s="200"/>
      <c r="AB100" s="200"/>
      <c r="AG100" s="200"/>
      <c r="AH100" s="109" t="s">
        <v>1043</v>
      </c>
    </row>
    <row r="101" spans="1:36" s="108" customFormat="1" ht="12" customHeight="1">
      <c r="A101" s="201"/>
      <c r="B101" s="202"/>
      <c r="C101" s="1141" t="s">
        <v>1171</v>
      </c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6"/>
      <c r="Z101" s="193"/>
      <c r="AA101" s="200"/>
      <c r="AB101" s="200"/>
      <c r="AG101" s="200"/>
      <c r="AJ101" s="109" t="s">
        <v>1171</v>
      </c>
    </row>
    <row r="102" spans="1:36" s="108" customFormat="1" ht="12" customHeight="1">
      <c r="A102" s="216"/>
      <c r="B102" s="217"/>
      <c r="C102" s="1145" t="s">
        <v>398</v>
      </c>
      <c r="D102" s="1145"/>
      <c r="E102" s="1145"/>
      <c r="F102" s="196"/>
      <c r="G102" s="196"/>
      <c r="H102" s="196"/>
      <c r="I102" s="196"/>
      <c r="J102" s="198"/>
      <c r="K102" s="196"/>
      <c r="L102" s="218">
        <v>187.64</v>
      </c>
      <c r="M102" s="212"/>
      <c r="N102" s="199"/>
      <c r="Z102" s="193"/>
      <c r="AA102" s="200"/>
      <c r="AB102" s="200"/>
      <c r="AG102" s="200" t="s">
        <v>398</v>
      </c>
    </row>
    <row r="103" spans="1:36" s="108" customFormat="1" ht="33.75" customHeight="1">
      <c r="A103" s="194" t="s">
        <v>475</v>
      </c>
      <c r="B103" s="195" t="s">
        <v>2087</v>
      </c>
      <c r="C103" s="1145" t="s">
        <v>2088</v>
      </c>
      <c r="D103" s="1145"/>
      <c r="E103" s="1145"/>
      <c r="F103" s="196" t="s">
        <v>486</v>
      </c>
      <c r="G103" s="196"/>
      <c r="H103" s="196"/>
      <c r="I103" s="251">
        <v>1</v>
      </c>
      <c r="J103" s="198"/>
      <c r="K103" s="196"/>
      <c r="L103" s="198"/>
      <c r="M103" s="196"/>
      <c r="N103" s="199"/>
      <c r="Z103" s="193"/>
      <c r="AA103" s="200"/>
      <c r="AB103" s="200" t="s">
        <v>2088</v>
      </c>
      <c r="AG103" s="200"/>
    </row>
    <row r="104" spans="1:36" s="108" customFormat="1" ht="33.75" customHeight="1">
      <c r="A104" s="203"/>
      <c r="B104" s="204" t="s">
        <v>385</v>
      </c>
      <c r="C104" s="1141" t="s">
        <v>386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B104" s="200"/>
      <c r="AC104" s="109" t="s">
        <v>386</v>
      </c>
      <c r="AG104" s="200"/>
    </row>
    <row r="105" spans="1:36" s="108" customFormat="1" ht="12">
      <c r="A105" s="205"/>
      <c r="B105" s="206">
        <v>1</v>
      </c>
      <c r="C105" s="1141" t="s">
        <v>446</v>
      </c>
      <c r="D105" s="1141"/>
      <c r="E105" s="1141"/>
      <c r="F105" s="207"/>
      <c r="G105" s="207"/>
      <c r="H105" s="207"/>
      <c r="I105" s="207"/>
      <c r="J105" s="208">
        <v>48.29</v>
      </c>
      <c r="K105" s="209">
        <v>1.25</v>
      </c>
      <c r="L105" s="208">
        <v>60.36</v>
      </c>
      <c r="M105" s="207"/>
      <c r="N105" s="210"/>
      <c r="Z105" s="193"/>
      <c r="AA105" s="200"/>
      <c r="AB105" s="200"/>
      <c r="AD105" s="109" t="s">
        <v>446</v>
      </c>
      <c r="AG105" s="200"/>
    </row>
    <row r="106" spans="1:36" s="108" customFormat="1" ht="12">
      <c r="A106" s="205"/>
      <c r="B106" s="206">
        <v>4</v>
      </c>
      <c r="C106" s="1141" t="s">
        <v>447</v>
      </c>
      <c r="D106" s="1141"/>
      <c r="E106" s="1141"/>
      <c r="F106" s="207"/>
      <c r="G106" s="207"/>
      <c r="H106" s="207"/>
      <c r="I106" s="207"/>
      <c r="J106" s="208">
        <v>6.34</v>
      </c>
      <c r="K106" s="207"/>
      <c r="L106" s="208">
        <v>6.34</v>
      </c>
      <c r="M106" s="207"/>
      <c r="N106" s="210"/>
      <c r="Z106" s="193"/>
      <c r="AA106" s="200"/>
      <c r="AB106" s="200"/>
      <c r="AD106" s="109" t="s">
        <v>447</v>
      </c>
      <c r="AG106" s="200"/>
    </row>
    <row r="107" spans="1:36" s="108" customFormat="1" ht="12">
      <c r="A107" s="205"/>
      <c r="B107" s="204"/>
      <c r="C107" s="1141" t="s">
        <v>448</v>
      </c>
      <c r="D107" s="1141"/>
      <c r="E107" s="1141"/>
      <c r="F107" s="207" t="s">
        <v>390</v>
      </c>
      <c r="G107" s="248">
        <v>4.8</v>
      </c>
      <c r="H107" s="209">
        <v>1.25</v>
      </c>
      <c r="I107" s="215">
        <v>6</v>
      </c>
      <c r="J107" s="204"/>
      <c r="K107" s="207"/>
      <c r="L107" s="204"/>
      <c r="M107" s="207"/>
      <c r="N107" s="210"/>
      <c r="Z107" s="193"/>
      <c r="AA107" s="200"/>
      <c r="AB107" s="200"/>
      <c r="AE107" s="109" t="s">
        <v>448</v>
      </c>
      <c r="AG107" s="200"/>
    </row>
    <row r="108" spans="1:36" s="108" customFormat="1" ht="12" customHeight="1">
      <c r="A108" s="205"/>
      <c r="B108" s="204"/>
      <c r="C108" s="1150" t="s">
        <v>391</v>
      </c>
      <c r="D108" s="1150"/>
      <c r="E108" s="1150"/>
      <c r="F108" s="212"/>
      <c r="G108" s="212"/>
      <c r="H108" s="212"/>
      <c r="I108" s="212"/>
      <c r="J108" s="213">
        <v>54.63</v>
      </c>
      <c r="K108" s="212"/>
      <c r="L108" s="213">
        <v>66.7</v>
      </c>
      <c r="M108" s="212"/>
      <c r="N108" s="214"/>
      <c r="Z108" s="193"/>
      <c r="AA108" s="200"/>
      <c r="AB108" s="200"/>
      <c r="AF108" s="109" t="s">
        <v>391</v>
      </c>
      <c r="AG108" s="200"/>
    </row>
    <row r="109" spans="1:36" s="108" customFormat="1" ht="12">
      <c r="A109" s="205"/>
      <c r="B109" s="204"/>
      <c r="C109" s="1141" t="s">
        <v>392</v>
      </c>
      <c r="D109" s="1141"/>
      <c r="E109" s="1141"/>
      <c r="F109" s="207"/>
      <c r="G109" s="207"/>
      <c r="H109" s="207"/>
      <c r="I109" s="207"/>
      <c r="J109" s="204"/>
      <c r="K109" s="207"/>
      <c r="L109" s="208">
        <v>60.36</v>
      </c>
      <c r="M109" s="207"/>
      <c r="N109" s="210"/>
      <c r="Z109" s="193"/>
      <c r="AA109" s="200"/>
      <c r="AB109" s="200"/>
      <c r="AE109" s="109" t="s">
        <v>392</v>
      </c>
      <c r="AG109" s="200"/>
    </row>
    <row r="110" spans="1:36" s="108" customFormat="1" ht="22.5" customHeight="1">
      <c r="A110" s="205"/>
      <c r="B110" s="204" t="s">
        <v>1014</v>
      </c>
      <c r="C110" s="1141" t="s">
        <v>1015</v>
      </c>
      <c r="D110" s="1141"/>
      <c r="E110" s="1141"/>
      <c r="F110" s="207" t="s">
        <v>395</v>
      </c>
      <c r="G110" s="215">
        <v>90</v>
      </c>
      <c r="H110" s="207"/>
      <c r="I110" s="215">
        <v>90</v>
      </c>
      <c r="J110" s="204"/>
      <c r="K110" s="207"/>
      <c r="L110" s="208">
        <v>54.32</v>
      </c>
      <c r="M110" s="207"/>
      <c r="N110" s="210"/>
      <c r="Z110" s="193"/>
      <c r="AA110" s="200"/>
      <c r="AB110" s="200"/>
      <c r="AE110" s="109" t="s">
        <v>1015</v>
      </c>
      <c r="AG110" s="200"/>
    </row>
    <row r="111" spans="1:36" s="108" customFormat="1" ht="22.5" customHeight="1">
      <c r="A111" s="205"/>
      <c r="B111" s="204" t="s">
        <v>1016</v>
      </c>
      <c r="C111" s="1141" t="s">
        <v>1017</v>
      </c>
      <c r="D111" s="1141"/>
      <c r="E111" s="1141"/>
      <c r="F111" s="207" t="s">
        <v>395</v>
      </c>
      <c r="G111" s="215">
        <v>46</v>
      </c>
      <c r="H111" s="207"/>
      <c r="I111" s="215">
        <v>46</v>
      </c>
      <c r="J111" s="204"/>
      <c r="K111" s="207"/>
      <c r="L111" s="208">
        <v>27.77</v>
      </c>
      <c r="M111" s="207"/>
      <c r="N111" s="210"/>
      <c r="Z111" s="193"/>
      <c r="AA111" s="200"/>
      <c r="AB111" s="200"/>
      <c r="AE111" s="109" t="s">
        <v>1017</v>
      </c>
      <c r="AG111" s="200"/>
    </row>
    <row r="112" spans="1:36" s="108" customFormat="1" ht="12" customHeight="1">
      <c r="A112" s="216"/>
      <c r="B112" s="217"/>
      <c r="C112" s="1145" t="s">
        <v>398</v>
      </c>
      <c r="D112" s="1145"/>
      <c r="E112" s="1145"/>
      <c r="F112" s="196"/>
      <c r="G112" s="196"/>
      <c r="H112" s="196"/>
      <c r="I112" s="196"/>
      <c r="J112" s="198"/>
      <c r="K112" s="196"/>
      <c r="L112" s="218">
        <v>148.79</v>
      </c>
      <c r="M112" s="212"/>
      <c r="N112" s="199"/>
      <c r="Z112" s="193"/>
      <c r="AA112" s="200"/>
      <c r="AB112" s="200"/>
      <c r="AG112" s="200" t="s">
        <v>398</v>
      </c>
    </row>
    <row r="113" spans="1:35" s="108" customFormat="1" ht="22.5" customHeight="1">
      <c r="A113" s="194" t="s">
        <v>2089</v>
      </c>
      <c r="B113" s="195" t="s">
        <v>2090</v>
      </c>
      <c r="C113" s="1145" t="s">
        <v>2091</v>
      </c>
      <c r="D113" s="1145"/>
      <c r="E113" s="1145"/>
      <c r="F113" s="196" t="s">
        <v>486</v>
      </c>
      <c r="G113" s="196"/>
      <c r="H113" s="196"/>
      <c r="I113" s="251">
        <v>1</v>
      </c>
      <c r="J113" s="218">
        <v>367.7</v>
      </c>
      <c r="K113" s="196"/>
      <c r="L113" s="218">
        <v>367.7</v>
      </c>
      <c r="M113" s="196"/>
      <c r="N113" s="199"/>
      <c r="Z113" s="193"/>
      <c r="AA113" s="200"/>
      <c r="AB113" s="200" t="s">
        <v>2091</v>
      </c>
      <c r="AG113" s="200"/>
    </row>
    <row r="114" spans="1:35" s="108" customFormat="1" ht="12" customHeight="1">
      <c r="A114" s="216"/>
      <c r="B114" s="217"/>
      <c r="C114" s="1141" t="s">
        <v>1043</v>
      </c>
      <c r="D114" s="1141"/>
      <c r="E114" s="1141"/>
      <c r="F114" s="1141"/>
      <c r="G114" s="1141"/>
      <c r="H114" s="1141"/>
      <c r="I114" s="1141"/>
      <c r="J114" s="1141"/>
      <c r="K114" s="1141"/>
      <c r="L114" s="1141"/>
      <c r="M114" s="1141"/>
      <c r="N114" s="1146"/>
      <c r="Z114" s="193"/>
      <c r="AA114" s="200"/>
      <c r="AB114" s="200"/>
      <c r="AG114" s="200"/>
      <c r="AH114" s="109" t="s">
        <v>1043</v>
      </c>
    </row>
    <row r="115" spans="1:35" s="108" customFormat="1" ht="12" customHeight="1">
      <c r="A115" s="216"/>
      <c r="B115" s="217"/>
      <c r="C115" s="1145" t="s">
        <v>398</v>
      </c>
      <c r="D115" s="1145"/>
      <c r="E115" s="1145"/>
      <c r="F115" s="196"/>
      <c r="G115" s="196"/>
      <c r="H115" s="196"/>
      <c r="I115" s="196"/>
      <c r="J115" s="198"/>
      <c r="K115" s="196"/>
      <c r="L115" s="218">
        <v>367.7</v>
      </c>
      <c r="M115" s="212"/>
      <c r="N115" s="199"/>
      <c r="Z115" s="193"/>
      <c r="AA115" s="200"/>
      <c r="AB115" s="200"/>
      <c r="AG115" s="200" t="s">
        <v>398</v>
      </c>
    </row>
    <row r="116" spans="1:35" s="108" customFormat="1" ht="22.5" customHeight="1">
      <c r="A116" s="194" t="s">
        <v>483</v>
      </c>
      <c r="B116" s="195" t="s">
        <v>2092</v>
      </c>
      <c r="C116" s="1145" t="s">
        <v>2093</v>
      </c>
      <c r="D116" s="1145"/>
      <c r="E116" s="1145"/>
      <c r="F116" s="196" t="s">
        <v>486</v>
      </c>
      <c r="G116" s="196"/>
      <c r="H116" s="196"/>
      <c r="I116" s="251">
        <v>1</v>
      </c>
      <c r="J116" s="198"/>
      <c r="K116" s="196"/>
      <c r="L116" s="198"/>
      <c r="M116" s="196"/>
      <c r="N116" s="199"/>
      <c r="Z116" s="193"/>
      <c r="AA116" s="200"/>
      <c r="AB116" s="200" t="s">
        <v>2093</v>
      </c>
      <c r="AG116" s="200"/>
    </row>
    <row r="117" spans="1:35" s="108" customFormat="1" ht="33.75" customHeight="1">
      <c r="A117" s="203"/>
      <c r="B117" s="204" t="s">
        <v>385</v>
      </c>
      <c r="C117" s="1141" t="s">
        <v>386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B117" s="200"/>
      <c r="AC117" s="109" t="s">
        <v>386</v>
      </c>
      <c r="AG117" s="200"/>
    </row>
    <row r="118" spans="1:35" s="108" customFormat="1" ht="12">
      <c r="A118" s="205"/>
      <c r="B118" s="206">
        <v>1</v>
      </c>
      <c r="C118" s="1141" t="s">
        <v>446</v>
      </c>
      <c r="D118" s="1141"/>
      <c r="E118" s="1141"/>
      <c r="F118" s="207"/>
      <c r="G118" s="207"/>
      <c r="H118" s="207"/>
      <c r="I118" s="207"/>
      <c r="J118" s="208">
        <v>53.16</v>
      </c>
      <c r="K118" s="209">
        <v>1.25</v>
      </c>
      <c r="L118" s="208">
        <v>66.45</v>
      </c>
      <c r="M118" s="207"/>
      <c r="N118" s="210"/>
      <c r="Z118" s="193"/>
      <c r="AA118" s="200"/>
      <c r="AB118" s="200"/>
      <c r="AD118" s="109" t="s">
        <v>446</v>
      </c>
      <c r="AG118" s="200"/>
    </row>
    <row r="119" spans="1:35" s="108" customFormat="1" ht="12">
      <c r="A119" s="205"/>
      <c r="B119" s="206">
        <v>4</v>
      </c>
      <c r="C119" s="1141" t="s">
        <v>447</v>
      </c>
      <c r="D119" s="1141"/>
      <c r="E119" s="1141"/>
      <c r="F119" s="207"/>
      <c r="G119" s="207"/>
      <c r="H119" s="207"/>
      <c r="I119" s="207"/>
      <c r="J119" s="208">
        <v>15.92</v>
      </c>
      <c r="K119" s="207"/>
      <c r="L119" s="208">
        <v>15.92</v>
      </c>
      <c r="M119" s="207"/>
      <c r="N119" s="210"/>
      <c r="Z119" s="193"/>
      <c r="AA119" s="200"/>
      <c r="AB119" s="200"/>
      <c r="AD119" s="109" t="s">
        <v>447</v>
      </c>
      <c r="AG119" s="200"/>
    </row>
    <row r="120" spans="1:35" s="108" customFormat="1" ht="12">
      <c r="A120" s="205"/>
      <c r="B120" s="204"/>
      <c r="C120" s="1141" t="s">
        <v>448</v>
      </c>
      <c r="D120" s="1141"/>
      <c r="E120" s="1141"/>
      <c r="F120" s="207" t="s">
        <v>390</v>
      </c>
      <c r="G120" s="215">
        <v>6</v>
      </c>
      <c r="H120" s="209">
        <v>1.25</v>
      </c>
      <c r="I120" s="248">
        <v>7.5</v>
      </c>
      <c r="J120" s="204"/>
      <c r="K120" s="207"/>
      <c r="L120" s="204"/>
      <c r="M120" s="207"/>
      <c r="N120" s="210"/>
      <c r="Z120" s="193"/>
      <c r="AA120" s="200"/>
      <c r="AB120" s="200"/>
      <c r="AE120" s="109" t="s">
        <v>448</v>
      </c>
      <c r="AG120" s="200"/>
    </row>
    <row r="121" spans="1:35" s="108" customFormat="1" ht="12" customHeight="1">
      <c r="A121" s="205"/>
      <c r="B121" s="204"/>
      <c r="C121" s="1150" t="s">
        <v>391</v>
      </c>
      <c r="D121" s="1150"/>
      <c r="E121" s="1150"/>
      <c r="F121" s="212"/>
      <c r="G121" s="212"/>
      <c r="H121" s="212"/>
      <c r="I121" s="212"/>
      <c r="J121" s="213">
        <v>69.08</v>
      </c>
      <c r="K121" s="212"/>
      <c r="L121" s="213">
        <v>82.37</v>
      </c>
      <c r="M121" s="212"/>
      <c r="N121" s="214"/>
      <c r="Z121" s="193"/>
      <c r="AA121" s="200"/>
      <c r="AB121" s="200"/>
      <c r="AF121" s="109" t="s">
        <v>391</v>
      </c>
      <c r="AG121" s="200"/>
    </row>
    <row r="122" spans="1:35" s="108" customFormat="1" ht="12">
      <c r="A122" s="205"/>
      <c r="B122" s="204"/>
      <c r="C122" s="1141" t="s">
        <v>392</v>
      </c>
      <c r="D122" s="1141"/>
      <c r="E122" s="1141"/>
      <c r="F122" s="207"/>
      <c r="G122" s="207"/>
      <c r="H122" s="207"/>
      <c r="I122" s="207"/>
      <c r="J122" s="204"/>
      <c r="K122" s="207"/>
      <c r="L122" s="208">
        <v>66.45</v>
      </c>
      <c r="M122" s="207"/>
      <c r="N122" s="210"/>
      <c r="Z122" s="193"/>
      <c r="AA122" s="200"/>
      <c r="AB122" s="200"/>
      <c r="AE122" s="109" t="s">
        <v>392</v>
      </c>
      <c r="AG122" s="200"/>
    </row>
    <row r="123" spans="1:35" s="108" customFormat="1" ht="22.5" customHeight="1">
      <c r="A123" s="205"/>
      <c r="B123" s="204" t="s">
        <v>2094</v>
      </c>
      <c r="C123" s="1141" t="s">
        <v>2095</v>
      </c>
      <c r="D123" s="1141"/>
      <c r="E123" s="1141"/>
      <c r="F123" s="207" t="s">
        <v>395</v>
      </c>
      <c r="G123" s="215">
        <v>95</v>
      </c>
      <c r="H123" s="207"/>
      <c r="I123" s="215">
        <v>95</v>
      </c>
      <c r="J123" s="204"/>
      <c r="K123" s="207"/>
      <c r="L123" s="208">
        <v>63.13</v>
      </c>
      <c r="M123" s="207"/>
      <c r="N123" s="210"/>
      <c r="Z123" s="193"/>
      <c r="AA123" s="200"/>
      <c r="AB123" s="200"/>
      <c r="AE123" s="109" t="s">
        <v>2095</v>
      </c>
      <c r="AG123" s="200"/>
    </row>
    <row r="124" spans="1:35" s="108" customFormat="1" ht="22.5" customHeight="1">
      <c r="A124" s="205"/>
      <c r="B124" s="204" t="s">
        <v>2096</v>
      </c>
      <c r="C124" s="1141" t="s">
        <v>2097</v>
      </c>
      <c r="D124" s="1141"/>
      <c r="E124" s="1141"/>
      <c r="F124" s="207" t="s">
        <v>395</v>
      </c>
      <c r="G124" s="215">
        <v>53</v>
      </c>
      <c r="H124" s="207"/>
      <c r="I124" s="215">
        <v>53</v>
      </c>
      <c r="J124" s="204"/>
      <c r="K124" s="207"/>
      <c r="L124" s="208">
        <v>35.22</v>
      </c>
      <c r="M124" s="207"/>
      <c r="N124" s="210"/>
      <c r="Z124" s="193"/>
      <c r="AA124" s="200"/>
      <c r="AB124" s="200"/>
      <c r="AE124" s="109" t="s">
        <v>2097</v>
      </c>
      <c r="AG124" s="200"/>
    </row>
    <row r="125" spans="1:35" s="108" customFormat="1" ht="12" customHeight="1">
      <c r="A125" s="216"/>
      <c r="B125" s="217"/>
      <c r="C125" s="1145" t="s">
        <v>398</v>
      </c>
      <c r="D125" s="1145"/>
      <c r="E125" s="1145"/>
      <c r="F125" s="196"/>
      <c r="G125" s="196"/>
      <c r="H125" s="196"/>
      <c r="I125" s="196"/>
      <c r="J125" s="198"/>
      <c r="K125" s="196"/>
      <c r="L125" s="218">
        <v>180.72</v>
      </c>
      <c r="M125" s="212"/>
      <c r="N125" s="199"/>
      <c r="Z125" s="193"/>
      <c r="AA125" s="200"/>
      <c r="AB125" s="200"/>
      <c r="AG125" s="200" t="s">
        <v>398</v>
      </c>
    </row>
    <row r="126" spans="1:35" s="108" customFormat="1" ht="45">
      <c r="A126" s="194" t="s">
        <v>2098</v>
      </c>
      <c r="B126" s="195" t="s">
        <v>2099</v>
      </c>
      <c r="C126" s="1145" t="s">
        <v>2100</v>
      </c>
      <c r="D126" s="1145"/>
      <c r="E126" s="1145"/>
      <c r="F126" s="196" t="s">
        <v>2067</v>
      </c>
      <c r="G126" s="196"/>
      <c r="H126" s="196"/>
      <c r="I126" s="251">
        <v>1</v>
      </c>
      <c r="J126" s="222">
        <v>6392.1</v>
      </c>
      <c r="K126" s="219">
        <v>1.04236</v>
      </c>
      <c r="L126" s="222">
        <v>1343.35</v>
      </c>
      <c r="M126" s="247">
        <v>4.96</v>
      </c>
      <c r="N126" s="260">
        <v>6663</v>
      </c>
      <c r="Z126" s="193"/>
      <c r="AA126" s="200"/>
      <c r="AB126" s="200" t="s">
        <v>2100</v>
      </c>
      <c r="AG126" s="200"/>
    </row>
    <row r="127" spans="1:35" s="108" customFormat="1" ht="12" customHeight="1">
      <c r="A127" s="216"/>
      <c r="B127" s="217"/>
      <c r="C127" s="1141" t="s">
        <v>923</v>
      </c>
      <c r="D127" s="1141"/>
      <c r="E127" s="1141"/>
      <c r="F127" s="1141"/>
      <c r="G127" s="1141"/>
      <c r="H127" s="1141"/>
      <c r="I127" s="1141"/>
      <c r="J127" s="1141"/>
      <c r="K127" s="1141"/>
      <c r="L127" s="1141"/>
      <c r="M127" s="1141"/>
      <c r="N127" s="1146"/>
      <c r="Z127" s="193"/>
      <c r="AA127" s="200"/>
      <c r="AB127" s="200"/>
      <c r="AG127" s="200"/>
      <c r="AH127" s="109" t="s">
        <v>923</v>
      </c>
    </row>
    <row r="128" spans="1:35" s="108" customFormat="1" ht="12" customHeight="1">
      <c r="A128" s="201"/>
      <c r="B128" s="202"/>
      <c r="C128" s="1141" t="s">
        <v>2101</v>
      </c>
      <c r="D128" s="1141"/>
      <c r="E128" s="1141"/>
      <c r="F128" s="1141"/>
      <c r="G128" s="1141"/>
      <c r="H128" s="1141"/>
      <c r="I128" s="1141"/>
      <c r="J128" s="1141"/>
      <c r="K128" s="1141"/>
      <c r="L128" s="1141"/>
      <c r="M128" s="1141"/>
      <c r="N128" s="1146"/>
      <c r="Z128" s="193"/>
      <c r="AA128" s="200"/>
      <c r="AB128" s="200"/>
      <c r="AG128" s="200"/>
      <c r="AI128" s="109" t="s">
        <v>2101</v>
      </c>
    </row>
    <row r="129" spans="1:36" s="108" customFormat="1" ht="22.5" customHeight="1">
      <c r="A129" s="203"/>
      <c r="B129" s="204" t="s">
        <v>925</v>
      </c>
      <c r="C129" s="1141" t="s">
        <v>926</v>
      </c>
      <c r="D129" s="1141"/>
      <c r="E129" s="1141"/>
      <c r="F129" s="1141"/>
      <c r="G129" s="1141"/>
      <c r="H129" s="1141"/>
      <c r="I129" s="1141"/>
      <c r="J129" s="1141"/>
      <c r="K129" s="1141"/>
      <c r="L129" s="1141"/>
      <c r="M129" s="1141"/>
      <c r="N129" s="1146"/>
      <c r="Z129" s="193"/>
      <c r="AA129" s="200"/>
      <c r="AB129" s="200"/>
      <c r="AC129" s="109" t="s">
        <v>926</v>
      </c>
      <c r="AG129" s="200"/>
    </row>
    <row r="130" spans="1:36" s="108" customFormat="1" ht="22.5" customHeight="1">
      <c r="A130" s="203"/>
      <c r="B130" s="204" t="s">
        <v>927</v>
      </c>
      <c r="C130" s="1141" t="s">
        <v>928</v>
      </c>
      <c r="D130" s="1141"/>
      <c r="E130" s="1141"/>
      <c r="F130" s="1141"/>
      <c r="G130" s="1141"/>
      <c r="H130" s="1141"/>
      <c r="I130" s="1141"/>
      <c r="J130" s="1141"/>
      <c r="K130" s="1141"/>
      <c r="L130" s="1141"/>
      <c r="M130" s="1141"/>
      <c r="N130" s="1146"/>
      <c r="Z130" s="193"/>
      <c r="AA130" s="200"/>
      <c r="AB130" s="200"/>
      <c r="AC130" s="109" t="s">
        <v>928</v>
      </c>
      <c r="AG130" s="200"/>
    </row>
    <row r="131" spans="1:36" s="108" customFormat="1" ht="12" customHeight="1">
      <c r="A131" s="216"/>
      <c r="B131" s="217"/>
      <c r="C131" s="1145" t="s">
        <v>398</v>
      </c>
      <c r="D131" s="1145"/>
      <c r="E131" s="1145"/>
      <c r="F131" s="196"/>
      <c r="G131" s="196"/>
      <c r="H131" s="196"/>
      <c r="I131" s="196"/>
      <c r="J131" s="198"/>
      <c r="K131" s="196"/>
      <c r="L131" s="222">
        <v>1343.35</v>
      </c>
      <c r="M131" s="212"/>
      <c r="N131" s="260">
        <v>6663</v>
      </c>
      <c r="Z131" s="193"/>
      <c r="AA131" s="200"/>
      <c r="AB131" s="200"/>
      <c r="AG131" s="200" t="s">
        <v>398</v>
      </c>
    </row>
    <row r="132" spans="1:36" s="108" customFormat="1" ht="12" customHeight="1">
      <c r="A132" s="194" t="s">
        <v>499</v>
      </c>
      <c r="B132" s="195" t="s">
        <v>1038</v>
      </c>
      <c r="C132" s="1145" t="s">
        <v>1039</v>
      </c>
      <c r="D132" s="1145"/>
      <c r="E132" s="1145"/>
      <c r="F132" s="196" t="s">
        <v>486</v>
      </c>
      <c r="G132" s="196"/>
      <c r="H132" s="196"/>
      <c r="I132" s="251">
        <v>2</v>
      </c>
      <c r="J132" s="198"/>
      <c r="K132" s="196"/>
      <c r="L132" s="198"/>
      <c r="M132" s="196"/>
      <c r="N132" s="199"/>
      <c r="Z132" s="193"/>
      <c r="AA132" s="200"/>
      <c r="AB132" s="200" t="s">
        <v>1039</v>
      </c>
      <c r="AG132" s="200"/>
    </row>
    <row r="133" spans="1:36" s="108" customFormat="1" ht="12">
      <c r="A133" s="201"/>
      <c r="B133" s="202"/>
      <c r="C133" s="1141" t="s">
        <v>2102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B133" s="200"/>
      <c r="AG133" s="200"/>
      <c r="AJ133" s="109" t="s">
        <v>2102</v>
      </c>
    </row>
    <row r="134" spans="1:36" s="108" customFormat="1" ht="33.75" customHeight="1">
      <c r="A134" s="203"/>
      <c r="B134" s="204" t="s">
        <v>385</v>
      </c>
      <c r="C134" s="1141" t="s">
        <v>386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B134" s="200"/>
      <c r="AC134" s="109" t="s">
        <v>386</v>
      </c>
      <c r="AG134" s="200"/>
    </row>
    <row r="135" spans="1:36" s="108" customFormat="1" ht="12">
      <c r="A135" s="205"/>
      <c r="B135" s="206">
        <v>1</v>
      </c>
      <c r="C135" s="1141" t="s">
        <v>446</v>
      </c>
      <c r="D135" s="1141"/>
      <c r="E135" s="1141"/>
      <c r="F135" s="207"/>
      <c r="G135" s="207"/>
      <c r="H135" s="207"/>
      <c r="I135" s="207"/>
      <c r="J135" s="208">
        <v>10.220000000000001</v>
      </c>
      <c r="K135" s="209">
        <v>1.25</v>
      </c>
      <c r="L135" s="208">
        <v>25.55</v>
      </c>
      <c r="M135" s="207"/>
      <c r="N135" s="210"/>
      <c r="Z135" s="193"/>
      <c r="AA135" s="200"/>
      <c r="AB135" s="200"/>
      <c r="AD135" s="109" t="s">
        <v>446</v>
      </c>
      <c r="AG135" s="200"/>
    </row>
    <row r="136" spans="1:36" s="108" customFormat="1" ht="12">
      <c r="A136" s="205"/>
      <c r="B136" s="206">
        <v>4</v>
      </c>
      <c r="C136" s="1141" t="s">
        <v>447</v>
      </c>
      <c r="D136" s="1141"/>
      <c r="E136" s="1141"/>
      <c r="F136" s="207"/>
      <c r="G136" s="207"/>
      <c r="H136" s="207"/>
      <c r="I136" s="207"/>
      <c r="J136" s="208">
        <v>0.38</v>
      </c>
      <c r="K136" s="207"/>
      <c r="L136" s="208">
        <v>0.76</v>
      </c>
      <c r="M136" s="207"/>
      <c r="N136" s="210"/>
      <c r="Z136" s="193"/>
      <c r="AA136" s="200"/>
      <c r="AB136" s="200"/>
      <c r="AD136" s="109" t="s">
        <v>447</v>
      </c>
      <c r="AG136" s="200"/>
    </row>
    <row r="137" spans="1:36" s="108" customFormat="1" ht="12">
      <c r="A137" s="205"/>
      <c r="B137" s="204"/>
      <c r="C137" s="1141" t="s">
        <v>448</v>
      </c>
      <c r="D137" s="1141"/>
      <c r="E137" s="1141"/>
      <c r="F137" s="207" t="s">
        <v>390</v>
      </c>
      <c r="G137" s="209">
        <v>1.03</v>
      </c>
      <c r="H137" s="209">
        <v>1.25</v>
      </c>
      <c r="I137" s="254">
        <v>2.5750000000000002</v>
      </c>
      <c r="J137" s="204"/>
      <c r="K137" s="207"/>
      <c r="L137" s="204"/>
      <c r="M137" s="207"/>
      <c r="N137" s="210"/>
      <c r="Z137" s="193"/>
      <c r="AA137" s="200"/>
      <c r="AB137" s="200"/>
      <c r="AE137" s="109" t="s">
        <v>448</v>
      </c>
      <c r="AG137" s="200"/>
    </row>
    <row r="138" spans="1:36" s="108" customFormat="1" ht="12" customHeight="1">
      <c r="A138" s="205"/>
      <c r="B138" s="204"/>
      <c r="C138" s="1150" t="s">
        <v>391</v>
      </c>
      <c r="D138" s="1150"/>
      <c r="E138" s="1150"/>
      <c r="F138" s="212"/>
      <c r="G138" s="212"/>
      <c r="H138" s="212"/>
      <c r="I138" s="212"/>
      <c r="J138" s="213">
        <v>10.6</v>
      </c>
      <c r="K138" s="212"/>
      <c r="L138" s="213">
        <v>26.31</v>
      </c>
      <c r="M138" s="212"/>
      <c r="N138" s="214"/>
      <c r="Z138" s="193"/>
      <c r="AA138" s="200"/>
      <c r="AB138" s="200"/>
      <c r="AF138" s="109" t="s">
        <v>391</v>
      </c>
      <c r="AG138" s="200"/>
    </row>
    <row r="139" spans="1:36" s="108" customFormat="1" ht="12">
      <c r="A139" s="205"/>
      <c r="B139" s="204"/>
      <c r="C139" s="1141" t="s">
        <v>392</v>
      </c>
      <c r="D139" s="1141"/>
      <c r="E139" s="1141"/>
      <c r="F139" s="207"/>
      <c r="G139" s="207"/>
      <c r="H139" s="207"/>
      <c r="I139" s="207"/>
      <c r="J139" s="204"/>
      <c r="K139" s="207"/>
      <c r="L139" s="208">
        <v>25.55</v>
      </c>
      <c r="M139" s="207"/>
      <c r="N139" s="210"/>
      <c r="Z139" s="193"/>
      <c r="AA139" s="200"/>
      <c r="AB139" s="200"/>
      <c r="AE139" s="109" t="s">
        <v>392</v>
      </c>
      <c r="AG139" s="200"/>
    </row>
    <row r="140" spans="1:36" s="108" customFormat="1" ht="22.5" customHeight="1">
      <c r="A140" s="205"/>
      <c r="B140" s="204" t="s">
        <v>885</v>
      </c>
      <c r="C140" s="1141" t="s">
        <v>886</v>
      </c>
      <c r="D140" s="1141"/>
      <c r="E140" s="1141"/>
      <c r="F140" s="207" t="s">
        <v>395</v>
      </c>
      <c r="G140" s="215">
        <v>97</v>
      </c>
      <c r="H140" s="207"/>
      <c r="I140" s="215">
        <v>97</v>
      </c>
      <c r="J140" s="204"/>
      <c r="K140" s="207"/>
      <c r="L140" s="208">
        <v>24.78</v>
      </c>
      <c r="M140" s="207"/>
      <c r="N140" s="210"/>
      <c r="Z140" s="193"/>
      <c r="AA140" s="200"/>
      <c r="AB140" s="200"/>
      <c r="AE140" s="109" t="s">
        <v>886</v>
      </c>
      <c r="AG140" s="200"/>
    </row>
    <row r="141" spans="1:36" s="108" customFormat="1" ht="22.5" customHeight="1">
      <c r="A141" s="205"/>
      <c r="B141" s="204" t="s">
        <v>887</v>
      </c>
      <c r="C141" s="1141" t="s">
        <v>888</v>
      </c>
      <c r="D141" s="1141"/>
      <c r="E141" s="1141"/>
      <c r="F141" s="207" t="s">
        <v>395</v>
      </c>
      <c r="G141" s="215">
        <v>51</v>
      </c>
      <c r="H141" s="207"/>
      <c r="I141" s="215">
        <v>51</v>
      </c>
      <c r="J141" s="204"/>
      <c r="K141" s="207"/>
      <c r="L141" s="208">
        <v>13.03</v>
      </c>
      <c r="M141" s="207"/>
      <c r="N141" s="210"/>
      <c r="Z141" s="193"/>
      <c r="AA141" s="200"/>
      <c r="AB141" s="200"/>
      <c r="AE141" s="109" t="s">
        <v>888</v>
      </c>
      <c r="AG141" s="200"/>
    </row>
    <row r="142" spans="1:36" s="108" customFormat="1" ht="12" customHeight="1">
      <c r="A142" s="216"/>
      <c r="B142" s="217"/>
      <c r="C142" s="1145" t="s">
        <v>398</v>
      </c>
      <c r="D142" s="1145"/>
      <c r="E142" s="1145"/>
      <c r="F142" s="196"/>
      <c r="G142" s="196"/>
      <c r="H142" s="196"/>
      <c r="I142" s="196"/>
      <c r="J142" s="198"/>
      <c r="K142" s="196"/>
      <c r="L142" s="218">
        <v>64.12</v>
      </c>
      <c r="M142" s="212"/>
      <c r="N142" s="199"/>
      <c r="Z142" s="193"/>
      <c r="AA142" s="200"/>
      <c r="AB142" s="200"/>
      <c r="AG142" s="200" t="s">
        <v>398</v>
      </c>
    </row>
    <row r="143" spans="1:36" s="108" customFormat="1" ht="33.75" customHeight="1">
      <c r="A143" s="194" t="s">
        <v>2103</v>
      </c>
      <c r="B143" s="195" t="s">
        <v>2104</v>
      </c>
      <c r="C143" s="1145" t="s">
        <v>2105</v>
      </c>
      <c r="D143" s="1145"/>
      <c r="E143" s="1145"/>
      <c r="F143" s="196" t="s">
        <v>486</v>
      </c>
      <c r="G143" s="196"/>
      <c r="H143" s="196"/>
      <c r="I143" s="251">
        <v>2</v>
      </c>
      <c r="J143" s="218">
        <v>642.78</v>
      </c>
      <c r="K143" s="196"/>
      <c r="L143" s="222">
        <v>1285.56</v>
      </c>
      <c r="M143" s="196"/>
      <c r="N143" s="199"/>
      <c r="Z143" s="193"/>
      <c r="AA143" s="200"/>
      <c r="AB143" s="200" t="s">
        <v>2105</v>
      </c>
      <c r="AG143" s="200"/>
    </row>
    <row r="144" spans="1:36" s="108" customFormat="1" ht="12" customHeight="1">
      <c r="A144" s="216"/>
      <c r="B144" s="217"/>
      <c r="C144" s="1141" t="s">
        <v>1043</v>
      </c>
      <c r="D144" s="1141"/>
      <c r="E144" s="1141"/>
      <c r="F144" s="1141"/>
      <c r="G144" s="1141"/>
      <c r="H144" s="1141"/>
      <c r="I144" s="1141"/>
      <c r="J144" s="1141"/>
      <c r="K144" s="1141"/>
      <c r="L144" s="1141"/>
      <c r="M144" s="1141"/>
      <c r="N144" s="1146"/>
      <c r="Z144" s="193"/>
      <c r="AA144" s="200"/>
      <c r="AB144" s="200"/>
      <c r="AG144" s="200"/>
      <c r="AH144" s="109" t="s">
        <v>1043</v>
      </c>
    </row>
    <row r="145" spans="1:34" s="108" customFormat="1" ht="12" customHeight="1">
      <c r="A145" s="216"/>
      <c r="B145" s="217"/>
      <c r="C145" s="1145" t="s">
        <v>398</v>
      </c>
      <c r="D145" s="1145"/>
      <c r="E145" s="1145"/>
      <c r="F145" s="196"/>
      <c r="G145" s="196"/>
      <c r="H145" s="196"/>
      <c r="I145" s="196"/>
      <c r="J145" s="198"/>
      <c r="K145" s="196"/>
      <c r="L145" s="222">
        <v>1285.56</v>
      </c>
      <c r="M145" s="212"/>
      <c r="N145" s="199"/>
      <c r="Z145" s="193"/>
      <c r="AA145" s="200"/>
      <c r="AB145" s="200"/>
      <c r="AG145" s="200" t="s">
        <v>398</v>
      </c>
    </row>
    <row r="146" spans="1:34" s="108" customFormat="1" ht="56.25" customHeight="1">
      <c r="A146" s="194" t="s">
        <v>503</v>
      </c>
      <c r="B146" s="195" t="s">
        <v>2106</v>
      </c>
      <c r="C146" s="1145" t="s">
        <v>2107</v>
      </c>
      <c r="D146" s="1145"/>
      <c r="E146" s="1145"/>
      <c r="F146" s="196" t="s">
        <v>486</v>
      </c>
      <c r="G146" s="196"/>
      <c r="H146" s="196"/>
      <c r="I146" s="251">
        <v>4</v>
      </c>
      <c r="J146" s="198"/>
      <c r="K146" s="196"/>
      <c r="L146" s="198"/>
      <c r="M146" s="196"/>
      <c r="N146" s="199"/>
      <c r="Z146" s="193"/>
      <c r="AA146" s="200"/>
      <c r="AB146" s="200" t="s">
        <v>2107</v>
      </c>
      <c r="AG146" s="200"/>
    </row>
    <row r="147" spans="1:34" s="108" customFormat="1" ht="33.75" customHeight="1">
      <c r="A147" s="203"/>
      <c r="B147" s="204" t="s">
        <v>385</v>
      </c>
      <c r="C147" s="1141" t="s">
        <v>386</v>
      </c>
      <c r="D147" s="1141"/>
      <c r="E147" s="1141"/>
      <c r="F147" s="1141"/>
      <c r="G147" s="1141"/>
      <c r="H147" s="1141"/>
      <c r="I147" s="1141"/>
      <c r="J147" s="1141"/>
      <c r="K147" s="1141"/>
      <c r="L147" s="1141"/>
      <c r="M147" s="1141"/>
      <c r="N147" s="1146"/>
      <c r="Z147" s="193"/>
      <c r="AA147" s="200"/>
      <c r="AB147" s="200"/>
      <c r="AC147" s="109" t="s">
        <v>386</v>
      </c>
      <c r="AG147" s="200"/>
    </row>
    <row r="148" spans="1:34" s="108" customFormat="1" ht="12">
      <c r="A148" s="205"/>
      <c r="B148" s="206">
        <v>1</v>
      </c>
      <c r="C148" s="1141" t="s">
        <v>446</v>
      </c>
      <c r="D148" s="1141"/>
      <c r="E148" s="1141"/>
      <c r="F148" s="207"/>
      <c r="G148" s="207"/>
      <c r="H148" s="207"/>
      <c r="I148" s="207"/>
      <c r="J148" s="208">
        <v>9.91</v>
      </c>
      <c r="K148" s="209">
        <v>1.25</v>
      </c>
      <c r="L148" s="208">
        <v>49.55</v>
      </c>
      <c r="M148" s="207"/>
      <c r="N148" s="210"/>
      <c r="Z148" s="193"/>
      <c r="AA148" s="200"/>
      <c r="AB148" s="200"/>
      <c r="AD148" s="109" t="s">
        <v>446</v>
      </c>
      <c r="AG148" s="200"/>
    </row>
    <row r="149" spans="1:34" s="108" customFormat="1" ht="12">
      <c r="A149" s="205"/>
      <c r="B149" s="206">
        <v>2</v>
      </c>
      <c r="C149" s="1141" t="s">
        <v>387</v>
      </c>
      <c r="D149" s="1141"/>
      <c r="E149" s="1141"/>
      <c r="F149" s="207"/>
      <c r="G149" s="207"/>
      <c r="H149" s="207"/>
      <c r="I149" s="207"/>
      <c r="J149" s="208">
        <v>5.43</v>
      </c>
      <c r="K149" s="209">
        <v>1.25</v>
      </c>
      <c r="L149" s="208">
        <v>27.15</v>
      </c>
      <c r="M149" s="207"/>
      <c r="N149" s="210"/>
      <c r="Z149" s="193"/>
      <c r="AA149" s="200"/>
      <c r="AB149" s="200"/>
      <c r="AD149" s="109" t="s">
        <v>387</v>
      </c>
      <c r="AG149" s="200"/>
    </row>
    <row r="150" spans="1:34" s="108" customFormat="1" ht="12">
      <c r="A150" s="205"/>
      <c r="B150" s="206">
        <v>3</v>
      </c>
      <c r="C150" s="1141" t="s">
        <v>388</v>
      </c>
      <c r="D150" s="1141"/>
      <c r="E150" s="1141"/>
      <c r="F150" s="207"/>
      <c r="G150" s="207"/>
      <c r="H150" s="207"/>
      <c r="I150" s="207"/>
      <c r="J150" s="208">
        <v>0.76</v>
      </c>
      <c r="K150" s="209">
        <v>1.25</v>
      </c>
      <c r="L150" s="208">
        <v>3.8</v>
      </c>
      <c r="M150" s="207"/>
      <c r="N150" s="210"/>
      <c r="Z150" s="193"/>
      <c r="AA150" s="200"/>
      <c r="AB150" s="200"/>
      <c r="AD150" s="109" t="s">
        <v>388</v>
      </c>
      <c r="AG150" s="200"/>
    </row>
    <row r="151" spans="1:34" s="108" customFormat="1" ht="12">
      <c r="A151" s="205"/>
      <c r="B151" s="206">
        <v>4</v>
      </c>
      <c r="C151" s="1141" t="s">
        <v>447</v>
      </c>
      <c r="D151" s="1141"/>
      <c r="E151" s="1141"/>
      <c r="F151" s="207"/>
      <c r="G151" s="207"/>
      <c r="H151" s="207"/>
      <c r="I151" s="207"/>
      <c r="J151" s="208">
        <v>0.74</v>
      </c>
      <c r="K151" s="207"/>
      <c r="L151" s="208">
        <v>2.96</v>
      </c>
      <c r="M151" s="207"/>
      <c r="N151" s="210"/>
      <c r="Z151" s="193"/>
      <c r="AA151" s="200"/>
      <c r="AB151" s="200"/>
      <c r="AD151" s="109" t="s">
        <v>447</v>
      </c>
      <c r="AG151" s="200"/>
    </row>
    <row r="152" spans="1:34" s="108" customFormat="1" ht="12">
      <c r="A152" s="205"/>
      <c r="B152" s="204"/>
      <c r="C152" s="1141" t="s">
        <v>448</v>
      </c>
      <c r="D152" s="1141"/>
      <c r="E152" s="1141"/>
      <c r="F152" s="207" t="s">
        <v>390</v>
      </c>
      <c r="G152" s="209">
        <v>1.03</v>
      </c>
      <c r="H152" s="209">
        <v>1.25</v>
      </c>
      <c r="I152" s="209">
        <v>5.15</v>
      </c>
      <c r="J152" s="204"/>
      <c r="K152" s="207"/>
      <c r="L152" s="204"/>
      <c r="M152" s="207"/>
      <c r="N152" s="210"/>
      <c r="Z152" s="193"/>
      <c r="AA152" s="200"/>
      <c r="AB152" s="200"/>
      <c r="AE152" s="109" t="s">
        <v>448</v>
      </c>
      <c r="AG152" s="200"/>
    </row>
    <row r="153" spans="1:34" s="108" customFormat="1" ht="12">
      <c r="A153" s="205"/>
      <c r="B153" s="204"/>
      <c r="C153" s="1141" t="s">
        <v>389</v>
      </c>
      <c r="D153" s="1141"/>
      <c r="E153" s="1141"/>
      <c r="F153" s="207" t="s">
        <v>390</v>
      </c>
      <c r="G153" s="209">
        <v>0.06</v>
      </c>
      <c r="H153" s="209">
        <v>1.25</v>
      </c>
      <c r="I153" s="248">
        <v>0.3</v>
      </c>
      <c r="J153" s="204"/>
      <c r="K153" s="207"/>
      <c r="L153" s="204"/>
      <c r="M153" s="207"/>
      <c r="N153" s="210"/>
      <c r="Z153" s="193"/>
      <c r="AA153" s="200"/>
      <c r="AB153" s="200"/>
      <c r="AE153" s="109" t="s">
        <v>389</v>
      </c>
      <c r="AG153" s="200"/>
    </row>
    <row r="154" spans="1:34" s="108" customFormat="1" ht="12" customHeight="1">
      <c r="A154" s="205"/>
      <c r="B154" s="204"/>
      <c r="C154" s="1150" t="s">
        <v>391</v>
      </c>
      <c r="D154" s="1150"/>
      <c r="E154" s="1150"/>
      <c r="F154" s="212"/>
      <c r="G154" s="212"/>
      <c r="H154" s="212"/>
      <c r="I154" s="212"/>
      <c r="J154" s="213">
        <v>16.079999999999998</v>
      </c>
      <c r="K154" s="212"/>
      <c r="L154" s="213">
        <v>79.66</v>
      </c>
      <c r="M154" s="212"/>
      <c r="N154" s="214"/>
      <c r="Z154" s="193"/>
      <c r="AA154" s="200"/>
      <c r="AB154" s="200"/>
      <c r="AF154" s="109" t="s">
        <v>391</v>
      </c>
      <c r="AG154" s="200"/>
    </row>
    <row r="155" spans="1:34" s="108" customFormat="1" ht="12">
      <c r="A155" s="205"/>
      <c r="B155" s="204"/>
      <c r="C155" s="1141" t="s">
        <v>392</v>
      </c>
      <c r="D155" s="1141"/>
      <c r="E155" s="1141"/>
      <c r="F155" s="207"/>
      <c r="G155" s="207"/>
      <c r="H155" s="207"/>
      <c r="I155" s="207"/>
      <c r="J155" s="204"/>
      <c r="K155" s="207"/>
      <c r="L155" s="208">
        <v>53.35</v>
      </c>
      <c r="M155" s="207"/>
      <c r="N155" s="210"/>
      <c r="Z155" s="193"/>
      <c r="AA155" s="200"/>
      <c r="AB155" s="200"/>
      <c r="AE155" s="109" t="s">
        <v>392</v>
      </c>
      <c r="AG155" s="200"/>
    </row>
    <row r="156" spans="1:34" s="108" customFormat="1" ht="22.5" customHeight="1">
      <c r="A156" s="205"/>
      <c r="B156" s="204" t="s">
        <v>885</v>
      </c>
      <c r="C156" s="1141" t="s">
        <v>886</v>
      </c>
      <c r="D156" s="1141"/>
      <c r="E156" s="1141"/>
      <c r="F156" s="207" t="s">
        <v>395</v>
      </c>
      <c r="G156" s="215">
        <v>97</v>
      </c>
      <c r="H156" s="207"/>
      <c r="I156" s="215">
        <v>97</v>
      </c>
      <c r="J156" s="204"/>
      <c r="K156" s="207"/>
      <c r="L156" s="208">
        <v>51.75</v>
      </c>
      <c r="M156" s="207"/>
      <c r="N156" s="210"/>
      <c r="Z156" s="193"/>
      <c r="AA156" s="200"/>
      <c r="AB156" s="200"/>
      <c r="AE156" s="109" t="s">
        <v>886</v>
      </c>
      <c r="AG156" s="200"/>
    </row>
    <row r="157" spans="1:34" s="108" customFormat="1" ht="22.5" customHeight="1">
      <c r="A157" s="205"/>
      <c r="B157" s="204" t="s">
        <v>887</v>
      </c>
      <c r="C157" s="1141" t="s">
        <v>888</v>
      </c>
      <c r="D157" s="1141"/>
      <c r="E157" s="1141"/>
      <c r="F157" s="207" t="s">
        <v>395</v>
      </c>
      <c r="G157" s="215">
        <v>51</v>
      </c>
      <c r="H157" s="207"/>
      <c r="I157" s="215">
        <v>51</v>
      </c>
      <c r="J157" s="204"/>
      <c r="K157" s="207"/>
      <c r="L157" s="208">
        <v>27.21</v>
      </c>
      <c r="M157" s="207"/>
      <c r="N157" s="210"/>
      <c r="Z157" s="193"/>
      <c r="AA157" s="200"/>
      <c r="AB157" s="200"/>
      <c r="AE157" s="109" t="s">
        <v>888</v>
      </c>
      <c r="AG157" s="200"/>
    </row>
    <row r="158" spans="1:34" s="108" customFormat="1" ht="12" customHeight="1">
      <c r="A158" s="216"/>
      <c r="B158" s="217"/>
      <c r="C158" s="1145" t="s">
        <v>398</v>
      </c>
      <c r="D158" s="1145"/>
      <c r="E158" s="1145"/>
      <c r="F158" s="196"/>
      <c r="G158" s="196"/>
      <c r="H158" s="196"/>
      <c r="I158" s="196"/>
      <c r="J158" s="198"/>
      <c r="K158" s="196"/>
      <c r="L158" s="218">
        <v>158.62</v>
      </c>
      <c r="M158" s="212"/>
      <c r="N158" s="199"/>
      <c r="Z158" s="193"/>
      <c r="AA158" s="200"/>
      <c r="AB158" s="200"/>
      <c r="AG158" s="200" t="s">
        <v>398</v>
      </c>
    </row>
    <row r="159" spans="1:34" s="108" customFormat="1" ht="22.5" customHeight="1">
      <c r="A159" s="194" t="s">
        <v>2108</v>
      </c>
      <c r="B159" s="195" t="s">
        <v>2109</v>
      </c>
      <c r="C159" s="1145" t="s">
        <v>2110</v>
      </c>
      <c r="D159" s="1145"/>
      <c r="E159" s="1145"/>
      <c r="F159" s="196" t="s">
        <v>711</v>
      </c>
      <c r="G159" s="196"/>
      <c r="H159" s="196"/>
      <c r="I159" s="256">
        <v>0.4</v>
      </c>
      <c r="J159" s="218">
        <v>300.5</v>
      </c>
      <c r="K159" s="196"/>
      <c r="L159" s="218">
        <v>120.2</v>
      </c>
      <c r="M159" s="196"/>
      <c r="N159" s="199"/>
      <c r="Z159" s="193"/>
      <c r="AA159" s="200"/>
      <c r="AB159" s="200" t="s">
        <v>2110</v>
      </c>
      <c r="AG159" s="200"/>
    </row>
    <row r="160" spans="1:34" s="108" customFormat="1" ht="12" customHeight="1">
      <c r="A160" s="216"/>
      <c r="B160" s="217"/>
      <c r="C160" s="1141" t="s">
        <v>1043</v>
      </c>
      <c r="D160" s="1141"/>
      <c r="E160" s="1141"/>
      <c r="F160" s="1141"/>
      <c r="G160" s="1141"/>
      <c r="H160" s="1141"/>
      <c r="I160" s="1141"/>
      <c r="J160" s="1141"/>
      <c r="K160" s="1141"/>
      <c r="L160" s="1141"/>
      <c r="M160" s="1141"/>
      <c r="N160" s="1146"/>
      <c r="Z160" s="193"/>
      <c r="AA160" s="200"/>
      <c r="AB160" s="200"/>
      <c r="AG160" s="200"/>
      <c r="AH160" s="109" t="s">
        <v>1043</v>
      </c>
    </row>
    <row r="161" spans="1:36" s="108" customFormat="1" ht="12" customHeight="1">
      <c r="A161" s="201"/>
      <c r="B161" s="202"/>
      <c r="C161" s="1141" t="s">
        <v>1844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B161" s="200"/>
      <c r="AG161" s="200"/>
      <c r="AJ161" s="109" t="s">
        <v>1844</v>
      </c>
    </row>
    <row r="162" spans="1:36" s="108" customFormat="1" ht="12" customHeight="1">
      <c r="A162" s="216"/>
      <c r="B162" s="217"/>
      <c r="C162" s="1145" t="s">
        <v>398</v>
      </c>
      <c r="D162" s="1145"/>
      <c r="E162" s="1145"/>
      <c r="F162" s="196"/>
      <c r="G162" s="196"/>
      <c r="H162" s="196"/>
      <c r="I162" s="196"/>
      <c r="J162" s="198"/>
      <c r="K162" s="196"/>
      <c r="L162" s="218">
        <v>120.2</v>
      </c>
      <c r="M162" s="212"/>
      <c r="N162" s="199"/>
      <c r="Z162" s="193"/>
      <c r="AA162" s="200"/>
      <c r="AB162" s="200"/>
      <c r="AG162" s="200" t="s">
        <v>398</v>
      </c>
    </row>
    <row r="163" spans="1:36" s="108" customFormat="1" ht="12" customHeight="1">
      <c r="A163" s="1147" t="s">
        <v>2111</v>
      </c>
      <c r="B163" s="1148"/>
      <c r="C163" s="1148"/>
      <c r="D163" s="1148"/>
      <c r="E163" s="1148"/>
      <c r="F163" s="1148"/>
      <c r="G163" s="1148"/>
      <c r="H163" s="1148"/>
      <c r="I163" s="1148"/>
      <c r="J163" s="1148"/>
      <c r="K163" s="1148"/>
      <c r="L163" s="1148"/>
      <c r="M163" s="1148"/>
      <c r="N163" s="1149"/>
      <c r="Z163" s="193"/>
      <c r="AA163" s="200" t="s">
        <v>2111</v>
      </c>
      <c r="AB163" s="200"/>
      <c r="AG163" s="200"/>
    </row>
    <row r="164" spans="1:36" s="108" customFormat="1" ht="56.25" customHeight="1">
      <c r="A164" s="194" t="s">
        <v>514</v>
      </c>
      <c r="B164" s="195" t="s">
        <v>2112</v>
      </c>
      <c r="C164" s="1145" t="s">
        <v>2113</v>
      </c>
      <c r="D164" s="1145"/>
      <c r="E164" s="1145"/>
      <c r="F164" s="196" t="s">
        <v>481</v>
      </c>
      <c r="G164" s="196"/>
      <c r="H164" s="196"/>
      <c r="I164" s="251">
        <v>1</v>
      </c>
      <c r="J164" s="198"/>
      <c r="K164" s="196"/>
      <c r="L164" s="198"/>
      <c r="M164" s="196"/>
      <c r="N164" s="199"/>
      <c r="Z164" s="193"/>
      <c r="AA164" s="200"/>
      <c r="AB164" s="200" t="s">
        <v>2113</v>
      </c>
      <c r="AG164" s="200"/>
    </row>
    <row r="165" spans="1:36" s="108" customFormat="1" ht="12" customHeight="1">
      <c r="A165" s="201"/>
      <c r="B165" s="202"/>
      <c r="C165" s="1141" t="s">
        <v>2114</v>
      </c>
      <c r="D165" s="1141"/>
      <c r="E165" s="1141"/>
      <c r="F165" s="1141"/>
      <c r="G165" s="1141"/>
      <c r="H165" s="1141"/>
      <c r="I165" s="1141"/>
      <c r="J165" s="1141"/>
      <c r="K165" s="1141"/>
      <c r="L165" s="1141"/>
      <c r="M165" s="1141"/>
      <c r="N165" s="1146"/>
      <c r="Z165" s="193"/>
      <c r="AA165" s="200"/>
      <c r="AB165" s="200"/>
      <c r="AG165" s="200"/>
      <c r="AJ165" s="109" t="s">
        <v>2114</v>
      </c>
    </row>
    <row r="166" spans="1:36" s="108" customFormat="1" ht="33.75" customHeight="1">
      <c r="A166" s="203"/>
      <c r="B166" s="204" t="s">
        <v>385</v>
      </c>
      <c r="C166" s="1141" t="s">
        <v>386</v>
      </c>
      <c r="D166" s="1141"/>
      <c r="E166" s="1141"/>
      <c r="F166" s="1141"/>
      <c r="G166" s="1141"/>
      <c r="H166" s="1141"/>
      <c r="I166" s="1141"/>
      <c r="J166" s="1141"/>
      <c r="K166" s="1141"/>
      <c r="L166" s="1141"/>
      <c r="M166" s="1141"/>
      <c r="N166" s="1146"/>
      <c r="Z166" s="193"/>
      <c r="AA166" s="200"/>
      <c r="AB166" s="200"/>
      <c r="AC166" s="109" t="s">
        <v>386</v>
      </c>
      <c r="AG166" s="200"/>
    </row>
    <row r="167" spans="1:36" s="108" customFormat="1" ht="12">
      <c r="A167" s="205"/>
      <c r="B167" s="206">
        <v>1</v>
      </c>
      <c r="C167" s="1141" t="s">
        <v>446</v>
      </c>
      <c r="D167" s="1141"/>
      <c r="E167" s="1141"/>
      <c r="F167" s="207"/>
      <c r="G167" s="207"/>
      <c r="H167" s="207"/>
      <c r="I167" s="207"/>
      <c r="J167" s="208">
        <v>115.06</v>
      </c>
      <c r="K167" s="209">
        <v>1.25</v>
      </c>
      <c r="L167" s="208">
        <v>143.83000000000001</v>
      </c>
      <c r="M167" s="207"/>
      <c r="N167" s="210"/>
      <c r="Z167" s="193"/>
      <c r="AA167" s="200"/>
      <c r="AB167" s="200"/>
      <c r="AD167" s="109" t="s">
        <v>446</v>
      </c>
      <c r="AG167" s="200"/>
    </row>
    <row r="168" spans="1:36" s="108" customFormat="1" ht="12">
      <c r="A168" s="205"/>
      <c r="B168" s="206">
        <v>2</v>
      </c>
      <c r="C168" s="1141" t="s">
        <v>387</v>
      </c>
      <c r="D168" s="1141"/>
      <c r="E168" s="1141"/>
      <c r="F168" s="207"/>
      <c r="G168" s="207"/>
      <c r="H168" s="207"/>
      <c r="I168" s="207"/>
      <c r="J168" s="208">
        <v>35.61</v>
      </c>
      <c r="K168" s="209">
        <v>1.25</v>
      </c>
      <c r="L168" s="208">
        <v>44.51</v>
      </c>
      <c r="M168" s="207"/>
      <c r="N168" s="210"/>
      <c r="Z168" s="193"/>
      <c r="AA168" s="200"/>
      <c r="AB168" s="200"/>
      <c r="AD168" s="109" t="s">
        <v>387</v>
      </c>
      <c r="AG168" s="200"/>
    </row>
    <row r="169" spans="1:36" s="108" customFormat="1" ht="12">
      <c r="A169" s="205"/>
      <c r="B169" s="206">
        <v>3</v>
      </c>
      <c r="C169" s="1141" t="s">
        <v>388</v>
      </c>
      <c r="D169" s="1141"/>
      <c r="E169" s="1141"/>
      <c r="F169" s="207"/>
      <c r="G169" s="207"/>
      <c r="H169" s="207"/>
      <c r="I169" s="207"/>
      <c r="J169" s="208">
        <v>2.5099999999999998</v>
      </c>
      <c r="K169" s="209">
        <v>1.25</v>
      </c>
      <c r="L169" s="208">
        <v>3.14</v>
      </c>
      <c r="M169" s="207"/>
      <c r="N169" s="210"/>
      <c r="Z169" s="193"/>
      <c r="AA169" s="200"/>
      <c r="AB169" s="200"/>
      <c r="AD169" s="109" t="s">
        <v>388</v>
      </c>
      <c r="AG169" s="200"/>
    </row>
    <row r="170" spans="1:36" s="108" customFormat="1" ht="12">
      <c r="A170" s="205"/>
      <c r="B170" s="206">
        <v>4</v>
      </c>
      <c r="C170" s="1141" t="s">
        <v>447</v>
      </c>
      <c r="D170" s="1141"/>
      <c r="E170" s="1141"/>
      <c r="F170" s="207"/>
      <c r="G170" s="207"/>
      <c r="H170" s="207"/>
      <c r="I170" s="207"/>
      <c r="J170" s="208">
        <v>42.48</v>
      </c>
      <c r="K170" s="207"/>
      <c r="L170" s="208">
        <v>42.48</v>
      </c>
      <c r="M170" s="207"/>
      <c r="N170" s="210"/>
      <c r="Z170" s="193"/>
      <c r="AA170" s="200"/>
      <c r="AB170" s="200"/>
      <c r="AD170" s="109" t="s">
        <v>447</v>
      </c>
      <c r="AG170" s="200"/>
    </row>
    <row r="171" spans="1:36" s="108" customFormat="1" ht="12">
      <c r="A171" s="205"/>
      <c r="B171" s="204"/>
      <c r="C171" s="1141" t="s">
        <v>448</v>
      </c>
      <c r="D171" s="1141"/>
      <c r="E171" s="1141"/>
      <c r="F171" s="207" t="s">
        <v>390</v>
      </c>
      <c r="G171" s="209">
        <v>12.24</v>
      </c>
      <c r="H171" s="209">
        <v>1.25</v>
      </c>
      <c r="I171" s="248">
        <v>15.3</v>
      </c>
      <c r="J171" s="204"/>
      <c r="K171" s="207"/>
      <c r="L171" s="204"/>
      <c r="M171" s="207"/>
      <c r="N171" s="210"/>
      <c r="Z171" s="193"/>
      <c r="AA171" s="200"/>
      <c r="AB171" s="200"/>
      <c r="AE171" s="109" t="s">
        <v>448</v>
      </c>
      <c r="AG171" s="200"/>
    </row>
    <row r="172" spans="1:36" s="108" customFormat="1" ht="12">
      <c r="A172" s="205"/>
      <c r="B172" s="204"/>
      <c r="C172" s="1141" t="s">
        <v>389</v>
      </c>
      <c r="D172" s="1141"/>
      <c r="E172" s="1141"/>
      <c r="F172" s="207" t="s">
        <v>390</v>
      </c>
      <c r="G172" s="248">
        <v>0.2</v>
      </c>
      <c r="H172" s="209">
        <v>1.25</v>
      </c>
      <c r="I172" s="209">
        <v>0.25</v>
      </c>
      <c r="J172" s="204"/>
      <c r="K172" s="207"/>
      <c r="L172" s="204"/>
      <c r="M172" s="207"/>
      <c r="N172" s="210"/>
      <c r="Z172" s="193"/>
      <c r="AA172" s="200"/>
      <c r="AB172" s="200"/>
      <c r="AE172" s="109" t="s">
        <v>389</v>
      </c>
      <c r="AG172" s="200"/>
    </row>
    <row r="173" spans="1:36" s="108" customFormat="1" ht="12" customHeight="1">
      <c r="A173" s="205"/>
      <c r="B173" s="204"/>
      <c r="C173" s="1150" t="s">
        <v>391</v>
      </c>
      <c r="D173" s="1150"/>
      <c r="E173" s="1150"/>
      <c r="F173" s="212"/>
      <c r="G173" s="212"/>
      <c r="H173" s="212"/>
      <c r="I173" s="212"/>
      <c r="J173" s="213">
        <v>193.15</v>
      </c>
      <c r="K173" s="212"/>
      <c r="L173" s="213">
        <v>230.82</v>
      </c>
      <c r="M173" s="212"/>
      <c r="N173" s="214"/>
      <c r="Z173" s="193"/>
      <c r="AA173" s="200"/>
      <c r="AB173" s="200"/>
      <c r="AF173" s="109" t="s">
        <v>391</v>
      </c>
      <c r="AG173" s="200"/>
    </row>
    <row r="174" spans="1:36" s="108" customFormat="1" ht="12">
      <c r="A174" s="205"/>
      <c r="B174" s="204"/>
      <c r="C174" s="1141" t="s">
        <v>392</v>
      </c>
      <c r="D174" s="1141"/>
      <c r="E174" s="1141"/>
      <c r="F174" s="207"/>
      <c r="G174" s="207"/>
      <c r="H174" s="207"/>
      <c r="I174" s="207"/>
      <c r="J174" s="204"/>
      <c r="K174" s="207"/>
      <c r="L174" s="208">
        <v>146.97</v>
      </c>
      <c r="M174" s="207"/>
      <c r="N174" s="210"/>
      <c r="Z174" s="193"/>
      <c r="AA174" s="200"/>
      <c r="AB174" s="200"/>
      <c r="AE174" s="109" t="s">
        <v>392</v>
      </c>
      <c r="AG174" s="200"/>
    </row>
    <row r="175" spans="1:36" s="108" customFormat="1" ht="22.5" customHeight="1">
      <c r="A175" s="205"/>
      <c r="B175" s="204" t="s">
        <v>885</v>
      </c>
      <c r="C175" s="1141" t="s">
        <v>886</v>
      </c>
      <c r="D175" s="1141"/>
      <c r="E175" s="1141"/>
      <c r="F175" s="207" t="s">
        <v>395</v>
      </c>
      <c r="G175" s="215">
        <v>97</v>
      </c>
      <c r="H175" s="207"/>
      <c r="I175" s="215">
        <v>97</v>
      </c>
      <c r="J175" s="204"/>
      <c r="K175" s="207"/>
      <c r="L175" s="208">
        <v>142.56</v>
      </c>
      <c r="M175" s="207"/>
      <c r="N175" s="210"/>
      <c r="Z175" s="193"/>
      <c r="AA175" s="200"/>
      <c r="AB175" s="200"/>
      <c r="AE175" s="109" t="s">
        <v>886</v>
      </c>
      <c r="AG175" s="200"/>
    </row>
    <row r="176" spans="1:36" s="108" customFormat="1" ht="22.5" customHeight="1">
      <c r="A176" s="205"/>
      <c r="B176" s="204" t="s">
        <v>887</v>
      </c>
      <c r="C176" s="1141" t="s">
        <v>888</v>
      </c>
      <c r="D176" s="1141"/>
      <c r="E176" s="1141"/>
      <c r="F176" s="207" t="s">
        <v>395</v>
      </c>
      <c r="G176" s="215">
        <v>51</v>
      </c>
      <c r="H176" s="207"/>
      <c r="I176" s="215">
        <v>51</v>
      </c>
      <c r="J176" s="204"/>
      <c r="K176" s="207"/>
      <c r="L176" s="208">
        <v>74.95</v>
      </c>
      <c r="M176" s="207"/>
      <c r="N176" s="210"/>
      <c r="Z176" s="193"/>
      <c r="AA176" s="200"/>
      <c r="AB176" s="200"/>
      <c r="AE176" s="109" t="s">
        <v>888</v>
      </c>
      <c r="AG176" s="200"/>
    </row>
    <row r="177" spans="1:36" s="108" customFormat="1" ht="12" customHeight="1">
      <c r="A177" s="216"/>
      <c r="B177" s="217"/>
      <c r="C177" s="1145" t="s">
        <v>398</v>
      </c>
      <c r="D177" s="1145"/>
      <c r="E177" s="1145"/>
      <c r="F177" s="196"/>
      <c r="G177" s="196"/>
      <c r="H177" s="196"/>
      <c r="I177" s="196"/>
      <c r="J177" s="198"/>
      <c r="K177" s="196"/>
      <c r="L177" s="218">
        <v>448.33</v>
      </c>
      <c r="M177" s="212"/>
      <c r="N177" s="199"/>
      <c r="Z177" s="193"/>
      <c r="AA177" s="200"/>
      <c r="AB177" s="200"/>
      <c r="AG177" s="200" t="s">
        <v>398</v>
      </c>
    </row>
    <row r="178" spans="1:36" s="108" customFormat="1" ht="22.5" customHeight="1">
      <c r="A178" s="194" t="s">
        <v>517</v>
      </c>
      <c r="B178" s="195" t="s">
        <v>1135</v>
      </c>
      <c r="C178" s="1145" t="s">
        <v>2115</v>
      </c>
      <c r="D178" s="1145"/>
      <c r="E178" s="1145"/>
      <c r="F178" s="196" t="s">
        <v>659</v>
      </c>
      <c r="G178" s="196"/>
      <c r="H178" s="196"/>
      <c r="I178" s="223">
        <v>5.0999999999999997E-2</v>
      </c>
      <c r="J178" s="222">
        <v>1180</v>
      </c>
      <c r="K178" s="196"/>
      <c r="L178" s="218">
        <v>60.18</v>
      </c>
      <c r="M178" s="196"/>
      <c r="N178" s="199"/>
      <c r="Z178" s="193"/>
      <c r="AA178" s="200"/>
      <c r="AB178" s="200" t="s">
        <v>2115</v>
      </c>
      <c r="AG178" s="200"/>
    </row>
    <row r="179" spans="1:36" s="108" customFormat="1" ht="12" customHeight="1">
      <c r="A179" s="216"/>
      <c r="B179" s="217"/>
      <c r="C179" s="1141" t="s">
        <v>1929</v>
      </c>
      <c r="D179" s="1141"/>
      <c r="E179" s="1141"/>
      <c r="F179" s="1141"/>
      <c r="G179" s="1141"/>
      <c r="H179" s="1141"/>
      <c r="I179" s="1141"/>
      <c r="J179" s="1141"/>
      <c r="K179" s="1141"/>
      <c r="L179" s="1141"/>
      <c r="M179" s="1141"/>
      <c r="N179" s="1146"/>
      <c r="Z179" s="193"/>
      <c r="AA179" s="200"/>
      <c r="AB179" s="200"/>
      <c r="AG179" s="200"/>
      <c r="AH179" s="109" t="s">
        <v>1929</v>
      </c>
    </row>
    <row r="180" spans="1:36" s="108" customFormat="1" ht="12" customHeight="1">
      <c r="A180" s="201"/>
      <c r="B180" s="202"/>
      <c r="C180" s="1141" t="s">
        <v>2116</v>
      </c>
      <c r="D180" s="1141"/>
      <c r="E180" s="1141"/>
      <c r="F180" s="1141"/>
      <c r="G180" s="1141"/>
      <c r="H180" s="1141"/>
      <c r="I180" s="1141"/>
      <c r="J180" s="1141"/>
      <c r="K180" s="1141"/>
      <c r="L180" s="1141"/>
      <c r="M180" s="1141"/>
      <c r="N180" s="1146"/>
      <c r="Z180" s="193"/>
      <c r="AA180" s="200"/>
      <c r="AB180" s="200"/>
      <c r="AG180" s="200"/>
      <c r="AJ180" s="109" t="s">
        <v>2116</v>
      </c>
    </row>
    <row r="181" spans="1:36" s="108" customFormat="1" ht="12" customHeight="1">
      <c r="A181" s="216"/>
      <c r="B181" s="217"/>
      <c r="C181" s="1145" t="s">
        <v>398</v>
      </c>
      <c r="D181" s="1145"/>
      <c r="E181" s="1145"/>
      <c r="F181" s="196"/>
      <c r="G181" s="196"/>
      <c r="H181" s="196"/>
      <c r="I181" s="196"/>
      <c r="J181" s="198"/>
      <c r="K181" s="196"/>
      <c r="L181" s="218">
        <v>60.18</v>
      </c>
      <c r="M181" s="212"/>
      <c r="N181" s="199"/>
      <c r="Z181" s="193"/>
      <c r="AA181" s="200"/>
      <c r="AB181" s="200"/>
      <c r="AG181" s="200" t="s">
        <v>398</v>
      </c>
    </row>
    <row r="182" spans="1:36" s="108" customFormat="1" ht="12" customHeight="1">
      <c r="A182" s="194" t="s">
        <v>519</v>
      </c>
      <c r="B182" s="195" t="s">
        <v>2117</v>
      </c>
      <c r="C182" s="1145" t="s">
        <v>2118</v>
      </c>
      <c r="D182" s="1145"/>
      <c r="E182" s="1145"/>
      <c r="F182" s="196" t="s">
        <v>659</v>
      </c>
      <c r="G182" s="196"/>
      <c r="H182" s="196"/>
      <c r="I182" s="247">
        <v>0.01</v>
      </c>
      <c r="J182" s="222">
        <v>2106.9</v>
      </c>
      <c r="K182" s="196"/>
      <c r="L182" s="218">
        <v>21.07</v>
      </c>
      <c r="M182" s="196"/>
      <c r="N182" s="199"/>
      <c r="Z182" s="193"/>
      <c r="AA182" s="200"/>
      <c r="AB182" s="200" t="s">
        <v>2118</v>
      </c>
      <c r="AG182" s="200"/>
    </row>
    <row r="183" spans="1:36" s="108" customFormat="1" ht="12" customHeight="1">
      <c r="A183" s="216"/>
      <c r="B183" s="217"/>
      <c r="C183" s="1141" t="s">
        <v>1929</v>
      </c>
      <c r="D183" s="1141"/>
      <c r="E183" s="1141"/>
      <c r="F183" s="1141"/>
      <c r="G183" s="1141"/>
      <c r="H183" s="1141"/>
      <c r="I183" s="1141"/>
      <c r="J183" s="1141"/>
      <c r="K183" s="1141"/>
      <c r="L183" s="1141"/>
      <c r="M183" s="1141"/>
      <c r="N183" s="1146"/>
      <c r="Z183" s="193"/>
      <c r="AA183" s="200"/>
      <c r="AB183" s="200"/>
      <c r="AG183" s="200"/>
      <c r="AH183" s="109" t="s">
        <v>1929</v>
      </c>
    </row>
    <row r="184" spans="1:36" s="108" customFormat="1" ht="12" customHeight="1">
      <c r="A184" s="201"/>
      <c r="B184" s="202"/>
      <c r="C184" s="1141" t="s">
        <v>2119</v>
      </c>
      <c r="D184" s="1141"/>
      <c r="E184" s="1141"/>
      <c r="F184" s="1141"/>
      <c r="G184" s="1141"/>
      <c r="H184" s="1141"/>
      <c r="I184" s="1141"/>
      <c r="J184" s="1141"/>
      <c r="K184" s="1141"/>
      <c r="L184" s="1141"/>
      <c r="M184" s="1141"/>
      <c r="N184" s="1146"/>
      <c r="Z184" s="193"/>
      <c r="AA184" s="200"/>
      <c r="AB184" s="200"/>
      <c r="AG184" s="200"/>
      <c r="AJ184" s="109" t="s">
        <v>2119</v>
      </c>
    </row>
    <row r="185" spans="1:36" s="108" customFormat="1" ht="12" customHeight="1">
      <c r="A185" s="216"/>
      <c r="B185" s="217"/>
      <c r="C185" s="1145" t="s">
        <v>398</v>
      </c>
      <c r="D185" s="1145"/>
      <c r="E185" s="1145"/>
      <c r="F185" s="196"/>
      <c r="G185" s="196"/>
      <c r="H185" s="196"/>
      <c r="I185" s="196"/>
      <c r="J185" s="198"/>
      <c r="K185" s="196"/>
      <c r="L185" s="218">
        <v>21.07</v>
      </c>
      <c r="M185" s="212"/>
      <c r="N185" s="199"/>
      <c r="Z185" s="193"/>
      <c r="AA185" s="200"/>
      <c r="AB185" s="200"/>
      <c r="AG185" s="200" t="s">
        <v>398</v>
      </c>
    </row>
    <row r="186" spans="1:36" s="108" customFormat="1" ht="45" customHeight="1">
      <c r="A186" s="194" t="s">
        <v>523</v>
      </c>
      <c r="B186" s="195" t="s">
        <v>2120</v>
      </c>
      <c r="C186" s="1145" t="s">
        <v>2121</v>
      </c>
      <c r="D186" s="1145"/>
      <c r="E186" s="1145"/>
      <c r="F186" s="196" t="s">
        <v>891</v>
      </c>
      <c r="G186" s="196"/>
      <c r="H186" s="196"/>
      <c r="I186" s="256">
        <v>40.799999999999997</v>
      </c>
      <c r="J186" s="218">
        <v>24.44</v>
      </c>
      <c r="K186" s="196"/>
      <c r="L186" s="218">
        <v>106.29</v>
      </c>
      <c r="M186" s="247">
        <v>9.3800000000000008</v>
      </c>
      <c r="N186" s="262">
        <v>997</v>
      </c>
      <c r="Z186" s="193"/>
      <c r="AA186" s="200"/>
      <c r="AB186" s="200" t="s">
        <v>2121</v>
      </c>
      <c r="AG186" s="200"/>
    </row>
    <row r="187" spans="1:36" s="108" customFormat="1" ht="12" customHeight="1">
      <c r="A187" s="216"/>
      <c r="B187" s="217"/>
      <c r="C187" s="1141" t="s">
        <v>1929</v>
      </c>
      <c r="D187" s="1141"/>
      <c r="E187" s="1141"/>
      <c r="F187" s="1141"/>
      <c r="G187" s="1141"/>
      <c r="H187" s="1141"/>
      <c r="I187" s="1141"/>
      <c r="J187" s="1141"/>
      <c r="K187" s="1141"/>
      <c r="L187" s="1141"/>
      <c r="M187" s="1141"/>
      <c r="N187" s="1146"/>
      <c r="Z187" s="193"/>
      <c r="AA187" s="200"/>
      <c r="AB187" s="200"/>
      <c r="AG187" s="200"/>
      <c r="AH187" s="109" t="s">
        <v>1929</v>
      </c>
    </row>
    <row r="188" spans="1:36" s="108" customFormat="1" ht="12" customHeight="1">
      <c r="A188" s="201"/>
      <c r="B188" s="202"/>
      <c r="C188" s="1141" t="s">
        <v>2122</v>
      </c>
      <c r="D188" s="1141"/>
      <c r="E188" s="1141"/>
      <c r="F188" s="1141"/>
      <c r="G188" s="1141"/>
      <c r="H188" s="1141"/>
      <c r="I188" s="1141"/>
      <c r="J188" s="1141"/>
      <c r="K188" s="1141"/>
      <c r="L188" s="1141"/>
      <c r="M188" s="1141"/>
      <c r="N188" s="1146"/>
      <c r="Z188" s="193"/>
      <c r="AA188" s="200"/>
      <c r="AB188" s="200"/>
      <c r="AG188" s="200"/>
      <c r="AJ188" s="109" t="s">
        <v>2122</v>
      </c>
    </row>
    <row r="189" spans="1:36" s="108" customFormat="1" ht="12" customHeight="1">
      <c r="A189" s="201"/>
      <c r="B189" s="202"/>
      <c r="C189" s="1141" t="s">
        <v>2123</v>
      </c>
      <c r="D189" s="1141"/>
      <c r="E189" s="1141"/>
      <c r="F189" s="1141"/>
      <c r="G189" s="1141"/>
      <c r="H189" s="1141"/>
      <c r="I189" s="1141"/>
      <c r="J189" s="1141"/>
      <c r="K189" s="1141"/>
      <c r="L189" s="1141"/>
      <c r="M189" s="1141"/>
      <c r="N189" s="1146"/>
      <c r="Z189" s="193"/>
      <c r="AA189" s="200"/>
      <c r="AB189" s="200"/>
      <c r="AG189" s="200"/>
      <c r="AI189" s="109" t="s">
        <v>2123</v>
      </c>
    </row>
    <row r="190" spans="1:36" s="108" customFormat="1" ht="12" customHeight="1">
      <c r="A190" s="216"/>
      <c r="B190" s="217"/>
      <c r="C190" s="1145" t="s">
        <v>398</v>
      </c>
      <c r="D190" s="1145"/>
      <c r="E190" s="1145"/>
      <c r="F190" s="196"/>
      <c r="G190" s="196"/>
      <c r="H190" s="196"/>
      <c r="I190" s="196"/>
      <c r="J190" s="198"/>
      <c r="K190" s="196"/>
      <c r="L190" s="218">
        <v>106.29</v>
      </c>
      <c r="M190" s="212"/>
      <c r="N190" s="262">
        <v>997</v>
      </c>
      <c r="Z190" s="193"/>
      <c r="AA190" s="200"/>
      <c r="AB190" s="200"/>
      <c r="AG190" s="200" t="s">
        <v>398</v>
      </c>
    </row>
    <row r="191" spans="1:36" s="108" customFormat="1" ht="22.5" customHeight="1">
      <c r="A191" s="194" t="s">
        <v>526</v>
      </c>
      <c r="B191" s="195" t="s">
        <v>2124</v>
      </c>
      <c r="C191" s="1145" t="s">
        <v>2125</v>
      </c>
      <c r="D191" s="1145"/>
      <c r="E191" s="1145"/>
      <c r="F191" s="196" t="s">
        <v>603</v>
      </c>
      <c r="G191" s="196"/>
      <c r="H191" s="196"/>
      <c r="I191" s="251">
        <v>1</v>
      </c>
      <c r="J191" s="218">
        <v>173.76</v>
      </c>
      <c r="K191" s="196"/>
      <c r="L191" s="218">
        <v>173.76</v>
      </c>
      <c r="M191" s="196"/>
      <c r="N191" s="199"/>
      <c r="Z191" s="193"/>
      <c r="AA191" s="200"/>
      <c r="AB191" s="200" t="s">
        <v>2125</v>
      </c>
      <c r="AG191" s="200"/>
    </row>
    <row r="192" spans="1:36" s="108" customFormat="1" ht="12" customHeight="1">
      <c r="A192" s="216"/>
      <c r="B192" s="217"/>
      <c r="C192" s="1141" t="s">
        <v>409</v>
      </c>
      <c r="D192" s="1141"/>
      <c r="E192" s="1141"/>
      <c r="F192" s="1141"/>
      <c r="G192" s="1141"/>
      <c r="H192" s="1141"/>
      <c r="I192" s="1141"/>
      <c r="J192" s="1141"/>
      <c r="K192" s="1141"/>
      <c r="L192" s="1141"/>
      <c r="M192" s="1141"/>
      <c r="N192" s="1146"/>
      <c r="Z192" s="193"/>
      <c r="AA192" s="200"/>
      <c r="AB192" s="200"/>
      <c r="AG192" s="200"/>
      <c r="AH192" s="109" t="s">
        <v>409</v>
      </c>
    </row>
    <row r="193" spans="1:36" s="108" customFormat="1" ht="12" customHeight="1">
      <c r="A193" s="216"/>
      <c r="B193" s="217"/>
      <c r="C193" s="1145" t="s">
        <v>398</v>
      </c>
      <c r="D193" s="1145"/>
      <c r="E193" s="1145"/>
      <c r="F193" s="196"/>
      <c r="G193" s="196"/>
      <c r="H193" s="196"/>
      <c r="I193" s="196"/>
      <c r="J193" s="198"/>
      <c r="K193" s="196"/>
      <c r="L193" s="218">
        <v>173.76</v>
      </c>
      <c r="M193" s="212"/>
      <c r="N193" s="199"/>
      <c r="Z193" s="193"/>
      <c r="AA193" s="200"/>
      <c r="AB193" s="200"/>
      <c r="AG193" s="200" t="s">
        <v>398</v>
      </c>
    </row>
    <row r="194" spans="1:36" s="108" customFormat="1" ht="45" customHeight="1">
      <c r="A194" s="194" t="s">
        <v>528</v>
      </c>
      <c r="B194" s="195" t="s">
        <v>2126</v>
      </c>
      <c r="C194" s="1145" t="s">
        <v>2127</v>
      </c>
      <c r="D194" s="1145"/>
      <c r="E194" s="1145"/>
      <c r="F194" s="196" t="s">
        <v>891</v>
      </c>
      <c r="G194" s="196"/>
      <c r="H194" s="196"/>
      <c r="I194" s="251">
        <v>5</v>
      </c>
      <c r="J194" s="218">
        <v>166.95</v>
      </c>
      <c r="K194" s="196"/>
      <c r="L194" s="218">
        <v>89.02</v>
      </c>
      <c r="M194" s="247">
        <v>9.3800000000000008</v>
      </c>
      <c r="N194" s="262">
        <v>835</v>
      </c>
      <c r="Z194" s="193"/>
      <c r="AA194" s="200"/>
      <c r="AB194" s="200" t="s">
        <v>2127</v>
      </c>
      <c r="AG194" s="200"/>
    </row>
    <row r="195" spans="1:36" s="108" customFormat="1" ht="12" customHeight="1">
      <c r="A195" s="216"/>
      <c r="B195" s="217"/>
      <c r="C195" s="1141" t="s">
        <v>1929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B195" s="200"/>
      <c r="AG195" s="200"/>
      <c r="AH195" s="109" t="s">
        <v>1929</v>
      </c>
    </row>
    <row r="196" spans="1:36" s="108" customFormat="1" ht="12" customHeight="1">
      <c r="A196" s="201"/>
      <c r="B196" s="202"/>
      <c r="C196" s="1141" t="s">
        <v>2128</v>
      </c>
      <c r="D196" s="1141"/>
      <c r="E196" s="1141"/>
      <c r="F196" s="1141"/>
      <c r="G196" s="1141"/>
      <c r="H196" s="1141"/>
      <c r="I196" s="1141"/>
      <c r="J196" s="1141"/>
      <c r="K196" s="1141"/>
      <c r="L196" s="1141"/>
      <c r="M196" s="1141"/>
      <c r="N196" s="1146"/>
      <c r="Z196" s="193"/>
      <c r="AA196" s="200"/>
      <c r="AB196" s="200"/>
      <c r="AG196" s="200"/>
      <c r="AI196" s="109" t="s">
        <v>2128</v>
      </c>
    </row>
    <row r="197" spans="1:36" s="108" customFormat="1" ht="12" customHeight="1">
      <c r="A197" s="216"/>
      <c r="B197" s="217"/>
      <c r="C197" s="1145" t="s">
        <v>398</v>
      </c>
      <c r="D197" s="1145"/>
      <c r="E197" s="1145"/>
      <c r="F197" s="196"/>
      <c r="G197" s="196"/>
      <c r="H197" s="196"/>
      <c r="I197" s="196"/>
      <c r="J197" s="198"/>
      <c r="K197" s="196"/>
      <c r="L197" s="218">
        <v>89.02</v>
      </c>
      <c r="M197" s="212"/>
      <c r="N197" s="262">
        <v>835</v>
      </c>
      <c r="Z197" s="193"/>
      <c r="AA197" s="200"/>
      <c r="AB197" s="200"/>
      <c r="AG197" s="200" t="s">
        <v>398</v>
      </c>
    </row>
    <row r="198" spans="1:36" s="108" customFormat="1" ht="22.5" customHeight="1">
      <c r="A198" s="194" t="s">
        <v>530</v>
      </c>
      <c r="B198" s="195" t="s">
        <v>2129</v>
      </c>
      <c r="C198" s="1145" t="s">
        <v>2130</v>
      </c>
      <c r="D198" s="1145"/>
      <c r="E198" s="1145"/>
      <c r="F198" s="196" t="s">
        <v>2131</v>
      </c>
      <c r="G198" s="196"/>
      <c r="H198" s="196"/>
      <c r="I198" s="251">
        <v>1</v>
      </c>
      <c r="J198" s="198"/>
      <c r="K198" s="196"/>
      <c r="L198" s="198"/>
      <c r="M198" s="196"/>
      <c r="N198" s="199"/>
      <c r="Z198" s="193"/>
      <c r="AA198" s="200"/>
      <c r="AB198" s="200" t="s">
        <v>2130</v>
      </c>
      <c r="AG198" s="200"/>
    </row>
    <row r="199" spans="1:36" s="108" customFormat="1" ht="12" customHeight="1">
      <c r="A199" s="201"/>
      <c r="B199" s="202"/>
      <c r="C199" s="1141" t="s">
        <v>2132</v>
      </c>
      <c r="D199" s="1141"/>
      <c r="E199" s="1141"/>
      <c r="F199" s="1141"/>
      <c r="G199" s="1141"/>
      <c r="H199" s="1141"/>
      <c r="I199" s="1141"/>
      <c r="J199" s="1141"/>
      <c r="K199" s="1141"/>
      <c r="L199" s="1141"/>
      <c r="M199" s="1141"/>
      <c r="N199" s="1146"/>
      <c r="Z199" s="193"/>
      <c r="AA199" s="200"/>
      <c r="AB199" s="200"/>
      <c r="AG199" s="200"/>
      <c r="AJ199" s="109" t="s">
        <v>2132</v>
      </c>
    </row>
    <row r="200" spans="1:36" s="108" customFormat="1" ht="33.75" customHeight="1">
      <c r="A200" s="203"/>
      <c r="B200" s="204" t="s">
        <v>385</v>
      </c>
      <c r="C200" s="1141" t="s">
        <v>386</v>
      </c>
      <c r="D200" s="1141"/>
      <c r="E200" s="1141"/>
      <c r="F200" s="1141"/>
      <c r="G200" s="1141"/>
      <c r="H200" s="1141"/>
      <c r="I200" s="1141"/>
      <c r="J200" s="1141"/>
      <c r="K200" s="1141"/>
      <c r="L200" s="1141"/>
      <c r="M200" s="1141"/>
      <c r="N200" s="1146"/>
      <c r="Z200" s="193"/>
      <c r="AA200" s="200"/>
      <c r="AB200" s="200"/>
      <c r="AC200" s="109" t="s">
        <v>386</v>
      </c>
      <c r="AG200" s="200"/>
    </row>
    <row r="201" spans="1:36" s="108" customFormat="1" ht="12">
      <c r="A201" s="205"/>
      <c r="B201" s="206">
        <v>1</v>
      </c>
      <c r="C201" s="1141" t="s">
        <v>446</v>
      </c>
      <c r="D201" s="1141"/>
      <c r="E201" s="1141"/>
      <c r="F201" s="207"/>
      <c r="G201" s="207"/>
      <c r="H201" s="207"/>
      <c r="I201" s="207"/>
      <c r="J201" s="208">
        <v>9.49</v>
      </c>
      <c r="K201" s="209">
        <v>1.25</v>
      </c>
      <c r="L201" s="208">
        <v>11.86</v>
      </c>
      <c r="M201" s="207"/>
      <c r="N201" s="210"/>
      <c r="Z201" s="193"/>
      <c r="AA201" s="200"/>
      <c r="AB201" s="200"/>
      <c r="AD201" s="109" t="s">
        <v>446</v>
      </c>
      <c r="AG201" s="200"/>
    </row>
    <row r="202" spans="1:36" s="108" customFormat="1" ht="12">
      <c r="A202" s="205"/>
      <c r="B202" s="206">
        <v>4</v>
      </c>
      <c r="C202" s="1141" t="s">
        <v>447</v>
      </c>
      <c r="D202" s="1141"/>
      <c r="E202" s="1141"/>
      <c r="F202" s="207"/>
      <c r="G202" s="207"/>
      <c r="H202" s="207"/>
      <c r="I202" s="207"/>
      <c r="J202" s="208">
        <v>1</v>
      </c>
      <c r="K202" s="207"/>
      <c r="L202" s="208">
        <v>1</v>
      </c>
      <c r="M202" s="207"/>
      <c r="N202" s="210"/>
      <c r="Z202" s="193"/>
      <c r="AA202" s="200"/>
      <c r="AB202" s="200"/>
      <c r="AD202" s="109" t="s">
        <v>447</v>
      </c>
      <c r="AG202" s="200"/>
    </row>
    <row r="203" spans="1:36" s="108" customFormat="1" ht="12">
      <c r="A203" s="205"/>
      <c r="B203" s="204"/>
      <c r="C203" s="1141" t="s">
        <v>448</v>
      </c>
      <c r="D203" s="1141"/>
      <c r="E203" s="1141"/>
      <c r="F203" s="207" t="s">
        <v>390</v>
      </c>
      <c r="G203" s="209">
        <v>1.01</v>
      </c>
      <c r="H203" s="209">
        <v>1.25</v>
      </c>
      <c r="I203" s="250">
        <v>1.2625</v>
      </c>
      <c r="J203" s="204"/>
      <c r="K203" s="207"/>
      <c r="L203" s="204"/>
      <c r="M203" s="207"/>
      <c r="N203" s="210"/>
      <c r="Z203" s="193"/>
      <c r="AA203" s="200"/>
      <c r="AB203" s="200"/>
      <c r="AE203" s="109" t="s">
        <v>448</v>
      </c>
      <c r="AG203" s="200"/>
    </row>
    <row r="204" spans="1:36" s="108" customFormat="1" ht="12" customHeight="1">
      <c r="A204" s="205"/>
      <c r="B204" s="204"/>
      <c r="C204" s="1150" t="s">
        <v>391</v>
      </c>
      <c r="D204" s="1150"/>
      <c r="E204" s="1150"/>
      <c r="F204" s="212"/>
      <c r="G204" s="212"/>
      <c r="H204" s="212"/>
      <c r="I204" s="212"/>
      <c r="J204" s="213">
        <v>10.49</v>
      </c>
      <c r="K204" s="212"/>
      <c r="L204" s="213">
        <v>12.86</v>
      </c>
      <c r="M204" s="212"/>
      <c r="N204" s="214"/>
      <c r="Z204" s="193"/>
      <c r="AA204" s="200"/>
      <c r="AB204" s="200"/>
      <c r="AF204" s="109" t="s">
        <v>391</v>
      </c>
      <c r="AG204" s="200"/>
    </row>
    <row r="205" spans="1:36" s="108" customFormat="1" ht="12">
      <c r="A205" s="205"/>
      <c r="B205" s="204"/>
      <c r="C205" s="1141" t="s">
        <v>392</v>
      </c>
      <c r="D205" s="1141"/>
      <c r="E205" s="1141"/>
      <c r="F205" s="207"/>
      <c r="G205" s="207"/>
      <c r="H205" s="207"/>
      <c r="I205" s="207"/>
      <c r="J205" s="204"/>
      <c r="K205" s="207"/>
      <c r="L205" s="208">
        <v>11.86</v>
      </c>
      <c r="M205" s="207"/>
      <c r="N205" s="210"/>
      <c r="Z205" s="193"/>
      <c r="AA205" s="200"/>
      <c r="AB205" s="200"/>
      <c r="AE205" s="109" t="s">
        <v>392</v>
      </c>
      <c r="AG205" s="200"/>
    </row>
    <row r="206" spans="1:36" s="108" customFormat="1" ht="22.5" customHeight="1">
      <c r="A206" s="205"/>
      <c r="B206" s="204" t="s">
        <v>885</v>
      </c>
      <c r="C206" s="1141" t="s">
        <v>886</v>
      </c>
      <c r="D206" s="1141"/>
      <c r="E206" s="1141"/>
      <c r="F206" s="207" t="s">
        <v>395</v>
      </c>
      <c r="G206" s="215">
        <v>97</v>
      </c>
      <c r="H206" s="207"/>
      <c r="I206" s="215">
        <v>97</v>
      </c>
      <c r="J206" s="204"/>
      <c r="K206" s="207"/>
      <c r="L206" s="208">
        <v>11.5</v>
      </c>
      <c r="M206" s="207"/>
      <c r="N206" s="210"/>
      <c r="Z206" s="193"/>
      <c r="AA206" s="200"/>
      <c r="AB206" s="200"/>
      <c r="AE206" s="109" t="s">
        <v>886</v>
      </c>
      <c r="AG206" s="200"/>
    </row>
    <row r="207" spans="1:36" s="108" customFormat="1" ht="22.5" customHeight="1">
      <c r="A207" s="205"/>
      <c r="B207" s="204" t="s">
        <v>887</v>
      </c>
      <c r="C207" s="1141" t="s">
        <v>888</v>
      </c>
      <c r="D207" s="1141"/>
      <c r="E207" s="1141"/>
      <c r="F207" s="207" t="s">
        <v>395</v>
      </c>
      <c r="G207" s="215">
        <v>51</v>
      </c>
      <c r="H207" s="207"/>
      <c r="I207" s="215">
        <v>51</v>
      </c>
      <c r="J207" s="204"/>
      <c r="K207" s="207"/>
      <c r="L207" s="208">
        <v>6.05</v>
      </c>
      <c r="M207" s="207"/>
      <c r="N207" s="210"/>
      <c r="Z207" s="193"/>
      <c r="AA207" s="200"/>
      <c r="AB207" s="200"/>
      <c r="AE207" s="109" t="s">
        <v>888</v>
      </c>
      <c r="AG207" s="200"/>
    </row>
    <row r="208" spans="1:36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30.41</v>
      </c>
      <c r="M208" s="212"/>
      <c r="N208" s="199"/>
      <c r="Z208" s="193"/>
      <c r="AA208" s="200"/>
      <c r="AB208" s="200"/>
      <c r="AG208" s="200" t="s">
        <v>398</v>
      </c>
    </row>
    <row r="209" spans="1:38" s="108" customFormat="1" ht="45">
      <c r="A209" s="194" t="s">
        <v>536</v>
      </c>
      <c r="B209" s="195" t="s">
        <v>2133</v>
      </c>
      <c r="C209" s="1145" t="s">
        <v>2134</v>
      </c>
      <c r="D209" s="1145"/>
      <c r="E209" s="1145"/>
      <c r="F209" s="196" t="s">
        <v>2067</v>
      </c>
      <c r="G209" s="196"/>
      <c r="H209" s="196"/>
      <c r="I209" s="251">
        <v>2</v>
      </c>
      <c r="J209" s="218">
        <v>640.83000000000004</v>
      </c>
      <c r="K209" s="196"/>
      <c r="L209" s="218">
        <v>136.66999999999999</v>
      </c>
      <c r="M209" s="247">
        <v>9.3800000000000008</v>
      </c>
      <c r="N209" s="260">
        <v>1282</v>
      </c>
      <c r="Z209" s="193"/>
      <c r="AA209" s="200"/>
      <c r="AB209" s="200" t="s">
        <v>2134</v>
      </c>
      <c r="AG209" s="200"/>
    </row>
    <row r="210" spans="1:38" s="108" customFormat="1" ht="12" customHeight="1">
      <c r="A210" s="216"/>
      <c r="B210" s="217"/>
      <c r="C210" s="1141" t="s">
        <v>1929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B210" s="200"/>
      <c r="AG210" s="200"/>
      <c r="AH210" s="109" t="s">
        <v>1929</v>
      </c>
    </row>
    <row r="211" spans="1:38" s="108" customFormat="1" ht="12" customHeight="1">
      <c r="A211" s="201"/>
      <c r="B211" s="202"/>
      <c r="C211" s="1141" t="s">
        <v>2135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B211" s="200"/>
      <c r="AG211" s="200"/>
      <c r="AI211" s="109" t="s">
        <v>2135</v>
      </c>
    </row>
    <row r="212" spans="1:38" s="108" customFormat="1" ht="12" customHeight="1">
      <c r="A212" s="216"/>
      <c r="B212" s="217"/>
      <c r="C212" s="1145" t="s">
        <v>398</v>
      </c>
      <c r="D212" s="1145"/>
      <c r="E212" s="1145"/>
      <c r="F212" s="196"/>
      <c r="G212" s="196"/>
      <c r="H212" s="196"/>
      <c r="I212" s="196"/>
      <c r="J212" s="198"/>
      <c r="K212" s="196"/>
      <c r="L212" s="218">
        <v>136.66999999999999</v>
      </c>
      <c r="M212" s="212"/>
      <c r="N212" s="260">
        <v>1282</v>
      </c>
      <c r="Z212" s="193"/>
      <c r="AA212" s="200"/>
      <c r="AB212" s="200"/>
      <c r="AG212" s="200" t="s">
        <v>398</v>
      </c>
    </row>
    <row r="213" spans="1:38" s="108" customFormat="1" ht="1.5" customHeight="1">
      <c r="A213" s="224"/>
      <c r="B213" s="217"/>
      <c r="C213" s="217"/>
      <c r="D213" s="217"/>
      <c r="E213" s="217"/>
      <c r="F213" s="225"/>
      <c r="G213" s="225"/>
      <c r="H213" s="225"/>
      <c r="I213" s="225"/>
      <c r="J213" s="226"/>
      <c r="K213" s="225"/>
      <c r="L213" s="226"/>
      <c r="M213" s="207"/>
      <c r="N213" s="226"/>
      <c r="Z213" s="193"/>
      <c r="AA213" s="200"/>
      <c r="AB213" s="200"/>
      <c r="AG213" s="200"/>
    </row>
    <row r="214" spans="1:38" s="108" customFormat="1" ht="12" customHeight="1">
      <c r="A214" s="227"/>
      <c r="B214" s="198"/>
      <c r="C214" s="1145" t="s">
        <v>2136</v>
      </c>
      <c r="D214" s="1145"/>
      <c r="E214" s="1145"/>
      <c r="F214" s="1145"/>
      <c r="G214" s="1145"/>
      <c r="H214" s="1145"/>
      <c r="I214" s="1145"/>
      <c r="J214" s="1145"/>
      <c r="K214" s="1145"/>
      <c r="L214" s="228"/>
      <c r="M214" s="229"/>
      <c r="N214" s="230"/>
      <c r="Z214" s="193"/>
      <c r="AA214" s="200"/>
      <c r="AB214" s="200"/>
      <c r="AG214" s="200"/>
      <c r="AK214" s="200" t="s">
        <v>2136</v>
      </c>
    </row>
    <row r="215" spans="1:38" s="108" customFormat="1" ht="12" customHeight="1">
      <c r="A215" s="231"/>
      <c r="B215" s="204"/>
      <c r="C215" s="1141" t="s">
        <v>416</v>
      </c>
      <c r="D215" s="1141"/>
      <c r="E215" s="1141"/>
      <c r="F215" s="1141"/>
      <c r="G215" s="1141"/>
      <c r="H215" s="1141"/>
      <c r="I215" s="1141"/>
      <c r="J215" s="1141"/>
      <c r="K215" s="1141"/>
      <c r="L215" s="232">
        <v>2359.0700000000002</v>
      </c>
      <c r="M215" s="233"/>
      <c r="N215" s="234"/>
      <c r="Z215" s="193"/>
      <c r="AA215" s="200"/>
      <c r="AB215" s="200"/>
      <c r="AG215" s="200"/>
      <c r="AK215" s="200"/>
      <c r="AL215" s="109" t="s">
        <v>416</v>
      </c>
    </row>
    <row r="216" spans="1:38" s="108" customFormat="1" ht="12" customHeight="1">
      <c r="A216" s="231"/>
      <c r="B216" s="204"/>
      <c r="C216" s="1141" t="s">
        <v>417</v>
      </c>
      <c r="D216" s="1141"/>
      <c r="E216" s="1141"/>
      <c r="F216" s="1141"/>
      <c r="G216" s="1141"/>
      <c r="H216" s="1141"/>
      <c r="I216" s="1141"/>
      <c r="J216" s="1141"/>
      <c r="K216" s="1141"/>
      <c r="L216" s="236"/>
      <c r="M216" s="233"/>
      <c r="N216" s="234"/>
      <c r="Z216" s="193"/>
      <c r="AA216" s="200"/>
      <c r="AB216" s="200"/>
      <c r="AG216" s="200"/>
      <c r="AK216" s="200"/>
      <c r="AL216" s="109" t="s">
        <v>417</v>
      </c>
    </row>
    <row r="217" spans="1:38" s="108" customFormat="1" ht="12" customHeight="1">
      <c r="A217" s="231"/>
      <c r="B217" s="204"/>
      <c r="C217" s="1141" t="s">
        <v>488</v>
      </c>
      <c r="D217" s="1141"/>
      <c r="E217" s="1141"/>
      <c r="F217" s="1141"/>
      <c r="G217" s="1141"/>
      <c r="H217" s="1141"/>
      <c r="I217" s="1141"/>
      <c r="J217" s="1141"/>
      <c r="K217" s="1141"/>
      <c r="L217" s="257">
        <v>513.75</v>
      </c>
      <c r="M217" s="233"/>
      <c r="N217" s="234"/>
      <c r="Z217" s="193"/>
      <c r="AA217" s="200"/>
      <c r="AB217" s="200"/>
      <c r="AG217" s="200"/>
      <c r="AK217" s="200"/>
      <c r="AL217" s="109" t="s">
        <v>488</v>
      </c>
    </row>
    <row r="218" spans="1:38" s="108" customFormat="1" ht="12" customHeight="1">
      <c r="A218" s="231"/>
      <c r="B218" s="204"/>
      <c r="C218" s="1141" t="s">
        <v>418</v>
      </c>
      <c r="D218" s="1141"/>
      <c r="E218" s="1141"/>
      <c r="F218" s="1141"/>
      <c r="G218" s="1141"/>
      <c r="H218" s="1141"/>
      <c r="I218" s="1141"/>
      <c r="J218" s="1141"/>
      <c r="K218" s="1141"/>
      <c r="L218" s="257">
        <v>82.21</v>
      </c>
      <c r="M218" s="233"/>
      <c r="N218" s="234"/>
      <c r="Z218" s="193"/>
      <c r="AA218" s="200"/>
      <c r="AB218" s="200"/>
      <c r="AG218" s="200"/>
      <c r="AK218" s="200"/>
      <c r="AL218" s="109" t="s">
        <v>418</v>
      </c>
    </row>
    <row r="219" spans="1:38" s="108" customFormat="1" ht="12" customHeight="1">
      <c r="A219" s="231"/>
      <c r="B219" s="204"/>
      <c r="C219" s="1141" t="s">
        <v>419</v>
      </c>
      <c r="D219" s="1141"/>
      <c r="E219" s="1141"/>
      <c r="F219" s="1141"/>
      <c r="G219" s="1141"/>
      <c r="H219" s="1141"/>
      <c r="I219" s="1141"/>
      <c r="J219" s="1141"/>
      <c r="K219" s="1141"/>
      <c r="L219" s="257">
        <v>6.94</v>
      </c>
      <c r="M219" s="233"/>
      <c r="N219" s="234"/>
      <c r="Z219" s="193"/>
      <c r="AA219" s="200"/>
      <c r="AB219" s="200"/>
      <c r="AG219" s="200"/>
      <c r="AK219" s="200"/>
      <c r="AL219" s="109" t="s">
        <v>419</v>
      </c>
    </row>
    <row r="220" spans="1:38" s="108" customFormat="1" ht="12" customHeight="1">
      <c r="A220" s="231"/>
      <c r="B220" s="204"/>
      <c r="C220" s="1141" t="s">
        <v>420</v>
      </c>
      <c r="D220" s="1141"/>
      <c r="E220" s="1141"/>
      <c r="F220" s="1141"/>
      <c r="G220" s="1141"/>
      <c r="H220" s="1141"/>
      <c r="I220" s="1141"/>
      <c r="J220" s="1141"/>
      <c r="K220" s="1141"/>
      <c r="L220" s="232">
        <v>1763.11</v>
      </c>
      <c r="M220" s="233"/>
      <c r="N220" s="234"/>
      <c r="Z220" s="193"/>
      <c r="AA220" s="200"/>
      <c r="AB220" s="200"/>
      <c r="AG220" s="200"/>
      <c r="AK220" s="200"/>
      <c r="AL220" s="109" t="s">
        <v>420</v>
      </c>
    </row>
    <row r="221" spans="1:38" s="108" customFormat="1" ht="12" customHeight="1">
      <c r="A221" s="231"/>
      <c r="B221" s="204"/>
      <c r="C221" s="1141" t="s">
        <v>421</v>
      </c>
      <c r="D221" s="1141"/>
      <c r="E221" s="1141"/>
      <c r="F221" s="1141"/>
      <c r="G221" s="1141"/>
      <c r="H221" s="1141"/>
      <c r="I221" s="1141"/>
      <c r="J221" s="1141"/>
      <c r="K221" s="1141"/>
      <c r="L221" s="232">
        <v>1422.85</v>
      </c>
      <c r="M221" s="233"/>
      <c r="N221" s="234"/>
      <c r="Z221" s="193"/>
      <c r="AA221" s="200"/>
      <c r="AB221" s="200"/>
      <c r="AG221" s="200"/>
      <c r="AK221" s="200"/>
      <c r="AL221" s="109" t="s">
        <v>421</v>
      </c>
    </row>
    <row r="222" spans="1:38" s="108" customFormat="1" ht="12" customHeight="1">
      <c r="A222" s="231"/>
      <c r="B222" s="204"/>
      <c r="C222" s="1141" t="s">
        <v>417</v>
      </c>
      <c r="D222" s="1141"/>
      <c r="E222" s="1141"/>
      <c r="F222" s="1141"/>
      <c r="G222" s="1141"/>
      <c r="H222" s="1141"/>
      <c r="I222" s="1141"/>
      <c r="J222" s="1141"/>
      <c r="K222" s="1141"/>
      <c r="L222" s="236"/>
      <c r="M222" s="233"/>
      <c r="N222" s="234"/>
      <c r="Z222" s="193"/>
      <c r="AA222" s="200"/>
      <c r="AB222" s="200"/>
      <c r="AG222" s="200"/>
      <c r="AK222" s="200"/>
      <c r="AL222" s="109" t="s">
        <v>417</v>
      </c>
    </row>
    <row r="223" spans="1:38" s="108" customFormat="1" ht="12" customHeight="1">
      <c r="A223" s="231"/>
      <c r="B223" s="204"/>
      <c r="C223" s="1141" t="s">
        <v>489</v>
      </c>
      <c r="D223" s="1141"/>
      <c r="E223" s="1141"/>
      <c r="F223" s="1141"/>
      <c r="G223" s="1141"/>
      <c r="H223" s="1141"/>
      <c r="I223" s="1141"/>
      <c r="J223" s="1141"/>
      <c r="K223" s="1141"/>
      <c r="L223" s="257">
        <v>55.05</v>
      </c>
      <c r="M223" s="233"/>
      <c r="N223" s="234"/>
      <c r="Z223" s="193"/>
      <c r="AA223" s="200"/>
      <c r="AB223" s="200"/>
      <c r="AG223" s="200"/>
      <c r="AK223" s="200"/>
      <c r="AL223" s="109" t="s">
        <v>489</v>
      </c>
    </row>
    <row r="224" spans="1:38" s="108" customFormat="1" ht="12" customHeight="1">
      <c r="A224" s="231"/>
      <c r="B224" s="204"/>
      <c r="C224" s="1141" t="s">
        <v>490</v>
      </c>
      <c r="D224" s="1141"/>
      <c r="E224" s="1141"/>
      <c r="F224" s="1141"/>
      <c r="G224" s="1141"/>
      <c r="H224" s="1141"/>
      <c r="I224" s="1141"/>
      <c r="J224" s="1141"/>
      <c r="K224" s="1141"/>
      <c r="L224" s="257">
        <v>10.55</v>
      </c>
      <c r="M224" s="233"/>
      <c r="N224" s="234"/>
      <c r="Z224" s="193"/>
      <c r="AA224" s="200"/>
      <c r="AB224" s="200"/>
      <c r="AG224" s="200"/>
      <c r="AK224" s="200"/>
      <c r="AL224" s="109" t="s">
        <v>490</v>
      </c>
    </row>
    <row r="225" spans="1:38" s="108" customFormat="1" ht="12" customHeight="1">
      <c r="A225" s="231"/>
      <c r="B225" s="204"/>
      <c r="C225" s="1141" t="s">
        <v>492</v>
      </c>
      <c r="D225" s="1141"/>
      <c r="E225" s="1141"/>
      <c r="F225" s="1141"/>
      <c r="G225" s="1141"/>
      <c r="H225" s="1141"/>
      <c r="I225" s="1141"/>
      <c r="J225" s="1141"/>
      <c r="K225" s="1141"/>
      <c r="L225" s="232">
        <v>1271.92</v>
      </c>
      <c r="M225" s="233"/>
      <c r="N225" s="234"/>
      <c r="Z225" s="193"/>
      <c r="AA225" s="200"/>
      <c r="AB225" s="200"/>
      <c r="AG225" s="200"/>
      <c r="AK225" s="200"/>
      <c r="AL225" s="109" t="s">
        <v>492</v>
      </c>
    </row>
    <row r="226" spans="1:38" s="108" customFormat="1" ht="12" customHeight="1">
      <c r="A226" s="231"/>
      <c r="B226" s="204"/>
      <c r="C226" s="1141" t="s">
        <v>493</v>
      </c>
      <c r="D226" s="1141"/>
      <c r="E226" s="1141"/>
      <c r="F226" s="1141"/>
      <c r="G226" s="1141"/>
      <c r="H226" s="1141"/>
      <c r="I226" s="1141"/>
      <c r="J226" s="1141"/>
      <c r="K226" s="1141"/>
      <c r="L226" s="257">
        <v>51.2</v>
      </c>
      <c r="M226" s="233"/>
      <c r="N226" s="234"/>
      <c r="Z226" s="193"/>
      <c r="AA226" s="200"/>
      <c r="AB226" s="200"/>
      <c r="AG226" s="200"/>
      <c r="AK226" s="200"/>
      <c r="AL226" s="109" t="s">
        <v>493</v>
      </c>
    </row>
    <row r="227" spans="1:38" s="108" customFormat="1" ht="12" customHeight="1">
      <c r="A227" s="231"/>
      <c r="B227" s="204"/>
      <c r="C227" s="1141" t="s">
        <v>494</v>
      </c>
      <c r="D227" s="1141"/>
      <c r="E227" s="1141"/>
      <c r="F227" s="1141"/>
      <c r="G227" s="1141"/>
      <c r="H227" s="1141"/>
      <c r="I227" s="1141"/>
      <c r="J227" s="1141"/>
      <c r="K227" s="1141"/>
      <c r="L227" s="257">
        <v>34.130000000000003</v>
      </c>
      <c r="M227" s="233"/>
      <c r="N227" s="234"/>
      <c r="Z227" s="193"/>
      <c r="AA227" s="200"/>
      <c r="AB227" s="200"/>
      <c r="AG227" s="200"/>
      <c r="AK227" s="200"/>
      <c r="AL227" s="109" t="s">
        <v>494</v>
      </c>
    </row>
    <row r="228" spans="1:38" s="108" customFormat="1" ht="12" customHeight="1">
      <c r="A228" s="231"/>
      <c r="B228" s="204"/>
      <c r="C228" s="1141" t="s">
        <v>910</v>
      </c>
      <c r="D228" s="1141"/>
      <c r="E228" s="1141"/>
      <c r="F228" s="1141"/>
      <c r="G228" s="1141"/>
      <c r="H228" s="1141"/>
      <c r="I228" s="1141"/>
      <c r="J228" s="1141"/>
      <c r="K228" s="1141"/>
      <c r="L228" s="232">
        <v>1691.31</v>
      </c>
      <c r="M228" s="233"/>
      <c r="N228" s="234"/>
      <c r="Z228" s="193"/>
      <c r="AA228" s="200"/>
      <c r="AB228" s="200"/>
      <c r="AG228" s="200"/>
      <c r="AK228" s="200"/>
      <c r="AL228" s="109" t="s">
        <v>910</v>
      </c>
    </row>
    <row r="229" spans="1:38" s="108" customFormat="1" ht="12" customHeight="1">
      <c r="A229" s="231"/>
      <c r="B229" s="204"/>
      <c r="C229" s="1141" t="s">
        <v>417</v>
      </c>
      <c r="D229" s="1141"/>
      <c r="E229" s="1141"/>
      <c r="F229" s="1141"/>
      <c r="G229" s="1141"/>
      <c r="H229" s="1141"/>
      <c r="I229" s="1141"/>
      <c r="J229" s="1141"/>
      <c r="K229" s="1141"/>
      <c r="L229" s="236"/>
      <c r="M229" s="233"/>
      <c r="N229" s="234"/>
      <c r="Z229" s="193"/>
      <c r="AA229" s="200"/>
      <c r="AB229" s="200"/>
      <c r="AG229" s="200"/>
      <c r="AK229" s="200"/>
      <c r="AL229" s="109" t="s">
        <v>417</v>
      </c>
    </row>
    <row r="230" spans="1:38" s="108" customFormat="1" ht="12" customHeight="1">
      <c r="A230" s="231"/>
      <c r="B230" s="204"/>
      <c r="C230" s="1141" t="s">
        <v>489</v>
      </c>
      <c r="D230" s="1141"/>
      <c r="E230" s="1141"/>
      <c r="F230" s="1141"/>
      <c r="G230" s="1141"/>
      <c r="H230" s="1141"/>
      <c r="I230" s="1141"/>
      <c r="J230" s="1141"/>
      <c r="K230" s="1141"/>
      <c r="L230" s="257">
        <v>458.7</v>
      </c>
      <c r="M230" s="233"/>
      <c r="N230" s="234"/>
      <c r="Z230" s="193"/>
      <c r="AA230" s="200"/>
      <c r="AB230" s="200"/>
      <c r="AG230" s="200"/>
      <c r="AK230" s="200"/>
      <c r="AL230" s="109" t="s">
        <v>489</v>
      </c>
    </row>
    <row r="231" spans="1:38" s="108" customFormat="1" ht="12" customHeight="1">
      <c r="A231" s="231"/>
      <c r="B231" s="204"/>
      <c r="C231" s="1141" t="s">
        <v>490</v>
      </c>
      <c r="D231" s="1141"/>
      <c r="E231" s="1141"/>
      <c r="F231" s="1141"/>
      <c r="G231" s="1141"/>
      <c r="H231" s="1141"/>
      <c r="I231" s="1141"/>
      <c r="J231" s="1141"/>
      <c r="K231" s="1141"/>
      <c r="L231" s="257">
        <v>71.66</v>
      </c>
      <c r="M231" s="233"/>
      <c r="N231" s="234"/>
      <c r="Z231" s="193"/>
      <c r="AA231" s="200"/>
      <c r="AB231" s="200"/>
      <c r="AG231" s="200"/>
      <c r="AK231" s="200"/>
      <c r="AL231" s="109" t="s">
        <v>490</v>
      </c>
    </row>
    <row r="232" spans="1:38" s="108" customFormat="1" ht="12" customHeight="1">
      <c r="A232" s="231"/>
      <c r="B232" s="204"/>
      <c r="C232" s="1141" t="s">
        <v>491</v>
      </c>
      <c r="D232" s="1141"/>
      <c r="E232" s="1141"/>
      <c r="F232" s="1141"/>
      <c r="G232" s="1141"/>
      <c r="H232" s="1141"/>
      <c r="I232" s="1141"/>
      <c r="J232" s="1141"/>
      <c r="K232" s="1141"/>
      <c r="L232" s="257">
        <v>6.94</v>
      </c>
      <c r="M232" s="233"/>
      <c r="N232" s="234"/>
      <c r="Z232" s="193"/>
      <c r="AA232" s="200"/>
      <c r="AB232" s="200"/>
      <c r="AG232" s="200"/>
      <c r="AK232" s="200"/>
      <c r="AL232" s="109" t="s">
        <v>491</v>
      </c>
    </row>
    <row r="233" spans="1:38" s="108" customFormat="1" ht="12" customHeight="1">
      <c r="A233" s="231"/>
      <c r="B233" s="204"/>
      <c r="C233" s="1141" t="s">
        <v>492</v>
      </c>
      <c r="D233" s="1141"/>
      <c r="E233" s="1141"/>
      <c r="F233" s="1141"/>
      <c r="G233" s="1141"/>
      <c r="H233" s="1141"/>
      <c r="I233" s="1141"/>
      <c r="J233" s="1141"/>
      <c r="K233" s="1141"/>
      <c r="L233" s="257">
        <v>491.19</v>
      </c>
      <c r="M233" s="233"/>
      <c r="N233" s="234"/>
      <c r="Z233" s="193"/>
      <c r="AA233" s="200"/>
      <c r="AB233" s="200"/>
      <c r="AG233" s="200"/>
      <c r="AK233" s="200"/>
      <c r="AL233" s="109" t="s">
        <v>492</v>
      </c>
    </row>
    <row r="234" spans="1:38" s="108" customFormat="1" ht="12" customHeight="1">
      <c r="A234" s="231"/>
      <c r="B234" s="204"/>
      <c r="C234" s="1141" t="s">
        <v>493</v>
      </c>
      <c r="D234" s="1141"/>
      <c r="E234" s="1141"/>
      <c r="F234" s="1141"/>
      <c r="G234" s="1141"/>
      <c r="H234" s="1141"/>
      <c r="I234" s="1141"/>
      <c r="J234" s="1141"/>
      <c r="K234" s="1141"/>
      <c r="L234" s="257">
        <v>439.03</v>
      </c>
      <c r="M234" s="233"/>
      <c r="N234" s="234"/>
      <c r="Z234" s="193"/>
      <c r="AA234" s="200"/>
      <c r="AB234" s="200"/>
      <c r="AG234" s="200"/>
      <c r="AK234" s="200"/>
      <c r="AL234" s="109" t="s">
        <v>493</v>
      </c>
    </row>
    <row r="235" spans="1:38" s="108" customFormat="1" ht="12" customHeight="1">
      <c r="A235" s="231"/>
      <c r="B235" s="204"/>
      <c r="C235" s="1141" t="s">
        <v>494</v>
      </c>
      <c r="D235" s="1141"/>
      <c r="E235" s="1141"/>
      <c r="F235" s="1141"/>
      <c r="G235" s="1141"/>
      <c r="H235" s="1141"/>
      <c r="I235" s="1141"/>
      <c r="J235" s="1141"/>
      <c r="K235" s="1141"/>
      <c r="L235" s="257">
        <v>230.73</v>
      </c>
      <c r="M235" s="233"/>
      <c r="N235" s="234"/>
      <c r="Z235" s="193"/>
      <c r="AA235" s="200"/>
      <c r="AB235" s="200"/>
      <c r="AG235" s="200"/>
      <c r="AK235" s="200"/>
      <c r="AL235" s="109" t="s">
        <v>494</v>
      </c>
    </row>
    <row r="236" spans="1:38" s="108" customFormat="1" ht="12" customHeight="1">
      <c r="A236" s="231"/>
      <c r="B236" s="204"/>
      <c r="C236" s="1141" t="s">
        <v>1100</v>
      </c>
      <c r="D236" s="1141"/>
      <c r="E236" s="1141"/>
      <c r="F236" s="1141"/>
      <c r="G236" s="1141"/>
      <c r="H236" s="1141"/>
      <c r="I236" s="1141"/>
      <c r="J236" s="1141"/>
      <c r="K236" s="1141"/>
      <c r="L236" s="232">
        <v>10674.54</v>
      </c>
      <c r="M236" s="233"/>
      <c r="N236" s="234"/>
      <c r="Z236" s="193"/>
      <c r="AA236" s="200"/>
      <c r="AB236" s="200"/>
      <c r="AG236" s="200"/>
      <c r="AK236" s="200"/>
      <c r="AL236" s="109" t="s">
        <v>1100</v>
      </c>
    </row>
    <row r="237" spans="1:38" s="108" customFormat="1" ht="12" customHeight="1">
      <c r="A237" s="231"/>
      <c r="B237" s="204"/>
      <c r="C237" s="1141" t="s">
        <v>1101</v>
      </c>
      <c r="D237" s="1141"/>
      <c r="E237" s="1141"/>
      <c r="F237" s="1141"/>
      <c r="G237" s="1141"/>
      <c r="H237" s="1141"/>
      <c r="I237" s="1141"/>
      <c r="J237" s="1141"/>
      <c r="K237" s="1141"/>
      <c r="L237" s="232">
        <v>7075</v>
      </c>
      <c r="M237" s="233"/>
      <c r="N237" s="234"/>
      <c r="Z237" s="193"/>
      <c r="AA237" s="200"/>
      <c r="AB237" s="200"/>
      <c r="AG237" s="200"/>
      <c r="AK237" s="200"/>
      <c r="AL237" s="109" t="s">
        <v>1101</v>
      </c>
    </row>
    <row r="238" spans="1:38" s="108" customFormat="1" ht="12" customHeight="1">
      <c r="A238" s="231"/>
      <c r="B238" s="204"/>
      <c r="C238" s="1141" t="s">
        <v>1102</v>
      </c>
      <c r="D238" s="1141"/>
      <c r="E238" s="1141"/>
      <c r="F238" s="1141"/>
      <c r="G238" s="1141"/>
      <c r="H238" s="1141"/>
      <c r="I238" s="1141"/>
      <c r="J238" s="1141"/>
      <c r="K238" s="1141"/>
      <c r="L238" s="232">
        <v>3599.54</v>
      </c>
      <c r="M238" s="233"/>
      <c r="N238" s="234"/>
      <c r="Z238" s="193"/>
      <c r="AA238" s="200"/>
      <c r="AB238" s="200"/>
      <c r="AG238" s="200"/>
      <c r="AK238" s="200"/>
      <c r="AL238" s="109" t="s">
        <v>1102</v>
      </c>
    </row>
    <row r="239" spans="1:38" s="108" customFormat="1" ht="12" customHeight="1">
      <c r="A239" s="231"/>
      <c r="B239" s="204"/>
      <c r="C239" s="1141" t="s">
        <v>431</v>
      </c>
      <c r="D239" s="1141"/>
      <c r="E239" s="1141"/>
      <c r="F239" s="1141"/>
      <c r="G239" s="1141"/>
      <c r="H239" s="1141"/>
      <c r="I239" s="1141"/>
      <c r="J239" s="1141"/>
      <c r="K239" s="1141"/>
      <c r="L239" s="257">
        <v>520.69000000000005</v>
      </c>
      <c r="M239" s="233"/>
      <c r="N239" s="234"/>
      <c r="Z239" s="193"/>
      <c r="AA239" s="200"/>
      <c r="AB239" s="200"/>
      <c r="AG239" s="200"/>
      <c r="AK239" s="200"/>
      <c r="AL239" s="109" t="s">
        <v>431</v>
      </c>
    </row>
    <row r="240" spans="1:38" s="108" customFormat="1" ht="12" customHeight="1">
      <c r="A240" s="231"/>
      <c r="B240" s="204"/>
      <c r="C240" s="1141" t="s">
        <v>432</v>
      </c>
      <c r="D240" s="1141"/>
      <c r="E240" s="1141"/>
      <c r="F240" s="1141"/>
      <c r="G240" s="1141"/>
      <c r="H240" s="1141"/>
      <c r="I240" s="1141"/>
      <c r="J240" s="1141"/>
      <c r="K240" s="1141"/>
      <c r="L240" s="257">
        <v>490.23</v>
      </c>
      <c r="M240" s="233"/>
      <c r="N240" s="234"/>
      <c r="Z240" s="193"/>
      <c r="AA240" s="200"/>
      <c r="AB240" s="200"/>
      <c r="AG240" s="200"/>
      <c r="AK240" s="200"/>
      <c r="AL240" s="109" t="s">
        <v>432</v>
      </c>
    </row>
    <row r="241" spans="1:39" s="108" customFormat="1" ht="12" customHeight="1">
      <c r="A241" s="231"/>
      <c r="B241" s="204"/>
      <c r="C241" s="1141" t="s">
        <v>433</v>
      </c>
      <c r="D241" s="1141"/>
      <c r="E241" s="1141"/>
      <c r="F241" s="1141"/>
      <c r="G241" s="1141"/>
      <c r="H241" s="1141"/>
      <c r="I241" s="1141"/>
      <c r="J241" s="1141"/>
      <c r="K241" s="1141"/>
      <c r="L241" s="257">
        <v>264.86</v>
      </c>
      <c r="M241" s="233"/>
      <c r="N241" s="234"/>
      <c r="Z241" s="193"/>
      <c r="AA241" s="200"/>
      <c r="AB241" s="200"/>
      <c r="AG241" s="200"/>
      <c r="AK241" s="200"/>
      <c r="AL241" s="109" t="s">
        <v>433</v>
      </c>
    </row>
    <row r="242" spans="1:39" s="108" customFormat="1" ht="12" customHeight="1">
      <c r="A242" s="231"/>
      <c r="B242" s="226"/>
      <c r="C242" s="1142" t="s">
        <v>2137</v>
      </c>
      <c r="D242" s="1142"/>
      <c r="E242" s="1142"/>
      <c r="F242" s="1142"/>
      <c r="G242" s="1142"/>
      <c r="H242" s="1142"/>
      <c r="I242" s="1142"/>
      <c r="J242" s="1142"/>
      <c r="K242" s="1142"/>
      <c r="L242" s="239">
        <v>13788.7</v>
      </c>
      <c r="M242" s="240"/>
      <c r="N242" s="253"/>
      <c r="Z242" s="193"/>
      <c r="AA242" s="200"/>
      <c r="AB242" s="200"/>
      <c r="AG242" s="200"/>
      <c r="AK242" s="200"/>
      <c r="AM242" s="200" t="s">
        <v>2137</v>
      </c>
    </row>
    <row r="243" spans="1:39" s="108" customFormat="1" ht="12" customHeight="1">
      <c r="A243" s="231"/>
      <c r="B243" s="204"/>
      <c r="C243" s="1141" t="s">
        <v>417</v>
      </c>
      <c r="D243" s="1141"/>
      <c r="E243" s="1141"/>
      <c r="F243" s="1141"/>
      <c r="G243" s="1141"/>
      <c r="H243" s="1141"/>
      <c r="I243" s="1141"/>
      <c r="J243" s="1141"/>
      <c r="K243" s="1141"/>
      <c r="L243" s="236"/>
      <c r="M243" s="233"/>
      <c r="N243" s="234"/>
      <c r="Z243" s="193"/>
      <c r="AA243" s="200"/>
      <c r="AB243" s="200"/>
      <c r="AG243" s="200"/>
      <c r="AK243" s="200"/>
      <c r="AL243" s="109" t="s">
        <v>417</v>
      </c>
      <c r="AM243" s="200"/>
    </row>
    <row r="244" spans="1:39" s="108" customFormat="1" ht="12" customHeight="1">
      <c r="A244" s="231"/>
      <c r="B244" s="204"/>
      <c r="C244" s="1141" t="s">
        <v>1204</v>
      </c>
      <c r="D244" s="1141"/>
      <c r="E244" s="1141"/>
      <c r="F244" s="1141"/>
      <c r="G244" s="1141"/>
      <c r="H244" s="1141"/>
      <c r="I244" s="1141"/>
      <c r="J244" s="1141"/>
      <c r="K244" s="1141"/>
      <c r="L244" s="257">
        <v>331.98</v>
      </c>
      <c r="M244" s="233"/>
      <c r="N244" s="234"/>
      <c r="Z244" s="193"/>
      <c r="AA244" s="200"/>
      <c r="AB244" s="200"/>
      <c r="AG244" s="200"/>
      <c r="AK244" s="200"/>
      <c r="AL244" s="109" t="s">
        <v>1204</v>
      </c>
      <c r="AM244" s="200"/>
    </row>
    <row r="245" spans="1:39" s="108" customFormat="1" ht="12" customHeight="1">
      <c r="A245" s="231"/>
      <c r="B245" s="204"/>
      <c r="C245" s="1141" t="s">
        <v>1104</v>
      </c>
      <c r="D245" s="1141"/>
      <c r="E245" s="1141"/>
      <c r="F245" s="1141"/>
      <c r="G245" s="1141"/>
      <c r="H245" s="1141"/>
      <c r="I245" s="1141"/>
      <c r="J245" s="1141"/>
      <c r="K245" s="1141"/>
      <c r="L245" s="232">
        <v>7075</v>
      </c>
      <c r="M245" s="233"/>
      <c r="N245" s="234"/>
      <c r="Z245" s="193"/>
      <c r="AA245" s="200"/>
      <c r="AB245" s="200"/>
      <c r="AG245" s="200"/>
      <c r="AK245" s="200"/>
      <c r="AL245" s="109" t="s">
        <v>1104</v>
      </c>
      <c r="AM245" s="200"/>
    </row>
    <row r="246" spans="1:39" s="108" customFormat="1" ht="12" customHeight="1">
      <c r="A246" s="1089" t="s">
        <v>2138</v>
      </c>
      <c r="B246" s="1090"/>
      <c r="C246" s="1090"/>
      <c r="D246" s="1090"/>
      <c r="E246" s="1090"/>
      <c r="F246" s="1090"/>
      <c r="G246" s="1090"/>
      <c r="H246" s="1090"/>
      <c r="I246" s="1090"/>
      <c r="J246" s="1090"/>
      <c r="K246" s="1090"/>
      <c r="L246" s="1090"/>
      <c r="M246" s="1090"/>
      <c r="N246" s="1095"/>
      <c r="Z246" s="193" t="s">
        <v>2138</v>
      </c>
      <c r="AA246" s="200"/>
      <c r="AB246" s="200"/>
      <c r="AG246" s="200"/>
      <c r="AK246" s="200"/>
      <c r="AM246" s="200"/>
    </row>
    <row r="247" spans="1:39" s="108" customFormat="1" ht="12" customHeight="1">
      <c r="A247" s="1147" t="s">
        <v>2139</v>
      </c>
      <c r="B247" s="1148"/>
      <c r="C247" s="1148"/>
      <c r="D247" s="1148"/>
      <c r="E247" s="1148"/>
      <c r="F247" s="1148"/>
      <c r="G247" s="1148"/>
      <c r="H247" s="1148"/>
      <c r="I247" s="1148"/>
      <c r="J247" s="1148"/>
      <c r="K247" s="1148"/>
      <c r="L247" s="1148"/>
      <c r="M247" s="1148"/>
      <c r="N247" s="1149"/>
      <c r="Z247" s="193"/>
      <c r="AA247" s="200" t="s">
        <v>2139</v>
      </c>
      <c r="AB247" s="200"/>
      <c r="AG247" s="200"/>
      <c r="AK247" s="200"/>
      <c r="AM247" s="200"/>
    </row>
    <row r="248" spans="1:39" s="108" customFormat="1" ht="22.5" customHeight="1">
      <c r="A248" s="194" t="s">
        <v>545</v>
      </c>
      <c r="B248" s="195" t="s">
        <v>2140</v>
      </c>
      <c r="C248" s="1145" t="s">
        <v>2141</v>
      </c>
      <c r="D248" s="1145"/>
      <c r="E248" s="1145"/>
      <c r="F248" s="196" t="s">
        <v>486</v>
      </c>
      <c r="G248" s="196"/>
      <c r="H248" s="196"/>
      <c r="I248" s="251">
        <v>1</v>
      </c>
      <c r="J248" s="198"/>
      <c r="K248" s="196"/>
      <c r="L248" s="198"/>
      <c r="M248" s="196"/>
      <c r="N248" s="199"/>
      <c r="Z248" s="193"/>
      <c r="AA248" s="200"/>
      <c r="AB248" s="200" t="s">
        <v>2141</v>
      </c>
      <c r="AG248" s="200"/>
      <c r="AK248" s="200"/>
      <c r="AM248" s="200"/>
    </row>
    <row r="249" spans="1:39" s="108" customFormat="1" ht="33.75" customHeight="1">
      <c r="A249" s="203"/>
      <c r="B249" s="204" t="s">
        <v>385</v>
      </c>
      <c r="C249" s="1141" t="s">
        <v>386</v>
      </c>
      <c r="D249" s="1141"/>
      <c r="E249" s="1141"/>
      <c r="F249" s="1141"/>
      <c r="G249" s="1141"/>
      <c r="H249" s="1141"/>
      <c r="I249" s="1141"/>
      <c r="J249" s="1141"/>
      <c r="K249" s="1141"/>
      <c r="L249" s="1141"/>
      <c r="M249" s="1141"/>
      <c r="N249" s="1146"/>
      <c r="Z249" s="193"/>
      <c r="AA249" s="200"/>
      <c r="AB249" s="200"/>
      <c r="AC249" s="109" t="s">
        <v>386</v>
      </c>
      <c r="AG249" s="200"/>
      <c r="AK249" s="200"/>
      <c r="AM249" s="200"/>
    </row>
    <row r="250" spans="1:39" s="108" customFormat="1" ht="12">
      <c r="A250" s="205"/>
      <c r="B250" s="206">
        <v>1</v>
      </c>
      <c r="C250" s="1141" t="s">
        <v>446</v>
      </c>
      <c r="D250" s="1141"/>
      <c r="E250" s="1141"/>
      <c r="F250" s="207"/>
      <c r="G250" s="207"/>
      <c r="H250" s="207"/>
      <c r="I250" s="207"/>
      <c r="J250" s="208">
        <v>69.95</v>
      </c>
      <c r="K250" s="209">
        <v>1.25</v>
      </c>
      <c r="L250" s="208">
        <v>87.44</v>
      </c>
      <c r="M250" s="207"/>
      <c r="N250" s="210"/>
      <c r="Z250" s="193"/>
      <c r="AA250" s="200"/>
      <c r="AB250" s="200"/>
      <c r="AD250" s="109" t="s">
        <v>446</v>
      </c>
      <c r="AG250" s="200"/>
      <c r="AK250" s="200"/>
      <c r="AM250" s="200"/>
    </row>
    <row r="251" spans="1:39" s="108" customFormat="1" ht="12">
      <c r="A251" s="205"/>
      <c r="B251" s="206">
        <v>2</v>
      </c>
      <c r="C251" s="1141" t="s">
        <v>387</v>
      </c>
      <c r="D251" s="1141"/>
      <c r="E251" s="1141"/>
      <c r="F251" s="207"/>
      <c r="G251" s="207"/>
      <c r="H251" s="207"/>
      <c r="I251" s="207"/>
      <c r="J251" s="208">
        <v>31.96</v>
      </c>
      <c r="K251" s="209">
        <v>1.25</v>
      </c>
      <c r="L251" s="208">
        <v>39.950000000000003</v>
      </c>
      <c r="M251" s="207"/>
      <c r="N251" s="210"/>
      <c r="Z251" s="193"/>
      <c r="AA251" s="200"/>
      <c r="AB251" s="200"/>
      <c r="AD251" s="109" t="s">
        <v>387</v>
      </c>
      <c r="AG251" s="200"/>
      <c r="AK251" s="200"/>
      <c r="AM251" s="200"/>
    </row>
    <row r="252" spans="1:39" s="108" customFormat="1" ht="12">
      <c r="A252" s="205"/>
      <c r="B252" s="206">
        <v>3</v>
      </c>
      <c r="C252" s="1141" t="s">
        <v>388</v>
      </c>
      <c r="D252" s="1141"/>
      <c r="E252" s="1141"/>
      <c r="F252" s="207"/>
      <c r="G252" s="207"/>
      <c r="H252" s="207"/>
      <c r="I252" s="207"/>
      <c r="J252" s="208">
        <v>3.32</v>
      </c>
      <c r="K252" s="209">
        <v>1.25</v>
      </c>
      <c r="L252" s="208">
        <v>4.1500000000000004</v>
      </c>
      <c r="M252" s="207"/>
      <c r="N252" s="210"/>
      <c r="Z252" s="193"/>
      <c r="AA252" s="200"/>
      <c r="AB252" s="200"/>
      <c r="AD252" s="109" t="s">
        <v>388</v>
      </c>
      <c r="AG252" s="200"/>
      <c r="AK252" s="200"/>
      <c r="AM252" s="200"/>
    </row>
    <row r="253" spans="1:39" s="108" customFormat="1" ht="12">
      <c r="A253" s="205"/>
      <c r="B253" s="206">
        <v>4</v>
      </c>
      <c r="C253" s="1141" t="s">
        <v>447</v>
      </c>
      <c r="D253" s="1141"/>
      <c r="E253" s="1141"/>
      <c r="F253" s="207"/>
      <c r="G253" s="207"/>
      <c r="H253" s="207"/>
      <c r="I253" s="207"/>
      <c r="J253" s="208">
        <v>45.17</v>
      </c>
      <c r="K253" s="207"/>
      <c r="L253" s="208">
        <v>45.17</v>
      </c>
      <c r="M253" s="207"/>
      <c r="N253" s="210"/>
      <c r="Z253" s="193"/>
      <c r="AA253" s="200"/>
      <c r="AB253" s="200"/>
      <c r="AD253" s="109" t="s">
        <v>447</v>
      </c>
      <c r="AG253" s="200"/>
      <c r="AK253" s="200"/>
      <c r="AM253" s="200"/>
    </row>
    <row r="254" spans="1:39" s="108" customFormat="1" ht="12">
      <c r="A254" s="205"/>
      <c r="B254" s="204"/>
      <c r="C254" s="1141" t="s">
        <v>448</v>
      </c>
      <c r="D254" s="1141"/>
      <c r="E254" s="1141"/>
      <c r="F254" s="207" t="s">
        <v>390</v>
      </c>
      <c r="G254" s="248">
        <v>8.1999999999999993</v>
      </c>
      <c r="H254" s="209">
        <v>1.25</v>
      </c>
      <c r="I254" s="209">
        <v>10.25</v>
      </c>
      <c r="J254" s="204"/>
      <c r="K254" s="207"/>
      <c r="L254" s="204"/>
      <c r="M254" s="207"/>
      <c r="N254" s="210"/>
      <c r="Z254" s="193"/>
      <c r="AA254" s="200"/>
      <c r="AB254" s="200"/>
      <c r="AE254" s="109" t="s">
        <v>448</v>
      </c>
      <c r="AG254" s="200"/>
      <c r="AK254" s="200"/>
      <c r="AM254" s="200"/>
    </row>
    <row r="255" spans="1:39" s="108" customFormat="1" ht="12">
      <c r="A255" s="205"/>
      <c r="B255" s="204"/>
      <c r="C255" s="1141" t="s">
        <v>389</v>
      </c>
      <c r="D255" s="1141"/>
      <c r="E255" s="1141"/>
      <c r="F255" s="207" t="s">
        <v>390</v>
      </c>
      <c r="G255" s="209">
        <v>0.33</v>
      </c>
      <c r="H255" s="209">
        <v>1.25</v>
      </c>
      <c r="I255" s="250">
        <v>0.41249999999999998</v>
      </c>
      <c r="J255" s="204"/>
      <c r="K255" s="207"/>
      <c r="L255" s="204"/>
      <c r="M255" s="207"/>
      <c r="N255" s="210"/>
      <c r="Z255" s="193"/>
      <c r="AA255" s="200"/>
      <c r="AB255" s="200"/>
      <c r="AE255" s="109" t="s">
        <v>389</v>
      </c>
      <c r="AG255" s="200"/>
      <c r="AK255" s="200"/>
      <c r="AM255" s="200"/>
    </row>
    <row r="256" spans="1:39" s="108" customFormat="1" ht="12" customHeight="1">
      <c r="A256" s="205"/>
      <c r="B256" s="204"/>
      <c r="C256" s="1150" t="s">
        <v>391</v>
      </c>
      <c r="D256" s="1150"/>
      <c r="E256" s="1150"/>
      <c r="F256" s="212"/>
      <c r="G256" s="212"/>
      <c r="H256" s="212"/>
      <c r="I256" s="212"/>
      <c r="J256" s="213">
        <v>147.08000000000001</v>
      </c>
      <c r="K256" s="212"/>
      <c r="L256" s="213">
        <v>172.56</v>
      </c>
      <c r="M256" s="212"/>
      <c r="N256" s="214"/>
      <c r="Z256" s="193"/>
      <c r="AA256" s="200"/>
      <c r="AB256" s="200"/>
      <c r="AF256" s="109" t="s">
        <v>391</v>
      </c>
      <c r="AG256" s="200"/>
      <c r="AK256" s="200"/>
      <c r="AM256" s="200"/>
    </row>
    <row r="257" spans="1:39" s="108" customFormat="1" ht="12">
      <c r="A257" s="205"/>
      <c r="B257" s="204"/>
      <c r="C257" s="1141" t="s">
        <v>392</v>
      </c>
      <c r="D257" s="1141"/>
      <c r="E257" s="1141"/>
      <c r="F257" s="207"/>
      <c r="G257" s="207"/>
      <c r="H257" s="207"/>
      <c r="I257" s="207"/>
      <c r="J257" s="204"/>
      <c r="K257" s="207"/>
      <c r="L257" s="208">
        <v>91.59</v>
      </c>
      <c r="M257" s="207"/>
      <c r="N257" s="210"/>
      <c r="Z257" s="193"/>
      <c r="AA257" s="200"/>
      <c r="AB257" s="200"/>
      <c r="AE257" s="109" t="s">
        <v>392</v>
      </c>
      <c r="AG257" s="200"/>
      <c r="AK257" s="200"/>
      <c r="AM257" s="200"/>
    </row>
    <row r="258" spans="1:39" s="108" customFormat="1" ht="22.5" customHeight="1">
      <c r="A258" s="205"/>
      <c r="B258" s="204" t="s">
        <v>1014</v>
      </c>
      <c r="C258" s="1141" t="s">
        <v>1015</v>
      </c>
      <c r="D258" s="1141"/>
      <c r="E258" s="1141"/>
      <c r="F258" s="207" t="s">
        <v>395</v>
      </c>
      <c r="G258" s="215">
        <v>90</v>
      </c>
      <c r="H258" s="207"/>
      <c r="I258" s="215">
        <v>90</v>
      </c>
      <c r="J258" s="204"/>
      <c r="K258" s="207"/>
      <c r="L258" s="208">
        <v>82.43</v>
      </c>
      <c r="M258" s="207"/>
      <c r="N258" s="210"/>
      <c r="Z258" s="193"/>
      <c r="AA258" s="200"/>
      <c r="AB258" s="200"/>
      <c r="AE258" s="109" t="s">
        <v>1015</v>
      </c>
      <c r="AG258" s="200"/>
      <c r="AK258" s="200"/>
      <c r="AM258" s="200"/>
    </row>
    <row r="259" spans="1:39" s="108" customFormat="1" ht="22.5" customHeight="1">
      <c r="A259" s="205"/>
      <c r="B259" s="204" t="s">
        <v>1016</v>
      </c>
      <c r="C259" s="1141" t="s">
        <v>1017</v>
      </c>
      <c r="D259" s="1141"/>
      <c r="E259" s="1141"/>
      <c r="F259" s="207" t="s">
        <v>395</v>
      </c>
      <c r="G259" s="215">
        <v>46</v>
      </c>
      <c r="H259" s="207"/>
      <c r="I259" s="215">
        <v>46</v>
      </c>
      <c r="J259" s="204"/>
      <c r="K259" s="207"/>
      <c r="L259" s="208">
        <v>42.13</v>
      </c>
      <c r="M259" s="207"/>
      <c r="N259" s="210"/>
      <c r="Z259" s="193"/>
      <c r="AA259" s="200"/>
      <c r="AB259" s="200"/>
      <c r="AE259" s="109" t="s">
        <v>1017</v>
      </c>
      <c r="AG259" s="200"/>
      <c r="AK259" s="200"/>
      <c r="AM259" s="200"/>
    </row>
    <row r="260" spans="1:39" s="108" customFormat="1" ht="12" customHeight="1">
      <c r="A260" s="216"/>
      <c r="B260" s="217"/>
      <c r="C260" s="1145" t="s">
        <v>398</v>
      </c>
      <c r="D260" s="1145"/>
      <c r="E260" s="1145"/>
      <c r="F260" s="196"/>
      <c r="G260" s="196"/>
      <c r="H260" s="196"/>
      <c r="I260" s="196"/>
      <c r="J260" s="198"/>
      <c r="K260" s="196"/>
      <c r="L260" s="218">
        <v>297.12</v>
      </c>
      <c r="M260" s="212"/>
      <c r="N260" s="199"/>
      <c r="Z260" s="193"/>
      <c r="AA260" s="200"/>
      <c r="AB260" s="200"/>
      <c r="AG260" s="200" t="s">
        <v>398</v>
      </c>
      <c r="AK260" s="200"/>
      <c r="AM260" s="200"/>
    </row>
    <row r="261" spans="1:39" s="108" customFormat="1" ht="45" customHeight="1">
      <c r="A261" s="194" t="s">
        <v>1733</v>
      </c>
      <c r="B261" s="195" t="s">
        <v>2142</v>
      </c>
      <c r="C261" s="1145" t="s">
        <v>2143</v>
      </c>
      <c r="D261" s="1145"/>
      <c r="E261" s="1145"/>
      <c r="F261" s="196" t="s">
        <v>2067</v>
      </c>
      <c r="G261" s="196"/>
      <c r="H261" s="196"/>
      <c r="I261" s="251">
        <v>1</v>
      </c>
      <c r="J261" s="222">
        <v>99764.17</v>
      </c>
      <c r="K261" s="219">
        <v>1.04236</v>
      </c>
      <c r="L261" s="222">
        <v>20965.73</v>
      </c>
      <c r="M261" s="247">
        <v>4.96</v>
      </c>
      <c r="N261" s="260">
        <v>103990</v>
      </c>
      <c r="Z261" s="193"/>
      <c r="AA261" s="200"/>
      <c r="AB261" s="200" t="s">
        <v>2143</v>
      </c>
      <c r="AG261" s="200"/>
      <c r="AK261" s="200"/>
      <c r="AM261" s="200"/>
    </row>
    <row r="262" spans="1:39" s="108" customFormat="1" ht="12" customHeight="1">
      <c r="A262" s="216"/>
      <c r="B262" s="217"/>
      <c r="C262" s="1141" t="s">
        <v>923</v>
      </c>
      <c r="D262" s="1141"/>
      <c r="E262" s="1141"/>
      <c r="F262" s="1141"/>
      <c r="G262" s="1141"/>
      <c r="H262" s="1141"/>
      <c r="I262" s="1141"/>
      <c r="J262" s="1141"/>
      <c r="K262" s="1141"/>
      <c r="L262" s="1141"/>
      <c r="M262" s="1141"/>
      <c r="N262" s="1146"/>
      <c r="Z262" s="193"/>
      <c r="AA262" s="200"/>
      <c r="AB262" s="200"/>
      <c r="AG262" s="200"/>
      <c r="AH262" s="109" t="s">
        <v>923</v>
      </c>
      <c r="AK262" s="200"/>
      <c r="AM262" s="200"/>
    </row>
    <row r="263" spans="1:39" s="108" customFormat="1" ht="12" customHeight="1">
      <c r="A263" s="201"/>
      <c r="B263" s="202"/>
      <c r="C263" s="1141" t="s">
        <v>2144</v>
      </c>
      <c r="D263" s="1141"/>
      <c r="E263" s="1141"/>
      <c r="F263" s="1141"/>
      <c r="G263" s="1141"/>
      <c r="H263" s="1141"/>
      <c r="I263" s="1141"/>
      <c r="J263" s="1141"/>
      <c r="K263" s="1141"/>
      <c r="L263" s="1141"/>
      <c r="M263" s="1141"/>
      <c r="N263" s="1146"/>
      <c r="Z263" s="193"/>
      <c r="AA263" s="200"/>
      <c r="AB263" s="200"/>
      <c r="AG263" s="200"/>
      <c r="AI263" s="109" t="s">
        <v>2144</v>
      </c>
      <c r="AK263" s="200"/>
      <c r="AM263" s="200"/>
    </row>
    <row r="264" spans="1:39" s="108" customFormat="1" ht="22.5" customHeight="1">
      <c r="A264" s="203"/>
      <c r="B264" s="204" t="s">
        <v>925</v>
      </c>
      <c r="C264" s="1141" t="s">
        <v>926</v>
      </c>
      <c r="D264" s="1141"/>
      <c r="E264" s="1141"/>
      <c r="F264" s="1141"/>
      <c r="G264" s="1141"/>
      <c r="H264" s="1141"/>
      <c r="I264" s="1141"/>
      <c r="J264" s="1141"/>
      <c r="K264" s="1141"/>
      <c r="L264" s="1141"/>
      <c r="M264" s="1141"/>
      <c r="N264" s="1146"/>
      <c r="Z264" s="193"/>
      <c r="AA264" s="200"/>
      <c r="AB264" s="200"/>
      <c r="AC264" s="109" t="s">
        <v>926</v>
      </c>
      <c r="AG264" s="200"/>
      <c r="AK264" s="200"/>
      <c r="AM264" s="200"/>
    </row>
    <row r="265" spans="1:39" s="108" customFormat="1" ht="22.5" customHeight="1">
      <c r="A265" s="203"/>
      <c r="B265" s="204" t="s">
        <v>927</v>
      </c>
      <c r="C265" s="1141" t="s">
        <v>928</v>
      </c>
      <c r="D265" s="1141"/>
      <c r="E265" s="1141"/>
      <c r="F265" s="1141"/>
      <c r="G265" s="1141"/>
      <c r="H265" s="1141"/>
      <c r="I265" s="1141"/>
      <c r="J265" s="1141"/>
      <c r="K265" s="1141"/>
      <c r="L265" s="1141"/>
      <c r="M265" s="1141"/>
      <c r="N265" s="1146"/>
      <c r="Z265" s="193"/>
      <c r="AA265" s="200"/>
      <c r="AB265" s="200"/>
      <c r="AC265" s="109" t="s">
        <v>928</v>
      </c>
      <c r="AG265" s="200"/>
      <c r="AK265" s="200"/>
      <c r="AM265" s="200"/>
    </row>
    <row r="266" spans="1:39" s="108" customFormat="1" ht="12" customHeight="1">
      <c r="A266" s="216"/>
      <c r="B266" s="217"/>
      <c r="C266" s="1145" t="s">
        <v>398</v>
      </c>
      <c r="D266" s="1145"/>
      <c r="E266" s="1145"/>
      <c r="F266" s="196"/>
      <c r="G266" s="196"/>
      <c r="H266" s="196"/>
      <c r="I266" s="196"/>
      <c r="J266" s="198"/>
      <c r="K266" s="196"/>
      <c r="L266" s="222">
        <v>20965.73</v>
      </c>
      <c r="M266" s="212"/>
      <c r="N266" s="260">
        <v>103990</v>
      </c>
      <c r="Z266" s="193"/>
      <c r="AA266" s="200"/>
      <c r="AB266" s="200"/>
      <c r="AG266" s="200" t="s">
        <v>398</v>
      </c>
      <c r="AK266" s="200"/>
      <c r="AM266" s="200"/>
    </row>
    <row r="267" spans="1:39" s="108" customFormat="1" ht="45" customHeight="1">
      <c r="A267" s="194" t="s">
        <v>920</v>
      </c>
      <c r="B267" s="195" t="s">
        <v>2145</v>
      </c>
      <c r="C267" s="1145" t="s">
        <v>2146</v>
      </c>
      <c r="D267" s="1145"/>
      <c r="E267" s="1145"/>
      <c r="F267" s="196" t="s">
        <v>2067</v>
      </c>
      <c r="G267" s="196"/>
      <c r="H267" s="196"/>
      <c r="I267" s="251">
        <v>1</v>
      </c>
      <c r="J267" s="222">
        <v>15694.17</v>
      </c>
      <c r="K267" s="219">
        <v>1.04236</v>
      </c>
      <c r="L267" s="222">
        <v>3298.19</v>
      </c>
      <c r="M267" s="247">
        <v>4.96</v>
      </c>
      <c r="N267" s="260">
        <v>16359</v>
      </c>
      <c r="Z267" s="193"/>
      <c r="AA267" s="200"/>
      <c r="AB267" s="200" t="s">
        <v>2146</v>
      </c>
      <c r="AG267" s="200"/>
      <c r="AK267" s="200"/>
      <c r="AM267" s="200"/>
    </row>
    <row r="268" spans="1:39" s="108" customFormat="1" ht="12" customHeight="1">
      <c r="A268" s="216"/>
      <c r="B268" s="217"/>
      <c r="C268" s="1141" t="s">
        <v>923</v>
      </c>
      <c r="D268" s="1141"/>
      <c r="E268" s="1141"/>
      <c r="F268" s="1141"/>
      <c r="G268" s="1141"/>
      <c r="H268" s="1141"/>
      <c r="I268" s="1141"/>
      <c r="J268" s="1141"/>
      <c r="K268" s="1141"/>
      <c r="L268" s="1141"/>
      <c r="M268" s="1141"/>
      <c r="N268" s="1146"/>
      <c r="Z268" s="193"/>
      <c r="AA268" s="200"/>
      <c r="AB268" s="200"/>
      <c r="AG268" s="200"/>
      <c r="AH268" s="109" t="s">
        <v>923</v>
      </c>
      <c r="AK268" s="200"/>
      <c r="AM268" s="200"/>
    </row>
    <row r="269" spans="1:39" s="108" customFormat="1" ht="12" customHeight="1">
      <c r="A269" s="201"/>
      <c r="B269" s="202"/>
      <c r="C269" s="1141" t="s">
        <v>2147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B269" s="200"/>
      <c r="AG269" s="200"/>
      <c r="AI269" s="109" t="s">
        <v>2147</v>
      </c>
      <c r="AK269" s="200"/>
      <c r="AM269" s="200"/>
    </row>
    <row r="270" spans="1:39" s="108" customFormat="1" ht="22.5" customHeight="1">
      <c r="A270" s="203"/>
      <c r="B270" s="204" t="s">
        <v>925</v>
      </c>
      <c r="C270" s="1141" t="s">
        <v>926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B270" s="200"/>
      <c r="AC270" s="109" t="s">
        <v>926</v>
      </c>
      <c r="AG270" s="200"/>
      <c r="AK270" s="200"/>
      <c r="AM270" s="200"/>
    </row>
    <row r="271" spans="1:39" s="108" customFormat="1" ht="22.5" customHeight="1">
      <c r="A271" s="203"/>
      <c r="B271" s="204" t="s">
        <v>927</v>
      </c>
      <c r="C271" s="1141" t="s">
        <v>928</v>
      </c>
      <c r="D271" s="1141"/>
      <c r="E271" s="1141"/>
      <c r="F271" s="1141"/>
      <c r="G271" s="1141"/>
      <c r="H271" s="1141"/>
      <c r="I271" s="1141"/>
      <c r="J271" s="1141"/>
      <c r="K271" s="1141"/>
      <c r="L271" s="1141"/>
      <c r="M271" s="1141"/>
      <c r="N271" s="1146"/>
      <c r="Z271" s="193"/>
      <c r="AA271" s="200"/>
      <c r="AB271" s="200"/>
      <c r="AC271" s="109" t="s">
        <v>928</v>
      </c>
      <c r="AG271" s="200"/>
      <c r="AK271" s="200"/>
      <c r="AM271" s="200"/>
    </row>
    <row r="272" spans="1:39" s="108" customFormat="1" ht="12" customHeight="1">
      <c r="A272" s="216"/>
      <c r="B272" s="217"/>
      <c r="C272" s="1145" t="s">
        <v>398</v>
      </c>
      <c r="D272" s="1145"/>
      <c r="E272" s="1145"/>
      <c r="F272" s="196"/>
      <c r="G272" s="196"/>
      <c r="H272" s="196"/>
      <c r="I272" s="196"/>
      <c r="J272" s="198"/>
      <c r="K272" s="196"/>
      <c r="L272" s="222">
        <v>3298.19</v>
      </c>
      <c r="M272" s="212"/>
      <c r="N272" s="260">
        <v>16359</v>
      </c>
      <c r="Z272" s="193"/>
      <c r="AA272" s="200"/>
      <c r="AB272" s="200"/>
      <c r="AG272" s="200" t="s">
        <v>398</v>
      </c>
      <c r="AK272" s="200"/>
      <c r="AM272" s="200"/>
    </row>
    <row r="273" spans="1:39" s="108" customFormat="1" ht="45" customHeight="1">
      <c r="A273" s="194" t="s">
        <v>929</v>
      </c>
      <c r="B273" s="195" t="s">
        <v>2148</v>
      </c>
      <c r="C273" s="1145" t="s">
        <v>2149</v>
      </c>
      <c r="D273" s="1145"/>
      <c r="E273" s="1145"/>
      <c r="F273" s="196" t="s">
        <v>2067</v>
      </c>
      <c r="G273" s="196"/>
      <c r="H273" s="196"/>
      <c r="I273" s="251">
        <v>1</v>
      </c>
      <c r="J273" s="222">
        <v>3266.67</v>
      </c>
      <c r="K273" s="219">
        <v>1.04236</v>
      </c>
      <c r="L273" s="218">
        <v>686.49</v>
      </c>
      <c r="M273" s="247">
        <v>4.96</v>
      </c>
      <c r="N273" s="260">
        <v>3405</v>
      </c>
      <c r="Z273" s="193"/>
      <c r="AA273" s="200"/>
      <c r="AB273" s="200" t="s">
        <v>2149</v>
      </c>
      <c r="AG273" s="200"/>
      <c r="AK273" s="200"/>
      <c r="AM273" s="200"/>
    </row>
    <row r="274" spans="1:39" s="108" customFormat="1" ht="12" customHeight="1">
      <c r="A274" s="216"/>
      <c r="B274" s="217"/>
      <c r="C274" s="1141" t="s">
        <v>923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  <c r="Z274" s="193"/>
      <c r="AA274" s="200"/>
      <c r="AB274" s="200"/>
      <c r="AG274" s="200"/>
      <c r="AH274" s="109" t="s">
        <v>923</v>
      </c>
      <c r="AK274" s="200"/>
      <c r="AM274" s="200"/>
    </row>
    <row r="275" spans="1:39" s="108" customFormat="1" ht="12" customHeight="1">
      <c r="A275" s="201"/>
      <c r="B275" s="202"/>
      <c r="C275" s="1141" t="s">
        <v>2150</v>
      </c>
      <c r="D275" s="1141"/>
      <c r="E275" s="1141"/>
      <c r="F275" s="1141"/>
      <c r="G275" s="1141"/>
      <c r="H275" s="1141"/>
      <c r="I275" s="1141"/>
      <c r="J275" s="1141"/>
      <c r="K275" s="1141"/>
      <c r="L275" s="1141"/>
      <c r="M275" s="1141"/>
      <c r="N275" s="1146"/>
      <c r="Z275" s="193"/>
      <c r="AA275" s="200"/>
      <c r="AB275" s="200"/>
      <c r="AG275" s="200"/>
      <c r="AI275" s="109" t="s">
        <v>2150</v>
      </c>
      <c r="AK275" s="200"/>
      <c r="AM275" s="200"/>
    </row>
    <row r="276" spans="1:39" s="108" customFormat="1" ht="22.5" customHeight="1">
      <c r="A276" s="203"/>
      <c r="B276" s="204" t="s">
        <v>925</v>
      </c>
      <c r="C276" s="1141" t="s">
        <v>926</v>
      </c>
      <c r="D276" s="1141"/>
      <c r="E276" s="1141"/>
      <c r="F276" s="1141"/>
      <c r="G276" s="1141"/>
      <c r="H276" s="1141"/>
      <c r="I276" s="1141"/>
      <c r="J276" s="1141"/>
      <c r="K276" s="1141"/>
      <c r="L276" s="1141"/>
      <c r="M276" s="1141"/>
      <c r="N276" s="1146"/>
      <c r="Z276" s="193"/>
      <c r="AA276" s="200"/>
      <c r="AB276" s="200"/>
      <c r="AC276" s="109" t="s">
        <v>926</v>
      </c>
      <c r="AG276" s="200"/>
      <c r="AK276" s="200"/>
      <c r="AM276" s="200"/>
    </row>
    <row r="277" spans="1:39" s="108" customFormat="1" ht="22.5" customHeight="1">
      <c r="A277" s="203"/>
      <c r="B277" s="204" t="s">
        <v>927</v>
      </c>
      <c r="C277" s="1141" t="s">
        <v>928</v>
      </c>
      <c r="D277" s="1141"/>
      <c r="E277" s="1141"/>
      <c r="F277" s="1141"/>
      <c r="G277" s="1141"/>
      <c r="H277" s="1141"/>
      <c r="I277" s="1141"/>
      <c r="J277" s="1141"/>
      <c r="K277" s="1141"/>
      <c r="L277" s="1141"/>
      <c r="M277" s="1141"/>
      <c r="N277" s="1146"/>
      <c r="Z277" s="193"/>
      <c r="AA277" s="200"/>
      <c r="AB277" s="200"/>
      <c r="AC277" s="109" t="s">
        <v>928</v>
      </c>
      <c r="AG277" s="200"/>
      <c r="AK277" s="200"/>
      <c r="AM277" s="200"/>
    </row>
    <row r="278" spans="1:39" s="108" customFormat="1" ht="12" customHeight="1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18">
        <v>686.49</v>
      </c>
      <c r="M278" s="212"/>
      <c r="N278" s="260">
        <v>3405</v>
      </c>
      <c r="Z278" s="193"/>
      <c r="AA278" s="200"/>
      <c r="AB278" s="200"/>
      <c r="AG278" s="200" t="s">
        <v>398</v>
      </c>
      <c r="AK278" s="200"/>
      <c r="AM278" s="200"/>
    </row>
    <row r="279" spans="1:39" s="108" customFormat="1" ht="45" customHeight="1">
      <c r="A279" s="194" t="s">
        <v>933</v>
      </c>
      <c r="B279" s="195" t="s">
        <v>2151</v>
      </c>
      <c r="C279" s="1145" t="s">
        <v>2152</v>
      </c>
      <c r="D279" s="1145"/>
      <c r="E279" s="1145"/>
      <c r="F279" s="196" t="s">
        <v>2067</v>
      </c>
      <c r="G279" s="196"/>
      <c r="H279" s="196"/>
      <c r="I279" s="251">
        <v>1</v>
      </c>
      <c r="J279" s="218">
        <v>611.66999999999996</v>
      </c>
      <c r="K279" s="219">
        <v>1.04236</v>
      </c>
      <c r="L279" s="218">
        <v>128.63</v>
      </c>
      <c r="M279" s="247">
        <v>4.96</v>
      </c>
      <c r="N279" s="262">
        <v>638</v>
      </c>
      <c r="Z279" s="193"/>
      <c r="AA279" s="200"/>
      <c r="AB279" s="200" t="s">
        <v>2152</v>
      </c>
      <c r="AG279" s="200"/>
      <c r="AK279" s="200"/>
      <c r="AM279" s="200"/>
    </row>
    <row r="280" spans="1:39" s="108" customFormat="1" ht="12" customHeight="1">
      <c r="A280" s="216"/>
      <c r="B280" s="217"/>
      <c r="C280" s="1141" t="s">
        <v>923</v>
      </c>
      <c r="D280" s="1141"/>
      <c r="E280" s="1141"/>
      <c r="F280" s="1141"/>
      <c r="G280" s="1141"/>
      <c r="H280" s="1141"/>
      <c r="I280" s="1141"/>
      <c r="J280" s="1141"/>
      <c r="K280" s="1141"/>
      <c r="L280" s="1141"/>
      <c r="M280" s="1141"/>
      <c r="N280" s="1146"/>
      <c r="Z280" s="193"/>
      <c r="AA280" s="200"/>
      <c r="AB280" s="200"/>
      <c r="AG280" s="200"/>
      <c r="AH280" s="109" t="s">
        <v>923</v>
      </c>
      <c r="AK280" s="200"/>
      <c r="AM280" s="200"/>
    </row>
    <row r="281" spans="1:39" s="108" customFormat="1" ht="12" customHeight="1">
      <c r="A281" s="201"/>
      <c r="B281" s="202"/>
      <c r="C281" s="1141" t="s">
        <v>2153</v>
      </c>
      <c r="D281" s="1141"/>
      <c r="E281" s="1141"/>
      <c r="F281" s="1141"/>
      <c r="G281" s="1141"/>
      <c r="H281" s="1141"/>
      <c r="I281" s="1141"/>
      <c r="J281" s="1141"/>
      <c r="K281" s="1141"/>
      <c r="L281" s="1141"/>
      <c r="M281" s="1141"/>
      <c r="N281" s="1146"/>
      <c r="Z281" s="193"/>
      <c r="AA281" s="200"/>
      <c r="AB281" s="200"/>
      <c r="AG281" s="200"/>
      <c r="AI281" s="109" t="s">
        <v>2153</v>
      </c>
      <c r="AK281" s="200"/>
      <c r="AM281" s="200"/>
    </row>
    <row r="282" spans="1:39" s="108" customFormat="1" ht="22.5" customHeight="1">
      <c r="A282" s="203"/>
      <c r="B282" s="204" t="s">
        <v>925</v>
      </c>
      <c r="C282" s="1141" t="s">
        <v>926</v>
      </c>
      <c r="D282" s="1141"/>
      <c r="E282" s="1141"/>
      <c r="F282" s="1141"/>
      <c r="G282" s="1141"/>
      <c r="H282" s="1141"/>
      <c r="I282" s="1141"/>
      <c r="J282" s="1141"/>
      <c r="K282" s="1141"/>
      <c r="L282" s="1141"/>
      <c r="M282" s="1141"/>
      <c r="N282" s="1146"/>
      <c r="Z282" s="193"/>
      <c r="AA282" s="200"/>
      <c r="AB282" s="200"/>
      <c r="AC282" s="109" t="s">
        <v>926</v>
      </c>
      <c r="AG282" s="200"/>
      <c r="AK282" s="200"/>
      <c r="AM282" s="200"/>
    </row>
    <row r="283" spans="1:39" s="108" customFormat="1" ht="22.5" customHeight="1">
      <c r="A283" s="203"/>
      <c r="B283" s="204" t="s">
        <v>927</v>
      </c>
      <c r="C283" s="1141" t="s">
        <v>928</v>
      </c>
      <c r="D283" s="1141"/>
      <c r="E283" s="1141"/>
      <c r="F283" s="1141"/>
      <c r="G283" s="1141"/>
      <c r="H283" s="1141"/>
      <c r="I283" s="1141"/>
      <c r="J283" s="1141"/>
      <c r="K283" s="1141"/>
      <c r="L283" s="1141"/>
      <c r="M283" s="1141"/>
      <c r="N283" s="1146"/>
      <c r="Z283" s="193"/>
      <c r="AA283" s="200"/>
      <c r="AB283" s="200"/>
      <c r="AC283" s="109" t="s">
        <v>928</v>
      </c>
      <c r="AG283" s="200"/>
      <c r="AK283" s="200"/>
      <c r="AM283" s="200"/>
    </row>
    <row r="284" spans="1:39" s="108" customFormat="1" ht="12" customHeight="1">
      <c r="A284" s="216"/>
      <c r="B284" s="217"/>
      <c r="C284" s="1145" t="s">
        <v>398</v>
      </c>
      <c r="D284" s="1145"/>
      <c r="E284" s="1145"/>
      <c r="F284" s="196"/>
      <c r="G284" s="196"/>
      <c r="H284" s="196"/>
      <c r="I284" s="196"/>
      <c r="J284" s="198"/>
      <c r="K284" s="196"/>
      <c r="L284" s="218">
        <v>128.63</v>
      </c>
      <c r="M284" s="212"/>
      <c r="N284" s="262">
        <v>638</v>
      </c>
      <c r="Z284" s="193"/>
      <c r="AA284" s="200"/>
      <c r="AB284" s="200"/>
      <c r="AG284" s="200" t="s">
        <v>398</v>
      </c>
      <c r="AK284" s="200"/>
      <c r="AM284" s="200"/>
    </row>
    <row r="285" spans="1:39" s="108" customFormat="1" ht="45" customHeight="1">
      <c r="A285" s="194" t="s">
        <v>937</v>
      </c>
      <c r="B285" s="195" t="s">
        <v>2154</v>
      </c>
      <c r="C285" s="1145" t="s">
        <v>2155</v>
      </c>
      <c r="D285" s="1145"/>
      <c r="E285" s="1145"/>
      <c r="F285" s="196" t="s">
        <v>2067</v>
      </c>
      <c r="G285" s="196"/>
      <c r="H285" s="196"/>
      <c r="I285" s="251">
        <v>2</v>
      </c>
      <c r="J285" s="222">
        <v>2926.67</v>
      </c>
      <c r="K285" s="219">
        <v>1.04236</v>
      </c>
      <c r="L285" s="222">
        <v>1230.04</v>
      </c>
      <c r="M285" s="247">
        <v>4.96</v>
      </c>
      <c r="N285" s="260">
        <v>6101</v>
      </c>
      <c r="Z285" s="193"/>
      <c r="AA285" s="200"/>
      <c r="AB285" s="200" t="s">
        <v>2155</v>
      </c>
      <c r="AG285" s="200"/>
      <c r="AK285" s="200"/>
      <c r="AM285" s="200"/>
    </row>
    <row r="286" spans="1:39" s="108" customFormat="1" ht="12" customHeight="1">
      <c r="A286" s="216"/>
      <c r="B286" s="217"/>
      <c r="C286" s="1141" t="s">
        <v>923</v>
      </c>
      <c r="D286" s="1141"/>
      <c r="E286" s="1141"/>
      <c r="F286" s="1141"/>
      <c r="G286" s="1141"/>
      <c r="H286" s="1141"/>
      <c r="I286" s="1141"/>
      <c r="J286" s="1141"/>
      <c r="K286" s="1141"/>
      <c r="L286" s="1141"/>
      <c r="M286" s="1141"/>
      <c r="N286" s="1146"/>
      <c r="Z286" s="193"/>
      <c r="AA286" s="200"/>
      <c r="AB286" s="200"/>
      <c r="AG286" s="200"/>
      <c r="AH286" s="109" t="s">
        <v>923</v>
      </c>
      <c r="AK286" s="200"/>
      <c r="AM286" s="200"/>
    </row>
    <row r="287" spans="1:39" s="108" customFormat="1" ht="12" customHeight="1">
      <c r="A287" s="201"/>
      <c r="B287" s="202"/>
      <c r="C287" s="1141" t="s">
        <v>2156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B287" s="200"/>
      <c r="AG287" s="200"/>
      <c r="AI287" s="109" t="s">
        <v>2156</v>
      </c>
      <c r="AK287" s="200"/>
      <c r="AM287" s="200"/>
    </row>
    <row r="288" spans="1:39" s="108" customFormat="1" ht="22.5" customHeight="1">
      <c r="A288" s="203"/>
      <c r="B288" s="204" t="s">
        <v>925</v>
      </c>
      <c r="C288" s="1141" t="s">
        <v>926</v>
      </c>
      <c r="D288" s="1141"/>
      <c r="E288" s="1141"/>
      <c r="F288" s="1141"/>
      <c r="G288" s="1141"/>
      <c r="H288" s="1141"/>
      <c r="I288" s="1141"/>
      <c r="J288" s="1141"/>
      <c r="K288" s="1141"/>
      <c r="L288" s="1141"/>
      <c r="M288" s="1141"/>
      <c r="N288" s="1146"/>
      <c r="Z288" s="193"/>
      <c r="AA288" s="200"/>
      <c r="AB288" s="200"/>
      <c r="AC288" s="109" t="s">
        <v>926</v>
      </c>
      <c r="AG288" s="200"/>
      <c r="AK288" s="200"/>
      <c r="AM288" s="200"/>
    </row>
    <row r="289" spans="1:39" s="108" customFormat="1" ht="22.5" customHeight="1">
      <c r="A289" s="203"/>
      <c r="B289" s="204" t="s">
        <v>927</v>
      </c>
      <c r="C289" s="1141" t="s">
        <v>928</v>
      </c>
      <c r="D289" s="1141"/>
      <c r="E289" s="1141"/>
      <c r="F289" s="1141"/>
      <c r="G289" s="1141"/>
      <c r="H289" s="1141"/>
      <c r="I289" s="1141"/>
      <c r="J289" s="1141"/>
      <c r="K289" s="1141"/>
      <c r="L289" s="1141"/>
      <c r="M289" s="1141"/>
      <c r="N289" s="1146"/>
      <c r="Z289" s="193"/>
      <c r="AA289" s="200"/>
      <c r="AB289" s="200"/>
      <c r="AC289" s="109" t="s">
        <v>928</v>
      </c>
      <c r="AG289" s="200"/>
      <c r="AK289" s="200"/>
      <c r="AM289" s="200"/>
    </row>
    <row r="290" spans="1:39" s="108" customFormat="1" ht="12" customHeight="1">
      <c r="A290" s="216"/>
      <c r="B290" s="217"/>
      <c r="C290" s="1145" t="s">
        <v>398</v>
      </c>
      <c r="D290" s="1145"/>
      <c r="E290" s="1145"/>
      <c r="F290" s="196"/>
      <c r="G290" s="196"/>
      <c r="H290" s="196"/>
      <c r="I290" s="196"/>
      <c r="J290" s="198"/>
      <c r="K290" s="196"/>
      <c r="L290" s="222">
        <v>1230.04</v>
      </c>
      <c r="M290" s="212"/>
      <c r="N290" s="260">
        <v>6101</v>
      </c>
      <c r="Z290" s="193"/>
      <c r="AA290" s="200"/>
      <c r="AB290" s="200"/>
      <c r="AG290" s="200" t="s">
        <v>398</v>
      </c>
      <c r="AK290" s="200"/>
      <c r="AM290" s="200"/>
    </row>
    <row r="291" spans="1:39" s="108" customFormat="1" ht="45" customHeight="1">
      <c r="A291" s="194" t="s">
        <v>941</v>
      </c>
      <c r="B291" s="195" t="s">
        <v>2157</v>
      </c>
      <c r="C291" s="1145" t="s">
        <v>2158</v>
      </c>
      <c r="D291" s="1145"/>
      <c r="E291" s="1145"/>
      <c r="F291" s="196" t="s">
        <v>2067</v>
      </c>
      <c r="G291" s="196"/>
      <c r="H291" s="196"/>
      <c r="I291" s="251">
        <v>1</v>
      </c>
      <c r="J291" s="222">
        <v>10401.67</v>
      </c>
      <c r="K291" s="219">
        <v>1.04236</v>
      </c>
      <c r="L291" s="222">
        <v>2185.89</v>
      </c>
      <c r="M291" s="247">
        <v>4.96</v>
      </c>
      <c r="N291" s="260">
        <v>10842</v>
      </c>
      <c r="Z291" s="193"/>
      <c r="AA291" s="200"/>
      <c r="AB291" s="200" t="s">
        <v>2158</v>
      </c>
      <c r="AG291" s="200"/>
      <c r="AK291" s="200"/>
      <c r="AM291" s="200"/>
    </row>
    <row r="292" spans="1:39" s="108" customFormat="1" ht="12" customHeight="1">
      <c r="A292" s="216"/>
      <c r="B292" s="217"/>
      <c r="C292" s="1141" t="s">
        <v>923</v>
      </c>
      <c r="D292" s="1141"/>
      <c r="E292" s="1141"/>
      <c r="F292" s="1141"/>
      <c r="G292" s="1141"/>
      <c r="H292" s="1141"/>
      <c r="I292" s="1141"/>
      <c r="J292" s="1141"/>
      <c r="K292" s="1141"/>
      <c r="L292" s="1141"/>
      <c r="M292" s="1141"/>
      <c r="N292" s="1146"/>
      <c r="Z292" s="193"/>
      <c r="AA292" s="200"/>
      <c r="AB292" s="200"/>
      <c r="AG292" s="200"/>
      <c r="AH292" s="109" t="s">
        <v>923</v>
      </c>
      <c r="AK292" s="200"/>
      <c r="AM292" s="200"/>
    </row>
    <row r="293" spans="1:39" s="108" customFormat="1" ht="12" customHeight="1">
      <c r="A293" s="201"/>
      <c r="B293" s="202"/>
      <c r="C293" s="1141" t="s">
        <v>2159</v>
      </c>
      <c r="D293" s="1141"/>
      <c r="E293" s="1141"/>
      <c r="F293" s="1141"/>
      <c r="G293" s="1141"/>
      <c r="H293" s="1141"/>
      <c r="I293" s="1141"/>
      <c r="J293" s="1141"/>
      <c r="K293" s="1141"/>
      <c r="L293" s="1141"/>
      <c r="M293" s="1141"/>
      <c r="N293" s="1146"/>
      <c r="Z293" s="193"/>
      <c r="AA293" s="200"/>
      <c r="AB293" s="200"/>
      <c r="AG293" s="200"/>
      <c r="AI293" s="109" t="s">
        <v>2159</v>
      </c>
      <c r="AK293" s="200"/>
      <c r="AM293" s="200"/>
    </row>
    <row r="294" spans="1:39" s="108" customFormat="1" ht="22.5" customHeight="1">
      <c r="A294" s="203"/>
      <c r="B294" s="204" t="s">
        <v>925</v>
      </c>
      <c r="C294" s="1141" t="s">
        <v>926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B294" s="200"/>
      <c r="AC294" s="109" t="s">
        <v>926</v>
      </c>
      <c r="AG294" s="200"/>
      <c r="AK294" s="200"/>
      <c r="AM294" s="200"/>
    </row>
    <row r="295" spans="1:39" s="108" customFormat="1" ht="22.5" customHeight="1">
      <c r="A295" s="203"/>
      <c r="B295" s="204" t="s">
        <v>927</v>
      </c>
      <c r="C295" s="1141" t="s">
        <v>928</v>
      </c>
      <c r="D295" s="1141"/>
      <c r="E295" s="1141"/>
      <c r="F295" s="1141"/>
      <c r="G295" s="1141"/>
      <c r="H295" s="1141"/>
      <c r="I295" s="1141"/>
      <c r="J295" s="1141"/>
      <c r="K295" s="1141"/>
      <c r="L295" s="1141"/>
      <c r="M295" s="1141"/>
      <c r="N295" s="1146"/>
      <c r="Z295" s="193"/>
      <c r="AA295" s="200"/>
      <c r="AB295" s="200"/>
      <c r="AC295" s="109" t="s">
        <v>928</v>
      </c>
      <c r="AG295" s="200"/>
      <c r="AK295" s="200"/>
      <c r="AM295" s="200"/>
    </row>
    <row r="296" spans="1:39" s="108" customFormat="1" ht="12" customHeight="1">
      <c r="A296" s="216"/>
      <c r="B296" s="217"/>
      <c r="C296" s="1145" t="s">
        <v>398</v>
      </c>
      <c r="D296" s="1145"/>
      <c r="E296" s="1145"/>
      <c r="F296" s="196"/>
      <c r="G296" s="196"/>
      <c r="H296" s="196"/>
      <c r="I296" s="196"/>
      <c r="J296" s="198"/>
      <c r="K296" s="196"/>
      <c r="L296" s="222">
        <v>2185.89</v>
      </c>
      <c r="M296" s="212"/>
      <c r="N296" s="260">
        <v>10842</v>
      </c>
      <c r="Z296" s="193"/>
      <c r="AA296" s="200"/>
      <c r="AB296" s="200"/>
      <c r="AG296" s="200" t="s">
        <v>398</v>
      </c>
      <c r="AK296" s="200"/>
      <c r="AM296" s="200"/>
    </row>
    <row r="297" spans="1:39" s="108" customFormat="1" ht="45" customHeight="1">
      <c r="A297" s="194" t="s">
        <v>945</v>
      </c>
      <c r="B297" s="195" t="s">
        <v>2160</v>
      </c>
      <c r="C297" s="1145" t="s">
        <v>2161</v>
      </c>
      <c r="D297" s="1145"/>
      <c r="E297" s="1145"/>
      <c r="F297" s="196" t="s">
        <v>2067</v>
      </c>
      <c r="G297" s="196"/>
      <c r="H297" s="196"/>
      <c r="I297" s="251">
        <v>1</v>
      </c>
      <c r="J297" s="222">
        <v>6007.5</v>
      </c>
      <c r="K297" s="219">
        <v>1.04236</v>
      </c>
      <c r="L297" s="222">
        <v>1262.5</v>
      </c>
      <c r="M297" s="247">
        <v>4.96</v>
      </c>
      <c r="N297" s="260">
        <v>6262</v>
      </c>
      <c r="Z297" s="193"/>
      <c r="AA297" s="200"/>
      <c r="AB297" s="200" t="s">
        <v>2161</v>
      </c>
      <c r="AG297" s="200"/>
      <c r="AK297" s="200"/>
      <c r="AM297" s="200"/>
    </row>
    <row r="298" spans="1:39" s="108" customFormat="1" ht="12" customHeight="1">
      <c r="A298" s="216"/>
      <c r="B298" s="217"/>
      <c r="C298" s="1141" t="s">
        <v>923</v>
      </c>
      <c r="D298" s="1141"/>
      <c r="E298" s="1141"/>
      <c r="F298" s="1141"/>
      <c r="G298" s="1141"/>
      <c r="H298" s="1141"/>
      <c r="I298" s="1141"/>
      <c r="J298" s="1141"/>
      <c r="K298" s="1141"/>
      <c r="L298" s="1141"/>
      <c r="M298" s="1141"/>
      <c r="N298" s="1146"/>
      <c r="Z298" s="193"/>
      <c r="AA298" s="200"/>
      <c r="AB298" s="200"/>
      <c r="AG298" s="200"/>
      <c r="AH298" s="109" t="s">
        <v>923</v>
      </c>
      <c r="AK298" s="200"/>
      <c r="AM298" s="200"/>
    </row>
    <row r="299" spans="1:39" s="108" customFormat="1" ht="12" customHeight="1">
      <c r="A299" s="201"/>
      <c r="B299" s="202"/>
      <c r="C299" s="1141" t="s">
        <v>2162</v>
      </c>
      <c r="D299" s="1141"/>
      <c r="E299" s="1141"/>
      <c r="F299" s="1141"/>
      <c r="G299" s="1141"/>
      <c r="H299" s="1141"/>
      <c r="I299" s="1141"/>
      <c r="J299" s="1141"/>
      <c r="K299" s="1141"/>
      <c r="L299" s="1141"/>
      <c r="M299" s="1141"/>
      <c r="N299" s="1146"/>
      <c r="Z299" s="193"/>
      <c r="AA299" s="200"/>
      <c r="AB299" s="200"/>
      <c r="AG299" s="200"/>
      <c r="AI299" s="109" t="s">
        <v>2162</v>
      </c>
      <c r="AK299" s="200"/>
      <c r="AM299" s="200"/>
    </row>
    <row r="300" spans="1:39" s="108" customFormat="1" ht="22.5" customHeight="1">
      <c r="A300" s="203"/>
      <c r="B300" s="204" t="s">
        <v>925</v>
      </c>
      <c r="C300" s="1141" t="s">
        <v>926</v>
      </c>
      <c r="D300" s="1141"/>
      <c r="E300" s="1141"/>
      <c r="F300" s="1141"/>
      <c r="G300" s="1141"/>
      <c r="H300" s="1141"/>
      <c r="I300" s="1141"/>
      <c r="J300" s="1141"/>
      <c r="K300" s="1141"/>
      <c r="L300" s="1141"/>
      <c r="M300" s="1141"/>
      <c r="N300" s="1146"/>
      <c r="Z300" s="193"/>
      <c r="AA300" s="200"/>
      <c r="AB300" s="200"/>
      <c r="AC300" s="109" t="s">
        <v>926</v>
      </c>
      <c r="AG300" s="200"/>
      <c r="AK300" s="200"/>
      <c r="AM300" s="200"/>
    </row>
    <row r="301" spans="1:39" s="108" customFormat="1" ht="22.5" customHeight="1">
      <c r="A301" s="203"/>
      <c r="B301" s="204" t="s">
        <v>927</v>
      </c>
      <c r="C301" s="1141" t="s">
        <v>928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B301" s="200"/>
      <c r="AC301" s="109" t="s">
        <v>928</v>
      </c>
      <c r="AG301" s="200"/>
      <c r="AK301" s="200"/>
      <c r="AM301" s="200"/>
    </row>
    <row r="302" spans="1:39" s="108" customFormat="1" ht="12" customHeight="1">
      <c r="A302" s="216"/>
      <c r="B302" s="217"/>
      <c r="C302" s="1145" t="s">
        <v>398</v>
      </c>
      <c r="D302" s="1145"/>
      <c r="E302" s="1145"/>
      <c r="F302" s="196"/>
      <c r="G302" s="196"/>
      <c r="H302" s="196"/>
      <c r="I302" s="196"/>
      <c r="J302" s="198"/>
      <c r="K302" s="196"/>
      <c r="L302" s="222">
        <v>1262.5</v>
      </c>
      <c r="M302" s="212"/>
      <c r="N302" s="260">
        <v>6262</v>
      </c>
      <c r="Z302" s="193"/>
      <c r="AA302" s="200"/>
      <c r="AB302" s="200"/>
      <c r="AG302" s="200" t="s">
        <v>398</v>
      </c>
      <c r="AK302" s="200"/>
      <c r="AM302" s="200"/>
    </row>
    <row r="303" spans="1:39" s="108" customFormat="1" ht="33.75" customHeight="1">
      <c r="A303" s="194" t="s">
        <v>571</v>
      </c>
      <c r="B303" s="195" t="s">
        <v>2163</v>
      </c>
      <c r="C303" s="1145" t="s">
        <v>2164</v>
      </c>
      <c r="D303" s="1145"/>
      <c r="E303" s="1145"/>
      <c r="F303" s="196" t="s">
        <v>673</v>
      </c>
      <c r="G303" s="196"/>
      <c r="H303" s="196"/>
      <c r="I303" s="247">
        <v>0.01</v>
      </c>
      <c r="J303" s="198"/>
      <c r="K303" s="196"/>
      <c r="L303" s="198"/>
      <c r="M303" s="196"/>
      <c r="N303" s="199"/>
      <c r="Z303" s="193"/>
      <c r="AA303" s="200"/>
      <c r="AB303" s="200" t="s">
        <v>2164</v>
      </c>
      <c r="AG303" s="200"/>
      <c r="AK303" s="200"/>
      <c r="AM303" s="200"/>
    </row>
    <row r="304" spans="1:39" s="108" customFormat="1" ht="12" customHeight="1">
      <c r="A304" s="201"/>
      <c r="B304" s="202"/>
      <c r="C304" s="1141" t="s">
        <v>1693</v>
      </c>
      <c r="D304" s="1141"/>
      <c r="E304" s="1141"/>
      <c r="F304" s="1141"/>
      <c r="G304" s="1141"/>
      <c r="H304" s="1141"/>
      <c r="I304" s="1141"/>
      <c r="J304" s="1141"/>
      <c r="K304" s="1141"/>
      <c r="L304" s="1141"/>
      <c r="M304" s="1141"/>
      <c r="N304" s="1146"/>
      <c r="Z304" s="193"/>
      <c r="AA304" s="200"/>
      <c r="AB304" s="200"/>
      <c r="AG304" s="200"/>
      <c r="AJ304" s="109" t="s">
        <v>1693</v>
      </c>
      <c r="AK304" s="200"/>
      <c r="AM304" s="200"/>
    </row>
    <row r="305" spans="1:39" s="108" customFormat="1" ht="33.75" customHeight="1">
      <c r="A305" s="203"/>
      <c r="B305" s="204" t="s">
        <v>385</v>
      </c>
      <c r="C305" s="1141" t="s">
        <v>386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B305" s="200"/>
      <c r="AC305" s="109" t="s">
        <v>386</v>
      </c>
      <c r="AG305" s="200"/>
      <c r="AK305" s="200"/>
      <c r="AM305" s="200"/>
    </row>
    <row r="306" spans="1:39" s="108" customFormat="1" ht="12">
      <c r="A306" s="205"/>
      <c r="B306" s="206">
        <v>1</v>
      </c>
      <c r="C306" s="1141" t="s">
        <v>446</v>
      </c>
      <c r="D306" s="1141"/>
      <c r="E306" s="1141"/>
      <c r="F306" s="207"/>
      <c r="G306" s="207"/>
      <c r="H306" s="207"/>
      <c r="I306" s="207"/>
      <c r="J306" s="208">
        <v>550.86</v>
      </c>
      <c r="K306" s="209">
        <v>1.25</v>
      </c>
      <c r="L306" s="208">
        <v>6.89</v>
      </c>
      <c r="M306" s="207"/>
      <c r="N306" s="210"/>
      <c r="Z306" s="193"/>
      <c r="AA306" s="200"/>
      <c r="AB306" s="200"/>
      <c r="AD306" s="109" t="s">
        <v>446</v>
      </c>
      <c r="AG306" s="200"/>
      <c r="AK306" s="200"/>
      <c r="AM306" s="200"/>
    </row>
    <row r="307" spans="1:39" s="108" customFormat="1" ht="12">
      <c r="A307" s="205"/>
      <c r="B307" s="206">
        <v>2</v>
      </c>
      <c r="C307" s="1141" t="s">
        <v>387</v>
      </c>
      <c r="D307" s="1141"/>
      <c r="E307" s="1141"/>
      <c r="F307" s="207"/>
      <c r="G307" s="207"/>
      <c r="H307" s="207"/>
      <c r="I307" s="207"/>
      <c r="J307" s="208">
        <v>9.06</v>
      </c>
      <c r="K307" s="209">
        <v>1.25</v>
      </c>
      <c r="L307" s="208">
        <v>0.11</v>
      </c>
      <c r="M307" s="207"/>
      <c r="N307" s="210"/>
      <c r="Z307" s="193"/>
      <c r="AA307" s="200"/>
      <c r="AB307" s="200"/>
      <c r="AD307" s="109" t="s">
        <v>387</v>
      </c>
      <c r="AG307" s="200"/>
      <c r="AK307" s="200"/>
      <c r="AM307" s="200"/>
    </row>
    <row r="308" spans="1:39" s="108" customFormat="1" ht="12">
      <c r="A308" s="205"/>
      <c r="B308" s="206">
        <v>3</v>
      </c>
      <c r="C308" s="1141" t="s">
        <v>388</v>
      </c>
      <c r="D308" s="1141"/>
      <c r="E308" s="1141"/>
      <c r="F308" s="207"/>
      <c r="G308" s="207"/>
      <c r="H308" s="207"/>
      <c r="I308" s="207"/>
      <c r="J308" s="208">
        <v>1.26</v>
      </c>
      <c r="K308" s="209">
        <v>1.25</v>
      </c>
      <c r="L308" s="208">
        <v>0.02</v>
      </c>
      <c r="M308" s="207"/>
      <c r="N308" s="210"/>
      <c r="Z308" s="193"/>
      <c r="AA308" s="200"/>
      <c r="AB308" s="200"/>
      <c r="AD308" s="109" t="s">
        <v>388</v>
      </c>
      <c r="AG308" s="200"/>
      <c r="AK308" s="200"/>
      <c r="AM308" s="200"/>
    </row>
    <row r="309" spans="1:39" s="108" customFormat="1" ht="12">
      <c r="A309" s="205"/>
      <c r="B309" s="206">
        <v>4</v>
      </c>
      <c r="C309" s="1141" t="s">
        <v>447</v>
      </c>
      <c r="D309" s="1141"/>
      <c r="E309" s="1141"/>
      <c r="F309" s="207"/>
      <c r="G309" s="207"/>
      <c r="H309" s="207"/>
      <c r="I309" s="207"/>
      <c r="J309" s="208">
        <v>67.19</v>
      </c>
      <c r="K309" s="207"/>
      <c r="L309" s="208">
        <v>0.67</v>
      </c>
      <c r="M309" s="207"/>
      <c r="N309" s="210"/>
      <c r="Z309" s="193"/>
      <c r="AA309" s="200"/>
      <c r="AB309" s="200"/>
      <c r="AD309" s="109" t="s">
        <v>447</v>
      </c>
      <c r="AG309" s="200"/>
      <c r="AK309" s="200"/>
      <c r="AM309" s="200"/>
    </row>
    <row r="310" spans="1:39" s="108" customFormat="1" ht="12">
      <c r="A310" s="205"/>
      <c r="B310" s="204"/>
      <c r="C310" s="1141" t="s">
        <v>448</v>
      </c>
      <c r="D310" s="1141"/>
      <c r="E310" s="1141"/>
      <c r="F310" s="207" t="s">
        <v>390</v>
      </c>
      <c r="G310" s="209">
        <v>55.53</v>
      </c>
      <c r="H310" s="209">
        <v>1.25</v>
      </c>
      <c r="I310" s="249">
        <v>0.69412499999999999</v>
      </c>
      <c r="J310" s="204"/>
      <c r="K310" s="207"/>
      <c r="L310" s="204"/>
      <c r="M310" s="207"/>
      <c r="N310" s="210"/>
      <c r="Z310" s="193"/>
      <c r="AA310" s="200"/>
      <c r="AB310" s="200"/>
      <c r="AE310" s="109" t="s">
        <v>448</v>
      </c>
      <c r="AG310" s="200"/>
      <c r="AK310" s="200"/>
      <c r="AM310" s="200"/>
    </row>
    <row r="311" spans="1:39" s="108" customFormat="1" ht="12">
      <c r="A311" s="205"/>
      <c r="B311" s="204"/>
      <c r="C311" s="1141" t="s">
        <v>389</v>
      </c>
      <c r="D311" s="1141"/>
      <c r="E311" s="1141"/>
      <c r="F311" s="207" t="s">
        <v>390</v>
      </c>
      <c r="G311" s="248">
        <v>0.1</v>
      </c>
      <c r="H311" s="209">
        <v>1.25</v>
      </c>
      <c r="I311" s="252">
        <v>1.25E-3</v>
      </c>
      <c r="J311" s="204"/>
      <c r="K311" s="207"/>
      <c r="L311" s="204"/>
      <c r="M311" s="207"/>
      <c r="N311" s="210"/>
      <c r="Z311" s="193"/>
      <c r="AA311" s="200"/>
      <c r="AB311" s="200"/>
      <c r="AE311" s="109" t="s">
        <v>389</v>
      </c>
      <c r="AG311" s="200"/>
      <c r="AK311" s="200"/>
      <c r="AM311" s="200"/>
    </row>
    <row r="312" spans="1:39" s="108" customFormat="1" ht="12" customHeight="1">
      <c r="A312" s="205"/>
      <c r="B312" s="204"/>
      <c r="C312" s="1150" t="s">
        <v>391</v>
      </c>
      <c r="D312" s="1150"/>
      <c r="E312" s="1150"/>
      <c r="F312" s="212"/>
      <c r="G312" s="212"/>
      <c r="H312" s="212"/>
      <c r="I312" s="212"/>
      <c r="J312" s="213">
        <v>627.11</v>
      </c>
      <c r="K312" s="212"/>
      <c r="L312" s="213">
        <v>7.67</v>
      </c>
      <c r="M312" s="212"/>
      <c r="N312" s="214"/>
      <c r="Z312" s="193"/>
      <c r="AA312" s="200"/>
      <c r="AB312" s="200"/>
      <c r="AF312" s="109" t="s">
        <v>391</v>
      </c>
      <c r="AG312" s="200"/>
      <c r="AK312" s="200"/>
      <c r="AM312" s="200"/>
    </row>
    <row r="313" spans="1:39" s="108" customFormat="1" ht="12">
      <c r="A313" s="205"/>
      <c r="B313" s="204"/>
      <c r="C313" s="1141" t="s">
        <v>392</v>
      </c>
      <c r="D313" s="1141"/>
      <c r="E313" s="1141"/>
      <c r="F313" s="207"/>
      <c r="G313" s="207"/>
      <c r="H313" s="207"/>
      <c r="I313" s="207"/>
      <c r="J313" s="204"/>
      <c r="K313" s="207"/>
      <c r="L313" s="208">
        <v>6.91</v>
      </c>
      <c r="M313" s="207"/>
      <c r="N313" s="210"/>
      <c r="Z313" s="193"/>
      <c r="AA313" s="200"/>
      <c r="AB313" s="200"/>
      <c r="AE313" s="109" t="s">
        <v>392</v>
      </c>
      <c r="AG313" s="200"/>
      <c r="AK313" s="200"/>
      <c r="AM313" s="200"/>
    </row>
    <row r="314" spans="1:39" s="108" customFormat="1" ht="22.5" customHeight="1">
      <c r="A314" s="205"/>
      <c r="B314" s="204" t="s">
        <v>885</v>
      </c>
      <c r="C314" s="1141" t="s">
        <v>886</v>
      </c>
      <c r="D314" s="1141"/>
      <c r="E314" s="1141"/>
      <c r="F314" s="207" t="s">
        <v>395</v>
      </c>
      <c r="G314" s="215">
        <v>97</v>
      </c>
      <c r="H314" s="207"/>
      <c r="I314" s="215">
        <v>97</v>
      </c>
      <c r="J314" s="204"/>
      <c r="K314" s="207"/>
      <c r="L314" s="208">
        <v>6.7</v>
      </c>
      <c r="M314" s="207"/>
      <c r="N314" s="210"/>
      <c r="Z314" s="193"/>
      <c r="AA314" s="200"/>
      <c r="AB314" s="200"/>
      <c r="AE314" s="109" t="s">
        <v>886</v>
      </c>
      <c r="AG314" s="200"/>
      <c r="AK314" s="200"/>
      <c r="AM314" s="200"/>
    </row>
    <row r="315" spans="1:39" s="108" customFormat="1" ht="22.5" customHeight="1">
      <c r="A315" s="205"/>
      <c r="B315" s="204" t="s">
        <v>887</v>
      </c>
      <c r="C315" s="1141" t="s">
        <v>888</v>
      </c>
      <c r="D315" s="1141"/>
      <c r="E315" s="1141"/>
      <c r="F315" s="207" t="s">
        <v>395</v>
      </c>
      <c r="G315" s="215">
        <v>51</v>
      </c>
      <c r="H315" s="207"/>
      <c r="I315" s="215">
        <v>51</v>
      </c>
      <c r="J315" s="204"/>
      <c r="K315" s="207"/>
      <c r="L315" s="208">
        <v>3.52</v>
      </c>
      <c r="M315" s="207"/>
      <c r="N315" s="210"/>
      <c r="Z315" s="193"/>
      <c r="AA315" s="200"/>
      <c r="AB315" s="200"/>
      <c r="AE315" s="109" t="s">
        <v>888</v>
      </c>
      <c r="AG315" s="200"/>
      <c r="AK315" s="200"/>
      <c r="AM315" s="200"/>
    </row>
    <row r="316" spans="1:39" s="108" customFormat="1" ht="12" customHeight="1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18">
        <v>17.89</v>
      </c>
      <c r="M316" s="212"/>
      <c r="N316" s="199"/>
      <c r="Z316" s="193"/>
      <c r="AA316" s="200"/>
      <c r="AB316" s="200"/>
      <c r="AG316" s="200" t="s">
        <v>398</v>
      </c>
      <c r="AK316" s="200"/>
      <c r="AM316" s="200"/>
    </row>
    <row r="317" spans="1:39" s="108" customFormat="1" ht="45" customHeight="1">
      <c r="A317" s="194" t="s">
        <v>952</v>
      </c>
      <c r="B317" s="195" t="s">
        <v>2165</v>
      </c>
      <c r="C317" s="1145" t="s">
        <v>2166</v>
      </c>
      <c r="D317" s="1145"/>
      <c r="E317" s="1145"/>
      <c r="F317" s="196" t="s">
        <v>2067</v>
      </c>
      <c r="G317" s="196"/>
      <c r="H317" s="196"/>
      <c r="I317" s="251">
        <v>1</v>
      </c>
      <c r="J317" s="222">
        <v>6608.33</v>
      </c>
      <c r="K317" s="219">
        <v>1.04236</v>
      </c>
      <c r="L317" s="222">
        <v>1388.71</v>
      </c>
      <c r="M317" s="247">
        <v>4.96</v>
      </c>
      <c r="N317" s="260">
        <v>6888</v>
      </c>
      <c r="Z317" s="193"/>
      <c r="AA317" s="200"/>
      <c r="AB317" s="200" t="s">
        <v>2166</v>
      </c>
      <c r="AG317" s="200"/>
      <c r="AK317" s="200"/>
      <c r="AM317" s="200"/>
    </row>
    <row r="318" spans="1:39" s="108" customFormat="1" ht="12" customHeight="1">
      <c r="A318" s="216"/>
      <c r="B318" s="217"/>
      <c r="C318" s="1141" t="s">
        <v>923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B318" s="200"/>
      <c r="AG318" s="200"/>
      <c r="AH318" s="109" t="s">
        <v>923</v>
      </c>
      <c r="AK318" s="200"/>
      <c r="AM318" s="200"/>
    </row>
    <row r="319" spans="1:39" s="108" customFormat="1" ht="12" customHeight="1">
      <c r="A319" s="201"/>
      <c r="B319" s="202"/>
      <c r="C319" s="1141" t="s">
        <v>2167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  <c r="Z319" s="193"/>
      <c r="AA319" s="200"/>
      <c r="AB319" s="200"/>
      <c r="AG319" s="200"/>
      <c r="AI319" s="109" t="s">
        <v>2167</v>
      </c>
      <c r="AK319" s="200"/>
      <c r="AM319" s="200"/>
    </row>
    <row r="320" spans="1:39" s="108" customFormat="1" ht="22.5" customHeight="1">
      <c r="A320" s="203"/>
      <c r="B320" s="204" t="s">
        <v>925</v>
      </c>
      <c r="C320" s="1141" t="s">
        <v>926</v>
      </c>
      <c r="D320" s="1141"/>
      <c r="E320" s="1141"/>
      <c r="F320" s="1141"/>
      <c r="G320" s="1141"/>
      <c r="H320" s="1141"/>
      <c r="I320" s="1141"/>
      <c r="J320" s="1141"/>
      <c r="K320" s="1141"/>
      <c r="L320" s="1141"/>
      <c r="M320" s="1141"/>
      <c r="N320" s="1146"/>
      <c r="Z320" s="193"/>
      <c r="AA320" s="200"/>
      <c r="AB320" s="200"/>
      <c r="AC320" s="109" t="s">
        <v>926</v>
      </c>
      <c r="AG320" s="200"/>
      <c r="AK320" s="200"/>
      <c r="AM320" s="200"/>
    </row>
    <row r="321" spans="1:39" s="108" customFormat="1" ht="22.5" customHeight="1">
      <c r="A321" s="203"/>
      <c r="B321" s="204" t="s">
        <v>927</v>
      </c>
      <c r="C321" s="1141" t="s">
        <v>928</v>
      </c>
      <c r="D321" s="1141"/>
      <c r="E321" s="1141"/>
      <c r="F321" s="1141"/>
      <c r="G321" s="1141"/>
      <c r="H321" s="1141"/>
      <c r="I321" s="1141"/>
      <c r="J321" s="1141"/>
      <c r="K321" s="1141"/>
      <c r="L321" s="1141"/>
      <c r="M321" s="1141"/>
      <c r="N321" s="1146"/>
      <c r="Z321" s="193"/>
      <c r="AA321" s="200"/>
      <c r="AB321" s="200"/>
      <c r="AC321" s="109" t="s">
        <v>928</v>
      </c>
      <c r="AG321" s="200"/>
      <c r="AK321" s="200"/>
      <c r="AM321" s="200"/>
    </row>
    <row r="322" spans="1:39" s="108" customFormat="1" ht="12" customHeight="1">
      <c r="A322" s="216"/>
      <c r="B322" s="217"/>
      <c r="C322" s="1145" t="s">
        <v>398</v>
      </c>
      <c r="D322" s="1145"/>
      <c r="E322" s="1145"/>
      <c r="F322" s="196"/>
      <c r="G322" s="196"/>
      <c r="H322" s="196"/>
      <c r="I322" s="196"/>
      <c r="J322" s="198"/>
      <c r="K322" s="196"/>
      <c r="L322" s="222">
        <v>1388.71</v>
      </c>
      <c r="M322" s="212"/>
      <c r="N322" s="260">
        <v>6888</v>
      </c>
      <c r="Z322" s="193"/>
      <c r="AA322" s="200"/>
      <c r="AB322" s="200"/>
      <c r="AG322" s="200" t="s">
        <v>398</v>
      </c>
      <c r="AK322" s="200"/>
      <c r="AM322" s="200"/>
    </row>
    <row r="323" spans="1:39" s="108" customFormat="1" ht="45">
      <c r="A323" s="194" t="s">
        <v>954</v>
      </c>
      <c r="B323" s="195" t="s">
        <v>2168</v>
      </c>
      <c r="C323" s="1145" t="s">
        <v>2169</v>
      </c>
      <c r="D323" s="1145"/>
      <c r="E323" s="1145"/>
      <c r="F323" s="196" t="s">
        <v>2170</v>
      </c>
      <c r="G323" s="196"/>
      <c r="H323" s="196"/>
      <c r="I323" s="251">
        <v>1</v>
      </c>
      <c r="J323" s="222">
        <v>1246.67</v>
      </c>
      <c r="K323" s="219">
        <v>1.04236</v>
      </c>
      <c r="L323" s="218">
        <v>261.89999999999998</v>
      </c>
      <c r="M323" s="247">
        <v>4.96</v>
      </c>
      <c r="N323" s="260">
        <v>1299</v>
      </c>
      <c r="Z323" s="193"/>
      <c r="AA323" s="200"/>
      <c r="AB323" s="200" t="s">
        <v>2169</v>
      </c>
      <c r="AG323" s="200"/>
      <c r="AK323" s="200"/>
      <c r="AM323" s="200"/>
    </row>
    <row r="324" spans="1:39" s="108" customFormat="1" ht="12" customHeight="1">
      <c r="A324" s="216"/>
      <c r="B324" s="217"/>
      <c r="C324" s="1141" t="s">
        <v>923</v>
      </c>
      <c r="D324" s="1141"/>
      <c r="E324" s="1141"/>
      <c r="F324" s="1141"/>
      <c r="G324" s="1141"/>
      <c r="H324" s="1141"/>
      <c r="I324" s="1141"/>
      <c r="J324" s="1141"/>
      <c r="K324" s="1141"/>
      <c r="L324" s="1141"/>
      <c r="M324" s="1141"/>
      <c r="N324" s="1146"/>
      <c r="Z324" s="193"/>
      <c r="AA324" s="200"/>
      <c r="AB324" s="200"/>
      <c r="AG324" s="200"/>
      <c r="AH324" s="109" t="s">
        <v>923</v>
      </c>
      <c r="AK324" s="200"/>
      <c r="AM324" s="200"/>
    </row>
    <row r="325" spans="1:39" s="108" customFormat="1" ht="12" customHeight="1">
      <c r="A325" s="201"/>
      <c r="B325" s="202"/>
      <c r="C325" s="1141" t="s">
        <v>2171</v>
      </c>
      <c r="D325" s="1141"/>
      <c r="E325" s="1141"/>
      <c r="F325" s="1141"/>
      <c r="G325" s="1141"/>
      <c r="H325" s="1141"/>
      <c r="I325" s="1141"/>
      <c r="J325" s="1141"/>
      <c r="K325" s="1141"/>
      <c r="L325" s="1141"/>
      <c r="M325" s="1141"/>
      <c r="N325" s="1146"/>
      <c r="Z325" s="193"/>
      <c r="AA325" s="200"/>
      <c r="AB325" s="200"/>
      <c r="AG325" s="200"/>
      <c r="AI325" s="109" t="s">
        <v>2171</v>
      </c>
      <c r="AK325" s="200"/>
      <c r="AM325" s="200"/>
    </row>
    <row r="326" spans="1:39" s="108" customFormat="1" ht="22.5" customHeight="1">
      <c r="A326" s="203"/>
      <c r="B326" s="204" t="s">
        <v>925</v>
      </c>
      <c r="C326" s="1141" t="s">
        <v>926</v>
      </c>
      <c r="D326" s="1141"/>
      <c r="E326" s="1141"/>
      <c r="F326" s="1141"/>
      <c r="G326" s="1141"/>
      <c r="H326" s="1141"/>
      <c r="I326" s="1141"/>
      <c r="J326" s="1141"/>
      <c r="K326" s="1141"/>
      <c r="L326" s="1141"/>
      <c r="M326" s="1141"/>
      <c r="N326" s="1146"/>
      <c r="Z326" s="193"/>
      <c r="AA326" s="200"/>
      <c r="AB326" s="200"/>
      <c r="AC326" s="109" t="s">
        <v>926</v>
      </c>
      <c r="AG326" s="200"/>
      <c r="AK326" s="200"/>
      <c r="AM326" s="200"/>
    </row>
    <row r="327" spans="1:39" s="108" customFormat="1" ht="22.5" customHeight="1">
      <c r="A327" s="203"/>
      <c r="B327" s="204" t="s">
        <v>927</v>
      </c>
      <c r="C327" s="1141" t="s">
        <v>928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B327" s="200"/>
      <c r="AC327" s="109" t="s">
        <v>928</v>
      </c>
      <c r="AG327" s="200"/>
      <c r="AK327" s="200"/>
      <c r="AM327" s="200"/>
    </row>
    <row r="328" spans="1:39" s="108" customFormat="1" ht="12" customHeight="1">
      <c r="A328" s="216"/>
      <c r="B328" s="217"/>
      <c r="C328" s="1145" t="s">
        <v>398</v>
      </c>
      <c r="D328" s="1145"/>
      <c r="E328" s="1145"/>
      <c r="F328" s="196"/>
      <c r="G328" s="196"/>
      <c r="H328" s="196"/>
      <c r="I328" s="196"/>
      <c r="J328" s="198"/>
      <c r="K328" s="196"/>
      <c r="L328" s="218">
        <v>261.89999999999998</v>
      </c>
      <c r="M328" s="212"/>
      <c r="N328" s="260">
        <v>1299</v>
      </c>
      <c r="Z328" s="193"/>
      <c r="AA328" s="200"/>
      <c r="AB328" s="200"/>
      <c r="AG328" s="200" t="s">
        <v>398</v>
      </c>
      <c r="AK328" s="200"/>
      <c r="AM328" s="200"/>
    </row>
    <row r="329" spans="1:39" s="108" customFormat="1" ht="22.5" customHeight="1">
      <c r="A329" s="194" t="s">
        <v>956</v>
      </c>
      <c r="B329" s="195" t="s">
        <v>2172</v>
      </c>
      <c r="C329" s="1145" t="s">
        <v>2173</v>
      </c>
      <c r="D329" s="1145"/>
      <c r="E329" s="1145"/>
      <c r="F329" s="196" t="s">
        <v>673</v>
      </c>
      <c r="G329" s="196"/>
      <c r="H329" s="196"/>
      <c r="I329" s="256">
        <v>0.5</v>
      </c>
      <c r="J329" s="218">
        <v>62.28</v>
      </c>
      <c r="K329" s="196"/>
      <c r="L329" s="218">
        <v>31.14</v>
      </c>
      <c r="M329" s="196"/>
      <c r="N329" s="199"/>
      <c r="Z329" s="193"/>
      <c r="AA329" s="200"/>
      <c r="AB329" s="200" t="s">
        <v>2173</v>
      </c>
      <c r="AG329" s="200"/>
      <c r="AK329" s="200"/>
      <c r="AM329" s="200"/>
    </row>
    <row r="330" spans="1:39" s="108" customFormat="1" ht="12" customHeight="1">
      <c r="A330" s="216"/>
      <c r="B330" s="217"/>
      <c r="C330" s="1141" t="s">
        <v>923</v>
      </c>
      <c r="D330" s="1141"/>
      <c r="E330" s="1141"/>
      <c r="F330" s="1141"/>
      <c r="G330" s="1141"/>
      <c r="H330" s="1141"/>
      <c r="I330" s="1141"/>
      <c r="J330" s="1141"/>
      <c r="K330" s="1141"/>
      <c r="L330" s="1141"/>
      <c r="M330" s="1141"/>
      <c r="N330" s="1146"/>
      <c r="Z330" s="193"/>
      <c r="AA330" s="200"/>
      <c r="AB330" s="200"/>
      <c r="AG330" s="200"/>
      <c r="AH330" s="109" t="s">
        <v>923</v>
      </c>
      <c r="AK330" s="200"/>
      <c r="AM330" s="200"/>
    </row>
    <row r="331" spans="1:39" s="108" customFormat="1" ht="12" customHeight="1">
      <c r="A331" s="201"/>
      <c r="B331" s="202"/>
      <c r="C331" s="1141" t="s">
        <v>1946</v>
      </c>
      <c r="D331" s="1141"/>
      <c r="E331" s="1141"/>
      <c r="F331" s="1141"/>
      <c r="G331" s="1141"/>
      <c r="H331" s="1141"/>
      <c r="I331" s="1141"/>
      <c r="J331" s="1141"/>
      <c r="K331" s="1141"/>
      <c r="L331" s="1141"/>
      <c r="M331" s="1141"/>
      <c r="N331" s="1146"/>
      <c r="Z331" s="193"/>
      <c r="AA331" s="200"/>
      <c r="AB331" s="200"/>
      <c r="AG331" s="200"/>
      <c r="AJ331" s="109" t="s">
        <v>1946</v>
      </c>
      <c r="AK331" s="200"/>
      <c r="AM331" s="200"/>
    </row>
    <row r="332" spans="1:39" s="108" customFormat="1" ht="12" customHeight="1">
      <c r="A332" s="216"/>
      <c r="B332" s="217"/>
      <c r="C332" s="1145" t="s">
        <v>398</v>
      </c>
      <c r="D332" s="1145"/>
      <c r="E332" s="1145"/>
      <c r="F332" s="196"/>
      <c r="G332" s="196"/>
      <c r="H332" s="196"/>
      <c r="I332" s="196"/>
      <c r="J332" s="198"/>
      <c r="K332" s="196"/>
      <c r="L332" s="218">
        <v>31.14</v>
      </c>
      <c r="M332" s="212"/>
      <c r="N332" s="199"/>
      <c r="Z332" s="193"/>
      <c r="AA332" s="200"/>
      <c r="AB332" s="200"/>
      <c r="AG332" s="200" t="s">
        <v>398</v>
      </c>
      <c r="AK332" s="200"/>
      <c r="AM332" s="200"/>
    </row>
    <row r="333" spans="1:39" s="108" customFormat="1" ht="22.5" customHeight="1">
      <c r="A333" s="194" t="s">
        <v>594</v>
      </c>
      <c r="B333" s="195" t="s">
        <v>1068</v>
      </c>
      <c r="C333" s="1145" t="s">
        <v>1069</v>
      </c>
      <c r="D333" s="1145"/>
      <c r="E333" s="1145"/>
      <c r="F333" s="196" t="s">
        <v>486</v>
      </c>
      <c r="G333" s="196"/>
      <c r="H333" s="196"/>
      <c r="I333" s="251">
        <v>1</v>
      </c>
      <c r="J333" s="198"/>
      <c r="K333" s="196"/>
      <c r="L333" s="198"/>
      <c r="M333" s="196"/>
      <c r="N333" s="199"/>
      <c r="Z333" s="193"/>
      <c r="AA333" s="200"/>
      <c r="AB333" s="200" t="s">
        <v>1069</v>
      </c>
      <c r="AG333" s="200"/>
      <c r="AK333" s="200"/>
      <c r="AM333" s="200"/>
    </row>
    <row r="334" spans="1:39" s="108" customFormat="1" ht="33.75" customHeight="1">
      <c r="A334" s="203"/>
      <c r="B334" s="204" t="s">
        <v>385</v>
      </c>
      <c r="C334" s="1141" t="s">
        <v>386</v>
      </c>
      <c r="D334" s="1141"/>
      <c r="E334" s="1141"/>
      <c r="F334" s="1141"/>
      <c r="G334" s="1141"/>
      <c r="H334" s="1141"/>
      <c r="I334" s="1141"/>
      <c r="J334" s="1141"/>
      <c r="K334" s="1141"/>
      <c r="L334" s="1141"/>
      <c r="M334" s="1141"/>
      <c r="N334" s="1146"/>
      <c r="Z334" s="193"/>
      <c r="AA334" s="200"/>
      <c r="AB334" s="200"/>
      <c r="AC334" s="109" t="s">
        <v>386</v>
      </c>
      <c r="AG334" s="200"/>
      <c r="AK334" s="200"/>
      <c r="AM334" s="200"/>
    </row>
    <row r="335" spans="1:39" s="108" customFormat="1" ht="12">
      <c r="A335" s="205"/>
      <c r="B335" s="206">
        <v>1</v>
      </c>
      <c r="C335" s="1141" t="s">
        <v>446</v>
      </c>
      <c r="D335" s="1141"/>
      <c r="E335" s="1141"/>
      <c r="F335" s="207"/>
      <c r="G335" s="207"/>
      <c r="H335" s="207"/>
      <c r="I335" s="207"/>
      <c r="J335" s="208">
        <v>8.9</v>
      </c>
      <c r="K335" s="209">
        <v>1.25</v>
      </c>
      <c r="L335" s="208">
        <v>11.13</v>
      </c>
      <c r="M335" s="207"/>
      <c r="N335" s="210"/>
      <c r="Z335" s="193"/>
      <c r="AA335" s="200"/>
      <c r="AB335" s="200"/>
      <c r="AD335" s="109" t="s">
        <v>446</v>
      </c>
      <c r="AG335" s="200"/>
      <c r="AK335" s="200"/>
      <c r="AM335" s="200"/>
    </row>
    <row r="336" spans="1:39" s="108" customFormat="1" ht="12">
      <c r="A336" s="205"/>
      <c r="B336" s="206">
        <v>2</v>
      </c>
      <c r="C336" s="1141" t="s">
        <v>387</v>
      </c>
      <c r="D336" s="1141"/>
      <c r="E336" s="1141"/>
      <c r="F336" s="207"/>
      <c r="G336" s="207"/>
      <c r="H336" s="207"/>
      <c r="I336" s="207"/>
      <c r="J336" s="208">
        <v>0.66</v>
      </c>
      <c r="K336" s="209">
        <v>1.25</v>
      </c>
      <c r="L336" s="208">
        <v>0.83</v>
      </c>
      <c r="M336" s="207"/>
      <c r="N336" s="210"/>
      <c r="Z336" s="193"/>
      <c r="AA336" s="200"/>
      <c r="AB336" s="200"/>
      <c r="AD336" s="109" t="s">
        <v>387</v>
      </c>
      <c r="AG336" s="200"/>
      <c r="AK336" s="200"/>
      <c r="AM336" s="200"/>
    </row>
    <row r="337" spans="1:39" s="108" customFormat="1" ht="12">
      <c r="A337" s="205"/>
      <c r="B337" s="206">
        <v>3</v>
      </c>
      <c r="C337" s="1141" t="s">
        <v>388</v>
      </c>
      <c r="D337" s="1141"/>
      <c r="E337" s="1141"/>
      <c r="F337" s="207"/>
      <c r="G337" s="207"/>
      <c r="H337" s="207"/>
      <c r="I337" s="207"/>
      <c r="J337" s="208">
        <v>0.12</v>
      </c>
      <c r="K337" s="209">
        <v>1.25</v>
      </c>
      <c r="L337" s="208">
        <v>0.15</v>
      </c>
      <c r="M337" s="207"/>
      <c r="N337" s="210"/>
      <c r="Z337" s="193"/>
      <c r="AA337" s="200"/>
      <c r="AB337" s="200"/>
      <c r="AD337" s="109" t="s">
        <v>388</v>
      </c>
      <c r="AG337" s="200"/>
      <c r="AK337" s="200"/>
      <c r="AM337" s="200"/>
    </row>
    <row r="338" spans="1:39" s="108" customFormat="1" ht="12">
      <c r="A338" s="205"/>
      <c r="B338" s="206">
        <v>4</v>
      </c>
      <c r="C338" s="1141" t="s">
        <v>447</v>
      </c>
      <c r="D338" s="1141"/>
      <c r="E338" s="1141"/>
      <c r="F338" s="207"/>
      <c r="G338" s="207"/>
      <c r="H338" s="207"/>
      <c r="I338" s="207"/>
      <c r="J338" s="208">
        <v>0.18</v>
      </c>
      <c r="K338" s="207"/>
      <c r="L338" s="208">
        <v>0.18</v>
      </c>
      <c r="M338" s="207"/>
      <c r="N338" s="210"/>
      <c r="Z338" s="193"/>
      <c r="AA338" s="200"/>
      <c r="AB338" s="200"/>
      <c r="AD338" s="109" t="s">
        <v>447</v>
      </c>
      <c r="AG338" s="200"/>
      <c r="AK338" s="200"/>
      <c r="AM338" s="200"/>
    </row>
    <row r="339" spans="1:39" s="108" customFormat="1" ht="12">
      <c r="A339" s="205"/>
      <c r="B339" s="204"/>
      <c r="C339" s="1141" t="s">
        <v>448</v>
      </c>
      <c r="D339" s="1141"/>
      <c r="E339" s="1141"/>
      <c r="F339" s="207" t="s">
        <v>390</v>
      </c>
      <c r="G339" s="209">
        <v>1.03</v>
      </c>
      <c r="H339" s="209">
        <v>1.25</v>
      </c>
      <c r="I339" s="250">
        <v>1.2875000000000001</v>
      </c>
      <c r="J339" s="204"/>
      <c r="K339" s="207"/>
      <c r="L339" s="204"/>
      <c r="M339" s="207"/>
      <c r="N339" s="210"/>
      <c r="Z339" s="193"/>
      <c r="AA339" s="200"/>
      <c r="AB339" s="200"/>
      <c r="AE339" s="109" t="s">
        <v>448</v>
      </c>
      <c r="AG339" s="200"/>
      <c r="AK339" s="200"/>
      <c r="AM339" s="200"/>
    </row>
    <row r="340" spans="1:39" s="108" customFormat="1" ht="12">
      <c r="A340" s="205"/>
      <c r="B340" s="204"/>
      <c r="C340" s="1141" t="s">
        <v>389</v>
      </c>
      <c r="D340" s="1141"/>
      <c r="E340" s="1141"/>
      <c r="F340" s="207" t="s">
        <v>390</v>
      </c>
      <c r="G340" s="209">
        <v>0.01</v>
      </c>
      <c r="H340" s="209">
        <v>1.25</v>
      </c>
      <c r="I340" s="250">
        <v>1.2500000000000001E-2</v>
      </c>
      <c r="J340" s="204"/>
      <c r="K340" s="207"/>
      <c r="L340" s="204"/>
      <c r="M340" s="207"/>
      <c r="N340" s="210"/>
      <c r="Z340" s="193"/>
      <c r="AA340" s="200"/>
      <c r="AB340" s="200"/>
      <c r="AE340" s="109" t="s">
        <v>389</v>
      </c>
      <c r="AG340" s="200"/>
      <c r="AK340" s="200"/>
      <c r="AM340" s="200"/>
    </row>
    <row r="341" spans="1:39" s="108" customFormat="1" ht="12" customHeight="1">
      <c r="A341" s="205"/>
      <c r="B341" s="204"/>
      <c r="C341" s="1150" t="s">
        <v>391</v>
      </c>
      <c r="D341" s="1150"/>
      <c r="E341" s="1150"/>
      <c r="F341" s="212"/>
      <c r="G341" s="212"/>
      <c r="H341" s="212"/>
      <c r="I341" s="212"/>
      <c r="J341" s="213">
        <v>9.74</v>
      </c>
      <c r="K341" s="212"/>
      <c r="L341" s="213">
        <v>12.14</v>
      </c>
      <c r="M341" s="212"/>
      <c r="N341" s="214"/>
      <c r="Z341" s="193"/>
      <c r="AA341" s="200"/>
      <c r="AB341" s="200"/>
      <c r="AF341" s="109" t="s">
        <v>391</v>
      </c>
      <c r="AG341" s="200"/>
      <c r="AK341" s="200"/>
      <c r="AM341" s="200"/>
    </row>
    <row r="342" spans="1:39" s="108" customFormat="1" ht="12">
      <c r="A342" s="205"/>
      <c r="B342" s="204"/>
      <c r="C342" s="1141" t="s">
        <v>392</v>
      </c>
      <c r="D342" s="1141"/>
      <c r="E342" s="1141"/>
      <c r="F342" s="207"/>
      <c r="G342" s="207"/>
      <c r="H342" s="207"/>
      <c r="I342" s="207"/>
      <c r="J342" s="204"/>
      <c r="K342" s="207"/>
      <c r="L342" s="208">
        <v>11.28</v>
      </c>
      <c r="M342" s="207"/>
      <c r="N342" s="210"/>
      <c r="Z342" s="193"/>
      <c r="AA342" s="200"/>
      <c r="AB342" s="200"/>
      <c r="AE342" s="109" t="s">
        <v>392</v>
      </c>
      <c r="AG342" s="200"/>
      <c r="AK342" s="200"/>
      <c r="AM342" s="200"/>
    </row>
    <row r="343" spans="1:39" s="108" customFormat="1" ht="22.5" customHeight="1">
      <c r="A343" s="205"/>
      <c r="B343" s="204" t="s">
        <v>916</v>
      </c>
      <c r="C343" s="1141" t="s">
        <v>917</v>
      </c>
      <c r="D343" s="1141"/>
      <c r="E343" s="1141"/>
      <c r="F343" s="207" t="s">
        <v>395</v>
      </c>
      <c r="G343" s="215">
        <v>90</v>
      </c>
      <c r="H343" s="207"/>
      <c r="I343" s="215">
        <v>90</v>
      </c>
      <c r="J343" s="204"/>
      <c r="K343" s="207"/>
      <c r="L343" s="208">
        <v>10.15</v>
      </c>
      <c r="M343" s="207"/>
      <c r="N343" s="210"/>
      <c r="Z343" s="193"/>
      <c r="AA343" s="200"/>
      <c r="AB343" s="200"/>
      <c r="AE343" s="109" t="s">
        <v>917</v>
      </c>
      <c r="AG343" s="200"/>
      <c r="AK343" s="200"/>
      <c r="AM343" s="200"/>
    </row>
    <row r="344" spans="1:39" s="108" customFormat="1" ht="22.5" customHeight="1">
      <c r="A344" s="205"/>
      <c r="B344" s="204" t="s">
        <v>918</v>
      </c>
      <c r="C344" s="1141" t="s">
        <v>919</v>
      </c>
      <c r="D344" s="1141"/>
      <c r="E344" s="1141"/>
      <c r="F344" s="207" t="s">
        <v>395</v>
      </c>
      <c r="G344" s="215">
        <v>46</v>
      </c>
      <c r="H344" s="207"/>
      <c r="I344" s="215">
        <v>46</v>
      </c>
      <c r="J344" s="204"/>
      <c r="K344" s="207"/>
      <c r="L344" s="208">
        <v>5.19</v>
      </c>
      <c r="M344" s="207"/>
      <c r="N344" s="210"/>
      <c r="Z344" s="193"/>
      <c r="AA344" s="200"/>
      <c r="AB344" s="200"/>
      <c r="AE344" s="109" t="s">
        <v>919</v>
      </c>
      <c r="AG344" s="200"/>
      <c r="AK344" s="200"/>
      <c r="AM344" s="200"/>
    </row>
    <row r="345" spans="1:39" s="108" customFormat="1" ht="12" customHeight="1">
      <c r="A345" s="216"/>
      <c r="B345" s="217"/>
      <c r="C345" s="1145" t="s">
        <v>398</v>
      </c>
      <c r="D345" s="1145"/>
      <c r="E345" s="1145"/>
      <c r="F345" s="196"/>
      <c r="G345" s="196"/>
      <c r="H345" s="196"/>
      <c r="I345" s="196"/>
      <c r="J345" s="198"/>
      <c r="K345" s="196"/>
      <c r="L345" s="218">
        <v>27.48</v>
      </c>
      <c r="M345" s="212"/>
      <c r="N345" s="199"/>
      <c r="Z345" s="193"/>
      <c r="AA345" s="200"/>
      <c r="AB345" s="200"/>
      <c r="AG345" s="200" t="s">
        <v>398</v>
      </c>
      <c r="AK345" s="200"/>
      <c r="AM345" s="200"/>
    </row>
    <row r="346" spans="1:39" s="108" customFormat="1" ht="45" customHeight="1">
      <c r="A346" s="194" t="s">
        <v>965</v>
      </c>
      <c r="B346" s="195" t="s">
        <v>2174</v>
      </c>
      <c r="C346" s="1145" t="s">
        <v>2175</v>
      </c>
      <c r="D346" s="1145"/>
      <c r="E346" s="1145"/>
      <c r="F346" s="196" t="s">
        <v>2067</v>
      </c>
      <c r="G346" s="196"/>
      <c r="H346" s="196"/>
      <c r="I346" s="251">
        <v>1</v>
      </c>
      <c r="J346" s="222">
        <v>4715</v>
      </c>
      <c r="K346" s="219">
        <v>1.04236</v>
      </c>
      <c r="L346" s="218">
        <v>990.93</v>
      </c>
      <c r="M346" s="247">
        <v>4.96</v>
      </c>
      <c r="N346" s="260">
        <v>4915</v>
      </c>
      <c r="Z346" s="193"/>
      <c r="AA346" s="200"/>
      <c r="AB346" s="200" t="s">
        <v>2175</v>
      </c>
      <c r="AG346" s="200"/>
      <c r="AK346" s="200"/>
      <c r="AM346" s="200"/>
    </row>
    <row r="347" spans="1:39" s="108" customFormat="1" ht="12" customHeight="1">
      <c r="A347" s="216"/>
      <c r="B347" s="217"/>
      <c r="C347" s="1141" t="s">
        <v>923</v>
      </c>
      <c r="D347" s="1141"/>
      <c r="E347" s="1141"/>
      <c r="F347" s="1141"/>
      <c r="G347" s="1141"/>
      <c r="H347" s="1141"/>
      <c r="I347" s="1141"/>
      <c r="J347" s="1141"/>
      <c r="K347" s="1141"/>
      <c r="L347" s="1141"/>
      <c r="M347" s="1141"/>
      <c r="N347" s="1146"/>
      <c r="Z347" s="193"/>
      <c r="AA347" s="200"/>
      <c r="AB347" s="200"/>
      <c r="AG347" s="200"/>
      <c r="AH347" s="109" t="s">
        <v>923</v>
      </c>
      <c r="AK347" s="200"/>
      <c r="AM347" s="200"/>
    </row>
    <row r="348" spans="1:39" s="108" customFormat="1" ht="12" customHeight="1">
      <c r="A348" s="201"/>
      <c r="B348" s="202"/>
      <c r="C348" s="1141" t="s">
        <v>2176</v>
      </c>
      <c r="D348" s="1141"/>
      <c r="E348" s="1141"/>
      <c r="F348" s="1141"/>
      <c r="G348" s="1141"/>
      <c r="H348" s="1141"/>
      <c r="I348" s="1141"/>
      <c r="J348" s="1141"/>
      <c r="K348" s="1141"/>
      <c r="L348" s="1141"/>
      <c r="M348" s="1141"/>
      <c r="N348" s="1146"/>
      <c r="Z348" s="193"/>
      <c r="AA348" s="200"/>
      <c r="AB348" s="200"/>
      <c r="AG348" s="200"/>
      <c r="AI348" s="109" t="s">
        <v>2176</v>
      </c>
      <c r="AK348" s="200"/>
      <c r="AM348" s="200"/>
    </row>
    <row r="349" spans="1:39" s="108" customFormat="1" ht="22.5" customHeight="1">
      <c r="A349" s="203"/>
      <c r="B349" s="204" t="s">
        <v>925</v>
      </c>
      <c r="C349" s="1141" t="s">
        <v>926</v>
      </c>
      <c r="D349" s="1141"/>
      <c r="E349" s="1141"/>
      <c r="F349" s="1141"/>
      <c r="G349" s="1141"/>
      <c r="H349" s="1141"/>
      <c r="I349" s="1141"/>
      <c r="J349" s="1141"/>
      <c r="K349" s="1141"/>
      <c r="L349" s="1141"/>
      <c r="M349" s="1141"/>
      <c r="N349" s="1146"/>
      <c r="Z349" s="193"/>
      <c r="AA349" s="200"/>
      <c r="AB349" s="200"/>
      <c r="AC349" s="109" t="s">
        <v>926</v>
      </c>
      <c r="AG349" s="200"/>
      <c r="AK349" s="200"/>
      <c r="AM349" s="200"/>
    </row>
    <row r="350" spans="1:39" s="108" customFormat="1" ht="22.5" customHeight="1">
      <c r="A350" s="203"/>
      <c r="B350" s="204" t="s">
        <v>927</v>
      </c>
      <c r="C350" s="1141" t="s">
        <v>928</v>
      </c>
      <c r="D350" s="1141"/>
      <c r="E350" s="1141"/>
      <c r="F350" s="1141"/>
      <c r="G350" s="1141"/>
      <c r="H350" s="1141"/>
      <c r="I350" s="1141"/>
      <c r="J350" s="1141"/>
      <c r="K350" s="1141"/>
      <c r="L350" s="1141"/>
      <c r="M350" s="1141"/>
      <c r="N350" s="1146"/>
      <c r="Z350" s="193"/>
      <c r="AA350" s="200"/>
      <c r="AB350" s="200"/>
      <c r="AC350" s="109" t="s">
        <v>928</v>
      </c>
      <c r="AG350" s="200"/>
      <c r="AK350" s="200"/>
      <c r="AM350" s="200"/>
    </row>
    <row r="351" spans="1:39" s="108" customFormat="1" ht="12" customHeight="1">
      <c r="A351" s="216"/>
      <c r="B351" s="217"/>
      <c r="C351" s="1145" t="s">
        <v>398</v>
      </c>
      <c r="D351" s="1145"/>
      <c r="E351" s="1145"/>
      <c r="F351" s="196"/>
      <c r="G351" s="196"/>
      <c r="H351" s="196"/>
      <c r="I351" s="196"/>
      <c r="J351" s="198"/>
      <c r="K351" s="196"/>
      <c r="L351" s="218">
        <v>990.93</v>
      </c>
      <c r="M351" s="212"/>
      <c r="N351" s="260">
        <v>4915</v>
      </c>
      <c r="Z351" s="193"/>
      <c r="AA351" s="200"/>
      <c r="AB351" s="200"/>
      <c r="AG351" s="200" t="s">
        <v>398</v>
      </c>
      <c r="AK351" s="200"/>
      <c r="AM351" s="200"/>
    </row>
    <row r="352" spans="1:39" s="108" customFormat="1" ht="45" customHeight="1">
      <c r="A352" s="194" t="s">
        <v>969</v>
      </c>
      <c r="B352" s="195" t="s">
        <v>2177</v>
      </c>
      <c r="C352" s="1145" t="s">
        <v>2178</v>
      </c>
      <c r="D352" s="1145"/>
      <c r="E352" s="1145"/>
      <c r="F352" s="196" t="s">
        <v>2067</v>
      </c>
      <c r="G352" s="196"/>
      <c r="H352" s="196"/>
      <c r="I352" s="251">
        <v>1</v>
      </c>
      <c r="J352" s="218">
        <v>965</v>
      </c>
      <c r="K352" s="219">
        <v>1.04236</v>
      </c>
      <c r="L352" s="218">
        <v>202.82</v>
      </c>
      <c r="M352" s="247">
        <v>4.96</v>
      </c>
      <c r="N352" s="260">
        <v>1006</v>
      </c>
      <c r="Z352" s="193"/>
      <c r="AA352" s="200"/>
      <c r="AB352" s="200" t="s">
        <v>2178</v>
      </c>
      <c r="AG352" s="200"/>
      <c r="AK352" s="200"/>
      <c r="AM352" s="200"/>
    </row>
    <row r="353" spans="1:39" s="108" customFormat="1" ht="12" customHeight="1">
      <c r="A353" s="216"/>
      <c r="B353" s="217"/>
      <c r="C353" s="1141" t="s">
        <v>923</v>
      </c>
      <c r="D353" s="1141"/>
      <c r="E353" s="1141"/>
      <c r="F353" s="1141"/>
      <c r="G353" s="1141"/>
      <c r="H353" s="1141"/>
      <c r="I353" s="1141"/>
      <c r="J353" s="1141"/>
      <c r="K353" s="1141"/>
      <c r="L353" s="1141"/>
      <c r="M353" s="1141"/>
      <c r="N353" s="1146"/>
      <c r="Z353" s="193"/>
      <c r="AA353" s="200"/>
      <c r="AB353" s="200"/>
      <c r="AG353" s="200"/>
      <c r="AH353" s="109" t="s">
        <v>923</v>
      </c>
      <c r="AK353" s="200"/>
      <c r="AM353" s="200"/>
    </row>
    <row r="354" spans="1:39" s="108" customFormat="1" ht="12" customHeight="1">
      <c r="A354" s="201"/>
      <c r="B354" s="202"/>
      <c r="C354" s="1141" t="s">
        <v>2179</v>
      </c>
      <c r="D354" s="1141"/>
      <c r="E354" s="1141"/>
      <c r="F354" s="1141"/>
      <c r="G354" s="1141"/>
      <c r="H354" s="1141"/>
      <c r="I354" s="1141"/>
      <c r="J354" s="1141"/>
      <c r="K354" s="1141"/>
      <c r="L354" s="1141"/>
      <c r="M354" s="1141"/>
      <c r="N354" s="1146"/>
      <c r="Z354" s="193"/>
      <c r="AA354" s="200"/>
      <c r="AB354" s="200"/>
      <c r="AG354" s="200"/>
      <c r="AI354" s="109" t="s">
        <v>2179</v>
      </c>
      <c r="AK354" s="200"/>
      <c r="AM354" s="200"/>
    </row>
    <row r="355" spans="1:39" s="108" customFormat="1" ht="22.5" customHeight="1">
      <c r="A355" s="203"/>
      <c r="B355" s="204" t="s">
        <v>925</v>
      </c>
      <c r="C355" s="1141" t="s">
        <v>926</v>
      </c>
      <c r="D355" s="1141"/>
      <c r="E355" s="1141"/>
      <c r="F355" s="1141"/>
      <c r="G355" s="1141"/>
      <c r="H355" s="1141"/>
      <c r="I355" s="1141"/>
      <c r="J355" s="1141"/>
      <c r="K355" s="1141"/>
      <c r="L355" s="1141"/>
      <c r="M355" s="1141"/>
      <c r="N355" s="1146"/>
      <c r="Z355" s="193"/>
      <c r="AA355" s="200"/>
      <c r="AB355" s="200"/>
      <c r="AC355" s="109" t="s">
        <v>926</v>
      </c>
      <c r="AG355" s="200"/>
      <c r="AK355" s="200"/>
      <c r="AM355" s="200"/>
    </row>
    <row r="356" spans="1:39" s="108" customFormat="1" ht="22.5" customHeight="1">
      <c r="A356" s="203"/>
      <c r="B356" s="204" t="s">
        <v>927</v>
      </c>
      <c r="C356" s="1141" t="s">
        <v>928</v>
      </c>
      <c r="D356" s="1141"/>
      <c r="E356" s="1141"/>
      <c r="F356" s="1141"/>
      <c r="G356" s="1141"/>
      <c r="H356" s="1141"/>
      <c r="I356" s="1141"/>
      <c r="J356" s="1141"/>
      <c r="K356" s="1141"/>
      <c r="L356" s="1141"/>
      <c r="M356" s="1141"/>
      <c r="N356" s="1146"/>
      <c r="Z356" s="193"/>
      <c r="AA356" s="200"/>
      <c r="AB356" s="200"/>
      <c r="AC356" s="109" t="s">
        <v>928</v>
      </c>
      <c r="AG356" s="200"/>
      <c r="AK356" s="200"/>
      <c r="AM356" s="200"/>
    </row>
    <row r="357" spans="1:39" s="108" customFormat="1" ht="12" customHeight="1">
      <c r="A357" s="216"/>
      <c r="B357" s="217"/>
      <c r="C357" s="1145" t="s">
        <v>398</v>
      </c>
      <c r="D357" s="1145"/>
      <c r="E357" s="1145"/>
      <c r="F357" s="196"/>
      <c r="G357" s="196"/>
      <c r="H357" s="196"/>
      <c r="I357" s="196"/>
      <c r="J357" s="198"/>
      <c r="K357" s="196"/>
      <c r="L357" s="218">
        <v>202.82</v>
      </c>
      <c r="M357" s="212"/>
      <c r="N357" s="260">
        <v>1006</v>
      </c>
      <c r="Z357" s="193"/>
      <c r="AA357" s="200"/>
      <c r="AB357" s="200"/>
      <c r="AG357" s="200" t="s">
        <v>398</v>
      </c>
      <c r="AK357" s="200"/>
      <c r="AM357" s="200"/>
    </row>
    <row r="358" spans="1:39" s="108" customFormat="1" ht="12" customHeight="1">
      <c r="A358" s="194" t="s">
        <v>607</v>
      </c>
      <c r="B358" s="195" t="s">
        <v>1038</v>
      </c>
      <c r="C358" s="1145" t="s">
        <v>1039</v>
      </c>
      <c r="D358" s="1145"/>
      <c r="E358" s="1145"/>
      <c r="F358" s="196" t="s">
        <v>486</v>
      </c>
      <c r="G358" s="196"/>
      <c r="H358" s="196"/>
      <c r="I358" s="251">
        <v>1</v>
      </c>
      <c r="J358" s="198"/>
      <c r="K358" s="196"/>
      <c r="L358" s="198"/>
      <c r="M358" s="196"/>
      <c r="N358" s="199"/>
      <c r="Z358" s="193"/>
      <c r="AA358" s="200"/>
      <c r="AB358" s="200" t="s">
        <v>1039</v>
      </c>
      <c r="AG358" s="200"/>
      <c r="AK358" s="200"/>
      <c r="AM358" s="200"/>
    </row>
    <row r="359" spans="1:39" s="108" customFormat="1" ht="33.75" customHeight="1">
      <c r="A359" s="203"/>
      <c r="B359" s="204" t="s">
        <v>385</v>
      </c>
      <c r="C359" s="1141" t="s">
        <v>386</v>
      </c>
      <c r="D359" s="1141"/>
      <c r="E359" s="1141"/>
      <c r="F359" s="1141"/>
      <c r="G359" s="1141"/>
      <c r="H359" s="1141"/>
      <c r="I359" s="1141"/>
      <c r="J359" s="1141"/>
      <c r="K359" s="1141"/>
      <c r="L359" s="1141"/>
      <c r="M359" s="1141"/>
      <c r="N359" s="1146"/>
      <c r="Z359" s="193"/>
      <c r="AA359" s="200"/>
      <c r="AB359" s="200"/>
      <c r="AC359" s="109" t="s">
        <v>386</v>
      </c>
      <c r="AG359" s="200"/>
      <c r="AK359" s="200"/>
      <c r="AM359" s="200"/>
    </row>
    <row r="360" spans="1:39" s="108" customFormat="1" ht="12">
      <c r="A360" s="205"/>
      <c r="B360" s="206">
        <v>1</v>
      </c>
      <c r="C360" s="1141" t="s">
        <v>446</v>
      </c>
      <c r="D360" s="1141"/>
      <c r="E360" s="1141"/>
      <c r="F360" s="207"/>
      <c r="G360" s="207"/>
      <c r="H360" s="207"/>
      <c r="I360" s="207"/>
      <c r="J360" s="208">
        <v>10.220000000000001</v>
      </c>
      <c r="K360" s="209">
        <v>1.25</v>
      </c>
      <c r="L360" s="208">
        <v>12.78</v>
      </c>
      <c r="M360" s="207"/>
      <c r="N360" s="210"/>
      <c r="Z360" s="193"/>
      <c r="AA360" s="200"/>
      <c r="AB360" s="200"/>
      <c r="AD360" s="109" t="s">
        <v>446</v>
      </c>
      <c r="AG360" s="200"/>
      <c r="AK360" s="200"/>
      <c r="AM360" s="200"/>
    </row>
    <row r="361" spans="1:39" s="108" customFormat="1" ht="12">
      <c r="A361" s="205"/>
      <c r="B361" s="206">
        <v>4</v>
      </c>
      <c r="C361" s="1141" t="s">
        <v>447</v>
      </c>
      <c r="D361" s="1141"/>
      <c r="E361" s="1141"/>
      <c r="F361" s="207"/>
      <c r="G361" s="207"/>
      <c r="H361" s="207"/>
      <c r="I361" s="207"/>
      <c r="J361" s="208">
        <v>0.38</v>
      </c>
      <c r="K361" s="207"/>
      <c r="L361" s="208">
        <v>0.38</v>
      </c>
      <c r="M361" s="207"/>
      <c r="N361" s="210"/>
      <c r="Z361" s="193"/>
      <c r="AA361" s="200"/>
      <c r="AB361" s="200"/>
      <c r="AD361" s="109" t="s">
        <v>447</v>
      </c>
      <c r="AG361" s="200"/>
      <c r="AK361" s="200"/>
      <c r="AM361" s="200"/>
    </row>
    <row r="362" spans="1:39" s="108" customFormat="1" ht="12">
      <c r="A362" s="205"/>
      <c r="B362" s="204"/>
      <c r="C362" s="1141" t="s">
        <v>448</v>
      </c>
      <c r="D362" s="1141"/>
      <c r="E362" s="1141"/>
      <c r="F362" s="207" t="s">
        <v>390</v>
      </c>
      <c r="G362" s="209">
        <v>1.03</v>
      </c>
      <c r="H362" s="209">
        <v>1.25</v>
      </c>
      <c r="I362" s="250">
        <v>1.2875000000000001</v>
      </c>
      <c r="J362" s="204"/>
      <c r="K362" s="207"/>
      <c r="L362" s="204"/>
      <c r="M362" s="207"/>
      <c r="N362" s="210"/>
      <c r="Z362" s="193"/>
      <c r="AA362" s="200"/>
      <c r="AB362" s="200"/>
      <c r="AE362" s="109" t="s">
        <v>448</v>
      </c>
      <c r="AG362" s="200"/>
      <c r="AK362" s="200"/>
      <c r="AM362" s="200"/>
    </row>
    <row r="363" spans="1:39" s="108" customFormat="1" ht="12" customHeight="1">
      <c r="A363" s="205"/>
      <c r="B363" s="204"/>
      <c r="C363" s="1150" t="s">
        <v>391</v>
      </c>
      <c r="D363" s="1150"/>
      <c r="E363" s="1150"/>
      <c r="F363" s="212"/>
      <c r="G363" s="212"/>
      <c r="H363" s="212"/>
      <c r="I363" s="212"/>
      <c r="J363" s="213">
        <v>10.6</v>
      </c>
      <c r="K363" s="212"/>
      <c r="L363" s="213">
        <v>13.16</v>
      </c>
      <c r="M363" s="212"/>
      <c r="N363" s="214"/>
      <c r="Z363" s="193"/>
      <c r="AA363" s="200"/>
      <c r="AB363" s="200"/>
      <c r="AF363" s="109" t="s">
        <v>391</v>
      </c>
      <c r="AG363" s="200"/>
      <c r="AK363" s="200"/>
      <c r="AM363" s="200"/>
    </row>
    <row r="364" spans="1:39" s="108" customFormat="1" ht="12">
      <c r="A364" s="205"/>
      <c r="B364" s="204"/>
      <c r="C364" s="1141" t="s">
        <v>392</v>
      </c>
      <c r="D364" s="1141"/>
      <c r="E364" s="1141"/>
      <c r="F364" s="207"/>
      <c r="G364" s="207"/>
      <c r="H364" s="207"/>
      <c r="I364" s="207"/>
      <c r="J364" s="204"/>
      <c r="K364" s="207"/>
      <c r="L364" s="208">
        <v>12.78</v>
      </c>
      <c r="M364" s="207"/>
      <c r="N364" s="210"/>
      <c r="Z364" s="193"/>
      <c r="AA364" s="200"/>
      <c r="AB364" s="200"/>
      <c r="AE364" s="109" t="s">
        <v>392</v>
      </c>
      <c r="AG364" s="200"/>
      <c r="AK364" s="200"/>
      <c r="AM364" s="200"/>
    </row>
    <row r="365" spans="1:39" s="108" customFormat="1" ht="22.5" customHeight="1">
      <c r="A365" s="205"/>
      <c r="B365" s="204" t="s">
        <v>885</v>
      </c>
      <c r="C365" s="1141" t="s">
        <v>886</v>
      </c>
      <c r="D365" s="1141"/>
      <c r="E365" s="1141"/>
      <c r="F365" s="207" t="s">
        <v>395</v>
      </c>
      <c r="G365" s="215">
        <v>97</v>
      </c>
      <c r="H365" s="207"/>
      <c r="I365" s="215">
        <v>97</v>
      </c>
      <c r="J365" s="204"/>
      <c r="K365" s="207"/>
      <c r="L365" s="208">
        <v>12.4</v>
      </c>
      <c r="M365" s="207"/>
      <c r="N365" s="210"/>
      <c r="Z365" s="193"/>
      <c r="AA365" s="200"/>
      <c r="AB365" s="200"/>
      <c r="AE365" s="109" t="s">
        <v>886</v>
      </c>
      <c r="AG365" s="200"/>
      <c r="AK365" s="200"/>
      <c r="AM365" s="200"/>
    </row>
    <row r="366" spans="1:39" s="108" customFormat="1" ht="22.5" customHeight="1">
      <c r="A366" s="205"/>
      <c r="B366" s="204" t="s">
        <v>887</v>
      </c>
      <c r="C366" s="1141" t="s">
        <v>888</v>
      </c>
      <c r="D366" s="1141"/>
      <c r="E366" s="1141"/>
      <c r="F366" s="207" t="s">
        <v>395</v>
      </c>
      <c r="G366" s="215">
        <v>51</v>
      </c>
      <c r="H366" s="207"/>
      <c r="I366" s="215">
        <v>51</v>
      </c>
      <c r="J366" s="204"/>
      <c r="K366" s="207"/>
      <c r="L366" s="208">
        <v>6.52</v>
      </c>
      <c r="M366" s="207"/>
      <c r="N366" s="210"/>
      <c r="Z366" s="193"/>
      <c r="AA366" s="200"/>
      <c r="AB366" s="200"/>
      <c r="AE366" s="109" t="s">
        <v>888</v>
      </c>
      <c r="AG366" s="200"/>
      <c r="AK366" s="200"/>
      <c r="AM366" s="200"/>
    </row>
    <row r="367" spans="1:39" s="108" customFormat="1" ht="12" customHeight="1">
      <c r="A367" s="216"/>
      <c r="B367" s="217"/>
      <c r="C367" s="1145" t="s">
        <v>398</v>
      </c>
      <c r="D367" s="1145"/>
      <c r="E367" s="1145"/>
      <c r="F367" s="196"/>
      <c r="G367" s="196"/>
      <c r="H367" s="196"/>
      <c r="I367" s="196"/>
      <c r="J367" s="198"/>
      <c r="K367" s="196"/>
      <c r="L367" s="218">
        <v>32.08</v>
      </c>
      <c r="M367" s="212"/>
      <c r="N367" s="199"/>
      <c r="Z367" s="193"/>
      <c r="AA367" s="200"/>
      <c r="AB367" s="200"/>
      <c r="AG367" s="200" t="s">
        <v>398</v>
      </c>
      <c r="AK367" s="200"/>
      <c r="AM367" s="200"/>
    </row>
    <row r="368" spans="1:39" s="108" customFormat="1" ht="45" customHeight="1">
      <c r="A368" s="194" t="s">
        <v>977</v>
      </c>
      <c r="B368" s="195" t="s">
        <v>2180</v>
      </c>
      <c r="C368" s="1145" t="s">
        <v>2181</v>
      </c>
      <c r="D368" s="1145"/>
      <c r="E368" s="1145"/>
      <c r="F368" s="196" t="s">
        <v>2067</v>
      </c>
      <c r="G368" s="196"/>
      <c r="H368" s="196"/>
      <c r="I368" s="251">
        <v>1</v>
      </c>
      <c r="J368" s="218">
        <v>862.5</v>
      </c>
      <c r="K368" s="219">
        <v>1.04236</v>
      </c>
      <c r="L368" s="218">
        <v>181.25</v>
      </c>
      <c r="M368" s="247">
        <v>4.96</v>
      </c>
      <c r="N368" s="262">
        <v>899</v>
      </c>
      <c r="Z368" s="193"/>
      <c r="AA368" s="200"/>
      <c r="AB368" s="200" t="s">
        <v>2181</v>
      </c>
      <c r="AG368" s="200"/>
      <c r="AK368" s="200"/>
      <c r="AM368" s="200"/>
    </row>
    <row r="369" spans="1:39" s="108" customFormat="1" ht="12" customHeight="1">
      <c r="A369" s="216"/>
      <c r="B369" s="217"/>
      <c r="C369" s="1141" t="s">
        <v>1043</v>
      </c>
      <c r="D369" s="1141"/>
      <c r="E369" s="1141"/>
      <c r="F369" s="1141"/>
      <c r="G369" s="1141"/>
      <c r="H369" s="1141"/>
      <c r="I369" s="1141"/>
      <c r="J369" s="1141"/>
      <c r="K369" s="1141"/>
      <c r="L369" s="1141"/>
      <c r="M369" s="1141"/>
      <c r="N369" s="1146"/>
      <c r="Z369" s="193"/>
      <c r="AA369" s="200"/>
      <c r="AB369" s="200"/>
      <c r="AG369" s="200"/>
      <c r="AH369" s="109" t="s">
        <v>1043</v>
      </c>
      <c r="AK369" s="200"/>
      <c r="AM369" s="200"/>
    </row>
    <row r="370" spans="1:39" s="108" customFormat="1" ht="12" customHeight="1">
      <c r="A370" s="201"/>
      <c r="B370" s="202"/>
      <c r="C370" s="1141" t="s">
        <v>2182</v>
      </c>
      <c r="D370" s="1141"/>
      <c r="E370" s="1141"/>
      <c r="F370" s="1141"/>
      <c r="G370" s="1141"/>
      <c r="H370" s="1141"/>
      <c r="I370" s="1141"/>
      <c r="J370" s="1141"/>
      <c r="K370" s="1141"/>
      <c r="L370" s="1141"/>
      <c r="M370" s="1141"/>
      <c r="N370" s="1146"/>
      <c r="Z370" s="193"/>
      <c r="AA370" s="200"/>
      <c r="AB370" s="200"/>
      <c r="AG370" s="200"/>
      <c r="AI370" s="109" t="s">
        <v>2182</v>
      </c>
      <c r="AK370" s="200"/>
      <c r="AM370" s="200"/>
    </row>
    <row r="371" spans="1:39" s="108" customFormat="1" ht="22.5" customHeight="1">
      <c r="A371" s="203"/>
      <c r="B371" s="204" t="s">
        <v>925</v>
      </c>
      <c r="C371" s="1141" t="s">
        <v>926</v>
      </c>
      <c r="D371" s="1141"/>
      <c r="E371" s="1141"/>
      <c r="F371" s="1141"/>
      <c r="G371" s="1141"/>
      <c r="H371" s="1141"/>
      <c r="I371" s="1141"/>
      <c r="J371" s="1141"/>
      <c r="K371" s="1141"/>
      <c r="L371" s="1141"/>
      <c r="M371" s="1141"/>
      <c r="N371" s="1146"/>
      <c r="Z371" s="193"/>
      <c r="AA371" s="200"/>
      <c r="AB371" s="200"/>
      <c r="AC371" s="109" t="s">
        <v>926</v>
      </c>
      <c r="AG371" s="200"/>
      <c r="AK371" s="200"/>
      <c r="AM371" s="200"/>
    </row>
    <row r="372" spans="1:39" s="108" customFormat="1" ht="22.5" customHeight="1">
      <c r="A372" s="203"/>
      <c r="B372" s="204" t="s">
        <v>927</v>
      </c>
      <c r="C372" s="1141" t="s">
        <v>928</v>
      </c>
      <c r="D372" s="1141"/>
      <c r="E372" s="1141"/>
      <c r="F372" s="1141"/>
      <c r="G372" s="1141"/>
      <c r="H372" s="1141"/>
      <c r="I372" s="1141"/>
      <c r="J372" s="1141"/>
      <c r="K372" s="1141"/>
      <c r="L372" s="1141"/>
      <c r="M372" s="1141"/>
      <c r="N372" s="1146"/>
      <c r="Z372" s="193"/>
      <c r="AA372" s="200"/>
      <c r="AB372" s="200"/>
      <c r="AC372" s="109" t="s">
        <v>928</v>
      </c>
      <c r="AG372" s="200"/>
      <c r="AK372" s="200"/>
      <c r="AM372" s="200"/>
    </row>
    <row r="373" spans="1:39" s="108" customFormat="1" ht="12" customHeight="1">
      <c r="A373" s="216"/>
      <c r="B373" s="217"/>
      <c r="C373" s="1145" t="s">
        <v>398</v>
      </c>
      <c r="D373" s="1145"/>
      <c r="E373" s="1145"/>
      <c r="F373" s="196"/>
      <c r="G373" s="196"/>
      <c r="H373" s="196"/>
      <c r="I373" s="196"/>
      <c r="J373" s="198"/>
      <c r="K373" s="196"/>
      <c r="L373" s="218">
        <v>181.25</v>
      </c>
      <c r="M373" s="212"/>
      <c r="N373" s="262">
        <v>899</v>
      </c>
      <c r="Z373" s="193"/>
      <c r="AA373" s="200"/>
      <c r="AB373" s="200"/>
      <c r="AG373" s="200" t="s">
        <v>398</v>
      </c>
      <c r="AK373" s="200"/>
      <c r="AM373" s="200"/>
    </row>
    <row r="374" spans="1:39" s="108" customFormat="1" ht="22.5" customHeight="1">
      <c r="A374" s="194" t="s">
        <v>616</v>
      </c>
      <c r="B374" s="195" t="s">
        <v>1068</v>
      </c>
      <c r="C374" s="1145" t="s">
        <v>1069</v>
      </c>
      <c r="D374" s="1145"/>
      <c r="E374" s="1145"/>
      <c r="F374" s="196" t="s">
        <v>486</v>
      </c>
      <c r="G374" s="196"/>
      <c r="H374" s="196"/>
      <c r="I374" s="251">
        <v>5</v>
      </c>
      <c r="J374" s="198"/>
      <c r="K374" s="196"/>
      <c r="L374" s="198"/>
      <c r="M374" s="196"/>
      <c r="N374" s="199"/>
      <c r="Z374" s="193"/>
      <c r="AA374" s="200"/>
      <c r="AB374" s="200" t="s">
        <v>1069</v>
      </c>
      <c r="AG374" s="200"/>
      <c r="AK374" s="200"/>
      <c r="AM374" s="200"/>
    </row>
    <row r="375" spans="1:39" s="108" customFormat="1" ht="12">
      <c r="A375" s="201"/>
      <c r="B375" s="202"/>
      <c r="C375" s="1141" t="s">
        <v>2183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B375" s="200"/>
      <c r="AG375" s="200"/>
      <c r="AJ375" s="109" t="s">
        <v>2183</v>
      </c>
      <c r="AK375" s="200"/>
      <c r="AM375" s="200"/>
    </row>
    <row r="376" spans="1:39" s="108" customFormat="1" ht="33.75" customHeight="1">
      <c r="A376" s="203"/>
      <c r="B376" s="204" t="s">
        <v>385</v>
      </c>
      <c r="C376" s="1141" t="s">
        <v>386</v>
      </c>
      <c r="D376" s="1141"/>
      <c r="E376" s="1141"/>
      <c r="F376" s="1141"/>
      <c r="G376" s="1141"/>
      <c r="H376" s="1141"/>
      <c r="I376" s="1141"/>
      <c r="J376" s="1141"/>
      <c r="K376" s="1141"/>
      <c r="L376" s="1141"/>
      <c r="M376" s="1141"/>
      <c r="N376" s="1146"/>
      <c r="Z376" s="193"/>
      <c r="AA376" s="200"/>
      <c r="AB376" s="200"/>
      <c r="AC376" s="109" t="s">
        <v>386</v>
      </c>
      <c r="AG376" s="200"/>
      <c r="AK376" s="200"/>
      <c r="AM376" s="200"/>
    </row>
    <row r="377" spans="1:39" s="108" customFormat="1" ht="12">
      <c r="A377" s="205"/>
      <c r="B377" s="206">
        <v>1</v>
      </c>
      <c r="C377" s="1141" t="s">
        <v>446</v>
      </c>
      <c r="D377" s="1141"/>
      <c r="E377" s="1141"/>
      <c r="F377" s="207"/>
      <c r="G377" s="207"/>
      <c r="H377" s="207"/>
      <c r="I377" s="207"/>
      <c r="J377" s="208">
        <v>8.9</v>
      </c>
      <c r="K377" s="209">
        <v>1.25</v>
      </c>
      <c r="L377" s="208">
        <v>55.63</v>
      </c>
      <c r="M377" s="207"/>
      <c r="N377" s="210"/>
      <c r="Z377" s="193"/>
      <c r="AA377" s="200"/>
      <c r="AB377" s="200"/>
      <c r="AD377" s="109" t="s">
        <v>446</v>
      </c>
      <c r="AG377" s="200"/>
      <c r="AK377" s="200"/>
      <c r="AM377" s="200"/>
    </row>
    <row r="378" spans="1:39" s="108" customFormat="1" ht="12">
      <c r="A378" s="205"/>
      <c r="B378" s="206">
        <v>2</v>
      </c>
      <c r="C378" s="1141" t="s">
        <v>387</v>
      </c>
      <c r="D378" s="1141"/>
      <c r="E378" s="1141"/>
      <c r="F378" s="207"/>
      <c r="G378" s="207"/>
      <c r="H378" s="207"/>
      <c r="I378" s="207"/>
      <c r="J378" s="208">
        <v>0.66</v>
      </c>
      <c r="K378" s="209">
        <v>1.25</v>
      </c>
      <c r="L378" s="208">
        <v>4.13</v>
      </c>
      <c r="M378" s="207"/>
      <c r="N378" s="210"/>
      <c r="Z378" s="193"/>
      <c r="AA378" s="200"/>
      <c r="AB378" s="200"/>
      <c r="AD378" s="109" t="s">
        <v>387</v>
      </c>
      <c r="AG378" s="200"/>
      <c r="AK378" s="200"/>
      <c r="AM378" s="200"/>
    </row>
    <row r="379" spans="1:39" s="108" customFormat="1" ht="12">
      <c r="A379" s="205"/>
      <c r="B379" s="206">
        <v>3</v>
      </c>
      <c r="C379" s="1141" t="s">
        <v>388</v>
      </c>
      <c r="D379" s="1141"/>
      <c r="E379" s="1141"/>
      <c r="F379" s="207"/>
      <c r="G379" s="207"/>
      <c r="H379" s="207"/>
      <c r="I379" s="207"/>
      <c r="J379" s="208">
        <v>0.12</v>
      </c>
      <c r="K379" s="209">
        <v>1.25</v>
      </c>
      <c r="L379" s="208">
        <v>0.75</v>
      </c>
      <c r="M379" s="207"/>
      <c r="N379" s="210"/>
      <c r="Z379" s="193"/>
      <c r="AA379" s="200"/>
      <c r="AB379" s="200"/>
      <c r="AD379" s="109" t="s">
        <v>388</v>
      </c>
      <c r="AG379" s="200"/>
      <c r="AK379" s="200"/>
      <c r="AM379" s="200"/>
    </row>
    <row r="380" spans="1:39" s="108" customFormat="1" ht="12">
      <c r="A380" s="205"/>
      <c r="B380" s="206">
        <v>4</v>
      </c>
      <c r="C380" s="1141" t="s">
        <v>447</v>
      </c>
      <c r="D380" s="1141"/>
      <c r="E380" s="1141"/>
      <c r="F380" s="207"/>
      <c r="G380" s="207"/>
      <c r="H380" s="207"/>
      <c r="I380" s="207"/>
      <c r="J380" s="208">
        <v>0.18</v>
      </c>
      <c r="K380" s="207"/>
      <c r="L380" s="208">
        <v>0.9</v>
      </c>
      <c r="M380" s="207"/>
      <c r="N380" s="210"/>
      <c r="Z380" s="193"/>
      <c r="AA380" s="200"/>
      <c r="AB380" s="200"/>
      <c r="AD380" s="109" t="s">
        <v>447</v>
      </c>
      <c r="AG380" s="200"/>
      <c r="AK380" s="200"/>
      <c r="AM380" s="200"/>
    </row>
    <row r="381" spans="1:39" s="108" customFormat="1" ht="12">
      <c r="A381" s="205"/>
      <c r="B381" s="204"/>
      <c r="C381" s="1141" t="s">
        <v>448</v>
      </c>
      <c r="D381" s="1141"/>
      <c r="E381" s="1141"/>
      <c r="F381" s="207" t="s">
        <v>390</v>
      </c>
      <c r="G381" s="209">
        <v>1.03</v>
      </c>
      <c r="H381" s="209">
        <v>1.25</v>
      </c>
      <c r="I381" s="250">
        <v>6.4375</v>
      </c>
      <c r="J381" s="204"/>
      <c r="K381" s="207"/>
      <c r="L381" s="204"/>
      <c r="M381" s="207"/>
      <c r="N381" s="210"/>
      <c r="Z381" s="193"/>
      <c r="AA381" s="200"/>
      <c r="AB381" s="200"/>
      <c r="AE381" s="109" t="s">
        <v>448</v>
      </c>
      <c r="AG381" s="200"/>
      <c r="AK381" s="200"/>
      <c r="AM381" s="200"/>
    </row>
    <row r="382" spans="1:39" s="108" customFormat="1" ht="12">
      <c r="A382" s="205"/>
      <c r="B382" s="204"/>
      <c r="C382" s="1141" t="s">
        <v>389</v>
      </c>
      <c r="D382" s="1141"/>
      <c r="E382" s="1141"/>
      <c r="F382" s="207" t="s">
        <v>390</v>
      </c>
      <c r="G382" s="209">
        <v>0.01</v>
      </c>
      <c r="H382" s="209">
        <v>1.25</v>
      </c>
      <c r="I382" s="250">
        <v>6.25E-2</v>
      </c>
      <c r="J382" s="204"/>
      <c r="K382" s="207"/>
      <c r="L382" s="204"/>
      <c r="M382" s="207"/>
      <c r="N382" s="210"/>
      <c r="Z382" s="193"/>
      <c r="AA382" s="200"/>
      <c r="AB382" s="200"/>
      <c r="AE382" s="109" t="s">
        <v>389</v>
      </c>
      <c r="AG382" s="200"/>
      <c r="AK382" s="200"/>
      <c r="AM382" s="200"/>
    </row>
    <row r="383" spans="1:39" s="108" customFormat="1" ht="12" customHeight="1">
      <c r="A383" s="205"/>
      <c r="B383" s="204"/>
      <c r="C383" s="1150" t="s">
        <v>391</v>
      </c>
      <c r="D383" s="1150"/>
      <c r="E383" s="1150"/>
      <c r="F383" s="212"/>
      <c r="G383" s="212"/>
      <c r="H383" s="212"/>
      <c r="I383" s="212"/>
      <c r="J383" s="213">
        <v>9.74</v>
      </c>
      <c r="K383" s="212"/>
      <c r="L383" s="213">
        <v>60.66</v>
      </c>
      <c r="M383" s="212"/>
      <c r="N383" s="214"/>
      <c r="Z383" s="193"/>
      <c r="AA383" s="200"/>
      <c r="AB383" s="200"/>
      <c r="AF383" s="109" t="s">
        <v>391</v>
      </c>
      <c r="AG383" s="200"/>
      <c r="AK383" s="200"/>
      <c r="AM383" s="200"/>
    </row>
    <row r="384" spans="1:39" s="108" customFormat="1" ht="12">
      <c r="A384" s="205"/>
      <c r="B384" s="204"/>
      <c r="C384" s="1141" t="s">
        <v>392</v>
      </c>
      <c r="D384" s="1141"/>
      <c r="E384" s="1141"/>
      <c r="F384" s="207"/>
      <c r="G384" s="207"/>
      <c r="H384" s="207"/>
      <c r="I384" s="207"/>
      <c r="J384" s="204"/>
      <c r="K384" s="207"/>
      <c r="L384" s="208">
        <v>56.38</v>
      </c>
      <c r="M384" s="207"/>
      <c r="N384" s="210"/>
      <c r="Z384" s="193"/>
      <c r="AA384" s="200"/>
      <c r="AB384" s="200"/>
      <c r="AE384" s="109" t="s">
        <v>392</v>
      </c>
      <c r="AG384" s="200"/>
      <c r="AK384" s="200"/>
      <c r="AM384" s="200"/>
    </row>
    <row r="385" spans="1:39" s="108" customFormat="1" ht="22.5" customHeight="1">
      <c r="A385" s="205"/>
      <c r="B385" s="204" t="s">
        <v>916</v>
      </c>
      <c r="C385" s="1141" t="s">
        <v>917</v>
      </c>
      <c r="D385" s="1141"/>
      <c r="E385" s="1141"/>
      <c r="F385" s="207" t="s">
        <v>395</v>
      </c>
      <c r="G385" s="215">
        <v>90</v>
      </c>
      <c r="H385" s="207"/>
      <c r="I385" s="215">
        <v>90</v>
      </c>
      <c r="J385" s="204"/>
      <c r="K385" s="207"/>
      <c r="L385" s="208">
        <v>50.74</v>
      </c>
      <c r="M385" s="207"/>
      <c r="N385" s="210"/>
      <c r="Z385" s="193"/>
      <c r="AA385" s="200"/>
      <c r="AB385" s="200"/>
      <c r="AE385" s="109" t="s">
        <v>917</v>
      </c>
      <c r="AG385" s="200"/>
      <c r="AK385" s="200"/>
      <c r="AM385" s="200"/>
    </row>
    <row r="386" spans="1:39" s="108" customFormat="1" ht="22.5" customHeight="1">
      <c r="A386" s="205"/>
      <c r="B386" s="204" t="s">
        <v>918</v>
      </c>
      <c r="C386" s="1141" t="s">
        <v>919</v>
      </c>
      <c r="D386" s="1141"/>
      <c r="E386" s="1141"/>
      <c r="F386" s="207" t="s">
        <v>395</v>
      </c>
      <c r="G386" s="215">
        <v>46</v>
      </c>
      <c r="H386" s="207"/>
      <c r="I386" s="215">
        <v>46</v>
      </c>
      <c r="J386" s="204"/>
      <c r="K386" s="207"/>
      <c r="L386" s="208">
        <v>25.93</v>
      </c>
      <c r="M386" s="207"/>
      <c r="N386" s="210"/>
      <c r="Z386" s="193"/>
      <c r="AA386" s="200"/>
      <c r="AB386" s="200"/>
      <c r="AE386" s="109" t="s">
        <v>919</v>
      </c>
      <c r="AG386" s="200"/>
      <c r="AK386" s="200"/>
      <c r="AM386" s="200"/>
    </row>
    <row r="387" spans="1:39" s="108" customFormat="1" ht="12" customHeight="1">
      <c r="A387" s="216"/>
      <c r="B387" s="217"/>
      <c r="C387" s="1145" t="s">
        <v>398</v>
      </c>
      <c r="D387" s="1145"/>
      <c r="E387" s="1145"/>
      <c r="F387" s="196"/>
      <c r="G387" s="196"/>
      <c r="H387" s="196"/>
      <c r="I387" s="196"/>
      <c r="J387" s="198"/>
      <c r="K387" s="196"/>
      <c r="L387" s="218">
        <v>137.33000000000001</v>
      </c>
      <c r="M387" s="212"/>
      <c r="N387" s="199"/>
      <c r="Z387" s="193"/>
      <c r="AA387" s="200"/>
      <c r="AB387" s="200"/>
      <c r="AG387" s="200" t="s">
        <v>398</v>
      </c>
      <c r="AK387" s="200"/>
      <c r="AM387" s="200"/>
    </row>
    <row r="388" spans="1:39" s="108" customFormat="1" ht="45" customHeight="1">
      <c r="A388" s="194" t="s">
        <v>985</v>
      </c>
      <c r="B388" s="195" t="s">
        <v>2184</v>
      </c>
      <c r="C388" s="1145" t="s">
        <v>2185</v>
      </c>
      <c r="D388" s="1145"/>
      <c r="E388" s="1145"/>
      <c r="F388" s="196" t="s">
        <v>2067</v>
      </c>
      <c r="G388" s="196"/>
      <c r="H388" s="196"/>
      <c r="I388" s="251">
        <v>4</v>
      </c>
      <c r="J388" s="222">
        <v>56466.67</v>
      </c>
      <c r="K388" s="219">
        <v>1.04236</v>
      </c>
      <c r="L388" s="222">
        <v>47466.53</v>
      </c>
      <c r="M388" s="247">
        <v>4.96</v>
      </c>
      <c r="N388" s="260">
        <v>235434</v>
      </c>
      <c r="Z388" s="193"/>
      <c r="AA388" s="200"/>
      <c r="AB388" s="200" t="s">
        <v>2185</v>
      </c>
      <c r="AG388" s="200"/>
      <c r="AK388" s="200"/>
      <c r="AM388" s="200"/>
    </row>
    <row r="389" spans="1:39" s="108" customFormat="1" ht="12" customHeight="1">
      <c r="A389" s="216"/>
      <c r="B389" s="217"/>
      <c r="C389" s="1141" t="s">
        <v>923</v>
      </c>
      <c r="D389" s="1141"/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6"/>
      <c r="Z389" s="193"/>
      <c r="AA389" s="200"/>
      <c r="AB389" s="200"/>
      <c r="AG389" s="200"/>
      <c r="AH389" s="109" t="s">
        <v>923</v>
      </c>
      <c r="AK389" s="200"/>
      <c r="AM389" s="200"/>
    </row>
    <row r="390" spans="1:39" s="108" customFormat="1" ht="12" customHeight="1">
      <c r="A390" s="201"/>
      <c r="B390" s="202"/>
      <c r="C390" s="1141" t="s">
        <v>2186</v>
      </c>
      <c r="D390" s="1141"/>
      <c r="E390" s="1141"/>
      <c r="F390" s="1141"/>
      <c r="G390" s="1141"/>
      <c r="H390" s="1141"/>
      <c r="I390" s="1141"/>
      <c r="J390" s="1141"/>
      <c r="K390" s="1141"/>
      <c r="L390" s="1141"/>
      <c r="M390" s="1141"/>
      <c r="N390" s="1146"/>
      <c r="Z390" s="193"/>
      <c r="AA390" s="200"/>
      <c r="AB390" s="200"/>
      <c r="AG390" s="200"/>
      <c r="AI390" s="109" t="s">
        <v>2186</v>
      </c>
      <c r="AK390" s="200"/>
      <c r="AM390" s="200"/>
    </row>
    <row r="391" spans="1:39" s="108" customFormat="1" ht="22.5" customHeight="1">
      <c r="A391" s="203"/>
      <c r="B391" s="204" t="s">
        <v>925</v>
      </c>
      <c r="C391" s="1141" t="s">
        <v>926</v>
      </c>
      <c r="D391" s="1141"/>
      <c r="E391" s="1141"/>
      <c r="F391" s="1141"/>
      <c r="G391" s="1141"/>
      <c r="H391" s="1141"/>
      <c r="I391" s="1141"/>
      <c r="J391" s="1141"/>
      <c r="K391" s="1141"/>
      <c r="L391" s="1141"/>
      <c r="M391" s="1141"/>
      <c r="N391" s="1146"/>
      <c r="Z391" s="193"/>
      <c r="AA391" s="200"/>
      <c r="AB391" s="200"/>
      <c r="AC391" s="109" t="s">
        <v>926</v>
      </c>
      <c r="AG391" s="200"/>
      <c r="AK391" s="200"/>
      <c r="AM391" s="200"/>
    </row>
    <row r="392" spans="1:39" s="108" customFormat="1" ht="22.5" customHeight="1">
      <c r="A392" s="203"/>
      <c r="B392" s="204" t="s">
        <v>927</v>
      </c>
      <c r="C392" s="1141" t="s">
        <v>928</v>
      </c>
      <c r="D392" s="1141"/>
      <c r="E392" s="1141"/>
      <c r="F392" s="1141"/>
      <c r="G392" s="1141"/>
      <c r="H392" s="1141"/>
      <c r="I392" s="1141"/>
      <c r="J392" s="1141"/>
      <c r="K392" s="1141"/>
      <c r="L392" s="1141"/>
      <c r="M392" s="1141"/>
      <c r="N392" s="1146"/>
      <c r="Z392" s="193"/>
      <c r="AA392" s="200"/>
      <c r="AB392" s="200"/>
      <c r="AC392" s="109" t="s">
        <v>928</v>
      </c>
      <c r="AG392" s="200"/>
      <c r="AK392" s="200"/>
      <c r="AM392" s="200"/>
    </row>
    <row r="393" spans="1:39" s="108" customFormat="1" ht="12" customHeight="1">
      <c r="A393" s="216"/>
      <c r="B393" s="217"/>
      <c r="C393" s="1145" t="s">
        <v>398</v>
      </c>
      <c r="D393" s="1145"/>
      <c r="E393" s="1145"/>
      <c r="F393" s="196"/>
      <c r="G393" s="196"/>
      <c r="H393" s="196"/>
      <c r="I393" s="196"/>
      <c r="J393" s="198"/>
      <c r="K393" s="196"/>
      <c r="L393" s="222">
        <v>47466.53</v>
      </c>
      <c r="M393" s="212"/>
      <c r="N393" s="260">
        <v>235434</v>
      </c>
      <c r="Z393" s="193"/>
      <c r="AA393" s="200"/>
      <c r="AB393" s="200"/>
      <c r="AG393" s="200" t="s">
        <v>398</v>
      </c>
      <c r="AK393" s="200"/>
      <c r="AM393" s="200"/>
    </row>
    <row r="394" spans="1:39" s="108" customFormat="1" ht="45" customHeight="1">
      <c r="A394" s="194" t="s">
        <v>2187</v>
      </c>
      <c r="B394" s="195" t="s">
        <v>2188</v>
      </c>
      <c r="C394" s="1145" t="s">
        <v>2189</v>
      </c>
      <c r="D394" s="1145"/>
      <c r="E394" s="1145"/>
      <c r="F394" s="196" t="s">
        <v>486</v>
      </c>
      <c r="G394" s="196"/>
      <c r="H394" s="196"/>
      <c r="I394" s="251">
        <v>1</v>
      </c>
      <c r="J394" s="222">
        <v>7100</v>
      </c>
      <c r="K394" s="219">
        <v>1.04236</v>
      </c>
      <c r="L394" s="222">
        <v>1492.14</v>
      </c>
      <c r="M394" s="247">
        <v>4.96</v>
      </c>
      <c r="N394" s="260">
        <v>7401</v>
      </c>
      <c r="Z394" s="193"/>
      <c r="AA394" s="200"/>
      <c r="AB394" s="200" t="s">
        <v>2189</v>
      </c>
      <c r="AG394" s="200"/>
      <c r="AK394" s="200"/>
      <c r="AM394" s="200"/>
    </row>
    <row r="395" spans="1:39" s="108" customFormat="1" ht="12" customHeight="1">
      <c r="A395" s="216"/>
      <c r="B395" s="217"/>
      <c r="C395" s="1141" t="s">
        <v>923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B395" s="200"/>
      <c r="AG395" s="200"/>
      <c r="AH395" s="109" t="s">
        <v>923</v>
      </c>
      <c r="AK395" s="200"/>
      <c r="AM395" s="200"/>
    </row>
    <row r="396" spans="1:39" s="108" customFormat="1" ht="12" customHeight="1">
      <c r="A396" s="201"/>
      <c r="B396" s="202"/>
      <c r="C396" s="1141" t="s">
        <v>2190</v>
      </c>
      <c r="D396" s="1141"/>
      <c r="E396" s="1141"/>
      <c r="F396" s="1141"/>
      <c r="G396" s="1141"/>
      <c r="H396" s="1141"/>
      <c r="I396" s="1141"/>
      <c r="J396" s="1141"/>
      <c r="K396" s="1141"/>
      <c r="L396" s="1141"/>
      <c r="M396" s="1141"/>
      <c r="N396" s="1146"/>
      <c r="Z396" s="193"/>
      <c r="AA396" s="200"/>
      <c r="AB396" s="200"/>
      <c r="AG396" s="200"/>
      <c r="AI396" s="109" t="s">
        <v>2190</v>
      </c>
      <c r="AK396" s="200"/>
      <c r="AM396" s="200"/>
    </row>
    <row r="397" spans="1:39" s="108" customFormat="1" ht="22.5" customHeight="1">
      <c r="A397" s="203"/>
      <c r="B397" s="204" t="s">
        <v>925</v>
      </c>
      <c r="C397" s="1141" t="s">
        <v>926</v>
      </c>
      <c r="D397" s="1141"/>
      <c r="E397" s="1141"/>
      <c r="F397" s="1141"/>
      <c r="G397" s="1141"/>
      <c r="H397" s="1141"/>
      <c r="I397" s="1141"/>
      <c r="J397" s="1141"/>
      <c r="K397" s="1141"/>
      <c r="L397" s="1141"/>
      <c r="M397" s="1141"/>
      <c r="N397" s="1146"/>
      <c r="Z397" s="193"/>
      <c r="AA397" s="200"/>
      <c r="AB397" s="200"/>
      <c r="AC397" s="109" t="s">
        <v>926</v>
      </c>
      <c r="AG397" s="200"/>
      <c r="AK397" s="200"/>
      <c r="AM397" s="200"/>
    </row>
    <row r="398" spans="1:39" s="108" customFormat="1" ht="22.5" customHeight="1">
      <c r="A398" s="203"/>
      <c r="B398" s="204" t="s">
        <v>927</v>
      </c>
      <c r="C398" s="1141" t="s">
        <v>928</v>
      </c>
      <c r="D398" s="1141"/>
      <c r="E398" s="1141"/>
      <c r="F398" s="1141"/>
      <c r="G398" s="1141"/>
      <c r="H398" s="1141"/>
      <c r="I398" s="1141"/>
      <c r="J398" s="1141"/>
      <c r="K398" s="1141"/>
      <c r="L398" s="1141"/>
      <c r="M398" s="1141"/>
      <c r="N398" s="1146"/>
      <c r="Z398" s="193"/>
      <c r="AA398" s="200"/>
      <c r="AB398" s="200"/>
      <c r="AC398" s="109" t="s">
        <v>928</v>
      </c>
      <c r="AG398" s="200"/>
      <c r="AK398" s="200"/>
      <c r="AM398" s="200"/>
    </row>
    <row r="399" spans="1:39" s="108" customFormat="1" ht="12" customHeight="1">
      <c r="A399" s="216"/>
      <c r="B399" s="217"/>
      <c r="C399" s="1145" t="s">
        <v>398</v>
      </c>
      <c r="D399" s="1145"/>
      <c r="E399" s="1145"/>
      <c r="F399" s="196"/>
      <c r="G399" s="196"/>
      <c r="H399" s="196"/>
      <c r="I399" s="196"/>
      <c r="J399" s="198"/>
      <c r="K399" s="196"/>
      <c r="L399" s="222">
        <v>1492.14</v>
      </c>
      <c r="M399" s="212"/>
      <c r="N399" s="260">
        <v>7401</v>
      </c>
      <c r="Z399" s="193"/>
      <c r="AA399" s="200"/>
      <c r="AB399" s="200"/>
      <c r="AG399" s="200" t="s">
        <v>398</v>
      </c>
      <c r="AK399" s="200"/>
      <c r="AM399" s="200"/>
    </row>
    <row r="400" spans="1:39" s="108" customFormat="1" ht="33.75" customHeight="1">
      <c r="A400" s="194" t="s">
        <v>628</v>
      </c>
      <c r="B400" s="195" t="s">
        <v>2191</v>
      </c>
      <c r="C400" s="1145" t="s">
        <v>2192</v>
      </c>
      <c r="D400" s="1145"/>
      <c r="E400" s="1145"/>
      <c r="F400" s="196" t="s">
        <v>486</v>
      </c>
      <c r="G400" s="196"/>
      <c r="H400" s="196"/>
      <c r="I400" s="251">
        <v>52</v>
      </c>
      <c r="J400" s="198"/>
      <c r="K400" s="196"/>
      <c r="L400" s="198"/>
      <c r="M400" s="196"/>
      <c r="N400" s="199"/>
      <c r="Z400" s="193"/>
      <c r="AA400" s="200"/>
      <c r="AB400" s="200" t="s">
        <v>2192</v>
      </c>
      <c r="AG400" s="200"/>
      <c r="AK400" s="200"/>
      <c r="AM400" s="200"/>
    </row>
    <row r="401" spans="1:39" s="108" customFormat="1" ht="12">
      <c r="A401" s="201"/>
      <c r="B401" s="202"/>
      <c r="C401" s="1141" t="s">
        <v>2193</v>
      </c>
      <c r="D401" s="1141"/>
      <c r="E401" s="1141"/>
      <c r="F401" s="1141"/>
      <c r="G401" s="1141"/>
      <c r="H401" s="1141"/>
      <c r="I401" s="1141"/>
      <c r="J401" s="1141"/>
      <c r="K401" s="1141"/>
      <c r="L401" s="1141"/>
      <c r="M401" s="1141"/>
      <c r="N401" s="1146"/>
      <c r="Z401" s="193"/>
      <c r="AA401" s="200"/>
      <c r="AB401" s="200"/>
      <c r="AG401" s="200"/>
      <c r="AJ401" s="109" t="s">
        <v>2193</v>
      </c>
      <c r="AK401" s="200"/>
      <c r="AM401" s="200"/>
    </row>
    <row r="402" spans="1:39" s="108" customFormat="1" ht="33.75" customHeight="1">
      <c r="A402" s="203"/>
      <c r="B402" s="204" t="s">
        <v>385</v>
      </c>
      <c r="C402" s="1141" t="s">
        <v>386</v>
      </c>
      <c r="D402" s="1141"/>
      <c r="E402" s="1141"/>
      <c r="F402" s="1141"/>
      <c r="G402" s="1141"/>
      <c r="H402" s="1141"/>
      <c r="I402" s="1141"/>
      <c r="J402" s="1141"/>
      <c r="K402" s="1141"/>
      <c r="L402" s="1141"/>
      <c r="M402" s="1141"/>
      <c r="N402" s="1146"/>
      <c r="Z402" s="193"/>
      <c r="AA402" s="200"/>
      <c r="AB402" s="200"/>
      <c r="AC402" s="109" t="s">
        <v>386</v>
      </c>
      <c r="AG402" s="200"/>
      <c r="AK402" s="200"/>
      <c r="AM402" s="200"/>
    </row>
    <row r="403" spans="1:39" s="108" customFormat="1" ht="12">
      <c r="A403" s="205"/>
      <c r="B403" s="206">
        <v>1</v>
      </c>
      <c r="C403" s="1141" t="s">
        <v>446</v>
      </c>
      <c r="D403" s="1141"/>
      <c r="E403" s="1141"/>
      <c r="F403" s="207"/>
      <c r="G403" s="207"/>
      <c r="H403" s="207"/>
      <c r="I403" s="207"/>
      <c r="J403" s="208">
        <v>2.0699999999999998</v>
      </c>
      <c r="K403" s="209">
        <v>1.25</v>
      </c>
      <c r="L403" s="208">
        <v>134.55000000000001</v>
      </c>
      <c r="M403" s="207"/>
      <c r="N403" s="210"/>
      <c r="Z403" s="193"/>
      <c r="AA403" s="200"/>
      <c r="AB403" s="200"/>
      <c r="AD403" s="109" t="s">
        <v>446</v>
      </c>
      <c r="AG403" s="200"/>
      <c r="AK403" s="200"/>
      <c r="AM403" s="200"/>
    </row>
    <row r="404" spans="1:39" s="108" customFormat="1" ht="12">
      <c r="A404" s="205"/>
      <c r="B404" s="206">
        <v>4</v>
      </c>
      <c r="C404" s="1141" t="s">
        <v>447</v>
      </c>
      <c r="D404" s="1141"/>
      <c r="E404" s="1141"/>
      <c r="F404" s="207"/>
      <c r="G404" s="207"/>
      <c r="H404" s="207"/>
      <c r="I404" s="207"/>
      <c r="J404" s="208">
        <v>0.04</v>
      </c>
      <c r="K404" s="207"/>
      <c r="L404" s="208">
        <v>2.08</v>
      </c>
      <c r="M404" s="207"/>
      <c r="N404" s="210"/>
      <c r="Z404" s="193"/>
      <c r="AA404" s="200"/>
      <c r="AB404" s="200"/>
      <c r="AD404" s="109" t="s">
        <v>447</v>
      </c>
      <c r="AG404" s="200"/>
      <c r="AK404" s="200"/>
      <c r="AM404" s="200"/>
    </row>
    <row r="405" spans="1:39" s="108" customFormat="1" ht="12">
      <c r="A405" s="205"/>
      <c r="B405" s="204"/>
      <c r="C405" s="1141" t="s">
        <v>448</v>
      </c>
      <c r="D405" s="1141"/>
      <c r="E405" s="1141"/>
      <c r="F405" s="207" t="s">
        <v>390</v>
      </c>
      <c r="G405" s="209">
        <v>0.22</v>
      </c>
      <c r="H405" s="209">
        <v>1.25</v>
      </c>
      <c r="I405" s="248">
        <v>14.3</v>
      </c>
      <c r="J405" s="204"/>
      <c r="K405" s="207"/>
      <c r="L405" s="204"/>
      <c r="M405" s="207"/>
      <c r="N405" s="210"/>
      <c r="Z405" s="193"/>
      <c r="AA405" s="200"/>
      <c r="AB405" s="200"/>
      <c r="AE405" s="109" t="s">
        <v>448</v>
      </c>
      <c r="AG405" s="200"/>
      <c r="AK405" s="200"/>
      <c r="AM405" s="200"/>
    </row>
    <row r="406" spans="1:39" s="108" customFormat="1" ht="12" customHeight="1">
      <c r="A406" s="205"/>
      <c r="B406" s="204"/>
      <c r="C406" s="1150" t="s">
        <v>391</v>
      </c>
      <c r="D406" s="1150"/>
      <c r="E406" s="1150"/>
      <c r="F406" s="212"/>
      <c r="G406" s="212"/>
      <c r="H406" s="212"/>
      <c r="I406" s="212"/>
      <c r="J406" s="213">
        <v>2.11</v>
      </c>
      <c r="K406" s="212"/>
      <c r="L406" s="213">
        <v>136.63</v>
      </c>
      <c r="M406" s="212"/>
      <c r="N406" s="214"/>
      <c r="Z406" s="193"/>
      <c r="AA406" s="200"/>
      <c r="AB406" s="200"/>
      <c r="AF406" s="109" t="s">
        <v>391</v>
      </c>
      <c r="AG406" s="200"/>
      <c r="AK406" s="200"/>
      <c r="AM406" s="200"/>
    </row>
    <row r="407" spans="1:39" s="108" customFormat="1" ht="12">
      <c r="A407" s="205"/>
      <c r="B407" s="204"/>
      <c r="C407" s="1141" t="s">
        <v>392</v>
      </c>
      <c r="D407" s="1141"/>
      <c r="E407" s="1141"/>
      <c r="F407" s="207"/>
      <c r="G407" s="207"/>
      <c r="H407" s="207"/>
      <c r="I407" s="207"/>
      <c r="J407" s="204"/>
      <c r="K407" s="207"/>
      <c r="L407" s="208">
        <v>134.55000000000001</v>
      </c>
      <c r="M407" s="207"/>
      <c r="N407" s="210"/>
      <c r="Z407" s="193"/>
      <c r="AA407" s="200"/>
      <c r="AB407" s="200"/>
      <c r="AE407" s="109" t="s">
        <v>392</v>
      </c>
      <c r="AG407" s="200"/>
      <c r="AK407" s="200"/>
      <c r="AM407" s="200"/>
    </row>
    <row r="408" spans="1:39" s="108" customFormat="1" ht="22.5" customHeight="1">
      <c r="A408" s="205"/>
      <c r="B408" s="204" t="s">
        <v>916</v>
      </c>
      <c r="C408" s="1141" t="s">
        <v>917</v>
      </c>
      <c r="D408" s="1141"/>
      <c r="E408" s="1141"/>
      <c r="F408" s="207" t="s">
        <v>395</v>
      </c>
      <c r="G408" s="215">
        <v>90</v>
      </c>
      <c r="H408" s="207"/>
      <c r="I408" s="215">
        <v>90</v>
      </c>
      <c r="J408" s="204"/>
      <c r="K408" s="207"/>
      <c r="L408" s="208">
        <v>121.1</v>
      </c>
      <c r="M408" s="207"/>
      <c r="N408" s="210"/>
      <c r="Z408" s="193"/>
      <c r="AA408" s="200"/>
      <c r="AB408" s="200"/>
      <c r="AE408" s="109" t="s">
        <v>917</v>
      </c>
      <c r="AG408" s="200"/>
      <c r="AK408" s="200"/>
      <c r="AM408" s="200"/>
    </row>
    <row r="409" spans="1:39" s="108" customFormat="1" ht="22.5" customHeight="1">
      <c r="A409" s="205"/>
      <c r="B409" s="204" t="s">
        <v>918</v>
      </c>
      <c r="C409" s="1141" t="s">
        <v>919</v>
      </c>
      <c r="D409" s="1141"/>
      <c r="E409" s="1141"/>
      <c r="F409" s="207" t="s">
        <v>395</v>
      </c>
      <c r="G409" s="215">
        <v>46</v>
      </c>
      <c r="H409" s="207"/>
      <c r="I409" s="215">
        <v>46</v>
      </c>
      <c r="J409" s="204"/>
      <c r="K409" s="207"/>
      <c r="L409" s="208">
        <v>61.89</v>
      </c>
      <c r="M409" s="207"/>
      <c r="N409" s="210"/>
      <c r="Z409" s="193"/>
      <c r="AA409" s="200"/>
      <c r="AB409" s="200"/>
      <c r="AE409" s="109" t="s">
        <v>919</v>
      </c>
      <c r="AG409" s="200"/>
      <c r="AK409" s="200"/>
      <c r="AM409" s="200"/>
    </row>
    <row r="410" spans="1:39" s="108" customFormat="1" ht="12" customHeight="1">
      <c r="A410" s="216"/>
      <c r="B410" s="217"/>
      <c r="C410" s="1145" t="s">
        <v>398</v>
      </c>
      <c r="D410" s="1145"/>
      <c r="E410" s="1145"/>
      <c r="F410" s="196"/>
      <c r="G410" s="196"/>
      <c r="H410" s="196"/>
      <c r="I410" s="196"/>
      <c r="J410" s="198"/>
      <c r="K410" s="196"/>
      <c r="L410" s="218">
        <v>319.62</v>
      </c>
      <c r="M410" s="212"/>
      <c r="N410" s="199"/>
      <c r="Z410" s="193"/>
      <c r="AA410" s="200"/>
      <c r="AB410" s="200"/>
      <c r="AG410" s="200" t="s">
        <v>398</v>
      </c>
      <c r="AK410" s="200"/>
      <c r="AM410" s="200"/>
    </row>
    <row r="411" spans="1:39" s="108" customFormat="1" ht="45" customHeight="1">
      <c r="A411" s="194" t="s">
        <v>2194</v>
      </c>
      <c r="B411" s="195" t="s">
        <v>2195</v>
      </c>
      <c r="C411" s="1145" t="s">
        <v>2196</v>
      </c>
      <c r="D411" s="1145"/>
      <c r="E411" s="1145"/>
      <c r="F411" s="196" t="s">
        <v>2067</v>
      </c>
      <c r="G411" s="196"/>
      <c r="H411" s="196"/>
      <c r="I411" s="251">
        <v>4</v>
      </c>
      <c r="J411" s="218">
        <v>239.17</v>
      </c>
      <c r="K411" s="219">
        <v>1.04236</v>
      </c>
      <c r="L411" s="218">
        <v>201.01</v>
      </c>
      <c r="M411" s="247">
        <v>4.96</v>
      </c>
      <c r="N411" s="262">
        <v>997</v>
      </c>
      <c r="Z411" s="193"/>
      <c r="AA411" s="200"/>
      <c r="AB411" s="200" t="s">
        <v>2196</v>
      </c>
      <c r="AG411" s="200"/>
      <c r="AK411" s="200"/>
      <c r="AM411" s="200"/>
    </row>
    <row r="412" spans="1:39" s="108" customFormat="1" ht="12" customHeight="1">
      <c r="A412" s="216"/>
      <c r="B412" s="217"/>
      <c r="C412" s="1141" t="s">
        <v>923</v>
      </c>
      <c r="D412" s="1141"/>
      <c r="E412" s="1141"/>
      <c r="F412" s="1141"/>
      <c r="G412" s="1141"/>
      <c r="H412" s="1141"/>
      <c r="I412" s="1141"/>
      <c r="J412" s="1141"/>
      <c r="K412" s="1141"/>
      <c r="L412" s="1141"/>
      <c r="M412" s="1141"/>
      <c r="N412" s="1146"/>
      <c r="Z412" s="193"/>
      <c r="AA412" s="200"/>
      <c r="AB412" s="200"/>
      <c r="AG412" s="200"/>
      <c r="AH412" s="109" t="s">
        <v>923</v>
      </c>
      <c r="AK412" s="200"/>
      <c r="AM412" s="200"/>
    </row>
    <row r="413" spans="1:39" s="108" customFormat="1" ht="12" customHeight="1">
      <c r="A413" s="201"/>
      <c r="B413" s="202"/>
      <c r="C413" s="1141" t="s">
        <v>2197</v>
      </c>
      <c r="D413" s="1141"/>
      <c r="E413" s="1141"/>
      <c r="F413" s="1141"/>
      <c r="G413" s="1141"/>
      <c r="H413" s="1141"/>
      <c r="I413" s="1141"/>
      <c r="J413" s="1141"/>
      <c r="K413" s="1141"/>
      <c r="L413" s="1141"/>
      <c r="M413" s="1141"/>
      <c r="N413" s="1146"/>
      <c r="Z413" s="193"/>
      <c r="AA413" s="200"/>
      <c r="AB413" s="200"/>
      <c r="AG413" s="200"/>
      <c r="AI413" s="109" t="s">
        <v>2197</v>
      </c>
      <c r="AK413" s="200"/>
      <c r="AM413" s="200"/>
    </row>
    <row r="414" spans="1:39" s="108" customFormat="1" ht="22.5" customHeight="1">
      <c r="A414" s="203"/>
      <c r="B414" s="204" t="s">
        <v>925</v>
      </c>
      <c r="C414" s="1141" t="s">
        <v>926</v>
      </c>
      <c r="D414" s="1141"/>
      <c r="E414" s="1141"/>
      <c r="F414" s="1141"/>
      <c r="G414" s="1141"/>
      <c r="H414" s="1141"/>
      <c r="I414" s="1141"/>
      <c r="J414" s="1141"/>
      <c r="K414" s="1141"/>
      <c r="L414" s="1141"/>
      <c r="M414" s="1141"/>
      <c r="N414" s="1146"/>
      <c r="Z414" s="193"/>
      <c r="AA414" s="200"/>
      <c r="AB414" s="200"/>
      <c r="AC414" s="109" t="s">
        <v>926</v>
      </c>
      <c r="AG414" s="200"/>
      <c r="AK414" s="200"/>
      <c r="AM414" s="200"/>
    </row>
    <row r="415" spans="1:39" s="108" customFormat="1" ht="22.5" customHeight="1">
      <c r="A415" s="203"/>
      <c r="B415" s="204" t="s">
        <v>927</v>
      </c>
      <c r="C415" s="1141" t="s">
        <v>928</v>
      </c>
      <c r="D415" s="1141"/>
      <c r="E415" s="1141"/>
      <c r="F415" s="1141"/>
      <c r="G415" s="1141"/>
      <c r="H415" s="1141"/>
      <c r="I415" s="1141"/>
      <c r="J415" s="1141"/>
      <c r="K415" s="1141"/>
      <c r="L415" s="1141"/>
      <c r="M415" s="1141"/>
      <c r="N415" s="1146"/>
      <c r="Z415" s="193"/>
      <c r="AA415" s="200"/>
      <c r="AB415" s="200"/>
      <c r="AC415" s="109" t="s">
        <v>928</v>
      </c>
      <c r="AG415" s="200"/>
      <c r="AK415" s="200"/>
      <c r="AM415" s="200"/>
    </row>
    <row r="416" spans="1:39" s="108" customFormat="1" ht="12" customHeight="1">
      <c r="A416" s="216"/>
      <c r="B416" s="217"/>
      <c r="C416" s="1145" t="s">
        <v>398</v>
      </c>
      <c r="D416" s="1145"/>
      <c r="E416" s="1145"/>
      <c r="F416" s="196"/>
      <c r="G416" s="196"/>
      <c r="H416" s="196"/>
      <c r="I416" s="196"/>
      <c r="J416" s="198"/>
      <c r="K416" s="196"/>
      <c r="L416" s="218">
        <v>201.01</v>
      </c>
      <c r="M416" s="212"/>
      <c r="N416" s="262">
        <v>997</v>
      </c>
      <c r="Z416" s="193"/>
      <c r="AA416" s="200"/>
      <c r="AB416" s="200"/>
      <c r="AG416" s="200" t="s">
        <v>398</v>
      </c>
      <c r="AK416" s="200"/>
      <c r="AM416" s="200"/>
    </row>
    <row r="417" spans="1:39" s="108" customFormat="1" ht="45" customHeight="1">
      <c r="A417" s="194" t="s">
        <v>996</v>
      </c>
      <c r="B417" s="195" t="s">
        <v>2198</v>
      </c>
      <c r="C417" s="1145" t="s">
        <v>2199</v>
      </c>
      <c r="D417" s="1145"/>
      <c r="E417" s="1145"/>
      <c r="F417" s="196" t="s">
        <v>2067</v>
      </c>
      <c r="G417" s="196"/>
      <c r="H417" s="196"/>
      <c r="I417" s="251">
        <v>48</v>
      </c>
      <c r="J417" s="218">
        <v>812.5</v>
      </c>
      <c r="K417" s="219">
        <v>1.04236</v>
      </c>
      <c r="L417" s="222">
        <v>8195.9699999999993</v>
      </c>
      <c r="M417" s="247">
        <v>4.96</v>
      </c>
      <c r="N417" s="260">
        <v>40652</v>
      </c>
      <c r="Z417" s="193"/>
      <c r="AA417" s="200"/>
      <c r="AB417" s="200" t="s">
        <v>2199</v>
      </c>
      <c r="AG417" s="200"/>
      <c r="AK417" s="200"/>
      <c r="AM417" s="200"/>
    </row>
    <row r="418" spans="1:39" s="108" customFormat="1" ht="12" customHeight="1">
      <c r="A418" s="216"/>
      <c r="B418" s="217"/>
      <c r="C418" s="1141" t="s">
        <v>923</v>
      </c>
      <c r="D418" s="1141"/>
      <c r="E418" s="1141"/>
      <c r="F418" s="1141"/>
      <c r="G418" s="1141"/>
      <c r="H418" s="1141"/>
      <c r="I418" s="1141"/>
      <c r="J418" s="1141"/>
      <c r="K418" s="1141"/>
      <c r="L418" s="1141"/>
      <c r="M418" s="1141"/>
      <c r="N418" s="1146"/>
      <c r="Z418" s="193"/>
      <c r="AA418" s="200"/>
      <c r="AB418" s="200"/>
      <c r="AG418" s="200"/>
      <c r="AH418" s="109" t="s">
        <v>923</v>
      </c>
      <c r="AK418" s="200"/>
      <c r="AM418" s="200"/>
    </row>
    <row r="419" spans="1:39" s="108" customFormat="1" ht="12" customHeight="1">
      <c r="A419" s="201"/>
      <c r="B419" s="202"/>
      <c r="C419" s="1141" t="s">
        <v>2200</v>
      </c>
      <c r="D419" s="1141"/>
      <c r="E419" s="1141"/>
      <c r="F419" s="1141"/>
      <c r="G419" s="1141"/>
      <c r="H419" s="1141"/>
      <c r="I419" s="1141"/>
      <c r="J419" s="1141"/>
      <c r="K419" s="1141"/>
      <c r="L419" s="1141"/>
      <c r="M419" s="1141"/>
      <c r="N419" s="1146"/>
      <c r="Z419" s="193"/>
      <c r="AA419" s="200"/>
      <c r="AB419" s="200"/>
      <c r="AG419" s="200"/>
      <c r="AI419" s="109" t="s">
        <v>2200</v>
      </c>
      <c r="AK419" s="200"/>
      <c r="AM419" s="200"/>
    </row>
    <row r="420" spans="1:39" s="108" customFormat="1" ht="22.5" customHeight="1">
      <c r="A420" s="203"/>
      <c r="B420" s="204" t="s">
        <v>925</v>
      </c>
      <c r="C420" s="1141" t="s">
        <v>926</v>
      </c>
      <c r="D420" s="1141"/>
      <c r="E420" s="1141"/>
      <c r="F420" s="1141"/>
      <c r="G420" s="1141"/>
      <c r="H420" s="1141"/>
      <c r="I420" s="1141"/>
      <c r="J420" s="1141"/>
      <c r="K420" s="1141"/>
      <c r="L420" s="1141"/>
      <c r="M420" s="1141"/>
      <c r="N420" s="1146"/>
      <c r="Z420" s="193"/>
      <c r="AA420" s="200"/>
      <c r="AB420" s="200"/>
      <c r="AC420" s="109" t="s">
        <v>926</v>
      </c>
      <c r="AG420" s="200"/>
      <c r="AK420" s="200"/>
      <c r="AM420" s="200"/>
    </row>
    <row r="421" spans="1:39" s="108" customFormat="1" ht="22.5" customHeight="1">
      <c r="A421" s="203"/>
      <c r="B421" s="204" t="s">
        <v>927</v>
      </c>
      <c r="C421" s="1141" t="s">
        <v>928</v>
      </c>
      <c r="D421" s="1141"/>
      <c r="E421" s="1141"/>
      <c r="F421" s="1141"/>
      <c r="G421" s="1141"/>
      <c r="H421" s="1141"/>
      <c r="I421" s="1141"/>
      <c r="J421" s="1141"/>
      <c r="K421" s="1141"/>
      <c r="L421" s="1141"/>
      <c r="M421" s="1141"/>
      <c r="N421" s="1146"/>
      <c r="Z421" s="193"/>
      <c r="AA421" s="200"/>
      <c r="AB421" s="200"/>
      <c r="AC421" s="109" t="s">
        <v>928</v>
      </c>
      <c r="AG421" s="200"/>
      <c r="AK421" s="200"/>
      <c r="AM421" s="200"/>
    </row>
    <row r="422" spans="1:39" s="108" customFormat="1" ht="12" customHeight="1">
      <c r="A422" s="216"/>
      <c r="B422" s="217"/>
      <c r="C422" s="1145" t="s">
        <v>398</v>
      </c>
      <c r="D422" s="1145"/>
      <c r="E422" s="1145"/>
      <c r="F422" s="196"/>
      <c r="G422" s="196"/>
      <c r="H422" s="196"/>
      <c r="I422" s="196"/>
      <c r="J422" s="198"/>
      <c r="K422" s="196"/>
      <c r="L422" s="222">
        <v>8195.9699999999993</v>
      </c>
      <c r="M422" s="212"/>
      <c r="N422" s="260">
        <v>40652</v>
      </c>
      <c r="Z422" s="193"/>
      <c r="AA422" s="200"/>
      <c r="AB422" s="200"/>
      <c r="AG422" s="200" t="s">
        <v>398</v>
      </c>
      <c r="AK422" s="200"/>
      <c r="AM422" s="200"/>
    </row>
    <row r="423" spans="1:39" s="108" customFormat="1" ht="22.5" customHeight="1">
      <c r="A423" s="194" t="s">
        <v>645</v>
      </c>
      <c r="B423" s="195" t="s">
        <v>1169</v>
      </c>
      <c r="C423" s="1145" t="s">
        <v>1170</v>
      </c>
      <c r="D423" s="1145"/>
      <c r="E423" s="1145"/>
      <c r="F423" s="196" t="s">
        <v>673</v>
      </c>
      <c r="G423" s="196"/>
      <c r="H423" s="196"/>
      <c r="I423" s="247">
        <v>0.01</v>
      </c>
      <c r="J423" s="198"/>
      <c r="K423" s="196"/>
      <c r="L423" s="198"/>
      <c r="M423" s="196"/>
      <c r="N423" s="199"/>
      <c r="Z423" s="193"/>
      <c r="AA423" s="200"/>
      <c r="AB423" s="200" t="s">
        <v>1170</v>
      </c>
      <c r="AG423" s="200"/>
      <c r="AK423" s="200"/>
      <c r="AM423" s="200"/>
    </row>
    <row r="424" spans="1:39" s="108" customFormat="1" ht="12" customHeight="1">
      <c r="A424" s="201"/>
      <c r="B424" s="202"/>
      <c r="C424" s="1141" t="s">
        <v>1693</v>
      </c>
      <c r="D424" s="1141"/>
      <c r="E424" s="1141"/>
      <c r="F424" s="1141"/>
      <c r="G424" s="1141"/>
      <c r="H424" s="1141"/>
      <c r="I424" s="1141"/>
      <c r="J424" s="1141"/>
      <c r="K424" s="1141"/>
      <c r="L424" s="1141"/>
      <c r="M424" s="1141"/>
      <c r="N424" s="1146"/>
      <c r="Z424" s="193"/>
      <c r="AA424" s="200"/>
      <c r="AB424" s="200"/>
      <c r="AG424" s="200"/>
      <c r="AJ424" s="109" t="s">
        <v>1693</v>
      </c>
      <c r="AK424" s="200"/>
      <c r="AM424" s="200"/>
    </row>
    <row r="425" spans="1:39" s="108" customFormat="1" ht="33.75" customHeight="1">
      <c r="A425" s="203"/>
      <c r="B425" s="204" t="s">
        <v>385</v>
      </c>
      <c r="C425" s="1141" t="s">
        <v>386</v>
      </c>
      <c r="D425" s="1141"/>
      <c r="E425" s="1141"/>
      <c r="F425" s="1141"/>
      <c r="G425" s="1141"/>
      <c r="H425" s="1141"/>
      <c r="I425" s="1141"/>
      <c r="J425" s="1141"/>
      <c r="K425" s="1141"/>
      <c r="L425" s="1141"/>
      <c r="M425" s="1141"/>
      <c r="N425" s="1146"/>
      <c r="Z425" s="193"/>
      <c r="AA425" s="200"/>
      <c r="AB425" s="200"/>
      <c r="AC425" s="109" t="s">
        <v>386</v>
      </c>
      <c r="AG425" s="200"/>
      <c r="AK425" s="200"/>
      <c r="AM425" s="200"/>
    </row>
    <row r="426" spans="1:39" s="108" customFormat="1" ht="12">
      <c r="A426" s="205"/>
      <c r="B426" s="206">
        <v>1</v>
      </c>
      <c r="C426" s="1141" t="s">
        <v>446</v>
      </c>
      <c r="D426" s="1141"/>
      <c r="E426" s="1141"/>
      <c r="F426" s="207"/>
      <c r="G426" s="207"/>
      <c r="H426" s="207"/>
      <c r="I426" s="207"/>
      <c r="J426" s="208">
        <v>342.84</v>
      </c>
      <c r="K426" s="209">
        <v>1.25</v>
      </c>
      <c r="L426" s="208">
        <v>4.29</v>
      </c>
      <c r="M426" s="207"/>
      <c r="N426" s="210"/>
      <c r="Z426" s="193"/>
      <c r="AA426" s="200"/>
      <c r="AB426" s="200"/>
      <c r="AD426" s="109" t="s">
        <v>446</v>
      </c>
      <c r="AG426" s="200"/>
      <c r="AK426" s="200"/>
      <c r="AM426" s="200"/>
    </row>
    <row r="427" spans="1:39" s="108" customFormat="1" ht="12">
      <c r="A427" s="205"/>
      <c r="B427" s="206">
        <v>2</v>
      </c>
      <c r="C427" s="1141" t="s">
        <v>387</v>
      </c>
      <c r="D427" s="1141"/>
      <c r="E427" s="1141"/>
      <c r="F427" s="207"/>
      <c r="G427" s="207"/>
      <c r="H427" s="207"/>
      <c r="I427" s="207"/>
      <c r="J427" s="208">
        <v>4.7699999999999996</v>
      </c>
      <c r="K427" s="209">
        <v>1.25</v>
      </c>
      <c r="L427" s="208">
        <v>0.06</v>
      </c>
      <c r="M427" s="207"/>
      <c r="N427" s="210"/>
      <c r="Z427" s="193"/>
      <c r="AA427" s="200"/>
      <c r="AB427" s="200"/>
      <c r="AD427" s="109" t="s">
        <v>387</v>
      </c>
      <c r="AG427" s="200"/>
      <c r="AK427" s="200"/>
      <c r="AM427" s="200"/>
    </row>
    <row r="428" spans="1:39" s="108" customFormat="1" ht="12">
      <c r="A428" s="205"/>
      <c r="B428" s="206">
        <v>3</v>
      </c>
      <c r="C428" s="1141" t="s">
        <v>388</v>
      </c>
      <c r="D428" s="1141"/>
      <c r="E428" s="1141"/>
      <c r="F428" s="207"/>
      <c r="G428" s="207"/>
      <c r="H428" s="207"/>
      <c r="I428" s="207"/>
      <c r="J428" s="208">
        <v>0.64</v>
      </c>
      <c r="K428" s="209">
        <v>1.25</v>
      </c>
      <c r="L428" s="208">
        <v>0.01</v>
      </c>
      <c r="M428" s="207"/>
      <c r="N428" s="210"/>
      <c r="Z428" s="193"/>
      <c r="AA428" s="200"/>
      <c r="AB428" s="200"/>
      <c r="AD428" s="109" t="s">
        <v>388</v>
      </c>
      <c r="AG428" s="200"/>
      <c r="AK428" s="200"/>
      <c r="AM428" s="200"/>
    </row>
    <row r="429" spans="1:39" s="108" customFormat="1" ht="12">
      <c r="A429" s="205"/>
      <c r="B429" s="206">
        <v>4</v>
      </c>
      <c r="C429" s="1141" t="s">
        <v>447</v>
      </c>
      <c r="D429" s="1141"/>
      <c r="E429" s="1141"/>
      <c r="F429" s="207"/>
      <c r="G429" s="207"/>
      <c r="H429" s="207"/>
      <c r="I429" s="207"/>
      <c r="J429" s="208">
        <v>106.42</v>
      </c>
      <c r="K429" s="207"/>
      <c r="L429" s="208">
        <v>1.06</v>
      </c>
      <c r="M429" s="207"/>
      <c r="N429" s="210"/>
      <c r="Z429" s="193"/>
      <c r="AA429" s="200"/>
      <c r="AB429" s="200"/>
      <c r="AD429" s="109" t="s">
        <v>447</v>
      </c>
      <c r="AG429" s="200"/>
      <c r="AK429" s="200"/>
      <c r="AM429" s="200"/>
    </row>
    <row r="430" spans="1:39" s="108" customFormat="1" ht="12">
      <c r="A430" s="205"/>
      <c r="B430" s="204"/>
      <c r="C430" s="1141" t="s">
        <v>448</v>
      </c>
      <c r="D430" s="1141"/>
      <c r="E430" s="1141"/>
      <c r="F430" s="207" t="s">
        <v>390</v>
      </c>
      <c r="G430" s="209">
        <v>34.56</v>
      </c>
      <c r="H430" s="209">
        <v>1.25</v>
      </c>
      <c r="I430" s="254">
        <v>0.432</v>
      </c>
      <c r="J430" s="204"/>
      <c r="K430" s="207"/>
      <c r="L430" s="204"/>
      <c r="M430" s="207"/>
      <c r="N430" s="210"/>
      <c r="Z430" s="193"/>
      <c r="AA430" s="200"/>
      <c r="AB430" s="200"/>
      <c r="AE430" s="109" t="s">
        <v>448</v>
      </c>
      <c r="AG430" s="200"/>
      <c r="AK430" s="200"/>
      <c r="AM430" s="200"/>
    </row>
    <row r="431" spans="1:39" s="108" customFormat="1" ht="12">
      <c r="A431" s="205"/>
      <c r="B431" s="204"/>
      <c r="C431" s="1141" t="s">
        <v>389</v>
      </c>
      <c r="D431" s="1141"/>
      <c r="E431" s="1141"/>
      <c r="F431" s="207" t="s">
        <v>390</v>
      </c>
      <c r="G431" s="209">
        <v>0.05</v>
      </c>
      <c r="H431" s="209">
        <v>1.25</v>
      </c>
      <c r="I431" s="249">
        <v>6.2500000000000001E-4</v>
      </c>
      <c r="J431" s="204"/>
      <c r="K431" s="207"/>
      <c r="L431" s="204"/>
      <c r="M431" s="207"/>
      <c r="N431" s="210"/>
      <c r="Z431" s="193"/>
      <c r="AA431" s="200"/>
      <c r="AB431" s="200"/>
      <c r="AE431" s="109" t="s">
        <v>389</v>
      </c>
      <c r="AG431" s="200"/>
      <c r="AK431" s="200"/>
      <c r="AM431" s="200"/>
    </row>
    <row r="432" spans="1:39" s="108" customFormat="1" ht="12" customHeight="1">
      <c r="A432" s="205"/>
      <c r="B432" s="204"/>
      <c r="C432" s="1150" t="s">
        <v>391</v>
      </c>
      <c r="D432" s="1150"/>
      <c r="E432" s="1150"/>
      <c r="F432" s="212"/>
      <c r="G432" s="212"/>
      <c r="H432" s="212"/>
      <c r="I432" s="212"/>
      <c r="J432" s="213">
        <v>454.03</v>
      </c>
      <c r="K432" s="212"/>
      <c r="L432" s="213">
        <v>5.41</v>
      </c>
      <c r="M432" s="212"/>
      <c r="N432" s="214"/>
      <c r="Z432" s="193"/>
      <c r="AA432" s="200"/>
      <c r="AB432" s="200"/>
      <c r="AF432" s="109" t="s">
        <v>391</v>
      </c>
      <c r="AG432" s="200"/>
      <c r="AK432" s="200"/>
      <c r="AM432" s="200"/>
    </row>
    <row r="433" spans="1:39" s="108" customFormat="1" ht="12">
      <c r="A433" s="205"/>
      <c r="B433" s="204"/>
      <c r="C433" s="1141" t="s">
        <v>392</v>
      </c>
      <c r="D433" s="1141"/>
      <c r="E433" s="1141"/>
      <c r="F433" s="207"/>
      <c r="G433" s="207"/>
      <c r="H433" s="207"/>
      <c r="I433" s="207"/>
      <c r="J433" s="204"/>
      <c r="K433" s="207"/>
      <c r="L433" s="208">
        <v>4.3</v>
      </c>
      <c r="M433" s="207"/>
      <c r="N433" s="210"/>
      <c r="Z433" s="193"/>
      <c r="AA433" s="200"/>
      <c r="AB433" s="200"/>
      <c r="AE433" s="109" t="s">
        <v>392</v>
      </c>
      <c r="AG433" s="200"/>
      <c r="AK433" s="200"/>
      <c r="AM433" s="200"/>
    </row>
    <row r="434" spans="1:39" s="108" customFormat="1" ht="22.5" customHeight="1">
      <c r="A434" s="205"/>
      <c r="B434" s="204" t="s">
        <v>885</v>
      </c>
      <c r="C434" s="1141" t="s">
        <v>886</v>
      </c>
      <c r="D434" s="1141"/>
      <c r="E434" s="1141"/>
      <c r="F434" s="207" t="s">
        <v>395</v>
      </c>
      <c r="G434" s="215">
        <v>97</v>
      </c>
      <c r="H434" s="207"/>
      <c r="I434" s="215">
        <v>97</v>
      </c>
      <c r="J434" s="204"/>
      <c r="K434" s="207"/>
      <c r="L434" s="208">
        <v>4.17</v>
      </c>
      <c r="M434" s="207"/>
      <c r="N434" s="210"/>
      <c r="Z434" s="193"/>
      <c r="AA434" s="200"/>
      <c r="AB434" s="200"/>
      <c r="AE434" s="109" t="s">
        <v>886</v>
      </c>
      <c r="AG434" s="200"/>
      <c r="AK434" s="200"/>
      <c r="AM434" s="200"/>
    </row>
    <row r="435" spans="1:39" s="108" customFormat="1" ht="22.5" customHeight="1">
      <c r="A435" s="205"/>
      <c r="B435" s="204" t="s">
        <v>887</v>
      </c>
      <c r="C435" s="1141" t="s">
        <v>888</v>
      </c>
      <c r="D435" s="1141"/>
      <c r="E435" s="1141"/>
      <c r="F435" s="207" t="s">
        <v>395</v>
      </c>
      <c r="G435" s="215">
        <v>51</v>
      </c>
      <c r="H435" s="207"/>
      <c r="I435" s="215">
        <v>51</v>
      </c>
      <c r="J435" s="204"/>
      <c r="K435" s="207"/>
      <c r="L435" s="208">
        <v>2.19</v>
      </c>
      <c r="M435" s="207"/>
      <c r="N435" s="210"/>
      <c r="Z435" s="193"/>
      <c r="AA435" s="200"/>
      <c r="AB435" s="200"/>
      <c r="AE435" s="109" t="s">
        <v>888</v>
      </c>
      <c r="AG435" s="200"/>
      <c r="AK435" s="200"/>
      <c r="AM435" s="200"/>
    </row>
    <row r="436" spans="1:39" s="108" customFormat="1" ht="12" customHeight="1">
      <c r="A436" s="216"/>
      <c r="B436" s="217"/>
      <c r="C436" s="1145" t="s">
        <v>398</v>
      </c>
      <c r="D436" s="1145"/>
      <c r="E436" s="1145"/>
      <c r="F436" s="196"/>
      <c r="G436" s="196"/>
      <c r="H436" s="196"/>
      <c r="I436" s="196"/>
      <c r="J436" s="198"/>
      <c r="K436" s="196"/>
      <c r="L436" s="218">
        <v>11.77</v>
      </c>
      <c r="M436" s="212"/>
      <c r="N436" s="199"/>
      <c r="Z436" s="193"/>
      <c r="AA436" s="200"/>
      <c r="AB436" s="200"/>
      <c r="AG436" s="200" t="s">
        <v>398</v>
      </c>
      <c r="AK436" s="200"/>
      <c r="AM436" s="200"/>
    </row>
    <row r="437" spans="1:39" s="108" customFormat="1" ht="45" customHeight="1">
      <c r="A437" s="194" t="s">
        <v>2201</v>
      </c>
      <c r="B437" s="195" t="s">
        <v>2202</v>
      </c>
      <c r="C437" s="1145" t="s">
        <v>2203</v>
      </c>
      <c r="D437" s="1145"/>
      <c r="E437" s="1145"/>
      <c r="F437" s="196" t="s">
        <v>2067</v>
      </c>
      <c r="G437" s="196"/>
      <c r="H437" s="196"/>
      <c r="I437" s="251">
        <v>1</v>
      </c>
      <c r="J437" s="222">
        <v>2824.17</v>
      </c>
      <c r="K437" s="219">
        <v>1.04236</v>
      </c>
      <c r="L437" s="218">
        <v>593.54999999999995</v>
      </c>
      <c r="M437" s="247">
        <v>4.96</v>
      </c>
      <c r="N437" s="260">
        <v>2944</v>
      </c>
      <c r="Z437" s="193"/>
      <c r="AA437" s="200"/>
      <c r="AB437" s="200" t="s">
        <v>2203</v>
      </c>
      <c r="AG437" s="200"/>
      <c r="AK437" s="200"/>
      <c r="AM437" s="200"/>
    </row>
    <row r="438" spans="1:39" s="108" customFormat="1" ht="12" customHeight="1">
      <c r="A438" s="216"/>
      <c r="B438" s="217"/>
      <c r="C438" s="1141" t="s">
        <v>923</v>
      </c>
      <c r="D438" s="1141"/>
      <c r="E438" s="1141"/>
      <c r="F438" s="1141"/>
      <c r="G438" s="1141"/>
      <c r="H438" s="1141"/>
      <c r="I438" s="1141"/>
      <c r="J438" s="1141"/>
      <c r="K438" s="1141"/>
      <c r="L438" s="1141"/>
      <c r="M438" s="1141"/>
      <c r="N438" s="1146"/>
      <c r="Z438" s="193"/>
      <c r="AA438" s="200"/>
      <c r="AB438" s="200"/>
      <c r="AG438" s="200"/>
      <c r="AH438" s="109" t="s">
        <v>923</v>
      </c>
      <c r="AK438" s="200"/>
      <c r="AM438" s="200"/>
    </row>
    <row r="439" spans="1:39" s="108" customFormat="1" ht="12" customHeight="1">
      <c r="A439" s="201"/>
      <c r="B439" s="202"/>
      <c r="C439" s="1141" t="s">
        <v>2204</v>
      </c>
      <c r="D439" s="1141"/>
      <c r="E439" s="1141"/>
      <c r="F439" s="1141"/>
      <c r="G439" s="1141"/>
      <c r="H439" s="1141"/>
      <c r="I439" s="1141"/>
      <c r="J439" s="1141"/>
      <c r="K439" s="1141"/>
      <c r="L439" s="1141"/>
      <c r="M439" s="1141"/>
      <c r="N439" s="1146"/>
      <c r="Z439" s="193"/>
      <c r="AA439" s="200"/>
      <c r="AB439" s="200"/>
      <c r="AG439" s="200"/>
      <c r="AI439" s="109" t="s">
        <v>2204</v>
      </c>
      <c r="AK439" s="200"/>
      <c r="AM439" s="200"/>
    </row>
    <row r="440" spans="1:39" s="108" customFormat="1" ht="22.5" customHeight="1">
      <c r="A440" s="203"/>
      <c r="B440" s="204" t="s">
        <v>925</v>
      </c>
      <c r="C440" s="1141" t="s">
        <v>926</v>
      </c>
      <c r="D440" s="1141"/>
      <c r="E440" s="1141"/>
      <c r="F440" s="1141"/>
      <c r="G440" s="1141"/>
      <c r="H440" s="1141"/>
      <c r="I440" s="1141"/>
      <c r="J440" s="1141"/>
      <c r="K440" s="1141"/>
      <c r="L440" s="1141"/>
      <c r="M440" s="1141"/>
      <c r="N440" s="1146"/>
      <c r="Z440" s="193"/>
      <c r="AA440" s="200"/>
      <c r="AB440" s="200"/>
      <c r="AC440" s="109" t="s">
        <v>926</v>
      </c>
      <c r="AG440" s="200"/>
      <c r="AK440" s="200"/>
      <c r="AM440" s="200"/>
    </row>
    <row r="441" spans="1:39" s="108" customFormat="1" ht="22.5" customHeight="1">
      <c r="A441" s="203"/>
      <c r="B441" s="204" t="s">
        <v>927</v>
      </c>
      <c r="C441" s="1141" t="s">
        <v>928</v>
      </c>
      <c r="D441" s="1141"/>
      <c r="E441" s="1141"/>
      <c r="F441" s="1141"/>
      <c r="G441" s="1141"/>
      <c r="H441" s="1141"/>
      <c r="I441" s="1141"/>
      <c r="J441" s="1141"/>
      <c r="K441" s="1141"/>
      <c r="L441" s="1141"/>
      <c r="M441" s="1141"/>
      <c r="N441" s="1146"/>
      <c r="Z441" s="193"/>
      <c r="AA441" s="200"/>
      <c r="AB441" s="200"/>
      <c r="AC441" s="109" t="s">
        <v>928</v>
      </c>
      <c r="AG441" s="200"/>
      <c r="AK441" s="200"/>
      <c r="AM441" s="200"/>
    </row>
    <row r="442" spans="1:39" s="108" customFormat="1" ht="12" customHeight="1">
      <c r="A442" s="216"/>
      <c r="B442" s="217"/>
      <c r="C442" s="1145" t="s">
        <v>398</v>
      </c>
      <c r="D442" s="1145"/>
      <c r="E442" s="1145"/>
      <c r="F442" s="196"/>
      <c r="G442" s="196"/>
      <c r="H442" s="196"/>
      <c r="I442" s="196"/>
      <c r="J442" s="198"/>
      <c r="K442" s="196"/>
      <c r="L442" s="218">
        <v>593.54999999999995</v>
      </c>
      <c r="M442" s="212"/>
      <c r="N442" s="260">
        <v>2944</v>
      </c>
      <c r="Z442" s="193"/>
      <c r="AA442" s="200"/>
      <c r="AB442" s="200"/>
      <c r="AG442" s="200" t="s">
        <v>398</v>
      </c>
      <c r="AK442" s="200"/>
      <c r="AM442" s="200"/>
    </row>
    <row r="443" spans="1:39" s="108" customFormat="1" ht="12" customHeight="1">
      <c r="A443" s="1147" t="s">
        <v>2205</v>
      </c>
      <c r="B443" s="1148"/>
      <c r="C443" s="1148"/>
      <c r="D443" s="1148"/>
      <c r="E443" s="1148"/>
      <c r="F443" s="1148"/>
      <c r="G443" s="1148"/>
      <c r="H443" s="1148"/>
      <c r="I443" s="1148"/>
      <c r="J443" s="1148"/>
      <c r="K443" s="1148"/>
      <c r="L443" s="1148"/>
      <c r="M443" s="1148"/>
      <c r="N443" s="1149"/>
      <c r="Z443" s="193"/>
      <c r="AA443" s="200" t="s">
        <v>2205</v>
      </c>
      <c r="AB443" s="200"/>
      <c r="AG443" s="200"/>
      <c r="AK443" s="200"/>
      <c r="AM443" s="200"/>
    </row>
    <row r="444" spans="1:39" s="108" customFormat="1" ht="22.5" customHeight="1">
      <c r="A444" s="194" t="s">
        <v>656</v>
      </c>
      <c r="B444" s="195" t="s">
        <v>2140</v>
      </c>
      <c r="C444" s="1145" t="s">
        <v>2141</v>
      </c>
      <c r="D444" s="1145"/>
      <c r="E444" s="1145"/>
      <c r="F444" s="196" t="s">
        <v>486</v>
      </c>
      <c r="G444" s="196"/>
      <c r="H444" s="196"/>
      <c r="I444" s="251">
        <v>1</v>
      </c>
      <c r="J444" s="198"/>
      <c r="K444" s="196"/>
      <c r="L444" s="198"/>
      <c r="M444" s="196"/>
      <c r="N444" s="199"/>
      <c r="Z444" s="193"/>
      <c r="AA444" s="200"/>
      <c r="AB444" s="200" t="s">
        <v>2141</v>
      </c>
      <c r="AG444" s="200"/>
      <c r="AK444" s="200"/>
      <c r="AM444" s="200"/>
    </row>
    <row r="445" spans="1:39" s="108" customFormat="1" ht="33.75" customHeight="1">
      <c r="A445" s="203"/>
      <c r="B445" s="204" t="s">
        <v>385</v>
      </c>
      <c r="C445" s="1141" t="s">
        <v>386</v>
      </c>
      <c r="D445" s="1141"/>
      <c r="E445" s="1141"/>
      <c r="F445" s="1141"/>
      <c r="G445" s="1141"/>
      <c r="H445" s="1141"/>
      <c r="I445" s="1141"/>
      <c r="J445" s="1141"/>
      <c r="K445" s="1141"/>
      <c r="L445" s="1141"/>
      <c r="M445" s="1141"/>
      <c r="N445" s="1146"/>
      <c r="Z445" s="193"/>
      <c r="AA445" s="200"/>
      <c r="AB445" s="200"/>
      <c r="AC445" s="109" t="s">
        <v>386</v>
      </c>
      <c r="AG445" s="200"/>
      <c r="AK445" s="200"/>
      <c r="AM445" s="200"/>
    </row>
    <row r="446" spans="1:39" s="108" customFormat="1" ht="12">
      <c r="A446" s="205"/>
      <c r="B446" s="206">
        <v>1</v>
      </c>
      <c r="C446" s="1141" t="s">
        <v>446</v>
      </c>
      <c r="D446" s="1141"/>
      <c r="E446" s="1141"/>
      <c r="F446" s="207"/>
      <c r="G446" s="207"/>
      <c r="H446" s="207"/>
      <c r="I446" s="207"/>
      <c r="J446" s="208">
        <v>69.95</v>
      </c>
      <c r="K446" s="209">
        <v>1.25</v>
      </c>
      <c r="L446" s="208">
        <v>87.44</v>
      </c>
      <c r="M446" s="207"/>
      <c r="N446" s="210"/>
      <c r="Z446" s="193"/>
      <c r="AA446" s="200"/>
      <c r="AB446" s="200"/>
      <c r="AD446" s="109" t="s">
        <v>446</v>
      </c>
      <c r="AG446" s="200"/>
      <c r="AK446" s="200"/>
      <c r="AM446" s="200"/>
    </row>
    <row r="447" spans="1:39" s="108" customFormat="1" ht="12">
      <c r="A447" s="205"/>
      <c r="B447" s="206">
        <v>2</v>
      </c>
      <c r="C447" s="1141" t="s">
        <v>387</v>
      </c>
      <c r="D447" s="1141"/>
      <c r="E447" s="1141"/>
      <c r="F447" s="207"/>
      <c r="G447" s="207"/>
      <c r="H447" s="207"/>
      <c r="I447" s="207"/>
      <c r="J447" s="208">
        <v>31.96</v>
      </c>
      <c r="K447" s="209">
        <v>1.25</v>
      </c>
      <c r="L447" s="208">
        <v>39.950000000000003</v>
      </c>
      <c r="M447" s="207"/>
      <c r="N447" s="210"/>
      <c r="Z447" s="193"/>
      <c r="AA447" s="200"/>
      <c r="AB447" s="200"/>
      <c r="AD447" s="109" t="s">
        <v>387</v>
      </c>
      <c r="AG447" s="200"/>
      <c r="AK447" s="200"/>
      <c r="AM447" s="200"/>
    </row>
    <row r="448" spans="1:39" s="108" customFormat="1" ht="12">
      <c r="A448" s="205"/>
      <c r="B448" s="206">
        <v>3</v>
      </c>
      <c r="C448" s="1141" t="s">
        <v>388</v>
      </c>
      <c r="D448" s="1141"/>
      <c r="E448" s="1141"/>
      <c r="F448" s="207"/>
      <c r="G448" s="207"/>
      <c r="H448" s="207"/>
      <c r="I448" s="207"/>
      <c r="J448" s="208">
        <v>3.32</v>
      </c>
      <c r="K448" s="209">
        <v>1.25</v>
      </c>
      <c r="L448" s="208">
        <v>4.1500000000000004</v>
      </c>
      <c r="M448" s="207"/>
      <c r="N448" s="210"/>
      <c r="Z448" s="193"/>
      <c r="AA448" s="200"/>
      <c r="AB448" s="200"/>
      <c r="AD448" s="109" t="s">
        <v>388</v>
      </c>
      <c r="AG448" s="200"/>
      <c r="AK448" s="200"/>
      <c r="AM448" s="200"/>
    </row>
    <row r="449" spans="1:39" s="108" customFormat="1" ht="12">
      <c r="A449" s="205"/>
      <c r="B449" s="206">
        <v>4</v>
      </c>
      <c r="C449" s="1141" t="s">
        <v>447</v>
      </c>
      <c r="D449" s="1141"/>
      <c r="E449" s="1141"/>
      <c r="F449" s="207"/>
      <c r="G449" s="207"/>
      <c r="H449" s="207"/>
      <c r="I449" s="207"/>
      <c r="J449" s="208">
        <v>45.17</v>
      </c>
      <c r="K449" s="207"/>
      <c r="L449" s="208">
        <v>45.17</v>
      </c>
      <c r="M449" s="207"/>
      <c r="N449" s="210"/>
      <c r="Z449" s="193"/>
      <c r="AA449" s="200"/>
      <c r="AB449" s="200"/>
      <c r="AD449" s="109" t="s">
        <v>447</v>
      </c>
      <c r="AG449" s="200"/>
      <c r="AK449" s="200"/>
      <c r="AM449" s="200"/>
    </row>
    <row r="450" spans="1:39" s="108" customFormat="1" ht="12">
      <c r="A450" s="205"/>
      <c r="B450" s="204"/>
      <c r="C450" s="1141" t="s">
        <v>448</v>
      </c>
      <c r="D450" s="1141"/>
      <c r="E450" s="1141"/>
      <c r="F450" s="207" t="s">
        <v>390</v>
      </c>
      <c r="G450" s="248">
        <v>8.1999999999999993</v>
      </c>
      <c r="H450" s="209">
        <v>1.25</v>
      </c>
      <c r="I450" s="209">
        <v>10.25</v>
      </c>
      <c r="J450" s="204"/>
      <c r="K450" s="207"/>
      <c r="L450" s="204"/>
      <c r="M450" s="207"/>
      <c r="N450" s="210"/>
      <c r="Z450" s="193"/>
      <c r="AA450" s="200"/>
      <c r="AB450" s="200"/>
      <c r="AE450" s="109" t="s">
        <v>448</v>
      </c>
      <c r="AG450" s="200"/>
      <c r="AK450" s="200"/>
      <c r="AM450" s="200"/>
    </row>
    <row r="451" spans="1:39" s="108" customFormat="1" ht="12">
      <c r="A451" s="205"/>
      <c r="B451" s="204"/>
      <c r="C451" s="1141" t="s">
        <v>389</v>
      </c>
      <c r="D451" s="1141"/>
      <c r="E451" s="1141"/>
      <c r="F451" s="207" t="s">
        <v>390</v>
      </c>
      <c r="G451" s="209">
        <v>0.33</v>
      </c>
      <c r="H451" s="209">
        <v>1.25</v>
      </c>
      <c r="I451" s="250">
        <v>0.41249999999999998</v>
      </c>
      <c r="J451" s="204"/>
      <c r="K451" s="207"/>
      <c r="L451" s="204"/>
      <c r="M451" s="207"/>
      <c r="N451" s="210"/>
      <c r="Z451" s="193"/>
      <c r="AA451" s="200"/>
      <c r="AB451" s="200"/>
      <c r="AE451" s="109" t="s">
        <v>389</v>
      </c>
      <c r="AG451" s="200"/>
      <c r="AK451" s="200"/>
      <c r="AM451" s="200"/>
    </row>
    <row r="452" spans="1:39" s="108" customFormat="1" ht="12" customHeight="1">
      <c r="A452" s="205"/>
      <c r="B452" s="204"/>
      <c r="C452" s="1150" t="s">
        <v>391</v>
      </c>
      <c r="D452" s="1150"/>
      <c r="E452" s="1150"/>
      <c r="F452" s="212"/>
      <c r="G452" s="212"/>
      <c r="H452" s="212"/>
      <c r="I452" s="212"/>
      <c r="J452" s="213">
        <v>147.08000000000001</v>
      </c>
      <c r="K452" s="212"/>
      <c r="L452" s="213">
        <v>172.56</v>
      </c>
      <c r="M452" s="212"/>
      <c r="N452" s="214"/>
      <c r="Z452" s="193"/>
      <c r="AA452" s="200"/>
      <c r="AB452" s="200"/>
      <c r="AF452" s="109" t="s">
        <v>391</v>
      </c>
      <c r="AG452" s="200"/>
      <c r="AK452" s="200"/>
      <c r="AM452" s="200"/>
    </row>
    <row r="453" spans="1:39" s="108" customFormat="1" ht="12">
      <c r="A453" s="205"/>
      <c r="B453" s="204"/>
      <c r="C453" s="1141" t="s">
        <v>392</v>
      </c>
      <c r="D453" s="1141"/>
      <c r="E453" s="1141"/>
      <c r="F453" s="207"/>
      <c r="G453" s="207"/>
      <c r="H453" s="207"/>
      <c r="I453" s="207"/>
      <c r="J453" s="204"/>
      <c r="K453" s="207"/>
      <c r="L453" s="208">
        <v>91.59</v>
      </c>
      <c r="M453" s="207"/>
      <c r="N453" s="210"/>
      <c r="Z453" s="193"/>
      <c r="AA453" s="200"/>
      <c r="AB453" s="200"/>
      <c r="AE453" s="109" t="s">
        <v>392</v>
      </c>
      <c r="AG453" s="200"/>
      <c r="AK453" s="200"/>
      <c r="AM453" s="200"/>
    </row>
    <row r="454" spans="1:39" s="108" customFormat="1" ht="22.5" customHeight="1">
      <c r="A454" s="205"/>
      <c r="B454" s="204" t="s">
        <v>1014</v>
      </c>
      <c r="C454" s="1141" t="s">
        <v>1015</v>
      </c>
      <c r="D454" s="1141"/>
      <c r="E454" s="1141"/>
      <c r="F454" s="207" t="s">
        <v>395</v>
      </c>
      <c r="G454" s="215">
        <v>90</v>
      </c>
      <c r="H454" s="207"/>
      <c r="I454" s="215">
        <v>90</v>
      </c>
      <c r="J454" s="204"/>
      <c r="K454" s="207"/>
      <c r="L454" s="208">
        <v>82.43</v>
      </c>
      <c r="M454" s="207"/>
      <c r="N454" s="210"/>
      <c r="Z454" s="193"/>
      <c r="AA454" s="200"/>
      <c r="AB454" s="200"/>
      <c r="AE454" s="109" t="s">
        <v>1015</v>
      </c>
      <c r="AG454" s="200"/>
      <c r="AK454" s="200"/>
      <c r="AM454" s="200"/>
    </row>
    <row r="455" spans="1:39" s="108" customFormat="1" ht="22.5" customHeight="1">
      <c r="A455" s="205"/>
      <c r="B455" s="204" t="s">
        <v>1016</v>
      </c>
      <c r="C455" s="1141" t="s">
        <v>1017</v>
      </c>
      <c r="D455" s="1141"/>
      <c r="E455" s="1141"/>
      <c r="F455" s="207" t="s">
        <v>395</v>
      </c>
      <c r="G455" s="215">
        <v>46</v>
      </c>
      <c r="H455" s="207"/>
      <c r="I455" s="215">
        <v>46</v>
      </c>
      <c r="J455" s="204"/>
      <c r="K455" s="207"/>
      <c r="L455" s="208">
        <v>42.13</v>
      </c>
      <c r="M455" s="207"/>
      <c r="N455" s="210"/>
      <c r="Z455" s="193"/>
      <c r="AA455" s="200"/>
      <c r="AB455" s="200"/>
      <c r="AE455" s="109" t="s">
        <v>1017</v>
      </c>
      <c r="AG455" s="200"/>
      <c r="AK455" s="200"/>
      <c r="AM455" s="200"/>
    </row>
    <row r="456" spans="1:39" s="108" customFormat="1" ht="12" customHeight="1">
      <c r="A456" s="216"/>
      <c r="B456" s="217"/>
      <c r="C456" s="1145" t="s">
        <v>398</v>
      </c>
      <c r="D456" s="1145"/>
      <c r="E456" s="1145"/>
      <c r="F456" s="196"/>
      <c r="G456" s="196"/>
      <c r="H456" s="196"/>
      <c r="I456" s="196"/>
      <c r="J456" s="198"/>
      <c r="K456" s="196"/>
      <c r="L456" s="218">
        <v>297.12</v>
      </c>
      <c r="M456" s="212"/>
      <c r="N456" s="199"/>
      <c r="Z456" s="193"/>
      <c r="AA456" s="200"/>
      <c r="AB456" s="200"/>
      <c r="AG456" s="200" t="s">
        <v>398</v>
      </c>
      <c r="AK456" s="200"/>
      <c r="AM456" s="200"/>
    </row>
    <row r="457" spans="1:39" s="108" customFormat="1" ht="45" customHeight="1">
      <c r="A457" s="194" t="s">
        <v>2206</v>
      </c>
      <c r="B457" s="195" t="s">
        <v>2142</v>
      </c>
      <c r="C457" s="1145" t="s">
        <v>2143</v>
      </c>
      <c r="D457" s="1145"/>
      <c r="E457" s="1145"/>
      <c r="F457" s="196" t="s">
        <v>2067</v>
      </c>
      <c r="G457" s="196"/>
      <c r="H457" s="196"/>
      <c r="I457" s="251">
        <v>1</v>
      </c>
      <c r="J457" s="222">
        <v>99764.17</v>
      </c>
      <c r="K457" s="219">
        <v>1.04236</v>
      </c>
      <c r="L457" s="222">
        <v>20965.73</v>
      </c>
      <c r="M457" s="247">
        <v>4.96</v>
      </c>
      <c r="N457" s="260">
        <v>103990</v>
      </c>
      <c r="Z457" s="193"/>
      <c r="AA457" s="200"/>
      <c r="AB457" s="200" t="s">
        <v>2143</v>
      </c>
      <c r="AG457" s="200"/>
      <c r="AK457" s="200"/>
      <c r="AM457" s="200"/>
    </row>
    <row r="458" spans="1:39" s="108" customFormat="1" ht="12" customHeight="1">
      <c r="A458" s="216"/>
      <c r="B458" s="217"/>
      <c r="C458" s="1141" t="s">
        <v>923</v>
      </c>
      <c r="D458" s="1141"/>
      <c r="E458" s="1141"/>
      <c r="F458" s="1141"/>
      <c r="G458" s="1141"/>
      <c r="H458" s="1141"/>
      <c r="I458" s="1141"/>
      <c r="J458" s="1141"/>
      <c r="K458" s="1141"/>
      <c r="L458" s="1141"/>
      <c r="M458" s="1141"/>
      <c r="N458" s="1146"/>
      <c r="Z458" s="193"/>
      <c r="AA458" s="200"/>
      <c r="AB458" s="200"/>
      <c r="AG458" s="200"/>
      <c r="AH458" s="109" t="s">
        <v>923</v>
      </c>
      <c r="AK458" s="200"/>
      <c r="AM458" s="200"/>
    </row>
    <row r="459" spans="1:39" s="108" customFormat="1" ht="12" customHeight="1">
      <c r="A459" s="201"/>
      <c r="B459" s="202"/>
      <c r="C459" s="1141" t="s">
        <v>2144</v>
      </c>
      <c r="D459" s="1141"/>
      <c r="E459" s="1141"/>
      <c r="F459" s="1141"/>
      <c r="G459" s="1141"/>
      <c r="H459" s="1141"/>
      <c r="I459" s="1141"/>
      <c r="J459" s="1141"/>
      <c r="K459" s="1141"/>
      <c r="L459" s="1141"/>
      <c r="M459" s="1141"/>
      <c r="N459" s="1146"/>
      <c r="Z459" s="193"/>
      <c r="AA459" s="200"/>
      <c r="AB459" s="200"/>
      <c r="AG459" s="200"/>
      <c r="AI459" s="109" t="s">
        <v>2144</v>
      </c>
      <c r="AK459" s="200"/>
      <c r="AM459" s="200"/>
    </row>
    <row r="460" spans="1:39" s="108" customFormat="1" ht="22.5" customHeight="1">
      <c r="A460" s="203"/>
      <c r="B460" s="204" t="s">
        <v>925</v>
      </c>
      <c r="C460" s="1141" t="s">
        <v>926</v>
      </c>
      <c r="D460" s="1141"/>
      <c r="E460" s="1141"/>
      <c r="F460" s="1141"/>
      <c r="G460" s="1141"/>
      <c r="H460" s="1141"/>
      <c r="I460" s="1141"/>
      <c r="J460" s="1141"/>
      <c r="K460" s="1141"/>
      <c r="L460" s="1141"/>
      <c r="M460" s="1141"/>
      <c r="N460" s="1146"/>
      <c r="Z460" s="193"/>
      <c r="AA460" s="200"/>
      <c r="AB460" s="200"/>
      <c r="AC460" s="109" t="s">
        <v>926</v>
      </c>
      <c r="AG460" s="200"/>
      <c r="AK460" s="200"/>
      <c r="AM460" s="200"/>
    </row>
    <row r="461" spans="1:39" s="108" customFormat="1" ht="22.5" customHeight="1">
      <c r="A461" s="203"/>
      <c r="B461" s="204" t="s">
        <v>927</v>
      </c>
      <c r="C461" s="1141" t="s">
        <v>928</v>
      </c>
      <c r="D461" s="1141"/>
      <c r="E461" s="1141"/>
      <c r="F461" s="1141"/>
      <c r="G461" s="1141"/>
      <c r="H461" s="1141"/>
      <c r="I461" s="1141"/>
      <c r="J461" s="1141"/>
      <c r="K461" s="1141"/>
      <c r="L461" s="1141"/>
      <c r="M461" s="1141"/>
      <c r="N461" s="1146"/>
      <c r="Z461" s="193"/>
      <c r="AA461" s="200"/>
      <c r="AB461" s="200"/>
      <c r="AC461" s="109" t="s">
        <v>928</v>
      </c>
      <c r="AG461" s="200"/>
      <c r="AK461" s="200"/>
      <c r="AM461" s="200"/>
    </row>
    <row r="462" spans="1:39" s="108" customFormat="1" ht="12" customHeight="1">
      <c r="A462" s="216"/>
      <c r="B462" s="217"/>
      <c r="C462" s="1145" t="s">
        <v>398</v>
      </c>
      <c r="D462" s="1145"/>
      <c r="E462" s="1145"/>
      <c r="F462" s="196"/>
      <c r="G462" s="196"/>
      <c r="H462" s="196"/>
      <c r="I462" s="196"/>
      <c r="J462" s="198"/>
      <c r="K462" s="196"/>
      <c r="L462" s="222">
        <v>20965.73</v>
      </c>
      <c r="M462" s="212"/>
      <c r="N462" s="260">
        <v>103990</v>
      </c>
      <c r="Z462" s="193"/>
      <c r="AA462" s="200"/>
      <c r="AB462" s="200"/>
      <c r="AG462" s="200" t="s">
        <v>398</v>
      </c>
      <c r="AK462" s="200"/>
      <c r="AM462" s="200"/>
    </row>
    <row r="463" spans="1:39" s="108" customFormat="1" ht="45" customHeight="1">
      <c r="A463" s="194" t="s">
        <v>1008</v>
      </c>
      <c r="B463" s="195" t="s">
        <v>2207</v>
      </c>
      <c r="C463" s="1145" t="s">
        <v>2208</v>
      </c>
      <c r="D463" s="1145"/>
      <c r="E463" s="1145"/>
      <c r="F463" s="196" t="s">
        <v>2067</v>
      </c>
      <c r="G463" s="196"/>
      <c r="H463" s="196"/>
      <c r="I463" s="251">
        <v>1</v>
      </c>
      <c r="J463" s="222">
        <v>2042.5</v>
      </c>
      <c r="K463" s="219">
        <v>1.04236</v>
      </c>
      <c r="L463" s="218">
        <v>429.23</v>
      </c>
      <c r="M463" s="247">
        <v>4.96</v>
      </c>
      <c r="N463" s="260">
        <v>2129</v>
      </c>
      <c r="Z463" s="193"/>
      <c r="AA463" s="200"/>
      <c r="AB463" s="200" t="s">
        <v>2208</v>
      </c>
      <c r="AG463" s="200"/>
      <c r="AK463" s="200"/>
      <c r="AM463" s="200"/>
    </row>
    <row r="464" spans="1:39" s="108" customFormat="1" ht="12" customHeight="1">
      <c r="A464" s="216"/>
      <c r="B464" s="217"/>
      <c r="C464" s="1141" t="s">
        <v>923</v>
      </c>
      <c r="D464" s="1141"/>
      <c r="E464" s="1141"/>
      <c r="F464" s="1141"/>
      <c r="G464" s="1141"/>
      <c r="H464" s="1141"/>
      <c r="I464" s="1141"/>
      <c r="J464" s="1141"/>
      <c r="K464" s="1141"/>
      <c r="L464" s="1141"/>
      <c r="M464" s="1141"/>
      <c r="N464" s="1146"/>
      <c r="Z464" s="193"/>
      <c r="AA464" s="200"/>
      <c r="AB464" s="200"/>
      <c r="AG464" s="200"/>
      <c r="AH464" s="109" t="s">
        <v>923</v>
      </c>
      <c r="AK464" s="200"/>
      <c r="AM464" s="200"/>
    </row>
    <row r="465" spans="1:39" s="108" customFormat="1" ht="12" customHeight="1">
      <c r="A465" s="201"/>
      <c r="B465" s="202"/>
      <c r="C465" s="1141" t="s">
        <v>2209</v>
      </c>
      <c r="D465" s="1141"/>
      <c r="E465" s="1141"/>
      <c r="F465" s="1141"/>
      <c r="G465" s="1141"/>
      <c r="H465" s="1141"/>
      <c r="I465" s="1141"/>
      <c r="J465" s="1141"/>
      <c r="K465" s="1141"/>
      <c r="L465" s="1141"/>
      <c r="M465" s="1141"/>
      <c r="N465" s="1146"/>
      <c r="Z465" s="193"/>
      <c r="AA465" s="200"/>
      <c r="AB465" s="200"/>
      <c r="AG465" s="200"/>
      <c r="AI465" s="109" t="s">
        <v>2209</v>
      </c>
      <c r="AK465" s="200"/>
      <c r="AM465" s="200"/>
    </row>
    <row r="466" spans="1:39" s="108" customFormat="1" ht="22.5" customHeight="1">
      <c r="A466" s="203"/>
      <c r="B466" s="204" t="s">
        <v>925</v>
      </c>
      <c r="C466" s="1141" t="s">
        <v>926</v>
      </c>
      <c r="D466" s="1141"/>
      <c r="E466" s="1141"/>
      <c r="F466" s="1141"/>
      <c r="G466" s="1141"/>
      <c r="H466" s="1141"/>
      <c r="I466" s="1141"/>
      <c r="J466" s="1141"/>
      <c r="K466" s="1141"/>
      <c r="L466" s="1141"/>
      <c r="M466" s="1141"/>
      <c r="N466" s="1146"/>
      <c r="Z466" s="193"/>
      <c r="AA466" s="200"/>
      <c r="AB466" s="200"/>
      <c r="AC466" s="109" t="s">
        <v>926</v>
      </c>
      <c r="AG466" s="200"/>
      <c r="AK466" s="200"/>
      <c r="AM466" s="200"/>
    </row>
    <row r="467" spans="1:39" s="108" customFormat="1" ht="22.5" customHeight="1">
      <c r="A467" s="203"/>
      <c r="B467" s="204" t="s">
        <v>927</v>
      </c>
      <c r="C467" s="1141" t="s">
        <v>928</v>
      </c>
      <c r="D467" s="1141"/>
      <c r="E467" s="1141"/>
      <c r="F467" s="1141"/>
      <c r="G467" s="1141"/>
      <c r="H467" s="1141"/>
      <c r="I467" s="1141"/>
      <c r="J467" s="1141"/>
      <c r="K467" s="1141"/>
      <c r="L467" s="1141"/>
      <c r="M467" s="1141"/>
      <c r="N467" s="1146"/>
      <c r="Z467" s="193"/>
      <c r="AA467" s="200"/>
      <c r="AB467" s="200"/>
      <c r="AC467" s="109" t="s">
        <v>928</v>
      </c>
      <c r="AG467" s="200"/>
      <c r="AK467" s="200"/>
      <c r="AM467" s="200"/>
    </row>
    <row r="468" spans="1:39" s="108" customFormat="1" ht="12" customHeight="1">
      <c r="A468" s="216"/>
      <c r="B468" s="217"/>
      <c r="C468" s="1145" t="s">
        <v>398</v>
      </c>
      <c r="D468" s="1145"/>
      <c r="E468" s="1145"/>
      <c r="F468" s="196"/>
      <c r="G468" s="196"/>
      <c r="H468" s="196"/>
      <c r="I468" s="196"/>
      <c r="J468" s="198"/>
      <c r="K468" s="196"/>
      <c r="L468" s="218">
        <v>429.23</v>
      </c>
      <c r="M468" s="212"/>
      <c r="N468" s="260">
        <v>2129</v>
      </c>
      <c r="Z468" s="193"/>
      <c r="AA468" s="200"/>
      <c r="AB468" s="200"/>
      <c r="AG468" s="200" t="s">
        <v>398</v>
      </c>
      <c r="AK468" s="200"/>
      <c r="AM468" s="200"/>
    </row>
    <row r="469" spans="1:39" s="108" customFormat="1" ht="45" customHeight="1">
      <c r="A469" s="194" t="s">
        <v>2210</v>
      </c>
      <c r="B469" s="195" t="s">
        <v>2211</v>
      </c>
      <c r="C469" s="1145" t="s">
        <v>2212</v>
      </c>
      <c r="D469" s="1145"/>
      <c r="E469" s="1145"/>
      <c r="F469" s="196" t="s">
        <v>2067</v>
      </c>
      <c r="G469" s="196"/>
      <c r="H469" s="196"/>
      <c r="I469" s="251">
        <v>1</v>
      </c>
      <c r="J469" s="222">
        <v>1259.5899999999999</v>
      </c>
      <c r="K469" s="219">
        <v>1.04236</v>
      </c>
      <c r="L469" s="218">
        <v>264.72000000000003</v>
      </c>
      <c r="M469" s="247">
        <v>4.96</v>
      </c>
      <c r="N469" s="260">
        <v>1313</v>
      </c>
      <c r="Z469" s="193"/>
      <c r="AA469" s="200"/>
      <c r="AB469" s="200" t="s">
        <v>2212</v>
      </c>
      <c r="AG469" s="200"/>
      <c r="AK469" s="200"/>
      <c r="AM469" s="200"/>
    </row>
    <row r="470" spans="1:39" s="108" customFormat="1" ht="12" customHeight="1">
      <c r="A470" s="216"/>
      <c r="B470" s="217"/>
      <c r="C470" s="1141" t="s">
        <v>923</v>
      </c>
      <c r="D470" s="1141"/>
      <c r="E470" s="1141"/>
      <c r="F470" s="1141"/>
      <c r="G470" s="1141"/>
      <c r="H470" s="1141"/>
      <c r="I470" s="1141"/>
      <c r="J470" s="1141"/>
      <c r="K470" s="1141"/>
      <c r="L470" s="1141"/>
      <c r="M470" s="1141"/>
      <c r="N470" s="1146"/>
      <c r="Z470" s="193"/>
      <c r="AA470" s="200"/>
      <c r="AB470" s="200"/>
      <c r="AG470" s="200"/>
      <c r="AH470" s="109" t="s">
        <v>923</v>
      </c>
      <c r="AK470" s="200"/>
      <c r="AM470" s="200"/>
    </row>
    <row r="471" spans="1:39" s="108" customFormat="1" ht="12" customHeight="1">
      <c r="A471" s="201"/>
      <c r="B471" s="202"/>
      <c r="C471" s="1141" t="s">
        <v>2213</v>
      </c>
      <c r="D471" s="1141"/>
      <c r="E471" s="1141"/>
      <c r="F471" s="1141"/>
      <c r="G471" s="1141"/>
      <c r="H471" s="1141"/>
      <c r="I471" s="1141"/>
      <c r="J471" s="1141"/>
      <c r="K471" s="1141"/>
      <c r="L471" s="1141"/>
      <c r="M471" s="1141"/>
      <c r="N471" s="1146"/>
      <c r="Z471" s="193"/>
      <c r="AA471" s="200"/>
      <c r="AB471" s="200"/>
      <c r="AG471" s="200"/>
      <c r="AI471" s="109" t="s">
        <v>2213</v>
      </c>
      <c r="AK471" s="200"/>
      <c r="AM471" s="200"/>
    </row>
    <row r="472" spans="1:39" s="108" customFormat="1" ht="22.5" customHeight="1">
      <c r="A472" s="203"/>
      <c r="B472" s="204" t="s">
        <v>925</v>
      </c>
      <c r="C472" s="1141" t="s">
        <v>926</v>
      </c>
      <c r="D472" s="1141"/>
      <c r="E472" s="1141"/>
      <c r="F472" s="1141"/>
      <c r="G472" s="1141"/>
      <c r="H472" s="1141"/>
      <c r="I472" s="1141"/>
      <c r="J472" s="1141"/>
      <c r="K472" s="1141"/>
      <c r="L472" s="1141"/>
      <c r="M472" s="1141"/>
      <c r="N472" s="1146"/>
      <c r="Z472" s="193"/>
      <c r="AA472" s="200"/>
      <c r="AB472" s="200"/>
      <c r="AC472" s="109" t="s">
        <v>926</v>
      </c>
      <c r="AG472" s="200"/>
      <c r="AK472" s="200"/>
      <c r="AM472" s="200"/>
    </row>
    <row r="473" spans="1:39" s="108" customFormat="1" ht="22.5" customHeight="1">
      <c r="A473" s="203"/>
      <c r="B473" s="204" t="s">
        <v>927</v>
      </c>
      <c r="C473" s="1141" t="s">
        <v>928</v>
      </c>
      <c r="D473" s="1141"/>
      <c r="E473" s="1141"/>
      <c r="F473" s="1141"/>
      <c r="G473" s="1141"/>
      <c r="H473" s="1141"/>
      <c r="I473" s="1141"/>
      <c r="J473" s="1141"/>
      <c r="K473" s="1141"/>
      <c r="L473" s="1141"/>
      <c r="M473" s="1141"/>
      <c r="N473" s="1146"/>
      <c r="Z473" s="193"/>
      <c r="AA473" s="200"/>
      <c r="AB473" s="200"/>
      <c r="AC473" s="109" t="s">
        <v>928</v>
      </c>
      <c r="AG473" s="200"/>
      <c r="AK473" s="200"/>
      <c r="AM473" s="200"/>
    </row>
    <row r="474" spans="1:39" s="108" customFormat="1" ht="12" customHeight="1">
      <c r="A474" s="216"/>
      <c r="B474" s="217"/>
      <c r="C474" s="1145" t="s">
        <v>398</v>
      </c>
      <c r="D474" s="1145"/>
      <c r="E474" s="1145"/>
      <c r="F474" s="196"/>
      <c r="G474" s="196"/>
      <c r="H474" s="196"/>
      <c r="I474" s="196"/>
      <c r="J474" s="198"/>
      <c r="K474" s="196"/>
      <c r="L474" s="218">
        <v>264.72000000000003</v>
      </c>
      <c r="M474" s="212"/>
      <c r="N474" s="260">
        <v>1313</v>
      </c>
      <c r="Z474" s="193"/>
      <c r="AA474" s="200"/>
      <c r="AB474" s="200"/>
      <c r="AG474" s="200" t="s">
        <v>398</v>
      </c>
      <c r="AK474" s="200"/>
      <c r="AM474" s="200"/>
    </row>
    <row r="475" spans="1:39" s="108" customFormat="1" ht="45" customHeight="1">
      <c r="A475" s="194" t="s">
        <v>1018</v>
      </c>
      <c r="B475" s="195" t="s">
        <v>2154</v>
      </c>
      <c r="C475" s="1145" t="s">
        <v>2155</v>
      </c>
      <c r="D475" s="1145"/>
      <c r="E475" s="1145"/>
      <c r="F475" s="196" t="s">
        <v>2067</v>
      </c>
      <c r="G475" s="196"/>
      <c r="H475" s="196"/>
      <c r="I475" s="251">
        <v>2</v>
      </c>
      <c r="J475" s="222">
        <v>2926.67</v>
      </c>
      <c r="K475" s="219">
        <v>1.04236</v>
      </c>
      <c r="L475" s="222">
        <v>1230.04</v>
      </c>
      <c r="M475" s="247">
        <v>4.96</v>
      </c>
      <c r="N475" s="260">
        <v>6101</v>
      </c>
      <c r="Z475" s="193"/>
      <c r="AA475" s="200"/>
      <c r="AB475" s="200" t="s">
        <v>2155</v>
      </c>
      <c r="AG475" s="200"/>
      <c r="AK475" s="200"/>
      <c r="AM475" s="200"/>
    </row>
    <row r="476" spans="1:39" s="108" customFormat="1" ht="12" customHeight="1">
      <c r="A476" s="216"/>
      <c r="B476" s="217"/>
      <c r="C476" s="1141" t="s">
        <v>923</v>
      </c>
      <c r="D476" s="1141"/>
      <c r="E476" s="1141"/>
      <c r="F476" s="1141"/>
      <c r="G476" s="1141"/>
      <c r="H476" s="1141"/>
      <c r="I476" s="1141"/>
      <c r="J476" s="1141"/>
      <c r="K476" s="1141"/>
      <c r="L476" s="1141"/>
      <c r="M476" s="1141"/>
      <c r="N476" s="1146"/>
      <c r="Z476" s="193"/>
      <c r="AA476" s="200"/>
      <c r="AB476" s="200"/>
      <c r="AG476" s="200"/>
      <c r="AH476" s="109" t="s">
        <v>923</v>
      </c>
      <c r="AK476" s="200"/>
      <c r="AM476" s="200"/>
    </row>
    <row r="477" spans="1:39" s="108" customFormat="1" ht="12" customHeight="1">
      <c r="A477" s="201"/>
      <c r="B477" s="202"/>
      <c r="C477" s="1141" t="s">
        <v>2156</v>
      </c>
      <c r="D477" s="1141"/>
      <c r="E477" s="1141"/>
      <c r="F477" s="1141"/>
      <c r="G477" s="1141"/>
      <c r="H477" s="1141"/>
      <c r="I477" s="1141"/>
      <c r="J477" s="1141"/>
      <c r="K477" s="1141"/>
      <c r="L477" s="1141"/>
      <c r="M477" s="1141"/>
      <c r="N477" s="1146"/>
      <c r="Z477" s="193"/>
      <c r="AA477" s="200"/>
      <c r="AB477" s="200"/>
      <c r="AG477" s="200"/>
      <c r="AI477" s="109" t="s">
        <v>2156</v>
      </c>
      <c r="AK477" s="200"/>
      <c r="AM477" s="200"/>
    </row>
    <row r="478" spans="1:39" s="108" customFormat="1" ht="22.5" customHeight="1">
      <c r="A478" s="203"/>
      <c r="B478" s="204" t="s">
        <v>925</v>
      </c>
      <c r="C478" s="1141" t="s">
        <v>926</v>
      </c>
      <c r="D478" s="1141"/>
      <c r="E478" s="1141"/>
      <c r="F478" s="1141"/>
      <c r="G478" s="1141"/>
      <c r="H478" s="1141"/>
      <c r="I478" s="1141"/>
      <c r="J478" s="1141"/>
      <c r="K478" s="1141"/>
      <c r="L478" s="1141"/>
      <c r="M478" s="1141"/>
      <c r="N478" s="1146"/>
      <c r="Z478" s="193"/>
      <c r="AA478" s="200"/>
      <c r="AB478" s="200"/>
      <c r="AC478" s="109" t="s">
        <v>926</v>
      </c>
      <c r="AG478" s="200"/>
      <c r="AK478" s="200"/>
      <c r="AM478" s="200"/>
    </row>
    <row r="479" spans="1:39" s="108" customFormat="1" ht="22.5" customHeight="1">
      <c r="A479" s="203"/>
      <c r="B479" s="204" t="s">
        <v>927</v>
      </c>
      <c r="C479" s="1141" t="s">
        <v>928</v>
      </c>
      <c r="D479" s="1141"/>
      <c r="E479" s="1141"/>
      <c r="F479" s="1141"/>
      <c r="G479" s="1141"/>
      <c r="H479" s="1141"/>
      <c r="I479" s="1141"/>
      <c r="J479" s="1141"/>
      <c r="K479" s="1141"/>
      <c r="L479" s="1141"/>
      <c r="M479" s="1141"/>
      <c r="N479" s="1146"/>
      <c r="Z479" s="193"/>
      <c r="AA479" s="200"/>
      <c r="AB479" s="200"/>
      <c r="AC479" s="109" t="s">
        <v>928</v>
      </c>
      <c r="AG479" s="200"/>
      <c r="AK479" s="200"/>
      <c r="AM479" s="200"/>
    </row>
    <row r="480" spans="1:39" s="108" customFormat="1" ht="12" customHeight="1">
      <c r="A480" s="216"/>
      <c r="B480" s="217"/>
      <c r="C480" s="1145" t="s">
        <v>398</v>
      </c>
      <c r="D480" s="1145"/>
      <c r="E480" s="1145"/>
      <c r="F480" s="196"/>
      <c r="G480" s="196"/>
      <c r="H480" s="196"/>
      <c r="I480" s="196"/>
      <c r="J480" s="198"/>
      <c r="K480" s="196"/>
      <c r="L480" s="222">
        <v>1230.04</v>
      </c>
      <c r="M480" s="212"/>
      <c r="N480" s="260">
        <v>6101</v>
      </c>
      <c r="Z480" s="193"/>
      <c r="AA480" s="200"/>
      <c r="AB480" s="200"/>
      <c r="AG480" s="200" t="s">
        <v>398</v>
      </c>
      <c r="AK480" s="200"/>
      <c r="AM480" s="200"/>
    </row>
    <row r="481" spans="1:39" s="108" customFormat="1" ht="45" customHeight="1">
      <c r="A481" s="194" t="s">
        <v>2214</v>
      </c>
      <c r="B481" s="195" t="s">
        <v>2157</v>
      </c>
      <c r="C481" s="1145" t="s">
        <v>2158</v>
      </c>
      <c r="D481" s="1145"/>
      <c r="E481" s="1145"/>
      <c r="F481" s="196" t="s">
        <v>2067</v>
      </c>
      <c r="G481" s="196"/>
      <c r="H481" s="196"/>
      <c r="I481" s="251">
        <v>1</v>
      </c>
      <c r="J481" s="222">
        <v>10401.67</v>
      </c>
      <c r="K481" s="219">
        <v>1.04236</v>
      </c>
      <c r="L481" s="222">
        <v>2185.89</v>
      </c>
      <c r="M481" s="247">
        <v>4.96</v>
      </c>
      <c r="N481" s="260">
        <v>10842</v>
      </c>
      <c r="Z481" s="193"/>
      <c r="AA481" s="200"/>
      <c r="AB481" s="200" t="s">
        <v>2158</v>
      </c>
      <c r="AG481" s="200"/>
      <c r="AK481" s="200"/>
      <c r="AM481" s="200"/>
    </row>
    <row r="482" spans="1:39" s="108" customFormat="1" ht="12" customHeight="1">
      <c r="A482" s="216"/>
      <c r="B482" s="217"/>
      <c r="C482" s="1141" t="s">
        <v>923</v>
      </c>
      <c r="D482" s="1141"/>
      <c r="E482" s="1141"/>
      <c r="F482" s="1141"/>
      <c r="G482" s="1141"/>
      <c r="H482" s="1141"/>
      <c r="I482" s="1141"/>
      <c r="J482" s="1141"/>
      <c r="K482" s="1141"/>
      <c r="L482" s="1141"/>
      <c r="M482" s="1141"/>
      <c r="N482" s="1146"/>
      <c r="Z482" s="193"/>
      <c r="AA482" s="200"/>
      <c r="AB482" s="200"/>
      <c r="AG482" s="200"/>
      <c r="AH482" s="109" t="s">
        <v>923</v>
      </c>
      <c r="AK482" s="200"/>
      <c r="AM482" s="200"/>
    </row>
    <row r="483" spans="1:39" s="108" customFormat="1" ht="12" customHeight="1">
      <c r="A483" s="201"/>
      <c r="B483" s="202"/>
      <c r="C483" s="1141" t="s">
        <v>2159</v>
      </c>
      <c r="D483" s="1141"/>
      <c r="E483" s="1141"/>
      <c r="F483" s="1141"/>
      <c r="G483" s="1141"/>
      <c r="H483" s="1141"/>
      <c r="I483" s="1141"/>
      <c r="J483" s="1141"/>
      <c r="K483" s="1141"/>
      <c r="L483" s="1141"/>
      <c r="M483" s="1141"/>
      <c r="N483" s="1146"/>
      <c r="Z483" s="193"/>
      <c r="AA483" s="200"/>
      <c r="AB483" s="200"/>
      <c r="AG483" s="200"/>
      <c r="AI483" s="109" t="s">
        <v>2159</v>
      </c>
      <c r="AK483" s="200"/>
      <c r="AM483" s="200"/>
    </row>
    <row r="484" spans="1:39" s="108" customFormat="1" ht="22.5" customHeight="1">
      <c r="A484" s="203"/>
      <c r="B484" s="204" t="s">
        <v>925</v>
      </c>
      <c r="C484" s="1141" t="s">
        <v>926</v>
      </c>
      <c r="D484" s="1141"/>
      <c r="E484" s="1141"/>
      <c r="F484" s="1141"/>
      <c r="G484" s="1141"/>
      <c r="H484" s="1141"/>
      <c r="I484" s="1141"/>
      <c r="J484" s="1141"/>
      <c r="K484" s="1141"/>
      <c r="L484" s="1141"/>
      <c r="M484" s="1141"/>
      <c r="N484" s="1146"/>
      <c r="Z484" s="193"/>
      <c r="AA484" s="200"/>
      <c r="AB484" s="200"/>
      <c r="AC484" s="109" t="s">
        <v>926</v>
      </c>
      <c r="AG484" s="200"/>
      <c r="AK484" s="200"/>
      <c r="AM484" s="200"/>
    </row>
    <row r="485" spans="1:39" s="108" customFormat="1" ht="22.5" customHeight="1">
      <c r="A485" s="203"/>
      <c r="B485" s="204" t="s">
        <v>927</v>
      </c>
      <c r="C485" s="1141" t="s">
        <v>928</v>
      </c>
      <c r="D485" s="1141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6"/>
      <c r="Z485" s="193"/>
      <c r="AA485" s="200"/>
      <c r="AB485" s="200"/>
      <c r="AC485" s="109" t="s">
        <v>928</v>
      </c>
      <c r="AG485" s="200"/>
      <c r="AK485" s="200"/>
      <c r="AM485" s="200"/>
    </row>
    <row r="486" spans="1:39" s="108" customFormat="1" ht="12" customHeight="1">
      <c r="A486" s="216"/>
      <c r="B486" s="217"/>
      <c r="C486" s="1145" t="s">
        <v>398</v>
      </c>
      <c r="D486" s="1145"/>
      <c r="E486" s="1145"/>
      <c r="F486" s="196"/>
      <c r="G486" s="196"/>
      <c r="H486" s="196"/>
      <c r="I486" s="196"/>
      <c r="J486" s="198"/>
      <c r="K486" s="196"/>
      <c r="L486" s="222">
        <v>2185.89</v>
      </c>
      <c r="M486" s="212"/>
      <c r="N486" s="260">
        <v>10842</v>
      </c>
      <c r="Z486" s="193"/>
      <c r="AA486" s="200"/>
      <c r="AB486" s="200"/>
      <c r="AG486" s="200" t="s">
        <v>398</v>
      </c>
      <c r="AK486" s="200"/>
      <c r="AM486" s="200"/>
    </row>
    <row r="487" spans="1:39" s="108" customFormat="1" ht="45" customHeight="1">
      <c r="A487" s="194" t="s">
        <v>1022</v>
      </c>
      <c r="B487" s="195" t="s">
        <v>2160</v>
      </c>
      <c r="C487" s="1145" t="s">
        <v>2161</v>
      </c>
      <c r="D487" s="1145"/>
      <c r="E487" s="1145"/>
      <c r="F487" s="196" t="s">
        <v>2067</v>
      </c>
      <c r="G487" s="196"/>
      <c r="H487" s="196"/>
      <c r="I487" s="251">
        <v>1</v>
      </c>
      <c r="J487" s="222">
        <v>6007.5</v>
      </c>
      <c r="K487" s="219">
        <v>1.04236</v>
      </c>
      <c r="L487" s="222">
        <v>1262.5</v>
      </c>
      <c r="M487" s="247">
        <v>4.96</v>
      </c>
      <c r="N487" s="260">
        <v>6262</v>
      </c>
      <c r="Z487" s="193"/>
      <c r="AA487" s="200"/>
      <c r="AB487" s="200" t="s">
        <v>2161</v>
      </c>
      <c r="AG487" s="200"/>
      <c r="AK487" s="200"/>
      <c r="AM487" s="200"/>
    </row>
    <row r="488" spans="1:39" s="108" customFormat="1" ht="12" customHeight="1">
      <c r="A488" s="216"/>
      <c r="B488" s="217"/>
      <c r="C488" s="1141" t="s">
        <v>923</v>
      </c>
      <c r="D488" s="1141"/>
      <c r="E488" s="1141"/>
      <c r="F488" s="1141"/>
      <c r="G488" s="1141"/>
      <c r="H488" s="1141"/>
      <c r="I488" s="1141"/>
      <c r="J488" s="1141"/>
      <c r="K488" s="1141"/>
      <c r="L488" s="1141"/>
      <c r="M488" s="1141"/>
      <c r="N488" s="1146"/>
      <c r="Z488" s="193"/>
      <c r="AA488" s="200"/>
      <c r="AB488" s="200"/>
      <c r="AG488" s="200"/>
      <c r="AH488" s="109" t="s">
        <v>923</v>
      </c>
      <c r="AK488" s="200"/>
      <c r="AM488" s="200"/>
    </row>
    <row r="489" spans="1:39" s="108" customFormat="1" ht="12" customHeight="1">
      <c r="A489" s="201"/>
      <c r="B489" s="202"/>
      <c r="C489" s="1141" t="s">
        <v>2162</v>
      </c>
      <c r="D489" s="1141"/>
      <c r="E489" s="1141"/>
      <c r="F489" s="1141"/>
      <c r="G489" s="1141"/>
      <c r="H489" s="1141"/>
      <c r="I489" s="1141"/>
      <c r="J489" s="1141"/>
      <c r="K489" s="1141"/>
      <c r="L489" s="1141"/>
      <c r="M489" s="1141"/>
      <c r="N489" s="1146"/>
      <c r="Z489" s="193"/>
      <c r="AA489" s="200"/>
      <c r="AB489" s="200"/>
      <c r="AG489" s="200"/>
      <c r="AI489" s="109" t="s">
        <v>2162</v>
      </c>
      <c r="AK489" s="200"/>
      <c r="AM489" s="200"/>
    </row>
    <row r="490" spans="1:39" s="108" customFormat="1" ht="22.5" customHeight="1">
      <c r="A490" s="203"/>
      <c r="B490" s="204" t="s">
        <v>925</v>
      </c>
      <c r="C490" s="1141" t="s">
        <v>926</v>
      </c>
      <c r="D490" s="1141"/>
      <c r="E490" s="1141"/>
      <c r="F490" s="1141"/>
      <c r="G490" s="1141"/>
      <c r="H490" s="1141"/>
      <c r="I490" s="1141"/>
      <c r="J490" s="1141"/>
      <c r="K490" s="1141"/>
      <c r="L490" s="1141"/>
      <c r="M490" s="1141"/>
      <c r="N490" s="1146"/>
      <c r="Z490" s="193"/>
      <c r="AA490" s="200"/>
      <c r="AB490" s="200"/>
      <c r="AC490" s="109" t="s">
        <v>926</v>
      </c>
      <c r="AG490" s="200"/>
      <c r="AK490" s="200"/>
      <c r="AM490" s="200"/>
    </row>
    <row r="491" spans="1:39" s="108" customFormat="1" ht="22.5" customHeight="1">
      <c r="A491" s="203"/>
      <c r="B491" s="204" t="s">
        <v>927</v>
      </c>
      <c r="C491" s="1141" t="s">
        <v>928</v>
      </c>
      <c r="D491" s="1141"/>
      <c r="E491" s="1141"/>
      <c r="F491" s="1141"/>
      <c r="G491" s="1141"/>
      <c r="H491" s="1141"/>
      <c r="I491" s="1141"/>
      <c r="J491" s="1141"/>
      <c r="K491" s="1141"/>
      <c r="L491" s="1141"/>
      <c r="M491" s="1141"/>
      <c r="N491" s="1146"/>
      <c r="Z491" s="193"/>
      <c r="AA491" s="200"/>
      <c r="AB491" s="200"/>
      <c r="AC491" s="109" t="s">
        <v>928</v>
      </c>
      <c r="AG491" s="200"/>
      <c r="AK491" s="200"/>
      <c r="AM491" s="200"/>
    </row>
    <row r="492" spans="1:39" s="108" customFormat="1" ht="12" customHeight="1">
      <c r="A492" s="216"/>
      <c r="B492" s="217"/>
      <c r="C492" s="1145" t="s">
        <v>398</v>
      </c>
      <c r="D492" s="1145"/>
      <c r="E492" s="1145"/>
      <c r="F492" s="196"/>
      <c r="G492" s="196"/>
      <c r="H492" s="196"/>
      <c r="I492" s="196"/>
      <c r="J492" s="198"/>
      <c r="K492" s="196"/>
      <c r="L492" s="222">
        <v>1262.5</v>
      </c>
      <c r="M492" s="212"/>
      <c r="N492" s="260">
        <v>6262</v>
      </c>
      <c r="Z492" s="193"/>
      <c r="AA492" s="200"/>
      <c r="AB492" s="200"/>
      <c r="AG492" s="200" t="s">
        <v>398</v>
      </c>
      <c r="AK492" s="200"/>
      <c r="AM492" s="200"/>
    </row>
    <row r="493" spans="1:39" s="108" customFormat="1" ht="33.75" customHeight="1">
      <c r="A493" s="194" t="s">
        <v>689</v>
      </c>
      <c r="B493" s="195" t="s">
        <v>2163</v>
      </c>
      <c r="C493" s="1145" t="s">
        <v>2164</v>
      </c>
      <c r="D493" s="1145"/>
      <c r="E493" s="1145"/>
      <c r="F493" s="196" t="s">
        <v>673</v>
      </c>
      <c r="G493" s="196"/>
      <c r="H493" s="196"/>
      <c r="I493" s="247">
        <v>0.01</v>
      </c>
      <c r="J493" s="198"/>
      <c r="K493" s="196"/>
      <c r="L493" s="198"/>
      <c r="M493" s="196"/>
      <c r="N493" s="199"/>
      <c r="Z493" s="193"/>
      <c r="AA493" s="200"/>
      <c r="AB493" s="200" t="s">
        <v>2164</v>
      </c>
      <c r="AG493" s="200"/>
      <c r="AK493" s="200"/>
      <c r="AM493" s="200"/>
    </row>
    <row r="494" spans="1:39" s="108" customFormat="1" ht="12" customHeight="1">
      <c r="A494" s="201"/>
      <c r="B494" s="202"/>
      <c r="C494" s="1141" t="s">
        <v>1693</v>
      </c>
      <c r="D494" s="1141"/>
      <c r="E494" s="1141"/>
      <c r="F494" s="1141"/>
      <c r="G494" s="1141"/>
      <c r="H494" s="1141"/>
      <c r="I494" s="1141"/>
      <c r="J494" s="1141"/>
      <c r="K494" s="1141"/>
      <c r="L494" s="1141"/>
      <c r="M494" s="1141"/>
      <c r="N494" s="1146"/>
      <c r="Z494" s="193"/>
      <c r="AA494" s="200"/>
      <c r="AB494" s="200"/>
      <c r="AG494" s="200"/>
      <c r="AJ494" s="109" t="s">
        <v>1693</v>
      </c>
      <c r="AK494" s="200"/>
      <c r="AM494" s="200"/>
    </row>
    <row r="495" spans="1:39" s="108" customFormat="1" ht="33.75" customHeight="1">
      <c r="A495" s="203"/>
      <c r="B495" s="204" t="s">
        <v>385</v>
      </c>
      <c r="C495" s="1141" t="s">
        <v>386</v>
      </c>
      <c r="D495" s="1141"/>
      <c r="E495" s="1141"/>
      <c r="F495" s="1141"/>
      <c r="G495" s="1141"/>
      <c r="H495" s="1141"/>
      <c r="I495" s="1141"/>
      <c r="J495" s="1141"/>
      <c r="K495" s="1141"/>
      <c r="L495" s="1141"/>
      <c r="M495" s="1141"/>
      <c r="N495" s="1146"/>
      <c r="Z495" s="193"/>
      <c r="AA495" s="200"/>
      <c r="AB495" s="200"/>
      <c r="AC495" s="109" t="s">
        <v>386</v>
      </c>
      <c r="AG495" s="200"/>
      <c r="AK495" s="200"/>
      <c r="AM495" s="200"/>
    </row>
    <row r="496" spans="1:39" s="108" customFormat="1" ht="12">
      <c r="A496" s="205"/>
      <c r="B496" s="206">
        <v>1</v>
      </c>
      <c r="C496" s="1141" t="s">
        <v>446</v>
      </c>
      <c r="D496" s="1141"/>
      <c r="E496" s="1141"/>
      <c r="F496" s="207"/>
      <c r="G496" s="207"/>
      <c r="H496" s="207"/>
      <c r="I496" s="207"/>
      <c r="J496" s="208">
        <v>550.86</v>
      </c>
      <c r="K496" s="209">
        <v>1.25</v>
      </c>
      <c r="L496" s="208">
        <v>6.89</v>
      </c>
      <c r="M496" s="207"/>
      <c r="N496" s="210"/>
      <c r="Z496" s="193"/>
      <c r="AA496" s="200"/>
      <c r="AB496" s="200"/>
      <c r="AD496" s="109" t="s">
        <v>446</v>
      </c>
      <c r="AG496" s="200"/>
      <c r="AK496" s="200"/>
      <c r="AM496" s="200"/>
    </row>
    <row r="497" spans="1:39" s="108" customFormat="1" ht="12">
      <c r="A497" s="205"/>
      <c r="B497" s="206">
        <v>2</v>
      </c>
      <c r="C497" s="1141" t="s">
        <v>387</v>
      </c>
      <c r="D497" s="1141"/>
      <c r="E497" s="1141"/>
      <c r="F497" s="207"/>
      <c r="G497" s="207"/>
      <c r="H497" s="207"/>
      <c r="I497" s="207"/>
      <c r="J497" s="208">
        <v>9.06</v>
      </c>
      <c r="K497" s="209">
        <v>1.25</v>
      </c>
      <c r="L497" s="208">
        <v>0.11</v>
      </c>
      <c r="M497" s="207"/>
      <c r="N497" s="210"/>
      <c r="Z497" s="193"/>
      <c r="AA497" s="200"/>
      <c r="AB497" s="200"/>
      <c r="AD497" s="109" t="s">
        <v>387</v>
      </c>
      <c r="AG497" s="200"/>
      <c r="AK497" s="200"/>
      <c r="AM497" s="200"/>
    </row>
    <row r="498" spans="1:39" s="108" customFormat="1" ht="12">
      <c r="A498" s="205"/>
      <c r="B498" s="206">
        <v>3</v>
      </c>
      <c r="C498" s="1141" t="s">
        <v>388</v>
      </c>
      <c r="D498" s="1141"/>
      <c r="E498" s="1141"/>
      <c r="F498" s="207"/>
      <c r="G498" s="207"/>
      <c r="H498" s="207"/>
      <c r="I498" s="207"/>
      <c r="J498" s="208">
        <v>1.26</v>
      </c>
      <c r="K498" s="209">
        <v>1.25</v>
      </c>
      <c r="L498" s="208">
        <v>0.02</v>
      </c>
      <c r="M498" s="207"/>
      <c r="N498" s="210"/>
      <c r="Z498" s="193"/>
      <c r="AA498" s="200"/>
      <c r="AB498" s="200"/>
      <c r="AD498" s="109" t="s">
        <v>388</v>
      </c>
      <c r="AG498" s="200"/>
      <c r="AK498" s="200"/>
      <c r="AM498" s="200"/>
    </row>
    <row r="499" spans="1:39" s="108" customFormat="1" ht="12">
      <c r="A499" s="205"/>
      <c r="B499" s="206">
        <v>4</v>
      </c>
      <c r="C499" s="1141" t="s">
        <v>447</v>
      </c>
      <c r="D499" s="1141"/>
      <c r="E499" s="1141"/>
      <c r="F499" s="207"/>
      <c r="G499" s="207"/>
      <c r="H499" s="207"/>
      <c r="I499" s="207"/>
      <c r="J499" s="208">
        <v>67.19</v>
      </c>
      <c r="K499" s="207"/>
      <c r="L499" s="208">
        <v>0.67</v>
      </c>
      <c r="M499" s="207"/>
      <c r="N499" s="210"/>
      <c r="Z499" s="193"/>
      <c r="AA499" s="200"/>
      <c r="AB499" s="200"/>
      <c r="AD499" s="109" t="s">
        <v>447</v>
      </c>
      <c r="AG499" s="200"/>
      <c r="AK499" s="200"/>
      <c r="AM499" s="200"/>
    </row>
    <row r="500" spans="1:39" s="108" customFormat="1" ht="12">
      <c r="A500" s="205"/>
      <c r="B500" s="204"/>
      <c r="C500" s="1141" t="s">
        <v>448</v>
      </c>
      <c r="D500" s="1141"/>
      <c r="E500" s="1141"/>
      <c r="F500" s="207" t="s">
        <v>390</v>
      </c>
      <c r="G500" s="209">
        <v>55.53</v>
      </c>
      <c r="H500" s="209">
        <v>1.25</v>
      </c>
      <c r="I500" s="249">
        <v>0.69412499999999999</v>
      </c>
      <c r="J500" s="204"/>
      <c r="K500" s="207"/>
      <c r="L500" s="204"/>
      <c r="M500" s="207"/>
      <c r="N500" s="210"/>
      <c r="Z500" s="193"/>
      <c r="AA500" s="200"/>
      <c r="AB500" s="200"/>
      <c r="AE500" s="109" t="s">
        <v>448</v>
      </c>
      <c r="AG500" s="200"/>
      <c r="AK500" s="200"/>
      <c r="AM500" s="200"/>
    </row>
    <row r="501" spans="1:39" s="108" customFormat="1" ht="12">
      <c r="A501" s="205"/>
      <c r="B501" s="204"/>
      <c r="C501" s="1141" t="s">
        <v>389</v>
      </c>
      <c r="D501" s="1141"/>
      <c r="E501" s="1141"/>
      <c r="F501" s="207" t="s">
        <v>390</v>
      </c>
      <c r="G501" s="248">
        <v>0.1</v>
      </c>
      <c r="H501" s="209">
        <v>1.25</v>
      </c>
      <c r="I501" s="252">
        <v>1.25E-3</v>
      </c>
      <c r="J501" s="204"/>
      <c r="K501" s="207"/>
      <c r="L501" s="204"/>
      <c r="M501" s="207"/>
      <c r="N501" s="210"/>
      <c r="Z501" s="193"/>
      <c r="AA501" s="200"/>
      <c r="AB501" s="200"/>
      <c r="AE501" s="109" t="s">
        <v>389</v>
      </c>
      <c r="AG501" s="200"/>
      <c r="AK501" s="200"/>
      <c r="AM501" s="200"/>
    </row>
    <row r="502" spans="1:39" s="108" customFormat="1" ht="12" customHeight="1">
      <c r="A502" s="205"/>
      <c r="B502" s="204"/>
      <c r="C502" s="1150" t="s">
        <v>391</v>
      </c>
      <c r="D502" s="1150"/>
      <c r="E502" s="1150"/>
      <c r="F502" s="212"/>
      <c r="G502" s="212"/>
      <c r="H502" s="212"/>
      <c r="I502" s="212"/>
      <c r="J502" s="213">
        <v>627.11</v>
      </c>
      <c r="K502" s="212"/>
      <c r="L502" s="213">
        <v>7.67</v>
      </c>
      <c r="M502" s="212"/>
      <c r="N502" s="214"/>
      <c r="Z502" s="193"/>
      <c r="AA502" s="200"/>
      <c r="AB502" s="200"/>
      <c r="AF502" s="109" t="s">
        <v>391</v>
      </c>
      <c r="AG502" s="200"/>
      <c r="AK502" s="200"/>
      <c r="AM502" s="200"/>
    </row>
    <row r="503" spans="1:39" s="108" customFormat="1" ht="12">
      <c r="A503" s="205"/>
      <c r="B503" s="204"/>
      <c r="C503" s="1141" t="s">
        <v>392</v>
      </c>
      <c r="D503" s="1141"/>
      <c r="E503" s="1141"/>
      <c r="F503" s="207"/>
      <c r="G503" s="207"/>
      <c r="H503" s="207"/>
      <c r="I503" s="207"/>
      <c r="J503" s="204"/>
      <c r="K503" s="207"/>
      <c r="L503" s="208">
        <v>6.91</v>
      </c>
      <c r="M503" s="207"/>
      <c r="N503" s="210"/>
      <c r="Z503" s="193"/>
      <c r="AA503" s="200"/>
      <c r="AB503" s="200"/>
      <c r="AE503" s="109" t="s">
        <v>392</v>
      </c>
      <c r="AG503" s="200"/>
      <c r="AK503" s="200"/>
      <c r="AM503" s="200"/>
    </row>
    <row r="504" spans="1:39" s="108" customFormat="1" ht="22.5" customHeight="1">
      <c r="A504" s="205"/>
      <c r="B504" s="204" t="s">
        <v>885</v>
      </c>
      <c r="C504" s="1141" t="s">
        <v>886</v>
      </c>
      <c r="D504" s="1141"/>
      <c r="E504" s="1141"/>
      <c r="F504" s="207" t="s">
        <v>395</v>
      </c>
      <c r="G504" s="215">
        <v>97</v>
      </c>
      <c r="H504" s="207"/>
      <c r="I504" s="215">
        <v>97</v>
      </c>
      <c r="J504" s="204"/>
      <c r="K504" s="207"/>
      <c r="L504" s="208">
        <v>6.7</v>
      </c>
      <c r="M504" s="207"/>
      <c r="N504" s="210"/>
      <c r="Z504" s="193"/>
      <c r="AA504" s="200"/>
      <c r="AB504" s="200"/>
      <c r="AE504" s="109" t="s">
        <v>886</v>
      </c>
      <c r="AG504" s="200"/>
      <c r="AK504" s="200"/>
      <c r="AM504" s="200"/>
    </row>
    <row r="505" spans="1:39" s="108" customFormat="1" ht="22.5" customHeight="1">
      <c r="A505" s="205"/>
      <c r="B505" s="204" t="s">
        <v>887</v>
      </c>
      <c r="C505" s="1141" t="s">
        <v>888</v>
      </c>
      <c r="D505" s="1141"/>
      <c r="E505" s="1141"/>
      <c r="F505" s="207" t="s">
        <v>395</v>
      </c>
      <c r="G505" s="215">
        <v>51</v>
      </c>
      <c r="H505" s="207"/>
      <c r="I505" s="215">
        <v>51</v>
      </c>
      <c r="J505" s="204"/>
      <c r="K505" s="207"/>
      <c r="L505" s="208">
        <v>3.52</v>
      </c>
      <c r="M505" s="207"/>
      <c r="N505" s="210"/>
      <c r="Z505" s="193"/>
      <c r="AA505" s="200"/>
      <c r="AB505" s="200"/>
      <c r="AE505" s="109" t="s">
        <v>888</v>
      </c>
      <c r="AG505" s="200"/>
      <c r="AK505" s="200"/>
      <c r="AM505" s="200"/>
    </row>
    <row r="506" spans="1:39" s="108" customFormat="1" ht="12" customHeight="1">
      <c r="A506" s="216"/>
      <c r="B506" s="217"/>
      <c r="C506" s="1145" t="s">
        <v>398</v>
      </c>
      <c r="D506" s="1145"/>
      <c r="E506" s="1145"/>
      <c r="F506" s="196"/>
      <c r="G506" s="196"/>
      <c r="H506" s="196"/>
      <c r="I506" s="196"/>
      <c r="J506" s="198"/>
      <c r="K506" s="196"/>
      <c r="L506" s="218">
        <v>17.89</v>
      </c>
      <c r="M506" s="212"/>
      <c r="N506" s="199"/>
      <c r="Z506" s="193"/>
      <c r="AA506" s="200"/>
      <c r="AB506" s="200"/>
      <c r="AG506" s="200" t="s">
        <v>398</v>
      </c>
      <c r="AK506" s="200"/>
      <c r="AM506" s="200"/>
    </row>
    <row r="507" spans="1:39" s="108" customFormat="1" ht="45" customHeight="1">
      <c r="A507" s="194" t="s">
        <v>1026</v>
      </c>
      <c r="B507" s="195" t="s">
        <v>2165</v>
      </c>
      <c r="C507" s="1145" t="s">
        <v>2166</v>
      </c>
      <c r="D507" s="1145"/>
      <c r="E507" s="1145"/>
      <c r="F507" s="196" t="s">
        <v>2067</v>
      </c>
      <c r="G507" s="196"/>
      <c r="H507" s="196"/>
      <c r="I507" s="251">
        <v>1</v>
      </c>
      <c r="J507" s="222">
        <v>6608.33</v>
      </c>
      <c r="K507" s="219">
        <v>1.04236</v>
      </c>
      <c r="L507" s="222">
        <v>1388.71</v>
      </c>
      <c r="M507" s="247">
        <v>4.96</v>
      </c>
      <c r="N507" s="260">
        <v>6888</v>
      </c>
      <c r="Z507" s="193"/>
      <c r="AA507" s="200"/>
      <c r="AB507" s="200" t="s">
        <v>2166</v>
      </c>
      <c r="AG507" s="200"/>
      <c r="AK507" s="200"/>
      <c r="AM507" s="200"/>
    </row>
    <row r="508" spans="1:39" s="108" customFormat="1" ht="12" customHeight="1">
      <c r="A508" s="216"/>
      <c r="B508" s="217"/>
      <c r="C508" s="1141" t="s">
        <v>923</v>
      </c>
      <c r="D508" s="1141"/>
      <c r="E508" s="1141"/>
      <c r="F508" s="1141"/>
      <c r="G508" s="1141"/>
      <c r="H508" s="1141"/>
      <c r="I508" s="1141"/>
      <c r="J508" s="1141"/>
      <c r="K508" s="1141"/>
      <c r="L508" s="1141"/>
      <c r="M508" s="1141"/>
      <c r="N508" s="1146"/>
      <c r="Z508" s="193"/>
      <c r="AA508" s="200"/>
      <c r="AB508" s="200"/>
      <c r="AG508" s="200"/>
      <c r="AH508" s="109" t="s">
        <v>923</v>
      </c>
      <c r="AK508" s="200"/>
      <c r="AM508" s="200"/>
    </row>
    <row r="509" spans="1:39" s="108" customFormat="1" ht="12" customHeight="1">
      <c r="A509" s="201"/>
      <c r="B509" s="202"/>
      <c r="C509" s="1141" t="s">
        <v>2167</v>
      </c>
      <c r="D509" s="1141"/>
      <c r="E509" s="1141"/>
      <c r="F509" s="1141"/>
      <c r="G509" s="1141"/>
      <c r="H509" s="1141"/>
      <c r="I509" s="1141"/>
      <c r="J509" s="1141"/>
      <c r="K509" s="1141"/>
      <c r="L509" s="1141"/>
      <c r="M509" s="1141"/>
      <c r="N509" s="1146"/>
      <c r="Z509" s="193"/>
      <c r="AA509" s="200"/>
      <c r="AB509" s="200"/>
      <c r="AG509" s="200"/>
      <c r="AI509" s="109" t="s">
        <v>2167</v>
      </c>
      <c r="AK509" s="200"/>
      <c r="AM509" s="200"/>
    </row>
    <row r="510" spans="1:39" s="108" customFormat="1" ht="22.5" customHeight="1">
      <c r="A510" s="203"/>
      <c r="B510" s="204" t="s">
        <v>925</v>
      </c>
      <c r="C510" s="1141" t="s">
        <v>926</v>
      </c>
      <c r="D510" s="1141"/>
      <c r="E510" s="1141"/>
      <c r="F510" s="1141"/>
      <c r="G510" s="1141"/>
      <c r="H510" s="1141"/>
      <c r="I510" s="1141"/>
      <c r="J510" s="1141"/>
      <c r="K510" s="1141"/>
      <c r="L510" s="1141"/>
      <c r="M510" s="1141"/>
      <c r="N510" s="1146"/>
      <c r="Z510" s="193"/>
      <c r="AA510" s="200"/>
      <c r="AB510" s="200"/>
      <c r="AC510" s="109" t="s">
        <v>926</v>
      </c>
      <c r="AG510" s="200"/>
      <c r="AK510" s="200"/>
      <c r="AM510" s="200"/>
    </row>
    <row r="511" spans="1:39" s="108" customFormat="1" ht="22.5" customHeight="1">
      <c r="A511" s="203"/>
      <c r="B511" s="204" t="s">
        <v>927</v>
      </c>
      <c r="C511" s="1141" t="s">
        <v>928</v>
      </c>
      <c r="D511" s="1141"/>
      <c r="E511" s="1141"/>
      <c r="F511" s="1141"/>
      <c r="G511" s="1141"/>
      <c r="H511" s="1141"/>
      <c r="I511" s="1141"/>
      <c r="J511" s="1141"/>
      <c r="K511" s="1141"/>
      <c r="L511" s="1141"/>
      <c r="M511" s="1141"/>
      <c r="N511" s="1146"/>
      <c r="Z511" s="193"/>
      <c r="AA511" s="200"/>
      <c r="AB511" s="200"/>
      <c r="AC511" s="109" t="s">
        <v>928</v>
      </c>
      <c r="AG511" s="200"/>
      <c r="AK511" s="200"/>
      <c r="AM511" s="200"/>
    </row>
    <row r="512" spans="1:39" s="108" customFormat="1" ht="12" customHeight="1">
      <c r="A512" s="216"/>
      <c r="B512" s="217"/>
      <c r="C512" s="1145" t="s">
        <v>398</v>
      </c>
      <c r="D512" s="1145"/>
      <c r="E512" s="1145"/>
      <c r="F512" s="196"/>
      <c r="G512" s="196"/>
      <c r="H512" s="196"/>
      <c r="I512" s="196"/>
      <c r="J512" s="198"/>
      <c r="K512" s="196"/>
      <c r="L512" s="222">
        <v>1388.71</v>
      </c>
      <c r="M512" s="212"/>
      <c r="N512" s="260">
        <v>6888</v>
      </c>
      <c r="Z512" s="193"/>
      <c r="AA512" s="200"/>
      <c r="AB512" s="200"/>
      <c r="AG512" s="200" t="s">
        <v>398</v>
      </c>
      <c r="AK512" s="200"/>
      <c r="AM512" s="200"/>
    </row>
    <row r="513" spans="1:39" s="108" customFormat="1" ht="45">
      <c r="A513" s="194" t="s">
        <v>2215</v>
      </c>
      <c r="B513" s="195" t="s">
        <v>2168</v>
      </c>
      <c r="C513" s="1145" t="s">
        <v>2169</v>
      </c>
      <c r="D513" s="1145"/>
      <c r="E513" s="1145"/>
      <c r="F513" s="196" t="s">
        <v>2170</v>
      </c>
      <c r="G513" s="196"/>
      <c r="H513" s="196"/>
      <c r="I513" s="251">
        <v>1</v>
      </c>
      <c r="J513" s="222">
        <v>1246.67</v>
      </c>
      <c r="K513" s="219">
        <v>1.04236</v>
      </c>
      <c r="L513" s="218">
        <v>261.89999999999998</v>
      </c>
      <c r="M513" s="247">
        <v>4.96</v>
      </c>
      <c r="N513" s="260">
        <v>1299</v>
      </c>
      <c r="Z513" s="193"/>
      <c r="AA513" s="200"/>
      <c r="AB513" s="200" t="s">
        <v>2169</v>
      </c>
      <c r="AG513" s="200"/>
      <c r="AK513" s="200"/>
      <c r="AM513" s="200"/>
    </row>
    <row r="514" spans="1:39" s="108" customFormat="1" ht="12" customHeight="1">
      <c r="A514" s="216"/>
      <c r="B514" s="217"/>
      <c r="C514" s="1141" t="s">
        <v>923</v>
      </c>
      <c r="D514" s="1141"/>
      <c r="E514" s="1141"/>
      <c r="F514" s="1141"/>
      <c r="G514" s="1141"/>
      <c r="H514" s="1141"/>
      <c r="I514" s="1141"/>
      <c r="J514" s="1141"/>
      <c r="K514" s="1141"/>
      <c r="L514" s="1141"/>
      <c r="M514" s="1141"/>
      <c r="N514" s="1146"/>
      <c r="Z514" s="193"/>
      <c r="AA514" s="200"/>
      <c r="AB514" s="200"/>
      <c r="AG514" s="200"/>
      <c r="AH514" s="109" t="s">
        <v>923</v>
      </c>
      <c r="AK514" s="200"/>
      <c r="AM514" s="200"/>
    </row>
    <row r="515" spans="1:39" s="108" customFormat="1" ht="12" customHeight="1">
      <c r="A515" s="201"/>
      <c r="B515" s="202"/>
      <c r="C515" s="1141" t="s">
        <v>2171</v>
      </c>
      <c r="D515" s="1141"/>
      <c r="E515" s="1141"/>
      <c r="F515" s="1141"/>
      <c r="G515" s="1141"/>
      <c r="H515" s="1141"/>
      <c r="I515" s="1141"/>
      <c r="J515" s="1141"/>
      <c r="K515" s="1141"/>
      <c r="L515" s="1141"/>
      <c r="M515" s="1141"/>
      <c r="N515" s="1146"/>
      <c r="Z515" s="193"/>
      <c r="AA515" s="200"/>
      <c r="AB515" s="200"/>
      <c r="AG515" s="200"/>
      <c r="AI515" s="109" t="s">
        <v>2171</v>
      </c>
      <c r="AK515" s="200"/>
      <c r="AM515" s="200"/>
    </row>
    <row r="516" spans="1:39" s="108" customFormat="1" ht="22.5" customHeight="1">
      <c r="A516" s="203"/>
      <c r="B516" s="204" t="s">
        <v>925</v>
      </c>
      <c r="C516" s="1141" t="s">
        <v>926</v>
      </c>
      <c r="D516" s="1141"/>
      <c r="E516" s="1141"/>
      <c r="F516" s="1141"/>
      <c r="G516" s="1141"/>
      <c r="H516" s="1141"/>
      <c r="I516" s="1141"/>
      <c r="J516" s="1141"/>
      <c r="K516" s="1141"/>
      <c r="L516" s="1141"/>
      <c r="M516" s="1141"/>
      <c r="N516" s="1146"/>
      <c r="Z516" s="193"/>
      <c r="AA516" s="200"/>
      <c r="AB516" s="200"/>
      <c r="AC516" s="109" t="s">
        <v>926</v>
      </c>
      <c r="AG516" s="200"/>
      <c r="AK516" s="200"/>
      <c r="AM516" s="200"/>
    </row>
    <row r="517" spans="1:39" s="108" customFormat="1" ht="22.5" customHeight="1">
      <c r="A517" s="203"/>
      <c r="B517" s="204" t="s">
        <v>927</v>
      </c>
      <c r="C517" s="1141" t="s">
        <v>928</v>
      </c>
      <c r="D517" s="1141"/>
      <c r="E517" s="1141"/>
      <c r="F517" s="1141"/>
      <c r="G517" s="1141"/>
      <c r="H517" s="1141"/>
      <c r="I517" s="1141"/>
      <c r="J517" s="1141"/>
      <c r="K517" s="1141"/>
      <c r="L517" s="1141"/>
      <c r="M517" s="1141"/>
      <c r="N517" s="1146"/>
      <c r="Z517" s="193"/>
      <c r="AA517" s="200"/>
      <c r="AB517" s="200"/>
      <c r="AC517" s="109" t="s">
        <v>928</v>
      </c>
      <c r="AG517" s="200"/>
      <c r="AK517" s="200"/>
      <c r="AM517" s="200"/>
    </row>
    <row r="518" spans="1:39" s="108" customFormat="1" ht="12" customHeight="1">
      <c r="A518" s="216"/>
      <c r="B518" s="217"/>
      <c r="C518" s="1145" t="s">
        <v>398</v>
      </c>
      <c r="D518" s="1145"/>
      <c r="E518" s="1145"/>
      <c r="F518" s="196"/>
      <c r="G518" s="196"/>
      <c r="H518" s="196"/>
      <c r="I518" s="196"/>
      <c r="J518" s="198"/>
      <c r="K518" s="196"/>
      <c r="L518" s="218">
        <v>261.89999999999998</v>
      </c>
      <c r="M518" s="212"/>
      <c r="N518" s="260">
        <v>1299</v>
      </c>
      <c r="Z518" s="193"/>
      <c r="AA518" s="200"/>
      <c r="AB518" s="200"/>
      <c r="AG518" s="200" t="s">
        <v>398</v>
      </c>
      <c r="AK518" s="200"/>
      <c r="AM518" s="200"/>
    </row>
    <row r="519" spans="1:39" s="108" customFormat="1" ht="22.5" customHeight="1">
      <c r="A519" s="194" t="s">
        <v>1804</v>
      </c>
      <c r="B519" s="195" t="s">
        <v>2172</v>
      </c>
      <c r="C519" s="1145" t="s">
        <v>2173</v>
      </c>
      <c r="D519" s="1145"/>
      <c r="E519" s="1145"/>
      <c r="F519" s="196" t="s">
        <v>673</v>
      </c>
      <c r="G519" s="196"/>
      <c r="H519" s="196"/>
      <c r="I519" s="256">
        <v>0.5</v>
      </c>
      <c r="J519" s="218">
        <v>62.28</v>
      </c>
      <c r="K519" s="196"/>
      <c r="L519" s="218">
        <v>31.14</v>
      </c>
      <c r="M519" s="196"/>
      <c r="N519" s="199"/>
      <c r="Z519" s="193"/>
      <c r="AA519" s="200"/>
      <c r="AB519" s="200" t="s">
        <v>2173</v>
      </c>
      <c r="AG519" s="200"/>
      <c r="AK519" s="200"/>
      <c r="AM519" s="200"/>
    </row>
    <row r="520" spans="1:39" s="108" customFormat="1" ht="12" customHeight="1">
      <c r="A520" s="216"/>
      <c r="B520" s="217"/>
      <c r="C520" s="1141" t="s">
        <v>923</v>
      </c>
      <c r="D520" s="1141"/>
      <c r="E520" s="1141"/>
      <c r="F520" s="1141"/>
      <c r="G520" s="1141"/>
      <c r="H520" s="1141"/>
      <c r="I520" s="1141"/>
      <c r="J520" s="1141"/>
      <c r="K520" s="1141"/>
      <c r="L520" s="1141"/>
      <c r="M520" s="1141"/>
      <c r="N520" s="1146"/>
      <c r="Z520" s="193"/>
      <c r="AA520" s="200"/>
      <c r="AB520" s="200"/>
      <c r="AG520" s="200"/>
      <c r="AH520" s="109" t="s">
        <v>923</v>
      </c>
      <c r="AK520" s="200"/>
      <c r="AM520" s="200"/>
    </row>
    <row r="521" spans="1:39" s="108" customFormat="1" ht="12" customHeight="1">
      <c r="A521" s="201"/>
      <c r="B521" s="202"/>
      <c r="C521" s="1141" t="s">
        <v>1946</v>
      </c>
      <c r="D521" s="1141"/>
      <c r="E521" s="1141"/>
      <c r="F521" s="1141"/>
      <c r="G521" s="1141"/>
      <c r="H521" s="1141"/>
      <c r="I521" s="1141"/>
      <c r="J521" s="1141"/>
      <c r="K521" s="1141"/>
      <c r="L521" s="1141"/>
      <c r="M521" s="1141"/>
      <c r="N521" s="1146"/>
      <c r="Z521" s="193"/>
      <c r="AA521" s="200"/>
      <c r="AB521" s="200"/>
      <c r="AG521" s="200"/>
      <c r="AJ521" s="109" t="s">
        <v>1946</v>
      </c>
      <c r="AK521" s="200"/>
      <c r="AM521" s="200"/>
    </row>
    <row r="522" spans="1:39" s="108" customFormat="1" ht="12" customHeight="1">
      <c r="A522" s="216"/>
      <c r="B522" s="217"/>
      <c r="C522" s="1145" t="s">
        <v>398</v>
      </c>
      <c r="D522" s="1145"/>
      <c r="E522" s="1145"/>
      <c r="F522" s="196"/>
      <c r="G522" s="196"/>
      <c r="H522" s="196"/>
      <c r="I522" s="196"/>
      <c r="J522" s="198"/>
      <c r="K522" s="196"/>
      <c r="L522" s="218">
        <v>31.14</v>
      </c>
      <c r="M522" s="212"/>
      <c r="N522" s="199"/>
      <c r="Z522" s="193"/>
      <c r="AA522" s="200"/>
      <c r="AB522" s="200"/>
      <c r="AG522" s="200" t="s">
        <v>398</v>
      </c>
      <c r="AK522" s="200"/>
      <c r="AM522" s="200"/>
    </row>
    <row r="523" spans="1:39" s="108" customFormat="1" ht="22.5" customHeight="1">
      <c r="A523" s="194" t="s">
        <v>701</v>
      </c>
      <c r="B523" s="195" t="s">
        <v>1068</v>
      </c>
      <c r="C523" s="1145" t="s">
        <v>1069</v>
      </c>
      <c r="D523" s="1145"/>
      <c r="E523" s="1145"/>
      <c r="F523" s="196" t="s">
        <v>486</v>
      </c>
      <c r="G523" s="196"/>
      <c r="H523" s="196"/>
      <c r="I523" s="251">
        <v>1</v>
      </c>
      <c r="J523" s="198"/>
      <c r="K523" s="196"/>
      <c r="L523" s="198"/>
      <c r="M523" s="196"/>
      <c r="N523" s="199"/>
      <c r="Z523" s="193"/>
      <c r="AA523" s="200"/>
      <c r="AB523" s="200" t="s">
        <v>1069</v>
      </c>
      <c r="AG523" s="200"/>
      <c r="AK523" s="200"/>
      <c r="AM523" s="200"/>
    </row>
    <row r="524" spans="1:39" s="108" customFormat="1" ht="33.75" customHeight="1">
      <c r="A524" s="203"/>
      <c r="B524" s="204" t="s">
        <v>385</v>
      </c>
      <c r="C524" s="1141" t="s">
        <v>386</v>
      </c>
      <c r="D524" s="1141"/>
      <c r="E524" s="1141"/>
      <c r="F524" s="1141"/>
      <c r="G524" s="1141"/>
      <c r="H524" s="1141"/>
      <c r="I524" s="1141"/>
      <c r="J524" s="1141"/>
      <c r="K524" s="1141"/>
      <c r="L524" s="1141"/>
      <c r="M524" s="1141"/>
      <c r="N524" s="1146"/>
      <c r="Z524" s="193"/>
      <c r="AA524" s="200"/>
      <c r="AB524" s="200"/>
      <c r="AC524" s="109" t="s">
        <v>386</v>
      </c>
      <c r="AG524" s="200"/>
      <c r="AK524" s="200"/>
      <c r="AM524" s="200"/>
    </row>
    <row r="525" spans="1:39" s="108" customFormat="1" ht="12">
      <c r="A525" s="205"/>
      <c r="B525" s="206">
        <v>1</v>
      </c>
      <c r="C525" s="1141" t="s">
        <v>446</v>
      </c>
      <c r="D525" s="1141"/>
      <c r="E525" s="1141"/>
      <c r="F525" s="207"/>
      <c r="G525" s="207"/>
      <c r="H525" s="207"/>
      <c r="I525" s="207"/>
      <c r="J525" s="208">
        <v>8.9</v>
      </c>
      <c r="K525" s="209">
        <v>1.25</v>
      </c>
      <c r="L525" s="208">
        <v>11.13</v>
      </c>
      <c r="M525" s="207"/>
      <c r="N525" s="210"/>
      <c r="Z525" s="193"/>
      <c r="AA525" s="200"/>
      <c r="AB525" s="200"/>
      <c r="AD525" s="109" t="s">
        <v>446</v>
      </c>
      <c r="AG525" s="200"/>
      <c r="AK525" s="200"/>
      <c r="AM525" s="200"/>
    </row>
    <row r="526" spans="1:39" s="108" customFormat="1" ht="12">
      <c r="A526" s="205"/>
      <c r="B526" s="206">
        <v>2</v>
      </c>
      <c r="C526" s="1141" t="s">
        <v>387</v>
      </c>
      <c r="D526" s="1141"/>
      <c r="E526" s="1141"/>
      <c r="F526" s="207"/>
      <c r="G526" s="207"/>
      <c r="H526" s="207"/>
      <c r="I526" s="207"/>
      <c r="J526" s="208">
        <v>0.66</v>
      </c>
      <c r="K526" s="209">
        <v>1.25</v>
      </c>
      <c r="L526" s="208">
        <v>0.83</v>
      </c>
      <c r="M526" s="207"/>
      <c r="N526" s="210"/>
      <c r="Z526" s="193"/>
      <c r="AA526" s="200"/>
      <c r="AB526" s="200"/>
      <c r="AD526" s="109" t="s">
        <v>387</v>
      </c>
      <c r="AG526" s="200"/>
      <c r="AK526" s="200"/>
      <c r="AM526" s="200"/>
    </row>
    <row r="527" spans="1:39" s="108" customFormat="1" ht="12">
      <c r="A527" s="205"/>
      <c r="B527" s="206">
        <v>3</v>
      </c>
      <c r="C527" s="1141" t="s">
        <v>388</v>
      </c>
      <c r="D527" s="1141"/>
      <c r="E527" s="1141"/>
      <c r="F527" s="207"/>
      <c r="G527" s="207"/>
      <c r="H527" s="207"/>
      <c r="I527" s="207"/>
      <c r="J527" s="208">
        <v>0.12</v>
      </c>
      <c r="K527" s="209">
        <v>1.25</v>
      </c>
      <c r="L527" s="208">
        <v>0.15</v>
      </c>
      <c r="M527" s="207"/>
      <c r="N527" s="210"/>
      <c r="Z527" s="193"/>
      <c r="AA527" s="200"/>
      <c r="AB527" s="200"/>
      <c r="AD527" s="109" t="s">
        <v>388</v>
      </c>
      <c r="AG527" s="200"/>
      <c r="AK527" s="200"/>
      <c r="AM527" s="200"/>
    </row>
    <row r="528" spans="1:39" s="108" customFormat="1" ht="12">
      <c r="A528" s="205"/>
      <c r="B528" s="206">
        <v>4</v>
      </c>
      <c r="C528" s="1141" t="s">
        <v>447</v>
      </c>
      <c r="D528" s="1141"/>
      <c r="E528" s="1141"/>
      <c r="F528" s="207"/>
      <c r="G528" s="207"/>
      <c r="H528" s="207"/>
      <c r="I528" s="207"/>
      <c r="J528" s="208">
        <v>0.18</v>
      </c>
      <c r="K528" s="207"/>
      <c r="L528" s="208">
        <v>0.18</v>
      </c>
      <c r="M528" s="207"/>
      <c r="N528" s="210"/>
      <c r="Z528" s="193"/>
      <c r="AA528" s="200"/>
      <c r="AB528" s="200"/>
      <c r="AD528" s="109" t="s">
        <v>447</v>
      </c>
      <c r="AG528" s="200"/>
      <c r="AK528" s="200"/>
      <c r="AM528" s="200"/>
    </row>
    <row r="529" spans="1:39" s="108" customFormat="1" ht="12">
      <c r="A529" s="205"/>
      <c r="B529" s="204"/>
      <c r="C529" s="1141" t="s">
        <v>448</v>
      </c>
      <c r="D529" s="1141"/>
      <c r="E529" s="1141"/>
      <c r="F529" s="207" t="s">
        <v>390</v>
      </c>
      <c r="G529" s="209">
        <v>1.03</v>
      </c>
      <c r="H529" s="209">
        <v>1.25</v>
      </c>
      <c r="I529" s="250">
        <v>1.2875000000000001</v>
      </c>
      <c r="J529" s="204"/>
      <c r="K529" s="207"/>
      <c r="L529" s="204"/>
      <c r="M529" s="207"/>
      <c r="N529" s="210"/>
      <c r="Z529" s="193"/>
      <c r="AA529" s="200"/>
      <c r="AB529" s="200"/>
      <c r="AE529" s="109" t="s">
        <v>448</v>
      </c>
      <c r="AG529" s="200"/>
      <c r="AK529" s="200"/>
      <c r="AM529" s="200"/>
    </row>
    <row r="530" spans="1:39" s="108" customFormat="1" ht="12">
      <c r="A530" s="205"/>
      <c r="B530" s="204"/>
      <c r="C530" s="1141" t="s">
        <v>389</v>
      </c>
      <c r="D530" s="1141"/>
      <c r="E530" s="1141"/>
      <c r="F530" s="207" t="s">
        <v>390</v>
      </c>
      <c r="G530" s="209">
        <v>0.01</v>
      </c>
      <c r="H530" s="209">
        <v>1.25</v>
      </c>
      <c r="I530" s="250">
        <v>1.2500000000000001E-2</v>
      </c>
      <c r="J530" s="204"/>
      <c r="K530" s="207"/>
      <c r="L530" s="204"/>
      <c r="M530" s="207"/>
      <c r="N530" s="210"/>
      <c r="Z530" s="193"/>
      <c r="AA530" s="200"/>
      <c r="AB530" s="200"/>
      <c r="AE530" s="109" t="s">
        <v>389</v>
      </c>
      <c r="AG530" s="200"/>
      <c r="AK530" s="200"/>
      <c r="AM530" s="200"/>
    </row>
    <row r="531" spans="1:39" s="108" customFormat="1" ht="12" customHeight="1">
      <c r="A531" s="205"/>
      <c r="B531" s="204"/>
      <c r="C531" s="1150" t="s">
        <v>391</v>
      </c>
      <c r="D531" s="1150"/>
      <c r="E531" s="1150"/>
      <c r="F531" s="212"/>
      <c r="G531" s="212"/>
      <c r="H531" s="212"/>
      <c r="I531" s="212"/>
      <c r="J531" s="213">
        <v>9.74</v>
      </c>
      <c r="K531" s="212"/>
      <c r="L531" s="213">
        <v>12.14</v>
      </c>
      <c r="M531" s="212"/>
      <c r="N531" s="214"/>
      <c r="Z531" s="193"/>
      <c r="AA531" s="200"/>
      <c r="AB531" s="200"/>
      <c r="AF531" s="109" t="s">
        <v>391</v>
      </c>
      <c r="AG531" s="200"/>
      <c r="AK531" s="200"/>
      <c r="AM531" s="200"/>
    </row>
    <row r="532" spans="1:39" s="108" customFormat="1" ht="12">
      <c r="A532" s="205"/>
      <c r="B532" s="204"/>
      <c r="C532" s="1141" t="s">
        <v>392</v>
      </c>
      <c r="D532" s="1141"/>
      <c r="E532" s="1141"/>
      <c r="F532" s="207"/>
      <c r="G532" s="207"/>
      <c r="H532" s="207"/>
      <c r="I532" s="207"/>
      <c r="J532" s="204"/>
      <c r="K532" s="207"/>
      <c r="L532" s="208">
        <v>11.28</v>
      </c>
      <c r="M532" s="207"/>
      <c r="N532" s="210"/>
      <c r="Z532" s="193"/>
      <c r="AA532" s="200"/>
      <c r="AB532" s="200"/>
      <c r="AE532" s="109" t="s">
        <v>392</v>
      </c>
      <c r="AG532" s="200"/>
      <c r="AK532" s="200"/>
      <c r="AM532" s="200"/>
    </row>
    <row r="533" spans="1:39" s="108" customFormat="1" ht="22.5" customHeight="1">
      <c r="A533" s="205"/>
      <c r="B533" s="204" t="s">
        <v>916</v>
      </c>
      <c r="C533" s="1141" t="s">
        <v>917</v>
      </c>
      <c r="D533" s="1141"/>
      <c r="E533" s="1141"/>
      <c r="F533" s="207" t="s">
        <v>395</v>
      </c>
      <c r="G533" s="215">
        <v>90</v>
      </c>
      <c r="H533" s="207"/>
      <c r="I533" s="215">
        <v>90</v>
      </c>
      <c r="J533" s="204"/>
      <c r="K533" s="207"/>
      <c r="L533" s="208">
        <v>10.15</v>
      </c>
      <c r="M533" s="207"/>
      <c r="N533" s="210"/>
      <c r="Z533" s="193"/>
      <c r="AA533" s="200"/>
      <c r="AB533" s="200"/>
      <c r="AE533" s="109" t="s">
        <v>917</v>
      </c>
      <c r="AG533" s="200"/>
      <c r="AK533" s="200"/>
      <c r="AM533" s="200"/>
    </row>
    <row r="534" spans="1:39" s="108" customFormat="1" ht="22.5" customHeight="1">
      <c r="A534" s="205"/>
      <c r="B534" s="204" t="s">
        <v>918</v>
      </c>
      <c r="C534" s="1141" t="s">
        <v>919</v>
      </c>
      <c r="D534" s="1141"/>
      <c r="E534" s="1141"/>
      <c r="F534" s="207" t="s">
        <v>395</v>
      </c>
      <c r="G534" s="215">
        <v>46</v>
      </c>
      <c r="H534" s="207"/>
      <c r="I534" s="215">
        <v>46</v>
      </c>
      <c r="J534" s="204"/>
      <c r="K534" s="207"/>
      <c r="L534" s="208">
        <v>5.19</v>
      </c>
      <c r="M534" s="207"/>
      <c r="N534" s="210"/>
      <c r="Z534" s="193"/>
      <c r="AA534" s="200"/>
      <c r="AB534" s="200"/>
      <c r="AE534" s="109" t="s">
        <v>919</v>
      </c>
      <c r="AG534" s="200"/>
      <c r="AK534" s="200"/>
      <c r="AM534" s="200"/>
    </row>
    <row r="535" spans="1:39" s="108" customFormat="1" ht="12" customHeight="1">
      <c r="A535" s="216"/>
      <c r="B535" s="217"/>
      <c r="C535" s="1145" t="s">
        <v>398</v>
      </c>
      <c r="D535" s="1145"/>
      <c r="E535" s="1145"/>
      <c r="F535" s="196"/>
      <c r="G535" s="196"/>
      <c r="H535" s="196"/>
      <c r="I535" s="196"/>
      <c r="J535" s="198"/>
      <c r="K535" s="196"/>
      <c r="L535" s="218">
        <v>27.48</v>
      </c>
      <c r="M535" s="212"/>
      <c r="N535" s="199"/>
      <c r="Z535" s="193"/>
      <c r="AA535" s="200"/>
      <c r="AB535" s="200"/>
      <c r="AG535" s="200" t="s">
        <v>398</v>
      </c>
      <c r="AK535" s="200"/>
      <c r="AM535" s="200"/>
    </row>
    <row r="536" spans="1:39" s="108" customFormat="1" ht="45" customHeight="1">
      <c r="A536" s="194" t="s">
        <v>2216</v>
      </c>
      <c r="B536" s="195" t="s">
        <v>2174</v>
      </c>
      <c r="C536" s="1145" t="s">
        <v>2175</v>
      </c>
      <c r="D536" s="1145"/>
      <c r="E536" s="1145"/>
      <c r="F536" s="196" t="s">
        <v>2067</v>
      </c>
      <c r="G536" s="196"/>
      <c r="H536" s="196"/>
      <c r="I536" s="251">
        <v>1</v>
      </c>
      <c r="J536" s="222">
        <v>4715</v>
      </c>
      <c r="K536" s="219">
        <v>1.04236</v>
      </c>
      <c r="L536" s="218">
        <v>990.93</v>
      </c>
      <c r="M536" s="247">
        <v>4.96</v>
      </c>
      <c r="N536" s="260">
        <v>4915</v>
      </c>
      <c r="Z536" s="193"/>
      <c r="AA536" s="200"/>
      <c r="AB536" s="200" t="s">
        <v>2175</v>
      </c>
      <c r="AG536" s="200"/>
      <c r="AK536" s="200"/>
      <c r="AM536" s="200"/>
    </row>
    <row r="537" spans="1:39" s="108" customFormat="1" ht="12" customHeight="1">
      <c r="A537" s="216"/>
      <c r="B537" s="217"/>
      <c r="C537" s="1141" t="s">
        <v>923</v>
      </c>
      <c r="D537" s="1141"/>
      <c r="E537" s="1141"/>
      <c r="F537" s="1141"/>
      <c r="G537" s="1141"/>
      <c r="H537" s="1141"/>
      <c r="I537" s="1141"/>
      <c r="J537" s="1141"/>
      <c r="K537" s="1141"/>
      <c r="L537" s="1141"/>
      <c r="M537" s="1141"/>
      <c r="N537" s="1146"/>
      <c r="Z537" s="193"/>
      <c r="AA537" s="200"/>
      <c r="AB537" s="200"/>
      <c r="AG537" s="200"/>
      <c r="AH537" s="109" t="s">
        <v>923</v>
      </c>
      <c r="AK537" s="200"/>
      <c r="AM537" s="200"/>
    </row>
    <row r="538" spans="1:39" s="108" customFormat="1" ht="12" customHeight="1">
      <c r="A538" s="201"/>
      <c r="B538" s="202"/>
      <c r="C538" s="1141" t="s">
        <v>2176</v>
      </c>
      <c r="D538" s="1141"/>
      <c r="E538" s="1141"/>
      <c r="F538" s="1141"/>
      <c r="G538" s="1141"/>
      <c r="H538" s="1141"/>
      <c r="I538" s="1141"/>
      <c r="J538" s="1141"/>
      <c r="K538" s="1141"/>
      <c r="L538" s="1141"/>
      <c r="M538" s="1141"/>
      <c r="N538" s="1146"/>
      <c r="Z538" s="193"/>
      <c r="AA538" s="200"/>
      <c r="AB538" s="200"/>
      <c r="AG538" s="200"/>
      <c r="AI538" s="109" t="s">
        <v>2176</v>
      </c>
      <c r="AK538" s="200"/>
      <c r="AM538" s="200"/>
    </row>
    <row r="539" spans="1:39" s="108" customFormat="1" ht="22.5" customHeight="1">
      <c r="A539" s="203"/>
      <c r="B539" s="204" t="s">
        <v>925</v>
      </c>
      <c r="C539" s="1141" t="s">
        <v>926</v>
      </c>
      <c r="D539" s="1141"/>
      <c r="E539" s="1141"/>
      <c r="F539" s="1141"/>
      <c r="G539" s="1141"/>
      <c r="H539" s="1141"/>
      <c r="I539" s="1141"/>
      <c r="J539" s="1141"/>
      <c r="K539" s="1141"/>
      <c r="L539" s="1141"/>
      <c r="M539" s="1141"/>
      <c r="N539" s="1146"/>
      <c r="Z539" s="193"/>
      <c r="AA539" s="200"/>
      <c r="AB539" s="200"/>
      <c r="AC539" s="109" t="s">
        <v>926</v>
      </c>
      <c r="AG539" s="200"/>
      <c r="AK539" s="200"/>
      <c r="AM539" s="200"/>
    </row>
    <row r="540" spans="1:39" s="108" customFormat="1" ht="22.5" customHeight="1">
      <c r="A540" s="203"/>
      <c r="B540" s="204" t="s">
        <v>927</v>
      </c>
      <c r="C540" s="1141" t="s">
        <v>928</v>
      </c>
      <c r="D540" s="1141"/>
      <c r="E540" s="1141"/>
      <c r="F540" s="1141"/>
      <c r="G540" s="1141"/>
      <c r="H540" s="1141"/>
      <c r="I540" s="1141"/>
      <c r="J540" s="1141"/>
      <c r="K540" s="1141"/>
      <c r="L540" s="1141"/>
      <c r="M540" s="1141"/>
      <c r="N540" s="1146"/>
      <c r="Z540" s="193"/>
      <c r="AA540" s="200"/>
      <c r="AB540" s="200"/>
      <c r="AC540" s="109" t="s">
        <v>928</v>
      </c>
      <c r="AG540" s="200"/>
      <c r="AK540" s="200"/>
      <c r="AM540" s="200"/>
    </row>
    <row r="541" spans="1:39" s="108" customFormat="1" ht="12" customHeight="1">
      <c r="A541" s="216"/>
      <c r="B541" s="217"/>
      <c r="C541" s="1145" t="s">
        <v>398</v>
      </c>
      <c r="D541" s="1145"/>
      <c r="E541" s="1145"/>
      <c r="F541" s="196"/>
      <c r="G541" s="196"/>
      <c r="H541" s="196"/>
      <c r="I541" s="196"/>
      <c r="J541" s="198"/>
      <c r="K541" s="196"/>
      <c r="L541" s="218">
        <v>990.93</v>
      </c>
      <c r="M541" s="212"/>
      <c r="N541" s="260">
        <v>4915</v>
      </c>
      <c r="Z541" s="193"/>
      <c r="AA541" s="200"/>
      <c r="AB541" s="200"/>
      <c r="AG541" s="200" t="s">
        <v>398</v>
      </c>
      <c r="AK541" s="200"/>
      <c r="AM541" s="200"/>
    </row>
    <row r="542" spans="1:39" s="108" customFormat="1" ht="45" customHeight="1">
      <c r="A542" s="194" t="s">
        <v>1040</v>
      </c>
      <c r="B542" s="195" t="s">
        <v>2177</v>
      </c>
      <c r="C542" s="1145" t="s">
        <v>2178</v>
      </c>
      <c r="D542" s="1145"/>
      <c r="E542" s="1145"/>
      <c r="F542" s="196" t="s">
        <v>2067</v>
      </c>
      <c r="G542" s="196"/>
      <c r="H542" s="196"/>
      <c r="I542" s="251">
        <v>1</v>
      </c>
      <c r="J542" s="218">
        <v>965</v>
      </c>
      <c r="K542" s="219">
        <v>1.04236</v>
      </c>
      <c r="L542" s="218">
        <v>202.82</v>
      </c>
      <c r="M542" s="247">
        <v>4.96</v>
      </c>
      <c r="N542" s="260">
        <v>1006</v>
      </c>
      <c r="Z542" s="193"/>
      <c r="AA542" s="200"/>
      <c r="AB542" s="200" t="s">
        <v>2178</v>
      </c>
      <c r="AG542" s="200"/>
      <c r="AK542" s="200"/>
      <c r="AM542" s="200"/>
    </row>
    <row r="543" spans="1:39" s="108" customFormat="1" ht="12" customHeight="1">
      <c r="A543" s="216"/>
      <c r="B543" s="217"/>
      <c r="C543" s="1141" t="s">
        <v>923</v>
      </c>
      <c r="D543" s="1141"/>
      <c r="E543" s="1141"/>
      <c r="F543" s="1141"/>
      <c r="G543" s="1141"/>
      <c r="H543" s="1141"/>
      <c r="I543" s="1141"/>
      <c r="J543" s="1141"/>
      <c r="K543" s="1141"/>
      <c r="L543" s="1141"/>
      <c r="M543" s="1141"/>
      <c r="N543" s="1146"/>
      <c r="Z543" s="193"/>
      <c r="AA543" s="200"/>
      <c r="AB543" s="200"/>
      <c r="AG543" s="200"/>
      <c r="AH543" s="109" t="s">
        <v>923</v>
      </c>
      <c r="AK543" s="200"/>
      <c r="AM543" s="200"/>
    </row>
    <row r="544" spans="1:39" s="108" customFormat="1" ht="12" customHeight="1">
      <c r="A544" s="201"/>
      <c r="B544" s="202"/>
      <c r="C544" s="1141" t="s">
        <v>2179</v>
      </c>
      <c r="D544" s="1141"/>
      <c r="E544" s="1141"/>
      <c r="F544" s="1141"/>
      <c r="G544" s="1141"/>
      <c r="H544" s="1141"/>
      <c r="I544" s="1141"/>
      <c r="J544" s="1141"/>
      <c r="K544" s="1141"/>
      <c r="L544" s="1141"/>
      <c r="M544" s="1141"/>
      <c r="N544" s="1146"/>
      <c r="Z544" s="193"/>
      <c r="AA544" s="200"/>
      <c r="AB544" s="200"/>
      <c r="AG544" s="200"/>
      <c r="AI544" s="109" t="s">
        <v>2179</v>
      </c>
      <c r="AK544" s="200"/>
      <c r="AM544" s="200"/>
    </row>
    <row r="545" spans="1:39" s="108" customFormat="1" ht="22.5" customHeight="1">
      <c r="A545" s="203"/>
      <c r="B545" s="204" t="s">
        <v>925</v>
      </c>
      <c r="C545" s="1141" t="s">
        <v>926</v>
      </c>
      <c r="D545" s="1141"/>
      <c r="E545" s="1141"/>
      <c r="F545" s="1141"/>
      <c r="G545" s="1141"/>
      <c r="H545" s="1141"/>
      <c r="I545" s="1141"/>
      <c r="J545" s="1141"/>
      <c r="K545" s="1141"/>
      <c r="L545" s="1141"/>
      <c r="M545" s="1141"/>
      <c r="N545" s="1146"/>
      <c r="Z545" s="193"/>
      <c r="AA545" s="200"/>
      <c r="AB545" s="200"/>
      <c r="AC545" s="109" t="s">
        <v>926</v>
      </c>
      <c r="AG545" s="200"/>
      <c r="AK545" s="200"/>
      <c r="AM545" s="200"/>
    </row>
    <row r="546" spans="1:39" s="108" customFormat="1" ht="22.5" customHeight="1">
      <c r="A546" s="203"/>
      <c r="B546" s="204" t="s">
        <v>927</v>
      </c>
      <c r="C546" s="1141" t="s">
        <v>928</v>
      </c>
      <c r="D546" s="1141"/>
      <c r="E546" s="1141"/>
      <c r="F546" s="1141"/>
      <c r="G546" s="1141"/>
      <c r="H546" s="1141"/>
      <c r="I546" s="1141"/>
      <c r="J546" s="1141"/>
      <c r="K546" s="1141"/>
      <c r="L546" s="1141"/>
      <c r="M546" s="1141"/>
      <c r="N546" s="1146"/>
      <c r="Z546" s="193"/>
      <c r="AA546" s="200"/>
      <c r="AB546" s="200"/>
      <c r="AC546" s="109" t="s">
        <v>928</v>
      </c>
      <c r="AG546" s="200"/>
      <c r="AK546" s="200"/>
      <c r="AM546" s="200"/>
    </row>
    <row r="547" spans="1:39" s="108" customFormat="1" ht="12" customHeight="1">
      <c r="A547" s="216"/>
      <c r="B547" s="217"/>
      <c r="C547" s="1145" t="s">
        <v>398</v>
      </c>
      <c r="D547" s="1145"/>
      <c r="E547" s="1145"/>
      <c r="F547" s="196"/>
      <c r="G547" s="196"/>
      <c r="H547" s="196"/>
      <c r="I547" s="196"/>
      <c r="J547" s="198"/>
      <c r="K547" s="196"/>
      <c r="L547" s="218">
        <v>202.82</v>
      </c>
      <c r="M547" s="212"/>
      <c r="N547" s="260">
        <v>1006</v>
      </c>
      <c r="Z547" s="193"/>
      <c r="AA547" s="200"/>
      <c r="AB547" s="200"/>
      <c r="AG547" s="200" t="s">
        <v>398</v>
      </c>
      <c r="AK547" s="200"/>
      <c r="AM547" s="200"/>
    </row>
    <row r="548" spans="1:39" s="108" customFormat="1" ht="12" customHeight="1">
      <c r="A548" s="194" t="s">
        <v>713</v>
      </c>
      <c r="B548" s="195" t="s">
        <v>1038</v>
      </c>
      <c r="C548" s="1145" t="s">
        <v>1039</v>
      </c>
      <c r="D548" s="1145"/>
      <c r="E548" s="1145"/>
      <c r="F548" s="196" t="s">
        <v>486</v>
      </c>
      <c r="G548" s="196"/>
      <c r="H548" s="196"/>
      <c r="I548" s="251">
        <v>1</v>
      </c>
      <c r="J548" s="198"/>
      <c r="K548" s="196"/>
      <c r="L548" s="198"/>
      <c r="M548" s="196"/>
      <c r="N548" s="199"/>
      <c r="Z548" s="193"/>
      <c r="AA548" s="200"/>
      <c r="AB548" s="200" t="s">
        <v>1039</v>
      </c>
      <c r="AG548" s="200"/>
      <c r="AK548" s="200"/>
      <c r="AM548" s="200"/>
    </row>
    <row r="549" spans="1:39" s="108" customFormat="1" ht="33.75" customHeight="1">
      <c r="A549" s="203"/>
      <c r="B549" s="204" t="s">
        <v>385</v>
      </c>
      <c r="C549" s="1141" t="s">
        <v>386</v>
      </c>
      <c r="D549" s="1141"/>
      <c r="E549" s="1141"/>
      <c r="F549" s="1141"/>
      <c r="G549" s="1141"/>
      <c r="H549" s="1141"/>
      <c r="I549" s="1141"/>
      <c r="J549" s="1141"/>
      <c r="K549" s="1141"/>
      <c r="L549" s="1141"/>
      <c r="M549" s="1141"/>
      <c r="N549" s="1146"/>
      <c r="Z549" s="193"/>
      <c r="AA549" s="200"/>
      <c r="AB549" s="200"/>
      <c r="AC549" s="109" t="s">
        <v>386</v>
      </c>
      <c r="AG549" s="200"/>
      <c r="AK549" s="200"/>
      <c r="AM549" s="200"/>
    </row>
    <row r="550" spans="1:39" s="108" customFormat="1" ht="12">
      <c r="A550" s="205"/>
      <c r="B550" s="206">
        <v>1</v>
      </c>
      <c r="C550" s="1141" t="s">
        <v>446</v>
      </c>
      <c r="D550" s="1141"/>
      <c r="E550" s="1141"/>
      <c r="F550" s="207"/>
      <c r="G550" s="207"/>
      <c r="H550" s="207"/>
      <c r="I550" s="207"/>
      <c r="J550" s="208">
        <v>10.220000000000001</v>
      </c>
      <c r="K550" s="209">
        <v>1.25</v>
      </c>
      <c r="L550" s="208">
        <v>12.78</v>
      </c>
      <c r="M550" s="207"/>
      <c r="N550" s="210"/>
      <c r="Z550" s="193"/>
      <c r="AA550" s="200"/>
      <c r="AB550" s="200"/>
      <c r="AD550" s="109" t="s">
        <v>446</v>
      </c>
      <c r="AG550" s="200"/>
      <c r="AK550" s="200"/>
      <c r="AM550" s="200"/>
    </row>
    <row r="551" spans="1:39" s="108" customFormat="1" ht="12">
      <c r="A551" s="205"/>
      <c r="B551" s="206">
        <v>4</v>
      </c>
      <c r="C551" s="1141" t="s">
        <v>447</v>
      </c>
      <c r="D551" s="1141"/>
      <c r="E551" s="1141"/>
      <c r="F551" s="207"/>
      <c r="G551" s="207"/>
      <c r="H551" s="207"/>
      <c r="I551" s="207"/>
      <c r="J551" s="208">
        <v>0.38</v>
      </c>
      <c r="K551" s="207"/>
      <c r="L551" s="208">
        <v>0.38</v>
      </c>
      <c r="M551" s="207"/>
      <c r="N551" s="210"/>
      <c r="Z551" s="193"/>
      <c r="AA551" s="200"/>
      <c r="AB551" s="200"/>
      <c r="AD551" s="109" t="s">
        <v>447</v>
      </c>
      <c r="AG551" s="200"/>
      <c r="AK551" s="200"/>
      <c r="AM551" s="200"/>
    </row>
    <row r="552" spans="1:39" s="108" customFormat="1" ht="12">
      <c r="A552" s="205"/>
      <c r="B552" s="204"/>
      <c r="C552" s="1141" t="s">
        <v>448</v>
      </c>
      <c r="D552" s="1141"/>
      <c r="E552" s="1141"/>
      <c r="F552" s="207" t="s">
        <v>390</v>
      </c>
      <c r="G552" s="209">
        <v>1.03</v>
      </c>
      <c r="H552" s="209">
        <v>1.25</v>
      </c>
      <c r="I552" s="250">
        <v>1.2875000000000001</v>
      </c>
      <c r="J552" s="204"/>
      <c r="K552" s="207"/>
      <c r="L552" s="204"/>
      <c r="M552" s="207"/>
      <c r="N552" s="210"/>
      <c r="Z552" s="193"/>
      <c r="AA552" s="200"/>
      <c r="AB552" s="200"/>
      <c r="AE552" s="109" t="s">
        <v>448</v>
      </c>
      <c r="AG552" s="200"/>
      <c r="AK552" s="200"/>
      <c r="AM552" s="200"/>
    </row>
    <row r="553" spans="1:39" s="108" customFormat="1" ht="12" customHeight="1">
      <c r="A553" s="205"/>
      <c r="B553" s="204"/>
      <c r="C553" s="1150" t="s">
        <v>391</v>
      </c>
      <c r="D553" s="1150"/>
      <c r="E553" s="1150"/>
      <c r="F553" s="212"/>
      <c r="G553" s="212"/>
      <c r="H553" s="212"/>
      <c r="I553" s="212"/>
      <c r="J553" s="213">
        <v>10.6</v>
      </c>
      <c r="K553" s="212"/>
      <c r="L553" s="213">
        <v>13.16</v>
      </c>
      <c r="M553" s="212"/>
      <c r="N553" s="214"/>
      <c r="Z553" s="193"/>
      <c r="AA553" s="200"/>
      <c r="AB553" s="200"/>
      <c r="AF553" s="109" t="s">
        <v>391</v>
      </c>
      <c r="AG553" s="200"/>
      <c r="AK553" s="200"/>
      <c r="AM553" s="200"/>
    </row>
    <row r="554" spans="1:39" s="108" customFormat="1" ht="12">
      <c r="A554" s="205"/>
      <c r="B554" s="204"/>
      <c r="C554" s="1141" t="s">
        <v>392</v>
      </c>
      <c r="D554" s="1141"/>
      <c r="E554" s="1141"/>
      <c r="F554" s="207"/>
      <c r="G554" s="207"/>
      <c r="H554" s="207"/>
      <c r="I554" s="207"/>
      <c r="J554" s="204"/>
      <c r="K554" s="207"/>
      <c r="L554" s="208">
        <v>12.78</v>
      </c>
      <c r="M554" s="207"/>
      <c r="N554" s="210"/>
      <c r="Z554" s="193"/>
      <c r="AA554" s="200"/>
      <c r="AB554" s="200"/>
      <c r="AE554" s="109" t="s">
        <v>392</v>
      </c>
      <c r="AG554" s="200"/>
      <c r="AK554" s="200"/>
      <c r="AM554" s="200"/>
    </row>
    <row r="555" spans="1:39" s="108" customFormat="1" ht="22.5" customHeight="1">
      <c r="A555" s="205"/>
      <c r="B555" s="204" t="s">
        <v>885</v>
      </c>
      <c r="C555" s="1141" t="s">
        <v>886</v>
      </c>
      <c r="D555" s="1141"/>
      <c r="E555" s="1141"/>
      <c r="F555" s="207" t="s">
        <v>395</v>
      </c>
      <c r="G555" s="215">
        <v>97</v>
      </c>
      <c r="H555" s="207"/>
      <c r="I555" s="215">
        <v>97</v>
      </c>
      <c r="J555" s="204"/>
      <c r="K555" s="207"/>
      <c r="L555" s="208">
        <v>12.4</v>
      </c>
      <c r="M555" s="207"/>
      <c r="N555" s="210"/>
      <c r="Z555" s="193"/>
      <c r="AA555" s="200"/>
      <c r="AB555" s="200"/>
      <c r="AE555" s="109" t="s">
        <v>886</v>
      </c>
      <c r="AG555" s="200"/>
      <c r="AK555" s="200"/>
      <c r="AM555" s="200"/>
    </row>
    <row r="556" spans="1:39" s="108" customFormat="1" ht="22.5" customHeight="1">
      <c r="A556" s="205"/>
      <c r="B556" s="204" t="s">
        <v>887</v>
      </c>
      <c r="C556" s="1141" t="s">
        <v>888</v>
      </c>
      <c r="D556" s="1141"/>
      <c r="E556" s="1141"/>
      <c r="F556" s="207" t="s">
        <v>395</v>
      </c>
      <c r="G556" s="215">
        <v>51</v>
      </c>
      <c r="H556" s="207"/>
      <c r="I556" s="215">
        <v>51</v>
      </c>
      <c r="J556" s="204"/>
      <c r="K556" s="207"/>
      <c r="L556" s="208">
        <v>6.52</v>
      </c>
      <c r="M556" s="207"/>
      <c r="N556" s="210"/>
      <c r="Z556" s="193"/>
      <c r="AA556" s="200"/>
      <c r="AB556" s="200"/>
      <c r="AE556" s="109" t="s">
        <v>888</v>
      </c>
      <c r="AG556" s="200"/>
      <c r="AK556" s="200"/>
      <c r="AM556" s="200"/>
    </row>
    <row r="557" spans="1:39" s="108" customFormat="1" ht="12" customHeight="1">
      <c r="A557" s="216"/>
      <c r="B557" s="217"/>
      <c r="C557" s="1145" t="s">
        <v>398</v>
      </c>
      <c r="D557" s="1145"/>
      <c r="E557" s="1145"/>
      <c r="F557" s="196"/>
      <c r="G557" s="196"/>
      <c r="H557" s="196"/>
      <c r="I557" s="196"/>
      <c r="J557" s="198"/>
      <c r="K557" s="196"/>
      <c r="L557" s="218">
        <v>32.08</v>
      </c>
      <c r="M557" s="212"/>
      <c r="N557" s="199"/>
      <c r="Z557" s="193"/>
      <c r="AA557" s="200"/>
      <c r="AB557" s="200"/>
      <c r="AG557" s="200" t="s">
        <v>398</v>
      </c>
      <c r="AK557" s="200"/>
      <c r="AM557" s="200"/>
    </row>
    <row r="558" spans="1:39" s="108" customFormat="1" ht="45" customHeight="1">
      <c r="A558" s="194" t="s">
        <v>2217</v>
      </c>
      <c r="B558" s="195" t="s">
        <v>2180</v>
      </c>
      <c r="C558" s="1145" t="s">
        <v>2181</v>
      </c>
      <c r="D558" s="1145"/>
      <c r="E558" s="1145"/>
      <c r="F558" s="196" t="s">
        <v>2067</v>
      </c>
      <c r="G558" s="196"/>
      <c r="H558" s="196"/>
      <c r="I558" s="251">
        <v>1</v>
      </c>
      <c r="J558" s="218">
        <v>862.5</v>
      </c>
      <c r="K558" s="219">
        <v>1.04236</v>
      </c>
      <c r="L558" s="218">
        <v>181.25</v>
      </c>
      <c r="M558" s="247">
        <v>4.96</v>
      </c>
      <c r="N558" s="262">
        <v>899</v>
      </c>
      <c r="Z558" s="193"/>
      <c r="AA558" s="200"/>
      <c r="AB558" s="200" t="s">
        <v>2181</v>
      </c>
      <c r="AG558" s="200"/>
      <c r="AK558" s="200"/>
      <c r="AM558" s="200"/>
    </row>
    <row r="559" spans="1:39" s="108" customFormat="1" ht="12" customHeight="1">
      <c r="A559" s="216"/>
      <c r="B559" s="217"/>
      <c r="C559" s="1141" t="s">
        <v>1043</v>
      </c>
      <c r="D559" s="1141"/>
      <c r="E559" s="1141"/>
      <c r="F559" s="1141"/>
      <c r="G559" s="1141"/>
      <c r="H559" s="1141"/>
      <c r="I559" s="1141"/>
      <c r="J559" s="1141"/>
      <c r="K559" s="1141"/>
      <c r="L559" s="1141"/>
      <c r="M559" s="1141"/>
      <c r="N559" s="1146"/>
      <c r="Z559" s="193"/>
      <c r="AA559" s="200"/>
      <c r="AB559" s="200"/>
      <c r="AG559" s="200"/>
      <c r="AH559" s="109" t="s">
        <v>1043</v>
      </c>
      <c r="AK559" s="200"/>
      <c r="AM559" s="200"/>
    </row>
    <row r="560" spans="1:39" s="108" customFormat="1" ht="12" customHeight="1">
      <c r="A560" s="201"/>
      <c r="B560" s="202"/>
      <c r="C560" s="1141" t="s">
        <v>2182</v>
      </c>
      <c r="D560" s="1141"/>
      <c r="E560" s="1141"/>
      <c r="F560" s="1141"/>
      <c r="G560" s="1141"/>
      <c r="H560" s="1141"/>
      <c r="I560" s="1141"/>
      <c r="J560" s="1141"/>
      <c r="K560" s="1141"/>
      <c r="L560" s="1141"/>
      <c r="M560" s="1141"/>
      <c r="N560" s="1146"/>
      <c r="Z560" s="193"/>
      <c r="AA560" s="200"/>
      <c r="AB560" s="200"/>
      <c r="AG560" s="200"/>
      <c r="AI560" s="109" t="s">
        <v>2182</v>
      </c>
      <c r="AK560" s="200"/>
      <c r="AM560" s="200"/>
    </row>
    <row r="561" spans="1:39" s="108" customFormat="1" ht="22.5" customHeight="1">
      <c r="A561" s="203"/>
      <c r="B561" s="204" t="s">
        <v>925</v>
      </c>
      <c r="C561" s="1141" t="s">
        <v>926</v>
      </c>
      <c r="D561" s="1141"/>
      <c r="E561" s="1141"/>
      <c r="F561" s="1141"/>
      <c r="G561" s="1141"/>
      <c r="H561" s="1141"/>
      <c r="I561" s="1141"/>
      <c r="J561" s="1141"/>
      <c r="K561" s="1141"/>
      <c r="L561" s="1141"/>
      <c r="M561" s="1141"/>
      <c r="N561" s="1146"/>
      <c r="Z561" s="193"/>
      <c r="AA561" s="200"/>
      <c r="AB561" s="200"/>
      <c r="AC561" s="109" t="s">
        <v>926</v>
      </c>
      <c r="AG561" s="200"/>
      <c r="AK561" s="200"/>
      <c r="AM561" s="200"/>
    </row>
    <row r="562" spans="1:39" s="108" customFormat="1" ht="22.5" customHeight="1">
      <c r="A562" s="203"/>
      <c r="B562" s="204" t="s">
        <v>927</v>
      </c>
      <c r="C562" s="1141" t="s">
        <v>928</v>
      </c>
      <c r="D562" s="1141"/>
      <c r="E562" s="1141"/>
      <c r="F562" s="1141"/>
      <c r="G562" s="1141"/>
      <c r="H562" s="1141"/>
      <c r="I562" s="1141"/>
      <c r="J562" s="1141"/>
      <c r="K562" s="1141"/>
      <c r="L562" s="1141"/>
      <c r="M562" s="1141"/>
      <c r="N562" s="1146"/>
      <c r="Z562" s="193"/>
      <c r="AA562" s="200"/>
      <c r="AB562" s="200"/>
      <c r="AC562" s="109" t="s">
        <v>928</v>
      </c>
      <c r="AG562" s="200"/>
      <c r="AK562" s="200"/>
      <c r="AM562" s="200"/>
    </row>
    <row r="563" spans="1:39" s="108" customFormat="1" ht="12" customHeight="1">
      <c r="A563" s="216"/>
      <c r="B563" s="217"/>
      <c r="C563" s="1145" t="s">
        <v>398</v>
      </c>
      <c r="D563" s="1145"/>
      <c r="E563" s="1145"/>
      <c r="F563" s="196"/>
      <c r="G563" s="196"/>
      <c r="H563" s="196"/>
      <c r="I563" s="196"/>
      <c r="J563" s="198"/>
      <c r="K563" s="196"/>
      <c r="L563" s="218">
        <v>181.25</v>
      </c>
      <c r="M563" s="212"/>
      <c r="N563" s="262">
        <v>899</v>
      </c>
      <c r="Z563" s="193"/>
      <c r="AA563" s="200"/>
      <c r="AB563" s="200"/>
      <c r="AG563" s="200" t="s">
        <v>398</v>
      </c>
      <c r="AK563" s="200"/>
      <c r="AM563" s="200"/>
    </row>
    <row r="564" spans="1:39" s="108" customFormat="1" ht="22.5" customHeight="1">
      <c r="A564" s="194" t="s">
        <v>720</v>
      </c>
      <c r="B564" s="195" t="s">
        <v>1068</v>
      </c>
      <c r="C564" s="1145" t="s">
        <v>1069</v>
      </c>
      <c r="D564" s="1145"/>
      <c r="E564" s="1145"/>
      <c r="F564" s="196" t="s">
        <v>486</v>
      </c>
      <c r="G564" s="196"/>
      <c r="H564" s="196"/>
      <c r="I564" s="251">
        <v>3</v>
      </c>
      <c r="J564" s="198"/>
      <c r="K564" s="196"/>
      <c r="L564" s="198"/>
      <c r="M564" s="196"/>
      <c r="N564" s="199"/>
      <c r="Z564" s="193"/>
      <c r="AA564" s="200"/>
      <c r="AB564" s="200" t="s">
        <v>1069</v>
      </c>
      <c r="AG564" s="200"/>
      <c r="AK564" s="200"/>
      <c r="AM564" s="200"/>
    </row>
    <row r="565" spans="1:39" s="108" customFormat="1" ht="33.75" customHeight="1">
      <c r="A565" s="203"/>
      <c r="B565" s="204" t="s">
        <v>385</v>
      </c>
      <c r="C565" s="1141" t="s">
        <v>386</v>
      </c>
      <c r="D565" s="1141"/>
      <c r="E565" s="1141"/>
      <c r="F565" s="1141"/>
      <c r="G565" s="1141"/>
      <c r="H565" s="1141"/>
      <c r="I565" s="1141"/>
      <c r="J565" s="1141"/>
      <c r="K565" s="1141"/>
      <c r="L565" s="1141"/>
      <c r="M565" s="1141"/>
      <c r="N565" s="1146"/>
      <c r="Z565" s="193"/>
      <c r="AA565" s="200"/>
      <c r="AB565" s="200"/>
      <c r="AC565" s="109" t="s">
        <v>386</v>
      </c>
      <c r="AG565" s="200"/>
      <c r="AK565" s="200"/>
      <c r="AM565" s="200"/>
    </row>
    <row r="566" spans="1:39" s="108" customFormat="1" ht="12">
      <c r="A566" s="205"/>
      <c r="B566" s="206">
        <v>1</v>
      </c>
      <c r="C566" s="1141" t="s">
        <v>446</v>
      </c>
      <c r="D566" s="1141"/>
      <c r="E566" s="1141"/>
      <c r="F566" s="207"/>
      <c r="G566" s="207"/>
      <c r="H566" s="207"/>
      <c r="I566" s="207"/>
      <c r="J566" s="208">
        <v>8.9</v>
      </c>
      <c r="K566" s="209">
        <v>1.25</v>
      </c>
      <c r="L566" s="208">
        <v>33.380000000000003</v>
      </c>
      <c r="M566" s="207"/>
      <c r="N566" s="210"/>
      <c r="Z566" s="193"/>
      <c r="AA566" s="200"/>
      <c r="AB566" s="200"/>
      <c r="AD566" s="109" t="s">
        <v>446</v>
      </c>
      <c r="AG566" s="200"/>
      <c r="AK566" s="200"/>
      <c r="AM566" s="200"/>
    </row>
    <row r="567" spans="1:39" s="108" customFormat="1" ht="12">
      <c r="A567" s="205"/>
      <c r="B567" s="206">
        <v>2</v>
      </c>
      <c r="C567" s="1141" t="s">
        <v>387</v>
      </c>
      <c r="D567" s="1141"/>
      <c r="E567" s="1141"/>
      <c r="F567" s="207"/>
      <c r="G567" s="207"/>
      <c r="H567" s="207"/>
      <c r="I567" s="207"/>
      <c r="J567" s="208">
        <v>0.66</v>
      </c>
      <c r="K567" s="209">
        <v>1.25</v>
      </c>
      <c r="L567" s="208">
        <v>2.48</v>
      </c>
      <c r="M567" s="207"/>
      <c r="N567" s="210"/>
      <c r="Z567" s="193"/>
      <c r="AA567" s="200"/>
      <c r="AB567" s="200"/>
      <c r="AD567" s="109" t="s">
        <v>387</v>
      </c>
      <c r="AG567" s="200"/>
      <c r="AK567" s="200"/>
      <c r="AM567" s="200"/>
    </row>
    <row r="568" spans="1:39" s="108" customFormat="1" ht="12">
      <c r="A568" s="205"/>
      <c r="B568" s="206">
        <v>3</v>
      </c>
      <c r="C568" s="1141" t="s">
        <v>388</v>
      </c>
      <c r="D568" s="1141"/>
      <c r="E568" s="1141"/>
      <c r="F568" s="207"/>
      <c r="G568" s="207"/>
      <c r="H568" s="207"/>
      <c r="I568" s="207"/>
      <c r="J568" s="208">
        <v>0.12</v>
      </c>
      <c r="K568" s="209">
        <v>1.25</v>
      </c>
      <c r="L568" s="208">
        <v>0.45</v>
      </c>
      <c r="M568" s="207"/>
      <c r="N568" s="210"/>
      <c r="Z568" s="193"/>
      <c r="AA568" s="200"/>
      <c r="AB568" s="200"/>
      <c r="AD568" s="109" t="s">
        <v>388</v>
      </c>
      <c r="AG568" s="200"/>
      <c r="AK568" s="200"/>
      <c r="AM568" s="200"/>
    </row>
    <row r="569" spans="1:39" s="108" customFormat="1" ht="12">
      <c r="A569" s="205"/>
      <c r="B569" s="206">
        <v>4</v>
      </c>
      <c r="C569" s="1141" t="s">
        <v>447</v>
      </c>
      <c r="D569" s="1141"/>
      <c r="E569" s="1141"/>
      <c r="F569" s="207"/>
      <c r="G569" s="207"/>
      <c r="H569" s="207"/>
      <c r="I569" s="207"/>
      <c r="J569" s="208">
        <v>0.18</v>
      </c>
      <c r="K569" s="207"/>
      <c r="L569" s="208">
        <v>0.54</v>
      </c>
      <c r="M569" s="207"/>
      <c r="N569" s="210"/>
      <c r="Z569" s="193"/>
      <c r="AA569" s="200"/>
      <c r="AB569" s="200"/>
      <c r="AD569" s="109" t="s">
        <v>447</v>
      </c>
      <c r="AG569" s="200"/>
      <c r="AK569" s="200"/>
      <c r="AM569" s="200"/>
    </row>
    <row r="570" spans="1:39" s="108" customFormat="1" ht="12">
      <c r="A570" s="205"/>
      <c r="B570" s="204"/>
      <c r="C570" s="1141" t="s">
        <v>448</v>
      </c>
      <c r="D570" s="1141"/>
      <c r="E570" s="1141"/>
      <c r="F570" s="207" t="s">
        <v>390</v>
      </c>
      <c r="G570" s="209">
        <v>1.03</v>
      </c>
      <c r="H570" s="209">
        <v>1.25</v>
      </c>
      <c r="I570" s="250">
        <v>3.8624999999999998</v>
      </c>
      <c r="J570" s="204"/>
      <c r="K570" s="207"/>
      <c r="L570" s="204"/>
      <c r="M570" s="207"/>
      <c r="N570" s="210"/>
      <c r="Z570" s="193"/>
      <c r="AA570" s="200"/>
      <c r="AB570" s="200"/>
      <c r="AE570" s="109" t="s">
        <v>448</v>
      </c>
      <c r="AG570" s="200"/>
      <c r="AK570" s="200"/>
      <c r="AM570" s="200"/>
    </row>
    <row r="571" spans="1:39" s="108" customFormat="1" ht="12">
      <c r="A571" s="205"/>
      <c r="B571" s="204"/>
      <c r="C571" s="1141" t="s">
        <v>389</v>
      </c>
      <c r="D571" s="1141"/>
      <c r="E571" s="1141"/>
      <c r="F571" s="207" t="s">
        <v>390</v>
      </c>
      <c r="G571" s="209">
        <v>0.01</v>
      </c>
      <c r="H571" s="209">
        <v>1.25</v>
      </c>
      <c r="I571" s="250">
        <v>3.7499999999999999E-2</v>
      </c>
      <c r="J571" s="204"/>
      <c r="K571" s="207"/>
      <c r="L571" s="204"/>
      <c r="M571" s="207"/>
      <c r="N571" s="210"/>
      <c r="Z571" s="193"/>
      <c r="AA571" s="200"/>
      <c r="AB571" s="200"/>
      <c r="AE571" s="109" t="s">
        <v>389</v>
      </c>
      <c r="AG571" s="200"/>
      <c r="AK571" s="200"/>
      <c r="AM571" s="200"/>
    </row>
    <row r="572" spans="1:39" s="108" customFormat="1" ht="12" customHeight="1">
      <c r="A572" s="205"/>
      <c r="B572" s="204"/>
      <c r="C572" s="1150" t="s">
        <v>391</v>
      </c>
      <c r="D572" s="1150"/>
      <c r="E572" s="1150"/>
      <c r="F572" s="212"/>
      <c r="G572" s="212"/>
      <c r="H572" s="212"/>
      <c r="I572" s="212"/>
      <c r="J572" s="213">
        <v>9.74</v>
      </c>
      <c r="K572" s="212"/>
      <c r="L572" s="213">
        <v>36.4</v>
      </c>
      <c r="M572" s="212"/>
      <c r="N572" s="214"/>
      <c r="Z572" s="193"/>
      <c r="AA572" s="200"/>
      <c r="AB572" s="200"/>
      <c r="AF572" s="109" t="s">
        <v>391</v>
      </c>
      <c r="AG572" s="200"/>
      <c r="AK572" s="200"/>
      <c r="AM572" s="200"/>
    </row>
    <row r="573" spans="1:39" s="108" customFormat="1" ht="12">
      <c r="A573" s="205"/>
      <c r="B573" s="204"/>
      <c r="C573" s="1141" t="s">
        <v>392</v>
      </c>
      <c r="D573" s="1141"/>
      <c r="E573" s="1141"/>
      <c r="F573" s="207"/>
      <c r="G573" s="207"/>
      <c r="H573" s="207"/>
      <c r="I573" s="207"/>
      <c r="J573" s="204"/>
      <c r="K573" s="207"/>
      <c r="L573" s="208">
        <v>33.83</v>
      </c>
      <c r="M573" s="207"/>
      <c r="N573" s="210"/>
      <c r="Z573" s="193"/>
      <c r="AA573" s="200"/>
      <c r="AB573" s="200"/>
      <c r="AE573" s="109" t="s">
        <v>392</v>
      </c>
      <c r="AG573" s="200"/>
      <c r="AK573" s="200"/>
      <c r="AM573" s="200"/>
    </row>
    <row r="574" spans="1:39" s="108" customFormat="1" ht="22.5" customHeight="1">
      <c r="A574" s="205"/>
      <c r="B574" s="204" t="s">
        <v>916</v>
      </c>
      <c r="C574" s="1141" t="s">
        <v>917</v>
      </c>
      <c r="D574" s="1141"/>
      <c r="E574" s="1141"/>
      <c r="F574" s="207" t="s">
        <v>395</v>
      </c>
      <c r="G574" s="215">
        <v>90</v>
      </c>
      <c r="H574" s="207"/>
      <c r="I574" s="215">
        <v>90</v>
      </c>
      <c r="J574" s="204"/>
      <c r="K574" s="207"/>
      <c r="L574" s="208">
        <v>30.45</v>
      </c>
      <c r="M574" s="207"/>
      <c r="N574" s="210"/>
      <c r="Z574" s="193"/>
      <c r="AA574" s="200"/>
      <c r="AB574" s="200"/>
      <c r="AE574" s="109" t="s">
        <v>917</v>
      </c>
      <c r="AG574" s="200"/>
      <c r="AK574" s="200"/>
      <c r="AM574" s="200"/>
    </row>
    <row r="575" spans="1:39" s="108" customFormat="1" ht="22.5" customHeight="1">
      <c r="A575" s="205"/>
      <c r="B575" s="204" t="s">
        <v>918</v>
      </c>
      <c r="C575" s="1141" t="s">
        <v>919</v>
      </c>
      <c r="D575" s="1141"/>
      <c r="E575" s="1141"/>
      <c r="F575" s="207" t="s">
        <v>395</v>
      </c>
      <c r="G575" s="215">
        <v>46</v>
      </c>
      <c r="H575" s="207"/>
      <c r="I575" s="215">
        <v>46</v>
      </c>
      <c r="J575" s="204"/>
      <c r="K575" s="207"/>
      <c r="L575" s="208">
        <v>15.56</v>
      </c>
      <c r="M575" s="207"/>
      <c r="N575" s="210"/>
      <c r="Z575" s="193"/>
      <c r="AA575" s="200"/>
      <c r="AB575" s="200"/>
      <c r="AE575" s="109" t="s">
        <v>919</v>
      </c>
      <c r="AG575" s="200"/>
      <c r="AK575" s="200"/>
      <c r="AM575" s="200"/>
    </row>
    <row r="576" spans="1:39" s="108" customFormat="1" ht="12" customHeight="1">
      <c r="A576" s="216"/>
      <c r="B576" s="217"/>
      <c r="C576" s="1145" t="s">
        <v>398</v>
      </c>
      <c r="D576" s="1145"/>
      <c r="E576" s="1145"/>
      <c r="F576" s="196"/>
      <c r="G576" s="196"/>
      <c r="H576" s="196"/>
      <c r="I576" s="196"/>
      <c r="J576" s="198"/>
      <c r="K576" s="196"/>
      <c r="L576" s="218">
        <v>82.41</v>
      </c>
      <c r="M576" s="212"/>
      <c r="N576" s="199"/>
      <c r="Z576" s="193"/>
      <c r="AA576" s="200"/>
      <c r="AB576" s="200"/>
      <c r="AG576" s="200" t="s">
        <v>398</v>
      </c>
      <c r="AK576" s="200"/>
      <c r="AM576" s="200"/>
    </row>
    <row r="577" spans="1:39" s="108" customFormat="1" ht="45" customHeight="1">
      <c r="A577" s="194" t="s">
        <v>2218</v>
      </c>
      <c r="B577" s="195" t="s">
        <v>2219</v>
      </c>
      <c r="C577" s="1145" t="s">
        <v>2220</v>
      </c>
      <c r="D577" s="1145"/>
      <c r="E577" s="1145"/>
      <c r="F577" s="196" t="s">
        <v>486</v>
      </c>
      <c r="G577" s="196"/>
      <c r="H577" s="196"/>
      <c r="I577" s="251">
        <v>1</v>
      </c>
      <c r="J577" s="222">
        <v>1921.84</v>
      </c>
      <c r="K577" s="196"/>
      <c r="L577" s="222">
        <v>1921.84</v>
      </c>
      <c r="M577" s="196"/>
      <c r="N577" s="199"/>
      <c r="Z577" s="193"/>
      <c r="AA577" s="200"/>
      <c r="AB577" s="200" t="s">
        <v>2220</v>
      </c>
      <c r="AG577" s="200"/>
      <c r="AK577" s="200"/>
      <c r="AM577" s="200"/>
    </row>
    <row r="578" spans="1:39" s="108" customFormat="1" ht="12" customHeight="1">
      <c r="A578" s="216"/>
      <c r="B578" s="217"/>
      <c r="C578" s="1141" t="s">
        <v>1043</v>
      </c>
      <c r="D578" s="1141"/>
      <c r="E578" s="1141"/>
      <c r="F578" s="1141"/>
      <c r="G578" s="1141"/>
      <c r="H578" s="1141"/>
      <c r="I578" s="1141"/>
      <c r="J578" s="1141"/>
      <c r="K578" s="1141"/>
      <c r="L578" s="1141"/>
      <c r="M578" s="1141"/>
      <c r="N578" s="1146"/>
      <c r="Z578" s="193"/>
      <c r="AA578" s="200"/>
      <c r="AB578" s="200"/>
      <c r="AG578" s="200"/>
      <c r="AH578" s="109" t="s">
        <v>1043</v>
      </c>
      <c r="AK578" s="200"/>
      <c r="AM578" s="200"/>
    </row>
    <row r="579" spans="1:39" s="108" customFormat="1" ht="12" customHeight="1">
      <c r="A579" s="216"/>
      <c r="B579" s="217"/>
      <c r="C579" s="1145" t="s">
        <v>398</v>
      </c>
      <c r="D579" s="1145"/>
      <c r="E579" s="1145"/>
      <c r="F579" s="196"/>
      <c r="G579" s="196"/>
      <c r="H579" s="196"/>
      <c r="I579" s="196"/>
      <c r="J579" s="198"/>
      <c r="K579" s="196"/>
      <c r="L579" s="222">
        <v>1921.84</v>
      </c>
      <c r="M579" s="212"/>
      <c r="N579" s="199"/>
      <c r="Z579" s="193"/>
      <c r="AA579" s="200"/>
      <c r="AB579" s="200"/>
      <c r="AG579" s="200" t="s">
        <v>398</v>
      </c>
      <c r="AK579" s="200"/>
      <c r="AM579" s="200"/>
    </row>
    <row r="580" spans="1:39" s="108" customFormat="1" ht="45" customHeight="1">
      <c r="A580" s="194" t="s">
        <v>1054</v>
      </c>
      <c r="B580" s="195" t="s">
        <v>2184</v>
      </c>
      <c r="C580" s="1145" t="s">
        <v>2185</v>
      </c>
      <c r="D580" s="1145"/>
      <c r="E580" s="1145"/>
      <c r="F580" s="196" t="s">
        <v>2067</v>
      </c>
      <c r="G580" s="196"/>
      <c r="H580" s="196"/>
      <c r="I580" s="251">
        <v>1</v>
      </c>
      <c r="J580" s="222">
        <v>56466.67</v>
      </c>
      <c r="K580" s="219">
        <v>1.04236</v>
      </c>
      <c r="L580" s="222">
        <v>11866.73</v>
      </c>
      <c r="M580" s="247">
        <v>4.96</v>
      </c>
      <c r="N580" s="260">
        <v>58859</v>
      </c>
      <c r="Z580" s="193"/>
      <c r="AA580" s="200"/>
      <c r="AB580" s="200" t="s">
        <v>2185</v>
      </c>
      <c r="AG580" s="200"/>
      <c r="AK580" s="200"/>
      <c r="AM580" s="200"/>
    </row>
    <row r="581" spans="1:39" s="108" customFormat="1" ht="12" customHeight="1">
      <c r="A581" s="216"/>
      <c r="B581" s="217"/>
      <c r="C581" s="1141" t="s">
        <v>923</v>
      </c>
      <c r="D581" s="1141"/>
      <c r="E581" s="1141"/>
      <c r="F581" s="1141"/>
      <c r="G581" s="1141"/>
      <c r="H581" s="1141"/>
      <c r="I581" s="1141"/>
      <c r="J581" s="1141"/>
      <c r="K581" s="1141"/>
      <c r="L581" s="1141"/>
      <c r="M581" s="1141"/>
      <c r="N581" s="1146"/>
      <c r="Z581" s="193"/>
      <c r="AA581" s="200"/>
      <c r="AB581" s="200"/>
      <c r="AG581" s="200"/>
      <c r="AH581" s="109" t="s">
        <v>923</v>
      </c>
      <c r="AK581" s="200"/>
      <c r="AM581" s="200"/>
    </row>
    <row r="582" spans="1:39" s="108" customFormat="1" ht="12" customHeight="1">
      <c r="A582" s="201"/>
      <c r="B582" s="202"/>
      <c r="C582" s="1141" t="s">
        <v>2186</v>
      </c>
      <c r="D582" s="1141"/>
      <c r="E582" s="1141"/>
      <c r="F582" s="1141"/>
      <c r="G582" s="1141"/>
      <c r="H582" s="1141"/>
      <c r="I582" s="1141"/>
      <c r="J582" s="1141"/>
      <c r="K582" s="1141"/>
      <c r="L582" s="1141"/>
      <c r="M582" s="1141"/>
      <c r="N582" s="1146"/>
      <c r="Z582" s="193"/>
      <c r="AA582" s="200"/>
      <c r="AB582" s="200"/>
      <c r="AG582" s="200"/>
      <c r="AI582" s="109" t="s">
        <v>2186</v>
      </c>
      <c r="AK582" s="200"/>
      <c r="AM582" s="200"/>
    </row>
    <row r="583" spans="1:39" s="108" customFormat="1" ht="22.5" customHeight="1">
      <c r="A583" s="203"/>
      <c r="B583" s="204" t="s">
        <v>925</v>
      </c>
      <c r="C583" s="1141" t="s">
        <v>926</v>
      </c>
      <c r="D583" s="1141"/>
      <c r="E583" s="1141"/>
      <c r="F583" s="1141"/>
      <c r="G583" s="1141"/>
      <c r="H583" s="1141"/>
      <c r="I583" s="1141"/>
      <c r="J583" s="1141"/>
      <c r="K583" s="1141"/>
      <c r="L583" s="1141"/>
      <c r="M583" s="1141"/>
      <c r="N583" s="1146"/>
      <c r="Z583" s="193"/>
      <c r="AA583" s="200"/>
      <c r="AB583" s="200"/>
      <c r="AC583" s="109" t="s">
        <v>926</v>
      </c>
      <c r="AG583" s="200"/>
      <c r="AK583" s="200"/>
      <c r="AM583" s="200"/>
    </row>
    <row r="584" spans="1:39" s="108" customFormat="1" ht="22.5" customHeight="1">
      <c r="A584" s="203"/>
      <c r="B584" s="204" t="s">
        <v>927</v>
      </c>
      <c r="C584" s="1141" t="s">
        <v>928</v>
      </c>
      <c r="D584" s="1141"/>
      <c r="E584" s="1141"/>
      <c r="F584" s="1141"/>
      <c r="G584" s="1141"/>
      <c r="H584" s="1141"/>
      <c r="I584" s="1141"/>
      <c r="J584" s="1141"/>
      <c r="K584" s="1141"/>
      <c r="L584" s="1141"/>
      <c r="M584" s="1141"/>
      <c r="N584" s="1146"/>
      <c r="Z584" s="193"/>
      <c r="AA584" s="200"/>
      <c r="AB584" s="200"/>
      <c r="AC584" s="109" t="s">
        <v>928</v>
      </c>
      <c r="AG584" s="200"/>
      <c r="AK584" s="200"/>
      <c r="AM584" s="200"/>
    </row>
    <row r="585" spans="1:39" s="108" customFormat="1" ht="12" customHeight="1">
      <c r="A585" s="216"/>
      <c r="B585" s="217"/>
      <c r="C585" s="1145" t="s">
        <v>398</v>
      </c>
      <c r="D585" s="1145"/>
      <c r="E585" s="1145"/>
      <c r="F585" s="196"/>
      <c r="G585" s="196"/>
      <c r="H585" s="196"/>
      <c r="I585" s="196"/>
      <c r="J585" s="198"/>
      <c r="K585" s="196"/>
      <c r="L585" s="222">
        <v>11866.73</v>
      </c>
      <c r="M585" s="212"/>
      <c r="N585" s="260">
        <v>58859</v>
      </c>
      <c r="Z585" s="193"/>
      <c r="AA585" s="200"/>
      <c r="AB585" s="200"/>
      <c r="AG585" s="200" t="s">
        <v>398</v>
      </c>
      <c r="AK585" s="200"/>
      <c r="AM585" s="200"/>
    </row>
    <row r="586" spans="1:39" s="108" customFormat="1" ht="45" customHeight="1">
      <c r="A586" s="194" t="s">
        <v>2221</v>
      </c>
      <c r="B586" s="195" t="s">
        <v>2188</v>
      </c>
      <c r="C586" s="1145" t="s">
        <v>2189</v>
      </c>
      <c r="D586" s="1145"/>
      <c r="E586" s="1145"/>
      <c r="F586" s="196" t="s">
        <v>486</v>
      </c>
      <c r="G586" s="196"/>
      <c r="H586" s="196"/>
      <c r="I586" s="251">
        <v>1</v>
      </c>
      <c r="J586" s="222">
        <v>7100</v>
      </c>
      <c r="K586" s="219">
        <v>1.04236</v>
      </c>
      <c r="L586" s="222">
        <v>1492.14</v>
      </c>
      <c r="M586" s="247">
        <v>4.96</v>
      </c>
      <c r="N586" s="260">
        <v>7401</v>
      </c>
      <c r="Z586" s="193"/>
      <c r="AA586" s="200"/>
      <c r="AB586" s="200" t="s">
        <v>2189</v>
      </c>
      <c r="AG586" s="200"/>
      <c r="AK586" s="200"/>
      <c r="AM586" s="200"/>
    </row>
    <row r="587" spans="1:39" s="108" customFormat="1" ht="12" customHeight="1">
      <c r="A587" s="216"/>
      <c r="B587" s="217"/>
      <c r="C587" s="1141" t="s">
        <v>923</v>
      </c>
      <c r="D587" s="1141"/>
      <c r="E587" s="1141"/>
      <c r="F587" s="1141"/>
      <c r="G587" s="1141"/>
      <c r="H587" s="1141"/>
      <c r="I587" s="1141"/>
      <c r="J587" s="1141"/>
      <c r="K587" s="1141"/>
      <c r="L587" s="1141"/>
      <c r="M587" s="1141"/>
      <c r="N587" s="1146"/>
      <c r="Z587" s="193"/>
      <c r="AA587" s="200"/>
      <c r="AB587" s="200"/>
      <c r="AG587" s="200"/>
      <c r="AH587" s="109" t="s">
        <v>923</v>
      </c>
      <c r="AK587" s="200"/>
      <c r="AM587" s="200"/>
    </row>
    <row r="588" spans="1:39" s="108" customFormat="1" ht="12" customHeight="1">
      <c r="A588" s="201"/>
      <c r="B588" s="202"/>
      <c r="C588" s="1141" t="s">
        <v>2190</v>
      </c>
      <c r="D588" s="1141"/>
      <c r="E588" s="1141"/>
      <c r="F588" s="1141"/>
      <c r="G588" s="1141"/>
      <c r="H588" s="1141"/>
      <c r="I588" s="1141"/>
      <c r="J588" s="1141"/>
      <c r="K588" s="1141"/>
      <c r="L588" s="1141"/>
      <c r="M588" s="1141"/>
      <c r="N588" s="1146"/>
      <c r="Z588" s="193"/>
      <c r="AA588" s="200"/>
      <c r="AB588" s="200"/>
      <c r="AG588" s="200"/>
      <c r="AI588" s="109" t="s">
        <v>2190</v>
      </c>
      <c r="AK588" s="200"/>
      <c r="AM588" s="200"/>
    </row>
    <row r="589" spans="1:39" s="108" customFormat="1" ht="22.5" customHeight="1">
      <c r="A589" s="203"/>
      <c r="B589" s="204" t="s">
        <v>925</v>
      </c>
      <c r="C589" s="1141" t="s">
        <v>926</v>
      </c>
      <c r="D589" s="1141"/>
      <c r="E589" s="1141"/>
      <c r="F589" s="1141"/>
      <c r="G589" s="1141"/>
      <c r="H589" s="1141"/>
      <c r="I589" s="1141"/>
      <c r="J589" s="1141"/>
      <c r="K589" s="1141"/>
      <c r="L589" s="1141"/>
      <c r="M589" s="1141"/>
      <c r="N589" s="1146"/>
      <c r="Z589" s="193"/>
      <c r="AA589" s="200"/>
      <c r="AB589" s="200"/>
      <c r="AC589" s="109" t="s">
        <v>926</v>
      </c>
      <c r="AG589" s="200"/>
      <c r="AK589" s="200"/>
      <c r="AM589" s="200"/>
    </row>
    <row r="590" spans="1:39" s="108" customFormat="1" ht="22.5" customHeight="1">
      <c r="A590" s="203"/>
      <c r="B590" s="204" t="s">
        <v>927</v>
      </c>
      <c r="C590" s="1141" t="s">
        <v>928</v>
      </c>
      <c r="D590" s="1141"/>
      <c r="E590" s="1141"/>
      <c r="F590" s="1141"/>
      <c r="G590" s="1141"/>
      <c r="H590" s="1141"/>
      <c r="I590" s="1141"/>
      <c r="J590" s="1141"/>
      <c r="K590" s="1141"/>
      <c r="L590" s="1141"/>
      <c r="M590" s="1141"/>
      <c r="N590" s="1146"/>
      <c r="Z590" s="193"/>
      <c r="AA590" s="200"/>
      <c r="AB590" s="200"/>
      <c r="AC590" s="109" t="s">
        <v>928</v>
      </c>
      <c r="AG590" s="200"/>
      <c r="AK590" s="200"/>
      <c r="AM590" s="200"/>
    </row>
    <row r="591" spans="1:39" s="108" customFormat="1" ht="12" customHeight="1">
      <c r="A591" s="216"/>
      <c r="B591" s="217"/>
      <c r="C591" s="1145" t="s">
        <v>398</v>
      </c>
      <c r="D591" s="1145"/>
      <c r="E591" s="1145"/>
      <c r="F591" s="196"/>
      <c r="G591" s="196"/>
      <c r="H591" s="196"/>
      <c r="I591" s="196"/>
      <c r="J591" s="198"/>
      <c r="K591" s="196"/>
      <c r="L591" s="222">
        <v>1492.14</v>
      </c>
      <c r="M591" s="212"/>
      <c r="N591" s="260">
        <v>7401</v>
      </c>
      <c r="Z591" s="193"/>
      <c r="AA591" s="200"/>
      <c r="AB591" s="200"/>
      <c r="AG591" s="200" t="s">
        <v>398</v>
      </c>
      <c r="AK591" s="200"/>
      <c r="AM591" s="200"/>
    </row>
    <row r="592" spans="1:39" s="108" customFormat="1" ht="33.75" customHeight="1">
      <c r="A592" s="194" t="s">
        <v>735</v>
      </c>
      <c r="B592" s="195" t="s">
        <v>2191</v>
      </c>
      <c r="C592" s="1145" t="s">
        <v>2192</v>
      </c>
      <c r="D592" s="1145"/>
      <c r="E592" s="1145"/>
      <c r="F592" s="196" t="s">
        <v>486</v>
      </c>
      <c r="G592" s="196"/>
      <c r="H592" s="196"/>
      <c r="I592" s="251">
        <v>49</v>
      </c>
      <c r="J592" s="198"/>
      <c r="K592" s="196"/>
      <c r="L592" s="198"/>
      <c r="M592" s="196"/>
      <c r="N592" s="199"/>
      <c r="Z592" s="193"/>
      <c r="AA592" s="200"/>
      <c r="AB592" s="200" t="s">
        <v>2192</v>
      </c>
      <c r="AG592" s="200"/>
      <c r="AK592" s="200"/>
      <c r="AM592" s="200"/>
    </row>
    <row r="593" spans="1:39" s="108" customFormat="1" ht="12">
      <c r="A593" s="201"/>
      <c r="B593" s="202"/>
      <c r="C593" s="1141" t="s">
        <v>2222</v>
      </c>
      <c r="D593" s="1141"/>
      <c r="E593" s="1141"/>
      <c r="F593" s="1141"/>
      <c r="G593" s="1141"/>
      <c r="H593" s="1141"/>
      <c r="I593" s="1141"/>
      <c r="J593" s="1141"/>
      <c r="K593" s="1141"/>
      <c r="L593" s="1141"/>
      <c r="M593" s="1141"/>
      <c r="N593" s="1146"/>
      <c r="Z593" s="193"/>
      <c r="AA593" s="200"/>
      <c r="AB593" s="200"/>
      <c r="AG593" s="200"/>
      <c r="AJ593" s="109" t="s">
        <v>2222</v>
      </c>
      <c r="AK593" s="200"/>
      <c r="AM593" s="200"/>
    </row>
    <row r="594" spans="1:39" s="108" customFormat="1" ht="33.75" customHeight="1">
      <c r="A594" s="203"/>
      <c r="B594" s="204" t="s">
        <v>385</v>
      </c>
      <c r="C594" s="1141" t="s">
        <v>386</v>
      </c>
      <c r="D594" s="1141"/>
      <c r="E594" s="1141"/>
      <c r="F594" s="1141"/>
      <c r="G594" s="1141"/>
      <c r="H594" s="1141"/>
      <c r="I594" s="1141"/>
      <c r="J594" s="1141"/>
      <c r="K594" s="1141"/>
      <c r="L594" s="1141"/>
      <c r="M594" s="1141"/>
      <c r="N594" s="1146"/>
      <c r="Z594" s="193"/>
      <c r="AA594" s="200"/>
      <c r="AB594" s="200"/>
      <c r="AC594" s="109" t="s">
        <v>386</v>
      </c>
      <c r="AG594" s="200"/>
      <c r="AK594" s="200"/>
      <c r="AM594" s="200"/>
    </row>
    <row r="595" spans="1:39" s="108" customFormat="1" ht="12">
      <c r="A595" s="205"/>
      <c r="B595" s="206">
        <v>1</v>
      </c>
      <c r="C595" s="1141" t="s">
        <v>446</v>
      </c>
      <c r="D595" s="1141"/>
      <c r="E595" s="1141"/>
      <c r="F595" s="207"/>
      <c r="G595" s="207"/>
      <c r="H595" s="207"/>
      <c r="I595" s="207"/>
      <c r="J595" s="208">
        <v>2.0699999999999998</v>
      </c>
      <c r="K595" s="209">
        <v>1.25</v>
      </c>
      <c r="L595" s="208">
        <v>126.79</v>
      </c>
      <c r="M595" s="207"/>
      <c r="N595" s="210"/>
      <c r="Z595" s="193"/>
      <c r="AA595" s="200"/>
      <c r="AB595" s="200"/>
      <c r="AD595" s="109" t="s">
        <v>446</v>
      </c>
      <c r="AG595" s="200"/>
      <c r="AK595" s="200"/>
      <c r="AM595" s="200"/>
    </row>
    <row r="596" spans="1:39" s="108" customFormat="1" ht="12">
      <c r="A596" s="205"/>
      <c r="B596" s="206">
        <v>4</v>
      </c>
      <c r="C596" s="1141" t="s">
        <v>447</v>
      </c>
      <c r="D596" s="1141"/>
      <c r="E596" s="1141"/>
      <c r="F596" s="207"/>
      <c r="G596" s="207"/>
      <c r="H596" s="207"/>
      <c r="I596" s="207"/>
      <c r="J596" s="208">
        <v>0.04</v>
      </c>
      <c r="K596" s="207"/>
      <c r="L596" s="208">
        <v>1.96</v>
      </c>
      <c r="M596" s="207"/>
      <c r="N596" s="210"/>
      <c r="Z596" s="193"/>
      <c r="AA596" s="200"/>
      <c r="AB596" s="200"/>
      <c r="AD596" s="109" t="s">
        <v>447</v>
      </c>
      <c r="AG596" s="200"/>
      <c r="AK596" s="200"/>
      <c r="AM596" s="200"/>
    </row>
    <row r="597" spans="1:39" s="108" customFormat="1" ht="12">
      <c r="A597" s="205"/>
      <c r="B597" s="204"/>
      <c r="C597" s="1141" t="s">
        <v>448</v>
      </c>
      <c r="D597" s="1141"/>
      <c r="E597" s="1141"/>
      <c r="F597" s="207" t="s">
        <v>390</v>
      </c>
      <c r="G597" s="209">
        <v>0.22</v>
      </c>
      <c r="H597" s="209">
        <v>1.25</v>
      </c>
      <c r="I597" s="254">
        <v>13.475</v>
      </c>
      <c r="J597" s="204"/>
      <c r="K597" s="207"/>
      <c r="L597" s="204"/>
      <c r="M597" s="207"/>
      <c r="N597" s="210"/>
      <c r="Z597" s="193"/>
      <c r="AA597" s="200"/>
      <c r="AB597" s="200"/>
      <c r="AE597" s="109" t="s">
        <v>448</v>
      </c>
      <c r="AG597" s="200"/>
      <c r="AK597" s="200"/>
      <c r="AM597" s="200"/>
    </row>
    <row r="598" spans="1:39" s="108" customFormat="1" ht="12" customHeight="1">
      <c r="A598" s="205"/>
      <c r="B598" s="204"/>
      <c r="C598" s="1150" t="s">
        <v>391</v>
      </c>
      <c r="D598" s="1150"/>
      <c r="E598" s="1150"/>
      <c r="F598" s="212"/>
      <c r="G598" s="212"/>
      <c r="H598" s="212"/>
      <c r="I598" s="212"/>
      <c r="J598" s="213">
        <v>2.11</v>
      </c>
      <c r="K598" s="212"/>
      <c r="L598" s="213">
        <v>128.75</v>
      </c>
      <c r="M598" s="212"/>
      <c r="N598" s="214"/>
      <c r="Z598" s="193"/>
      <c r="AA598" s="200"/>
      <c r="AB598" s="200"/>
      <c r="AF598" s="109" t="s">
        <v>391</v>
      </c>
      <c r="AG598" s="200"/>
      <c r="AK598" s="200"/>
      <c r="AM598" s="200"/>
    </row>
    <row r="599" spans="1:39" s="108" customFormat="1" ht="12">
      <c r="A599" s="205"/>
      <c r="B599" s="204"/>
      <c r="C599" s="1141" t="s">
        <v>392</v>
      </c>
      <c r="D599" s="1141"/>
      <c r="E599" s="1141"/>
      <c r="F599" s="207"/>
      <c r="G599" s="207"/>
      <c r="H599" s="207"/>
      <c r="I599" s="207"/>
      <c r="J599" s="204"/>
      <c r="K599" s="207"/>
      <c r="L599" s="208">
        <v>126.79</v>
      </c>
      <c r="M599" s="207"/>
      <c r="N599" s="210"/>
      <c r="Z599" s="193"/>
      <c r="AA599" s="200"/>
      <c r="AB599" s="200"/>
      <c r="AE599" s="109" t="s">
        <v>392</v>
      </c>
      <c r="AG599" s="200"/>
      <c r="AK599" s="200"/>
      <c r="AM599" s="200"/>
    </row>
    <row r="600" spans="1:39" s="108" customFormat="1" ht="22.5" customHeight="1">
      <c r="A600" s="205"/>
      <c r="B600" s="204" t="s">
        <v>916</v>
      </c>
      <c r="C600" s="1141" t="s">
        <v>917</v>
      </c>
      <c r="D600" s="1141"/>
      <c r="E600" s="1141"/>
      <c r="F600" s="207" t="s">
        <v>395</v>
      </c>
      <c r="G600" s="215">
        <v>90</v>
      </c>
      <c r="H600" s="207"/>
      <c r="I600" s="215">
        <v>90</v>
      </c>
      <c r="J600" s="204"/>
      <c r="K600" s="207"/>
      <c r="L600" s="208">
        <v>114.11</v>
      </c>
      <c r="M600" s="207"/>
      <c r="N600" s="210"/>
      <c r="Z600" s="193"/>
      <c r="AA600" s="200"/>
      <c r="AB600" s="200"/>
      <c r="AE600" s="109" t="s">
        <v>917</v>
      </c>
      <c r="AG600" s="200"/>
      <c r="AK600" s="200"/>
      <c r="AM600" s="200"/>
    </row>
    <row r="601" spans="1:39" s="108" customFormat="1" ht="22.5" customHeight="1">
      <c r="A601" s="205"/>
      <c r="B601" s="204" t="s">
        <v>918</v>
      </c>
      <c r="C601" s="1141" t="s">
        <v>919</v>
      </c>
      <c r="D601" s="1141"/>
      <c r="E601" s="1141"/>
      <c r="F601" s="207" t="s">
        <v>395</v>
      </c>
      <c r="G601" s="215">
        <v>46</v>
      </c>
      <c r="H601" s="207"/>
      <c r="I601" s="215">
        <v>46</v>
      </c>
      <c r="J601" s="204"/>
      <c r="K601" s="207"/>
      <c r="L601" s="208">
        <v>58.32</v>
      </c>
      <c r="M601" s="207"/>
      <c r="N601" s="210"/>
      <c r="Z601" s="193"/>
      <c r="AA601" s="200"/>
      <c r="AB601" s="200"/>
      <c r="AE601" s="109" t="s">
        <v>919</v>
      </c>
      <c r="AG601" s="200"/>
      <c r="AK601" s="200"/>
      <c r="AM601" s="200"/>
    </row>
    <row r="602" spans="1:39" s="108" customFormat="1" ht="12" customHeight="1">
      <c r="A602" s="216"/>
      <c r="B602" s="217"/>
      <c r="C602" s="1145" t="s">
        <v>398</v>
      </c>
      <c r="D602" s="1145"/>
      <c r="E602" s="1145"/>
      <c r="F602" s="196"/>
      <c r="G602" s="196"/>
      <c r="H602" s="196"/>
      <c r="I602" s="196"/>
      <c r="J602" s="198"/>
      <c r="K602" s="196"/>
      <c r="L602" s="218">
        <v>301.18</v>
      </c>
      <c r="M602" s="212"/>
      <c r="N602" s="199"/>
      <c r="Z602" s="193"/>
      <c r="AA602" s="200"/>
      <c r="AB602" s="200"/>
      <c r="AG602" s="200" t="s">
        <v>398</v>
      </c>
      <c r="AK602" s="200"/>
      <c r="AM602" s="200"/>
    </row>
    <row r="603" spans="1:39" s="108" customFormat="1" ht="45" customHeight="1">
      <c r="A603" s="194" t="s">
        <v>2223</v>
      </c>
      <c r="B603" s="195" t="s">
        <v>2195</v>
      </c>
      <c r="C603" s="1145" t="s">
        <v>2196</v>
      </c>
      <c r="D603" s="1145"/>
      <c r="E603" s="1145"/>
      <c r="F603" s="196" t="s">
        <v>2067</v>
      </c>
      <c r="G603" s="196"/>
      <c r="H603" s="196"/>
      <c r="I603" s="251">
        <v>1</v>
      </c>
      <c r="J603" s="218">
        <v>239.17</v>
      </c>
      <c r="K603" s="219">
        <v>1.04236</v>
      </c>
      <c r="L603" s="218">
        <v>50.2</v>
      </c>
      <c r="M603" s="247">
        <v>4.96</v>
      </c>
      <c r="N603" s="262">
        <v>249</v>
      </c>
      <c r="Z603" s="193"/>
      <c r="AA603" s="200"/>
      <c r="AB603" s="200" t="s">
        <v>2196</v>
      </c>
      <c r="AG603" s="200"/>
      <c r="AK603" s="200"/>
      <c r="AM603" s="200"/>
    </row>
    <row r="604" spans="1:39" s="108" customFormat="1" ht="12" customHeight="1">
      <c r="A604" s="216"/>
      <c r="B604" s="217"/>
      <c r="C604" s="1141" t="s">
        <v>923</v>
      </c>
      <c r="D604" s="1141"/>
      <c r="E604" s="1141"/>
      <c r="F604" s="1141"/>
      <c r="G604" s="1141"/>
      <c r="H604" s="1141"/>
      <c r="I604" s="1141"/>
      <c r="J604" s="1141"/>
      <c r="K604" s="1141"/>
      <c r="L604" s="1141"/>
      <c r="M604" s="1141"/>
      <c r="N604" s="1146"/>
      <c r="Z604" s="193"/>
      <c r="AA604" s="200"/>
      <c r="AB604" s="200"/>
      <c r="AG604" s="200"/>
      <c r="AH604" s="109" t="s">
        <v>923</v>
      </c>
      <c r="AK604" s="200"/>
      <c r="AM604" s="200"/>
    </row>
    <row r="605" spans="1:39" s="108" customFormat="1" ht="12" customHeight="1">
      <c r="A605" s="201"/>
      <c r="B605" s="202"/>
      <c r="C605" s="1141" t="s">
        <v>2197</v>
      </c>
      <c r="D605" s="1141"/>
      <c r="E605" s="1141"/>
      <c r="F605" s="1141"/>
      <c r="G605" s="1141"/>
      <c r="H605" s="1141"/>
      <c r="I605" s="1141"/>
      <c r="J605" s="1141"/>
      <c r="K605" s="1141"/>
      <c r="L605" s="1141"/>
      <c r="M605" s="1141"/>
      <c r="N605" s="1146"/>
      <c r="Z605" s="193"/>
      <c r="AA605" s="200"/>
      <c r="AB605" s="200"/>
      <c r="AG605" s="200"/>
      <c r="AI605" s="109" t="s">
        <v>2197</v>
      </c>
      <c r="AK605" s="200"/>
      <c r="AM605" s="200"/>
    </row>
    <row r="606" spans="1:39" s="108" customFormat="1" ht="22.5" customHeight="1">
      <c r="A606" s="203"/>
      <c r="B606" s="204" t="s">
        <v>925</v>
      </c>
      <c r="C606" s="1141" t="s">
        <v>926</v>
      </c>
      <c r="D606" s="1141"/>
      <c r="E606" s="1141"/>
      <c r="F606" s="1141"/>
      <c r="G606" s="1141"/>
      <c r="H606" s="1141"/>
      <c r="I606" s="1141"/>
      <c r="J606" s="1141"/>
      <c r="K606" s="1141"/>
      <c r="L606" s="1141"/>
      <c r="M606" s="1141"/>
      <c r="N606" s="1146"/>
      <c r="Z606" s="193"/>
      <c r="AA606" s="200"/>
      <c r="AB606" s="200"/>
      <c r="AC606" s="109" t="s">
        <v>926</v>
      </c>
      <c r="AG606" s="200"/>
      <c r="AK606" s="200"/>
      <c r="AM606" s="200"/>
    </row>
    <row r="607" spans="1:39" s="108" customFormat="1" ht="22.5" customHeight="1">
      <c r="A607" s="203"/>
      <c r="B607" s="204" t="s">
        <v>927</v>
      </c>
      <c r="C607" s="1141" t="s">
        <v>928</v>
      </c>
      <c r="D607" s="1141"/>
      <c r="E607" s="1141"/>
      <c r="F607" s="1141"/>
      <c r="G607" s="1141"/>
      <c r="H607" s="1141"/>
      <c r="I607" s="1141"/>
      <c r="J607" s="1141"/>
      <c r="K607" s="1141"/>
      <c r="L607" s="1141"/>
      <c r="M607" s="1141"/>
      <c r="N607" s="1146"/>
      <c r="Z607" s="193"/>
      <c r="AA607" s="200"/>
      <c r="AB607" s="200"/>
      <c r="AC607" s="109" t="s">
        <v>928</v>
      </c>
      <c r="AG607" s="200"/>
      <c r="AK607" s="200"/>
      <c r="AM607" s="200"/>
    </row>
    <row r="608" spans="1:39" s="108" customFormat="1" ht="12" customHeight="1">
      <c r="A608" s="216"/>
      <c r="B608" s="217"/>
      <c r="C608" s="1145" t="s">
        <v>398</v>
      </c>
      <c r="D608" s="1145"/>
      <c r="E608" s="1145"/>
      <c r="F608" s="196"/>
      <c r="G608" s="196"/>
      <c r="H608" s="196"/>
      <c r="I608" s="196"/>
      <c r="J608" s="198"/>
      <c r="K608" s="196"/>
      <c r="L608" s="218">
        <v>50.2</v>
      </c>
      <c r="M608" s="212"/>
      <c r="N608" s="262">
        <v>249</v>
      </c>
      <c r="Z608" s="193"/>
      <c r="AA608" s="200"/>
      <c r="AB608" s="200"/>
      <c r="AG608" s="200" t="s">
        <v>398</v>
      </c>
      <c r="AK608" s="200"/>
      <c r="AM608" s="200"/>
    </row>
    <row r="609" spans="1:39" s="108" customFormat="1" ht="45" customHeight="1">
      <c r="A609" s="194" t="s">
        <v>1064</v>
      </c>
      <c r="B609" s="195" t="s">
        <v>2198</v>
      </c>
      <c r="C609" s="1145" t="s">
        <v>2199</v>
      </c>
      <c r="D609" s="1145"/>
      <c r="E609" s="1145"/>
      <c r="F609" s="196" t="s">
        <v>2067</v>
      </c>
      <c r="G609" s="196"/>
      <c r="H609" s="196"/>
      <c r="I609" s="251">
        <v>48</v>
      </c>
      <c r="J609" s="218">
        <v>812.5</v>
      </c>
      <c r="K609" s="219">
        <v>1.04236</v>
      </c>
      <c r="L609" s="222">
        <v>8195.9699999999993</v>
      </c>
      <c r="M609" s="247">
        <v>4.96</v>
      </c>
      <c r="N609" s="260">
        <v>40652</v>
      </c>
      <c r="Z609" s="193"/>
      <c r="AA609" s="200"/>
      <c r="AB609" s="200" t="s">
        <v>2199</v>
      </c>
      <c r="AG609" s="200"/>
      <c r="AK609" s="200"/>
      <c r="AM609" s="200"/>
    </row>
    <row r="610" spans="1:39" s="108" customFormat="1" ht="12" customHeight="1">
      <c r="A610" s="216"/>
      <c r="B610" s="217"/>
      <c r="C610" s="1141" t="s">
        <v>923</v>
      </c>
      <c r="D610" s="1141"/>
      <c r="E610" s="1141"/>
      <c r="F610" s="1141"/>
      <c r="G610" s="1141"/>
      <c r="H610" s="1141"/>
      <c r="I610" s="1141"/>
      <c r="J610" s="1141"/>
      <c r="K610" s="1141"/>
      <c r="L610" s="1141"/>
      <c r="M610" s="1141"/>
      <c r="N610" s="1146"/>
      <c r="Z610" s="193"/>
      <c r="AA610" s="200"/>
      <c r="AB610" s="200"/>
      <c r="AG610" s="200"/>
      <c r="AH610" s="109" t="s">
        <v>923</v>
      </c>
      <c r="AK610" s="200"/>
      <c r="AM610" s="200"/>
    </row>
    <row r="611" spans="1:39" s="108" customFormat="1" ht="12" customHeight="1">
      <c r="A611" s="201"/>
      <c r="B611" s="202"/>
      <c r="C611" s="1141" t="s">
        <v>2200</v>
      </c>
      <c r="D611" s="1141"/>
      <c r="E611" s="1141"/>
      <c r="F611" s="1141"/>
      <c r="G611" s="1141"/>
      <c r="H611" s="1141"/>
      <c r="I611" s="1141"/>
      <c r="J611" s="1141"/>
      <c r="K611" s="1141"/>
      <c r="L611" s="1141"/>
      <c r="M611" s="1141"/>
      <c r="N611" s="1146"/>
      <c r="Z611" s="193"/>
      <c r="AA611" s="200"/>
      <c r="AB611" s="200"/>
      <c r="AG611" s="200"/>
      <c r="AI611" s="109" t="s">
        <v>2200</v>
      </c>
      <c r="AK611" s="200"/>
      <c r="AM611" s="200"/>
    </row>
    <row r="612" spans="1:39" s="108" customFormat="1" ht="22.5" customHeight="1">
      <c r="A612" s="203"/>
      <c r="B612" s="204" t="s">
        <v>925</v>
      </c>
      <c r="C612" s="1141" t="s">
        <v>926</v>
      </c>
      <c r="D612" s="1141"/>
      <c r="E612" s="1141"/>
      <c r="F612" s="1141"/>
      <c r="G612" s="1141"/>
      <c r="H612" s="1141"/>
      <c r="I612" s="1141"/>
      <c r="J612" s="1141"/>
      <c r="K612" s="1141"/>
      <c r="L612" s="1141"/>
      <c r="M612" s="1141"/>
      <c r="N612" s="1146"/>
      <c r="Z612" s="193"/>
      <c r="AA612" s="200"/>
      <c r="AB612" s="200"/>
      <c r="AC612" s="109" t="s">
        <v>926</v>
      </c>
      <c r="AG612" s="200"/>
      <c r="AK612" s="200"/>
      <c r="AM612" s="200"/>
    </row>
    <row r="613" spans="1:39" s="108" customFormat="1" ht="22.5" customHeight="1">
      <c r="A613" s="203"/>
      <c r="B613" s="204" t="s">
        <v>927</v>
      </c>
      <c r="C613" s="1141" t="s">
        <v>928</v>
      </c>
      <c r="D613" s="1141"/>
      <c r="E613" s="1141"/>
      <c r="F613" s="1141"/>
      <c r="G613" s="1141"/>
      <c r="H613" s="1141"/>
      <c r="I613" s="1141"/>
      <c r="J613" s="1141"/>
      <c r="K613" s="1141"/>
      <c r="L613" s="1141"/>
      <c r="M613" s="1141"/>
      <c r="N613" s="1146"/>
      <c r="Z613" s="193"/>
      <c r="AA613" s="200"/>
      <c r="AB613" s="200"/>
      <c r="AC613" s="109" t="s">
        <v>928</v>
      </c>
      <c r="AG613" s="200"/>
      <c r="AK613" s="200"/>
      <c r="AM613" s="200"/>
    </row>
    <row r="614" spans="1:39" s="108" customFormat="1" ht="12" customHeight="1">
      <c r="A614" s="216"/>
      <c r="B614" s="217"/>
      <c r="C614" s="1145" t="s">
        <v>398</v>
      </c>
      <c r="D614" s="1145"/>
      <c r="E614" s="1145"/>
      <c r="F614" s="196"/>
      <c r="G614" s="196"/>
      <c r="H614" s="196"/>
      <c r="I614" s="196"/>
      <c r="J614" s="198"/>
      <c r="K614" s="196"/>
      <c r="L614" s="222">
        <v>8195.9699999999993</v>
      </c>
      <c r="M614" s="212"/>
      <c r="N614" s="260">
        <v>40652</v>
      </c>
      <c r="Z614" s="193"/>
      <c r="AA614" s="200"/>
      <c r="AB614" s="200"/>
      <c r="AG614" s="200" t="s">
        <v>398</v>
      </c>
      <c r="AK614" s="200"/>
      <c r="AM614" s="200"/>
    </row>
    <row r="615" spans="1:39" s="108" customFormat="1" ht="22.5" customHeight="1">
      <c r="A615" s="194" t="s">
        <v>749</v>
      </c>
      <c r="B615" s="195" t="s">
        <v>1169</v>
      </c>
      <c r="C615" s="1145" t="s">
        <v>1170</v>
      </c>
      <c r="D615" s="1145"/>
      <c r="E615" s="1145"/>
      <c r="F615" s="196" t="s">
        <v>673</v>
      </c>
      <c r="G615" s="196"/>
      <c r="H615" s="196"/>
      <c r="I615" s="247">
        <v>0.01</v>
      </c>
      <c r="J615" s="198"/>
      <c r="K615" s="196"/>
      <c r="L615" s="198"/>
      <c r="M615" s="196"/>
      <c r="N615" s="199"/>
      <c r="Z615" s="193"/>
      <c r="AA615" s="200"/>
      <c r="AB615" s="200" t="s">
        <v>1170</v>
      </c>
      <c r="AG615" s="200"/>
      <c r="AK615" s="200"/>
      <c r="AM615" s="200"/>
    </row>
    <row r="616" spans="1:39" s="108" customFormat="1" ht="12" customHeight="1">
      <c r="A616" s="201"/>
      <c r="B616" s="202"/>
      <c r="C616" s="1141" t="s">
        <v>1693</v>
      </c>
      <c r="D616" s="1141"/>
      <c r="E616" s="1141"/>
      <c r="F616" s="1141"/>
      <c r="G616" s="1141"/>
      <c r="H616" s="1141"/>
      <c r="I616" s="1141"/>
      <c r="J616" s="1141"/>
      <c r="K616" s="1141"/>
      <c r="L616" s="1141"/>
      <c r="M616" s="1141"/>
      <c r="N616" s="1146"/>
      <c r="Z616" s="193"/>
      <c r="AA616" s="200"/>
      <c r="AB616" s="200"/>
      <c r="AG616" s="200"/>
      <c r="AJ616" s="109" t="s">
        <v>1693</v>
      </c>
      <c r="AK616" s="200"/>
      <c r="AM616" s="200"/>
    </row>
    <row r="617" spans="1:39" s="108" customFormat="1" ht="33.75" customHeight="1">
      <c r="A617" s="203"/>
      <c r="B617" s="204" t="s">
        <v>385</v>
      </c>
      <c r="C617" s="1141" t="s">
        <v>386</v>
      </c>
      <c r="D617" s="1141"/>
      <c r="E617" s="1141"/>
      <c r="F617" s="1141"/>
      <c r="G617" s="1141"/>
      <c r="H617" s="1141"/>
      <c r="I617" s="1141"/>
      <c r="J617" s="1141"/>
      <c r="K617" s="1141"/>
      <c r="L617" s="1141"/>
      <c r="M617" s="1141"/>
      <c r="N617" s="1146"/>
      <c r="Z617" s="193"/>
      <c r="AA617" s="200"/>
      <c r="AB617" s="200"/>
      <c r="AC617" s="109" t="s">
        <v>386</v>
      </c>
      <c r="AG617" s="200"/>
      <c r="AK617" s="200"/>
      <c r="AM617" s="200"/>
    </row>
    <row r="618" spans="1:39" s="108" customFormat="1" ht="12">
      <c r="A618" s="205"/>
      <c r="B618" s="206">
        <v>1</v>
      </c>
      <c r="C618" s="1141" t="s">
        <v>446</v>
      </c>
      <c r="D618" s="1141"/>
      <c r="E618" s="1141"/>
      <c r="F618" s="207"/>
      <c r="G618" s="207"/>
      <c r="H618" s="207"/>
      <c r="I618" s="207"/>
      <c r="J618" s="208">
        <v>342.84</v>
      </c>
      <c r="K618" s="209">
        <v>1.25</v>
      </c>
      <c r="L618" s="208">
        <v>4.29</v>
      </c>
      <c r="M618" s="207"/>
      <c r="N618" s="210"/>
      <c r="Z618" s="193"/>
      <c r="AA618" s="200"/>
      <c r="AB618" s="200"/>
      <c r="AD618" s="109" t="s">
        <v>446</v>
      </c>
      <c r="AG618" s="200"/>
      <c r="AK618" s="200"/>
      <c r="AM618" s="200"/>
    </row>
    <row r="619" spans="1:39" s="108" customFormat="1" ht="12">
      <c r="A619" s="205"/>
      <c r="B619" s="206">
        <v>2</v>
      </c>
      <c r="C619" s="1141" t="s">
        <v>387</v>
      </c>
      <c r="D619" s="1141"/>
      <c r="E619" s="1141"/>
      <c r="F619" s="207"/>
      <c r="G619" s="207"/>
      <c r="H619" s="207"/>
      <c r="I619" s="207"/>
      <c r="J619" s="208">
        <v>4.7699999999999996</v>
      </c>
      <c r="K619" s="209">
        <v>1.25</v>
      </c>
      <c r="L619" s="208">
        <v>0.06</v>
      </c>
      <c r="M619" s="207"/>
      <c r="N619" s="210"/>
      <c r="Z619" s="193"/>
      <c r="AA619" s="200"/>
      <c r="AB619" s="200"/>
      <c r="AD619" s="109" t="s">
        <v>387</v>
      </c>
      <c r="AG619" s="200"/>
      <c r="AK619" s="200"/>
      <c r="AM619" s="200"/>
    </row>
    <row r="620" spans="1:39" s="108" customFormat="1" ht="12">
      <c r="A620" s="205"/>
      <c r="B620" s="206">
        <v>3</v>
      </c>
      <c r="C620" s="1141" t="s">
        <v>388</v>
      </c>
      <c r="D620" s="1141"/>
      <c r="E620" s="1141"/>
      <c r="F620" s="207"/>
      <c r="G620" s="207"/>
      <c r="H620" s="207"/>
      <c r="I620" s="207"/>
      <c r="J620" s="208">
        <v>0.64</v>
      </c>
      <c r="K620" s="209">
        <v>1.25</v>
      </c>
      <c r="L620" s="208">
        <v>0.01</v>
      </c>
      <c r="M620" s="207"/>
      <c r="N620" s="210"/>
      <c r="Z620" s="193"/>
      <c r="AA620" s="200"/>
      <c r="AB620" s="200"/>
      <c r="AD620" s="109" t="s">
        <v>388</v>
      </c>
      <c r="AG620" s="200"/>
      <c r="AK620" s="200"/>
      <c r="AM620" s="200"/>
    </row>
    <row r="621" spans="1:39" s="108" customFormat="1" ht="12">
      <c r="A621" s="205"/>
      <c r="B621" s="206">
        <v>4</v>
      </c>
      <c r="C621" s="1141" t="s">
        <v>447</v>
      </c>
      <c r="D621" s="1141"/>
      <c r="E621" s="1141"/>
      <c r="F621" s="207"/>
      <c r="G621" s="207"/>
      <c r="H621" s="207"/>
      <c r="I621" s="207"/>
      <c r="J621" s="208">
        <v>106.42</v>
      </c>
      <c r="K621" s="207"/>
      <c r="L621" s="208">
        <v>1.06</v>
      </c>
      <c r="M621" s="207"/>
      <c r="N621" s="210"/>
      <c r="Z621" s="193"/>
      <c r="AA621" s="200"/>
      <c r="AB621" s="200"/>
      <c r="AD621" s="109" t="s">
        <v>447</v>
      </c>
      <c r="AG621" s="200"/>
      <c r="AK621" s="200"/>
      <c r="AM621" s="200"/>
    </row>
    <row r="622" spans="1:39" s="108" customFormat="1" ht="12">
      <c r="A622" s="205"/>
      <c r="B622" s="204"/>
      <c r="C622" s="1141" t="s">
        <v>448</v>
      </c>
      <c r="D622" s="1141"/>
      <c r="E622" s="1141"/>
      <c r="F622" s="207" t="s">
        <v>390</v>
      </c>
      <c r="G622" s="209">
        <v>34.56</v>
      </c>
      <c r="H622" s="209">
        <v>1.25</v>
      </c>
      <c r="I622" s="254">
        <v>0.432</v>
      </c>
      <c r="J622" s="204"/>
      <c r="K622" s="207"/>
      <c r="L622" s="204"/>
      <c r="M622" s="207"/>
      <c r="N622" s="210"/>
      <c r="Z622" s="193"/>
      <c r="AA622" s="200"/>
      <c r="AB622" s="200"/>
      <c r="AE622" s="109" t="s">
        <v>448</v>
      </c>
      <c r="AG622" s="200"/>
      <c r="AK622" s="200"/>
      <c r="AM622" s="200"/>
    </row>
    <row r="623" spans="1:39" s="108" customFormat="1" ht="12">
      <c r="A623" s="205"/>
      <c r="B623" s="204"/>
      <c r="C623" s="1141" t="s">
        <v>389</v>
      </c>
      <c r="D623" s="1141"/>
      <c r="E623" s="1141"/>
      <c r="F623" s="207" t="s">
        <v>390</v>
      </c>
      <c r="G623" s="209">
        <v>0.05</v>
      </c>
      <c r="H623" s="209">
        <v>1.25</v>
      </c>
      <c r="I623" s="249">
        <v>6.2500000000000001E-4</v>
      </c>
      <c r="J623" s="204"/>
      <c r="K623" s="207"/>
      <c r="L623" s="204"/>
      <c r="M623" s="207"/>
      <c r="N623" s="210"/>
      <c r="Z623" s="193"/>
      <c r="AA623" s="200"/>
      <c r="AB623" s="200"/>
      <c r="AE623" s="109" t="s">
        <v>389</v>
      </c>
      <c r="AG623" s="200"/>
      <c r="AK623" s="200"/>
      <c r="AM623" s="200"/>
    </row>
    <row r="624" spans="1:39" s="108" customFormat="1" ht="12" customHeight="1">
      <c r="A624" s="205"/>
      <c r="B624" s="204"/>
      <c r="C624" s="1150" t="s">
        <v>391</v>
      </c>
      <c r="D624" s="1150"/>
      <c r="E624" s="1150"/>
      <c r="F624" s="212"/>
      <c r="G624" s="212"/>
      <c r="H624" s="212"/>
      <c r="I624" s="212"/>
      <c r="J624" s="213">
        <v>454.03</v>
      </c>
      <c r="K624" s="212"/>
      <c r="L624" s="213">
        <v>5.41</v>
      </c>
      <c r="M624" s="212"/>
      <c r="N624" s="214"/>
      <c r="Z624" s="193"/>
      <c r="AA624" s="200"/>
      <c r="AB624" s="200"/>
      <c r="AF624" s="109" t="s">
        <v>391</v>
      </c>
      <c r="AG624" s="200"/>
      <c r="AK624" s="200"/>
      <c r="AM624" s="200"/>
    </row>
    <row r="625" spans="1:39" s="108" customFormat="1" ht="12">
      <c r="A625" s="205"/>
      <c r="B625" s="204"/>
      <c r="C625" s="1141" t="s">
        <v>392</v>
      </c>
      <c r="D625" s="1141"/>
      <c r="E625" s="1141"/>
      <c r="F625" s="207"/>
      <c r="G625" s="207"/>
      <c r="H625" s="207"/>
      <c r="I625" s="207"/>
      <c r="J625" s="204"/>
      <c r="K625" s="207"/>
      <c r="L625" s="208">
        <v>4.3</v>
      </c>
      <c r="M625" s="207"/>
      <c r="N625" s="210"/>
      <c r="Z625" s="193"/>
      <c r="AA625" s="200"/>
      <c r="AB625" s="200"/>
      <c r="AE625" s="109" t="s">
        <v>392</v>
      </c>
      <c r="AG625" s="200"/>
      <c r="AK625" s="200"/>
      <c r="AM625" s="200"/>
    </row>
    <row r="626" spans="1:39" s="108" customFormat="1" ht="22.5" customHeight="1">
      <c r="A626" s="205"/>
      <c r="B626" s="204" t="s">
        <v>885</v>
      </c>
      <c r="C626" s="1141" t="s">
        <v>886</v>
      </c>
      <c r="D626" s="1141"/>
      <c r="E626" s="1141"/>
      <c r="F626" s="207" t="s">
        <v>395</v>
      </c>
      <c r="G626" s="215">
        <v>97</v>
      </c>
      <c r="H626" s="207"/>
      <c r="I626" s="215">
        <v>97</v>
      </c>
      <c r="J626" s="204"/>
      <c r="K626" s="207"/>
      <c r="L626" s="208">
        <v>4.17</v>
      </c>
      <c r="M626" s="207"/>
      <c r="N626" s="210"/>
      <c r="Z626" s="193"/>
      <c r="AA626" s="200"/>
      <c r="AB626" s="200"/>
      <c r="AE626" s="109" t="s">
        <v>886</v>
      </c>
      <c r="AG626" s="200"/>
      <c r="AK626" s="200"/>
      <c r="AM626" s="200"/>
    </row>
    <row r="627" spans="1:39" s="108" customFormat="1" ht="22.5" customHeight="1">
      <c r="A627" s="205"/>
      <c r="B627" s="204" t="s">
        <v>887</v>
      </c>
      <c r="C627" s="1141" t="s">
        <v>888</v>
      </c>
      <c r="D627" s="1141"/>
      <c r="E627" s="1141"/>
      <c r="F627" s="207" t="s">
        <v>395</v>
      </c>
      <c r="G627" s="215">
        <v>51</v>
      </c>
      <c r="H627" s="207"/>
      <c r="I627" s="215">
        <v>51</v>
      </c>
      <c r="J627" s="204"/>
      <c r="K627" s="207"/>
      <c r="L627" s="208">
        <v>2.19</v>
      </c>
      <c r="M627" s="207"/>
      <c r="N627" s="210"/>
      <c r="Z627" s="193"/>
      <c r="AA627" s="200"/>
      <c r="AB627" s="200"/>
      <c r="AE627" s="109" t="s">
        <v>888</v>
      </c>
      <c r="AG627" s="200"/>
      <c r="AK627" s="200"/>
      <c r="AM627" s="200"/>
    </row>
    <row r="628" spans="1:39" s="108" customFormat="1" ht="12" customHeight="1">
      <c r="A628" s="216"/>
      <c r="B628" s="217"/>
      <c r="C628" s="1145" t="s">
        <v>398</v>
      </c>
      <c r="D628" s="1145"/>
      <c r="E628" s="1145"/>
      <c r="F628" s="196"/>
      <c r="G628" s="196"/>
      <c r="H628" s="196"/>
      <c r="I628" s="196"/>
      <c r="J628" s="198"/>
      <c r="K628" s="196"/>
      <c r="L628" s="218">
        <v>11.77</v>
      </c>
      <c r="M628" s="212"/>
      <c r="N628" s="199"/>
      <c r="Z628" s="193"/>
      <c r="AA628" s="200"/>
      <c r="AB628" s="200"/>
      <c r="AG628" s="200" t="s">
        <v>398</v>
      </c>
      <c r="AK628" s="200"/>
      <c r="AM628" s="200"/>
    </row>
    <row r="629" spans="1:39" s="108" customFormat="1" ht="45" customHeight="1">
      <c r="A629" s="194" t="s">
        <v>1071</v>
      </c>
      <c r="B629" s="195" t="s">
        <v>2202</v>
      </c>
      <c r="C629" s="1145" t="s">
        <v>2203</v>
      </c>
      <c r="D629" s="1145"/>
      <c r="E629" s="1145"/>
      <c r="F629" s="196" t="s">
        <v>2067</v>
      </c>
      <c r="G629" s="196"/>
      <c r="H629" s="196"/>
      <c r="I629" s="251">
        <v>1</v>
      </c>
      <c r="J629" s="222">
        <v>2824.17</v>
      </c>
      <c r="K629" s="219">
        <v>1.04236</v>
      </c>
      <c r="L629" s="218">
        <v>593.54999999999995</v>
      </c>
      <c r="M629" s="247">
        <v>4.96</v>
      </c>
      <c r="N629" s="260">
        <v>2944</v>
      </c>
      <c r="Z629" s="193"/>
      <c r="AA629" s="200"/>
      <c r="AB629" s="200" t="s">
        <v>2203</v>
      </c>
      <c r="AG629" s="200"/>
      <c r="AK629" s="200"/>
      <c r="AM629" s="200"/>
    </row>
    <row r="630" spans="1:39" s="108" customFormat="1" ht="12" customHeight="1">
      <c r="A630" s="216"/>
      <c r="B630" s="217"/>
      <c r="C630" s="1141" t="s">
        <v>923</v>
      </c>
      <c r="D630" s="1141"/>
      <c r="E630" s="1141"/>
      <c r="F630" s="1141"/>
      <c r="G630" s="1141"/>
      <c r="H630" s="1141"/>
      <c r="I630" s="1141"/>
      <c r="J630" s="1141"/>
      <c r="K630" s="1141"/>
      <c r="L630" s="1141"/>
      <c r="M630" s="1141"/>
      <c r="N630" s="1146"/>
      <c r="Z630" s="193"/>
      <c r="AA630" s="200"/>
      <c r="AB630" s="200"/>
      <c r="AG630" s="200"/>
      <c r="AH630" s="109" t="s">
        <v>923</v>
      </c>
      <c r="AK630" s="200"/>
      <c r="AM630" s="200"/>
    </row>
    <row r="631" spans="1:39" s="108" customFormat="1" ht="12" customHeight="1">
      <c r="A631" s="201"/>
      <c r="B631" s="202"/>
      <c r="C631" s="1141" t="s">
        <v>2204</v>
      </c>
      <c r="D631" s="1141"/>
      <c r="E631" s="1141"/>
      <c r="F631" s="1141"/>
      <c r="G631" s="1141"/>
      <c r="H631" s="1141"/>
      <c r="I631" s="1141"/>
      <c r="J631" s="1141"/>
      <c r="K631" s="1141"/>
      <c r="L631" s="1141"/>
      <c r="M631" s="1141"/>
      <c r="N631" s="1146"/>
      <c r="Z631" s="193"/>
      <c r="AA631" s="200"/>
      <c r="AB631" s="200"/>
      <c r="AG631" s="200"/>
      <c r="AI631" s="109" t="s">
        <v>2204</v>
      </c>
      <c r="AK631" s="200"/>
      <c r="AM631" s="200"/>
    </row>
    <row r="632" spans="1:39" s="108" customFormat="1" ht="22.5" customHeight="1">
      <c r="A632" s="203"/>
      <c r="B632" s="204" t="s">
        <v>925</v>
      </c>
      <c r="C632" s="1141" t="s">
        <v>926</v>
      </c>
      <c r="D632" s="1141"/>
      <c r="E632" s="1141"/>
      <c r="F632" s="1141"/>
      <c r="G632" s="1141"/>
      <c r="H632" s="1141"/>
      <c r="I632" s="1141"/>
      <c r="J632" s="1141"/>
      <c r="K632" s="1141"/>
      <c r="L632" s="1141"/>
      <c r="M632" s="1141"/>
      <c r="N632" s="1146"/>
      <c r="Z632" s="193"/>
      <c r="AA632" s="200"/>
      <c r="AB632" s="200"/>
      <c r="AC632" s="109" t="s">
        <v>926</v>
      </c>
      <c r="AG632" s="200"/>
      <c r="AK632" s="200"/>
      <c r="AM632" s="200"/>
    </row>
    <row r="633" spans="1:39" s="108" customFormat="1" ht="22.5" customHeight="1">
      <c r="A633" s="203"/>
      <c r="B633" s="204" t="s">
        <v>927</v>
      </c>
      <c r="C633" s="1141" t="s">
        <v>928</v>
      </c>
      <c r="D633" s="1141"/>
      <c r="E633" s="1141"/>
      <c r="F633" s="1141"/>
      <c r="G633" s="1141"/>
      <c r="H633" s="1141"/>
      <c r="I633" s="1141"/>
      <c r="J633" s="1141"/>
      <c r="K633" s="1141"/>
      <c r="L633" s="1141"/>
      <c r="M633" s="1141"/>
      <c r="N633" s="1146"/>
      <c r="Z633" s="193"/>
      <c r="AA633" s="200"/>
      <c r="AB633" s="200"/>
      <c r="AC633" s="109" t="s">
        <v>928</v>
      </c>
      <c r="AG633" s="200"/>
      <c r="AK633" s="200"/>
      <c r="AM633" s="200"/>
    </row>
    <row r="634" spans="1:39" s="108" customFormat="1" ht="12" customHeight="1">
      <c r="A634" s="216"/>
      <c r="B634" s="217"/>
      <c r="C634" s="1145" t="s">
        <v>398</v>
      </c>
      <c r="D634" s="1145"/>
      <c r="E634" s="1145"/>
      <c r="F634" s="196"/>
      <c r="G634" s="196"/>
      <c r="H634" s="196"/>
      <c r="I634" s="196"/>
      <c r="J634" s="198"/>
      <c r="K634" s="196"/>
      <c r="L634" s="218">
        <v>593.54999999999995</v>
      </c>
      <c r="M634" s="212"/>
      <c r="N634" s="260">
        <v>2944</v>
      </c>
      <c r="Z634" s="193"/>
      <c r="AA634" s="200"/>
      <c r="AB634" s="200"/>
      <c r="AG634" s="200" t="s">
        <v>398</v>
      </c>
      <c r="AK634" s="200"/>
      <c r="AM634" s="200"/>
    </row>
    <row r="635" spans="1:39" s="108" customFormat="1" ht="12" customHeight="1">
      <c r="A635" s="1147" t="s">
        <v>2224</v>
      </c>
      <c r="B635" s="1148"/>
      <c r="C635" s="1148"/>
      <c r="D635" s="1148"/>
      <c r="E635" s="1148"/>
      <c r="F635" s="1148"/>
      <c r="G635" s="1148"/>
      <c r="H635" s="1148"/>
      <c r="I635" s="1148"/>
      <c r="J635" s="1148"/>
      <c r="K635" s="1148"/>
      <c r="L635" s="1148"/>
      <c r="M635" s="1148"/>
      <c r="N635" s="1149"/>
      <c r="Z635" s="193"/>
      <c r="AA635" s="200" t="s">
        <v>2224</v>
      </c>
      <c r="AB635" s="200"/>
      <c r="AG635" s="200"/>
      <c r="AK635" s="200"/>
      <c r="AM635" s="200"/>
    </row>
    <row r="636" spans="1:39" s="108" customFormat="1" ht="33.75" customHeight="1">
      <c r="A636" s="194" t="s">
        <v>755</v>
      </c>
      <c r="B636" s="195" t="s">
        <v>1924</v>
      </c>
      <c r="C636" s="1145" t="s">
        <v>1925</v>
      </c>
      <c r="D636" s="1145"/>
      <c r="E636" s="1145"/>
      <c r="F636" s="196" t="s">
        <v>486</v>
      </c>
      <c r="G636" s="196"/>
      <c r="H636" s="196"/>
      <c r="I636" s="251">
        <v>1</v>
      </c>
      <c r="J636" s="198"/>
      <c r="K636" s="196"/>
      <c r="L636" s="198"/>
      <c r="M636" s="196"/>
      <c r="N636" s="199"/>
      <c r="Z636" s="193"/>
      <c r="AA636" s="200"/>
      <c r="AB636" s="200" t="s">
        <v>1925</v>
      </c>
      <c r="AG636" s="200"/>
      <c r="AK636" s="200"/>
      <c r="AM636" s="200"/>
    </row>
    <row r="637" spans="1:39" s="108" customFormat="1" ht="33.75" customHeight="1">
      <c r="A637" s="203"/>
      <c r="B637" s="204" t="s">
        <v>385</v>
      </c>
      <c r="C637" s="1141" t="s">
        <v>386</v>
      </c>
      <c r="D637" s="1141"/>
      <c r="E637" s="1141"/>
      <c r="F637" s="1141"/>
      <c r="G637" s="1141"/>
      <c r="H637" s="1141"/>
      <c r="I637" s="1141"/>
      <c r="J637" s="1141"/>
      <c r="K637" s="1141"/>
      <c r="L637" s="1141"/>
      <c r="M637" s="1141"/>
      <c r="N637" s="1146"/>
      <c r="Z637" s="193"/>
      <c r="AA637" s="200"/>
      <c r="AB637" s="200"/>
      <c r="AC637" s="109" t="s">
        <v>386</v>
      </c>
      <c r="AG637" s="200"/>
      <c r="AK637" s="200"/>
      <c r="AM637" s="200"/>
    </row>
    <row r="638" spans="1:39" s="108" customFormat="1" ht="12">
      <c r="A638" s="205"/>
      <c r="B638" s="206">
        <v>1</v>
      </c>
      <c r="C638" s="1141" t="s">
        <v>446</v>
      </c>
      <c r="D638" s="1141"/>
      <c r="E638" s="1141"/>
      <c r="F638" s="207"/>
      <c r="G638" s="207"/>
      <c r="H638" s="207"/>
      <c r="I638" s="207"/>
      <c r="J638" s="208">
        <v>20.440000000000001</v>
      </c>
      <c r="K638" s="209">
        <v>1.25</v>
      </c>
      <c r="L638" s="208">
        <v>25.55</v>
      </c>
      <c r="M638" s="207"/>
      <c r="N638" s="210"/>
      <c r="Z638" s="193"/>
      <c r="AA638" s="200"/>
      <c r="AB638" s="200"/>
      <c r="AD638" s="109" t="s">
        <v>446</v>
      </c>
      <c r="AG638" s="200"/>
      <c r="AK638" s="200"/>
      <c r="AM638" s="200"/>
    </row>
    <row r="639" spans="1:39" s="108" customFormat="1" ht="12">
      <c r="A639" s="205"/>
      <c r="B639" s="206">
        <v>2</v>
      </c>
      <c r="C639" s="1141" t="s">
        <v>387</v>
      </c>
      <c r="D639" s="1141"/>
      <c r="E639" s="1141"/>
      <c r="F639" s="207"/>
      <c r="G639" s="207"/>
      <c r="H639" s="207"/>
      <c r="I639" s="207"/>
      <c r="J639" s="208">
        <v>33.47</v>
      </c>
      <c r="K639" s="209">
        <v>1.25</v>
      </c>
      <c r="L639" s="208">
        <v>41.84</v>
      </c>
      <c r="M639" s="207"/>
      <c r="N639" s="210"/>
      <c r="Z639" s="193"/>
      <c r="AA639" s="200"/>
      <c r="AB639" s="200"/>
      <c r="AD639" s="109" t="s">
        <v>387</v>
      </c>
      <c r="AG639" s="200"/>
      <c r="AK639" s="200"/>
      <c r="AM639" s="200"/>
    </row>
    <row r="640" spans="1:39" s="108" customFormat="1" ht="12">
      <c r="A640" s="205"/>
      <c r="B640" s="206">
        <v>3</v>
      </c>
      <c r="C640" s="1141" t="s">
        <v>388</v>
      </c>
      <c r="D640" s="1141"/>
      <c r="E640" s="1141"/>
      <c r="F640" s="207"/>
      <c r="G640" s="207"/>
      <c r="H640" s="207"/>
      <c r="I640" s="207"/>
      <c r="J640" s="208">
        <v>3.42</v>
      </c>
      <c r="K640" s="209">
        <v>1.25</v>
      </c>
      <c r="L640" s="208">
        <v>4.28</v>
      </c>
      <c r="M640" s="207"/>
      <c r="N640" s="210"/>
      <c r="Z640" s="193"/>
      <c r="AA640" s="200"/>
      <c r="AB640" s="200"/>
      <c r="AD640" s="109" t="s">
        <v>388</v>
      </c>
      <c r="AG640" s="200"/>
      <c r="AK640" s="200"/>
      <c r="AM640" s="200"/>
    </row>
    <row r="641" spans="1:39" s="108" customFormat="1" ht="12">
      <c r="A641" s="205"/>
      <c r="B641" s="206">
        <v>4</v>
      </c>
      <c r="C641" s="1141" t="s">
        <v>447</v>
      </c>
      <c r="D641" s="1141"/>
      <c r="E641" s="1141"/>
      <c r="F641" s="207"/>
      <c r="G641" s="207"/>
      <c r="H641" s="207"/>
      <c r="I641" s="207"/>
      <c r="J641" s="208">
        <v>2.94</v>
      </c>
      <c r="K641" s="207"/>
      <c r="L641" s="208">
        <v>2.94</v>
      </c>
      <c r="M641" s="207"/>
      <c r="N641" s="210"/>
      <c r="Z641" s="193"/>
      <c r="AA641" s="200"/>
      <c r="AB641" s="200"/>
      <c r="AD641" s="109" t="s">
        <v>447</v>
      </c>
      <c r="AG641" s="200"/>
      <c r="AK641" s="200"/>
      <c r="AM641" s="200"/>
    </row>
    <row r="642" spans="1:39" s="108" customFormat="1" ht="12">
      <c r="A642" s="205"/>
      <c r="B642" s="204"/>
      <c r="C642" s="1141" t="s">
        <v>448</v>
      </c>
      <c r="D642" s="1141"/>
      <c r="E642" s="1141"/>
      <c r="F642" s="207" t="s">
        <v>390</v>
      </c>
      <c r="G642" s="209">
        <v>2.06</v>
      </c>
      <c r="H642" s="209">
        <v>1.25</v>
      </c>
      <c r="I642" s="254">
        <v>2.5750000000000002</v>
      </c>
      <c r="J642" s="204"/>
      <c r="K642" s="207"/>
      <c r="L642" s="204"/>
      <c r="M642" s="207"/>
      <c r="N642" s="210"/>
      <c r="Z642" s="193"/>
      <c r="AA642" s="200"/>
      <c r="AB642" s="200"/>
      <c r="AE642" s="109" t="s">
        <v>448</v>
      </c>
      <c r="AG642" s="200"/>
      <c r="AK642" s="200"/>
      <c r="AM642" s="200"/>
    </row>
    <row r="643" spans="1:39" s="108" customFormat="1" ht="12">
      <c r="A643" s="205"/>
      <c r="B643" s="204"/>
      <c r="C643" s="1141" t="s">
        <v>389</v>
      </c>
      <c r="D643" s="1141"/>
      <c r="E643" s="1141"/>
      <c r="F643" s="207" t="s">
        <v>390</v>
      </c>
      <c r="G643" s="209">
        <v>0.31</v>
      </c>
      <c r="H643" s="209">
        <v>1.25</v>
      </c>
      <c r="I643" s="250">
        <v>0.38750000000000001</v>
      </c>
      <c r="J643" s="204"/>
      <c r="K643" s="207"/>
      <c r="L643" s="204"/>
      <c r="M643" s="207"/>
      <c r="N643" s="210"/>
      <c r="Z643" s="193"/>
      <c r="AA643" s="200"/>
      <c r="AB643" s="200"/>
      <c r="AE643" s="109" t="s">
        <v>389</v>
      </c>
      <c r="AG643" s="200"/>
      <c r="AK643" s="200"/>
      <c r="AM643" s="200"/>
    </row>
    <row r="644" spans="1:39" s="108" customFormat="1" ht="12" customHeight="1">
      <c r="A644" s="205"/>
      <c r="B644" s="204"/>
      <c r="C644" s="1150" t="s">
        <v>391</v>
      </c>
      <c r="D644" s="1150"/>
      <c r="E644" s="1150"/>
      <c r="F644" s="212"/>
      <c r="G644" s="212"/>
      <c r="H644" s="212"/>
      <c r="I644" s="212"/>
      <c r="J644" s="213">
        <v>56.85</v>
      </c>
      <c r="K644" s="212"/>
      <c r="L644" s="213">
        <v>70.33</v>
      </c>
      <c r="M644" s="212"/>
      <c r="N644" s="214"/>
      <c r="Z644" s="193"/>
      <c r="AA644" s="200"/>
      <c r="AB644" s="200"/>
      <c r="AF644" s="109" t="s">
        <v>391</v>
      </c>
      <c r="AG644" s="200"/>
      <c r="AK644" s="200"/>
      <c r="AM644" s="200"/>
    </row>
    <row r="645" spans="1:39" s="108" customFormat="1" ht="12">
      <c r="A645" s="205"/>
      <c r="B645" s="204"/>
      <c r="C645" s="1141" t="s">
        <v>392</v>
      </c>
      <c r="D645" s="1141"/>
      <c r="E645" s="1141"/>
      <c r="F645" s="207"/>
      <c r="G645" s="207"/>
      <c r="H645" s="207"/>
      <c r="I645" s="207"/>
      <c r="J645" s="204"/>
      <c r="K645" s="207"/>
      <c r="L645" s="208">
        <v>29.83</v>
      </c>
      <c r="M645" s="207"/>
      <c r="N645" s="210"/>
      <c r="Z645" s="193"/>
      <c r="AA645" s="200"/>
      <c r="AB645" s="200"/>
      <c r="AE645" s="109" t="s">
        <v>392</v>
      </c>
      <c r="AG645" s="200"/>
      <c r="AK645" s="200"/>
      <c r="AM645" s="200"/>
    </row>
    <row r="646" spans="1:39" s="108" customFormat="1" ht="22.5" customHeight="1">
      <c r="A646" s="205"/>
      <c r="B646" s="204" t="s">
        <v>885</v>
      </c>
      <c r="C646" s="1141" t="s">
        <v>886</v>
      </c>
      <c r="D646" s="1141"/>
      <c r="E646" s="1141"/>
      <c r="F646" s="207" t="s">
        <v>395</v>
      </c>
      <c r="G646" s="215">
        <v>97</v>
      </c>
      <c r="H646" s="207"/>
      <c r="I646" s="215">
        <v>97</v>
      </c>
      <c r="J646" s="204"/>
      <c r="K646" s="207"/>
      <c r="L646" s="208">
        <v>28.94</v>
      </c>
      <c r="M646" s="207"/>
      <c r="N646" s="210"/>
      <c r="Z646" s="193"/>
      <c r="AA646" s="200"/>
      <c r="AB646" s="200"/>
      <c r="AE646" s="109" t="s">
        <v>886</v>
      </c>
      <c r="AG646" s="200"/>
      <c r="AK646" s="200"/>
      <c r="AM646" s="200"/>
    </row>
    <row r="647" spans="1:39" s="108" customFormat="1" ht="22.5" customHeight="1">
      <c r="A647" s="205"/>
      <c r="B647" s="204" t="s">
        <v>887</v>
      </c>
      <c r="C647" s="1141" t="s">
        <v>888</v>
      </c>
      <c r="D647" s="1141"/>
      <c r="E647" s="1141"/>
      <c r="F647" s="207" t="s">
        <v>395</v>
      </c>
      <c r="G647" s="215">
        <v>51</v>
      </c>
      <c r="H647" s="207"/>
      <c r="I647" s="215">
        <v>51</v>
      </c>
      <c r="J647" s="204"/>
      <c r="K647" s="207"/>
      <c r="L647" s="208">
        <v>15.21</v>
      </c>
      <c r="M647" s="207"/>
      <c r="N647" s="210"/>
      <c r="Z647" s="193"/>
      <c r="AA647" s="200"/>
      <c r="AB647" s="200"/>
      <c r="AE647" s="109" t="s">
        <v>888</v>
      </c>
      <c r="AG647" s="200"/>
      <c r="AK647" s="200"/>
      <c r="AM647" s="200"/>
    </row>
    <row r="648" spans="1:39" s="108" customFormat="1" ht="12" customHeight="1">
      <c r="A648" s="216"/>
      <c r="B648" s="217"/>
      <c r="C648" s="1145" t="s">
        <v>398</v>
      </c>
      <c r="D648" s="1145"/>
      <c r="E648" s="1145"/>
      <c r="F648" s="196"/>
      <c r="G648" s="196"/>
      <c r="H648" s="196"/>
      <c r="I648" s="196"/>
      <c r="J648" s="198"/>
      <c r="K648" s="196"/>
      <c r="L648" s="218">
        <v>114.48</v>
      </c>
      <c r="M648" s="212"/>
      <c r="N648" s="199"/>
      <c r="Z648" s="193"/>
      <c r="AA648" s="200"/>
      <c r="AB648" s="200"/>
      <c r="AG648" s="200" t="s">
        <v>398</v>
      </c>
      <c r="AK648" s="200"/>
      <c r="AM648" s="200"/>
    </row>
    <row r="649" spans="1:39" s="108" customFormat="1" ht="56.25" customHeight="1">
      <c r="A649" s="194" t="s">
        <v>1077</v>
      </c>
      <c r="B649" s="195" t="s">
        <v>2225</v>
      </c>
      <c r="C649" s="1145" t="s">
        <v>2226</v>
      </c>
      <c r="D649" s="1145"/>
      <c r="E649" s="1145"/>
      <c r="F649" s="196" t="s">
        <v>486</v>
      </c>
      <c r="G649" s="196"/>
      <c r="H649" s="196"/>
      <c r="I649" s="251">
        <v>1</v>
      </c>
      <c r="J649" s="222">
        <v>16135</v>
      </c>
      <c r="K649" s="219">
        <v>1.04236</v>
      </c>
      <c r="L649" s="222">
        <v>3390.73</v>
      </c>
      <c r="M649" s="247">
        <v>4.96</v>
      </c>
      <c r="N649" s="260">
        <v>16818</v>
      </c>
      <c r="Z649" s="193"/>
      <c r="AA649" s="200"/>
      <c r="AB649" s="200" t="s">
        <v>2226</v>
      </c>
      <c r="AG649" s="200"/>
      <c r="AK649" s="200"/>
      <c r="AM649" s="200"/>
    </row>
    <row r="650" spans="1:39" s="108" customFormat="1" ht="12" customHeight="1">
      <c r="A650" s="216"/>
      <c r="B650" s="217"/>
      <c r="C650" s="1141" t="s">
        <v>1043</v>
      </c>
      <c r="D650" s="1141"/>
      <c r="E650" s="1141"/>
      <c r="F650" s="1141"/>
      <c r="G650" s="1141"/>
      <c r="H650" s="1141"/>
      <c r="I650" s="1141"/>
      <c r="J650" s="1141"/>
      <c r="K650" s="1141"/>
      <c r="L650" s="1141"/>
      <c r="M650" s="1141"/>
      <c r="N650" s="1146"/>
      <c r="Z650" s="193"/>
      <c r="AA650" s="200"/>
      <c r="AB650" s="200"/>
      <c r="AG650" s="200"/>
      <c r="AH650" s="109" t="s">
        <v>1043</v>
      </c>
      <c r="AK650" s="200"/>
      <c r="AM650" s="200"/>
    </row>
    <row r="651" spans="1:39" s="108" customFormat="1" ht="12" customHeight="1">
      <c r="A651" s="201"/>
      <c r="B651" s="202"/>
      <c r="C651" s="1141" t="s">
        <v>2227</v>
      </c>
      <c r="D651" s="1141"/>
      <c r="E651" s="1141"/>
      <c r="F651" s="1141"/>
      <c r="G651" s="1141"/>
      <c r="H651" s="1141"/>
      <c r="I651" s="1141"/>
      <c r="J651" s="1141"/>
      <c r="K651" s="1141"/>
      <c r="L651" s="1141"/>
      <c r="M651" s="1141"/>
      <c r="N651" s="1146"/>
      <c r="Z651" s="193"/>
      <c r="AA651" s="200"/>
      <c r="AB651" s="200"/>
      <c r="AG651" s="200"/>
      <c r="AI651" s="109" t="s">
        <v>2227</v>
      </c>
      <c r="AK651" s="200"/>
      <c r="AM651" s="200"/>
    </row>
    <row r="652" spans="1:39" s="108" customFormat="1" ht="22.5" customHeight="1">
      <c r="A652" s="203"/>
      <c r="B652" s="204" t="s">
        <v>925</v>
      </c>
      <c r="C652" s="1141" t="s">
        <v>926</v>
      </c>
      <c r="D652" s="1141"/>
      <c r="E652" s="1141"/>
      <c r="F652" s="1141"/>
      <c r="G652" s="1141"/>
      <c r="H652" s="1141"/>
      <c r="I652" s="1141"/>
      <c r="J652" s="1141"/>
      <c r="K652" s="1141"/>
      <c r="L652" s="1141"/>
      <c r="M652" s="1141"/>
      <c r="N652" s="1146"/>
      <c r="Z652" s="193"/>
      <c r="AA652" s="200"/>
      <c r="AB652" s="200"/>
      <c r="AC652" s="109" t="s">
        <v>926</v>
      </c>
      <c r="AG652" s="200"/>
      <c r="AK652" s="200"/>
      <c r="AM652" s="200"/>
    </row>
    <row r="653" spans="1:39" s="108" customFormat="1" ht="22.5" customHeight="1">
      <c r="A653" s="203"/>
      <c r="B653" s="204" t="s">
        <v>927</v>
      </c>
      <c r="C653" s="1141" t="s">
        <v>928</v>
      </c>
      <c r="D653" s="1141"/>
      <c r="E653" s="1141"/>
      <c r="F653" s="1141"/>
      <c r="G653" s="1141"/>
      <c r="H653" s="1141"/>
      <c r="I653" s="1141"/>
      <c r="J653" s="1141"/>
      <c r="K653" s="1141"/>
      <c r="L653" s="1141"/>
      <c r="M653" s="1141"/>
      <c r="N653" s="1146"/>
      <c r="Z653" s="193"/>
      <c r="AA653" s="200"/>
      <c r="AB653" s="200"/>
      <c r="AC653" s="109" t="s">
        <v>928</v>
      </c>
      <c r="AG653" s="200"/>
      <c r="AK653" s="200"/>
      <c r="AM653" s="200"/>
    </row>
    <row r="654" spans="1:39" s="108" customFormat="1" ht="12" customHeight="1">
      <c r="A654" s="216"/>
      <c r="B654" s="217"/>
      <c r="C654" s="1145" t="s">
        <v>398</v>
      </c>
      <c r="D654" s="1145"/>
      <c r="E654" s="1145"/>
      <c r="F654" s="196"/>
      <c r="G654" s="196"/>
      <c r="H654" s="196"/>
      <c r="I654" s="196"/>
      <c r="J654" s="198"/>
      <c r="K654" s="196"/>
      <c r="L654" s="222">
        <v>3390.73</v>
      </c>
      <c r="M654" s="212"/>
      <c r="N654" s="260">
        <v>16818</v>
      </c>
      <c r="Z654" s="193"/>
      <c r="AA654" s="200"/>
      <c r="AB654" s="200"/>
      <c r="AG654" s="200" t="s">
        <v>398</v>
      </c>
      <c r="AK654" s="200"/>
      <c r="AM654" s="200"/>
    </row>
    <row r="655" spans="1:39" s="108" customFormat="1" ht="12" customHeight="1">
      <c r="A655" s="194" t="s">
        <v>763</v>
      </c>
      <c r="B655" s="195" t="s">
        <v>1038</v>
      </c>
      <c r="C655" s="1145" t="s">
        <v>1039</v>
      </c>
      <c r="D655" s="1145"/>
      <c r="E655" s="1145"/>
      <c r="F655" s="196" t="s">
        <v>486</v>
      </c>
      <c r="G655" s="196"/>
      <c r="H655" s="196"/>
      <c r="I655" s="251">
        <v>1</v>
      </c>
      <c r="J655" s="198"/>
      <c r="K655" s="196"/>
      <c r="L655" s="198"/>
      <c r="M655" s="196"/>
      <c r="N655" s="199"/>
      <c r="Z655" s="193"/>
      <c r="AA655" s="200"/>
      <c r="AB655" s="200" t="s">
        <v>1039</v>
      </c>
      <c r="AG655" s="200"/>
      <c r="AK655" s="200"/>
      <c r="AM655" s="200"/>
    </row>
    <row r="656" spans="1:39" s="108" customFormat="1" ht="33.75" customHeight="1">
      <c r="A656" s="203"/>
      <c r="B656" s="204" t="s">
        <v>385</v>
      </c>
      <c r="C656" s="1141" t="s">
        <v>386</v>
      </c>
      <c r="D656" s="1141"/>
      <c r="E656" s="1141"/>
      <c r="F656" s="1141"/>
      <c r="G656" s="1141"/>
      <c r="H656" s="1141"/>
      <c r="I656" s="1141"/>
      <c r="J656" s="1141"/>
      <c r="K656" s="1141"/>
      <c r="L656" s="1141"/>
      <c r="M656" s="1141"/>
      <c r="N656" s="1146"/>
      <c r="Z656" s="193"/>
      <c r="AA656" s="200"/>
      <c r="AB656" s="200"/>
      <c r="AC656" s="109" t="s">
        <v>386</v>
      </c>
      <c r="AG656" s="200"/>
      <c r="AK656" s="200"/>
      <c r="AM656" s="200"/>
    </row>
    <row r="657" spans="1:39" s="108" customFormat="1" ht="12">
      <c r="A657" s="205"/>
      <c r="B657" s="206">
        <v>1</v>
      </c>
      <c r="C657" s="1141" t="s">
        <v>446</v>
      </c>
      <c r="D657" s="1141"/>
      <c r="E657" s="1141"/>
      <c r="F657" s="207"/>
      <c r="G657" s="207"/>
      <c r="H657" s="207"/>
      <c r="I657" s="207"/>
      <c r="J657" s="208">
        <v>10.220000000000001</v>
      </c>
      <c r="K657" s="209">
        <v>1.25</v>
      </c>
      <c r="L657" s="208">
        <v>12.78</v>
      </c>
      <c r="M657" s="207"/>
      <c r="N657" s="210"/>
      <c r="Z657" s="193"/>
      <c r="AA657" s="200"/>
      <c r="AB657" s="200"/>
      <c r="AD657" s="109" t="s">
        <v>446</v>
      </c>
      <c r="AG657" s="200"/>
      <c r="AK657" s="200"/>
      <c r="AM657" s="200"/>
    </row>
    <row r="658" spans="1:39" s="108" customFormat="1" ht="12">
      <c r="A658" s="205"/>
      <c r="B658" s="206">
        <v>4</v>
      </c>
      <c r="C658" s="1141" t="s">
        <v>447</v>
      </c>
      <c r="D658" s="1141"/>
      <c r="E658" s="1141"/>
      <c r="F658" s="207"/>
      <c r="G658" s="207"/>
      <c r="H658" s="207"/>
      <c r="I658" s="207"/>
      <c r="J658" s="208">
        <v>0.38</v>
      </c>
      <c r="K658" s="207"/>
      <c r="L658" s="208">
        <v>0.38</v>
      </c>
      <c r="M658" s="207"/>
      <c r="N658" s="210"/>
      <c r="Z658" s="193"/>
      <c r="AA658" s="200"/>
      <c r="AB658" s="200"/>
      <c r="AD658" s="109" t="s">
        <v>447</v>
      </c>
      <c r="AG658" s="200"/>
      <c r="AK658" s="200"/>
      <c r="AM658" s="200"/>
    </row>
    <row r="659" spans="1:39" s="108" customFormat="1" ht="12">
      <c r="A659" s="205"/>
      <c r="B659" s="204"/>
      <c r="C659" s="1141" t="s">
        <v>448</v>
      </c>
      <c r="D659" s="1141"/>
      <c r="E659" s="1141"/>
      <c r="F659" s="207" t="s">
        <v>390</v>
      </c>
      <c r="G659" s="209">
        <v>1.03</v>
      </c>
      <c r="H659" s="209">
        <v>1.25</v>
      </c>
      <c r="I659" s="250">
        <v>1.2875000000000001</v>
      </c>
      <c r="J659" s="204"/>
      <c r="K659" s="207"/>
      <c r="L659" s="204"/>
      <c r="M659" s="207"/>
      <c r="N659" s="210"/>
      <c r="Z659" s="193"/>
      <c r="AA659" s="200"/>
      <c r="AB659" s="200"/>
      <c r="AE659" s="109" t="s">
        <v>448</v>
      </c>
      <c r="AG659" s="200"/>
      <c r="AK659" s="200"/>
      <c r="AM659" s="200"/>
    </row>
    <row r="660" spans="1:39" s="108" customFormat="1" ht="12" customHeight="1">
      <c r="A660" s="205"/>
      <c r="B660" s="204"/>
      <c r="C660" s="1150" t="s">
        <v>391</v>
      </c>
      <c r="D660" s="1150"/>
      <c r="E660" s="1150"/>
      <c r="F660" s="212"/>
      <c r="G660" s="212"/>
      <c r="H660" s="212"/>
      <c r="I660" s="212"/>
      <c r="J660" s="213">
        <v>10.6</v>
      </c>
      <c r="K660" s="212"/>
      <c r="L660" s="213">
        <v>13.16</v>
      </c>
      <c r="M660" s="212"/>
      <c r="N660" s="214"/>
      <c r="Z660" s="193"/>
      <c r="AA660" s="200"/>
      <c r="AB660" s="200"/>
      <c r="AF660" s="109" t="s">
        <v>391</v>
      </c>
      <c r="AG660" s="200"/>
      <c r="AK660" s="200"/>
      <c r="AM660" s="200"/>
    </row>
    <row r="661" spans="1:39" s="108" customFormat="1" ht="12">
      <c r="A661" s="205"/>
      <c r="B661" s="204"/>
      <c r="C661" s="1141" t="s">
        <v>392</v>
      </c>
      <c r="D661" s="1141"/>
      <c r="E661" s="1141"/>
      <c r="F661" s="207"/>
      <c r="G661" s="207"/>
      <c r="H661" s="207"/>
      <c r="I661" s="207"/>
      <c r="J661" s="204"/>
      <c r="K661" s="207"/>
      <c r="L661" s="208">
        <v>12.78</v>
      </c>
      <c r="M661" s="207"/>
      <c r="N661" s="210"/>
      <c r="Z661" s="193"/>
      <c r="AA661" s="200"/>
      <c r="AB661" s="200"/>
      <c r="AE661" s="109" t="s">
        <v>392</v>
      </c>
      <c r="AG661" s="200"/>
      <c r="AK661" s="200"/>
      <c r="AM661" s="200"/>
    </row>
    <row r="662" spans="1:39" s="108" customFormat="1" ht="22.5" customHeight="1">
      <c r="A662" s="205"/>
      <c r="B662" s="204" t="s">
        <v>885</v>
      </c>
      <c r="C662" s="1141" t="s">
        <v>886</v>
      </c>
      <c r="D662" s="1141"/>
      <c r="E662" s="1141"/>
      <c r="F662" s="207" t="s">
        <v>395</v>
      </c>
      <c r="G662" s="215">
        <v>97</v>
      </c>
      <c r="H662" s="207"/>
      <c r="I662" s="215">
        <v>97</v>
      </c>
      <c r="J662" s="204"/>
      <c r="K662" s="207"/>
      <c r="L662" s="208">
        <v>12.4</v>
      </c>
      <c r="M662" s="207"/>
      <c r="N662" s="210"/>
      <c r="Z662" s="193"/>
      <c r="AA662" s="200"/>
      <c r="AB662" s="200"/>
      <c r="AE662" s="109" t="s">
        <v>886</v>
      </c>
      <c r="AG662" s="200"/>
      <c r="AK662" s="200"/>
      <c r="AM662" s="200"/>
    </row>
    <row r="663" spans="1:39" s="108" customFormat="1" ht="22.5" customHeight="1">
      <c r="A663" s="205"/>
      <c r="B663" s="204" t="s">
        <v>887</v>
      </c>
      <c r="C663" s="1141" t="s">
        <v>888</v>
      </c>
      <c r="D663" s="1141"/>
      <c r="E663" s="1141"/>
      <c r="F663" s="207" t="s">
        <v>395</v>
      </c>
      <c r="G663" s="215">
        <v>51</v>
      </c>
      <c r="H663" s="207"/>
      <c r="I663" s="215">
        <v>51</v>
      </c>
      <c r="J663" s="204"/>
      <c r="K663" s="207"/>
      <c r="L663" s="208">
        <v>6.52</v>
      </c>
      <c r="M663" s="207"/>
      <c r="N663" s="210"/>
      <c r="Z663" s="193"/>
      <c r="AA663" s="200"/>
      <c r="AB663" s="200"/>
      <c r="AE663" s="109" t="s">
        <v>888</v>
      </c>
      <c r="AG663" s="200"/>
      <c r="AK663" s="200"/>
      <c r="AM663" s="200"/>
    </row>
    <row r="664" spans="1:39" s="108" customFormat="1" ht="12" customHeight="1">
      <c r="A664" s="216"/>
      <c r="B664" s="217"/>
      <c r="C664" s="1145" t="s">
        <v>398</v>
      </c>
      <c r="D664" s="1145"/>
      <c r="E664" s="1145"/>
      <c r="F664" s="196"/>
      <c r="G664" s="196"/>
      <c r="H664" s="196"/>
      <c r="I664" s="196"/>
      <c r="J664" s="198"/>
      <c r="K664" s="196"/>
      <c r="L664" s="218">
        <v>32.08</v>
      </c>
      <c r="M664" s="212"/>
      <c r="N664" s="199"/>
      <c r="Z664" s="193"/>
      <c r="AA664" s="200"/>
      <c r="AB664" s="200"/>
      <c r="AG664" s="200" t="s">
        <v>398</v>
      </c>
      <c r="AK664" s="200"/>
      <c r="AM664" s="200"/>
    </row>
    <row r="665" spans="1:39" s="108" customFormat="1" ht="22.5" customHeight="1">
      <c r="A665" s="194" t="s">
        <v>2228</v>
      </c>
      <c r="B665" s="195" t="s">
        <v>2229</v>
      </c>
      <c r="C665" s="1145" t="s">
        <v>2230</v>
      </c>
      <c r="D665" s="1145"/>
      <c r="E665" s="1145"/>
      <c r="F665" s="196" t="s">
        <v>486</v>
      </c>
      <c r="G665" s="196"/>
      <c r="H665" s="196"/>
      <c r="I665" s="251">
        <v>1</v>
      </c>
      <c r="J665" s="218">
        <v>46.25</v>
      </c>
      <c r="K665" s="196"/>
      <c r="L665" s="218">
        <v>46.25</v>
      </c>
      <c r="M665" s="196"/>
      <c r="N665" s="199"/>
      <c r="Z665" s="193"/>
      <c r="AA665" s="200"/>
      <c r="AB665" s="200" t="s">
        <v>2230</v>
      </c>
      <c r="AG665" s="200"/>
      <c r="AK665" s="200"/>
      <c r="AM665" s="200"/>
    </row>
    <row r="666" spans="1:39" s="108" customFormat="1" ht="12" customHeight="1">
      <c r="A666" s="216"/>
      <c r="B666" s="217"/>
      <c r="C666" s="1141" t="s">
        <v>1043</v>
      </c>
      <c r="D666" s="1141"/>
      <c r="E666" s="1141"/>
      <c r="F666" s="1141"/>
      <c r="G666" s="1141"/>
      <c r="H666" s="1141"/>
      <c r="I666" s="1141"/>
      <c r="J666" s="1141"/>
      <c r="K666" s="1141"/>
      <c r="L666" s="1141"/>
      <c r="M666" s="1141"/>
      <c r="N666" s="1146"/>
      <c r="Z666" s="193"/>
      <c r="AA666" s="200"/>
      <c r="AB666" s="200"/>
      <c r="AG666" s="200"/>
      <c r="AH666" s="109" t="s">
        <v>1043</v>
      </c>
      <c r="AK666" s="200"/>
      <c r="AM666" s="200"/>
    </row>
    <row r="667" spans="1:39" s="108" customFormat="1" ht="12" customHeight="1">
      <c r="A667" s="216"/>
      <c r="B667" s="217"/>
      <c r="C667" s="1145" t="s">
        <v>398</v>
      </c>
      <c r="D667" s="1145"/>
      <c r="E667" s="1145"/>
      <c r="F667" s="196"/>
      <c r="G667" s="196"/>
      <c r="H667" s="196"/>
      <c r="I667" s="196"/>
      <c r="J667" s="198"/>
      <c r="K667" s="196"/>
      <c r="L667" s="218">
        <v>46.25</v>
      </c>
      <c r="M667" s="212"/>
      <c r="N667" s="199"/>
      <c r="Z667" s="193"/>
      <c r="AA667" s="200"/>
      <c r="AB667" s="200"/>
      <c r="AG667" s="200" t="s">
        <v>398</v>
      </c>
      <c r="AK667" s="200"/>
      <c r="AM667" s="200"/>
    </row>
    <row r="668" spans="1:39" s="108" customFormat="1" ht="22.5" customHeight="1">
      <c r="A668" s="194" t="s">
        <v>773</v>
      </c>
      <c r="B668" s="195" t="s">
        <v>1068</v>
      </c>
      <c r="C668" s="1145" t="s">
        <v>1069</v>
      </c>
      <c r="D668" s="1145"/>
      <c r="E668" s="1145"/>
      <c r="F668" s="196" t="s">
        <v>486</v>
      </c>
      <c r="G668" s="196"/>
      <c r="H668" s="196"/>
      <c r="I668" s="251">
        <v>1</v>
      </c>
      <c r="J668" s="198"/>
      <c r="K668" s="196"/>
      <c r="L668" s="198"/>
      <c r="M668" s="196"/>
      <c r="N668" s="199"/>
      <c r="Z668" s="193"/>
      <c r="AA668" s="200"/>
      <c r="AB668" s="200" t="s">
        <v>1069</v>
      </c>
      <c r="AG668" s="200"/>
      <c r="AK668" s="200"/>
      <c r="AM668" s="200"/>
    </row>
    <row r="669" spans="1:39" s="108" customFormat="1" ht="33.75" customHeight="1">
      <c r="A669" s="203"/>
      <c r="B669" s="204" t="s">
        <v>385</v>
      </c>
      <c r="C669" s="1141" t="s">
        <v>386</v>
      </c>
      <c r="D669" s="1141"/>
      <c r="E669" s="1141"/>
      <c r="F669" s="1141"/>
      <c r="G669" s="1141"/>
      <c r="H669" s="1141"/>
      <c r="I669" s="1141"/>
      <c r="J669" s="1141"/>
      <c r="K669" s="1141"/>
      <c r="L669" s="1141"/>
      <c r="M669" s="1141"/>
      <c r="N669" s="1146"/>
      <c r="Z669" s="193"/>
      <c r="AA669" s="200"/>
      <c r="AB669" s="200"/>
      <c r="AC669" s="109" t="s">
        <v>386</v>
      </c>
      <c r="AG669" s="200"/>
      <c r="AK669" s="200"/>
      <c r="AM669" s="200"/>
    </row>
    <row r="670" spans="1:39" s="108" customFormat="1" ht="12">
      <c r="A670" s="205"/>
      <c r="B670" s="206">
        <v>1</v>
      </c>
      <c r="C670" s="1141" t="s">
        <v>446</v>
      </c>
      <c r="D670" s="1141"/>
      <c r="E670" s="1141"/>
      <c r="F670" s="207"/>
      <c r="G670" s="207"/>
      <c r="H670" s="207"/>
      <c r="I670" s="207"/>
      <c r="J670" s="208">
        <v>8.9</v>
      </c>
      <c r="K670" s="209">
        <v>1.25</v>
      </c>
      <c r="L670" s="208">
        <v>11.13</v>
      </c>
      <c r="M670" s="207"/>
      <c r="N670" s="210"/>
      <c r="Z670" s="193"/>
      <c r="AA670" s="200"/>
      <c r="AB670" s="200"/>
      <c r="AD670" s="109" t="s">
        <v>446</v>
      </c>
      <c r="AG670" s="200"/>
      <c r="AK670" s="200"/>
      <c r="AM670" s="200"/>
    </row>
    <row r="671" spans="1:39" s="108" customFormat="1" ht="12">
      <c r="A671" s="205"/>
      <c r="B671" s="206">
        <v>2</v>
      </c>
      <c r="C671" s="1141" t="s">
        <v>387</v>
      </c>
      <c r="D671" s="1141"/>
      <c r="E671" s="1141"/>
      <c r="F671" s="207"/>
      <c r="G671" s="207"/>
      <c r="H671" s="207"/>
      <c r="I671" s="207"/>
      <c r="J671" s="208">
        <v>0.66</v>
      </c>
      <c r="K671" s="209">
        <v>1.25</v>
      </c>
      <c r="L671" s="208">
        <v>0.83</v>
      </c>
      <c r="M671" s="207"/>
      <c r="N671" s="210"/>
      <c r="Z671" s="193"/>
      <c r="AA671" s="200"/>
      <c r="AB671" s="200"/>
      <c r="AD671" s="109" t="s">
        <v>387</v>
      </c>
      <c r="AG671" s="200"/>
      <c r="AK671" s="200"/>
      <c r="AM671" s="200"/>
    </row>
    <row r="672" spans="1:39" s="108" customFormat="1" ht="12">
      <c r="A672" s="205"/>
      <c r="B672" s="206">
        <v>3</v>
      </c>
      <c r="C672" s="1141" t="s">
        <v>388</v>
      </c>
      <c r="D672" s="1141"/>
      <c r="E672" s="1141"/>
      <c r="F672" s="207"/>
      <c r="G672" s="207"/>
      <c r="H672" s="207"/>
      <c r="I672" s="207"/>
      <c r="J672" s="208">
        <v>0.12</v>
      </c>
      <c r="K672" s="209">
        <v>1.25</v>
      </c>
      <c r="L672" s="208">
        <v>0.15</v>
      </c>
      <c r="M672" s="207"/>
      <c r="N672" s="210"/>
      <c r="Z672" s="193"/>
      <c r="AA672" s="200"/>
      <c r="AB672" s="200"/>
      <c r="AD672" s="109" t="s">
        <v>388</v>
      </c>
      <c r="AG672" s="200"/>
      <c r="AK672" s="200"/>
      <c r="AM672" s="200"/>
    </row>
    <row r="673" spans="1:39" s="108" customFormat="1" ht="12">
      <c r="A673" s="205"/>
      <c r="B673" s="206">
        <v>4</v>
      </c>
      <c r="C673" s="1141" t="s">
        <v>447</v>
      </c>
      <c r="D673" s="1141"/>
      <c r="E673" s="1141"/>
      <c r="F673" s="207"/>
      <c r="G673" s="207"/>
      <c r="H673" s="207"/>
      <c r="I673" s="207"/>
      <c r="J673" s="208">
        <v>0.18</v>
      </c>
      <c r="K673" s="207"/>
      <c r="L673" s="208">
        <v>0.18</v>
      </c>
      <c r="M673" s="207"/>
      <c r="N673" s="210"/>
      <c r="Z673" s="193"/>
      <c r="AA673" s="200"/>
      <c r="AB673" s="200"/>
      <c r="AD673" s="109" t="s">
        <v>447</v>
      </c>
      <c r="AG673" s="200"/>
      <c r="AK673" s="200"/>
      <c r="AM673" s="200"/>
    </row>
    <row r="674" spans="1:39" s="108" customFormat="1" ht="12">
      <c r="A674" s="205"/>
      <c r="B674" s="204"/>
      <c r="C674" s="1141" t="s">
        <v>448</v>
      </c>
      <c r="D674" s="1141"/>
      <c r="E674" s="1141"/>
      <c r="F674" s="207" t="s">
        <v>390</v>
      </c>
      <c r="G674" s="209">
        <v>1.03</v>
      </c>
      <c r="H674" s="209">
        <v>1.25</v>
      </c>
      <c r="I674" s="250">
        <v>1.2875000000000001</v>
      </c>
      <c r="J674" s="204"/>
      <c r="K674" s="207"/>
      <c r="L674" s="204"/>
      <c r="M674" s="207"/>
      <c r="N674" s="210"/>
      <c r="Z674" s="193"/>
      <c r="AA674" s="200"/>
      <c r="AB674" s="200"/>
      <c r="AE674" s="109" t="s">
        <v>448</v>
      </c>
      <c r="AG674" s="200"/>
      <c r="AK674" s="200"/>
      <c r="AM674" s="200"/>
    </row>
    <row r="675" spans="1:39" s="108" customFormat="1" ht="12">
      <c r="A675" s="205"/>
      <c r="B675" s="204"/>
      <c r="C675" s="1141" t="s">
        <v>389</v>
      </c>
      <c r="D675" s="1141"/>
      <c r="E675" s="1141"/>
      <c r="F675" s="207" t="s">
        <v>390</v>
      </c>
      <c r="G675" s="209">
        <v>0.01</v>
      </c>
      <c r="H675" s="209">
        <v>1.25</v>
      </c>
      <c r="I675" s="250">
        <v>1.2500000000000001E-2</v>
      </c>
      <c r="J675" s="204"/>
      <c r="K675" s="207"/>
      <c r="L675" s="204"/>
      <c r="M675" s="207"/>
      <c r="N675" s="210"/>
      <c r="Z675" s="193"/>
      <c r="AA675" s="200"/>
      <c r="AB675" s="200"/>
      <c r="AE675" s="109" t="s">
        <v>389</v>
      </c>
      <c r="AG675" s="200"/>
      <c r="AK675" s="200"/>
      <c r="AM675" s="200"/>
    </row>
    <row r="676" spans="1:39" s="108" customFormat="1" ht="12" customHeight="1">
      <c r="A676" s="205"/>
      <c r="B676" s="204"/>
      <c r="C676" s="1150" t="s">
        <v>391</v>
      </c>
      <c r="D676" s="1150"/>
      <c r="E676" s="1150"/>
      <c r="F676" s="212"/>
      <c r="G676" s="212"/>
      <c r="H676" s="212"/>
      <c r="I676" s="212"/>
      <c r="J676" s="213">
        <v>9.74</v>
      </c>
      <c r="K676" s="212"/>
      <c r="L676" s="213">
        <v>12.14</v>
      </c>
      <c r="M676" s="212"/>
      <c r="N676" s="214"/>
      <c r="Z676" s="193"/>
      <c r="AA676" s="200"/>
      <c r="AB676" s="200"/>
      <c r="AF676" s="109" t="s">
        <v>391</v>
      </c>
      <c r="AG676" s="200"/>
      <c r="AK676" s="200"/>
      <c r="AM676" s="200"/>
    </row>
    <row r="677" spans="1:39" s="108" customFormat="1" ht="12">
      <c r="A677" s="205"/>
      <c r="B677" s="204"/>
      <c r="C677" s="1141" t="s">
        <v>392</v>
      </c>
      <c r="D677" s="1141"/>
      <c r="E677" s="1141"/>
      <c r="F677" s="207"/>
      <c r="G677" s="207"/>
      <c r="H677" s="207"/>
      <c r="I677" s="207"/>
      <c r="J677" s="204"/>
      <c r="K677" s="207"/>
      <c r="L677" s="208">
        <v>11.28</v>
      </c>
      <c r="M677" s="207"/>
      <c r="N677" s="210"/>
      <c r="Z677" s="193"/>
      <c r="AA677" s="200"/>
      <c r="AB677" s="200"/>
      <c r="AE677" s="109" t="s">
        <v>392</v>
      </c>
      <c r="AG677" s="200"/>
      <c r="AK677" s="200"/>
      <c r="AM677" s="200"/>
    </row>
    <row r="678" spans="1:39" s="108" customFormat="1" ht="22.5" customHeight="1">
      <c r="A678" s="205"/>
      <c r="B678" s="204" t="s">
        <v>916</v>
      </c>
      <c r="C678" s="1141" t="s">
        <v>917</v>
      </c>
      <c r="D678" s="1141"/>
      <c r="E678" s="1141"/>
      <c r="F678" s="207" t="s">
        <v>395</v>
      </c>
      <c r="G678" s="215">
        <v>90</v>
      </c>
      <c r="H678" s="207"/>
      <c r="I678" s="215">
        <v>90</v>
      </c>
      <c r="J678" s="204"/>
      <c r="K678" s="207"/>
      <c r="L678" s="208">
        <v>10.15</v>
      </c>
      <c r="M678" s="207"/>
      <c r="N678" s="210"/>
      <c r="Z678" s="193"/>
      <c r="AA678" s="200"/>
      <c r="AB678" s="200"/>
      <c r="AE678" s="109" t="s">
        <v>917</v>
      </c>
      <c r="AG678" s="200"/>
      <c r="AK678" s="200"/>
      <c r="AM678" s="200"/>
    </row>
    <row r="679" spans="1:39" s="108" customFormat="1" ht="22.5" customHeight="1">
      <c r="A679" s="205"/>
      <c r="B679" s="204" t="s">
        <v>918</v>
      </c>
      <c r="C679" s="1141" t="s">
        <v>919</v>
      </c>
      <c r="D679" s="1141"/>
      <c r="E679" s="1141"/>
      <c r="F679" s="207" t="s">
        <v>395</v>
      </c>
      <c r="G679" s="215">
        <v>46</v>
      </c>
      <c r="H679" s="207"/>
      <c r="I679" s="215">
        <v>46</v>
      </c>
      <c r="J679" s="204"/>
      <c r="K679" s="207"/>
      <c r="L679" s="208">
        <v>5.19</v>
      </c>
      <c r="M679" s="207"/>
      <c r="N679" s="210"/>
      <c r="Z679" s="193"/>
      <c r="AA679" s="200"/>
      <c r="AB679" s="200"/>
      <c r="AE679" s="109" t="s">
        <v>919</v>
      </c>
      <c r="AG679" s="200"/>
      <c r="AK679" s="200"/>
      <c r="AM679" s="200"/>
    </row>
    <row r="680" spans="1:39" s="108" customFormat="1" ht="12" customHeight="1">
      <c r="A680" s="216"/>
      <c r="B680" s="217"/>
      <c r="C680" s="1145" t="s">
        <v>398</v>
      </c>
      <c r="D680" s="1145"/>
      <c r="E680" s="1145"/>
      <c r="F680" s="196"/>
      <c r="G680" s="196"/>
      <c r="H680" s="196"/>
      <c r="I680" s="196"/>
      <c r="J680" s="198"/>
      <c r="K680" s="196"/>
      <c r="L680" s="218">
        <v>27.48</v>
      </c>
      <c r="M680" s="212"/>
      <c r="N680" s="199"/>
      <c r="Z680" s="193"/>
      <c r="AA680" s="200"/>
      <c r="AB680" s="200"/>
      <c r="AG680" s="200" t="s">
        <v>398</v>
      </c>
      <c r="AK680" s="200"/>
      <c r="AM680" s="200"/>
    </row>
    <row r="681" spans="1:39" s="108" customFormat="1" ht="45" customHeight="1">
      <c r="A681" s="194" t="s">
        <v>2231</v>
      </c>
      <c r="B681" s="195" t="s">
        <v>2219</v>
      </c>
      <c r="C681" s="1145" t="s">
        <v>2232</v>
      </c>
      <c r="D681" s="1145"/>
      <c r="E681" s="1145"/>
      <c r="F681" s="196" t="s">
        <v>486</v>
      </c>
      <c r="G681" s="196"/>
      <c r="H681" s="196"/>
      <c r="I681" s="251">
        <v>1</v>
      </c>
      <c r="J681" s="222">
        <v>1921.84</v>
      </c>
      <c r="K681" s="196"/>
      <c r="L681" s="222">
        <v>1921.84</v>
      </c>
      <c r="M681" s="196"/>
      <c r="N681" s="199"/>
      <c r="Z681" s="193"/>
      <c r="AA681" s="200"/>
      <c r="AB681" s="200" t="s">
        <v>2232</v>
      </c>
      <c r="AG681" s="200"/>
      <c r="AK681" s="200"/>
      <c r="AM681" s="200"/>
    </row>
    <row r="682" spans="1:39" s="108" customFormat="1" ht="12" customHeight="1">
      <c r="A682" s="216"/>
      <c r="B682" s="217"/>
      <c r="C682" s="1141" t="s">
        <v>1043</v>
      </c>
      <c r="D682" s="1141"/>
      <c r="E682" s="1141"/>
      <c r="F682" s="1141"/>
      <c r="G682" s="1141"/>
      <c r="H682" s="1141"/>
      <c r="I682" s="1141"/>
      <c r="J682" s="1141"/>
      <c r="K682" s="1141"/>
      <c r="L682" s="1141"/>
      <c r="M682" s="1141"/>
      <c r="N682" s="1146"/>
      <c r="Z682" s="193"/>
      <c r="AA682" s="200"/>
      <c r="AB682" s="200"/>
      <c r="AG682" s="200"/>
      <c r="AH682" s="109" t="s">
        <v>1043</v>
      </c>
      <c r="AK682" s="200"/>
      <c r="AM682" s="200"/>
    </row>
    <row r="683" spans="1:39" s="108" customFormat="1" ht="12" customHeight="1">
      <c r="A683" s="216"/>
      <c r="B683" s="217"/>
      <c r="C683" s="1145" t="s">
        <v>398</v>
      </c>
      <c r="D683" s="1145"/>
      <c r="E683" s="1145"/>
      <c r="F683" s="196"/>
      <c r="G683" s="196"/>
      <c r="H683" s="196"/>
      <c r="I683" s="196"/>
      <c r="J683" s="198"/>
      <c r="K683" s="196"/>
      <c r="L683" s="222">
        <v>1921.84</v>
      </c>
      <c r="M683" s="212"/>
      <c r="N683" s="199"/>
      <c r="Z683" s="193"/>
      <c r="AA683" s="200"/>
      <c r="AB683" s="200"/>
      <c r="AG683" s="200" t="s">
        <v>398</v>
      </c>
      <c r="AK683" s="200"/>
      <c r="AM683" s="200"/>
    </row>
    <row r="684" spans="1:39" s="108" customFormat="1" ht="45" customHeight="1">
      <c r="A684" s="194" t="s">
        <v>1090</v>
      </c>
      <c r="B684" s="195" t="s">
        <v>2233</v>
      </c>
      <c r="C684" s="1145" t="s">
        <v>2196</v>
      </c>
      <c r="D684" s="1145"/>
      <c r="E684" s="1145"/>
      <c r="F684" s="196" t="s">
        <v>2067</v>
      </c>
      <c r="G684" s="196"/>
      <c r="H684" s="196"/>
      <c r="I684" s="251">
        <v>1</v>
      </c>
      <c r="J684" s="218">
        <v>239.17</v>
      </c>
      <c r="K684" s="219">
        <v>1.04236</v>
      </c>
      <c r="L684" s="218">
        <v>50.2</v>
      </c>
      <c r="M684" s="247">
        <v>4.96</v>
      </c>
      <c r="N684" s="262">
        <v>249</v>
      </c>
      <c r="Z684" s="193"/>
      <c r="AA684" s="200"/>
      <c r="AB684" s="200" t="s">
        <v>2196</v>
      </c>
      <c r="AG684" s="200"/>
      <c r="AK684" s="200"/>
      <c r="AM684" s="200"/>
    </row>
    <row r="685" spans="1:39" s="108" customFormat="1" ht="12" customHeight="1">
      <c r="A685" s="216"/>
      <c r="B685" s="217"/>
      <c r="C685" s="1141" t="s">
        <v>923</v>
      </c>
      <c r="D685" s="1141"/>
      <c r="E685" s="1141"/>
      <c r="F685" s="1141"/>
      <c r="G685" s="1141"/>
      <c r="H685" s="1141"/>
      <c r="I685" s="1141"/>
      <c r="J685" s="1141"/>
      <c r="K685" s="1141"/>
      <c r="L685" s="1141"/>
      <c r="M685" s="1141"/>
      <c r="N685" s="1146"/>
      <c r="Z685" s="193"/>
      <c r="AA685" s="200"/>
      <c r="AB685" s="200"/>
      <c r="AG685" s="200"/>
      <c r="AH685" s="109" t="s">
        <v>923</v>
      </c>
      <c r="AK685" s="200"/>
      <c r="AM685" s="200"/>
    </row>
    <row r="686" spans="1:39" s="108" customFormat="1" ht="12" customHeight="1">
      <c r="A686" s="201"/>
      <c r="B686" s="202"/>
      <c r="C686" s="1141" t="s">
        <v>2197</v>
      </c>
      <c r="D686" s="1141"/>
      <c r="E686" s="1141"/>
      <c r="F686" s="1141"/>
      <c r="G686" s="1141"/>
      <c r="H686" s="1141"/>
      <c r="I686" s="1141"/>
      <c r="J686" s="1141"/>
      <c r="K686" s="1141"/>
      <c r="L686" s="1141"/>
      <c r="M686" s="1141"/>
      <c r="N686" s="1146"/>
      <c r="Z686" s="193"/>
      <c r="AA686" s="200"/>
      <c r="AB686" s="200"/>
      <c r="AG686" s="200"/>
      <c r="AI686" s="109" t="s">
        <v>2197</v>
      </c>
      <c r="AK686" s="200"/>
      <c r="AM686" s="200"/>
    </row>
    <row r="687" spans="1:39" s="108" customFormat="1" ht="22.5" customHeight="1">
      <c r="A687" s="203"/>
      <c r="B687" s="204" t="s">
        <v>925</v>
      </c>
      <c r="C687" s="1141" t="s">
        <v>926</v>
      </c>
      <c r="D687" s="1141"/>
      <c r="E687" s="1141"/>
      <c r="F687" s="1141"/>
      <c r="G687" s="1141"/>
      <c r="H687" s="1141"/>
      <c r="I687" s="1141"/>
      <c r="J687" s="1141"/>
      <c r="K687" s="1141"/>
      <c r="L687" s="1141"/>
      <c r="M687" s="1141"/>
      <c r="N687" s="1146"/>
      <c r="Z687" s="193"/>
      <c r="AA687" s="200"/>
      <c r="AB687" s="200"/>
      <c r="AC687" s="109" t="s">
        <v>926</v>
      </c>
      <c r="AG687" s="200"/>
      <c r="AK687" s="200"/>
      <c r="AM687" s="200"/>
    </row>
    <row r="688" spans="1:39" s="108" customFormat="1" ht="22.5" customHeight="1">
      <c r="A688" s="203"/>
      <c r="B688" s="204" t="s">
        <v>927</v>
      </c>
      <c r="C688" s="1141" t="s">
        <v>928</v>
      </c>
      <c r="D688" s="1141"/>
      <c r="E688" s="1141"/>
      <c r="F688" s="1141"/>
      <c r="G688" s="1141"/>
      <c r="H688" s="1141"/>
      <c r="I688" s="1141"/>
      <c r="J688" s="1141"/>
      <c r="K688" s="1141"/>
      <c r="L688" s="1141"/>
      <c r="M688" s="1141"/>
      <c r="N688" s="1146"/>
      <c r="Z688" s="193"/>
      <c r="AA688" s="200"/>
      <c r="AB688" s="200"/>
      <c r="AC688" s="109" t="s">
        <v>928</v>
      </c>
      <c r="AG688" s="200"/>
      <c r="AK688" s="200"/>
      <c r="AM688" s="200"/>
    </row>
    <row r="689" spans="1:39" s="108" customFormat="1" ht="12" customHeight="1">
      <c r="A689" s="216"/>
      <c r="B689" s="217"/>
      <c r="C689" s="1145" t="s">
        <v>398</v>
      </c>
      <c r="D689" s="1145"/>
      <c r="E689" s="1145"/>
      <c r="F689" s="196"/>
      <c r="G689" s="196"/>
      <c r="H689" s="196"/>
      <c r="I689" s="196"/>
      <c r="J689" s="198"/>
      <c r="K689" s="196"/>
      <c r="L689" s="218">
        <v>50.2</v>
      </c>
      <c r="M689" s="212"/>
      <c r="N689" s="262">
        <v>249</v>
      </c>
      <c r="Z689" s="193"/>
      <c r="AA689" s="200"/>
      <c r="AB689" s="200"/>
      <c r="AG689" s="200" t="s">
        <v>398</v>
      </c>
      <c r="AK689" s="200"/>
      <c r="AM689" s="200"/>
    </row>
    <row r="690" spans="1:39" s="108" customFormat="1" ht="45" customHeight="1">
      <c r="A690" s="194" t="s">
        <v>2234</v>
      </c>
      <c r="B690" s="195" t="s">
        <v>2235</v>
      </c>
      <c r="C690" s="1145" t="s">
        <v>2199</v>
      </c>
      <c r="D690" s="1145"/>
      <c r="E690" s="1145"/>
      <c r="F690" s="196" t="s">
        <v>2067</v>
      </c>
      <c r="G690" s="196"/>
      <c r="H690" s="196"/>
      <c r="I690" s="251">
        <v>24</v>
      </c>
      <c r="J690" s="218">
        <v>812.5</v>
      </c>
      <c r="K690" s="219">
        <v>1.04236</v>
      </c>
      <c r="L690" s="222">
        <v>4097.9799999999996</v>
      </c>
      <c r="M690" s="247">
        <v>4.96</v>
      </c>
      <c r="N690" s="260">
        <v>20326</v>
      </c>
      <c r="Z690" s="193"/>
      <c r="AA690" s="200"/>
      <c r="AB690" s="200" t="s">
        <v>2199</v>
      </c>
      <c r="AG690" s="200"/>
      <c r="AK690" s="200"/>
      <c r="AM690" s="200"/>
    </row>
    <row r="691" spans="1:39" s="108" customFormat="1" ht="12" customHeight="1">
      <c r="A691" s="216"/>
      <c r="B691" s="217"/>
      <c r="C691" s="1141" t="s">
        <v>923</v>
      </c>
      <c r="D691" s="1141"/>
      <c r="E691" s="1141"/>
      <c r="F691" s="1141"/>
      <c r="G691" s="1141"/>
      <c r="H691" s="1141"/>
      <c r="I691" s="1141"/>
      <c r="J691" s="1141"/>
      <c r="K691" s="1141"/>
      <c r="L691" s="1141"/>
      <c r="M691" s="1141"/>
      <c r="N691" s="1146"/>
      <c r="Z691" s="193"/>
      <c r="AA691" s="200"/>
      <c r="AB691" s="200"/>
      <c r="AG691" s="200"/>
      <c r="AH691" s="109" t="s">
        <v>923</v>
      </c>
      <c r="AK691" s="200"/>
      <c r="AM691" s="200"/>
    </row>
    <row r="692" spans="1:39" s="108" customFormat="1" ht="12" customHeight="1">
      <c r="A692" s="201"/>
      <c r="B692" s="202"/>
      <c r="C692" s="1141" t="s">
        <v>2200</v>
      </c>
      <c r="D692" s="1141"/>
      <c r="E692" s="1141"/>
      <c r="F692" s="1141"/>
      <c r="G692" s="1141"/>
      <c r="H692" s="1141"/>
      <c r="I692" s="1141"/>
      <c r="J692" s="1141"/>
      <c r="K692" s="1141"/>
      <c r="L692" s="1141"/>
      <c r="M692" s="1141"/>
      <c r="N692" s="1146"/>
      <c r="Z692" s="193"/>
      <c r="AA692" s="200"/>
      <c r="AB692" s="200"/>
      <c r="AG692" s="200"/>
      <c r="AI692" s="109" t="s">
        <v>2200</v>
      </c>
      <c r="AK692" s="200"/>
      <c r="AM692" s="200"/>
    </row>
    <row r="693" spans="1:39" s="108" customFormat="1" ht="22.5" customHeight="1">
      <c r="A693" s="203"/>
      <c r="B693" s="204" t="s">
        <v>925</v>
      </c>
      <c r="C693" s="1141" t="s">
        <v>926</v>
      </c>
      <c r="D693" s="1141"/>
      <c r="E693" s="1141"/>
      <c r="F693" s="1141"/>
      <c r="G693" s="1141"/>
      <c r="H693" s="1141"/>
      <c r="I693" s="1141"/>
      <c r="J693" s="1141"/>
      <c r="K693" s="1141"/>
      <c r="L693" s="1141"/>
      <c r="M693" s="1141"/>
      <c r="N693" s="1146"/>
      <c r="Z693" s="193"/>
      <c r="AA693" s="200"/>
      <c r="AB693" s="200"/>
      <c r="AC693" s="109" t="s">
        <v>926</v>
      </c>
      <c r="AG693" s="200"/>
      <c r="AK693" s="200"/>
      <c r="AM693" s="200"/>
    </row>
    <row r="694" spans="1:39" s="108" customFormat="1" ht="22.5" customHeight="1">
      <c r="A694" s="203"/>
      <c r="B694" s="204" t="s">
        <v>927</v>
      </c>
      <c r="C694" s="1141" t="s">
        <v>928</v>
      </c>
      <c r="D694" s="1141"/>
      <c r="E694" s="1141"/>
      <c r="F694" s="1141"/>
      <c r="G694" s="1141"/>
      <c r="H694" s="1141"/>
      <c r="I694" s="1141"/>
      <c r="J694" s="1141"/>
      <c r="K694" s="1141"/>
      <c r="L694" s="1141"/>
      <c r="M694" s="1141"/>
      <c r="N694" s="1146"/>
      <c r="Z694" s="193"/>
      <c r="AA694" s="200"/>
      <c r="AB694" s="200"/>
      <c r="AC694" s="109" t="s">
        <v>928</v>
      </c>
      <c r="AG694" s="200"/>
      <c r="AK694" s="200"/>
      <c r="AM694" s="200"/>
    </row>
    <row r="695" spans="1:39" s="108" customFormat="1" ht="12" customHeight="1">
      <c r="A695" s="216"/>
      <c r="B695" s="217"/>
      <c r="C695" s="1145" t="s">
        <v>398</v>
      </c>
      <c r="D695" s="1145"/>
      <c r="E695" s="1145"/>
      <c r="F695" s="196"/>
      <c r="G695" s="196"/>
      <c r="H695" s="196"/>
      <c r="I695" s="196"/>
      <c r="J695" s="198"/>
      <c r="K695" s="196"/>
      <c r="L695" s="222">
        <v>4097.9799999999996</v>
      </c>
      <c r="M695" s="212"/>
      <c r="N695" s="260">
        <v>20326</v>
      </c>
      <c r="Z695" s="193"/>
      <c r="AA695" s="200"/>
      <c r="AB695" s="200"/>
      <c r="AG695" s="200" t="s">
        <v>398</v>
      </c>
      <c r="AK695" s="200"/>
      <c r="AM695" s="200"/>
    </row>
    <row r="696" spans="1:39" s="108" customFormat="1" ht="12" customHeight="1">
      <c r="A696" s="194" t="s">
        <v>1654</v>
      </c>
      <c r="B696" s="195" t="s">
        <v>1038</v>
      </c>
      <c r="C696" s="1145" t="s">
        <v>1039</v>
      </c>
      <c r="D696" s="1145"/>
      <c r="E696" s="1145"/>
      <c r="F696" s="196" t="s">
        <v>486</v>
      </c>
      <c r="G696" s="196"/>
      <c r="H696" s="196"/>
      <c r="I696" s="251">
        <v>2</v>
      </c>
      <c r="J696" s="198"/>
      <c r="K696" s="196"/>
      <c r="L696" s="198"/>
      <c r="M696" s="196"/>
      <c r="N696" s="199"/>
      <c r="Z696" s="193"/>
      <c r="AA696" s="200"/>
      <c r="AB696" s="200" t="s">
        <v>1039</v>
      </c>
      <c r="AG696" s="200"/>
      <c r="AK696" s="200"/>
      <c r="AM696" s="200"/>
    </row>
    <row r="697" spans="1:39" s="108" customFormat="1" ht="12">
      <c r="A697" s="201"/>
      <c r="B697" s="202"/>
      <c r="C697" s="1141" t="s">
        <v>2102</v>
      </c>
      <c r="D697" s="1141"/>
      <c r="E697" s="1141"/>
      <c r="F697" s="1141"/>
      <c r="G697" s="1141"/>
      <c r="H697" s="1141"/>
      <c r="I697" s="1141"/>
      <c r="J697" s="1141"/>
      <c r="K697" s="1141"/>
      <c r="L697" s="1141"/>
      <c r="M697" s="1141"/>
      <c r="N697" s="1146"/>
      <c r="Z697" s="193"/>
      <c r="AA697" s="200"/>
      <c r="AB697" s="200"/>
      <c r="AG697" s="200"/>
      <c r="AJ697" s="109" t="s">
        <v>2102</v>
      </c>
      <c r="AK697" s="200"/>
      <c r="AM697" s="200"/>
    </row>
    <row r="698" spans="1:39" s="108" customFormat="1" ht="33.75" customHeight="1">
      <c r="A698" s="203"/>
      <c r="B698" s="204" t="s">
        <v>385</v>
      </c>
      <c r="C698" s="1141" t="s">
        <v>386</v>
      </c>
      <c r="D698" s="1141"/>
      <c r="E698" s="1141"/>
      <c r="F698" s="1141"/>
      <c r="G698" s="1141"/>
      <c r="H698" s="1141"/>
      <c r="I698" s="1141"/>
      <c r="J698" s="1141"/>
      <c r="K698" s="1141"/>
      <c r="L698" s="1141"/>
      <c r="M698" s="1141"/>
      <c r="N698" s="1146"/>
      <c r="Z698" s="193"/>
      <c r="AA698" s="200"/>
      <c r="AB698" s="200"/>
      <c r="AC698" s="109" t="s">
        <v>386</v>
      </c>
      <c r="AG698" s="200"/>
      <c r="AK698" s="200"/>
      <c r="AM698" s="200"/>
    </row>
    <row r="699" spans="1:39" s="108" customFormat="1" ht="12">
      <c r="A699" s="205"/>
      <c r="B699" s="206">
        <v>1</v>
      </c>
      <c r="C699" s="1141" t="s">
        <v>446</v>
      </c>
      <c r="D699" s="1141"/>
      <c r="E699" s="1141"/>
      <c r="F699" s="207"/>
      <c r="G699" s="207"/>
      <c r="H699" s="207"/>
      <c r="I699" s="207"/>
      <c r="J699" s="208">
        <v>10.220000000000001</v>
      </c>
      <c r="K699" s="209">
        <v>1.25</v>
      </c>
      <c r="L699" s="208">
        <v>25.55</v>
      </c>
      <c r="M699" s="207"/>
      <c r="N699" s="210"/>
      <c r="Z699" s="193"/>
      <c r="AA699" s="200"/>
      <c r="AB699" s="200"/>
      <c r="AD699" s="109" t="s">
        <v>446</v>
      </c>
      <c r="AG699" s="200"/>
      <c r="AK699" s="200"/>
      <c r="AM699" s="200"/>
    </row>
    <row r="700" spans="1:39" s="108" customFormat="1" ht="12">
      <c r="A700" s="205"/>
      <c r="B700" s="206">
        <v>4</v>
      </c>
      <c r="C700" s="1141" t="s">
        <v>447</v>
      </c>
      <c r="D700" s="1141"/>
      <c r="E700" s="1141"/>
      <c r="F700" s="207"/>
      <c r="G700" s="207"/>
      <c r="H700" s="207"/>
      <c r="I700" s="207"/>
      <c r="J700" s="208">
        <v>0.38</v>
      </c>
      <c r="K700" s="207"/>
      <c r="L700" s="208">
        <v>0.76</v>
      </c>
      <c r="M700" s="207"/>
      <c r="N700" s="210"/>
      <c r="Z700" s="193"/>
      <c r="AA700" s="200"/>
      <c r="AB700" s="200"/>
      <c r="AD700" s="109" t="s">
        <v>447</v>
      </c>
      <c r="AG700" s="200"/>
      <c r="AK700" s="200"/>
      <c r="AM700" s="200"/>
    </row>
    <row r="701" spans="1:39" s="108" customFormat="1" ht="12">
      <c r="A701" s="205"/>
      <c r="B701" s="204"/>
      <c r="C701" s="1141" t="s">
        <v>448</v>
      </c>
      <c r="D701" s="1141"/>
      <c r="E701" s="1141"/>
      <c r="F701" s="207" t="s">
        <v>390</v>
      </c>
      <c r="G701" s="209">
        <v>1.03</v>
      </c>
      <c r="H701" s="209">
        <v>1.25</v>
      </c>
      <c r="I701" s="254">
        <v>2.5750000000000002</v>
      </c>
      <c r="J701" s="204"/>
      <c r="K701" s="207"/>
      <c r="L701" s="204"/>
      <c r="M701" s="207"/>
      <c r="N701" s="210"/>
      <c r="Z701" s="193"/>
      <c r="AA701" s="200"/>
      <c r="AB701" s="200"/>
      <c r="AE701" s="109" t="s">
        <v>448</v>
      </c>
      <c r="AG701" s="200"/>
      <c r="AK701" s="200"/>
      <c r="AM701" s="200"/>
    </row>
    <row r="702" spans="1:39" s="108" customFormat="1" ht="12" customHeight="1">
      <c r="A702" s="205"/>
      <c r="B702" s="204"/>
      <c r="C702" s="1150" t="s">
        <v>391</v>
      </c>
      <c r="D702" s="1150"/>
      <c r="E702" s="1150"/>
      <c r="F702" s="212"/>
      <c r="G702" s="212"/>
      <c r="H702" s="212"/>
      <c r="I702" s="212"/>
      <c r="J702" s="213">
        <v>10.6</v>
      </c>
      <c r="K702" s="212"/>
      <c r="L702" s="213">
        <v>26.31</v>
      </c>
      <c r="M702" s="212"/>
      <c r="N702" s="214"/>
      <c r="Z702" s="193"/>
      <c r="AA702" s="200"/>
      <c r="AB702" s="200"/>
      <c r="AF702" s="109" t="s">
        <v>391</v>
      </c>
      <c r="AG702" s="200"/>
      <c r="AK702" s="200"/>
      <c r="AM702" s="200"/>
    </row>
    <row r="703" spans="1:39" s="108" customFormat="1" ht="12">
      <c r="A703" s="205"/>
      <c r="B703" s="204"/>
      <c r="C703" s="1141" t="s">
        <v>392</v>
      </c>
      <c r="D703" s="1141"/>
      <c r="E703" s="1141"/>
      <c r="F703" s="207"/>
      <c r="G703" s="207"/>
      <c r="H703" s="207"/>
      <c r="I703" s="207"/>
      <c r="J703" s="204"/>
      <c r="K703" s="207"/>
      <c r="L703" s="208">
        <v>25.55</v>
      </c>
      <c r="M703" s="207"/>
      <c r="N703" s="210"/>
      <c r="Z703" s="193"/>
      <c r="AA703" s="200"/>
      <c r="AB703" s="200"/>
      <c r="AE703" s="109" t="s">
        <v>392</v>
      </c>
      <c r="AG703" s="200"/>
      <c r="AK703" s="200"/>
      <c r="AM703" s="200"/>
    </row>
    <row r="704" spans="1:39" s="108" customFormat="1" ht="22.5" customHeight="1">
      <c r="A704" s="205"/>
      <c r="B704" s="204" t="s">
        <v>885</v>
      </c>
      <c r="C704" s="1141" t="s">
        <v>886</v>
      </c>
      <c r="D704" s="1141"/>
      <c r="E704" s="1141"/>
      <c r="F704" s="207" t="s">
        <v>395</v>
      </c>
      <c r="G704" s="215">
        <v>97</v>
      </c>
      <c r="H704" s="207"/>
      <c r="I704" s="215">
        <v>97</v>
      </c>
      <c r="J704" s="204"/>
      <c r="K704" s="207"/>
      <c r="L704" s="208">
        <v>24.78</v>
      </c>
      <c r="M704" s="207"/>
      <c r="N704" s="210"/>
      <c r="Z704" s="193"/>
      <c r="AA704" s="200"/>
      <c r="AB704" s="200"/>
      <c r="AE704" s="109" t="s">
        <v>886</v>
      </c>
      <c r="AG704" s="200"/>
      <c r="AK704" s="200"/>
      <c r="AM704" s="200"/>
    </row>
    <row r="705" spans="1:39" s="108" customFormat="1" ht="22.5" customHeight="1">
      <c r="A705" s="205"/>
      <c r="B705" s="204" t="s">
        <v>887</v>
      </c>
      <c r="C705" s="1141" t="s">
        <v>888</v>
      </c>
      <c r="D705" s="1141"/>
      <c r="E705" s="1141"/>
      <c r="F705" s="207" t="s">
        <v>395</v>
      </c>
      <c r="G705" s="215">
        <v>51</v>
      </c>
      <c r="H705" s="207"/>
      <c r="I705" s="215">
        <v>51</v>
      </c>
      <c r="J705" s="204"/>
      <c r="K705" s="207"/>
      <c r="L705" s="208">
        <v>13.03</v>
      </c>
      <c r="M705" s="207"/>
      <c r="N705" s="210"/>
      <c r="Z705" s="193"/>
      <c r="AA705" s="200"/>
      <c r="AB705" s="200"/>
      <c r="AE705" s="109" t="s">
        <v>888</v>
      </c>
      <c r="AG705" s="200"/>
      <c r="AK705" s="200"/>
      <c r="AM705" s="200"/>
    </row>
    <row r="706" spans="1:39" s="108" customFormat="1" ht="12" customHeight="1">
      <c r="A706" s="216"/>
      <c r="B706" s="217"/>
      <c r="C706" s="1145" t="s">
        <v>398</v>
      </c>
      <c r="D706" s="1145"/>
      <c r="E706" s="1145"/>
      <c r="F706" s="196"/>
      <c r="G706" s="196"/>
      <c r="H706" s="196"/>
      <c r="I706" s="196"/>
      <c r="J706" s="198"/>
      <c r="K706" s="196"/>
      <c r="L706" s="218">
        <v>64.12</v>
      </c>
      <c r="M706" s="212"/>
      <c r="N706" s="199"/>
      <c r="Z706" s="193"/>
      <c r="AA706" s="200"/>
      <c r="AB706" s="200"/>
      <c r="AG706" s="200" t="s">
        <v>398</v>
      </c>
      <c r="AK706" s="200"/>
      <c r="AM706" s="200"/>
    </row>
    <row r="707" spans="1:39" s="108" customFormat="1" ht="45">
      <c r="A707" s="194" t="s">
        <v>2236</v>
      </c>
      <c r="B707" s="195" t="s">
        <v>2237</v>
      </c>
      <c r="C707" s="1145" t="s">
        <v>2238</v>
      </c>
      <c r="D707" s="1145"/>
      <c r="E707" s="1145"/>
      <c r="F707" s="196" t="s">
        <v>486</v>
      </c>
      <c r="G707" s="196"/>
      <c r="H707" s="196"/>
      <c r="I707" s="251">
        <v>1</v>
      </c>
      <c r="J707" s="222">
        <v>111952.5</v>
      </c>
      <c r="K707" s="219">
        <v>1.04236</v>
      </c>
      <c r="L707" s="222">
        <v>23527.22</v>
      </c>
      <c r="M707" s="247">
        <v>4.96</v>
      </c>
      <c r="N707" s="260">
        <v>116695</v>
      </c>
      <c r="Z707" s="193"/>
      <c r="AA707" s="200"/>
      <c r="AB707" s="200" t="s">
        <v>2238</v>
      </c>
      <c r="AG707" s="200"/>
      <c r="AK707" s="200"/>
      <c r="AM707" s="200"/>
    </row>
    <row r="708" spans="1:39" s="108" customFormat="1" ht="12" customHeight="1">
      <c r="A708" s="216"/>
      <c r="B708" s="217"/>
      <c r="C708" s="1141" t="s">
        <v>1043</v>
      </c>
      <c r="D708" s="1141"/>
      <c r="E708" s="1141"/>
      <c r="F708" s="1141"/>
      <c r="G708" s="1141"/>
      <c r="H708" s="1141"/>
      <c r="I708" s="1141"/>
      <c r="J708" s="1141"/>
      <c r="K708" s="1141"/>
      <c r="L708" s="1141"/>
      <c r="M708" s="1141"/>
      <c r="N708" s="1146"/>
      <c r="Z708" s="193"/>
      <c r="AA708" s="200"/>
      <c r="AB708" s="200"/>
      <c r="AG708" s="200"/>
      <c r="AH708" s="109" t="s">
        <v>1043</v>
      </c>
      <c r="AK708" s="200"/>
      <c r="AM708" s="200"/>
    </row>
    <row r="709" spans="1:39" s="108" customFormat="1" ht="12" customHeight="1">
      <c r="A709" s="201"/>
      <c r="B709" s="202"/>
      <c r="C709" s="1141" t="s">
        <v>2239</v>
      </c>
      <c r="D709" s="1141"/>
      <c r="E709" s="1141"/>
      <c r="F709" s="1141"/>
      <c r="G709" s="1141"/>
      <c r="H709" s="1141"/>
      <c r="I709" s="1141"/>
      <c r="J709" s="1141"/>
      <c r="K709" s="1141"/>
      <c r="L709" s="1141"/>
      <c r="M709" s="1141"/>
      <c r="N709" s="1146"/>
      <c r="Z709" s="193"/>
      <c r="AA709" s="200"/>
      <c r="AB709" s="200"/>
      <c r="AG709" s="200"/>
      <c r="AI709" s="109" t="s">
        <v>2239</v>
      </c>
      <c r="AK709" s="200"/>
      <c r="AM709" s="200"/>
    </row>
    <row r="710" spans="1:39" s="108" customFormat="1" ht="22.5" customHeight="1">
      <c r="A710" s="203"/>
      <c r="B710" s="204" t="s">
        <v>925</v>
      </c>
      <c r="C710" s="1141" t="s">
        <v>926</v>
      </c>
      <c r="D710" s="1141"/>
      <c r="E710" s="1141"/>
      <c r="F710" s="1141"/>
      <c r="G710" s="1141"/>
      <c r="H710" s="1141"/>
      <c r="I710" s="1141"/>
      <c r="J710" s="1141"/>
      <c r="K710" s="1141"/>
      <c r="L710" s="1141"/>
      <c r="M710" s="1141"/>
      <c r="N710" s="1146"/>
      <c r="Z710" s="193"/>
      <c r="AA710" s="200"/>
      <c r="AB710" s="200"/>
      <c r="AC710" s="109" t="s">
        <v>926</v>
      </c>
      <c r="AG710" s="200"/>
      <c r="AK710" s="200"/>
      <c r="AM710" s="200"/>
    </row>
    <row r="711" spans="1:39" s="108" customFormat="1" ht="22.5" customHeight="1">
      <c r="A711" s="203"/>
      <c r="B711" s="204" t="s">
        <v>927</v>
      </c>
      <c r="C711" s="1141" t="s">
        <v>928</v>
      </c>
      <c r="D711" s="1141"/>
      <c r="E711" s="1141"/>
      <c r="F711" s="1141"/>
      <c r="G711" s="1141"/>
      <c r="H711" s="1141"/>
      <c r="I711" s="1141"/>
      <c r="J711" s="1141"/>
      <c r="K711" s="1141"/>
      <c r="L711" s="1141"/>
      <c r="M711" s="1141"/>
      <c r="N711" s="1146"/>
      <c r="Z711" s="193"/>
      <c r="AA711" s="200"/>
      <c r="AB711" s="200"/>
      <c r="AC711" s="109" t="s">
        <v>928</v>
      </c>
      <c r="AG711" s="200"/>
      <c r="AK711" s="200"/>
      <c r="AM711" s="200"/>
    </row>
    <row r="712" spans="1:39" s="108" customFormat="1" ht="12" customHeight="1">
      <c r="A712" s="216"/>
      <c r="B712" s="217"/>
      <c r="C712" s="1145" t="s">
        <v>398</v>
      </c>
      <c r="D712" s="1145"/>
      <c r="E712" s="1145"/>
      <c r="F712" s="196"/>
      <c r="G712" s="196"/>
      <c r="H712" s="196"/>
      <c r="I712" s="196"/>
      <c r="J712" s="198"/>
      <c r="K712" s="196"/>
      <c r="L712" s="222">
        <v>23527.22</v>
      </c>
      <c r="M712" s="212"/>
      <c r="N712" s="260">
        <v>116695</v>
      </c>
      <c r="Z712" s="193"/>
      <c r="AA712" s="200"/>
      <c r="AB712" s="200"/>
      <c r="AG712" s="200" t="s">
        <v>398</v>
      </c>
      <c r="AK712" s="200"/>
      <c r="AM712" s="200"/>
    </row>
    <row r="713" spans="1:39" s="108" customFormat="1" ht="45" customHeight="1">
      <c r="A713" s="194" t="s">
        <v>2240</v>
      </c>
      <c r="B713" s="195" t="s">
        <v>2241</v>
      </c>
      <c r="C713" s="1145" t="s">
        <v>2242</v>
      </c>
      <c r="D713" s="1145"/>
      <c r="E713" s="1145"/>
      <c r="F713" s="196" t="s">
        <v>2067</v>
      </c>
      <c r="G713" s="196"/>
      <c r="H713" s="196"/>
      <c r="I713" s="251">
        <v>1</v>
      </c>
      <c r="J713" s="222">
        <v>8710</v>
      </c>
      <c r="K713" s="219">
        <v>1.04236</v>
      </c>
      <c r="L713" s="222">
        <v>1830.44</v>
      </c>
      <c r="M713" s="247">
        <v>4.96</v>
      </c>
      <c r="N713" s="260">
        <v>9079</v>
      </c>
      <c r="Z713" s="193"/>
      <c r="AA713" s="200"/>
      <c r="AB713" s="200" t="s">
        <v>2242</v>
      </c>
      <c r="AG713" s="200"/>
      <c r="AK713" s="200"/>
      <c r="AM713" s="200"/>
    </row>
    <row r="714" spans="1:39" s="108" customFormat="1" ht="12" customHeight="1">
      <c r="A714" s="216"/>
      <c r="B714" s="217"/>
      <c r="C714" s="1141" t="s">
        <v>1043</v>
      </c>
      <c r="D714" s="1141"/>
      <c r="E714" s="1141"/>
      <c r="F714" s="1141"/>
      <c r="G714" s="1141"/>
      <c r="H714" s="1141"/>
      <c r="I714" s="1141"/>
      <c r="J714" s="1141"/>
      <c r="K714" s="1141"/>
      <c r="L714" s="1141"/>
      <c r="M714" s="1141"/>
      <c r="N714" s="1146"/>
      <c r="Z714" s="193"/>
      <c r="AA714" s="200"/>
      <c r="AB714" s="200"/>
      <c r="AG714" s="200"/>
      <c r="AH714" s="109" t="s">
        <v>1043</v>
      </c>
      <c r="AK714" s="200"/>
      <c r="AM714" s="200"/>
    </row>
    <row r="715" spans="1:39" s="108" customFormat="1" ht="12" customHeight="1">
      <c r="A715" s="201"/>
      <c r="B715" s="202"/>
      <c r="C715" s="1141" t="s">
        <v>2243</v>
      </c>
      <c r="D715" s="1141"/>
      <c r="E715" s="1141"/>
      <c r="F715" s="1141"/>
      <c r="G715" s="1141"/>
      <c r="H715" s="1141"/>
      <c r="I715" s="1141"/>
      <c r="J715" s="1141"/>
      <c r="K715" s="1141"/>
      <c r="L715" s="1141"/>
      <c r="M715" s="1141"/>
      <c r="N715" s="1146"/>
      <c r="Z715" s="193"/>
      <c r="AA715" s="200"/>
      <c r="AB715" s="200"/>
      <c r="AG715" s="200"/>
      <c r="AI715" s="109" t="s">
        <v>2244</v>
      </c>
      <c r="AK715" s="200"/>
      <c r="AM715" s="200"/>
    </row>
    <row r="716" spans="1:39" s="108" customFormat="1" ht="22.5" customHeight="1">
      <c r="A716" s="203"/>
      <c r="B716" s="204" t="s">
        <v>925</v>
      </c>
      <c r="C716" s="1141" t="s">
        <v>926</v>
      </c>
      <c r="D716" s="1141"/>
      <c r="E716" s="1141"/>
      <c r="F716" s="1141"/>
      <c r="G716" s="1141"/>
      <c r="H716" s="1141"/>
      <c r="I716" s="1141"/>
      <c r="J716" s="1141"/>
      <c r="K716" s="1141"/>
      <c r="L716" s="1141"/>
      <c r="M716" s="1141"/>
      <c r="N716" s="1146"/>
      <c r="Z716" s="193"/>
      <c r="AA716" s="200"/>
      <c r="AB716" s="200"/>
      <c r="AC716" s="109" t="s">
        <v>926</v>
      </c>
      <c r="AG716" s="200"/>
      <c r="AK716" s="200"/>
      <c r="AM716" s="200"/>
    </row>
    <row r="717" spans="1:39" s="108" customFormat="1" ht="22.5" customHeight="1">
      <c r="A717" s="203"/>
      <c r="B717" s="204" t="s">
        <v>927</v>
      </c>
      <c r="C717" s="1141" t="s">
        <v>928</v>
      </c>
      <c r="D717" s="1141"/>
      <c r="E717" s="1141"/>
      <c r="F717" s="1141"/>
      <c r="G717" s="1141"/>
      <c r="H717" s="1141"/>
      <c r="I717" s="1141"/>
      <c r="J717" s="1141"/>
      <c r="K717" s="1141"/>
      <c r="L717" s="1141"/>
      <c r="M717" s="1141"/>
      <c r="N717" s="1146"/>
      <c r="Z717" s="193"/>
      <c r="AA717" s="200"/>
      <c r="AB717" s="200"/>
      <c r="AC717" s="109" t="s">
        <v>928</v>
      </c>
      <c r="AG717" s="200"/>
      <c r="AK717" s="200"/>
      <c r="AM717" s="200"/>
    </row>
    <row r="718" spans="1:39" s="108" customFormat="1" ht="12" customHeight="1">
      <c r="A718" s="216"/>
      <c r="B718" s="217"/>
      <c r="C718" s="1145" t="s">
        <v>398</v>
      </c>
      <c r="D718" s="1145"/>
      <c r="E718" s="1145"/>
      <c r="F718" s="196"/>
      <c r="G718" s="196"/>
      <c r="H718" s="196"/>
      <c r="I718" s="196"/>
      <c r="J718" s="198"/>
      <c r="K718" s="196"/>
      <c r="L718" s="222">
        <v>1830.44</v>
      </c>
      <c r="M718" s="212"/>
      <c r="N718" s="260">
        <v>9079</v>
      </c>
      <c r="Z718" s="193"/>
      <c r="AA718" s="200"/>
      <c r="AB718" s="200"/>
      <c r="AG718" s="200" t="s">
        <v>398</v>
      </c>
      <c r="AK718" s="200"/>
      <c r="AM718" s="200"/>
    </row>
    <row r="719" spans="1:39" s="108" customFormat="1" ht="22.5" customHeight="1">
      <c r="A719" s="194" t="s">
        <v>1118</v>
      </c>
      <c r="B719" s="195" t="s">
        <v>1068</v>
      </c>
      <c r="C719" s="1145" t="s">
        <v>1069</v>
      </c>
      <c r="D719" s="1145"/>
      <c r="E719" s="1145"/>
      <c r="F719" s="196" t="s">
        <v>486</v>
      </c>
      <c r="G719" s="196"/>
      <c r="H719" s="196"/>
      <c r="I719" s="251">
        <v>1</v>
      </c>
      <c r="J719" s="198"/>
      <c r="K719" s="196"/>
      <c r="L719" s="198"/>
      <c r="M719" s="196"/>
      <c r="N719" s="199"/>
      <c r="Z719" s="193"/>
      <c r="AA719" s="200"/>
      <c r="AB719" s="200" t="s">
        <v>1069</v>
      </c>
      <c r="AG719" s="200"/>
      <c r="AK719" s="200"/>
      <c r="AM719" s="200"/>
    </row>
    <row r="720" spans="1:39" s="108" customFormat="1" ht="33.75" customHeight="1">
      <c r="A720" s="203"/>
      <c r="B720" s="204" t="s">
        <v>385</v>
      </c>
      <c r="C720" s="1141" t="s">
        <v>386</v>
      </c>
      <c r="D720" s="1141"/>
      <c r="E720" s="1141"/>
      <c r="F720" s="1141"/>
      <c r="G720" s="1141"/>
      <c r="H720" s="1141"/>
      <c r="I720" s="1141"/>
      <c r="J720" s="1141"/>
      <c r="K720" s="1141"/>
      <c r="L720" s="1141"/>
      <c r="M720" s="1141"/>
      <c r="N720" s="1146"/>
      <c r="Z720" s="193"/>
      <c r="AA720" s="200"/>
      <c r="AB720" s="200"/>
      <c r="AC720" s="109" t="s">
        <v>386</v>
      </c>
      <c r="AG720" s="200"/>
      <c r="AK720" s="200"/>
      <c r="AM720" s="200"/>
    </row>
    <row r="721" spans="1:39" s="108" customFormat="1" ht="12">
      <c r="A721" s="205"/>
      <c r="B721" s="206">
        <v>1</v>
      </c>
      <c r="C721" s="1141" t="s">
        <v>446</v>
      </c>
      <c r="D721" s="1141"/>
      <c r="E721" s="1141"/>
      <c r="F721" s="207"/>
      <c r="G721" s="207"/>
      <c r="H721" s="207"/>
      <c r="I721" s="207"/>
      <c r="J721" s="208">
        <v>8.9</v>
      </c>
      <c r="K721" s="209">
        <v>1.25</v>
      </c>
      <c r="L721" s="208">
        <v>11.13</v>
      </c>
      <c r="M721" s="207"/>
      <c r="N721" s="210"/>
      <c r="Z721" s="193"/>
      <c r="AA721" s="200"/>
      <c r="AB721" s="200"/>
      <c r="AD721" s="109" t="s">
        <v>446</v>
      </c>
      <c r="AG721" s="200"/>
      <c r="AK721" s="200"/>
      <c r="AM721" s="200"/>
    </row>
    <row r="722" spans="1:39" s="108" customFormat="1" ht="12">
      <c r="A722" s="205"/>
      <c r="B722" s="206">
        <v>2</v>
      </c>
      <c r="C722" s="1141" t="s">
        <v>387</v>
      </c>
      <c r="D722" s="1141"/>
      <c r="E722" s="1141"/>
      <c r="F722" s="207"/>
      <c r="G722" s="207"/>
      <c r="H722" s="207"/>
      <c r="I722" s="207"/>
      <c r="J722" s="208">
        <v>0.66</v>
      </c>
      <c r="K722" s="209">
        <v>1.25</v>
      </c>
      <c r="L722" s="208">
        <v>0.83</v>
      </c>
      <c r="M722" s="207"/>
      <c r="N722" s="210"/>
      <c r="Z722" s="193"/>
      <c r="AA722" s="200"/>
      <c r="AB722" s="200"/>
      <c r="AD722" s="109" t="s">
        <v>387</v>
      </c>
      <c r="AG722" s="200"/>
      <c r="AK722" s="200"/>
      <c r="AM722" s="200"/>
    </row>
    <row r="723" spans="1:39" s="108" customFormat="1" ht="12">
      <c r="A723" s="205"/>
      <c r="B723" s="206">
        <v>3</v>
      </c>
      <c r="C723" s="1141" t="s">
        <v>388</v>
      </c>
      <c r="D723" s="1141"/>
      <c r="E723" s="1141"/>
      <c r="F723" s="207"/>
      <c r="G723" s="207"/>
      <c r="H723" s="207"/>
      <c r="I723" s="207"/>
      <c r="J723" s="208">
        <v>0.12</v>
      </c>
      <c r="K723" s="209">
        <v>1.25</v>
      </c>
      <c r="L723" s="208">
        <v>0.15</v>
      </c>
      <c r="M723" s="207"/>
      <c r="N723" s="210"/>
      <c r="Z723" s="193"/>
      <c r="AA723" s="200"/>
      <c r="AB723" s="200"/>
      <c r="AD723" s="109" t="s">
        <v>388</v>
      </c>
      <c r="AG723" s="200"/>
      <c r="AK723" s="200"/>
      <c r="AM723" s="200"/>
    </row>
    <row r="724" spans="1:39" s="108" customFormat="1" ht="12">
      <c r="A724" s="205"/>
      <c r="B724" s="206">
        <v>4</v>
      </c>
      <c r="C724" s="1141" t="s">
        <v>447</v>
      </c>
      <c r="D724" s="1141"/>
      <c r="E724" s="1141"/>
      <c r="F724" s="207"/>
      <c r="G724" s="207"/>
      <c r="H724" s="207"/>
      <c r="I724" s="207"/>
      <c r="J724" s="208">
        <v>0.18</v>
      </c>
      <c r="K724" s="207"/>
      <c r="L724" s="208">
        <v>0.18</v>
      </c>
      <c r="M724" s="207"/>
      <c r="N724" s="210"/>
      <c r="Z724" s="193"/>
      <c r="AA724" s="200"/>
      <c r="AB724" s="200"/>
      <c r="AD724" s="109" t="s">
        <v>447</v>
      </c>
      <c r="AG724" s="200"/>
      <c r="AK724" s="200"/>
      <c r="AM724" s="200"/>
    </row>
    <row r="725" spans="1:39" s="108" customFormat="1" ht="12">
      <c r="A725" s="205"/>
      <c r="B725" s="204"/>
      <c r="C725" s="1141" t="s">
        <v>448</v>
      </c>
      <c r="D725" s="1141"/>
      <c r="E725" s="1141"/>
      <c r="F725" s="207" t="s">
        <v>390</v>
      </c>
      <c r="G725" s="209">
        <v>1.03</v>
      </c>
      <c r="H725" s="209">
        <v>1.25</v>
      </c>
      <c r="I725" s="250">
        <v>1.2875000000000001</v>
      </c>
      <c r="J725" s="204"/>
      <c r="K725" s="207"/>
      <c r="L725" s="204"/>
      <c r="M725" s="207"/>
      <c r="N725" s="210"/>
      <c r="Z725" s="193"/>
      <c r="AA725" s="200"/>
      <c r="AB725" s="200"/>
      <c r="AE725" s="109" t="s">
        <v>448</v>
      </c>
      <c r="AG725" s="200"/>
      <c r="AK725" s="200"/>
      <c r="AM725" s="200"/>
    </row>
    <row r="726" spans="1:39" s="108" customFormat="1" ht="12">
      <c r="A726" s="205"/>
      <c r="B726" s="204"/>
      <c r="C726" s="1141" t="s">
        <v>389</v>
      </c>
      <c r="D726" s="1141"/>
      <c r="E726" s="1141"/>
      <c r="F726" s="207" t="s">
        <v>390</v>
      </c>
      <c r="G726" s="209">
        <v>0.01</v>
      </c>
      <c r="H726" s="209">
        <v>1.25</v>
      </c>
      <c r="I726" s="250">
        <v>1.2500000000000001E-2</v>
      </c>
      <c r="J726" s="204"/>
      <c r="K726" s="207"/>
      <c r="L726" s="204"/>
      <c r="M726" s="207"/>
      <c r="N726" s="210"/>
      <c r="Z726" s="193"/>
      <c r="AA726" s="200"/>
      <c r="AB726" s="200"/>
      <c r="AE726" s="109" t="s">
        <v>389</v>
      </c>
      <c r="AG726" s="200"/>
      <c r="AK726" s="200"/>
      <c r="AM726" s="200"/>
    </row>
    <row r="727" spans="1:39" s="108" customFormat="1" ht="12" customHeight="1">
      <c r="A727" s="205"/>
      <c r="B727" s="204"/>
      <c r="C727" s="1150" t="s">
        <v>391</v>
      </c>
      <c r="D727" s="1150"/>
      <c r="E727" s="1150"/>
      <c r="F727" s="212"/>
      <c r="G727" s="212"/>
      <c r="H727" s="212"/>
      <c r="I727" s="212"/>
      <c r="J727" s="213">
        <v>9.74</v>
      </c>
      <c r="K727" s="212"/>
      <c r="L727" s="213">
        <v>12.14</v>
      </c>
      <c r="M727" s="212"/>
      <c r="N727" s="214"/>
      <c r="Z727" s="193"/>
      <c r="AA727" s="200"/>
      <c r="AB727" s="200"/>
      <c r="AF727" s="109" t="s">
        <v>391</v>
      </c>
      <c r="AG727" s="200"/>
      <c r="AK727" s="200"/>
      <c r="AM727" s="200"/>
    </row>
    <row r="728" spans="1:39" s="108" customFormat="1" ht="12">
      <c r="A728" s="205"/>
      <c r="B728" s="204"/>
      <c r="C728" s="1141" t="s">
        <v>392</v>
      </c>
      <c r="D728" s="1141"/>
      <c r="E728" s="1141"/>
      <c r="F728" s="207"/>
      <c r="G728" s="207"/>
      <c r="H728" s="207"/>
      <c r="I728" s="207"/>
      <c r="J728" s="204"/>
      <c r="K728" s="207"/>
      <c r="L728" s="208">
        <v>11.28</v>
      </c>
      <c r="M728" s="207"/>
      <c r="N728" s="210"/>
      <c r="Z728" s="193"/>
      <c r="AA728" s="200"/>
      <c r="AB728" s="200"/>
      <c r="AE728" s="109" t="s">
        <v>392</v>
      </c>
      <c r="AG728" s="200"/>
      <c r="AK728" s="200"/>
      <c r="AM728" s="200"/>
    </row>
    <row r="729" spans="1:39" s="108" customFormat="1" ht="22.5" customHeight="1">
      <c r="A729" s="205"/>
      <c r="B729" s="204" t="s">
        <v>916</v>
      </c>
      <c r="C729" s="1141" t="s">
        <v>917</v>
      </c>
      <c r="D729" s="1141"/>
      <c r="E729" s="1141"/>
      <c r="F729" s="207" t="s">
        <v>395</v>
      </c>
      <c r="G729" s="215">
        <v>90</v>
      </c>
      <c r="H729" s="207"/>
      <c r="I729" s="215">
        <v>90</v>
      </c>
      <c r="J729" s="204"/>
      <c r="K729" s="207"/>
      <c r="L729" s="208">
        <v>10.15</v>
      </c>
      <c r="M729" s="207"/>
      <c r="N729" s="210"/>
      <c r="Z729" s="193"/>
      <c r="AA729" s="200"/>
      <c r="AB729" s="200"/>
      <c r="AE729" s="109" t="s">
        <v>917</v>
      </c>
      <c r="AG729" s="200"/>
      <c r="AK729" s="200"/>
      <c r="AM729" s="200"/>
    </row>
    <row r="730" spans="1:39" s="108" customFormat="1" ht="22.5" customHeight="1">
      <c r="A730" s="205"/>
      <c r="B730" s="204" t="s">
        <v>918</v>
      </c>
      <c r="C730" s="1141" t="s">
        <v>919</v>
      </c>
      <c r="D730" s="1141"/>
      <c r="E730" s="1141"/>
      <c r="F730" s="207" t="s">
        <v>395</v>
      </c>
      <c r="G730" s="215">
        <v>46</v>
      </c>
      <c r="H730" s="207"/>
      <c r="I730" s="215">
        <v>46</v>
      </c>
      <c r="J730" s="204"/>
      <c r="K730" s="207"/>
      <c r="L730" s="208">
        <v>5.19</v>
      </c>
      <c r="M730" s="207"/>
      <c r="N730" s="210"/>
      <c r="Z730" s="193"/>
      <c r="AA730" s="200"/>
      <c r="AB730" s="200"/>
      <c r="AE730" s="109" t="s">
        <v>919</v>
      </c>
      <c r="AG730" s="200"/>
      <c r="AK730" s="200"/>
      <c r="AM730" s="200"/>
    </row>
    <row r="731" spans="1:39" s="108" customFormat="1" ht="12" customHeight="1">
      <c r="A731" s="216"/>
      <c r="B731" s="217"/>
      <c r="C731" s="1145" t="s">
        <v>398</v>
      </c>
      <c r="D731" s="1145"/>
      <c r="E731" s="1145"/>
      <c r="F731" s="196"/>
      <c r="G731" s="196"/>
      <c r="H731" s="196"/>
      <c r="I731" s="196"/>
      <c r="J731" s="198"/>
      <c r="K731" s="196"/>
      <c r="L731" s="218">
        <v>27.48</v>
      </c>
      <c r="M731" s="212"/>
      <c r="N731" s="199"/>
      <c r="Z731" s="193"/>
      <c r="AA731" s="200"/>
      <c r="AB731" s="200"/>
      <c r="AG731" s="200" t="s">
        <v>398</v>
      </c>
      <c r="AK731" s="200"/>
      <c r="AM731" s="200"/>
    </row>
    <row r="732" spans="1:39" s="108" customFormat="1" ht="45">
      <c r="A732" s="194" t="s">
        <v>2245</v>
      </c>
      <c r="B732" s="195" t="s">
        <v>2246</v>
      </c>
      <c r="C732" s="1145" t="s">
        <v>2247</v>
      </c>
      <c r="D732" s="1145"/>
      <c r="E732" s="1145"/>
      <c r="F732" s="196" t="s">
        <v>486</v>
      </c>
      <c r="G732" s="196"/>
      <c r="H732" s="196"/>
      <c r="I732" s="251">
        <v>1</v>
      </c>
      <c r="J732" s="222">
        <v>101691.67</v>
      </c>
      <c r="K732" s="219">
        <v>1.04236</v>
      </c>
      <c r="L732" s="222">
        <v>21370.77</v>
      </c>
      <c r="M732" s="247">
        <v>4.96</v>
      </c>
      <c r="N732" s="260">
        <v>105999</v>
      </c>
      <c r="Z732" s="193"/>
      <c r="AA732" s="200"/>
      <c r="AB732" s="200" t="s">
        <v>2247</v>
      </c>
      <c r="AG732" s="200"/>
      <c r="AK732" s="200"/>
      <c r="AM732" s="200"/>
    </row>
    <row r="733" spans="1:39" s="108" customFormat="1" ht="12" customHeight="1">
      <c r="A733" s="216"/>
      <c r="B733" s="217"/>
      <c r="C733" s="1141" t="s">
        <v>1043</v>
      </c>
      <c r="D733" s="1141"/>
      <c r="E733" s="1141"/>
      <c r="F733" s="1141"/>
      <c r="G733" s="1141"/>
      <c r="H733" s="1141"/>
      <c r="I733" s="1141"/>
      <c r="J733" s="1141"/>
      <c r="K733" s="1141"/>
      <c r="L733" s="1141"/>
      <c r="M733" s="1141"/>
      <c r="N733" s="1146"/>
      <c r="Z733" s="193"/>
      <c r="AA733" s="200"/>
      <c r="AB733" s="200"/>
      <c r="AG733" s="200"/>
      <c r="AH733" s="109" t="s">
        <v>1043</v>
      </c>
      <c r="AK733" s="200"/>
      <c r="AM733" s="200"/>
    </row>
    <row r="734" spans="1:39" s="108" customFormat="1" ht="12" customHeight="1">
      <c r="A734" s="201"/>
      <c r="B734" s="202"/>
      <c r="C734" s="1141" t="s">
        <v>2248</v>
      </c>
      <c r="D734" s="1141"/>
      <c r="E734" s="1141"/>
      <c r="F734" s="1141"/>
      <c r="G734" s="1141"/>
      <c r="H734" s="1141"/>
      <c r="I734" s="1141"/>
      <c r="J734" s="1141"/>
      <c r="K734" s="1141"/>
      <c r="L734" s="1141"/>
      <c r="M734" s="1141"/>
      <c r="N734" s="1146"/>
      <c r="Z734" s="193"/>
      <c r="AA734" s="200"/>
      <c r="AB734" s="200"/>
      <c r="AG734" s="200"/>
      <c r="AI734" s="109" t="s">
        <v>2248</v>
      </c>
      <c r="AK734" s="200"/>
      <c r="AM734" s="200"/>
    </row>
    <row r="735" spans="1:39" s="108" customFormat="1" ht="22.5" customHeight="1">
      <c r="A735" s="203"/>
      <c r="B735" s="204" t="s">
        <v>925</v>
      </c>
      <c r="C735" s="1141" t="s">
        <v>926</v>
      </c>
      <c r="D735" s="1141"/>
      <c r="E735" s="1141"/>
      <c r="F735" s="1141"/>
      <c r="G735" s="1141"/>
      <c r="H735" s="1141"/>
      <c r="I735" s="1141"/>
      <c r="J735" s="1141"/>
      <c r="K735" s="1141"/>
      <c r="L735" s="1141"/>
      <c r="M735" s="1141"/>
      <c r="N735" s="1146"/>
      <c r="Z735" s="193"/>
      <c r="AA735" s="200"/>
      <c r="AB735" s="200"/>
      <c r="AC735" s="109" t="s">
        <v>926</v>
      </c>
      <c r="AG735" s="200"/>
      <c r="AK735" s="200"/>
      <c r="AM735" s="200"/>
    </row>
    <row r="736" spans="1:39" s="108" customFormat="1" ht="22.5" customHeight="1">
      <c r="A736" s="203"/>
      <c r="B736" s="204" t="s">
        <v>927</v>
      </c>
      <c r="C736" s="1141" t="s">
        <v>928</v>
      </c>
      <c r="D736" s="1141"/>
      <c r="E736" s="1141"/>
      <c r="F736" s="1141"/>
      <c r="G736" s="1141"/>
      <c r="H736" s="1141"/>
      <c r="I736" s="1141"/>
      <c r="J736" s="1141"/>
      <c r="K736" s="1141"/>
      <c r="L736" s="1141"/>
      <c r="M736" s="1141"/>
      <c r="N736" s="1146"/>
      <c r="Z736" s="193"/>
      <c r="AA736" s="200"/>
      <c r="AB736" s="200"/>
      <c r="AC736" s="109" t="s">
        <v>928</v>
      </c>
      <c r="AG736" s="200"/>
      <c r="AK736" s="200"/>
      <c r="AM736" s="200"/>
    </row>
    <row r="737" spans="1:39" s="108" customFormat="1" ht="12" customHeight="1">
      <c r="A737" s="216"/>
      <c r="B737" s="217"/>
      <c r="C737" s="1145" t="s">
        <v>398</v>
      </c>
      <c r="D737" s="1145"/>
      <c r="E737" s="1145"/>
      <c r="F737" s="196"/>
      <c r="G737" s="196"/>
      <c r="H737" s="196"/>
      <c r="I737" s="196"/>
      <c r="J737" s="198"/>
      <c r="K737" s="196"/>
      <c r="L737" s="222">
        <v>21370.77</v>
      </c>
      <c r="M737" s="212"/>
      <c r="N737" s="260">
        <v>105999</v>
      </c>
      <c r="Z737" s="193"/>
      <c r="AA737" s="200"/>
      <c r="AB737" s="200"/>
      <c r="AG737" s="200" t="s">
        <v>398</v>
      </c>
      <c r="AK737" s="200"/>
      <c r="AM737" s="200"/>
    </row>
    <row r="738" spans="1:39" s="108" customFormat="1" ht="12" customHeight="1">
      <c r="A738" s="1147" t="s">
        <v>2249</v>
      </c>
      <c r="B738" s="1148"/>
      <c r="C738" s="1148"/>
      <c r="D738" s="1148"/>
      <c r="E738" s="1148"/>
      <c r="F738" s="1148"/>
      <c r="G738" s="1148"/>
      <c r="H738" s="1148"/>
      <c r="I738" s="1148"/>
      <c r="J738" s="1148"/>
      <c r="K738" s="1148"/>
      <c r="L738" s="1148"/>
      <c r="M738" s="1148"/>
      <c r="N738" s="1149"/>
      <c r="Z738" s="193"/>
      <c r="AA738" s="200" t="s">
        <v>2249</v>
      </c>
      <c r="AB738" s="200"/>
      <c r="AG738" s="200"/>
      <c r="AK738" s="200"/>
      <c r="AM738" s="200"/>
    </row>
    <row r="739" spans="1:39" s="108" customFormat="1" ht="22.5" customHeight="1">
      <c r="A739" s="194" t="s">
        <v>1126</v>
      </c>
      <c r="B739" s="195" t="s">
        <v>1068</v>
      </c>
      <c r="C739" s="1145" t="s">
        <v>1069</v>
      </c>
      <c r="D739" s="1145"/>
      <c r="E739" s="1145"/>
      <c r="F739" s="196" t="s">
        <v>486</v>
      </c>
      <c r="G739" s="196"/>
      <c r="H739" s="196"/>
      <c r="I739" s="251">
        <v>1</v>
      </c>
      <c r="J739" s="198"/>
      <c r="K739" s="196"/>
      <c r="L739" s="198"/>
      <c r="M739" s="196"/>
      <c r="N739" s="199"/>
      <c r="Z739" s="193"/>
      <c r="AA739" s="200"/>
      <c r="AB739" s="200" t="s">
        <v>1069</v>
      </c>
      <c r="AG739" s="200"/>
      <c r="AK739" s="200"/>
      <c r="AM739" s="200"/>
    </row>
    <row r="740" spans="1:39" s="108" customFormat="1" ht="33.75" customHeight="1">
      <c r="A740" s="203"/>
      <c r="B740" s="204" t="s">
        <v>385</v>
      </c>
      <c r="C740" s="1141" t="s">
        <v>386</v>
      </c>
      <c r="D740" s="1141"/>
      <c r="E740" s="1141"/>
      <c r="F740" s="1141"/>
      <c r="G740" s="1141"/>
      <c r="H740" s="1141"/>
      <c r="I740" s="1141"/>
      <c r="J740" s="1141"/>
      <c r="K740" s="1141"/>
      <c r="L740" s="1141"/>
      <c r="M740" s="1141"/>
      <c r="N740" s="1146"/>
      <c r="Z740" s="193"/>
      <c r="AA740" s="200"/>
      <c r="AB740" s="200"/>
      <c r="AC740" s="109" t="s">
        <v>386</v>
      </c>
      <c r="AG740" s="200"/>
      <c r="AK740" s="200"/>
      <c r="AM740" s="200"/>
    </row>
    <row r="741" spans="1:39" s="108" customFormat="1" ht="12">
      <c r="A741" s="205"/>
      <c r="B741" s="206">
        <v>1</v>
      </c>
      <c r="C741" s="1141" t="s">
        <v>446</v>
      </c>
      <c r="D741" s="1141"/>
      <c r="E741" s="1141"/>
      <c r="F741" s="207"/>
      <c r="G741" s="207"/>
      <c r="H741" s="207"/>
      <c r="I741" s="207"/>
      <c r="J741" s="208">
        <v>8.9</v>
      </c>
      <c r="K741" s="209">
        <v>1.25</v>
      </c>
      <c r="L741" s="208">
        <v>11.13</v>
      </c>
      <c r="M741" s="207"/>
      <c r="N741" s="210"/>
      <c r="Z741" s="193"/>
      <c r="AA741" s="200"/>
      <c r="AB741" s="200"/>
      <c r="AD741" s="109" t="s">
        <v>446</v>
      </c>
      <c r="AG741" s="200"/>
      <c r="AK741" s="200"/>
      <c r="AM741" s="200"/>
    </row>
    <row r="742" spans="1:39" s="108" customFormat="1" ht="12">
      <c r="A742" s="205"/>
      <c r="B742" s="206">
        <v>2</v>
      </c>
      <c r="C742" s="1141" t="s">
        <v>387</v>
      </c>
      <c r="D742" s="1141"/>
      <c r="E742" s="1141"/>
      <c r="F742" s="207"/>
      <c r="G742" s="207"/>
      <c r="H742" s="207"/>
      <c r="I742" s="207"/>
      <c r="J742" s="208">
        <v>0.66</v>
      </c>
      <c r="K742" s="209">
        <v>1.25</v>
      </c>
      <c r="L742" s="208">
        <v>0.83</v>
      </c>
      <c r="M742" s="207"/>
      <c r="N742" s="210"/>
      <c r="Z742" s="193"/>
      <c r="AA742" s="200"/>
      <c r="AB742" s="200"/>
      <c r="AD742" s="109" t="s">
        <v>387</v>
      </c>
      <c r="AG742" s="200"/>
      <c r="AK742" s="200"/>
      <c r="AM742" s="200"/>
    </row>
    <row r="743" spans="1:39" s="108" customFormat="1" ht="12">
      <c r="A743" s="205"/>
      <c r="B743" s="206">
        <v>3</v>
      </c>
      <c r="C743" s="1141" t="s">
        <v>388</v>
      </c>
      <c r="D743" s="1141"/>
      <c r="E743" s="1141"/>
      <c r="F743" s="207"/>
      <c r="G743" s="207"/>
      <c r="H743" s="207"/>
      <c r="I743" s="207"/>
      <c r="J743" s="208">
        <v>0.12</v>
      </c>
      <c r="K743" s="209">
        <v>1.25</v>
      </c>
      <c r="L743" s="208">
        <v>0.15</v>
      </c>
      <c r="M743" s="207"/>
      <c r="N743" s="210"/>
      <c r="Z743" s="193"/>
      <c r="AA743" s="200"/>
      <c r="AB743" s="200"/>
      <c r="AD743" s="109" t="s">
        <v>388</v>
      </c>
      <c r="AG743" s="200"/>
      <c r="AK743" s="200"/>
      <c r="AM743" s="200"/>
    </row>
    <row r="744" spans="1:39" s="108" customFormat="1" ht="12">
      <c r="A744" s="205"/>
      <c r="B744" s="206">
        <v>4</v>
      </c>
      <c r="C744" s="1141" t="s">
        <v>447</v>
      </c>
      <c r="D744" s="1141"/>
      <c r="E744" s="1141"/>
      <c r="F744" s="207"/>
      <c r="G744" s="207"/>
      <c r="H744" s="207"/>
      <c r="I744" s="207"/>
      <c r="J744" s="208">
        <v>0.18</v>
      </c>
      <c r="K744" s="207"/>
      <c r="L744" s="208">
        <v>0.18</v>
      </c>
      <c r="M744" s="207"/>
      <c r="N744" s="210"/>
      <c r="Z744" s="193"/>
      <c r="AA744" s="200"/>
      <c r="AB744" s="200"/>
      <c r="AD744" s="109" t="s">
        <v>447</v>
      </c>
      <c r="AG744" s="200"/>
      <c r="AK744" s="200"/>
      <c r="AM744" s="200"/>
    </row>
    <row r="745" spans="1:39" s="108" customFormat="1" ht="12">
      <c r="A745" s="205"/>
      <c r="B745" s="204"/>
      <c r="C745" s="1141" t="s">
        <v>448</v>
      </c>
      <c r="D745" s="1141"/>
      <c r="E745" s="1141"/>
      <c r="F745" s="207" t="s">
        <v>390</v>
      </c>
      <c r="G745" s="209">
        <v>1.03</v>
      </c>
      <c r="H745" s="209">
        <v>1.25</v>
      </c>
      <c r="I745" s="250">
        <v>1.2875000000000001</v>
      </c>
      <c r="J745" s="204"/>
      <c r="K745" s="207"/>
      <c r="L745" s="204"/>
      <c r="M745" s="207"/>
      <c r="N745" s="210"/>
      <c r="Z745" s="193"/>
      <c r="AA745" s="200"/>
      <c r="AB745" s="200"/>
      <c r="AE745" s="109" t="s">
        <v>448</v>
      </c>
      <c r="AG745" s="200"/>
      <c r="AK745" s="200"/>
      <c r="AM745" s="200"/>
    </row>
    <row r="746" spans="1:39" s="108" customFormat="1" ht="12">
      <c r="A746" s="205"/>
      <c r="B746" s="204"/>
      <c r="C746" s="1141" t="s">
        <v>389</v>
      </c>
      <c r="D746" s="1141"/>
      <c r="E746" s="1141"/>
      <c r="F746" s="207" t="s">
        <v>390</v>
      </c>
      <c r="G746" s="209">
        <v>0.01</v>
      </c>
      <c r="H746" s="209">
        <v>1.25</v>
      </c>
      <c r="I746" s="250">
        <v>1.2500000000000001E-2</v>
      </c>
      <c r="J746" s="204"/>
      <c r="K746" s="207"/>
      <c r="L746" s="204"/>
      <c r="M746" s="207"/>
      <c r="N746" s="210"/>
      <c r="Z746" s="193"/>
      <c r="AA746" s="200"/>
      <c r="AB746" s="200"/>
      <c r="AE746" s="109" t="s">
        <v>389</v>
      </c>
      <c r="AG746" s="200"/>
      <c r="AK746" s="200"/>
      <c r="AM746" s="200"/>
    </row>
    <row r="747" spans="1:39" s="108" customFormat="1" ht="12" customHeight="1">
      <c r="A747" s="205"/>
      <c r="B747" s="204"/>
      <c r="C747" s="1150" t="s">
        <v>391</v>
      </c>
      <c r="D747" s="1150"/>
      <c r="E747" s="1150"/>
      <c r="F747" s="212"/>
      <c r="G747" s="212"/>
      <c r="H747" s="212"/>
      <c r="I747" s="212"/>
      <c r="J747" s="213">
        <v>9.74</v>
      </c>
      <c r="K747" s="212"/>
      <c r="L747" s="213">
        <v>12.14</v>
      </c>
      <c r="M747" s="212"/>
      <c r="N747" s="214"/>
      <c r="Z747" s="193"/>
      <c r="AA747" s="200"/>
      <c r="AB747" s="200"/>
      <c r="AF747" s="109" t="s">
        <v>391</v>
      </c>
      <c r="AG747" s="200"/>
      <c r="AK747" s="200"/>
      <c r="AM747" s="200"/>
    </row>
    <row r="748" spans="1:39" s="108" customFormat="1" ht="12">
      <c r="A748" s="205"/>
      <c r="B748" s="204"/>
      <c r="C748" s="1141" t="s">
        <v>392</v>
      </c>
      <c r="D748" s="1141"/>
      <c r="E748" s="1141"/>
      <c r="F748" s="207"/>
      <c r="G748" s="207"/>
      <c r="H748" s="207"/>
      <c r="I748" s="207"/>
      <c r="J748" s="204"/>
      <c r="K748" s="207"/>
      <c r="L748" s="208">
        <v>11.28</v>
      </c>
      <c r="M748" s="207"/>
      <c r="N748" s="210"/>
      <c r="Z748" s="193"/>
      <c r="AA748" s="200"/>
      <c r="AB748" s="200"/>
      <c r="AE748" s="109" t="s">
        <v>392</v>
      </c>
      <c r="AG748" s="200"/>
      <c r="AK748" s="200"/>
      <c r="AM748" s="200"/>
    </row>
    <row r="749" spans="1:39" s="108" customFormat="1" ht="22.5" customHeight="1">
      <c r="A749" s="205"/>
      <c r="B749" s="204" t="s">
        <v>916</v>
      </c>
      <c r="C749" s="1141" t="s">
        <v>917</v>
      </c>
      <c r="D749" s="1141"/>
      <c r="E749" s="1141"/>
      <c r="F749" s="207" t="s">
        <v>395</v>
      </c>
      <c r="G749" s="215">
        <v>90</v>
      </c>
      <c r="H749" s="207"/>
      <c r="I749" s="215">
        <v>90</v>
      </c>
      <c r="J749" s="204"/>
      <c r="K749" s="207"/>
      <c r="L749" s="208">
        <v>10.15</v>
      </c>
      <c r="M749" s="207"/>
      <c r="N749" s="210"/>
      <c r="Z749" s="193"/>
      <c r="AA749" s="200"/>
      <c r="AB749" s="200"/>
      <c r="AE749" s="109" t="s">
        <v>917</v>
      </c>
      <c r="AG749" s="200"/>
      <c r="AK749" s="200"/>
      <c r="AM749" s="200"/>
    </row>
    <row r="750" spans="1:39" s="108" customFormat="1" ht="22.5" customHeight="1">
      <c r="A750" s="205"/>
      <c r="B750" s="204" t="s">
        <v>918</v>
      </c>
      <c r="C750" s="1141" t="s">
        <v>919</v>
      </c>
      <c r="D750" s="1141"/>
      <c r="E750" s="1141"/>
      <c r="F750" s="207" t="s">
        <v>395</v>
      </c>
      <c r="G750" s="215">
        <v>46</v>
      </c>
      <c r="H750" s="207"/>
      <c r="I750" s="215">
        <v>46</v>
      </c>
      <c r="J750" s="204"/>
      <c r="K750" s="207"/>
      <c r="L750" s="208">
        <v>5.19</v>
      </c>
      <c r="M750" s="207"/>
      <c r="N750" s="210"/>
      <c r="Z750" s="193"/>
      <c r="AA750" s="200"/>
      <c r="AB750" s="200"/>
      <c r="AE750" s="109" t="s">
        <v>919</v>
      </c>
      <c r="AG750" s="200"/>
      <c r="AK750" s="200"/>
      <c r="AM750" s="200"/>
    </row>
    <row r="751" spans="1:39" s="108" customFormat="1" ht="12" customHeight="1">
      <c r="A751" s="216"/>
      <c r="B751" s="217"/>
      <c r="C751" s="1145" t="s">
        <v>398</v>
      </c>
      <c r="D751" s="1145"/>
      <c r="E751" s="1145"/>
      <c r="F751" s="196"/>
      <c r="G751" s="196"/>
      <c r="H751" s="196"/>
      <c r="I751" s="196"/>
      <c r="J751" s="198"/>
      <c r="K751" s="196"/>
      <c r="L751" s="218">
        <v>27.48</v>
      </c>
      <c r="M751" s="212"/>
      <c r="N751" s="199"/>
      <c r="Z751" s="193"/>
      <c r="AA751" s="200"/>
      <c r="AB751" s="200"/>
      <c r="AG751" s="200" t="s">
        <v>398</v>
      </c>
      <c r="AK751" s="200"/>
      <c r="AM751" s="200"/>
    </row>
    <row r="752" spans="1:39" s="108" customFormat="1" ht="45" customHeight="1">
      <c r="A752" s="194" t="s">
        <v>2250</v>
      </c>
      <c r="B752" s="195" t="s">
        <v>2251</v>
      </c>
      <c r="C752" s="1145" t="s">
        <v>2252</v>
      </c>
      <c r="D752" s="1145"/>
      <c r="E752" s="1145"/>
      <c r="F752" s="196" t="s">
        <v>2067</v>
      </c>
      <c r="G752" s="196"/>
      <c r="H752" s="196"/>
      <c r="I752" s="251">
        <v>1</v>
      </c>
      <c r="J752" s="222">
        <v>325240</v>
      </c>
      <c r="K752" s="219">
        <v>1.04236</v>
      </c>
      <c r="L752" s="222">
        <v>68350.2</v>
      </c>
      <c r="M752" s="247">
        <v>4.96</v>
      </c>
      <c r="N752" s="260">
        <v>339017</v>
      </c>
      <c r="Z752" s="193"/>
      <c r="AA752" s="200"/>
      <c r="AB752" s="200" t="s">
        <v>2252</v>
      </c>
      <c r="AG752" s="200"/>
      <c r="AK752" s="200"/>
      <c r="AM752" s="200"/>
    </row>
    <row r="753" spans="1:39" s="108" customFormat="1" ht="12" customHeight="1">
      <c r="A753" s="216"/>
      <c r="B753" s="217"/>
      <c r="C753" s="1141" t="s">
        <v>1043</v>
      </c>
      <c r="D753" s="1141"/>
      <c r="E753" s="1141"/>
      <c r="F753" s="1141"/>
      <c r="G753" s="1141"/>
      <c r="H753" s="1141"/>
      <c r="I753" s="1141"/>
      <c r="J753" s="1141"/>
      <c r="K753" s="1141"/>
      <c r="L753" s="1141"/>
      <c r="M753" s="1141"/>
      <c r="N753" s="1146"/>
      <c r="Z753" s="193"/>
      <c r="AA753" s="200"/>
      <c r="AB753" s="200"/>
      <c r="AG753" s="200"/>
      <c r="AH753" s="109" t="s">
        <v>1043</v>
      </c>
      <c r="AK753" s="200"/>
      <c r="AM753" s="200"/>
    </row>
    <row r="754" spans="1:39" s="108" customFormat="1" ht="12" customHeight="1">
      <c r="A754" s="201"/>
      <c r="B754" s="202"/>
      <c r="C754" s="1141" t="s">
        <v>2253</v>
      </c>
      <c r="D754" s="1141"/>
      <c r="E754" s="1141"/>
      <c r="F754" s="1141"/>
      <c r="G754" s="1141"/>
      <c r="H754" s="1141"/>
      <c r="I754" s="1141"/>
      <c r="J754" s="1141"/>
      <c r="K754" s="1141"/>
      <c r="L754" s="1141"/>
      <c r="M754" s="1141"/>
      <c r="N754" s="1146"/>
      <c r="Z754" s="193"/>
      <c r="AA754" s="200"/>
      <c r="AB754" s="200"/>
      <c r="AG754" s="200"/>
      <c r="AI754" s="109" t="s">
        <v>2253</v>
      </c>
      <c r="AK754" s="200"/>
      <c r="AM754" s="200"/>
    </row>
    <row r="755" spans="1:39" s="108" customFormat="1" ht="22.5" customHeight="1">
      <c r="A755" s="203"/>
      <c r="B755" s="204" t="s">
        <v>925</v>
      </c>
      <c r="C755" s="1141" t="s">
        <v>926</v>
      </c>
      <c r="D755" s="1141"/>
      <c r="E755" s="1141"/>
      <c r="F755" s="1141"/>
      <c r="G755" s="1141"/>
      <c r="H755" s="1141"/>
      <c r="I755" s="1141"/>
      <c r="J755" s="1141"/>
      <c r="K755" s="1141"/>
      <c r="L755" s="1141"/>
      <c r="M755" s="1141"/>
      <c r="N755" s="1146"/>
      <c r="Z755" s="193"/>
      <c r="AA755" s="200"/>
      <c r="AB755" s="200"/>
      <c r="AC755" s="109" t="s">
        <v>926</v>
      </c>
      <c r="AG755" s="200"/>
      <c r="AK755" s="200"/>
      <c r="AM755" s="200"/>
    </row>
    <row r="756" spans="1:39" s="108" customFormat="1" ht="22.5" customHeight="1">
      <c r="A756" s="203"/>
      <c r="B756" s="204" t="s">
        <v>927</v>
      </c>
      <c r="C756" s="1141" t="s">
        <v>928</v>
      </c>
      <c r="D756" s="1141"/>
      <c r="E756" s="1141"/>
      <c r="F756" s="1141"/>
      <c r="G756" s="1141"/>
      <c r="H756" s="1141"/>
      <c r="I756" s="1141"/>
      <c r="J756" s="1141"/>
      <c r="K756" s="1141"/>
      <c r="L756" s="1141"/>
      <c r="M756" s="1141"/>
      <c r="N756" s="1146"/>
      <c r="Z756" s="193"/>
      <c r="AA756" s="200"/>
      <c r="AB756" s="200"/>
      <c r="AC756" s="109" t="s">
        <v>928</v>
      </c>
      <c r="AG756" s="200"/>
      <c r="AK756" s="200"/>
      <c r="AM756" s="200"/>
    </row>
    <row r="757" spans="1:39" s="108" customFormat="1" ht="12" customHeight="1">
      <c r="A757" s="216"/>
      <c r="B757" s="217"/>
      <c r="C757" s="1145" t="s">
        <v>398</v>
      </c>
      <c r="D757" s="1145"/>
      <c r="E757" s="1145"/>
      <c r="F757" s="196"/>
      <c r="G757" s="196"/>
      <c r="H757" s="196"/>
      <c r="I757" s="196"/>
      <c r="J757" s="198"/>
      <c r="K757" s="196"/>
      <c r="L757" s="222">
        <v>68350.2</v>
      </c>
      <c r="M757" s="212"/>
      <c r="N757" s="260">
        <v>339017</v>
      </c>
      <c r="Z757" s="193"/>
      <c r="AA757" s="200"/>
      <c r="AB757" s="200"/>
      <c r="AG757" s="200" t="s">
        <v>398</v>
      </c>
      <c r="AK757" s="200"/>
      <c r="AM757" s="200"/>
    </row>
    <row r="758" spans="1:39" s="108" customFormat="1" ht="12" customHeight="1">
      <c r="A758" s="194" t="s">
        <v>1134</v>
      </c>
      <c r="B758" s="195" t="s">
        <v>1038</v>
      </c>
      <c r="C758" s="1145" t="s">
        <v>1039</v>
      </c>
      <c r="D758" s="1145"/>
      <c r="E758" s="1145"/>
      <c r="F758" s="196" t="s">
        <v>486</v>
      </c>
      <c r="G758" s="196"/>
      <c r="H758" s="196"/>
      <c r="I758" s="251">
        <v>4</v>
      </c>
      <c r="J758" s="198"/>
      <c r="K758" s="196"/>
      <c r="L758" s="198"/>
      <c r="M758" s="196"/>
      <c r="N758" s="199"/>
      <c r="Z758" s="193"/>
      <c r="AA758" s="200"/>
      <c r="AB758" s="200" t="s">
        <v>1039</v>
      </c>
      <c r="AG758" s="200"/>
      <c r="AK758" s="200"/>
      <c r="AM758" s="200"/>
    </row>
    <row r="759" spans="1:39" s="108" customFormat="1" ht="33.75" customHeight="1">
      <c r="A759" s="203"/>
      <c r="B759" s="204" t="s">
        <v>385</v>
      </c>
      <c r="C759" s="1141" t="s">
        <v>386</v>
      </c>
      <c r="D759" s="1141"/>
      <c r="E759" s="1141"/>
      <c r="F759" s="1141"/>
      <c r="G759" s="1141"/>
      <c r="H759" s="1141"/>
      <c r="I759" s="1141"/>
      <c r="J759" s="1141"/>
      <c r="K759" s="1141"/>
      <c r="L759" s="1141"/>
      <c r="M759" s="1141"/>
      <c r="N759" s="1146"/>
      <c r="Z759" s="193"/>
      <c r="AA759" s="200"/>
      <c r="AB759" s="200"/>
      <c r="AC759" s="109" t="s">
        <v>386</v>
      </c>
      <c r="AG759" s="200"/>
      <c r="AK759" s="200"/>
      <c r="AM759" s="200"/>
    </row>
    <row r="760" spans="1:39" s="108" customFormat="1" ht="12">
      <c r="A760" s="205"/>
      <c r="B760" s="206">
        <v>1</v>
      </c>
      <c r="C760" s="1141" t="s">
        <v>446</v>
      </c>
      <c r="D760" s="1141"/>
      <c r="E760" s="1141"/>
      <c r="F760" s="207"/>
      <c r="G760" s="207"/>
      <c r="H760" s="207"/>
      <c r="I760" s="207"/>
      <c r="J760" s="208">
        <v>10.220000000000001</v>
      </c>
      <c r="K760" s="209">
        <v>1.25</v>
      </c>
      <c r="L760" s="208">
        <v>51.1</v>
      </c>
      <c r="M760" s="207"/>
      <c r="N760" s="210"/>
      <c r="Z760" s="193"/>
      <c r="AA760" s="200"/>
      <c r="AB760" s="200"/>
      <c r="AD760" s="109" t="s">
        <v>446</v>
      </c>
      <c r="AG760" s="200"/>
      <c r="AK760" s="200"/>
      <c r="AM760" s="200"/>
    </row>
    <row r="761" spans="1:39" s="108" customFormat="1" ht="12">
      <c r="A761" s="205"/>
      <c r="B761" s="206">
        <v>4</v>
      </c>
      <c r="C761" s="1141" t="s">
        <v>447</v>
      </c>
      <c r="D761" s="1141"/>
      <c r="E761" s="1141"/>
      <c r="F761" s="207"/>
      <c r="G761" s="207"/>
      <c r="H761" s="207"/>
      <c r="I761" s="207"/>
      <c r="J761" s="208">
        <v>0.38</v>
      </c>
      <c r="K761" s="207"/>
      <c r="L761" s="208">
        <v>1.52</v>
      </c>
      <c r="M761" s="207"/>
      <c r="N761" s="210"/>
      <c r="Z761" s="193"/>
      <c r="AA761" s="200"/>
      <c r="AB761" s="200"/>
      <c r="AD761" s="109" t="s">
        <v>447</v>
      </c>
      <c r="AG761" s="200"/>
      <c r="AK761" s="200"/>
      <c r="AM761" s="200"/>
    </row>
    <row r="762" spans="1:39" s="108" customFormat="1" ht="12">
      <c r="A762" s="205"/>
      <c r="B762" s="204"/>
      <c r="C762" s="1141" t="s">
        <v>448</v>
      </c>
      <c r="D762" s="1141"/>
      <c r="E762" s="1141"/>
      <c r="F762" s="207" t="s">
        <v>390</v>
      </c>
      <c r="G762" s="209">
        <v>1.03</v>
      </c>
      <c r="H762" s="209">
        <v>1.25</v>
      </c>
      <c r="I762" s="209">
        <v>5.15</v>
      </c>
      <c r="J762" s="204"/>
      <c r="K762" s="207"/>
      <c r="L762" s="204"/>
      <c r="M762" s="207"/>
      <c r="N762" s="210"/>
      <c r="Z762" s="193"/>
      <c r="AA762" s="200"/>
      <c r="AB762" s="200"/>
      <c r="AE762" s="109" t="s">
        <v>448</v>
      </c>
      <c r="AG762" s="200"/>
      <c r="AK762" s="200"/>
      <c r="AM762" s="200"/>
    </row>
    <row r="763" spans="1:39" s="108" customFormat="1" ht="12" customHeight="1">
      <c r="A763" s="205"/>
      <c r="B763" s="204"/>
      <c r="C763" s="1150" t="s">
        <v>391</v>
      </c>
      <c r="D763" s="1150"/>
      <c r="E763" s="1150"/>
      <c r="F763" s="212"/>
      <c r="G763" s="212"/>
      <c r="H763" s="212"/>
      <c r="I763" s="212"/>
      <c r="J763" s="213">
        <v>10.6</v>
      </c>
      <c r="K763" s="212"/>
      <c r="L763" s="213">
        <v>52.62</v>
      </c>
      <c r="M763" s="212"/>
      <c r="N763" s="214"/>
      <c r="Z763" s="193"/>
      <c r="AA763" s="200"/>
      <c r="AB763" s="200"/>
      <c r="AF763" s="109" t="s">
        <v>391</v>
      </c>
      <c r="AG763" s="200"/>
      <c r="AK763" s="200"/>
      <c r="AM763" s="200"/>
    </row>
    <row r="764" spans="1:39" s="108" customFormat="1" ht="12">
      <c r="A764" s="205"/>
      <c r="B764" s="204"/>
      <c r="C764" s="1141" t="s">
        <v>392</v>
      </c>
      <c r="D764" s="1141"/>
      <c r="E764" s="1141"/>
      <c r="F764" s="207"/>
      <c r="G764" s="207"/>
      <c r="H764" s="207"/>
      <c r="I764" s="207"/>
      <c r="J764" s="204"/>
      <c r="K764" s="207"/>
      <c r="L764" s="208">
        <v>51.1</v>
      </c>
      <c r="M764" s="207"/>
      <c r="N764" s="210"/>
      <c r="Z764" s="193"/>
      <c r="AA764" s="200"/>
      <c r="AB764" s="200"/>
      <c r="AE764" s="109" t="s">
        <v>392</v>
      </c>
      <c r="AG764" s="200"/>
      <c r="AK764" s="200"/>
      <c r="AM764" s="200"/>
    </row>
    <row r="765" spans="1:39" s="108" customFormat="1" ht="22.5" customHeight="1">
      <c r="A765" s="205"/>
      <c r="B765" s="204" t="s">
        <v>885</v>
      </c>
      <c r="C765" s="1141" t="s">
        <v>886</v>
      </c>
      <c r="D765" s="1141"/>
      <c r="E765" s="1141"/>
      <c r="F765" s="207" t="s">
        <v>395</v>
      </c>
      <c r="G765" s="215">
        <v>97</v>
      </c>
      <c r="H765" s="207"/>
      <c r="I765" s="215">
        <v>97</v>
      </c>
      <c r="J765" s="204"/>
      <c r="K765" s="207"/>
      <c r="L765" s="208">
        <v>49.57</v>
      </c>
      <c r="M765" s="207"/>
      <c r="N765" s="210"/>
      <c r="Z765" s="193"/>
      <c r="AA765" s="200"/>
      <c r="AB765" s="200"/>
      <c r="AE765" s="109" t="s">
        <v>886</v>
      </c>
      <c r="AG765" s="200"/>
      <c r="AK765" s="200"/>
      <c r="AM765" s="200"/>
    </row>
    <row r="766" spans="1:39" s="108" customFormat="1" ht="22.5" customHeight="1">
      <c r="A766" s="205"/>
      <c r="B766" s="204" t="s">
        <v>887</v>
      </c>
      <c r="C766" s="1141" t="s">
        <v>888</v>
      </c>
      <c r="D766" s="1141"/>
      <c r="E766" s="1141"/>
      <c r="F766" s="207" t="s">
        <v>395</v>
      </c>
      <c r="G766" s="215">
        <v>51</v>
      </c>
      <c r="H766" s="207"/>
      <c r="I766" s="215">
        <v>51</v>
      </c>
      <c r="J766" s="204"/>
      <c r="K766" s="207"/>
      <c r="L766" s="208">
        <v>26.06</v>
      </c>
      <c r="M766" s="207"/>
      <c r="N766" s="210"/>
      <c r="Z766" s="193"/>
      <c r="AA766" s="200"/>
      <c r="AB766" s="200"/>
      <c r="AE766" s="109" t="s">
        <v>888</v>
      </c>
      <c r="AG766" s="200"/>
      <c r="AK766" s="200"/>
      <c r="AM766" s="200"/>
    </row>
    <row r="767" spans="1:39" s="108" customFormat="1" ht="12" customHeight="1">
      <c r="A767" s="216"/>
      <c r="B767" s="217"/>
      <c r="C767" s="1145" t="s">
        <v>398</v>
      </c>
      <c r="D767" s="1145"/>
      <c r="E767" s="1145"/>
      <c r="F767" s="196"/>
      <c r="G767" s="196"/>
      <c r="H767" s="196"/>
      <c r="I767" s="196"/>
      <c r="J767" s="198"/>
      <c r="K767" s="196"/>
      <c r="L767" s="218">
        <v>128.25</v>
      </c>
      <c r="M767" s="212"/>
      <c r="N767" s="199"/>
      <c r="Z767" s="193"/>
      <c r="AA767" s="200"/>
      <c r="AB767" s="200"/>
      <c r="AG767" s="200" t="s">
        <v>398</v>
      </c>
      <c r="AK767" s="200"/>
      <c r="AM767" s="200"/>
    </row>
    <row r="768" spans="1:39" s="108" customFormat="1" ht="45" customHeight="1">
      <c r="A768" s="194" t="s">
        <v>2254</v>
      </c>
      <c r="B768" s="195" t="s">
        <v>2255</v>
      </c>
      <c r="C768" s="1145" t="s">
        <v>2242</v>
      </c>
      <c r="D768" s="1145"/>
      <c r="E768" s="1145"/>
      <c r="F768" s="196" t="s">
        <v>2067</v>
      </c>
      <c r="G768" s="196"/>
      <c r="H768" s="196"/>
      <c r="I768" s="251">
        <v>4</v>
      </c>
      <c r="J768" s="222">
        <v>8710.83</v>
      </c>
      <c r="K768" s="219">
        <v>1.04236</v>
      </c>
      <c r="L768" s="222">
        <v>7322.38</v>
      </c>
      <c r="M768" s="247">
        <v>4.96</v>
      </c>
      <c r="N768" s="260">
        <v>36319</v>
      </c>
      <c r="Z768" s="193"/>
      <c r="AA768" s="200"/>
      <c r="AB768" s="200" t="s">
        <v>2242</v>
      </c>
      <c r="AG768" s="200"/>
      <c r="AK768" s="200"/>
      <c r="AM768" s="200"/>
    </row>
    <row r="769" spans="1:39" s="108" customFormat="1" ht="12" customHeight="1">
      <c r="A769" s="216"/>
      <c r="B769" s="217"/>
      <c r="C769" s="1141" t="s">
        <v>1043</v>
      </c>
      <c r="D769" s="1141"/>
      <c r="E769" s="1141"/>
      <c r="F769" s="1141"/>
      <c r="G769" s="1141"/>
      <c r="H769" s="1141"/>
      <c r="I769" s="1141"/>
      <c r="J769" s="1141"/>
      <c r="K769" s="1141"/>
      <c r="L769" s="1141"/>
      <c r="M769" s="1141"/>
      <c r="N769" s="1146"/>
      <c r="Z769" s="193"/>
      <c r="AA769" s="200"/>
      <c r="AB769" s="200"/>
      <c r="AG769" s="200"/>
      <c r="AH769" s="109" t="s">
        <v>1043</v>
      </c>
      <c r="AK769" s="200"/>
      <c r="AM769" s="200"/>
    </row>
    <row r="770" spans="1:39" s="108" customFormat="1" ht="12" customHeight="1">
      <c r="A770" s="201"/>
      <c r="B770" s="202"/>
      <c r="C770" s="1141" t="s">
        <v>2244</v>
      </c>
      <c r="D770" s="1141"/>
      <c r="E770" s="1141"/>
      <c r="F770" s="1141"/>
      <c r="G770" s="1141"/>
      <c r="H770" s="1141"/>
      <c r="I770" s="1141"/>
      <c r="J770" s="1141"/>
      <c r="K770" s="1141"/>
      <c r="L770" s="1141"/>
      <c r="M770" s="1141"/>
      <c r="N770" s="1146"/>
      <c r="Z770" s="193"/>
      <c r="AA770" s="200"/>
      <c r="AB770" s="200"/>
      <c r="AG770" s="200"/>
      <c r="AI770" s="109" t="s">
        <v>2244</v>
      </c>
      <c r="AK770" s="200"/>
      <c r="AM770" s="200"/>
    </row>
    <row r="771" spans="1:39" s="108" customFormat="1" ht="22.5" customHeight="1">
      <c r="A771" s="203"/>
      <c r="B771" s="204" t="s">
        <v>925</v>
      </c>
      <c r="C771" s="1141" t="s">
        <v>926</v>
      </c>
      <c r="D771" s="1141"/>
      <c r="E771" s="1141"/>
      <c r="F771" s="1141"/>
      <c r="G771" s="1141"/>
      <c r="H771" s="1141"/>
      <c r="I771" s="1141"/>
      <c r="J771" s="1141"/>
      <c r="K771" s="1141"/>
      <c r="L771" s="1141"/>
      <c r="M771" s="1141"/>
      <c r="N771" s="1146"/>
      <c r="Z771" s="193"/>
      <c r="AA771" s="200"/>
      <c r="AB771" s="200"/>
      <c r="AC771" s="109" t="s">
        <v>926</v>
      </c>
      <c r="AG771" s="200"/>
      <c r="AK771" s="200"/>
      <c r="AM771" s="200"/>
    </row>
    <row r="772" spans="1:39" s="108" customFormat="1" ht="22.5" customHeight="1">
      <c r="A772" s="203"/>
      <c r="B772" s="204" t="s">
        <v>927</v>
      </c>
      <c r="C772" s="1141" t="s">
        <v>928</v>
      </c>
      <c r="D772" s="1141"/>
      <c r="E772" s="1141"/>
      <c r="F772" s="1141"/>
      <c r="G772" s="1141"/>
      <c r="H772" s="1141"/>
      <c r="I772" s="1141"/>
      <c r="J772" s="1141"/>
      <c r="K772" s="1141"/>
      <c r="L772" s="1141"/>
      <c r="M772" s="1141"/>
      <c r="N772" s="1146"/>
      <c r="Z772" s="193"/>
      <c r="AA772" s="200"/>
      <c r="AB772" s="200"/>
      <c r="AC772" s="109" t="s">
        <v>928</v>
      </c>
      <c r="AG772" s="200"/>
      <c r="AK772" s="200"/>
      <c r="AM772" s="200"/>
    </row>
    <row r="773" spans="1:39" s="108" customFormat="1" ht="12" customHeight="1">
      <c r="A773" s="216"/>
      <c r="B773" s="217"/>
      <c r="C773" s="1145" t="s">
        <v>398</v>
      </c>
      <c r="D773" s="1145"/>
      <c r="E773" s="1145"/>
      <c r="F773" s="196"/>
      <c r="G773" s="196"/>
      <c r="H773" s="196"/>
      <c r="I773" s="196"/>
      <c r="J773" s="198"/>
      <c r="K773" s="196"/>
      <c r="L773" s="222">
        <v>7322.38</v>
      </c>
      <c r="M773" s="212"/>
      <c r="N773" s="260">
        <v>36319</v>
      </c>
      <c r="Z773" s="193"/>
      <c r="AA773" s="200"/>
      <c r="AB773" s="200"/>
      <c r="AG773" s="200" t="s">
        <v>398</v>
      </c>
      <c r="AK773" s="200"/>
      <c r="AM773" s="200"/>
    </row>
    <row r="774" spans="1:39" s="108" customFormat="1" ht="22.5" customHeight="1">
      <c r="A774" s="194" t="s">
        <v>1144</v>
      </c>
      <c r="B774" s="195" t="s">
        <v>1068</v>
      </c>
      <c r="C774" s="1145" t="s">
        <v>1069</v>
      </c>
      <c r="D774" s="1145"/>
      <c r="E774" s="1145"/>
      <c r="F774" s="196" t="s">
        <v>486</v>
      </c>
      <c r="G774" s="196"/>
      <c r="H774" s="196"/>
      <c r="I774" s="251">
        <v>1</v>
      </c>
      <c r="J774" s="198"/>
      <c r="K774" s="196"/>
      <c r="L774" s="198"/>
      <c r="M774" s="196"/>
      <c r="N774" s="199"/>
      <c r="Z774" s="193"/>
      <c r="AA774" s="200"/>
      <c r="AB774" s="200" t="s">
        <v>1069</v>
      </c>
      <c r="AG774" s="200"/>
      <c r="AK774" s="200"/>
      <c r="AM774" s="200"/>
    </row>
    <row r="775" spans="1:39" s="108" customFormat="1" ht="33.75" customHeight="1">
      <c r="A775" s="203"/>
      <c r="B775" s="204" t="s">
        <v>385</v>
      </c>
      <c r="C775" s="1141" t="s">
        <v>386</v>
      </c>
      <c r="D775" s="1141"/>
      <c r="E775" s="1141"/>
      <c r="F775" s="1141"/>
      <c r="G775" s="1141"/>
      <c r="H775" s="1141"/>
      <c r="I775" s="1141"/>
      <c r="J775" s="1141"/>
      <c r="K775" s="1141"/>
      <c r="L775" s="1141"/>
      <c r="M775" s="1141"/>
      <c r="N775" s="1146"/>
      <c r="Z775" s="193"/>
      <c r="AA775" s="200"/>
      <c r="AB775" s="200"/>
      <c r="AC775" s="109" t="s">
        <v>386</v>
      </c>
      <c r="AG775" s="200"/>
      <c r="AK775" s="200"/>
      <c r="AM775" s="200"/>
    </row>
    <row r="776" spans="1:39" s="108" customFormat="1" ht="12">
      <c r="A776" s="205"/>
      <c r="B776" s="206">
        <v>1</v>
      </c>
      <c r="C776" s="1141" t="s">
        <v>446</v>
      </c>
      <c r="D776" s="1141"/>
      <c r="E776" s="1141"/>
      <c r="F776" s="207"/>
      <c r="G776" s="207"/>
      <c r="H776" s="207"/>
      <c r="I776" s="207"/>
      <c r="J776" s="208">
        <v>8.9</v>
      </c>
      <c r="K776" s="209">
        <v>1.25</v>
      </c>
      <c r="L776" s="208">
        <v>11.13</v>
      </c>
      <c r="M776" s="207"/>
      <c r="N776" s="210"/>
      <c r="Z776" s="193"/>
      <c r="AA776" s="200"/>
      <c r="AB776" s="200"/>
      <c r="AD776" s="109" t="s">
        <v>446</v>
      </c>
      <c r="AG776" s="200"/>
      <c r="AK776" s="200"/>
      <c r="AM776" s="200"/>
    </row>
    <row r="777" spans="1:39" s="108" customFormat="1" ht="12">
      <c r="A777" s="205"/>
      <c r="B777" s="206">
        <v>2</v>
      </c>
      <c r="C777" s="1141" t="s">
        <v>387</v>
      </c>
      <c r="D777" s="1141"/>
      <c r="E777" s="1141"/>
      <c r="F777" s="207"/>
      <c r="G777" s="207"/>
      <c r="H777" s="207"/>
      <c r="I777" s="207"/>
      <c r="J777" s="208">
        <v>0.66</v>
      </c>
      <c r="K777" s="209">
        <v>1.25</v>
      </c>
      <c r="L777" s="208">
        <v>0.83</v>
      </c>
      <c r="M777" s="207"/>
      <c r="N777" s="210"/>
      <c r="Z777" s="193"/>
      <c r="AA777" s="200"/>
      <c r="AB777" s="200"/>
      <c r="AD777" s="109" t="s">
        <v>387</v>
      </c>
      <c r="AG777" s="200"/>
      <c r="AK777" s="200"/>
      <c r="AM777" s="200"/>
    </row>
    <row r="778" spans="1:39" s="108" customFormat="1" ht="12">
      <c r="A778" s="205"/>
      <c r="B778" s="206">
        <v>3</v>
      </c>
      <c r="C778" s="1141" t="s">
        <v>388</v>
      </c>
      <c r="D778" s="1141"/>
      <c r="E778" s="1141"/>
      <c r="F778" s="207"/>
      <c r="G778" s="207"/>
      <c r="H778" s="207"/>
      <c r="I778" s="207"/>
      <c r="J778" s="208">
        <v>0.12</v>
      </c>
      <c r="K778" s="209">
        <v>1.25</v>
      </c>
      <c r="L778" s="208">
        <v>0.15</v>
      </c>
      <c r="M778" s="207"/>
      <c r="N778" s="210"/>
      <c r="Z778" s="193"/>
      <c r="AA778" s="200"/>
      <c r="AB778" s="200"/>
      <c r="AD778" s="109" t="s">
        <v>388</v>
      </c>
      <c r="AG778" s="200"/>
      <c r="AK778" s="200"/>
      <c r="AM778" s="200"/>
    </row>
    <row r="779" spans="1:39" s="108" customFormat="1" ht="12">
      <c r="A779" s="205"/>
      <c r="B779" s="206">
        <v>4</v>
      </c>
      <c r="C779" s="1141" t="s">
        <v>447</v>
      </c>
      <c r="D779" s="1141"/>
      <c r="E779" s="1141"/>
      <c r="F779" s="207"/>
      <c r="G779" s="207"/>
      <c r="H779" s="207"/>
      <c r="I779" s="207"/>
      <c r="J779" s="208">
        <v>0.18</v>
      </c>
      <c r="K779" s="207"/>
      <c r="L779" s="208">
        <v>0.18</v>
      </c>
      <c r="M779" s="207"/>
      <c r="N779" s="210"/>
      <c r="Z779" s="193"/>
      <c r="AA779" s="200"/>
      <c r="AB779" s="200"/>
      <c r="AD779" s="109" t="s">
        <v>447</v>
      </c>
      <c r="AG779" s="200"/>
      <c r="AK779" s="200"/>
      <c r="AM779" s="200"/>
    </row>
    <row r="780" spans="1:39" s="108" customFormat="1" ht="12">
      <c r="A780" s="205"/>
      <c r="B780" s="204"/>
      <c r="C780" s="1141" t="s">
        <v>448</v>
      </c>
      <c r="D780" s="1141"/>
      <c r="E780" s="1141"/>
      <c r="F780" s="207" t="s">
        <v>390</v>
      </c>
      <c r="G780" s="209">
        <v>1.03</v>
      </c>
      <c r="H780" s="209">
        <v>1.25</v>
      </c>
      <c r="I780" s="250">
        <v>1.2875000000000001</v>
      </c>
      <c r="J780" s="204"/>
      <c r="K780" s="207"/>
      <c r="L780" s="204"/>
      <c r="M780" s="207"/>
      <c r="N780" s="210"/>
      <c r="Z780" s="193"/>
      <c r="AA780" s="200"/>
      <c r="AB780" s="200"/>
      <c r="AE780" s="109" t="s">
        <v>448</v>
      </c>
      <c r="AG780" s="200"/>
      <c r="AK780" s="200"/>
      <c r="AM780" s="200"/>
    </row>
    <row r="781" spans="1:39" s="108" customFormat="1" ht="12">
      <c r="A781" s="205"/>
      <c r="B781" s="204"/>
      <c r="C781" s="1141" t="s">
        <v>389</v>
      </c>
      <c r="D781" s="1141"/>
      <c r="E781" s="1141"/>
      <c r="F781" s="207" t="s">
        <v>390</v>
      </c>
      <c r="G781" s="209">
        <v>0.01</v>
      </c>
      <c r="H781" s="209">
        <v>1.25</v>
      </c>
      <c r="I781" s="250">
        <v>1.2500000000000001E-2</v>
      </c>
      <c r="J781" s="204"/>
      <c r="K781" s="207"/>
      <c r="L781" s="204"/>
      <c r="M781" s="207"/>
      <c r="N781" s="210"/>
      <c r="Z781" s="193"/>
      <c r="AA781" s="200"/>
      <c r="AB781" s="200"/>
      <c r="AE781" s="109" t="s">
        <v>389</v>
      </c>
      <c r="AG781" s="200"/>
      <c r="AK781" s="200"/>
      <c r="AM781" s="200"/>
    </row>
    <row r="782" spans="1:39" s="108" customFormat="1" ht="12" customHeight="1">
      <c r="A782" s="205"/>
      <c r="B782" s="204"/>
      <c r="C782" s="1150" t="s">
        <v>391</v>
      </c>
      <c r="D782" s="1150"/>
      <c r="E782" s="1150"/>
      <c r="F782" s="212"/>
      <c r="G782" s="212"/>
      <c r="H782" s="212"/>
      <c r="I782" s="212"/>
      <c r="J782" s="213">
        <v>9.74</v>
      </c>
      <c r="K782" s="212"/>
      <c r="L782" s="213">
        <v>12.14</v>
      </c>
      <c r="M782" s="212"/>
      <c r="N782" s="214"/>
      <c r="Z782" s="193"/>
      <c r="AA782" s="200"/>
      <c r="AB782" s="200"/>
      <c r="AF782" s="109" t="s">
        <v>391</v>
      </c>
      <c r="AG782" s="200"/>
      <c r="AK782" s="200"/>
      <c r="AM782" s="200"/>
    </row>
    <row r="783" spans="1:39" s="108" customFormat="1" ht="12">
      <c r="A783" s="205"/>
      <c r="B783" s="204"/>
      <c r="C783" s="1141" t="s">
        <v>392</v>
      </c>
      <c r="D783" s="1141"/>
      <c r="E783" s="1141"/>
      <c r="F783" s="207"/>
      <c r="G783" s="207"/>
      <c r="H783" s="207"/>
      <c r="I783" s="207"/>
      <c r="J783" s="204"/>
      <c r="K783" s="207"/>
      <c r="L783" s="208">
        <v>11.28</v>
      </c>
      <c r="M783" s="207"/>
      <c r="N783" s="210"/>
      <c r="Z783" s="193"/>
      <c r="AA783" s="200"/>
      <c r="AB783" s="200"/>
      <c r="AE783" s="109" t="s">
        <v>392</v>
      </c>
      <c r="AG783" s="200"/>
      <c r="AK783" s="200"/>
      <c r="AM783" s="200"/>
    </row>
    <row r="784" spans="1:39" s="108" customFormat="1" ht="22.5" customHeight="1">
      <c r="A784" s="205"/>
      <c r="B784" s="204" t="s">
        <v>916</v>
      </c>
      <c r="C784" s="1141" t="s">
        <v>917</v>
      </c>
      <c r="D784" s="1141"/>
      <c r="E784" s="1141"/>
      <c r="F784" s="207" t="s">
        <v>395</v>
      </c>
      <c r="G784" s="215">
        <v>90</v>
      </c>
      <c r="H784" s="207"/>
      <c r="I784" s="215">
        <v>90</v>
      </c>
      <c r="J784" s="204"/>
      <c r="K784" s="207"/>
      <c r="L784" s="208">
        <v>10.15</v>
      </c>
      <c r="M784" s="207"/>
      <c r="N784" s="210"/>
      <c r="Z784" s="193"/>
      <c r="AA784" s="200"/>
      <c r="AB784" s="200"/>
      <c r="AE784" s="109" t="s">
        <v>917</v>
      </c>
      <c r="AG784" s="200"/>
      <c r="AK784" s="200"/>
      <c r="AM784" s="200"/>
    </row>
    <row r="785" spans="1:39" s="108" customFormat="1" ht="22.5" customHeight="1">
      <c r="A785" s="205"/>
      <c r="B785" s="204" t="s">
        <v>918</v>
      </c>
      <c r="C785" s="1141" t="s">
        <v>919</v>
      </c>
      <c r="D785" s="1141"/>
      <c r="E785" s="1141"/>
      <c r="F785" s="207" t="s">
        <v>395</v>
      </c>
      <c r="G785" s="215">
        <v>46</v>
      </c>
      <c r="H785" s="207"/>
      <c r="I785" s="215">
        <v>46</v>
      </c>
      <c r="J785" s="204"/>
      <c r="K785" s="207"/>
      <c r="L785" s="208">
        <v>5.19</v>
      </c>
      <c r="M785" s="207"/>
      <c r="N785" s="210"/>
      <c r="Z785" s="193"/>
      <c r="AA785" s="200"/>
      <c r="AB785" s="200"/>
      <c r="AE785" s="109" t="s">
        <v>919</v>
      </c>
      <c r="AG785" s="200"/>
      <c r="AK785" s="200"/>
      <c r="AM785" s="200"/>
    </row>
    <row r="786" spans="1:39" s="108" customFormat="1" ht="12" customHeight="1">
      <c r="A786" s="216"/>
      <c r="B786" s="217"/>
      <c r="C786" s="1145" t="s">
        <v>398</v>
      </c>
      <c r="D786" s="1145"/>
      <c r="E786" s="1145"/>
      <c r="F786" s="196"/>
      <c r="G786" s="196"/>
      <c r="H786" s="196"/>
      <c r="I786" s="196"/>
      <c r="J786" s="198"/>
      <c r="K786" s="196"/>
      <c r="L786" s="218">
        <v>27.48</v>
      </c>
      <c r="M786" s="212"/>
      <c r="N786" s="199"/>
      <c r="Z786" s="193"/>
      <c r="AA786" s="200"/>
      <c r="AB786" s="200"/>
      <c r="AG786" s="200" t="s">
        <v>398</v>
      </c>
      <c r="AK786" s="200"/>
      <c r="AM786" s="200"/>
    </row>
    <row r="787" spans="1:39" s="108" customFormat="1" ht="45">
      <c r="A787" s="194" t="s">
        <v>2256</v>
      </c>
      <c r="B787" s="195" t="s">
        <v>2246</v>
      </c>
      <c r="C787" s="1145" t="s">
        <v>2247</v>
      </c>
      <c r="D787" s="1145"/>
      <c r="E787" s="1145"/>
      <c r="F787" s="196" t="s">
        <v>486</v>
      </c>
      <c r="G787" s="196"/>
      <c r="H787" s="196"/>
      <c r="I787" s="251">
        <v>1</v>
      </c>
      <c r="J787" s="222">
        <v>101691.67</v>
      </c>
      <c r="K787" s="219">
        <v>1.04236</v>
      </c>
      <c r="L787" s="222">
        <v>21370.77</v>
      </c>
      <c r="M787" s="247">
        <v>4.96</v>
      </c>
      <c r="N787" s="260">
        <v>105999</v>
      </c>
      <c r="Z787" s="193"/>
      <c r="AA787" s="200"/>
      <c r="AB787" s="200" t="s">
        <v>2247</v>
      </c>
      <c r="AG787" s="200"/>
      <c r="AK787" s="200"/>
      <c r="AM787" s="200"/>
    </row>
    <row r="788" spans="1:39" s="108" customFormat="1" ht="12" customHeight="1">
      <c r="A788" s="216"/>
      <c r="B788" s="217"/>
      <c r="C788" s="1141" t="s">
        <v>1043</v>
      </c>
      <c r="D788" s="1141"/>
      <c r="E788" s="1141"/>
      <c r="F788" s="1141"/>
      <c r="G788" s="1141"/>
      <c r="H788" s="1141"/>
      <c r="I788" s="1141"/>
      <c r="J788" s="1141"/>
      <c r="K788" s="1141"/>
      <c r="L788" s="1141"/>
      <c r="M788" s="1141"/>
      <c r="N788" s="1146"/>
      <c r="Z788" s="193"/>
      <c r="AA788" s="200"/>
      <c r="AB788" s="200"/>
      <c r="AG788" s="200"/>
      <c r="AH788" s="109" t="s">
        <v>1043</v>
      </c>
      <c r="AK788" s="200"/>
      <c r="AM788" s="200"/>
    </row>
    <row r="789" spans="1:39" s="108" customFormat="1" ht="12" customHeight="1">
      <c r="A789" s="201"/>
      <c r="B789" s="202"/>
      <c r="C789" s="1141" t="s">
        <v>2248</v>
      </c>
      <c r="D789" s="1141"/>
      <c r="E789" s="1141"/>
      <c r="F789" s="1141"/>
      <c r="G789" s="1141"/>
      <c r="H789" s="1141"/>
      <c r="I789" s="1141"/>
      <c r="J789" s="1141"/>
      <c r="K789" s="1141"/>
      <c r="L789" s="1141"/>
      <c r="M789" s="1141"/>
      <c r="N789" s="1146"/>
      <c r="Z789" s="193"/>
      <c r="AA789" s="200"/>
      <c r="AB789" s="200"/>
      <c r="AG789" s="200"/>
      <c r="AI789" s="109" t="s">
        <v>2248</v>
      </c>
      <c r="AK789" s="200"/>
      <c r="AM789" s="200"/>
    </row>
    <row r="790" spans="1:39" s="108" customFormat="1" ht="22.5" customHeight="1">
      <c r="A790" s="203"/>
      <c r="B790" s="204" t="s">
        <v>925</v>
      </c>
      <c r="C790" s="1141" t="s">
        <v>926</v>
      </c>
      <c r="D790" s="1141"/>
      <c r="E790" s="1141"/>
      <c r="F790" s="1141"/>
      <c r="G790" s="1141"/>
      <c r="H790" s="1141"/>
      <c r="I790" s="1141"/>
      <c r="J790" s="1141"/>
      <c r="K790" s="1141"/>
      <c r="L790" s="1141"/>
      <c r="M790" s="1141"/>
      <c r="N790" s="1146"/>
      <c r="Z790" s="193"/>
      <c r="AA790" s="200"/>
      <c r="AB790" s="200"/>
      <c r="AC790" s="109" t="s">
        <v>926</v>
      </c>
      <c r="AG790" s="200"/>
      <c r="AK790" s="200"/>
      <c r="AM790" s="200"/>
    </row>
    <row r="791" spans="1:39" s="108" customFormat="1" ht="22.5" customHeight="1">
      <c r="A791" s="203"/>
      <c r="B791" s="204" t="s">
        <v>927</v>
      </c>
      <c r="C791" s="1141" t="s">
        <v>928</v>
      </c>
      <c r="D791" s="1141"/>
      <c r="E791" s="1141"/>
      <c r="F791" s="1141"/>
      <c r="G791" s="1141"/>
      <c r="H791" s="1141"/>
      <c r="I791" s="1141"/>
      <c r="J791" s="1141"/>
      <c r="K791" s="1141"/>
      <c r="L791" s="1141"/>
      <c r="M791" s="1141"/>
      <c r="N791" s="1146"/>
      <c r="Z791" s="193"/>
      <c r="AA791" s="200"/>
      <c r="AB791" s="200"/>
      <c r="AC791" s="109" t="s">
        <v>928</v>
      </c>
      <c r="AG791" s="200"/>
      <c r="AK791" s="200"/>
      <c r="AM791" s="200"/>
    </row>
    <row r="792" spans="1:39" s="108" customFormat="1" ht="12" customHeight="1">
      <c r="A792" s="216"/>
      <c r="B792" s="217"/>
      <c r="C792" s="1145" t="s">
        <v>398</v>
      </c>
      <c r="D792" s="1145"/>
      <c r="E792" s="1145"/>
      <c r="F792" s="196"/>
      <c r="G792" s="196"/>
      <c r="H792" s="196"/>
      <c r="I792" s="196"/>
      <c r="J792" s="198"/>
      <c r="K792" s="196"/>
      <c r="L792" s="222">
        <v>21370.77</v>
      </c>
      <c r="M792" s="212"/>
      <c r="N792" s="260">
        <v>105999</v>
      </c>
      <c r="Z792" s="193"/>
      <c r="AA792" s="200"/>
      <c r="AB792" s="200"/>
      <c r="AG792" s="200" t="s">
        <v>398</v>
      </c>
      <c r="AK792" s="200"/>
      <c r="AM792" s="200"/>
    </row>
    <row r="793" spans="1:39" s="108" customFormat="1" ht="22.5" customHeight="1">
      <c r="A793" s="194" t="s">
        <v>1151</v>
      </c>
      <c r="B793" s="195" t="s">
        <v>2257</v>
      </c>
      <c r="C793" s="1145" t="s">
        <v>2258</v>
      </c>
      <c r="D793" s="1145"/>
      <c r="E793" s="1145"/>
      <c r="F793" s="196" t="s">
        <v>673</v>
      </c>
      <c r="G793" s="196"/>
      <c r="H793" s="196"/>
      <c r="I793" s="247">
        <v>0.14000000000000001</v>
      </c>
      <c r="J793" s="198"/>
      <c r="K793" s="196"/>
      <c r="L793" s="198"/>
      <c r="M793" s="196"/>
      <c r="N793" s="199"/>
      <c r="Z793" s="193"/>
      <c r="AA793" s="200"/>
      <c r="AB793" s="200" t="s">
        <v>2258</v>
      </c>
      <c r="AG793" s="200"/>
      <c r="AK793" s="200"/>
      <c r="AM793" s="200"/>
    </row>
    <row r="794" spans="1:39" s="108" customFormat="1" ht="12" customHeight="1">
      <c r="A794" s="201"/>
      <c r="B794" s="202"/>
      <c r="C794" s="1141" t="s">
        <v>2259</v>
      </c>
      <c r="D794" s="1141"/>
      <c r="E794" s="1141"/>
      <c r="F794" s="1141"/>
      <c r="G794" s="1141"/>
      <c r="H794" s="1141"/>
      <c r="I794" s="1141"/>
      <c r="J794" s="1141"/>
      <c r="K794" s="1141"/>
      <c r="L794" s="1141"/>
      <c r="M794" s="1141"/>
      <c r="N794" s="1146"/>
      <c r="Z794" s="193"/>
      <c r="AA794" s="200"/>
      <c r="AB794" s="200"/>
      <c r="AG794" s="200"/>
      <c r="AJ794" s="109" t="s">
        <v>2259</v>
      </c>
      <c r="AK794" s="200"/>
      <c r="AM794" s="200"/>
    </row>
    <row r="795" spans="1:39" s="108" customFormat="1" ht="33.75" customHeight="1">
      <c r="A795" s="203"/>
      <c r="B795" s="204" t="s">
        <v>385</v>
      </c>
      <c r="C795" s="1141" t="s">
        <v>386</v>
      </c>
      <c r="D795" s="1141"/>
      <c r="E795" s="1141"/>
      <c r="F795" s="1141"/>
      <c r="G795" s="1141"/>
      <c r="H795" s="1141"/>
      <c r="I795" s="1141"/>
      <c r="J795" s="1141"/>
      <c r="K795" s="1141"/>
      <c r="L795" s="1141"/>
      <c r="M795" s="1141"/>
      <c r="N795" s="1146"/>
      <c r="Z795" s="193"/>
      <c r="AA795" s="200"/>
      <c r="AB795" s="200"/>
      <c r="AC795" s="109" t="s">
        <v>386</v>
      </c>
      <c r="AG795" s="200"/>
      <c r="AK795" s="200"/>
      <c r="AM795" s="200"/>
    </row>
    <row r="796" spans="1:39" s="108" customFormat="1" ht="12">
      <c r="A796" s="205"/>
      <c r="B796" s="206">
        <v>1</v>
      </c>
      <c r="C796" s="1141" t="s">
        <v>446</v>
      </c>
      <c r="D796" s="1141"/>
      <c r="E796" s="1141"/>
      <c r="F796" s="207"/>
      <c r="G796" s="207"/>
      <c r="H796" s="207"/>
      <c r="I796" s="207"/>
      <c r="J796" s="208">
        <v>302.36</v>
      </c>
      <c r="K796" s="209">
        <v>1.25</v>
      </c>
      <c r="L796" s="208">
        <v>52.91</v>
      </c>
      <c r="M796" s="207"/>
      <c r="N796" s="210"/>
      <c r="Z796" s="193"/>
      <c r="AA796" s="200"/>
      <c r="AB796" s="200"/>
      <c r="AD796" s="109" t="s">
        <v>446</v>
      </c>
      <c r="AG796" s="200"/>
      <c r="AK796" s="200"/>
      <c r="AM796" s="200"/>
    </row>
    <row r="797" spans="1:39" s="108" customFormat="1" ht="12">
      <c r="A797" s="205"/>
      <c r="B797" s="206">
        <v>2</v>
      </c>
      <c r="C797" s="1141" t="s">
        <v>387</v>
      </c>
      <c r="D797" s="1141"/>
      <c r="E797" s="1141"/>
      <c r="F797" s="207"/>
      <c r="G797" s="207"/>
      <c r="H797" s="207"/>
      <c r="I797" s="207"/>
      <c r="J797" s="208">
        <v>4.7699999999999996</v>
      </c>
      <c r="K797" s="209">
        <v>1.25</v>
      </c>
      <c r="L797" s="208">
        <v>0.83</v>
      </c>
      <c r="M797" s="207"/>
      <c r="N797" s="210"/>
      <c r="Z797" s="193"/>
      <c r="AA797" s="200"/>
      <c r="AB797" s="200"/>
      <c r="AD797" s="109" t="s">
        <v>387</v>
      </c>
      <c r="AG797" s="200"/>
      <c r="AK797" s="200"/>
      <c r="AM797" s="200"/>
    </row>
    <row r="798" spans="1:39" s="108" customFormat="1" ht="12">
      <c r="A798" s="205"/>
      <c r="B798" s="206">
        <v>3</v>
      </c>
      <c r="C798" s="1141" t="s">
        <v>388</v>
      </c>
      <c r="D798" s="1141"/>
      <c r="E798" s="1141"/>
      <c r="F798" s="207"/>
      <c r="G798" s="207"/>
      <c r="H798" s="207"/>
      <c r="I798" s="207"/>
      <c r="J798" s="208">
        <v>0.64</v>
      </c>
      <c r="K798" s="209">
        <v>1.25</v>
      </c>
      <c r="L798" s="208">
        <v>0.11</v>
      </c>
      <c r="M798" s="207"/>
      <c r="N798" s="210"/>
      <c r="Z798" s="193"/>
      <c r="AA798" s="200"/>
      <c r="AB798" s="200"/>
      <c r="AD798" s="109" t="s">
        <v>388</v>
      </c>
      <c r="AG798" s="200"/>
      <c r="AK798" s="200"/>
      <c r="AM798" s="200"/>
    </row>
    <row r="799" spans="1:39" s="108" customFormat="1" ht="12">
      <c r="A799" s="205"/>
      <c r="B799" s="206">
        <v>4</v>
      </c>
      <c r="C799" s="1141" t="s">
        <v>447</v>
      </c>
      <c r="D799" s="1141"/>
      <c r="E799" s="1141"/>
      <c r="F799" s="207"/>
      <c r="G799" s="207"/>
      <c r="H799" s="207"/>
      <c r="I799" s="207"/>
      <c r="J799" s="208">
        <v>62.22</v>
      </c>
      <c r="K799" s="207"/>
      <c r="L799" s="208">
        <v>8.7100000000000009</v>
      </c>
      <c r="M799" s="207"/>
      <c r="N799" s="210"/>
      <c r="Z799" s="193"/>
      <c r="AA799" s="200"/>
      <c r="AB799" s="200"/>
      <c r="AD799" s="109" t="s">
        <v>447</v>
      </c>
      <c r="AG799" s="200"/>
      <c r="AK799" s="200"/>
      <c r="AM799" s="200"/>
    </row>
    <row r="800" spans="1:39" s="108" customFormat="1" ht="12">
      <c r="A800" s="205"/>
      <c r="B800" s="204"/>
      <c r="C800" s="1141" t="s">
        <v>448</v>
      </c>
      <c r="D800" s="1141"/>
      <c r="E800" s="1141"/>
      <c r="F800" s="207" t="s">
        <v>390</v>
      </c>
      <c r="G800" s="209">
        <v>30.48</v>
      </c>
      <c r="H800" s="209">
        <v>1.25</v>
      </c>
      <c r="I800" s="254">
        <v>5.3339999999999996</v>
      </c>
      <c r="J800" s="204"/>
      <c r="K800" s="207"/>
      <c r="L800" s="204"/>
      <c r="M800" s="207"/>
      <c r="N800" s="210"/>
      <c r="Z800" s="193"/>
      <c r="AA800" s="200"/>
      <c r="AB800" s="200"/>
      <c r="AE800" s="109" t="s">
        <v>448</v>
      </c>
      <c r="AG800" s="200"/>
      <c r="AK800" s="200"/>
      <c r="AM800" s="200"/>
    </row>
    <row r="801" spans="1:39" s="108" customFormat="1" ht="12">
      <c r="A801" s="205"/>
      <c r="B801" s="204"/>
      <c r="C801" s="1141" t="s">
        <v>389</v>
      </c>
      <c r="D801" s="1141"/>
      <c r="E801" s="1141"/>
      <c r="F801" s="207" t="s">
        <v>390</v>
      </c>
      <c r="G801" s="209">
        <v>0.05</v>
      </c>
      <c r="H801" s="209">
        <v>1.25</v>
      </c>
      <c r="I801" s="252">
        <v>8.7500000000000008E-3</v>
      </c>
      <c r="J801" s="204"/>
      <c r="K801" s="207"/>
      <c r="L801" s="204"/>
      <c r="M801" s="207"/>
      <c r="N801" s="210"/>
      <c r="Z801" s="193"/>
      <c r="AA801" s="200"/>
      <c r="AB801" s="200"/>
      <c r="AE801" s="109" t="s">
        <v>389</v>
      </c>
      <c r="AG801" s="200"/>
      <c r="AK801" s="200"/>
      <c r="AM801" s="200"/>
    </row>
    <row r="802" spans="1:39" s="108" customFormat="1" ht="12" customHeight="1">
      <c r="A802" s="205"/>
      <c r="B802" s="204"/>
      <c r="C802" s="1150" t="s">
        <v>391</v>
      </c>
      <c r="D802" s="1150"/>
      <c r="E802" s="1150"/>
      <c r="F802" s="212"/>
      <c r="G802" s="212"/>
      <c r="H802" s="212"/>
      <c r="I802" s="212"/>
      <c r="J802" s="213">
        <v>369.35</v>
      </c>
      <c r="K802" s="212"/>
      <c r="L802" s="213">
        <v>62.45</v>
      </c>
      <c r="M802" s="212"/>
      <c r="N802" s="214"/>
      <c r="Z802" s="193"/>
      <c r="AA802" s="200"/>
      <c r="AB802" s="200"/>
      <c r="AF802" s="109" t="s">
        <v>391</v>
      </c>
      <c r="AG802" s="200"/>
      <c r="AK802" s="200"/>
      <c r="AM802" s="200"/>
    </row>
    <row r="803" spans="1:39" s="108" customFormat="1" ht="12">
      <c r="A803" s="205"/>
      <c r="B803" s="204"/>
      <c r="C803" s="1141" t="s">
        <v>392</v>
      </c>
      <c r="D803" s="1141"/>
      <c r="E803" s="1141"/>
      <c r="F803" s="207"/>
      <c r="G803" s="207"/>
      <c r="H803" s="207"/>
      <c r="I803" s="207"/>
      <c r="J803" s="204"/>
      <c r="K803" s="207"/>
      <c r="L803" s="208">
        <v>53.02</v>
      </c>
      <c r="M803" s="207"/>
      <c r="N803" s="210"/>
      <c r="Z803" s="193"/>
      <c r="AA803" s="200"/>
      <c r="AB803" s="200"/>
      <c r="AE803" s="109" t="s">
        <v>392</v>
      </c>
      <c r="AG803" s="200"/>
      <c r="AK803" s="200"/>
      <c r="AM803" s="200"/>
    </row>
    <row r="804" spans="1:39" s="108" customFormat="1" ht="22.5" customHeight="1">
      <c r="A804" s="205"/>
      <c r="B804" s="204" t="s">
        <v>885</v>
      </c>
      <c r="C804" s="1141" t="s">
        <v>886</v>
      </c>
      <c r="D804" s="1141"/>
      <c r="E804" s="1141"/>
      <c r="F804" s="207" t="s">
        <v>395</v>
      </c>
      <c r="G804" s="215">
        <v>97</v>
      </c>
      <c r="H804" s="207"/>
      <c r="I804" s="215">
        <v>97</v>
      </c>
      <c r="J804" s="204"/>
      <c r="K804" s="207"/>
      <c r="L804" s="208">
        <v>51.43</v>
      </c>
      <c r="M804" s="207"/>
      <c r="N804" s="210"/>
      <c r="Z804" s="193"/>
      <c r="AA804" s="200"/>
      <c r="AB804" s="200"/>
      <c r="AE804" s="109" t="s">
        <v>886</v>
      </c>
      <c r="AG804" s="200"/>
      <c r="AK804" s="200"/>
      <c r="AM804" s="200"/>
    </row>
    <row r="805" spans="1:39" s="108" customFormat="1" ht="22.5" customHeight="1">
      <c r="A805" s="205"/>
      <c r="B805" s="204" t="s">
        <v>887</v>
      </c>
      <c r="C805" s="1141" t="s">
        <v>888</v>
      </c>
      <c r="D805" s="1141"/>
      <c r="E805" s="1141"/>
      <c r="F805" s="207" t="s">
        <v>395</v>
      </c>
      <c r="G805" s="215">
        <v>51</v>
      </c>
      <c r="H805" s="207"/>
      <c r="I805" s="215">
        <v>51</v>
      </c>
      <c r="J805" s="204"/>
      <c r="K805" s="207"/>
      <c r="L805" s="208">
        <v>27.04</v>
      </c>
      <c r="M805" s="207"/>
      <c r="N805" s="210"/>
      <c r="Z805" s="193"/>
      <c r="AA805" s="200"/>
      <c r="AB805" s="200"/>
      <c r="AE805" s="109" t="s">
        <v>888</v>
      </c>
      <c r="AG805" s="200"/>
      <c r="AK805" s="200"/>
      <c r="AM805" s="200"/>
    </row>
    <row r="806" spans="1:39" s="108" customFormat="1" ht="12" customHeight="1">
      <c r="A806" s="216"/>
      <c r="B806" s="217"/>
      <c r="C806" s="1145" t="s">
        <v>398</v>
      </c>
      <c r="D806" s="1145"/>
      <c r="E806" s="1145"/>
      <c r="F806" s="196"/>
      <c r="G806" s="196"/>
      <c r="H806" s="196"/>
      <c r="I806" s="196"/>
      <c r="J806" s="198"/>
      <c r="K806" s="196"/>
      <c r="L806" s="218">
        <v>140.91999999999999</v>
      </c>
      <c r="M806" s="212"/>
      <c r="N806" s="199"/>
      <c r="Z806" s="193"/>
      <c r="AA806" s="200"/>
      <c r="AB806" s="200"/>
      <c r="AG806" s="200" t="s">
        <v>398</v>
      </c>
      <c r="AK806" s="200"/>
      <c r="AM806" s="200"/>
    </row>
    <row r="807" spans="1:39" s="108" customFormat="1" ht="22.5" customHeight="1">
      <c r="A807" s="194" t="s">
        <v>1155</v>
      </c>
      <c r="B807" s="195" t="s">
        <v>2260</v>
      </c>
      <c r="C807" s="1145" t="s">
        <v>2261</v>
      </c>
      <c r="D807" s="1145"/>
      <c r="E807" s="1145"/>
      <c r="F807" s="196" t="s">
        <v>673</v>
      </c>
      <c r="G807" s="196"/>
      <c r="H807" s="196"/>
      <c r="I807" s="247">
        <v>0.14000000000000001</v>
      </c>
      <c r="J807" s="218">
        <v>547.19000000000005</v>
      </c>
      <c r="K807" s="196"/>
      <c r="L807" s="218">
        <v>76.61</v>
      </c>
      <c r="M807" s="196"/>
      <c r="N807" s="199"/>
      <c r="Z807" s="193"/>
      <c r="AA807" s="200"/>
      <c r="AB807" s="200" t="s">
        <v>2261</v>
      </c>
      <c r="AG807" s="200"/>
      <c r="AK807" s="200"/>
      <c r="AM807" s="200"/>
    </row>
    <row r="808" spans="1:39" s="108" customFormat="1" ht="12" customHeight="1">
      <c r="A808" s="216"/>
      <c r="B808" s="217"/>
      <c r="C808" s="1141" t="s">
        <v>1929</v>
      </c>
      <c r="D808" s="1141"/>
      <c r="E808" s="1141"/>
      <c r="F808" s="1141"/>
      <c r="G808" s="1141"/>
      <c r="H808" s="1141"/>
      <c r="I808" s="1141"/>
      <c r="J808" s="1141"/>
      <c r="K808" s="1141"/>
      <c r="L808" s="1141"/>
      <c r="M808" s="1141"/>
      <c r="N808" s="1146"/>
      <c r="Z808" s="193"/>
      <c r="AA808" s="200"/>
      <c r="AB808" s="200"/>
      <c r="AG808" s="200"/>
      <c r="AH808" s="109" t="s">
        <v>1929</v>
      </c>
      <c r="AK808" s="200"/>
      <c r="AM808" s="200"/>
    </row>
    <row r="809" spans="1:39" s="108" customFormat="1" ht="12" customHeight="1">
      <c r="A809" s="201"/>
      <c r="B809" s="202"/>
      <c r="C809" s="1141" t="s">
        <v>2259</v>
      </c>
      <c r="D809" s="1141"/>
      <c r="E809" s="1141"/>
      <c r="F809" s="1141"/>
      <c r="G809" s="1141"/>
      <c r="H809" s="1141"/>
      <c r="I809" s="1141"/>
      <c r="J809" s="1141"/>
      <c r="K809" s="1141"/>
      <c r="L809" s="1141"/>
      <c r="M809" s="1141"/>
      <c r="N809" s="1146"/>
      <c r="Z809" s="193"/>
      <c r="AA809" s="200"/>
      <c r="AB809" s="200"/>
      <c r="AG809" s="200"/>
      <c r="AJ809" s="109" t="s">
        <v>2259</v>
      </c>
      <c r="AK809" s="200"/>
      <c r="AM809" s="200"/>
    </row>
    <row r="810" spans="1:39" s="108" customFormat="1" ht="12" customHeight="1">
      <c r="A810" s="216"/>
      <c r="B810" s="217"/>
      <c r="C810" s="1145" t="s">
        <v>398</v>
      </c>
      <c r="D810" s="1145"/>
      <c r="E810" s="1145"/>
      <c r="F810" s="196"/>
      <c r="G810" s="196"/>
      <c r="H810" s="196"/>
      <c r="I810" s="196"/>
      <c r="J810" s="198"/>
      <c r="K810" s="196"/>
      <c r="L810" s="218">
        <v>76.61</v>
      </c>
      <c r="M810" s="212"/>
      <c r="N810" s="199"/>
      <c r="Z810" s="193"/>
      <c r="AA810" s="200"/>
      <c r="AB810" s="200"/>
      <c r="AG810" s="200" t="s">
        <v>398</v>
      </c>
      <c r="AK810" s="200"/>
      <c r="AM810" s="200"/>
    </row>
    <row r="811" spans="1:39" s="108" customFormat="1" ht="22.5" customHeight="1">
      <c r="A811" s="194" t="s">
        <v>1159</v>
      </c>
      <c r="B811" s="195" t="s">
        <v>2262</v>
      </c>
      <c r="C811" s="1145" t="s">
        <v>2263</v>
      </c>
      <c r="D811" s="1145"/>
      <c r="E811" s="1145"/>
      <c r="F811" s="196" t="s">
        <v>673</v>
      </c>
      <c r="G811" s="196"/>
      <c r="H811" s="196"/>
      <c r="I811" s="247">
        <v>0.14000000000000001</v>
      </c>
      <c r="J811" s="222">
        <v>3217.41</v>
      </c>
      <c r="K811" s="196"/>
      <c r="L811" s="218">
        <v>450.44</v>
      </c>
      <c r="M811" s="196"/>
      <c r="N811" s="199"/>
      <c r="Z811" s="193"/>
      <c r="AA811" s="200"/>
      <c r="AB811" s="200" t="s">
        <v>2263</v>
      </c>
      <c r="AG811" s="200"/>
      <c r="AK811" s="200"/>
      <c r="AM811" s="200"/>
    </row>
    <row r="812" spans="1:39" s="108" customFormat="1" ht="12" customHeight="1">
      <c r="A812" s="216"/>
      <c r="B812" s="217"/>
      <c r="C812" s="1141" t="s">
        <v>1929</v>
      </c>
      <c r="D812" s="1141"/>
      <c r="E812" s="1141"/>
      <c r="F812" s="1141"/>
      <c r="G812" s="1141"/>
      <c r="H812" s="1141"/>
      <c r="I812" s="1141"/>
      <c r="J812" s="1141"/>
      <c r="K812" s="1141"/>
      <c r="L812" s="1141"/>
      <c r="M812" s="1141"/>
      <c r="N812" s="1146"/>
      <c r="Z812" s="193"/>
      <c r="AA812" s="200"/>
      <c r="AB812" s="200"/>
      <c r="AG812" s="200"/>
      <c r="AH812" s="109" t="s">
        <v>1929</v>
      </c>
      <c r="AK812" s="200"/>
      <c r="AM812" s="200"/>
    </row>
    <row r="813" spans="1:39" s="108" customFormat="1" ht="12" customHeight="1">
      <c r="A813" s="201"/>
      <c r="B813" s="202"/>
      <c r="C813" s="1141" t="s">
        <v>2259</v>
      </c>
      <c r="D813" s="1141"/>
      <c r="E813" s="1141"/>
      <c r="F813" s="1141"/>
      <c r="G813" s="1141"/>
      <c r="H813" s="1141"/>
      <c r="I813" s="1141"/>
      <c r="J813" s="1141"/>
      <c r="K813" s="1141"/>
      <c r="L813" s="1141"/>
      <c r="M813" s="1141"/>
      <c r="N813" s="1146"/>
      <c r="Z813" s="193"/>
      <c r="AA813" s="200"/>
      <c r="AB813" s="200"/>
      <c r="AG813" s="200"/>
      <c r="AJ813" s="109" t="s">
        <v>2259</v>
      </c>
      <c r="AK813" s="200"/>
      <c r="AM813" s="200"/>
    </row>
    <row r="814" spans="1:39" s="108" customFormat="1" ht="12" customHeight="1">
      <c r="A814" s="216"/>
      <c r="B814" s="217"/>
      <c r="C814" s="1145" t="s">
        <v>398</v>
      </c>
      <c r="D814" s="1145"/>
      <c r="E814" s="1145"/>
      <c r="F814" s="196"/>
      <c r="G814" s="196"/>
      <c r="H814" s="196"/>
      <c r="I814" s="196"/>
      <c r="J814" s="198"/>
      <c r="K814" s="196"/>
      <c r="L814" s="218">
        <v>450.44</v>
      </c>
      <c r="M814" s="212"/>
      <c r="N814" s="199"/>
      <c r="Z814" s="193"/>
      <c r="AA814" s="200"/>
      <c r="AB814" s="200"/>
      <c r="AG814" s="200" t="s">
        <v>398</v>
      </c>
      <c r="AK814" s="200"/>
      <c r="AM814" s="200"/>
    </row>
    <row r="815" spans="1:39" s="108" customFormat="1" ht="12" customHeight="1">
      <c r="A815" s="1147" t="s">
        <v>2264</v>
      </c>
      <c r="B815" s="1148"/>
      <c r="C815" s="1148"/>
      <c r="D815" s="1148"/>
      <c r="E815" s="1148"/>
      <c r="F815" s="1148"/>
      <c r="G815" s="1148"/>
      <c r="H815" s="1148"/>
      <c r="I815" s="1148"/>
      <c r="J815" s="1148"/>
      <c r="K815" s="1148"/>
      <c r="L815" s="1148"/>
      <c r="M815" s="1148"/>
      <c r="N815" s="1149"/>
      <c r="Z815" s="193"/>
      <c r="AA815" s="200" t="s">
        <v>2264</v>
      </c>
      <c r="AB815" s="200"/>
      <c r="AG815" s="200"/>
      <c r="AK815" s="200"/>
      <c r="AM815" s="200"/>
    </row>
    <row r="816" spans="1:39" s="108" customFormat="1" ht="22.5" customHeight="1">
      <c r="A816" s="194" t="s">
        <v>1163</v>
      </c>
      <c r="B816" s="195" t="s">
        <v>2265</v>
      </c>
      <c r="C816" s="1145" t="s">
        <v>2266</v>
      </c>
      <c r="D816" s="1145"/>
      <c r="E816" s="1145"/>
      <c r="F816" s="196" t="s">
        <v>486</v>
      </c>
      <c r="G816" s="196"/>
      <c r="H816" s="196"/>
      <c r="I816" s="251">
        <v>4</v>
      </c>
      <c r="J816" s="198"/>
      <c r="K816" s="196"/>
      <c r="L816" s="198"/>
      <c r="M816" s="196"/>
      <c r="N816" s="199"/>
      <c r="Z816" s="193"/>
      <c r="AA816" s="200"/>
      <c r="AB816" s="200" t="s">
        <v>2266</v>
      </c>
      <c r="AG816" s="200"/>
      <c r="AK816" s="200"/>
      <c r="AM816" s="200"/>
    </row>
    <row r="817" spans="1:39" s="108" customFormat="1" ht="33.75" customHeight="1">
      <c r="A817" s="203"/>
      <c r="B817" s="204" t="s">
        <v>385</v>
      </c>
      <c r="C817" s="1141" t="s">
        <v>386</v>
      </c>
      <c r="D817" s="1141"/>
      <c r="E817" s="1141"/>
      <c r="F817" s="1141"/>
      <c r="G817" s="1141"/>
      <c r="H817" s="1141"/>
      <c r="I817" s="1141"/>
      <c r="J817" s="1141"/>
      <c r="K817" s="1141"/>
      <c r="L817" s="1141"/>
      <c r="M817" s="1141"/>
      <c r="N817" s="1146"/>
      <c r="Z817" s="193"/>
      <c r="AA817" s="200"/>
      <c r="AB817" s="200"/>
      <c r="AC817" s="109" t="s">
        <v>386</v>
      </c>
      <c r="AG817" s="200"/>
      <c r="AK817" s="200"/>
      <c r="AM817" s="200"/>
    </row>
    <row r="818" spans="1:39" s="108" customFormat="1" ht="12">
      <c r="A818" s="205"/>
      <c r="B818" s="206">
        <v>1</v>
      </c>
      <c r="C818" s="1141" t="s">
        <v>446</v>
      </c>
      <c r="D818" s="1141"/>
      <c r="E818" s="1141"/>
      <c r="F818" s="207"/>
      <c r="G818" s="207"/>
      <c r="H818" s="207"/>
      <c r="I818" s="207"/>
      <c r="J818" s="208">
        <v>6.93</v>
      </c>
      <c r="K818" s="209">
        <v>1.25</v>
      </c>
      <c r="L818" s="208">
        <v>34.65</v>
      </c>
      <c r="M818" s="207"/>
      <c r="N818" s="210"/>
      <c r="Z818" s="193"/>
      <c r="AA818" s="200"/>
      <c r="AB818" s="200"/>
      <c r="AD818" s="109" t="s">
        <v>446</v>
      </c>
      <c r="AG818" s="200"/>
      <c r="AK818" s="200"/>
      <c r="AM818" s="200"/>
    </row>
    <row r="819" spans="1:39" s="108" customFormat="1" ht="12">
      <c r="A819" s="205"/>
      <c r="B819" s="206">
        <v>4</v>
      </c>
      <c r="C819" s="1141" t="s">
        <v>447</v>
      </c>
      <c r="D819" s="1141"/>
      <c r="E819" s="1141"/>
      <c r="F819" s="207"/>
      <c r="G819" s="207"/>
      <c r="H819" s="207"/>
      <c r="I819" s="207"/>
      <c r="J819" s="208">
        <v>10.64</v>
      </c>
      <c r="K819" s="207"/>
      <c r="L819" s="208">
        <v>42.56</v>
      </c>
      <c r="M819" s="207"/>
      <c r="N819" s="210"/>
      <c r="Z819" s="193"/>
      <c r="AA819" s="200"/>
      <c r="AB819" s="200"/>
      <c r="AD819" s="109" t="s">
        <v>447</v>
      </c>
      <c r="AG819" s="200"/>
      <c r="AK819" s="200"/>
      <c r="AM819" s="200"/>
    </row>
    <row r="820" spans="1:39" s="108" customFormat="1" ht="12">
      <c r="A820" s="205"/>
      <c r="B820" s="204"/>
      <c r="C820" s="1141" t="s">
        <v>448</v>
      </c>
      <c r="D820" s="1141"/>
      <c r="E820" s="1141"/>
      <c r="F820" s="207" t="s">
        <v>390</v>
      </c>
      <c r="G820" s="209">
        <v>0.72</v>
      </c>
      <c r="H820" s="209">
        <v>1.25</v>
      </c>
      <c r="I820" s="248">
        <v>3.6</v>
      </c>
      <c r="J820" s="204"/>
      <c r="K820" s="207"/>
      <c r="L820" s="204"/>
      <c r="M820" s="207"/>
      <c r="N820" s="210"/>
      <c r="Z820" s="193"/>
      <c r="AA820" s="200"/>
      <c r="AB820" s="200"/>
      <c r="AE820" s="109" t="s">
        <v>448</v>
      </c>
      <c r="AG820" s="200"/>
      <c r="AK820" s="200"/>
      <c r="AM820" s="200"/>
    </row>
    <row r="821" spans="1:39" s="108" customFormat="1" ht="12" customHeight="1">
      <c r="A821" s="205"/>
      <c r="B821" s="204"/>
      <c r="C821" s="1150" t="s">
        <v>391</v>
      </c>
      <c r="D821" s="1150"/>
      <c r="E821" s="1150"/>
      <c r="F821" s="212"/>
      <c r="G821" s="212"/>
      <c r="H821" s="212"/>
      <c r="I821" s="212"/>
      <c r="J821" s="213">
        <v>17.57</v>
      </c>
      <c r="K821" s="212"/>
      <c r="L821" s="213">
        <v>77.209999999999994</v>
      </c>
      <c r="M821" s="212"/>
      <c r="N821" s="214"/>
      <c r="Z821" s="193"/>
      <c r="AA821" s="200"/>
      <c r="AB821" s="200"/>
      <c r="AF821" s="109" t="s">
        <v>391</v>
      </c>
      <c r="AG821" s="200"/>
      <c r="AK821" s="200"/>
      <c r="AM821" s="200"/>
    </row>
    <row r="822" spans="1:39" s="108" customFormat="1" ht="12">
      <c r="A822" s="205"/>
      <c r="B822" s="204"/>
      <c r="C822" s="1141" t="s">
        <v>392</v>
      </c>
      <c r="D822" s="1141"/>
      <c r="E822" s="1141"/>
      <c r="F822" s="207"/>
      <c r="G822" s="207"/>
      <c r="H822" s="207"/>
      <c r="I822" s="207"/>
      <c r="J822" s="204"/>
      <c r="K822" s="207"/>
      <c r="L822" s="208">
        <v>34.65</v>
      </c>
      <c r="M822" s="207"/>
      <c r="N822" s="210"/>
      <c r="Z822" s="193"/>
      <c r="AA822" s="200"/>
      <c r="AB822" s="200"/>
      <c r="AE822" s="109" t="s">
        <v>392</v>
      </c>
      <c r="AG822" s="200"/>
      <c r="AK822" s="200"/>
      <c r="AM822" s="200"/>
    </row>
    <row r="823" spans="1:39" s="108" customFormat="1" ht="22.5" customHeight="1">
      <c r="A823" s="205"/>
      <c r="B823" s="204" t="s">
        <v>1014</v>
      </c>
      <c r="C823" s="1141" t="s">
        <v>1015</v>
      </c>
      <c r="D823" s="1141"/>
      <c r="E823" s="1141"/>
      <c r="F823" s="207" t="s">
        <v>395</v>
      </c>
      <c r="G823" s="215">
        <v>90</v>
      </c>
      <c r="H823" s="207"/>
      <c r="I823" s="215">
        <v>90</v>
      </c>
      <c r="J823" s="204"/>
      <c r="K823" s="207"/>
      <c r="L823" s="208">
        <v>31.19</v>
      </c>
      <c r="M823" s="207"/>
      <c r="N823" s="210"/>
      <c r="Z823" s="193"/>
      <c r="AA823" s="200"/>
      <c r="AB823" s="200"/>
      <c r="AE823" s="109" t="s">
        <v>1015</v>
      </c>
      <c r="AG823" s="200"/>
      <c r="AK823" s="200"/>
      <c r="AM823" s="200"/>
    </row>
    <row r="824" spans="1:39" s="108" customFormat="1" ht="22.5" customHeight="1">
      <c r="A824" s="205"/>
      <c r="B824" s="204" t="s">
        <v>1016</v>
      </c>
      <c r="C824" s="1141" t="s">
        <v>1017</v>
      </c>
      <c r="D824" s="1141"/>
      <c r="E824" s="1141"/>
      <c r="F824" s="207" t="s">
        <v>395</v>
      </c>
      <c r="G824" s="215">
        <v>46</v>
      </c>
      <c r="H824" s="207"/>
      <c r="I824" s="215">
        <v>46</v>
      </c>
      <c r="J824" s="204"/>
      <c r="K824" s="207"/>
      <c r="L824" s="208">
        <v>15.94</v>
      </c>
      <c r="M824" s="207"/>
      <c r="N824" s="210"/>
      <c r="Z824" s="193"/>
      <c r="AA824" s="200"/>
      <c r="AB824" s="200"/>
      <c r="AE824" s="109" t="s">
        <v>1017</v>
      </c>
      <c r="AG824" s="200"/>
      <c r="AK824" s="200"/>
      <c r="AM824" s="200"/>
    </row>
    <row r="825" spans="1:39" s="108" customFormat="1" ht="12" customHeight="1">
      <c r="A825" s="216"/>
      <c r="B825" s="217"/>
      <c r="C825" s="1145" t="s">
        <v>398</v>
      </c>
      <c r="D825" s="1145"/>
      <c r="E825" s="1145"/>
      <c r="F825" s="196"/>
      <c r="G825" s="196"/>
      <c r="H825" s="196"/>
      <c r="I825" s="196"/>
      <c r="J825" s="198"/>
      <c r="K825" s="196"/>
      <c r="L825" s="218">
        <v>124.34</v>
      </c>
      <c r="M825" s="212"/>
      <c r="N825" s="199"/>
      <c r="Z825" s="193"/>
      <c r="AA825" s="200"/>
      <c r="AB825" s="200"/>
      <c r="AG825" s="200" t="s">
        <v>398</v>
      </c>
      <c r="AK825" s="200"/>
      <c r="AM825" s="200"/>
    </row>
    <row r="826" spans="1:39" s="108" customFormat="1" ht="22.5" customHeight="1">
      <c r="A826" s="194" t="s">
        <v>1165</v>
      </c>
      <c r="B826" s="195" t="s">
        <v>2267</v>
      </c>
      <c r="C826" s="1145" t="s">
        <v>2268</v>
      </c>
      <c r="D826" s="1145"/>
      <c r="E826" s="1145"/>
      <c r="F826" s="196" t="s">
        <v>486</v>
      </c>
      <c r="G826" s="196"/>
      <c r="H826" s="196"/>
      <c r="I826" s="251">
        <v>4</v>
      </c>
      <c r="J826" s="218">
        <v>874.86</v>
      </c>
      <c r="K826" s="196"/>
      <c r="L826" s="222">
        <v>3499.44</v>
      </c>
      <c r="M826" s="196"/>
      <c r="N826" s="199"/>
      <c r="Z826" s="193"/>
      <c r="AA826" s="200"/>
      <c r="AB826" s="200" t="s">
        <v>2268</v>
      </c>
      <c r="AG826" s="200"/>
      <c r="AK826" s="200"/>
      <c r="AM826" s="200"/>
    </row>
    <row r="827" spans="1:39" s="108" customFormat="1" ht="12" customHeight="1">
      <c r="A827" s="216"/>
      <c r="B827" s="217"/>
      <c r="C827" s="1141" t="s">
        <v>1043</v>
      </c>
      <c r="D827" s="1141"/>
      <c r="E827" s="1141"/>
      <c r="F827" s="1141"/>
      <c r="G827" s="1141"/>
      <c r="H827" s="1141"/>
      <c r="I827" s="1141"/>
      <c r="J827" s="1141"/>
      <c r="K827" s="1141"/>
      <c r="L827" s="1141"/>
      <c r="M827" s="1141"/>
      <c r="N827" s="1146"/>
      <c r="Z827" s="193"/>
      <c r="AA827" s="200"/>
      <c r="AB827" s="200"/>
      <c r="AG827" s="200"/>
      <c r="AH827" s="109" t="s">
        <v>1043</v>
      </c>
      <c r="AK827" s="200"/>
      <c r="AM827" s="200"/>
    </row>
    <row r="828" spans="1:39" s="108" customFormat="1" ht="12" customHeight="1">
      <c r="A828" s="216"/>
      <c r="B828" s="217"/>
      <c r="C828" s="1145" t="s">
        <v>398</v>
      </c>
      <c r="D828" s="1145"/>
      <c r="E828" s="1145"/>
      <c r="F828" s="196"/>
      <c r="G828" s="196"/>
      <c r="H828" s="196"/>
      <c r="I828" s="196"/>
      <c r="J828" s="198"/>
      <c r="K828" s="196"/>
      <c r="L828" s="222">
        <v>3499.44</v>
      </c>
      <c r="M828" s="212"/>
      <c r="N828" s="199"/>
      <c r="Z828" s="193"/>
      <c r="AA828" s="200"/>
      <c r="AB828" s="200"/>
      <c r="AG828" s="200" t="s">
        <v>398</v>
      </c>
      <c r="AK828" s="200"/>
      <c r="AM828" s="200"/>
    </row>
    <row r="829" spans="1:39" s="108" customFormat="1" ht="12" customHeight="1">
      <c r="A829" s="1147" t="s">
        <v>2269</v>
      </c>
      <c r="B829" s="1148"/>
      <c r="C829" s="1148"/>
      <c r="D829" s="1148"/>
      <c r="E829" s="1148"/>
      <c r="F829" s="1148"/>
      <c r="G829" s="1148"/>
      <c r="H829" s="1148"/>
      <c r="I829" s="1148"/>
      <c r="J829" s="1148"/>
      <c r="K829" s="1148"/>
      <c r="L829" s="1148"/>
      <c r="M829" s="1148"/>
      <c r="N829" s="1149"/>
      <c r="Z829" s="193"/>
      <c r="AA829" s="200" t="s">
        <v>2269</v>
      </c>
      <c r="AB829" s="200"/>
      <c r="AG829" s="200"/>
      <c r="AK829" s="200"/>
      <c r="AM829" s="200"/>
    </row>
    <row r="830" spans="1:39" s="108" customFormat="1" ht="22.5" customHeight="1">
      <c r="A830" s="194" t="s">
        <v>1168</v>
      </c>
      <c r="B830" s="195" t="s">
        <v>2270</v>
      </c>
      <c r="C830" s="1145" t="s">
        <v>2271</v>
      </c>
      <c r="D830" s="1145"/>
      <c r="E830" s="1145"/>
      <c r="F830" s="196" t="s">
        <v>486</v>
      </c>
      <c r="G830" s="196"/>
      <c r="H830" s="196"/>
      <c r="I830" s="251">
        <v>2</v>
      </c>
      <c r="J830" s="198"/>
      <c r="K830" s="196"/>
      <c r="L830" s="198"/>
      <c r="M830" s="196"/>
      <c r="N830" s="199"/>
      <c r="Z830" s="193"/>
      <c r="AA830" s="200"/>
      <c r="AB830" s="200" t="s">
        <v>2271</v>
      </c>
      <c r="AG830" s="200"/>
      <c r="AK830" s="200"/>
      <c r="AM830" s="200"/>
    </row>
    <row r="831" spans="1:39" s="108" customFormat="1" ht="33.75" customHeight="1">
      <c r="A831" s="203"/>
      <c r="B831" s="204" t="s">
        <v>385</v>
      </c>
      <c r="C831" s="1141" t="s">
        <v>386</v>
      </c>
      <c r="D831" s="1141"/>
      <c r="E831" s="1141"/>
      <c r="F831" s="1141"/>
      <c r="G831" s="1141"/>
      <c r="H831" s="1141"/>
      <c r="I831" s="1141"/>
      <c r="J831" s="1141"/>
      <c r="K831" s="1141"/>
      <c r="L831" s="1141"/>
      <c r="M831" s="1141"/>
      <c r="N831" s="1146"/>
      <c r="Z831" s="193"/>
      <c r="AA831" s="200"/>
      <c r="AB831" s="200"/>
      <c r="AC831" s="109" t="s">
        <v>386</v>
      </c>
      <c r="AG831" s="200"/>
      <c r="AK831" s="200"/>
      <c r="AM831" s="200"/>
    </row>
    <row r="832" spans="1:39" s="108" customFormat="1" ht="12">
      <c r="A832" s="205"/>
      <c r="B832" s="206">
        <v>1</v>
      </c>
      <c r="C832" s="1141" t="s">
        <v>446</v>
      </c>
      <c r="D832" s="1141"/>
      <c r="E832" s="1141"/>
      <c r="F832" s="207"/>
      <c r="G832" s="207"/>
      <c r="H832" s="207"/>
      <c r="I832" s="207"/>
      <c r="J832" s="208">
        <v>18.14</v>
      </c>
      <c r="K832" s="209">
        <v>1.25</v>
      </c>
      <c r="L832" s="208">
        <v>45.35</v>
      </c>
      <c r="M832" s="207"/>
      <c r="N832" s="210"/>
      <c r="Z832" s="193"/>
      <c r="AA832" s="200"/>
      <c r="AB832" s="200"/>
      <c r="AD832" s="109" t="s">
        <v>446</v>
      </c>
      <c r="AG832" s="200"/>
      <c r="AK832" s="200"/>
      <c r="AM832" s="200"/>
    </row>
    <row r="833" spans="1:39" s="108" customFormat="1" ht="12">
      <c r="A833" s="205"/>
      <c r="B833" s="206">
        <v>4</v>
      </c>
      <c r="C833" s="1141" t="s">
        <v>447</v>
      </c>
      <c r="D833" s="1141"/>
      <c r="E833" s="1141"/>
      <c r="F833" s="207"/>
      <c r="G833" s="207"/>
      <c r="H833" s="207"/>
      <c r="I833" s="207"/>
      <c r="J833" s="208">
        <v>0.83</v>
      </c>
      <c r="K833" s="207"/>
      <c r="L833" s="208">
        <v>1.66</v>
      </c>
      <c r="M833" s="207"/>
      <c r="N833" s="210"/>
      <c r="Z833" s="193"/>
      <c r="AA833" s="200"/>
      <c r="AB833" s="200"/>
      <c r="AD833" s="109" t="s">
        <v>447</v>
      </c>
      <c r="AG833" s="200"/>
      <c r="AK833" s="200"/>
      <c r="AM833" s="200"/>
    </row>
    <row r="834" spans="1:39" s="108" customFormat="1" ht="12">
      <c r="A834" s="205"/>
      <c r="B834" s="204"/>
      <c r="C834" s="1141" t="s">
        <v>448</v>
      </c>
      <c r="D834" s="1141"/>
      <c r="E834" s="1141"/>
      <c r="F834" s="207" t="s">
        <v>390</v>
      </c>
      <c r="G834" s="215">
        <v>2</v>
      </c>
      <c r="H834" s="209">
        <v>1.25</v>
      </c>
      <c r="I834" s="215">
        <v>5</v>
      </c>
      <c r="J834" s="204"/>
      <c r="K834" s="207"/>
      <c r="L834" s="204"/>
      <c r="M834" s="207"/>
      <c r="N834" s="210"/>
      <c r="Z834" s="193"/>
      <c r="AA834" s="200"/>
      <c r="AB834" s="200"/>
      <c r="AE834" s="109" t="s">
        <v>448</v>
      </c>
      <c r="AG834" s="200"/>
      <c r="AK834" s="200"/>
      <c r="AM834" s="200"/>
    </row>
    <row r="835" spans="1:39" s="108" customFormat="1" ht="12" customHeight="1">
      <c r="A835" s="205"/>
      <c r="B835" s="204"/>
      <c r="C835" s="1150" t="s">
        <v>391</v>
      </c>
      <c r="D835" s="1150"/>
      <c r="E835" s="1150"/>
      <c r="F835" s="212"/>
      <c r="G835" s="212"/>
      <c r="H835" s="212"/>
      <c r="I835" s="212"/>
      <c r="J835" s="213">
        <v>18.97</v>
      </c>
      <c r="K835" s="212"/>
      <c r="L835" s="213">
        <v>47.01</v>
      </c>
      <c r="M835" s="212"/>
      <c r="N835" s="214"/>
      <c r="Z835" s="193"/>
      <c r="AA835" s="200"/>
      <c r="AB835" s="200"/>
      <c r="AF835" s="109" t="s">
        <v>391</v>
      </c>
      <c r="AG835" s="200"/>
      <c r="AK835" s="200"/>
      <c r="AM835" s="200"/>
    </row>
    <row r="836" spans="1:39" s="108" customFormat="1" ht="12">
      <c r="A836" s="205"/>
      <c r="B836" s="204"/>
      <c r="C836" s="1141" t="s">
        <v>392</v>
      </c>
      <c r="D836" s="1141"/>
      <c r="E836" s="1141"/>
      <c r="F836" s="207"/>
      <c r="G836" s="207"/>
      <c r="H836" s="207"/>
      <c r="I836" s="207"/>
      <c r="J836" s="204"/>
      <c r="K836" s="207"/>
      <c r="L836" s="208">
        <v>45.35</v>
      </c>
      <c r="M836" s="207"/>
      <c r="N836" s="210"/>
      <c r="Z836" s="193"/>
      <c r="AA836" s="200"/>
      <c r="AB836" s="200"/>
      <c r="AE836" s="109" t="s">
        <v>392</v>
      </c>
      <c r="AG836" s="200"/>
      <c r="AK836" s="200"/>
      <c r="AM836" s="200"/>
    </row>
    <row r="837" spans="1:39" s="108" customFormat="1" ht="22.5" customHeight="1">
      <c r="A837" s="205"/>
      <c r="B837" s="204" t="s">
        <v>1014</v>
      </c>
      <c r="C837" s="1141" t="s">
        <v>1015</v>
      </c>
      <c r="D837" s="1141"/>
      <c r="E837" s="1141"/>
      <c r="F837" s="207" t="s">
        <v>395</v>
      </c>
      <c r="G837" s="215">
        <v>90</v>
      </c>
      <c r="H837" s="207"/>
      <c r="I837" s="215">
        <v>90</v>
      </c>
      <c r="J837" s="204"/>
      <c r="K837" s="207"/>
      <c r="L837" s="208">
        <v>40.82</v>
      </c>
      <c r="M837" s="207"/>
      <c r="N837" s="210"/>
      <c r="Z837" s="193"/>
      <c r="AA837" s="200"/>
      <c r="AB837" s="200"/>
      <c r="AE837" s="109" t="s">
        <v>1015</v>
      </c>
      <c r="AG837" s="200"/>
      <c r="AK837" s="200"/>
      <c r="AM837" s="200"/>
    </row>
    <row r="838" spans="1:39" s="108" customFormat="1" ht="22.5" customHeight="1">
      <c r="A838" s="205"/>
      <c r="B838" s="204" t="s">
        <v>1016</v>
      </c>
      <c r="C838" s="1141" t="s">
        <v>1017</v>
      </c>
      <c r="D838" s="1141"/>
      <c r="E838" s="1141"/>
      <c r="F838" s="207" t="s">
        <v>395</v>
      </c>
      <c r="G838" s="215">
        <v>46</v>
      </c>
      <c r="H838" s="207"/>
      <c r="I838" s="215">
        <v>46</v>
      </c>
      <c r="J838" s="204"/>
      <c r="K838" s="207"/>
      <c r="L838" s="208">
        <v>20.86</v>
      </c>
      <c r="M838" s="207"/>
      <c r="N838" s="210"/>
      <c r="Z838" s="193"/>
      <c r="AA838" s="200"/>
      <c r="AB838" s="200"/>
      <c r="AE838" s="109" t="s">
        <v>1017</v>
      </c>
      <c r="AG838" s="200"/>
      <c r="AK838" s="200"/>
      <c r="AM838" s="200"/>
    </row>
    <row r="839" spans="1:39" s="108" customFormat="1" ht="12" customHeight="1">
      <c r="A839" s="216"/>
      <c r="B839" s="217"/>
      <c r="C839" s="1145" t="s">
        <v>398</v>
      </c>
      <c r="D839" s="1145"/>
      <c r="E839" s="1145"/>
      <c r="F839" s="196"/>
      <c r="G839" s="196"/>
      <c r="H839" s="196"/>
      <c r="I839" s="196"/>
      <c r="J839" s="198"/>
      <c r="K839" s="196"/>
      <c r="L839" s="218">
        <v>108.69</v>
      </c>
      <c r="M839" s="212"/>
      <c r="N839" s="199"/>
      <c r="Z839" s="193"/>
      <c r="AA839" s="200"/>
      <c r="AB839" s="200"/>
      <c r="AG839" s="200" t="s">
        <v>398</v>
      </c>
      <c r="AK839" s="200"/>
      <c r="AM839" s="200"/>
    </row>
    <row r="840" spans="1:39" s="108" customFormat="1" ht="45" customHeight="1">
      <c r="A840" s="194" t="s">
        <v>2272</v>
      </c>
      <c r="B840" s="195" t="s">
        <v>2273</v>
      </c>
      <c r="C840" s="1145" t="s">
        <v>2274</v>
      </c>
      <c r="D840" s="1145"/>
      <c r="E840" s="1145"/>
      <c r="F840" s="196" t="s">
        <v>2067</v>
      </c>
      <c r="G840" s="196"/>
      <c r="H840" s="196"/>
      <c r="I840" s="251">
        <v>2</v>
      </c>
      <c r="J840" s="222">
        <v>12075</v>
      </c>
      <c r="K840" s="219">
        <v>1.04236</v>
      </c>
      <c r="L840" s="222">
        <v>5075.2</v>
      </c>
      <c r="M840" s="247">
        <v>4.96</v>
      </c>
      <c r="N840" s="260">
        <v>25173</v>
      </c>
      <c r="Z840" s="193"/>
      <c r="AA840" s="200"/>
      <c r="AB840" s="200" t="s">
        <v>2274</v>
      </c>
      <c r="AG840" s="200"/>
      <c r="AK840" s="200"/>
      <c r="AM840" s="200"/>
    </row>
    <row r="841" spans="1:39" s="108" customFormat="1" ht="12" customHeight="1">
      <c r="A841" s="216"/>
      <c r="B841" s="217"/>
      <c r="C841" s="1141" t="s">
        <v>1043</v>
      </c>
      <c r="D841" s="1141"/>
      <c r="E841" s="1141"/>
      <c r="F841" s="1141"/>
      <c r="G841" s="1141"/>
      <c r="H841" s="1141"/>
      <c r="I841" s="1141"/>
      <c r="J841" s="1141"/>
      <c r="K841" s="1141"/>
      <c r="L841" s="1141"/>
      <c r="M841" s="1141"/>
      <c r="N841" s="1146"/>
      <c r="Z841" s="193"/>
      <c r="AA841" s="200"/>
      <c r="AB841" s="200"/>
      <c r="AG841" s="200"/>
      <c r="AH841" s="109" t="s">
        <v>1043</v>
      </c>
      <c r="AK841" s="200"/>
      <c r="AM841" s="200"/>
    </row>
    <row r="842" spans="1:39" s="108" customFormat="1" ht="12" customHeight="1">
      <c r="A842" s="201"/>
      <c r="B842" s="202"/>
      <c r="C842" s="1141" t="s">
        <v>2275</v>
      </c>
      <c r="D842" s="1141"/>
      <c r="E842" s="1141"/>
      <c r="F842" s="1141"/>
      <c r="G842" s="1141"/>
      <c r="H842" s="1141"/>
      <c r="I842" s="1141"/>
      <c r="J842" s="1141"/>
      <c r="K842" s="1141"/>
      <c r="L842" s="1141"/>
      <c r="M842" s="1141"/>
      <c r="N842" s="1146"/>
      <c r="Z842" s="193"/>
      <c r="AA842" s="200"/>
      <c r="AB842" s="200"/>
      <c r="AG842" s="200"/>
      <c r="AI842" s="109" t="s">
        <v>2275</v>
      </c>
      <c r="AK842" s="200"/>
      <c r="AM842" s="200"/>
    </row>
    <row r="843" spans="1:39" s="108" customFormat="1" ht="22.5" customHeight="1">
      <c r="A843" s="203"/>
      <c r="B843" s="204" t="s">
        <v>925</v>
      </c>
      <c r="C843" s="1141" t="s">
        <v>926</v>
      </c>
      <c r="D843" s="1141"/>
      <c r="E843" s="1141"/>
      <c r="F843" s="1141"/>
      <c r="G843" s="1141"/>
      <c r="H843" s="1141"/>
      <c r="I843" s="1141"/>
      <c r="J843" s="1141"/>
      <c r="K843" s="1141"/>
      <c r="L843" s="1141"/>
      <c r="M843" s="1141"/>
      <c r="N843" s="1146"/>
      <c r="Z843" s="193"/>
      <c r="AA843" s="200"/>
      <c r="AB843" s="200"/>
      <c r="AC843" s="109" t="s">
        <v>926</v>
      </c>
      <c r="AG843" s="200"/>
      <c r="AK843" s="200"/>
      <c r="AM843" s="200"/>
    </row>
    <row r="844" spans="1:39" s="108" customFormat="1" ht="22.5" customHeight="1">
      <c r="A844" s="203"/>
      <c r="B844" s="204" t="s">
        <v>927</v>
      </c>
      <c r="C844" s="1141" t="s">
        <v>928</v>
      </c>
      <c r="D844" s="1141"/>
      <c r="E844" s="1141"/>
      <c r="F844" s="1141"/>
      <c r="G844" s="1141"/>
      <c r="H844" s="1141"/>
      <c r="I844" s="1141"/>
      <c r="J844" s="1141"/>
      <c r="K844" s="1141"/>
      <c r="L844" s="1141"/>
      <c r="M844" s="1141"/>
      <c r="N844" s="1146"/>
      <c r="Z844" s="193"/>
      <c r="AA844" s="200"/>
      <c r="AB844" s="200"/>
      <c r="AC844" s="109" t="s">
        <v>928</v>
      </c>
      <c r="AG844" s="200"/>
      <c r="AK844" s="200"/>
      <c r="AM844" s="200"/>
    </row>
    <row r="845" spans="1:39" s="108" customFormat="1" ht="12" customHeight="1">
      <c r="A845" s="216"/>
      <c r="B845" s="217"/>
      <c r="C845" s="1145" t="s">
        <v>398</v>
      </c>
      <c r="D845" s="1145"/>
      <c r="E845" s="1145"/>
      <c r="F845" s="196"/>
      <c r="G845" s="196"/>
      <c r="H845" s="196"/>
      <c r="I845" s="196"/>
      <c r="J845" s="198"/>
      <c r="K845" s="196"/>
      <c r="L845" s="222">
        <v>5075.2</v>
      </c>
      <c r="M845" s="212"/>
      <c r="N845" s="260">
        <v>25173</v>
      </c>
      <c r="Z845" s="193"/>
      <c r="AA845" s="200"/>
      <c r="AB845" s="200"/>
      <c r="AG845" s="200" t="s">
        <v>398</v>
      </c>
      <c r="AK845" s="200"/>
      <c r="AM845" s="200"/>
    </row>
    <row r="846" spans="1:39" s="108" customFormat="1" ht="12" customHeight="1">
      <c r="A846" s="1147" t="s">
        <v>2276</v>
      </c>
      <c r="B846" s="1148"/>
      <c r="C846" s="1148"/>
      <c r="D846" s="1148"/>
      <c r="E846" s="1148"/>
      <c r="F846" s="1148"/>
      <c r="G846" s="1148"/>
      <c r="H846" s="1148"/>
      <c r="I846" s="1148"/>
      <c r="J846" s="1148"/>
      <c r="K846" s="1148"/>
      <c r="L846" s="1148"/>
      <c r="M846" s="1148"/>
      <c r="N846" s="1149"/>
      <c r="Z846" s="193"/>
      <c r="AA846" s="200" t="s">
        <v>2276</v>
      </c>
      <c r="AB846" s="200"/>
      <c r="AG846" s="200"/>
      <c r="AK846" s="200"/>
      <c r="AM846" s="200"/>
    </row>
    <row r="847" spans="1:39" s="108" customFormat="1" ht="33.75" customHeight="1">
      <c r="A847" s="194" t="s">
        <v>1175</v>
      </c>
      <c r="B847" s="195" t="s">
        <v>2277</v>
      </c>
      <c r="C847" s="1145" t="s">
        <v>2278</v>
      </c>
      <c r="D847" s="1145"/>
      <c r="E847" s="1145"/>
      <c r="F847" s="196" t="s">
        <v>486</v>
      </c>
      <c r="G847" s="196"/>
      <c r="H847" s="196"/>
      <c r="I847" s="251">
        <v>1</v>
      </c>
      <c r="J847" s="198"/>
      <c r="K847" s="196"/>
      <c r="L847" s="198"/>
      <c r="M847" s="196"/>
      <c r="N847" s="199"/>
      <c r="Z847" s="193"/>
      <c r="AA847" s="200"/>
      <c r="AB847" s="200" t="s">
        <v>2278</v>
      </c>
      <c r="AG847" s="200"/>
      <c r="AK847" s="200"/>
      <c r="AM847" s="200"/>
    </row>
    <row r="848" spans="1:39" s="108" customFormat="1" ht="33.75" customHeight="1">
      <c r="A848" s="203"/>
      <c r="B848" s="204" t="s">
        <v>385</v>
      </c>
      <c r="C848" s="1141" t="s">
        <v>386</v>
      </c>
      <c r="D848" s="1141"/>
      <c r="E848" s="1141"/>
      <c r="F848" s="1141"/>
      <c r="G848" s="1141"/>
      <c r="H848" s="1141"/>
      <c r="I848" s="1141"/>
      <c r="J848" s="1141"/>
      <c r="K848" s="1141"/>
      <c r="L848" s="1141"/>
      <c r="M848" s="1141"/>
      <c r="N848" s="1146"/>
      <c r="Z848" s="193"/>
      <c r="AA848" s="200"/>
      <c r="AB848" s="200"/>
      <c r="AC848" s="109" t="s">
        <v>386</v>
      </c>
      <c r="AG848" s="200"/>
      <c r="AK848" s="200"/>
      <c r="AM848" s="200"/>
    </row>
    <row r="849" spans="1:39" s="108" customFormat="1" ht="12">
      <c r="A849" s="205"/>
      <c r="B849" s="206">
        <v>1</v>
      </c>
      <c r="C849" s="1141" t="s">
        <v>446</v>
      </c>
      <c r="D849" s="1141"/>
      <c r="E849" s="1141"/>
      <c r="F849" s="207"/>
      <c r="G849" s="207"/>
      <c r="H849" s="207"/>
      <c r="I849" s="207"/>
      <c r="J849" s="208">
        <v>34.630000000000003</v>
      </c>
      <c r="K849" s="209">
        <v>1.25</v>
      </c>
      <c r="L849" s="208">
        <v>43.29</v>
      </c>
      <c r="M849" s="207"/>
      <c r="N849" s="210"/>
      <c r="Z849" s="193"/>
      <c r="AA849" s="200"/>
      <c r="AB849" s="200"/>
      <c r="AD849" s="109" t="s">
        <v>446</v>
      </c>
      <c r="AG849" s="200"/>
      <c r="AK849" s="200"/>
      <c r="AM849" s="200"/>
    </row>
    <row r="850" spans="1:39" s="108" customFormat="1" ht="12">
      <c r="A850" s="205"/>
      <c r="B850" s="206">
        <v>4</v>
      </c>
      <c r="C850" s="1141" t="s">
        <v>447</v>
      </c>
      <c r="D850" s="1141"/>
      <c r="E850" s="1141"/>
      <c r="F850" s="207"/>
      <c r="G850" s="207"/>
      <c r="H850" s="207"/>
      <c r="I850" s="207"/>
      <c r="J850" s="208">
        <v>3.87</v>
      </c>
      <c r="K850" s="207"/>
      <c r="L850" s="208">
        <v>3.87</v>
      </c>
      <c r="M850" s="207"/>
      <c r="N850" s="210"/>
      <c r="Z850" s="193"/>
      <c r="AA850" s="200"/>
      <c r="AB850" s="200"/>
      <c r="AD850" s="109" t="s">
        <v>447</v>
      </c>
      <c r="AG850" s="200"/>
      <c r="AK850" s="200"/>
      <c r="AM850" s="200"/>
    </row>
    <row r="851" spans="1:39" s="108" customFormat="1" ht="12">
      <c r="A851" s="205"/>
      <c r="B851" s="204"/>
      <c r="C851" s="1141" t="s">
        <v>448</v>
      </c>
      <c r="D851" s="1141"/>
      <c r="E851" s="1141"/>
      <c r="F851" s="207" t="s">
        <v>390</v>
      </c>
      <c r="G851" s="248">
        <v>3.6</v>
      </c>
      <c r="H851" s="209">
        <v>1.25</v>
      </c>
      <c r="I851" s="248">
        <v>4.5</v>
      </c>
      <c r="J851" s="204"/>
      <c r="K851" s="207"/>
      <c r="L851" s="204"/>
      <c r="M851" s="207"/>
      <c r="N851" s="210"/>
      <c r="Z851" s="193"/>
      <c r="AA851" s="200"/>
      <c r="AB851" s="200"/>
      <c r="AE851" s="109" t="s">
        <v>448</v>
      </c>
      <c r="AG851" s="200"/>
      <c r="AK851" s="200"/>
      <c r="AM851" s="200"/>
    </row>
    <row r="852" spans="1:39" s="108" customFormat="1" ht="12" customHeight="1">
      <c r="A852" s="205"/>
      <c r="B852" s="204"/>
      <c r="C852" s="1150" t="s">
        <v>391</v>
      </c>
      <c r="D852" s="1150"/>
      <c r="E852" s="1150"/>
      <c r="F852" s="212"/>
      <c r="G852" s="212"/>
      <c r="H852" s="212"/>
      <c r="I852" s="212"/>
      <c r="J852" s="213">
        <v>38.5</v>
      </c>
      <c r="K852" s="212"/>
      <c r="L852" s="213">
        <v>47.16</v>
      </c>
      <c r="M852" s="212"/>
      <c r="N852" s="214"/>
      <c r="Z852" s="193"/>
      <c r="AA852" s="200"/>
      <c r="AB852" s="200"/>
      <c r="AF852" s="109" t="s">
        <v>391</v>
      </c>
      <c r="AG852" s="200"/>
      <c r="AK852" s="200"/>
      <c r="AM852" s="200"/>
    </row>
    <row r="853" spans="1:39" s="108" customFormat="1" ht="12">
      <c r="A853" s="205"/>
      <c r="B853" s="204"/>
      <c r="C853" s="1141" t="s">
        <v>392</v>
      </c>
      <c r="D853" s="1141"/>
      <c r="E853" s="1141"/>
      <c r="F853" s="207"/>
      <c r="G853" s="207"/>
      <c r="H853" s="207"/>
      <c r="I853" s="207"/>
      <c r="J853" s="204"/>
      <c r="K853" s="207"/>
      <c r="L853" s="208">
        <v>43.29</v>
      </c>
      <c r="M853" s="207"/>
      <c r="N853" s="210"/>
      <c r="Z853" s="193"/>
      <c r="AA853" s="200"/>
      <c r="AB853" s="200"/>
      <c r="AE853" s="109" t="s">
        <v>392</v>
      </c>
      <c r="AG853" s="200"/>
      <c r="AK853" s="200"/>
      <c r="AM853" s="200"/>
    </row>
    <row r="854" spans="1:39" s="108" customFormat="1" ht="22.5" customHeight="1">
      <c r="A854" s="205"/>
      <c r="B854" s="204" t="s">
        <v>1014</v>
      </c>
      <c r="C854" s="1141" t="s">
        <v>1015</v>
      </c>
      <c r="D854" s="1141"/>
      <c r="E854" s="1141"/>
      <c r="F854" s="207" t="s">
        <v>395</v>
      </c>
      <c r="G854" s="215">
        <v>90</v>
      </c>
      <c r="H854" s="207"/>
      <c r="I854" s="215">
        <v>90</v>
      </c>
      <c r="J854" s="204"/>
      <c r="K854" s="207"/>
      <c r="L854" s="208">
        <v>38.96</v>
      </c>
      <c r="M854" s="207"/>
      <c r="N854" s="210"/>
      <c r="Z854" s="193"/>
      <c r="AA854" s="200"/>
      <c r="AB854" s="200"/>
      <c r="AE854" s="109" t="s">
        <v>1015</v>
      </c>
      <c r="AG854" s="200"/>
      <c r="AK854" s="200"/>
      <c r="AM854" s="200"/>
    </row>
    <row r="855" spans="1:39" s="108" customFormat="1" ht="22.5" customHeight="1">
      <c r="A855" s="205"/>
      <c r="B855" s="204" t="s">
        <v>1016</v>
      </c>
      <c r="C855" s="1141" t="s">
        <v>1017</v>
      </c>
      <c r="D855" s="1141"/>
      <c r="E855" s="1141"/>
      <c r="F855" s="207" t="s">
        <v>395</v>
      </c>
      <c r="G855" s="215">
        <v>46</v>
      </c>
      <c r="H855" s="207"/>
      <c r="I855" s="215">
        <v>46</v>
      </c>
      <c r="J855" s="204"/>
      <c r="K855" s="207"/>
      <c r="L855" s="208">
        <v>19.91</v>
      </c>
      <c r="M855" s="207"/>
      <c r="N855" s="210"/>
      <c r="Z855" s="193"/>
      <c r="AA855" s="200"/>
      <c r="AB855" s="200"/>
      <c r="AE855" s="109" t="s">
        <v>1017</v>
      </c>
      <c r="AG855" s="200"/>
      <c r="AK855" s="200"/>
      <c r="AM855" s="200"/>
    </row>
    <row r="856" spans="1:39" s="108" customFormat="1" ht="12" customHeight="1">
      <c r="A856" s="216"/>
      <c r="B856" s="217"/>
      <c r="C856" s="1145" t="s">
        <v>398</v>
      </c>
      <c r="D856" s="1145"/>
      <c r="E856" s="1145"/>
      <c r="F856" s="196"/>
      <c r="G856" s="196"/>
      <c r="H856" s="196"/>
      <c r="I856" s="196"/>
      <c r="J856" s="198"/>
      <c r="K856" s="196"/>
      <c r="L856" s="218">
        <v>106.03</v>
      </c>
      <c r="M856" s="212"/>
      <c r="N856" s="199"/>
      <c r="Z856" s="193"/>
      <c r="AA856" s="200"/>
      <c r="AB856" s="200"/>
      <c r="AG856" s="200" t="s">
        <v>398</v>
      </c>
      <c r="AK856" s="200"/>
      <c r="AM856" s="200"/>
    </row>
    <row r="857" spans="1:39" s="108" customFormat="1" ht="45" customHeight="1">
      <c r="A857" s="194" t="s">
        <v>2279</v>
      </c>
      <c r="B857" s="195" t="s">
        <v>2280</v>
      </c>
      <c r="C857" s="1145" t="s">
        <v>2281</v>
      </c>
      <c r="D857" s="1145"/>
      <c r="E857" s="1145"/>
      <c r="F857" s="196" t="s">
        <v>486</v>
      </c>
      <c r="G857" s="196"/>
      <c r="H857" s="196"/>
      <c r="I857" s="251">
        <v>1</v>
      </c>
      <c r="J857" s="222">
        <v>6416.67</v>
      </c>
      <c r="K857" s="219">
        <v>1.04236</v>
      </c>
      <c r="L857" s="222">
        <v>1348.39</v>
      </c>
      <c r="M857" s="247">
        <v>4.96</v>
      </c>
      <c r="N857" s="260">
        <v>6688</v>
      </c>
      <c r="Z857" s="193"/>
      <c r="AA857" s="200"/>
      <c r="AB857" s="200" t="s">
        <v>2281</v>
      </c>
      <c r="AG857" s="200"/>
      <c r="AK857" s="200"/>
      <c r="AM857" s="200"/>
    </row>
    <row r="858" spans="1:39" s="108" customFormat="1" ht="12" customHeight="1">
      <c r="A858" s="216"/>
      <c r="B858" s="217"/>
      <c r="C858" s="1141" t="s">
        <v>923</v>
      </c>
      <c r="D858" s="1141"/>
      <c r="E858" s="1141"/>
      <c r="F858" s="1141"/>
      <c r="G858" s="1141"/>
      <c r="H858" s="1141"/>
      <c r="I858" s="1141"/>
      <c r="J858" s="1141"/>
      <c r="K858" s="1141"/>
      <c r="L858" s="1141"/>
      <c r="M858" s="1141"/>
      <c r="N858" s="1146"/>
      <c r="Z858" s="193"/>
      <c r="AA858" s="200"/>
      <c r="AB858" s="200"/>
      <c r="AG858" s="200"/>
      <c r="AH858" s="109" t="s">
        <v>923</v>
      </c>
      <c r="AK858" s="200"/>
      <c r="AM858" s="200"/>
    </row>
    <row r="859" spans="1:39" s="108" customFormat="1" ht="12" customHeight="1">
      <c r="A859" s="201"/>
      <c r="B859" s="202"/>
      <c r="C859" s="1141" t="s">
        <v>2282</v>
      </c>
      <c r="D859" s="1141"/>
      <c r="E859" s="1141"/>
      <c r="F859" s="1141"/>
      <c r="G859" s="1141"/>
      <c r="H859" s="1141"/>
      <c r="I859" s="1141"/>
      <c r="J859" s="1141"/>
      <c r="K859" s="1141"/>
      <c r="L859" s="1141"/>
      <c r="M859" s="1141"/>
      <c r="N859" s="1146"/>
      <c r="Z859" s="193"/>
      <c r="AA859" s="200"/>
      <c r="AB859" s="200"/>
      <c r="AG859" s="200"/>
      <c r="AI859" s="109" t="s">
        <v>2282</v>
      </c>
      <c r="AK859" s="200"/>
      <c r="AM859" s="200"/>
    </row>
    <row r="860" spans="1:39" s="108" customFormat="1" ht="22.5" customHeight="1">
      <c r="A860" s="203"/>
      <c r="B860" s="204" t="s">
        <v>925</v>
      </c>
      <c r="C860" s="1141" t="s">
        <v>926</v>
      </c>
      <c r="D860" s="1141"/>
      <c r="E860" s="1141"/>
      <c r="F860" s="1141"/>
      <c r="G860" s="1141"/>
      <c r="H860" s="1141"/>
      <c r="I860" s="1141"/>
      <c r="J860" s="1141"/>
      <c r="K860" s="1141"/>
      <c r="L860" s="1141"/>
      <c r="M860" s="1141"/>
      <c r="N860" s="1146"/>
      <c r="Z860" s="193"/>
      <c r="AA860" s="200"/>
      <c r="AB860" s="200"/>
      <c r="AC860" s="109" t="s">
        <v>926</v>
      </c>
      <c r="AG860" s="200"/>
      <c r="AK860" s="200"/>
      <c r="AM860" s="200"/>
    </row>
    <row r="861" spans="1:39" s="108" customFormat="1" ht="22.5" customHeight="1">
      <c r="A861" s="203"/>
      <c r="B861" s="204" t="s">
        <v>927</v>
      </c>
      <c r="C861" s="1141" t="s">
        <v>928</v>
      </c>
      <c r="D861" s="1141"/>
      <c r="E861" s="1141"/>
      <c r="F861" s="1141"/>
      <c r="G861" s="1141"/>
      <c r="H861" s="1141"/>
      <c r="I861" s="1141"/>
      <c r="J861" s="1141"/>
      <c r="K861" s="1141"/>
      <c r="L861" s="1141"/>
      <c r="M861" s="1141"/>
      <c r="N861" s="1146"/>
      <c r="Z861" s="193"/>
      <c r="AA861" s="200"/>
      <c r="AB861" s="200"/>
      <c r="AC861" s="109" t="s">
        <v>928</v>
      </c>
      <c r="AG861" s="200"/>
      <c r="AK861" s="200"/>
      <c r="AM861" s="200"/>
    </row>
    <row r="862" spans="1:39" s="108" customFormat="1" ht="12" customHeight="1">
      <c r="A862" s="216"/>
      <c r="B862" s="217"/>
      <c r="C862" s="1145" t="s">
        <v>398</v>
      </c>
      <c r="D862" s="1145"/>
      <c r="E862" s="1145"/>
      <c r="F862" s="196"/>
      <c r="G862" s="196"/>
      <c r="H862" s="196"/>
      <c r="I862" s="196"/>
      <c r="J862" s="198"/>
      <c r="K862" s="196"/>
      <c r="L862" s="222">
        <v>1348.39</v>
      </c>
      <c r="M862" s="212"/>
      <c r="N862" s="260">
        <v>6688</v>
      </c>
      <c r="Z862" s="193"/>
      <c r="AA862" s="200"/>
      <c r="AB862" s="200"/>
      <c r="AG862" s="200" t="s">
        <v>398</v>
      </c>
      <c r="AK862" s="200"/>
      <c r="AM862" s="200"/>
    </row>
    <row r="863" spans="1:39" s="108" customFormat="1" ht="56.25" customHeight="1">
      <c r="A863" s="194" t="s">
        <v>1182</v>
      </c>
      <c r="B863" s="195" t="s">
        <v>2283</v>
      </c>
      <c r="C863" s="1145" t="s">
        <v>2284</v>
      </c>
      <c r="D863" s="1145"/>
      <c r="E863" s="1145"/>
      <c r="F863" s="196" t="s">
        <v>486</v>
      </c>
      <c r="G863" s="196"/>
      <c r="H863" s="196"/>
      <c r="I863" s="251">
        <v>7</v>
      </c>
      <c r="J863" s="198"/>
      <c r="K863" s="196"/>
      <c r="L863" s="198"/>
      <c r="M863" s="196"/>
      <c r="N863" s="199"/>
      <c r="Z863" s="193"/>
      <c r="AA863" s="200"/>
      <c r="AB863" s="200" t="s">
        <v>2284</v>
      </c>
      <c r="AG863" s="200"/>
      <c r="AK863" s="200"/>
      <c r="AM863" s="200"/>
    </row>
    <row r="864" spans="1:39" s="108" customFormat="1" ht="12" customHeight="1">
      <c r="A864" s="201"/>
      <c r="B864" s="202"/>
      <c r="C864" s="1141" t="s">
        <v>2285</v>
      </c>
      <c r="D864" s="1141"/>
      <c r="E864" s="1141"/>
      <c r="F864" s="1141"/>
      <c r="G864" s="1141"/>
      <c r="H864" s="1141"/>
      <c r="I864" s="1141"/>
      <c r="J864" s="1141"/>
      <c r="K864" s="1141"/>
      <c r="L864" s="1141"/>
      <c r="M864" s="1141"/>
      <c r="N864" s="1146"/>
      <c r="Z864" s="193"/>
      <c r="AA864" s="200"/>
      <c r="AB864" s="200"/>
      <c r="AG864" s="200"/>
      <c r="AJ864" s="109" t="s">
        <v>2285</v>
      </c>
      <c r="AK864" s="200"/>
      <c r="AM864" s="200"/>
    </row>
    <row r="865" spans="1:39" s="108" customFormat="1" ht="33.75" customHeight="1">
      <c r="A865" s="203"/>
      <c r="B865" s="204" t="s">
        <v>385</v>
      </c>
      <c r="C865" s="1141" t="s">
        <v>386</v>
      </c>
      <c r="D865" s="1141"/>
      <c r="E865" s="1141"/>
      <c r="F865" s="1141"/>
      <c r="G865" s="1141"/>
      <c r="H865" s="1141"/>
      <c r="I865" s="1141"/>
      <c r="J865" s="1141"/>
      <c r="K865" s="1141"/>
      <c r="L865" s="1141"/>
      <c r="M865" s="1141"/>
      <c r="N865" s="1146"/>
      <c r="Z865" s="193"/>
      <c r="AA865" s="200"/>
      <c r="AB865" s="200"/>
      <c r="AC865" s="109" t="s">
        <v>386</v>
      </c>
      <c r="AG865" s="200"/>
      <c r="AK865" s="200"/>
      <c r="AM865" s="200"/>
    </row>
    <row r="866" spans="1:39" s="108" customFormat="1" ht="12">
      <c r="A866" s="205"/>
      <c r="B866" s="206">
        <v>1</v>
      </c>
      <c r="C866" s="1141" t="s">
        <v>446</v>
      </c>
      <c r="D866" s="1141"/>
      <c r="E866" s="1141"/>
      <c r="F866" s="207"/>
      <c r="G866" s="207"/>
      <c r="H866" s="207"/>
      <c r="I866" s="207"/>
      <c r="J866" s="208">
        <v>9.91</v>
      </c>
      <c r="K866" s="209">
        <v>1.25</v>
      </c>
      <c r="L866" s="208">
        <v>86.71</v>
      </c>
      <c r="M866" s="207"/>
      <c r="N866" s="210"/>
      <c r="Z866" s="193"/>
      <c r="AA866" s="200"/>
      <c r="AB866" s="200"/>
      <c r="AD866" s="109" t="s">
        <v>446</v>
      </c>
      <c r="AG866" s="200"/>
      <c r="AK866" s="200"/>
      <c r="AM866" s="200"/>
    </row>
    <row r="867" spans="1:39" s="108" customFormat="1" ht="12">
      <c r="A867" s="205"/>
      <c r="B867" s="206">
        <v>2</v>
      </c>
      <c r="C867" s="1141" t="s">
        <v>387</v>
      </c>
      <c r="D867" s="1141"/>
      <c r="E867" s="1141"/>
      <c r="F867" s="207"/>
      <c r="G867" s="207"/>
      <c r="H867" s="207"/>
      <c r="I867" s="207"/>
      <c r="J867" s="208">
        <v>5.43</v>
      </c>
      <c r="K867" s="209">
        <v>1.25</v>
      </c>
      <c r="L867" s="208">
        <v>47.51</v>
      </c>
      <c r="M867" s="207"/>
      <c r="N867" s="210"/>
      <c r="Z867" s="193"/>
      <c r="AA867" s="200"/>
      <c r="AB867" s="200"/>
      <c r="AD867" s="109" t="s">
        <v>387</v>
      </c>
      <c r="AG867" s="200"/>
      <c r="AK867" s="200"/>
      <c r="AM867" s="200"/>
    </row>
    <row r="868" spans="1:39" s="108" customFormat="1" ht="12">
      <c r="A868" s="205"/>
      <c r="B868" s="206">
        <v>3</v>
      </c>
      <c r="C868" s="1141" t="s">
        <v>388</v>
      </c>
      <c r="D868" s="1141"/>
      <c r="E868" s="1141"/>
      <c r="F868" s="207"/>
      <c r="G868" s="207"/>
      <c r="H868" s="207"/>
      <c r="I868" s="207"/>
      <c r="J868" s="208">
        <v>0.76</v>
      </c>
      <c r="K868" s="209">
        <v>1.25</v>
      </c>
      <c r="L868" s="208">
        <v>6.65</v>
      </c>
      <c r="M868" s="207"/>
      <c r="N868" s="210"/>
      <c r="Z868" s="193"/>
      <c r="AA868" s="200"/>
      <c r="AB868" s="200"/>
      <c r="AD868" s="109" t="s">
        <v>388</v>
      </c>
      <c r="AG868" s="200"/>
      <c r="AK868" s="200"/>
      <c r="AM868" s="200"/>
    </row>
    <row r="869" spans="1:39" s="108" customFormat="1" ht="12">
      <c r="A869" s="205"/>
      <c r="B869" s="206">
        <v>4</v>
      </c>
      <c r="C869" s="1141" t="s">
        <v>447</v>
      </c>
      <c r="D869" s="1141"/>
      <c r="E869" s="1141"/>
      <c r="F869" s="207"/>
      <c r="G869" s="207"/>
      <c r="H869" s="207"/>
      <c r="I869" s="207"/>
      <c r="J869" s="208">
        <v>0.74</v>
      </c>
      <c r="K869" s="207"/>
      <c r="L869" s="208">
        <v>5.18</v>
      </c>
      <c r="M869" s="207"/>
      <c r="N869" s="210"/>
      <c r="Z869" s="193"/>
      <c r="AA869" s="200"/>
      <c r="AB869" s="200"/>
      <c r="AD869" s="109" t="s">
        <v>447</v>
      </c>
      <c r="AG869" s="200"/>
      <c r="AK869" s="200"/>
      <c r="AM869" s="200"/>
    </row>
    <row r="870" spans="1:39" s="108" customFormat="1" ht="12">
      <c r="A870" s="205"/>
      <c r="B870" s="204"/>
      <c r="C870" s="1141" t="s">
        <v>448</v>
      </c>
      <c r="D870" s="1141"/>
      <c r="E870" s="1141"/>
      <c r="F870" s="207" t="s">
        <v>390</v>
      </c>
      <c r="G870" s="209">
        <v>1.03</v>
      </c>
      <c r="H870" s="209">
        <v>1.25</v>
      </c>
      <c r="I870" s="250">
        <v>9.0124999999999993</v>
      </c>
      <c r="J870" s="204"/>
      <c r="K870" s="207"/>
      <c r="L870" s="204"/>
      <c r="M870" s="207"/>
      <c r="N870" s="210"/>
      <c r="Z870" s="193"/>
      <c r="AA870" s="200"/>
      <c r="AB870" s="200"/>
      <c r="AE870" s="109" t="s">
        <v>448</v>
      </c>
      <c r="AG870" s="200"/>
      <c r="AK870" s="200"/>
      <c r="AM870" s="200"/>
    </row>
    <row r="871" spans="1:39" s="108" customFormat="1" ht="12">
      <c r="A871" s="205"/>
      <c r="B871" s="204"/>
      <c r="C871" s="1141" t="s">
        <v>389</v>
      </c>
      <c r="D871" s="1141"/>
      <c r="E871" s="1141"/>
      <c r="F871" s="207" t="s">
        <v>390</v>
      </c>
      <c r="G871" s="209">
        <v>0.06</v>
      </c>
      <c r="H871" s="209">
        <v>1.25</v>
      </c>
      <c r="I871" s="254">
        <v>0.52500000000000002</v>
      </c>
      <c r="J871" s="204"/>
      <c r="K871" s="207"/>
      <c r="L871" s="204"/>
      <c r="M871" s="207"/>
      <c r="N871" s="210"/>
      <c r="Z871" s="193"/>
      <c r="AA871" s="200"/>
      <c r="AB871" s="200"/>
      <c r="AE871" s="109" t="s">
        <v>389</v>
      </c>
      <c r="AG871" s="200"/>
      <c r="AK871" s="200"/>
      <c r="AM871" s="200"/>
    </row>
    <row r="872" spans="1:39" s="108" customFormat="1" ht="12" customHeight="1">
      <c r="A872" s="205"/>
      <c r="B872" s="204"/>
      <c r="C872" s="1150" t="s">
        <v>391</v>
      </c>
      <c r="D872" s="1150"/>
      <c r="E872" s="1150"/>
      <c r="F872" s="212"/>
      <c r="G872" s="212"/>
      <c r="H872" s="212"/>
      <c r="I872" s="212"/>
      <c r="J872" s="213">
        <v>16.079999999999998</v>
      </c>
      <c r="K872" s="212"/>
      <c r="L872" s="213">
        <v>139.4</v>
      </c>
      <c r="M872" s="212"/>
      <c r="N872" s="214"/>
      <c r="Z872" s="193"/>
      <c r="AA872" s="200"/>
      <c r="AB872" s="200"/>
      <c r="AF872" s="109" t="s">
        <v>391</v>
      </c>
      <c r="AG872" s="200"/>
      <c r="AK872" s="200"/>
      <c r="AM872" s="200"/>
    </row>
    <row r="873" spans="1:39" s="108" customFormat="1" ht="12">
      <c r="A873" s="205"/>
      <c r="B873" s="204"/>
      <c r="C873" s="1141" t="s">
        <v>392</v>
      </c>
      <c r="D873" s="1141"/>
      <c r="E873" s="1141"/>
      <c r="F873" s="207"/>
      <c r="G873" s="207"/>
      <c r="H873" s="207"/>
      <c r="I873" s="207"/>
      <c r="J873" s="204"/>
      <c r="K873" s="207"/>
      <c r="L873" s="208">
        <v>93.36</v>
      </c>
      <c r="M873" s="207"/>
      <c r="N873" s="210"/>
      <c r="Z873" s="193"/>
      <c r="AA873" s="200"/>
      <c r="AB873" s="200"/>
      <c r="AE873" s="109" t="s">
        <v>392</v>
      </c>
      <c r="AG873" s="200"/>
      <c r="AK873" s="200"/>
      <c r="AM873" s="200"/>
    </row>
    <row r="874" spans="1:39" s="108" customFormat="1" ht="22.5" customHeight="1">
      <c r="A874" s="205"/>
      <c r="B874" s="204" t="s">
        <v>885</v>
      </c>
      <c r="C874" s="1141" t="s">
        <v>886</v>
      </c>
      <c r="D874" s="1141"/>
      <c r="E874" s="1141"/>
      <c r="F874" s="207" t="s">
        <v>395</v>
      </c>
      <c r="G874" s="215">
        <v>97</v>
      </c>
      <c r="H874" s="207"/>
      <c r="I874" s="215">
        <v>97</v>
      </c>
      <c r="J874" s="204"/>
      <c r="K874" s="207"/>
      <c r="L874" s="208">
        <v>90.56</v>
      </c>
      <c r="M874" s="207"/>
      <c r="N874" s="210"/>
      <c r="Z874" s="193"/>
      <c r="AA874" s="200"/>
      <c r="AB874" s="200"/>
      <c r="AE874" s="109" t="s">
        <v>886</v>
      </c>
      <c r="AG874" s="200"/>
      <c r="AK874" s="200"/>
      <c r="AM874" s="200"/>
    </row>
    <row r="875" spans="1:39" s="108" customFormat="1" ht="22.5" customHeight="1">
      <c r="A875" s="205"/>
      <c r="B875" s="204" t="s">
        <v>887</v>
      </c>
      <c r="C875" s="1141" t="s">
        <v>888</v>
      </c>
      <c r="D875" s="1141"/>
      <c r="E875" s="1141"/>
      <c r="F875" s="207" t="s">
        <v>395</v>
      </c>
      <c r="G875" s="215">
        <v>51</v>
      </c>
      <c r="H875" s="207"/>
      <c r="I875" s="215">
        <v>51</v>
      </c>
      <c r="J875" s="204"/>
      <c r="K875" s="207"/>
      <c r="L875" s="208">
        <v>47.61</v>
      </c>
      <c r="M875" s="207"/>
      <c r="N875" s="210"/>
      <c r="Z875" s="193"/>
      <c r="AA875" s="200"/>
      <c r="AB875" s="200"/>
      <c r="AE875" s="109" t="s">
        <v>888</v>
      </c>
      <c r="AG875" s="200"/>
      <c r="AK875" s="200"/>
      <c r="AM875" s="200"/>
    </row>
    <row r="876" spans="1:39" s="108" customFormat="1" ht="12" customHeight="1">
      <c r="A876" s="216"/>
      <c r="B876" s="217"/>
      <c r="C876" s="1145" t="s">
        <v>398</v>
      </c>
      <c r="D876" s="1145"/>
      <c r="E876" s="1145"/>
      <c r="F876" s="196"/>
      <c r="G876" s="196"/>
      <c r="H876" s="196"/>
      <c r="I876" s="196"/>
      <c r="J876" s="198"/>
      <c r="K876" s="196"/>
      <c r="L876" s="218">
        <v>277.57</v>
      </c>
      <c r="M876" s="212"/>
      <c r="N876" s="199"/>
      <c r="Z876" s="193"/>
      <c r="AA876" s="200"/>
      <c r="AB876" s="200"/>
      <c r="AG876" s="200" t="s">
        <v>398</v>
      </c>
      <c r="AK876" s="200"/>
      <c r="AM876" s="200"/>
    </row>
    <row r="877" spans="1:39" s="108" customFormat="1" ht="45" customHeight="1">
      <c r="A877" s="194" t="s">
        <v>1187</v>
      </c>
      <c r="B877" s="195" t="s">
        <v>2286</v>
      </c>
      <c r="C877" s="1145" t="s">
        <v>2287</v>
      </c>
      <c r="D877" s="1145"/>
      <c r="E877" s="1145"/>
      <c r="F877" s="196" t="s">
        <v>486</v>
      </c>
      <c r="G877" s="196"/>
      <c r="H877" s="196"/>
      <c r="I877" s="251">
        <v>2</v>
      </c>
      <c r="J877" s="222">
        <v>5287.5</v>
      </c>
      <c r="K877" s="219">
        <v>1.04236</v>
      </c>
      <c r="L877" s="222">
        <v>2222.38</v>
      </c>
      <c r="M877" s="247">
        <v>4.96</v>
      </c>
      <c r="N877" s="260">
        <v>11023</v>
      </c>
      <c r="Z877" s="193"/>
      <c r="AA877" s="200"/>
      <c r="AB877" s="200" t="s">
        <v>2287</v>
      </c>
      <c r="AG877" s="200"/>
      <c r="AK877" s="200"/>
      <c r="AM877" s="200"/>
    </row>
    <row r="878" spans="1:39" s="108" customFormat="1" ht="12" customHeight="1">
      <c r="A878" s="216"/>
      <c r="B878" s="217"/>
      <c r="C878" s="1141" t="s">
        <v>923</v>
      </c>
      <c r="D878" s="1141"/>
      <c r="E878" s="1141"/>
      <c r="F878" s="1141"/>
      <c r="G878" s="1141"/>
      <c r="H878" s="1141"/>
      <c r="I878" s="1141"/>
      <c r="J878" s="1141"/>
      <c r="K878" s="1141"/>
      <c r="L878" s="1141"/>
      <c r="M878" s="1141"/>
      <c r="N878" s="1146"/>
      <c r="Z878" s="193"/>
      <c r="AA878" s="200"/>
      <c r="AB878" s="200"/>
      <c r="AG878" s="200"/>
      <c r="AH878" s="109" t="s">
        <v>923</v>
      </c>
      <c r="AK878" s="200"/>
      <c r="AM878" s="200"/>
    </row>
    <row r="879" spans="1:39" s="108" customFormat="1" ht="12" customHeight="1">
      <c r="A879" s="201"/>
      <c r="B879" s="202"/>
      <c r="C879" s="1141" t="s">
        <v>2288</v>
      </c>
      <c r="D879" s="1141"/>
      <c r="E879" s="1141"/>
      <c r="F879" s="1141"/>
      <c r="G879" s="1141"/>
      <c r="H879" s="1141"/>
      <c r="I879" s="1141"/>
      <c r="J879" s="1141"/>
      <c r="K879" s="1141"/>
      <c r="L879" s="1141"/>
      <c r="M879" s="1141"/>
      <c r="N879" s="1146"/>
      <c r="Z879" s="193"/>
      <c r="AA879" s="200"/>
      <c r="AB879" s="200"/>
      <c r="AG879" s="200"/>
      <c r="AI879" s="109" t="s">
        <v>2288</v>
      </c>
      <c r="AK879" s="200"/>
      <c r="AM879" s="200"/>
    </row>
    <row r="880" spans="1:39" s="108" customFormat="1" ht="22.5" customHeight="1">
      <c r="A880" s="203"/>
      <c r="B880" s="204" t="s">
        <v>925</v>
      </c>
      <c r="C880" s="1141" t="s">
        <v>926</v>
      </c>
      <c r="D880" s="1141"/>
      <c r="E880" s="1141"/>
      <c r="F880" s="1141"/>
      <c r="G880" s="1141"/>
      <c r="H880" s="1141"/>
      <c r="I880" s="1141"/>
      <c r="J880" s="1141"/>
      <c r="K880" s="1141"/>
      <c r="L880" s="1141"/>
      <c r="M880" s="1141"/>
      <c r="N880" s="1146"/>
      <c r="Z880" s="193"/>
      <c r="AA880" s="200"/>
      <c r="AB880" s="200"/>
      <c r="AC880" s="109" t="s">
        <v>926</v>
      </c>
      <c r="AG880" s="200"/>
      <c r="AK880" s="200"/>
      <c r="AM880" s="200"/>
    </row>
    <row r="881" spans="1:39" s="108" customFormat="1" ht="22.5" customHeight="1">
      <c r="A881" s="203"/>
      <c r="B881" s="204" t="s">
        <v>927</v>
      </c>
      <c r="C881" s="1141" t="s">
        <v>928</v>
      </c>
      <c r="D881" s="1141"/>
      <c r="E881" s="1141"/>
      <c r="F881" s="1141"/>
      <c r="G881" s="1141"/>
      <c r="H881" s="1141"/>
      <c r="I881" s="1141"/>
      <c r="J881" s="1141"/>
      <c r="K881" s="1141"/>
      <c r="L881" s="1141"/>
      <c r="M881" s="1141"/>
      <c r="N881" s="1146"/>
      <c r="Z881" s="193"/>
      <c r="AA881" s="200"/>
      <c r="AB881" s="200"/>
      <c r="AC881" s="109" t="s">
        <v>928</v>
      </c>
      <c r="AG881" s="200"/>
      <c r="AK881" s="200"/>
      <c r="AM881" s="200"/>
    </row>
    <row r="882" spans="1:39" s="108" customFormat="1" ht="12" customHeight="1">
      <c r="A882" s="216"/>
      <c r="B882" s="217"/>
      <c r="C882" s="1145" t="s">
        <v>398</v>
      </c>
      <c r="D882" s="1145"/>
      <c r="E882" s="1145"/>
      <c r="F882" s="196"/>
      <c r="G882" s="196"/>
      <c r="H882" s="196"/>
      <c r="I882" s="196"/>
      <c r="J882" s="198"/>
      <c r="K882" s="196"/>
      <c r="L882" s="222">
        <v>2222.38</v>
      </c>
      <c r="M882" s="212"/>
      <c r="N882" s="260">
        <v>11023</v>
      </c>
      <c r="Z882" s="193"/>
      <c r="AA882" s="200"/>
      <c r="AB882" s="200"/>
      <c r="AG882" s="200" t="s">
        <v>398</v>
      </c>
      <c r="AK882" s="200"/>
      <c r="AM882" s="200"/>
    </row>
    <row r="883" spans="1:39" s="108" customFormat="1" ht="45" customHeight="1">
      <c r="A883" s="194" t="s">
        <v>2289</v>
      </c>
      <c r="B883" s="195" t="s">
        <v>2290</v>
      </c>
      <c r="C883" s="1145" t="s">
        <v>2291</v>
      </c>
      <c r="D883" s="1145"/>
      <c r="E883" s="1145"/>
      <c r="F883" s="196" t="s">
        <v>486</v>
      </c>
      <c r="G883" s="196"/>
      <c r="H883" s="196"/>
      <c r="I883" s="251">
        <v>1</v>
      </c>
      <c r="J883" s="222">
        <v>3341.67</v>
      </c>
      <c r="K883" s="219">
        <v>1.04236</v>
      </c>
      <c r="L883" s="218">
        <v>702.22</v>
      </c>
      <c r="M883" s="247">
        <v>4.96</v>
      </c>
      <c r="N883" s="260">
        <v>3483</v>
      </c>
      <c r="Z883" s="193"/>
      <c r="AA883" s="200"/>
      <c r="AB883" s="200" t="s">
        <v>2291</v>
      </c>
      <c r="AG883" s="200"/>
      <c r="AK883" s="200"/>
      <c r="AM883" s="200"/>
    </row>
    <row r="884" spans="1:39" s="108" customFormat="1" ht="12" customHeight="1">
      <c r="A884" s="216"/>
      <c r="B884" s="217"/>
      <c r="C884" s="1141" t="s">
        <v>923</v>
      </c>
      <c r="D884" s="1141"/>
      <c r="E884" s="1141"/>
      <c r="F884" s="1141"/>
      <c r="G884" s="1141"/>
      <c r="H884" s="1141"/>
      <c r="I884" s="1141"/>
      <c r="J884" s="1141"/>
      <c r="K884" s="1141"/>
      <c r="L884" s="1141"/>
      <c r="M884" s="1141"/>
      <c r="N884" s="1146"/>
      <c r="Z884" s="193"/>
      <c r="AA884" s="200"/>
      <c r="AB884" s="200"/>
      <c r="AG884" s="200"/>
      <c r="AH884" s="109" t="s">
        <v>923</v>
      </c>
      <c r="AK884" s="200"/>
      <c r="AM884" s="200"/>
    </row>
    <row r="885" spans="1:39" s="108" customFormat="1" ht="12" customHeight="1">
      <c r="A885" s="201"/>
      <c r="B885" s="202"/>
      <c r="C885" s="1141" t="s">
        <v>2292</v>
      </c>
      <c r="D885" s="1141"/>
      <c r="E885" s="1141"/>
      <c r="F885" s="1141"/>
      <c r="G885" s="1141"/>
      <c r="H885" s="1141"/>
      <c r="I885" s="1141"/>
      <c r="J885" s="1141"/>
      <c r="K885" s="1141"/>
      <c r="L885" s="1141"/>
      <c r="M885" s="1141"/>
      <c r="N885" s="1146"/>
      <c r="Z885" s="193"/>
      <c r="AA885" s="200"/>
      <c r="AB885" s="200"/>
      <c r="AG885" s="200"/>
      <c r="AI885" s="109" t="s">
        <v>2292</v>
      </c>
      <c r="AK885" s="200"/>
      <c r="AM885" s="200"/>
    </row>
    <row r="886" spans="1:39" s="108" customFormat="1" ht="22.5" customHeight="1">
      <c r="A886" s="203"/>
      <c r="B886" s="204" t="s">
        <v>925</v>
      </c>
      <c r="C886" s="1141" t="s">
        <v>926</v>
      </c>
      <c r="D886" s="1141"/>
      <c r="E886" s="1141"/>
      <c r="F886" s="1141"/>
      <c r="G886" s="1141"/>
      <c r="H886" s="1141"/>
      <c r="I886" s="1141"/>
      <c r="J886" s="1141"/>
      <c r="K886" s="1141"/>
      <c r="L886" s="1141"/>
      <c r="M886" s="1141"/>
      <c r="N886" s="1146"/>
      <c r="Z886" s="193"/>
      <c r="AA886" s="200"/>
      <c r="AB886" s="200"/>
      <c r="AC886" s="109" t="s">
        <v>926</v>
      </c>
      <c r="AG886" s="200"/>
      <c r="AK886" s="200"/>
      <c r="AM886" s="200"/>
    </row>
    <row r="887" spans="1:39" s="108" customFormat="1" ht="22.5" customHeight="1">
      <c r="A887" s="203"/>
      <c r="B887" s="204" t="s">
        <v>927</v>
      </c>
      <c r="C887" s="1141" t="s">
        <v>928</v>
      </c>
      <c r="D887" s="1141"/>
      <c r="E887" s="1141"/>
      <c r="F887" s="1141"/>
      <c r="G887" s="1141"/>
      <c r="H887" s="1141"/>
      <c r="I887" s="1141"/>
      <c r="J887" s="1141"/>
      <c r="K887" s="1141"/>
      <c r="L887" s="1141"/>
      <c r="M887" s="1141"/>
      <c r="N887" s="1146"/>
      <c r="Z887" s="193"/>
      <c r="AA887" s="200"/>
      <c r="AB887" s="200"/>
      <c r="AC887" s="109" t="s">
        <v>928</v>
      </c>
      <c r="AG887" s="200"/>
      <c r="AK887" s="200"/>
      <c r="AM887" s="200"/>
    </row>
    <row r="888" spans="1:39" s="108" customFormat="1" ht="12" customHeight="1">
      <c r="A888" s="216"/>
      <c r="B888" s="217"/>
      <c r="C888" s="1145" t="s">
        <v>398</v>
      </c>
      <c r="D888" s="1145"/>
      <c r="E888" s="1145"/>
      <c r="F888" s="196"/>
      <c r="G888" s="196"/>
      <c r="H888" s="196"/>
      <c r="I888" s="196"/>
      <c r="J888" s="198"/>
      <c r="K888" s="196"/>
      <c r="L888" s="218">
        <v>702.22</v>
      </c>
      <c r="M888" s="212"/>
      <c r="N888" s="260">
        <v>3483</v>
      </c>
      <c r="Z888" s="193"/>
      <c r="AA888" s="200"/>
      <c r="AB888" s="200"/>
      <c r="AG888" s="200" t="s">
        <v>398</v>
      </c>
      <c r="AK888" s="200"/>
      <c r="AM888" s="200"/>
    </row>
    <row r="889" spans="1:39" s="108" customFormat="1" ht="45" customHeight="1">
      <c r="A889" s="194" t="s">
        <v>2293</v>
      </c>
      <c r="B889" s="195" t="s">
        <v>2294</v>
      </c>
      <c r="C889" s="1145" t="s">
        <v>2295</v>
      </c>
      <c r="D889" s="1145"/>
      <c r="E889" s="1145"/>
      <c r="F889" s="196" t="s">
        <v>2067</v>
      </c>
      <c r="G889" s="196"/>
      <c r="H889" s="196"/>
      <c r="I889" s="251">
        <v>1</v>
      </c>
      <c r="J889" s="222">
        <v>5583.33</v>
      </c>
      <c r="K889" s="219">
        <v>1.04236</v>
      </c>
      <c r="L889" s="222">
        <v>1173.3900000000001</v>
      </c>
      <c r="M889" s="247">
        <v>4.96</v>
      </c>
      <c r="N889" s="260">
        <v>5820</v>
      </c>
      <c r="Z889" s="193"/>
      <c r="AA889" s="200"/>
      <c r="AB889" s="200" t="s">
        <v>2295</v>
      </c>
      <c r="AG889" s="200"/>
      <c r="AK889" s="200"/>
      <c r="AM889" s="200"/>
    </row>
    <row r="890" spans="1:39" s="108" customFormat="1" ht="12" customHeight="1">
      <c r="A890" s="216"/>
      <c r="B890" s="217"/>
      <c r="C890" s="1141" t="s">
        <v>923</v>
      </c>
      <c r="D890" s="1141"/>
      <c r="E890" s="1141"/>
      <c r="F890" s="1141"/>
      <c r="G890" s="1141"/>
      <c r="H890" s="1141"/>
      <c r="I890" s="1141"/>
      <c r="J890" s="1141"/>
      <c r="K890" s="1141"/>
      <c r="L890" s="1141"/>
      <c r="M890" s="1141"/>
      <c r="N890" s="1146"/>
      <c r="Z890" s="193"/>
      <c r="AA890" s="200"/>
      <c r="AB890" s="200"/>
      <c r="AG890" s="200"/>
      <c r="AH890" s="109" t="s">
        <v>923</v>
      </c>
      <c r="AK890" s="200"/>
      <c r="AM890" s="200"/>
    </row>
    <row r="891" spans="1:39" s="108" customFormat="1" ht="12" customHeight="1">
      <c r="A891" s="201"/>
      <c r="B891" s="202"/>
      <c r="C891" s="1141" t="s">
        <v>2296</v>
      </c>
      <c r="D891" s="1141"/>
      <c r="E891" s="1141"/>
      <c r="F891" s="1141"/>
      <c r="G891" s="1141"/>
      <c r="H891" s="1141"/>
      <c r="I891" s="1141"/>
      <c r="J891" s="1141"/>
      <c r="K891" s="1141"/>
      <c r="L891" s="1141"/>
      <c r="M891" s="1141"/>
      <c r="N891" s="1146"/>
      <c r="Z891" s="193"/>
      <c r="AA891" s="200"/>
      <c r="AB891" s="200"/>
      <c r="AG891" s="200"/>
      <c r="AI891" s="109" t="s">
        <v>2296</v>
      </c>
      <c r="AK891" s="200"/>
      <c r="AM891" s="200"/>
    </row>
    <row r="892" spans="1:39" s="108" customFormat="1" ht="22.5" customHeight="1">
      <c r="A892" s="203"/>
      <c r="B892" s="204" t="s">
        <v>925</v>
      </c>
      <c r="C892" s="1141" t="s">
        <v>926</v>
      </c>
      <c r="D892" s="1141"/>
      <c r="E892" s="1141"/>
      <c r="F892" s="1141"/>
      <c r="G892" s="1141"/>
      <c r="H892" s="1141"/>
      <c r="I892" s="1141"/>
      <c r="J892" s="1141"/>
      <c r="K892" s="1141"/>
      <c r="L892" s="1141"/>
      <c r="M892" s="1141"/>
      <c r="N892" s="1146"/>
      <c r="Z892" s="193"/>
      <c r="AA892" s="200"/>
      <c r="AB892" s="200"/>
      <c r="AC892" s="109" t="s">
        <v>926</v>
      </c>
      <c r="AG892" s="200"/>
      <c r="AK892" s="200"/>
      <c r="AM892" s="200"/>
    </row>
    <row r="893" spans="1:39" s="108" customFormat="1" ht="22.5" customHeight="1">
      <c r="A893" s="203"/>
      <c r="B893" s="204" t="s">
        <v>927</v>
      </c>
      <c r="C893" s="1141" t="s">
        <v>928</v>
      </c>
      <c r="D893" s="1141"/>
      <c r="E893" s="1141"/>
      <c r="F893" s="1141"/>
      <c r="G893" s="1141"/>
      <c r="H893" s="1141"/>
      <c r="I893" s="1141"/>
      <c r="J893" s="1141"/>
      <c r="K893" s="1141"/>
      <c r="L893" s="1141"/>
      <c r="M893" s="1141"/>
      <c r="N893" s="1146"/>
      <c r="Z893" s="193"/>
      <c r="AA893" s="200"/>
      <c r="AB893" s="200"/>
      <c r="AC893" s="109" t="s">
        <v>928</v>
      </c>
      <c r="AG893" s="200"/>
      <c r="AK893" s="200"/>
      <c r="AM893" s="200"/>
    </row>
    <row r="894" spans="1:39" s="108" customFormat="1" ht="12" customHeight="1">
      <c r="A894" s="216"/>
      <c r="B894" s="217"/>
      <c r="C894" s="1145" t="s">
        <v>398</v>
      </c>
      <c r="D894" s="1145"/>
      <c r="E894" s="1145"/>
      <c r="F894" s="196"/>
      <c r="G894" s="196"/>
      <c r="H894" s="196"/>
      <c r="I894" s="196"/>
      <c r="J894" s="198"/>
      <c r="K894" s="196"/>
      <c r="L894" s="222">
        <v>1173.3900000000001</v>
      </c>
      <c r="M894" s="212"/>
      <c r="N894" s="260">
        <v>5820</v>
      </c>
      <c r="Z894" s="193"/>
      <c r="AA894" s="200"/>
      <c r="AB894" s="200"/>
      <c r="AG894" s="200" t="s">
        <v>398</v>
      </c>
      <c r="AK894" s="200"/>
      <c r="AM894" s="200"/>
    </row>
    <row r="895" spans="1:39" s="108" customFormat="1" ht="56.25" customHeight="1">
      <c r="A895" s="194" t="s">
        <v>2297</v>
      </c>
      <c r="B895" s="195" t="s">
        <v>2298</v>
      </c>
      <c r="C895" s="1145" t="s">
        <v>2299</v>
      </c>
      <c r="D895" s="1145"/>
      <c r="E895" s="1145"/>
      <c r="F895" s="196" t="s">
        <v>711</v>
      </c>
      <c r="G895" s="196"/>
      <c r="H895" s="196"/>
      <c r="I895" s="256">
        <v>0.1</v>
      </c>
      <c r="J895" s="218">
        <v>231.4</v>
      </c>
      <c r="K895" s="196"/>
      <c r="L895" s="218">
        <v>23.14</v>
      </c>
      <c r="M895" s="196"/>
      <c r="N895" s="199"/>
      <c r="Z895" s="193"/>
      <c r="AA895" s="200"/>
      <c r="AB895" s="200" t="s">
        <v>2299</v>
      </c>
      <c r="AG895" s="200"/>
      <c r="AK895" s="200"/>
      <c r="AM895" s="200"/>
    </row>
    <row r="896" spans="1:39" s="108" customFormat="1" ht="12" customHeight="1">
      <c r="A896" s="216"/>
      <c r="B896" s="217"/>
      <c r="C896" s="1141" t="s">
        <v>1043</v>
      </c>
      <c r="D896" s="1141"/>
      <c r="E896" s="1141"/>
      <c r="F896" s="1141"/>
      <c r="G896" s="1141"/>
      <c r="H896" s="1141"/>
      <c r="I896" s="1141"/>
      <c r="J896" s="1141"/>
      <c r="K896" s="1141"/>
      <c r="L896" s="1141"/>
      <c r="M896" s="1141"/>
      <c r="N896" s="1146"/>
      <c r="Z896" s="193"/>
      <c r="AA896" s="200"/>
      <c r="AB896" s="200"/>
      <c r="AG896" s="200"/>
      <c r="AH896" s="109" t="s">
        <v>1043</v>
      </c>
      <c r="AK896" s="200"/>
      <c r="AM896" s="200"/>
    </row>
    <row r="897" spans="1:39" s="108" customFormat="1" ht="12" customHeight="1">
      <c r="A897" s="201"/>
      <c r="B897" s="202"/>
      <c r="C897" s="1141" t="s">
        <v>1791</v>
      </c>
      <c r="D897" s="1141"/>
      <c r="E897" s="1141"/>
      <c r="F897" s="1141"/>
      <c r="G897" s="1141"/>
      <c r="H897" s="1141"/>
      <c r="I897" s="1141"/>
      <c r="J897" s="1141"/>
      <c r="K897" s="1141"/>
      <c r="L897" s="1141"/>
      <c r="M897" s="1141"/>
      <c r="N897" s="1146"/>
      <c r="Z897" s="193"/>
      <c r="AA897" s="200"/>
      <c r="AB897" s="200"/>
      <c r="AG897" s="200"/>
      <c r="AJ897" s="109" t="s">
        <v>1791</v>
      </c>
      <c r="AK897" s="200"/>
      <c r="AM897" s="200"/>
    </row>
    <row r="898" spans="1:39" s="108" customFormat="1" ht="12" customHeight="1">
      <c r="A898" s="216"/>
      <c r="B898" s="217"/>
      <c r="C898" s="1145" t="s">
        <v>398</v>
      </c>
      <c r="D898" s="1145"/>
      <c r="E898" s="1145"/>
      <c r="F898" s="196"/>
      <c r="G898" s="196"/>
      <c r="H898" s="196"/>
      <c r="I898" s="196"/>
      <c r="J898" s="198"/>
      <c r="K898" s="196"/>
      <c r="L898" s="218">
        <v>23.14</v>
      </c>
      <c r="M898" s="212"/>
      <c r="N898" s="199"/>
      <c r="Z898" s="193"/>
      <c r="AA898" s="200"/>
      <c r="AB898" s="200"/>
      <c r="AG898" s="200" t="s">
        <v>398</v>
      </c>
      <c r="AK898" s="200"/>
      <c r="AM898" s="200"/>
    </row>
    <row r="899" spans="1:39" s="108" customFormat="1" ht="45">
      <c r="A899" s="194" t="s">
        <v>2300</v>
      </c>
      <c r="B899" s="195" t="s">
        <v>2301</v>
      </c>
      <c r="C899" s="1145" t="s">
        <v>2302</v>
      </c>
      <c r="D899" s="1145"/>
      <c r="E899" s="1145"/>
      <c r="F899" s="196" t="s">
        <v>2067</v>
      </c>
      <c r="G899" s="196"/>
      <c r="H899" s="196"/>
      <c r="I899" s="251">
        <v>1</v>
      </c>
      <c r="J899" s="222">
        <v>1915.83</v>
      </c>
      <c r="K899" s="219">
        <v>1.04236</v>
      </c>
      <c r="L899" s="218">
        <v>402.62</v>
      </c>
      <c r="M899" s="247">
        <v>4.96</v>
      </c>
      <c r="N899" s="260">
        <v>1997</v>
      </c>
      <c r="Z899" s="193"/>
      <c r="AA899" s="200"/>
      <c r="AB899" s="200" t="s">
        <v>2302</v>
      </c>
      <c r="AG899" s="200"/>
      <c r="AK899" s="200"/>
      <c r="AM899" s="200"/>
    </row>
    <row r="900" spans="1:39" s="108" customFormat="1" ht="12" customHeight="1">
      <c r="A900" s="216"/>
      <c r="B900" s="217"/>
      <c r="C900" s="1141" t="s">
        <v>923</v>
      </c>
      <c r="D900" s="1141"/>
      <c r="E900" s="1141"/>
      <c r="F900" s="1141"/>
      <c r="G900" s="1141"/>
      <c r="H900" s="1141"/>
      <c r="I900" s="1141"/>
      <c r="J900" s="1141"/>
      <c r="K900" s="1141"/>
      <c r="L900" s="1141"/>
      <c r="M900" s="1141"/>
      <c r="N900" s="1146"/>
      <c r="Z900" s="193"/>
      <c r="AA900" s="200"/>
      <c r="AB900" s="200"/>
      <c r="AG900" s="200"/>
      <c r="AH900" s="109" t="s">
        <v>923</v>
      </c>
      <c r="AK900" s="200"/>
      <c r="AM900" s="200"/>
    </row>
    <row r="901" spans="1:39" s="108" customFormat="1" ht="12" customHeight="1">
      <c r="A901" s="201"/>
      <c r="B901" s="202"/>
      <c r="C901" s="1141" t="s">
        <v>2303</v>
      </c>
      <c r="D901" s="1141"/>
      <c r="E901" s="1141"/>
      <c r="F901" s="1141"/>
      <c r="G901" s="1141"/>
      <c r="H901" s="1141"/>
      <c r="I901" s="1141"/>
      <c r="J901" s="1141"/>
      <c r="K901" s="1141"/>
      <c r="L901" s="1141"/>
      <c r="M901" s="1141"/>
      <c r="N901" s="1146"/>
      <c r="Z901" s="193"/>
      <c r="AA901" s="200"/>
      <c r="AB901" s="200"/>
      <c r="AG901" s="200"/>
      <c r="AI901" s="109" t="s">
        <v>2303</v>
      </c>
      <c r="AK901" s="200"/>
      <c r="AM901" s="200"/>
    </row>
    <row r="902" spans="1:39" s="108" customFormat="1" ht="22.5" customHeight="1">
      <c r="A902" s="203"/>
      <c r="B902" s="204" t="s">
        <v>925</v>
      </c>
      <c r="C902" s="1141" t="s">
        <v>926</v>
      </c>
      <c r="D902" s="1141"/>
      <c r="E902" s="1141"/>
      <c r="F902" s="1141"/>
      <c r="G902" s="1141"/>
      <c r="H902" s="1141"/>
      <c r="I902" s="1141"/>
      <c r="J902" s="1141"/>
      <c r="K902" s="1141"/>
      <c r="L902" s="1141"/>
      <c r="M902" s="1141"/>
      <c r="N902" s="1146"/>
      <c r="Z902" s="193"/>
      <c r="AA902" s="200"/>
      <c r="AB902" s="200"/>
      <c r="AC902" s="109" t="s">
        <v>926</v>
      </c>
      <c r="AG902" s="200"/>
      <c r="AK902" s="200"/>
      <c r="AM902" s="200"/>
    </row>
    <row r="903" spans="1:39" s="108" customFormat="1" ht="22.5" customHeight="1">
      <c r="A903" s="203"/>
      <c r="B903" s="204" t="s">
        <v>927</v>
      </c>
      <c r="C903" s="1141" t="s">
        <v>928</v>
      </c>
      <c r="D903" s="1141"/>
      <c r="E903" s="1141"/>
      <c r="F903" s="1141"/>
      <c r="G903" s="1141"/>
      <c r="H903" s="1141"/>
      <c r="I903" s="1141"/>
      <c r="J903" s="1141"/>
      <c r="K903" s="1141"/>
      <c r="L903" s="1141"/>
      <c r="M903" s="1141"/>
      <c r="N903" s="1146"/>
      <c r="Z903" s="193"/>
      <c r="AA903" s="200"/>
      <c r="AB903" s="200"/>
      <c r="AC903" s="109" t="s">
        <v>928</v>
      </c>
      <c r="AG903" s="200"/>
      <c r="AK903" s="200"/>
      <c r="AM903" s="200"/>
    </row>
    <row r="904" spans="1:39" s="108" customFormat="1" ht="12" customHeight="1">
      <c r="A904" s="216"/>
      <c r="B904" s="217"/>
      <c r="C904" s="1145" t="s">
        <v>398</v>
      </c>
      <c r="D904" s="1145"/>
      <c r="E904" s="1145"/>
      <c r="F904" s="196"/>
      <c r="G904" s="196"/>
      <c r="H904" s="196"/>
      <c r="I904" s="196"/>
      <c r="J904" s="198"/>
      <c r="K904" s="196"/>
      <c r="L904" s="218">
        <v>402.62</v>
      </c>
      <c r="M904" s="212"/>
      <c r="N904" s="260">
        <v>1997</v>
      </c>
      <c r="Z904" s="193"/>
      <c r="AA904" s="200"/>
      <c r="AB904" s="200"/>
      <c r="AG904" s="200" t="s">
        <v>398</v>
      </c>
      <c r="AK904" s="200"/>
      <c r="AM904" s="200"/>
    </row>
    <row r="905" spans="1:39" s="108" customFormat="1" ht="45">
      <c r="A905" s="194" t="s">
        <v>2304</v>
      </c>
      <c r="B905" s="195" t="s">
        <v>2305</v>
      </c>
      <c r="C905" s="1145" t="s">
        <v>2306</v>
      </c>
      <c r="D905" s="1145"/>
      <c r="E905" s="1145"/>
      <c r="F905" s="196" t="s">
        <v>2067</v>
      </c>
      <c r="G905" s="196"/>
      <c r="H905" s="196"/>
      <c r="I905" s="251">
        <v>1</v>
      </c>
      <c r="J905" s="222">
        <v>4533.33</v>
      </c>
      <c r="K905" s="219">
        <v>1.04236</v>
      </c>
      <c r="L905" s="218">
        <v>952.62</v>
      </c>
      <c r="M905" s="247">
        <v>4.96</v>
      </c>
      <c r="N905" s="260">
        <v>4725</v>
      </c>
      <c r="Z905" s="193"/>
      <c r="AA905" s="200"/>
      <c r="AB905" s="200" t="s">
        <v>2306</v>
      </c>
      <c r="AG905" s="200"/>
      <c r="AK905" s="200"/>
      <c r="AM905" s="200"/>
    </row>
    <row r="906" spans="1:39" s="108" customFormat="1" ht="12" customHeight="1">
      <c r="A906" s="216"/>
      <c r="B906" s="217"/>
      <c r="C906" s="1141" t="s">
        <v>1043</v>
      </c>
      <c r="D906" s="1141"/>
      <c r="E906" s="1141"/>
      <c r="F906" s="1141"/>
      <c r="G906" s="1141"/>
      <c r="H906" s="1141"/>
      <c r="I906" s="1141"/>
      <c r="J906" s="1141"/>
      <c r="K906" s="1141"/>
      <c r="L906" s="1141"/>
      <c r="M906" s="1141"/>
      <c r="N906" s="1146"/>
      <c r="Z906" s="193"/>
      <c r="AA906" s="200"/>
      <c r="AB906" s="200"/>
      <c r="AG906" s="200"/>
      <c r="AH906" s="109" t="s">
        <v>1043</v>
      </c>
      <c r="AK906" s="200"/>
      <c r="AM906" s="200"/>
    </row>
    <row r="907" spans="1:39" s="108" customFormat="1" ht="12" customHeight="1">
      <c r="A907" s="201"/>
      <c r="B907" s="202"/>
      <c r="C907" s="1141" t="s">
        <v>2307</v>
      </c>
      <c r="D907" s="1141"/>
      <c r="E907" s="1141"/>
      <c r="F907" s="1141"/>
      <c r="G907" s="1141"/>
      <c r="H907" s="1141"/>
      <c r="I907" s="1141"/>
      <c r="J907" s="1141"/>
      <c r="K907" s="1141"/>
      <c r="L907" s="1141"/>
      <c r="M907" s="1141"/>
      <c r="N907" s="1146"/>
      <c r="Z907" s="193"/>
      <c r="AA907" s="200"/>
      <c r="AB907" s="200"/>
      <c r="AG907" s="200"/>
      <c r="AI907" s="109" t="s">
        <v>2307</v>
      </c>
      <c r="AK907" s="200"/>
      <c r="AM907" s="200"/>
    </row>
    <row r="908" spans="1:39" s="108" customFormat="1" ht="22.5" customHeight="1">
      <c r="A908" s="203"/>
      <c r="B908" s="204" t="s">
        <v>925</v>
      </c>
      <c r="C908" s="1141" t="s">
        <v>926</v>
      </c>
      <c r="D908" s="1141"/>
      <c r="E908" s="1141"/>
      <c r="F908" s="1141"/>
      <c r="G908" s="1141"/>
      <c r="H908" s="1141"/>
      <c r="I908" s="1141"/>
      <c r="J908" s="1141"/>
      <c r="K908" s="1141"/>
      <c r="L908" s="1141"/>
      <c r="M908" s="1141"/>
      <c r="N908" s="1146"/>
      <c r="Z908" s="193"/>
      <c r="AA908" s="200"/>
      <c r="AB908" s="200"/>
      <c r="AC908" s="109" t="s">
        <v>926</v>
      </c>
      <c r="AG908" s="200"/>
      <c r="AK908" s="200"/>
      <c r="AM908" s="200"/>
    </row>
    <row r="909" spans="1:39" s="108" customFormat="1" ht="22.5" customHeight="1">
      <c r="A909" s="203"/>
      <c r="B909" s="204" t="s">
        <v>927</v>
      </c>
      <c r="C909" s="1141" t="s">
        <v>928</v>
      </c>
      <c r="D909" s="1141"/>
      <c r="E909" s="1141"/>
      <c r="F909" s="1141"/>
      <c r="G909" s="1141"/>
      <c r="H909" s="1141"/>
      <c r="I909" s="1141"/>
      <c r="J909" s="1141"/>
      <c r="K909" s="1141"/>
      <c r="L909" s="1141"/>
      <c r="M909" s="1141"/>
      <c r="N909" s="1146"/>
      <c r="Z909" s="193"/>
      <c r="AA909" s="200"/>
      <c r="AB909" s="200"/>
      <c r="AC909" s="109" t="s">
        <v>928</v>
      </c>
      <c r="AG909" s="200"/>
      <c r="AK909" s="200"/>
      <c r="AM909" s="200"/>
    </row>
    <row r="910" spans="1:39" s="108" customFormat="1" ht="12" customHeight="1">
      <c r="A910" s="216"/>
      <c r="B910" s="217"/>
      <c r="C910" s="1145" t="s">
        <v>398</v>
      </c>
      <c r="D910" s="1145"/>
      <c r="E910" s="1145"/>
      <c r="F910" s="196"/>
      <c r="G910" s="196"/>
      <c r="H910" s="196"/>
      <c r="I910" s="196"/>
      <c r="J910" s="198"/>
      <c r="K910" s="196"/>
      <c r="L910" s="218">
        <v>952.62</v>
      </c>
      <c r="M910" s="212"/>
      <c r="N910" s="260">
        <v>4725</v>
      </c>
      <c r="Z910" s="193"/>
      <c r="AA910" s="200"/>
      <c r="AB910" s="200"/>
      <c r="AG910" s="200" t="s">
        <v>398</v>
      </c>
      <c r="AK910" s="200"/>
      <c r="AM910" s="200"/>
    </row>
    <row r="911" spans="1:39" s="108" customFormat="1" ht="12" customHeight="1">
      <c r="A911" s="194" t="s">
        <v>1212</v>
      </c>
      <c r="B911" s="195" t="s">
        <v>1038</v>
      </c>
      <c r="C911" s="1145" t="s">
        <v>1039</v>
      </c>
      <c r="D911" s="1145"/>
      <c r="E911" s="1145"/>
      <c r="F911" s="196" t="s">
        <v>486</v>
      </c>
      <c r="G911" s="196"/>
      <c r="H911" s="196"/>
      <c r="I911" s="251">
        <v>1</v>
      </c>
      <c r="J911" s="198"/>
      <c r="K911" s="196"/>
      <c r="L911" s="198"/>
      <c r="M911" s="196"/>
      <c r="N911" s="199"/>
      <c r="Z911" s="193"/>
      <c r="AA911" s="200"/>
      <c r="AB911" s="200" t="s">
        <v>1039</v>
      </c>
      <c r="AG911" s="200"/>
      <c r="AK911" s="200"/>
      <c r="AM911" s="200"/>
    </row>
    <row r="912" spans="1:39" s="108" customFormat="1" ht="33.75" customHeight="1">
      <c r="A912" s="203"/>
      <c r="B912" s="204" t="s">
        <v>385</v>
      </c>
      <c r="C912" s="1141" t="s">
        <v>386</v>
      </c>
      <c r="D912" s="1141"/>
      <c r="E912" s="1141"/>
      <c r="F912" s="1141"/>
      <c r="G912" s="1141"/>
      <c r="H912" s="1141"/>
      <c r="I912" s="1141"/>
      <c r="J912" s="1141"/>
      <c r="K912" s="1141"/>
      <c r="L912" s="1141"/>
      <c r="M912" s="1141"/>
      <c r="N912" s="1146"/>
      <c r="Z912" s="193"/>
      <c r="AA912" s="200"/>
      <c r="AB912" s="200"/>
      <c r="AC912" s="109" t="s">
        <v>386</v>
      </c>
      <c r="AG912" s="200"/>
      <c r="AK912" s="200"/>
      <c r="AM912" s="200"/>
    </row>
    <row r="913" spans="1:39" s="108" customFormat="1" ht="12">
      <c r="A913" s="205"/>
      <c r="B913" s="206">
        <v>1</v>
      </c>
      <c r="C913" s="1141" t="s">
        <v>446</v>
      </c>
      <c r="D913" s="1141"/>
      <c r="E913" s="1141"/>
      <c r="F913" s="207"/>
      <c r="G913" s="207"/>
      <c r="H913" s="207"/>
      <c r="I913" s="207"/>
      <c r="J913" s="208">
        <v>10.220000000000001</v>
      </c>
      <c r="K913" s="209">
        <v>1.25</v>
      </c>
      <c r="L913" s="208">
        <v>12.78</v>
      </c>
      <c r="M913" s="207"/>
      <c r="N913" s="210"/>
      <c r="Z913" s="193"/>
      <c r="AA913" s="200"/>
      <c r="AB913" s="200"/>
      <c r="AD913" s="109" t="s">
        <v>446</v>
      </c>
      <c r="AG913" s="200"/>
      <c r="AK913" s="200"/>
      <c r="AM913" s="200"/>
    </row>
    <row r="914" spans="1:39" s="108" customFormat="1" ht="12">
      <c r="A914" s="205"/>
      <c r="B914" s="206">
        <v>4</v>
      </c>
      <c r="C914" s="1141" t="s">
        <v>447</v>
      </c>
      <c r="D914" s="1141"/>
      <c r="E914" s="1141"/>
      <c r="F914" s="207"/>
      <c r="G914" s="207"/>
      <c r="H914" s="207"/>
      <c r="I914" s="207"/>
      <c r="J914" s="208">
        <v>0.38</v>
      </c>
      <c r="K914" s="207"/>
      <c r="L914" s="208">
        <v>0.38</v>
      </c>
      <c r="M914" s="207"/>
      <c r="N914" s="210"/>
      <c r="Z914" s="193"/>
      <c r="AA914" s="200"/>
      <c r="AB914" s="200"/>
      <c r="AD914" s="109" t="s">
        <v>447</v>
      </c>
      <c r="AG914" s="200"/>
      <c r="AK914" s="200"/>
      <c r="AM914" s="200"/>
    </row>
    <row r="915" spans="1:39" s="108" customFormat="1" ht="12">
      <c r="A915" s="205"/>
      <c r="B915" s="204"/>
      <c r="C915" s="1141" t="s">
        <v>448</v>
      </c>
      <c r="D915" s="1141"/>
      <c r="E915" s="1141"/>
      <c r="F915" s="207" t="s">
        <v>390</v>
      </c>
      <c r="G915" s="209">
        <v>1.03</v>
      </c>
      <c r="H915" s="209">
        <v>1.25</v>
      </c>
      <c r="I915" s="250">
        <v>1.2875000000000001</v>
      </c>
      <c r="J915" s="204"/>
      <c r="K915" s="207"/>
      <c r="L915" s="204"/>
      <c r="M915" s="207"/>
      <c r="N915" s="210"/>
      <c r="Z915" s="193"/>
      <c r="AA915" s="200"/>
      <c r="AB915" s="200"/>
      <c r="AE915" s="109" t="s">
        <v>448</v>
      </c>
      <c r="AG915" s="200"/>
      <c r="AK915" s="200"/>
      <c r="AM915" s="200"/>
    </row>
    <row r="916" spans="1:39" s="108" customFormat="1" ht="12" customHeight="1">
      <c r="A916" s="205"/>
      <c r="B916" s="204"/>
      <c r="C916" s="1150" t="s">
        <v>391</v>
      </c>
      <c r="D916" s="1150"/>
      <c r="E916" s="1150"/>
      <c r="F916" s="212"/>
      <c r="G916" s="212"/>
      <c r="H916" s="212"/>
      <c r="I916" s="212"/>
      <c r="J916" s="213">
        <v>10.6</v>
      </c>
      <c r="K916" s="212"/>
      <c r="L916" s="213">
        <v>13.16</v>
      </c>
      <c r="M916" s="212"/>
      <c r="N916" s="214"/>
      <c r="Z916" s="193"/>
      <c r="AA916" s="200"/>
      <c r="AB916" s="200"/>
      <c r="AF916" s="109" t="s">
        <v>391</v>
      </c>
      <c r="AG916" s="200"/>
      <c r="AK916" s="200"/>
      <c r="AM916" s="200"/>
    </row>
    <row r="917" spans="1:39" s="108" customFormat="1" ht="12">
      <c r="A917" s="205"/>
      <c r="B917" s="204"/>
      <c r="C917" s="1141" t="s">
        <v>392</v>
      </c>
      <c r="D917" s="1141"/>
      <c r="E917" s="1141"/>
      <c r="F917" s="207"/>
      <c r="G917" s="207"/>
      <c r="H917" s="207"/>
      <c r="I917" s="207"/>
      <c r="J917" s="204"/>
      <c r="K917" s="207"/>
      <c r="L917" s="208">
        <v>12.78</v>
      </c>
      <c r="M917" s="207"/>
      <c r="N917" s="210"/>
      <c r="Z917" s="193"/>
      <c r="AA917" s="200"/>
      <c r="AB917" s="200"/>
      <c r="AE917" s="109" t="s">
        <v>392</v>
      </c>
      <c r="AG917" s="200"/>
      <c r="AK917" s="200"/>
      <c r="AM917" s="200"/>
    </row>
    <row r="918" spans="1:39" s="108" customFormat="1" ht="22.5" customHeight="1">
      <c r="A918" s="205"/>
      <c r="B918" s="204" t="s">
        <v>885</v>
      </c>
      <c r="C918" s="1141" t="s">
        <v>886</v>
      </c>
      <c r="D918" s="1141"/>
      <c r="E918" s="1141"/>
      <c r="F918" s="207" t="s">
        <v>395</v>
      </c>
      <c r="G918" s="215">
        <v>97</v>
      </c>
      <c r="H918" s="207"/>
      <c r="I918" s="215">
        <v>97</v>
      </c>
      <c r="J918" s="204"/>
      <c r="K918" s="207"/>
      <c r="L918" s="208">
        <v>12.4</v>
      </c>
      <c r="M918" s="207"/>
      <c r="N918" s="210"/>
      <c r="Z918" s="193"/>
      <c r="AA918" s="200"/>
      <c r="AB918" s="200"/>
      <c r="AE918" s="109" t="s">
        <v>886</v>
      </c>
      <c r="AG918" s="200"/>
      <c r="AK918" s="200"/>
      <c r="AM918" s="200"/>
    </row>
    <row r="919" spans="1:39" s="108" customFormat="1" ht="22.5" customHeight="1">
      <c r="A919" s="205"/>
      <c r="B919" s="204" t="s">
        <v>887</v>
      </c>
      <c r="C919" s="1141" t="s">
        <v>888</v>
      </c>
      <c r="D919" s="1141"/>
      <c r="E919" s="1141"/>
      <c r="F919" s="207" t="s">
        <v>395</v>
      </c>
      <c r="G919" s="215">
        <v>51</v>
      </c>
      <c r="H919" s="207"/>
      <c r="I919" s="215">
        <v>51</v>
      </c>
      <c r="J919" s="204"/>
      <c r="K919" s="207"/>
      <c r="L919" s="208">
        <v>6.52</v>
      </c>
      <c r="M919" s="207"/>
      <c r="N919" s="210"/>
      <c r="Z919" s="193"/>
      <c r="AA919" s="200"/>
      <c r="AB919" s="200"/>
      <c r="AE919" s="109" t="s">
        <v>888</v>
      </c>
      <c r="AG919" s="200"/>
      <c r="AK919" s="200"/>
      <c r="AM919" s="200"/>
    </row>
    <row r="920" spans="1:39" s="108" customFormat="1" ht="12" customHeight="1">
      <c r="A920" s="216"/>
      <c r="B920" s="217"/>
      <c r="C920" s="1145" t="s">
        <v>398</v>
      </c>
      <c r="D920" s="1145"/>
      <c r="E920" s="1145"/>
      <c r="F920" s="196"/>
      <c r="G920" s="196"/>
      <c r="H920" s="196"/>
      <c r="I920" s="196"/>
      <c r="J920" s="198"/>
      <c r="K920" s="196"/>
      <c r="L920" s="218">
        <v>32.08</v>
      </c>
      <c r="M920" s="212"/>
      <c r="N920" s="199"/>
      <c r="Z920" s="193"/>
      <c r="AA920" s="200"/>
      <c r="AB920" s="200"/>
      <c r="AG920" s="200" t="s">
        <v>398</v>
      </c>
      <c r="AK920" s="200"/>
      <c r="AM920" s="200"/>
    </row>
    <row r="921" spans="1:39" s="108" customFormat="1" ht="45">
      <c r="A921" s="194" t="s">
        <v>2308</v>
      </c>
      <c r="B921" s="195" t="s">
        <v>2309</v>
      </c>
      <c r="C921" s="1145" t="s">
        <v>2310</v>
      </c>
      <c r="D921" s="1145"/>
      <c r="E921" s="1145"/>
      <c r="F921" s="196" t="s">
        <v>2067</v>
      </c>
      <c r="G921" s="196"/>
      <c r="H921" s="196"/>
      <c r="I921" s="251">
        <v>1</v>
      </c>
      <c r="J921" s="222">
        <v>1067.5</v>
      </c>
      <c r="K921" s="219">
        <v>1.04236</v>
      </c>
      <c r="L921" s="218">
        <v>224.4</v>
      </c>
      <c r="M921" s="247">
        <v>4.96</v>
      </c>
      <c r="N921" s="260">
        <v>1113</v>
      </c>
      <c r="Z921" s="193"/>
      <c r="AA921" s="200"/>
      <c r="AB921" s="200" t="s">
        <v>2310</v>
      </c>
      <c r="AG921" s="200"/>
      <c r="AK921" s="200"/>
      <c r="AM921" s="200"/>
    </row>
    <row r="922" spans="1:39" s="108" customFormat="1" ht="12" customHeight="1">
      <c r="A922" s="216"/>
      <c r="B922" s="217"/>
      <c r="C922" s="1141" t="s">
        <v>1043</v>
      </c>
      <c r="D922" s="1141"/>
      <c r="E922" s="1141"/>
      <c r="F922" s="1141"/>
      <c r="G922" s="1141"/>
      <c r="H922" s="1141"/>
      <c r="I922" s="1141"/>
      <c r="J922" s="1141"/>
      <c r="K922" s="1141"/>
      <c r="L922" s="1141"/>
      <c r="M922" s="1141"/>
      <c r="N922" s="1146"/>
      <c r="Z922" s="193"/>
      <c r="AA922" s="200"/>
      <c r="AB922" s="200"/>
      <c r="AG922" s="200"/>
      <c r="AH922" s="109" t="s">
        <v>1043</v>
      </c>
      <c r="AK922" s="200"/>
      <c r="AM922" s="200"/>
    </row>
    <row r="923" spans="1:39" s="108" customFormat="1" ht="12" customHeight="1">
      <c r="A923" s="201"/>
      <c r="B923" s="202"/>
      <c r="C923" s="1141" t="s">
        <v>2311</v>
      </c>
      <c r="D923" s="1141"/>
      <c r="E923" s="1141"/>
      <c r="F923" s="1141"/>
      <c r="G923" s="1141"/>
      <c r="H923" s="1141"/>
      <c r="I923" s="1141"/>
      <c r="J923" s="1141"/>
      <c r="K923" s="1141"/>
      <c r="L923" s="1141"/>
      <c r="M923" s="1141"/>
      <c r="N923" s="1146"/>
      <c r="Z923" s="193"/>
      <c r="AA923" s="200"/>
      <c r="AB923" s="200"/>
      <c r="AG923" s="200"/>
      <c r="AI923" s="109" t="s">
        <v>2311</v>
      </c>
      <c r="AK923" s="200"/>
      <c r="AM923" s="200"/>
    </row>
    <row r="924" spans="1:39" s="108" customFormat="1" ht="22.5" customHeight="1">
      <c r="A924" s="203"/>
      <c r="B924" s="204" t="s">
        <v>925</v>
      </c>
      <c r="C924" s="1141" t="s">
        <v>926</v>
      </c>
      <c r="D924" s="1141"/>
      <c r="E924" s="1141"/>
      <c r="F924" s="1141"/>
      <c r="G924" s="1141"/>
      <c r="H924" s="1141"/>
      <c r="I924" s="1141"/>
      <c r="J924" s="1141"/>
      <c r="K924" s="1141"/>
      <c r="L924" s="1141"/>
      <c r="M924" s="1141"/>
      <c r="N924" s="1146"/>
      <c r="Z924" s="193"/>
      <c r="AA924" s="200"/>
      <c r="AB924" s="200"/>
      <c r="AC924" s="109" t="s">
        <v>926</v>
      </c>
      <c r="AG924" s="200"/>
      <c r="AK924" s="200"/>
      <c r="AM924" s="200"/>
    </row>
    <row r="925" spans="1:39" s="108" customFormat="1" ht="22.5" customHeight="1">
      <c r="A925" s="203"/>
      <c r="B925" s="204" t="s">
        <v>927</v>
      </c>
      <c r="C925" s="1141" t="s">
        <v>928</v>
      </c>
      <c r="D925" s="1141"/>
      <c r="E925" s="1141"/>
      <c r="F925" s="1141"/>
      <c r="G925" s="1141"/>
      <c r="H925" s="1141"/>
      <c r="I925" s="1141"/>
      <c r="J925" s="1141"/>
      <c r="K925" s="1141"/>
      <c r="L925" s="1141"/>
      <c r="M925" s="1141"/>
      <c r="N925" s="1146"/>
      <c r="Z925" s="193"/>
      <c r="AA925" s="200"/>
      <c r="AB925" s="200"/>
      <c r="AC925" s="109" t="s">
        <v>928</v>
      </c>
      <c r="AG925" s="200"/>
      <c r="AK925" s="200"/>
      <c r="AM925" s="200"/>
    </row>
    <row r="926" spans="1:39" s="108" customFormat="1" ht="12" customHeight="1">
      <c r="A926" s="216"/>
      <c r="B926" s="217"/>
      <c r="C926" s="1145" t="s">
        <v>398</v>
      </c>
      <c r="D926" s="1145"/>
      <c r="E926" s="1145"/>
      <c r="F926" s="196"/>
      <c r="G926" s="196"/>
      <c r="H926" s="196"/>
      <c r="I926" s="196"/>
      <c r="J926" s="198"/>
      <c r="K926" s="196"/>
      <c r="L926" s="218">
        <v>224.4</v>
      </c>
      <c r="M926" s="212"/>
      <c r="N926" s="260">
        <v>1113</v>
      </c>
      <c r="Z926" s="193"/>
      <c r="AA926" s="200"/>
      <c r="AB926" s="200"/>
      <c r="AG926" s="200" t="s">
        <v>398</v>
      </c>
      <c r="AK926" s="200"/>
      <c r="AM926" s="200"/>
    </row>
    <row r="927" spans="1:39" s="108" customFormat="1" ht="22.5" customHeight="1">
      <c r="A927" s="194" t="s">
        <v>2312</v>
      </c>
      <c r="B927" s="195" t="s">
        <v>2313</v>
      </c>
      <c r="C927" s="1145" t="s">
        <v>2314</v>
      </c>
      <c r="D927" s="1145"/>
      <c r="E927" s="1145"/>
      <c r="F927" s="196" t="s">
        <v>486</v>
      </c>
      <c r="G927" s="196"/>
      <c r="H927" s="196"/>
      <c r="I927" s="251">
        <v>1</v>
      </c>
      <c r="J927" s="218">
        <v>177.38</v>
      </c>
      <c r="K927" s="196"/>
      <c r="L927" s="218">
        <v>177.38</v>
      </c>
      <c r="M927" s="196"/>
      <c r="N927" s="199"/>
      <c r="Z927" s="193"/>
      <c r="AA927" s="200"/>
      <c r="AB927" s="200" t="s">
        <v>2314</v>
      </c>
      <c r="AG927" s="200"/>
      <c r="AK927" s="200"/>
      <c r="AM927" s="200"/>
    </row>
    <row r="928" spans="1:39" s="108" customFormat="1" ht="12" customHeight="1">
      <c r="A928" s="216"/>
      <c r="B928" s="217"/>
      <c r="C928" s="1141" t="s">
        <v>1043</v>
      </c>
      <c r="D928" s="1141"/>
      <c r="E928" s="1141"/>
      <c r="F928" s="1141"/>
      <c r="G928" s="1141"/>
      <c r="H928" s="1141"/>
      <c r="I928" s="1141"/>
      <c r="J928" s="1141"/>
      <c r="K928" s="1141"/>
      <c r="L928" s="1141"/>
      <c r="M928" s="1141"/>
      <c r="N928" s="1146"/>
      <c r="Z928" s="193"/>
      <c r="AA928" s="200"/>
      <c r="AB928" s="200"/>
      <c r="AG928" s="200"/>
      <c r="AH928" s="109" t="s">
        <v>1043</v>
      </c>
      <c r="AK928" s="200"/>
      <c r="AM928" s="200"/>
    </row>
    <row r="929" spans="1:39" s="108" customFormat="1" ht="12" customHeight="1">
      <c r="A929" s="216"/>
      <c r="B929" s="217"/>
      <c r="C929" s="1145" t="s">
        <v>398</v>
      </c>
      <c r="D929" s="1145"/>
      <c r="E929" s="1145"/>
      <c r="F929" s="196"/>
      <c r="G929" s="196"/>
      <c r="H929" s="196"/>
      <c r="I929" s="196"/>
      <c r="J929" s="198"/>
      <c r="K929" s="196"/>
      <c r="L929" s="218">
        <v>177.38</v>
      </c>
      <c r="M929" s="212"/>
      <c r="N929" s="199"/>
      <c r="Z929" s="193"/>
      <c r="AA929" s="200"/>
      <c r="AB929" s="200"/>
      <c r="AG929" s="200" t="s">
        <v>398</v>
      </c>
      <c r="AK929" s="200"/>
      <c r="AM929" s="200"/>
    </row>
    <row r="930" spans="1:39" s="108" customFormat="1" ht="33.75" customHeight="1">
      <c r="A930" s="194" t="s">
        <v>1222</v>
      </c>
      <c r="B930" s="195" t="s">
        <v>2315</v>
      </c>
      <c r="C930" s="1145" t="s">
        <v>2316</v>
      </c>
      <c r="D930" s="1145"/>
      <c r="E930" s="1145"/>
      <c r="F930" s="196" t="s">
        <v>486</v>
      </c>
      <c r="G930" s="196"/>
      <c r="H930" s="196"/>
      <c r="I930" s="251">
        <v>2</v>
      </c>
      <c r="J930" s="198"/>
      <c r="K930" s="196"/>
      <c r="L930" s="198"/>
      <c r="M930" s="196"/>
      <c r="N930" s="199"/>
      <c r="Z930" s="193"/>
      <c r="AA930" s="200"/>
      <c r="AB930" s="200" t="s">
        <v>2316</v>
      </c>
      <c r="AG930" s="200"/>
      <c r="AK930" s="200"/>
      <c r="AM930" s="200"/>
    </row>
    <row r="931" spans="1:39" s="108" customFormat="1" ht="33.75" customHeight="1">
      <c r="A931" s="203"/>
      <c r="B931" s="204" t="s">
        <v>385</v>
      </c>
      <c r="C931" s="1141" t="s">
        <v>386</v>
      </c>
      <c r="D931" s="1141"/>
      <c r="E931" s="1141"/>
      <c r="F931" s="1141"/>
      <c r="G931" s="1141"/>
      <c r="H931" s="1141"/>
      <c r="I931" s="1141"/>
      <c r="J931" s="1141"/>
      <c r="K931" s="1141"/>
      <c r="L931" s="1141"/>
      <c r="M931" s="1141"/>
      <c r="N931" s="1146"/>
      <c r="Z931" s="193"/>
      <c r="AA931" s="200"/>
      <c r="AB931" s="200"/>
      <c r="AC931" s="109" t="s">
        <v>386</v>
      </c>
      <c r="AG931" s="200"/>
      <c r="AK931" s="200"/>
      <c r="AM931" s="200"/>
    </row>
    <row r="932" spans="1:39" s="108" customFormat="1" ht="12">
      <c r="A932" s="205"/>
      <c r="B932" s="206">
        <v>1</v>
      </c>
      <c r="C932" s="1141" t="s">
        <v>446</v>
      </c>
      <c r="D932" s="1141"/>
      <c r="E932" s="1141"/>
      <c r="F932" s="207"/>
      <c r="G932" s="207"/>
      <c r="H932" s="207"/>
      <c r="I932" s="207"/>
      <c r="J932" s="208">
        <v>4.6100000000000003</v>
      </c>
      <c r="K932" s="209">
        <v>1.25</v>
      </c>
      <c r="L932" s="208">
        <v>11.53</v>
      </c>
      <c r="M932" s="207"/>
      <c r="N932" s="210"/>
      <c r="Z932" s="193"/>
      <c r="AA932" s="200"/>
      <c r="AB932" s="200"/>
      <c r="AD932" s="109" t="s">
        <v>446</v>
      </c>
      <c r="AG932" s="200"/>
      <c r="AK932" s="200"/>
      <c r="AM932" s="200"/>
    </row>
    <row r="933" spans="1:39" s="108" customFormat="1" ht="12">
      <c r="A933" s="205"/>
      <c r="B933" s="206">
        <v>4</v>
      </c>
      <c r="C933" s="1141" t="s">
        <v>447</v>
      </c>
      <c r="D933" s="1141"/>
      <c r="E933" s="1141"/>
      <c r="F933" s="207"/>
      <c r="G933" s="207"/>
      <c r="H933" s="207"/>
      <c r="I933" s="207"/>
      <c r="J933" s="208">
        <v>9.34</v>
      </c>
      <c r="K933" s="207"/>
      <c r="L933" s="208">
        <v>18.68</v>
      </c>
      <c r="M933" s="207"/>
      <c r="N933" s="210"/>
      <c r="Z933" s="193"/>
      <c r="AA933" s="200"/>
      <c r="AB933" s="200"/>
      <c r="AD933" s="109" t="s">
        <v>447</v>
      </c>
      <c r="AG933" s="200"/>
      <c r="AK933" s="200"/>
      <c r="AM933" s="200"/>
    </row>
    <row r="934" spans="1:39" s="108" customFormat="1" ht="12">
      <c r="A934" s="205"/>
      <c r="B934" s="204"/>
      <c r="C934" s="1141" t="s">
        <v>448</v>
      </c>
      <c r="D934" s="1141"/>
      <c r="E934" s="1141"/>
      <c r="F934" s="207" t="s">
        <v>390</v>
      </c>
      <c r="G934" s="209">
        <v>0.52</v>
      </c>
      <c r="H934" s="209">
        <v>1.25</v>
      </c>
      <c r="I934" s="248">
        <v>1.3</v>
      </c>
      <c r="J934" s="204"/>
      <c r="K934" s="207"/>
      <c r="L934" s="204"/>
      <c r="M934" s="207"/>
      <c r="N934" s="210"/>
      <c r="Z934" s="193"/>
      <c r="AA934" s="200"/>
      <c r="AB934" s="200"/>
      <c r="AE934" s="109" t="s">
        <v>448</v>
      </c>
      <c r="AG934" s="200"/>
      <c r="AK934" s="200"/>
      <c r="AM934" s="200"/>
    </row>
    <row r="935" spans="1:39" s="108" customFormat="1" ht="12" customHeight="1">
      <c r="A935" s="205"/>
      <c r="B935" s="204"/>
      <c r="C935" s="1150" t="s">
        <v>391</v>
      </c>
      <c r="D935" s="1150"/>
      <c r="E935" s="1150"/>
      <c r="F935" s="212"/>
      <c r="G935" s="212"/>
      <c r="H935" s="212"/>
      <c r="I935" s="212"/>
      <c r="J935" s="213">
        <v>13.95</v>
      </c>
      <c r="K935" s="212"/>
      <c r="L935" s="213">
        <v>30.21</v>
      </c>
      <c r="M935" s="212"/>
      <c r="N935" s="214"/>
      <c r="Z935" s="193"/>
      <c r="AA935" s="200"/>
      <c r="AB935" s="200"/>
      <c r="AF935" s="109" t="s">
        <v>391</v>
      </c>
      <c r="AG935" s="200"/>
      <c r="AK935" s="200"/>
      <c r="AM935" s="200"/>
    </row>
    <row r="936" spans="1:39" s="108" customFormat="1" ht="12">
      <c r="A936" s="205"/>
      <c r="B936" s="204"/>
      <c r="C936" s="1141" t="s">
        <v>392</v>
      </c>
      <c r="D936" s="1141"/>
      <c r="E936" s="1141"/>
      <c r="F936" s="207"/>
      <c r="G936" s="207"/>
      <c r="H936" s="207"/>
      <c r="I936" s="207"/>
      <c r="J936" s="204"/>
      <c r="K936" s="207"/>
      <c r="L936" s="208">
        <v>11.53</v>
      </c>
      <c r="M936" s="207"/>
      <c r="N936" s="210"/>
      <c r="Z936" s="193"/>
      <c r="AA936" s="200"/>
      <c r="AB936" s="200"/>
      <c r="AE936" s="109" t="s">
        <v>392</v>
      </c>
      <c r="AG936" s="200"/>
      <c r="AK936" s="200"/>
      <c r="AM936" s="200"/>
    </row>
    <row r="937" spans="1:39" s="108" customFormat="1" ht="22.5" customHeight="1">
      <c r="A937" s="205"/>
      <c r="B937" s="204" t="s">
        <v>961</v>
      </c>
      <c r="C937" s="1141" t="s">
        <v>962</v>
      </c>
      <c r="D937" s="1141"/>
      <c r="E937" s="1141"/>
      <c r="F937" s="207" t="s">
        <v>395</v>
      </c>
      <c r="G937" s="215">
        <v>93</v>
      </c>
      <c r="H937" s="207"/>
      <c r="I937" s="215">
        <v>93</v>
      </c>
      <c r="J937" s="204"/>
      <c r="K937" s="207"/>
      <c r="L937" s="208">
        <v>10.72</v>
      </c>
      <c r="M937" s="207"/>
      <c r="N937" s="210"/>
      <c r="Z937" s="193"/>
      <c r="AA937" s="200"/>
      <c r="AB937" s="200"/>
      <c r="AE937" s="109" t="s">
        <v>962</v>
      </c>
      <c r="AG937" s="200"/>
      <c r="AK937" s="200"/>
      <c r="AM937" s="200"/>
    </row>
    <row r="938" spans="1:39" s="108" customFormat="1" ht="22.5" customHeight="1">
      <c r="A938" s="205"/>
      <c r="B938" s="204" t="s">
        <v>963</v>
      </c>
      <c r="C938" s="1141" t="s">
        <v>964</v>
      </c>
      <c r="D938" s="1141"/>
      <c r="E938" s="1141"/>
      <c r="F938" s="207" t="s">
        <v>395</v>
      </c>
      <c r="G938" s="215">
        <v>62</v>
      </c>
      <c r="H938" s="207"/>
      <c r="I938" s="215">
        <v>62</v>
      </c>
      <c r="J938" s="204"/>
      <c r="K938" s="207"/>
      <c r="L938" s="208">
        <v>7.15</v>
      </c>
      <c r="M938" s="207"/>
      <c r="N938" s="210"/>
      <c r="Z938" s="193"/>
      <c r="AA938" s="200"/>
      <c r="AB938" s="200"/>
      <c r="AE938" s="109" t="s">
        <v>964</v>
      </c>
      <c r="AG938" s="200"/>
      <c r="AK938" s="200"/>
      <c r="AM938" s="200"/>
    </row>
    <row r="939" spans="1:39" s="108" customFormat="1" ht="12" customHeight="1">
      <c r="A939" s="216"/>
      <c r="B939" s="217"/>
      <c r="C939" s="1145" t="s">
        <v>398</v>
      </c>
      <c r="D939" s="1145"/>
      <c r="E939" s="1145"/>
      <c r="F939" s="196"/>
      <c r="G939" s="196"/>
      <c r="H939" s="196"/>
      <c r="I939" s="196"/>
      <c r="J939" s="198"/>
      <c r="K939" s="196"/>
      <c r="L939" s="218">
        <v>48.08</v>
      </c>
      <c r="M939" s="212"/>
      <c r="N939" s="199"/>
      <c r="Z939" s="193"/>
      <c r="AA939" s="200"/>
      <c r="AB939" s="200"/>
      <c r="AG939" s="200" t="s">
        <v>398</v>
      </c>
      <c r="AK939" s="200"/>
      <c r="AM939" s="200"/>
    </row>
    <row r="940" spans="1:39" s="108" customFormat="1" ht="45" customHeight="1">
      <c r="A940" s="194" t="s">
        <v>1225</v>
      </c>
      <c r="B940" s="195" t="s">
        <v>2317</v>
      </c>
      <c r="C940" s="1145" t="s">
        <v>2318</v>
      </c>
      <c r="D940" s="1145"/>
      <c r="E940" s="1145"/>
      <c r="F940" s="196" t="s">
        <v>2067</v>
      </c>
      <c r="G940" s="196"/>
      <c r="H940" s="196"/>
      <c r="I940" s="251">
        <v>2</v>
      </c>
      <c r="J940" s="222">
        <v>1254.17</v>
      </c>
      <c r="K940" s="196"/>
      <c r="L940" s="218">
        <v>267.38</v>
      </c>
      <c r="M940" s="247">
        <v>9.3800000000000008</v>
      </c>
      <c r="N940" s="260">
        <v>2508</v>
      </c>
      <c r="Z940" s="193"/>
      <c r="AA940" s="200"/>
      <c r="AB940" s="200" t="s">
        <v>2318</v>
      </c>
      <c r="AG940" s="200"/>
      <c r="AK940" s="200"/>
      <c r="AM940" s="200"/>
    </row>
    <row r="941" spans="1:39" s="108" customFormat="1" ht="12" customHeight="1">
      <c r="A941" s="216"/>
      <c r="B941" s="217"/>
      <c r="C941" s="1141" t="s">
        <v>409</v>
      </c>
      <c r="D941" s="1141"/>
      <c r="E941" s="1141"/>
      <c r="F941" s="1141"/>
      <c r="G941" s="1141"/>
      <c r="H941" s="1141"/>
      <c r="I941" s="1141"/>
      <c r="J941" s="1141"/>
      <c r="K941" s="1141"/>
      <c r="L941" s="1141"/>
      <c r="M941" s="1141"/>
      <c r="N941" s="1146"/>
      <c r="Z941" s="193"/>
      <c r="AA941" s="200"/>
      <c r="AB941" s="200"/>
      <c r="AG941" s="200"/>
      <c r="AH941" s="109" t="s">
        <v>409</v>
      </c>
      <c r="AK941" s="200"/>
      <c r="AM941" s="200"/>
    </row>
    <row r="942" spans="1:39" s="108" customFormat="1" ht="12" customHeight="1">
      <c r="A942" s="201"/>
      <c r="B942" s="202"/>
      <c r="C942" s="1141" t="s">
        <v>2319</v>
      </c>
      <c r="D942" s="1141"/>
      <c r="E942" s="1141"/>
      <c r="F942" s="1141"/>
      <c r="G942" s="1141"/>
      <c r="H942" s="1141"/>
      <c r="I942" s="1141"/>
      <c r="J942" s="1141"/>
      <c r="K942" s="1141"/>
      <c r="L942" s="1141"/>
      <c r="M942" s="1141"/>
      <c r="N942" s="1146"/>
      <c r="Z942" s="193"/>
      <c r="AA942" s="200"/>
      <c r="AB942" s="200"/>
      <c r="AG942" s="200"/>
      <c r="AI942" s="109" t="s">
        <v>2319</v>
      </c>
      <c r="AK942" s="200"/>
      <c r="AM942" s="200"/>
    </row>
    <row r="943" spans="1:39" s="108" customFormat="1" ht="12" customHeight="1">
      <c r="A943" s="216"/>
      <c r="B943" s="217"/>
      <c r="C943" s="1145" t="s">
        <v>398</v>
      </c>
      <c r="D943" s="1145"/>
      <c r="E943" s="1145"/>
      <c r="F943" s="196"/>
      <c r="G943" s="196"/>
      <c r="H943" s="196"/>
      <c r="I943" s="196"/>
      <c r="J943" s="198"/>
      <c r="K943" s="196"/>
      <c r="L943" s="218">
        <v>267.38</v>
      </c>
      <c r="M943" s="212"/>
      <c r="N943" s="260">
        <v>2508</v>
      </c>
      <c r="Z943" s="193"/>
      <c r="AA943" s="200"/>
      <c r="AB943" s="200"/>
      <c r="AG943" s="200" t="s">
        <v>398</v>
      </c>
      <c r="AK943" s="200"/>
      <c r="AM943" s="200"/>
    </row>
    <row r="944" spans="1:39" s="108" customFormat="1" ht="12" customHeight="1">
      <c r="A944" s="1147" t="s">
        <v>2320</v>
      </c>
      <c r="B944" s="1148"/>
      <c r="C944" s="1148"/>
      <c r="D944" s="1148"/>
      <c r="E944" s="1148"/>
      <c r="F944" s="1148"/>
      <c r="G944" s="1148"/>
      <c r="H944" s="1148"/>
      <c r="I944" s="1148"/>
      <c r="J944" s="1148"/>
      <c r="K944" s="1148"/>
      <c r="L944" s="1148"/>
      <c r="M944" s="1148"/>
      <c r="N944" s="1149"/>
      <c r="Z944" s="193"/>
      <c r="AA944" s="200" t="s">
        <v>2320</v>
      </c>
      <c r="AB944" s="200"/>
      <c r="AG944" s="200"/>
      <c r="AK944" s="200"/>
      <c r="AM944" s="200"/>
    </row>
    <row r="945" spans="1:39" s="108" customFormat="1" ht="22.5" customHeight="1">
      <c r="A945" s="194" t="s">
        <v>2321</v>
      </c>
      <c r="B945" s="195" t="s">
        <v>1068</v>
      </c>
      <c r="C945" s="1145" t="s">
        <v>1069</v>
      </c>
      <c r="D945" s="1145"/>
      <c r="E945" s="1145"/>
      <c r="F945" s="196" t="s">
        <v>486</v>
      </c>
      <c r="G945" s="196"/>
      <c r="H945" s="196"/>
      <c r="I945" s="251">
        <v>1</v>
      </c>
      <c r="J945" s="198"/>
      <c r="K945" s="196"/>
      <c r="L945" s="198"/>
      <c r="M945" s="196"/>
      <c r="N945" s="199"/>
      <c r="Z945" s="193"/>
      <c r="AA945" s="200"/>
      <c r="AB945" s="200" t="s">
        <v>1069</v>
      </c>
      <c r="AG945" s="200"/>
      <c r="AK945" s="200"/>
      <c r="AM945" s="200"/>
    </row>
    <row r="946" spans="1:39" s="108" customFormat="1" ht="33.75" customHeight="1">
      <c r="A946" s="203"/>
      <c r="B946" s="204" t="s">
        <v>385</v>
      </c>
      <c r="C946" s="1141" t="s">
        <v>386</v>
      </c>
      <c r="D946" s="1141"/>
      <c r="E946" s="1141"/>
      <c r="F946" s="1141"/>
      <c r="G946" s="1141"/>
      <c r="H946" s="1141"/>
      <c r="I946" s="1141"/>
      <c r="J946" s="1141"/>
      <c r="K946" s="1141"/>
      <c r="L946" s="1141"/>
      <c r="M946" s="1141"/>
      <c r="N946" s="1146"/>
      <c r="Z946" s="193"/>
      <c r="AA946" s="200"/>
      <c r="AB946" s="200"/>
      <c r="AC946" s="109" t="s">
        <v>386</v>
      </c>
      <c r="AG946" s="200"/>
      <c r="AK946" s="200"/>
      <c r="AM946" s="200"/>
    </row>
    <row r="947" spans="1:39" s="108" customFormat="1" ht="12">
      <c r="A947" s="205"/>
      <c r="B947" s="206">
        <v>1</v>
      </c>
      <c r="C947" s="1141" t="s">
        <v>446</v>
      </c>
      <c r="D947" s="1141"/>
      <c r="E947" s="1141"/>
      <c r="F947" s="207"/>
      <c r="G947" s="207"/>
      <c r="H947" s="207"/>
      <c r="I947" s="207"/>
      <c r="J947" s="208">
        <v>8.9</v>
      </c>
      <c r="K947" s="209">
        <v>1.25</v>
      </c>
      <c r="L947" s="208">
        <v>11.13</v>
      </c>
      <c r="M947" s="207"/>
      <c r="N947" s="210"/>
      <c r="Z947" s="193"/>
      <c r="AA947" s="200"/>
      <c r="AB947" s="200"/>
      <c r="AD947" s="109" t="s">
        <v>446</v>
      </c>
      <c r="AG947" s="200"/>
      <c r="AK947" s="200"/>
      <c r="AM947" s="200"/>
    </row>
    <row r="948" spans="1:39" s="108" customFormat="1" ht="12">
      <c r="A948" s="205"/>
      <c r="B948" s="206">
        <v>2</v>
      </c>
      <c r="C948" s="1141" t="s">
        <v>387</v>
      </c>
      <c r="D948" s="1141"/>
      <c r="E948" s="1141"/>
      <c r="F948" s="207"/>
      <c r="G948" s="207"/>
      <c r="H948" s="207"/>
      <c r="I948" s="207"/>
      <c r="J948" s="208">
        <v>0.66</v>
      </c>
      <c r="K948" s="209">
        <v>1.25</v>
      </c>
      <c r="L948" s="208">
        <v>0.83</v>
      </c>
      <c r="M948" s="207"/>
      <c r="N948" s="210"/>
      <c r="Z948" s="193"/>
      <c r="AA948" s="200"/>
      <c r="AB948" s="200"/>
      <c r="AD948" s="109" t="s">
        <v>387</v>
      </c>
      <c r="AG948" s="200"/>
      <c r="AK948" s="200"/>
      <c r="AM948" s="200"/>
    </row>
    <row r="949" spans="1:39" s="108" customFormat="1" ht="12">
      <c r="A949" s="205"/>
      <c r="B949" s="206">
        <v>3</v>
      </c>
      <c r="C949" s="1141" t="s">
        <v>388</v>
      </c>
      <c r="D949" s="1141"/>
      <c r="E949" s="1141"/>
      <c r="F949" s="207"/>
      <c r="G949" s="207"/>
      <c r="H949" s="207"/>
      <c r="I949" s="207"/>
      <c r="J949" s="208">
        <v>0.12</v>
      </c>
      <c r="K949" s="209">
        <v>1.25</v>
      </c>
      <c r="L949" s="208">
        <v>0.15</v>
      </c>
      <c r="M949" s="207"/>
      <c r="N949" s="210"/>
      <c r="Z949" s="193"/>
      <c r="AA949" s="200"/>
      <c r="AB949" s="200"/>
      <c r="AD949" s="109" t="s">
        <v>388</v>
      </c>
      <c r="AG949" s="200"/>
      <c r="AK949" s="200"/>
      <c r="AM949" s="200"/>
    </row>
    <row r="950" spans="1:39" s="108" customFormat="1" ht="12">
      <c r="A950" s="205"/>
      <c r="B950" s="206">
        <v>4</v>
      </c>
      <c r="C950" s="1141" t="s">
        <v>447</v>
      </c>
      <c r="D950" s="1141"/>
      <c r="E950" s="1141"/>
      <c r="F950" s="207"/>
      <c r="G950" s="207"/>
      <c r="H950" s="207"/>
      <c r="I950" s="207"/>
      <c r="J950" s="208">
        <v>0.18</v>
      </c>
      <c r="K950" s="207"/>
      <c r="L950" s="208">
        <v>0.18</v>
      </c>
      <c r="M950" s="207"/>
      <c r="N950" s="210"/>
      <c r="Z950" s="193"/>
      <c r="AA950" s="200"/>
      <c r="AB950" s="200"/>
      <c r="AD950" s="109" t="s">
        <v>447</v>
      </c>
      <c r="AG950" s="200"/>
      <c r="AK950" s="200"/>
      <c r="AM950" s="200"/>
    </row>
    <row r="951" spans="1:39" s="108" customFormat="1" ht="12">
      <c r="A951" s="205"/>
      <c r="B951" s="204"/>
      <c r="C951" s="1141" t="s">
        <v>448</v>
      </c>
      <c r="D951" s="1141"/>
      <c r="E951" s="1141"/>
      <c r="F951" s="207" t="s">
        <v>390</v>
      </c>
      <c r="G951" s="209">
        <v>1.03</v>
      </c>
      <c r="H951" s="209">
        <v>1.25</v>
      </c>
      <c r="I951" s="250">
        <v>1.2875000000000001</v>
      </c>
      <c r="J951" s="204"/>
      <c r="K951" s="207"/>
      <c r="L951" s="204"/>
      <c r="M951" s="207"/>
      <c r="N951" s="210"/>
      <c r="Z951" s="193"/>
      <c r="AA951" s="200"/>
      <c r="AB951" s="200"/>
      <c r="AE951" s="109" t="s">
        <v>448</v>
      </c>
      <c r="AG951" s="200"/>
      <c r="AK951" s="200"/>
      <c r="AM951" s="200"/>
    </row>
    <row r="952" spans="1:39" s="108" customFormat="1" ht="12">
      <c r="A952" s="205"/>
      <c r="B952" s="204"/>
      <c r="C952" s="1141" t="s">
        <v>389</v>
      </c>
      <c r="D952" s="1141"/>
      <c r="E952" s="1141"/>
      <c r="F952" s="207" t="s">
        <v>390</v>
      </c>
      <c r="G952" s="209">
        <v>0.01</v>
      </c>
      <c r="H952" s="209">
        <v>1.25</v>
      </c>
      <c r="I952" s="250">
        <v>1.2500000000000001E-2</v>
      </c>
      <c r="J952" s="204"/>
      <c r="K952" s="207"/>
      <c r="L952" s="204"/>
      <c r="M952" s="207"/>
      <c r="N952" s="210"/>
      <c r="Z952" s="193"/>
      <c r="AA952" s="200"/>
      <c r="AB952" s="200"/>
      <c r="AE952" s="109" t="s">
        <v>389</v>
      </c>
      <c r="AG952" s="200"/>
      <c r="AK952" s="200"/>
      <c r="AM952" s="200"/>
    </row>
    <row r="953" spans="1:39" s="108" customFormat="1" ht="12" customHeight="1">
      <c r="A953" s="205"/>
      <c r="B953" s="204"/>
      <c r="C953" s="1150" t="s">
        <v>391</v>
      </c>
      <c r="D953" s="1150"/>
      <c r="E953" s="1150"/>
      <c r="F953" s="212"/>
      <c r="G953" s="212"/>
      <c r="H953" s="212"/>
      <c r="I953" s="212"/>
      <c r="J953" s="213">
        <v>9.74</v>
      </c>
      <c r="K953" s="212"/>
      <c r="L953" s="213">
        <v>12.14</v>
      </c>
      <c r="M953" s="212"/>
      <c r="N953" s="214"/>
      <c r="Z953" s="193"/>
      <c r="AA953" s="200"/>
      <c r="AB953" s="200"/>
      <c r="AF953" s="109" t="s">
        <v>391</v>
      </c>
      <c r="AG953" s="200"/>
      <c r="AK953" s="200"/>
      <c r="AM953" s="200"/>
    </row>
    <row r="954" spans="1:39" s="108" customFormat="1" ht="12">
      <c r="A954" s="205"/>
      <c r="B954" s="204"/>
      <c r="C954" s="1141" t="s">
        <v>392</v>
      </c>
      <c r="D954" s="1141"/>
      <c r="E954" s="1141"/>
      <c r="F954" s="207"/>
      <c r="G954" s="207"/>
      <c r="H954" s="207"/>
      <c r="I954" s="207"/>
      <c r="J954" s="204"/>
      <c r="K954" s="207"/>
      <c r="L954" s="208">
        <v>11.28</v>
      </c>
      <c r="M954" s="207"/>
      <c r="N954" s="210"/>
      <c r="Z954" s="193"/>
      <c r="AA954" s="200"/>
      <c r="AB954" s="200"/>
      <c r="AE954" s="109" t="s">
        <v>392</v>
      </c>
      <c r="AG954" s="200"/>
      <c r="AK954" s="200"/>
      <c r="AM954" s="200"/>
    </row>
    <row r="955" spans="1:39" s="108" customFormat="1" ht="22.5" customHeight="1">
      <c r="A955" s="205"/>
      <c r="B955" s="204" t="s">
        <v>916</v>
      </c>
      <c r="C955" s="1141" t="s">
        <v>917</v>
      </c>
      <c r="D955" s="1141"/>
      <c r="E955" s="1141"/>
      <c r="F955" s="207" t="s">
        <v>395</v>
      </c>
      <c r="G955" s="215">
        <v>90</v>
      </c>
      <c r="H955" s="207"/>
      <c r="I955" s="215">
        <v>90</v>
      </c>
      <c r="J955" s="204"/>
      <c r="K955" s="207"/>
      <c r="L955" s="208">
        <v>10.15</v>
      </c>
      <c r="M955" s="207"/>
      <c r="N955" s="210"/>
      <c r="Z955" s="193"/>
      <c r="AA955" s="200"/>
      <c r="AB955" s="200"/>
      <c r="AE955" s="109" t="s">
        <v>917</v>
      </c>
      <c r="AG955" s="200"/>
      <c r="AK955" s="200"/>
      <c r="AM955" s="200"/>
    </row>
    <row r="956" spans="1:39" s="108" customFormat="1" ht="22.5" customHeight="1">
      <c r="A956" s="205"/>
      <c r="B956" s="204" t="s">
        <v>918</v>
      </c>
      <c r="C956" s="1141" t="s">
        <v>919</v>
      </c>
      <c r="D956" s="1141"/>
      <c r="E956" s="1141"/>
      <c r="F956" s="207" t="s">
        <v>395</v>
      </c>
      <c r="G956" s="215">
        <v>46</v>
      </c>
      <c r="H956" s="207"/>
      <c r="I956" s="215">
        <v>46</v>
      </c>
      <c r="J956" s="204"/>
      <c r="K956" s="207"/>
      <c r="L956" s="208">
        <v>5.19</v>
      </c>
      <c r="M956" s="207"/>
      <c r="N956" s="210"/>
      <c r="Z956" s="193"/>
      <c r="AA956" s="200"/>
      <c r="AB956" s="200"/>
      <c r="AE956" s="109" t="s">
        <v>919</v>
      </c>
      <c r="AG956" s="200"/>
      <c r="AK956" s="200"/>
      <c r="AM956" s="200"/>
    </row>
    <row r="957" spans="1:39" s="108" customFormat="1" ht="12" customHeight="1">
      <c r="A957" s="216"/>
      <c r="B957" s="217"/>
      <c r="C957" s="1145" t="s">
        <v>398</v>
      </c>
      <c r="D957" s="1145"/>
      <c r="E957" s="1145"/>
      <c r="F957" s="196"/>
      <c r="G957" s="196"/>
      <c r="H957" s="196"/>
      <c r="I957" s="196"/>
      <c r="J957" s="198"/>
      <c r="K957" s="196"/>
      <c r="L957" s="218">
        <v>27.48</v>
      </c>
      <c r="M957" s="212"/>
      <c r="N957" s="199"/>
      <c r="Z957" s="193"/>
      <c r="AA957" s="200"/>
      <c r="AB957" s="200"/>
      <c r="AG957" s="200" t="s">
        <v>398</v>
      </c>
      <c r="AK957" s="200"/>
      <c r="AM957" s="200"/>
    </row>
    <row r="958" spans="1:39" s="108" customFormat="1" ht="45" customHeight="1">
      <c r="A958" s="194" t="s">
        <v>2322</v>
      </c>
      <c r="B958" s="195" t="s">
        <v>2323</v>
      </c>
      <c r="C958" s="1145" t="s">
        <v>2324</v>
      </c>
      <c r="D958" s="1145"/>
      <c r="E958" s="1145"/>
      <c r="F958" s="196" t="s">
        <v>2067</v>
      </c>
      <c r="G958" s="196"/>
      <c r="H958" s="196"/>
      <c r="I958" s="251">
        <v>1</v>
      </c>
      <c r="J958" s="222">
        <v>40765</v>
      </c>
      <c r="K958" s="219">
        <v>1.04236</v>
      </c>
      <c r="L958" s="222">
        <v>8566.94</v>
      </c>
      <c r="M958" s="247">
        <v>4.96</v>
      </c>
      <c r="N958" s="260">
        <v>42492</v>
      </c>
      <c r="Z958" s="193"/>
      <c r="AA958" s="200"/>
      <c r="AB958" s="200" t="s">
        <v>2324</v>
      </c>
      <c r="AG958" s="200"/>
      <c r="AK958" s="200"/>
      <c r="AM958" s="200"/>
    </row>
    <row r="959" spans="1:39" s="108" customFormat="1" ht="12" customHeight="1">
      <c r="A959" s="216"/>
      <c r="B959" s="217"/>
      <c r="C959" s="1141" t="s">
        <v>1043</v>
      </c>
      <c r="D959" s="1141"/>
      <c r="E959" s="1141"/>
      <c r="F959" s="1141"/>
      <c r="G959" s="1141"/>
      <c r="H959" s="1141"/>
      <c r="I959" s="1141"/>
      <c r="J959" s="1141"/>
      <c r="K959" s="1141"/>
      <c r="L959" s="1141"/>
      <c r="M959" s="1141"/>
      <c r="N959" s="1146"/>
      <c r="Z959" s="193"/>
      <c r="AA959" s="200"/>
      <c r="AB959" s="200"/>
      <c r="AG959" s="200"/>
      <c r="AH959" s="109" t="s">
        <v>1043</v>
      </c>
      <c r="AK959" s="200"/>
      <c r="AM959" s="200"/>
    </row>
    <row r="960" spans="1:39" s="108" customFormat="1" ht="12" customHeight="1">
      <c r="A960" s="201"/>
      <c r="B960" s="202"/>
      <c r="C960" s="1141" t="s">
        <v>2325</v>
      </c>
      <c r="D960" s="1141"/>
      <c r="E960" s="1141"/>
      <c r="F960" s="1141"/>
      <c r="G960" s="1141"/>
      <c r="H960" s="1141"/>
      <c r="I960" s="1141"/>
      <c r="J960" s="1141"/>
      <c r="K960" s="1141"/>
      <c r="L960" s="1141"/>
      <c r="M960" s="1141"/>
      <c r="N960" s="1146"/>
      <c r="Z960" s="193"/>
      <c r="AA960" s="200"/>
      <c r="AB960" s="200"/>
      <c r="AG960" s="200"/>
      <c r="AI960" s="109" t="s">
        <v>2325</v>
      </c>
      <c r="AK960" s="200"/>
      <c r="AM960" s="200"/>
    </row>
    <row r="961" spans="1:39" s="108" customFormat="1" ht="22.5" customHeight="1">
      <c r="A961" s="203"/>
      <c r="B961" s="204" t="s">
        <v>925</v>
      </c>
      <c r="C961" s="1141" t="s">
        <v>926</v>
      </c>
      <c r="D961" s="1141"/>
      <c r="E961" s="1141"/>
      <c r="F961" s="1141"/>
      <c r="G961" s="1141"/>
      <c r="H961" s="1141"/>
      <c r="I961" s="1141"/>
      <c r="J961" s="1141"/>
      <c r="K961" s="1141"/>
      <c r="L961" s="1141"/>
      <c r="M961" s="1141"/>
      <c r="N961" s="1146"/>
      <c r="Z961" s="193"/>
      <c r="AA961" s="200"/>
      <c r="AB961" s="200"/>
      <c r="AC961" s="109" t="s">
        <v>926</v>
      </c>
      <c r="AG961" s="200"/>
      <c r="AK961" s="200"/>
      <c r="AM961" s="200"/>
    </row>
    <row r="962" spans="1:39" s="108" customFormat="1" ht="22.5" customHeight="1">
      <c r="A962" s="203"/>
      <c r="B962" s="204" t="s">
        <v>927</v>
      </c>
      <c r="C962" s="1141" t="s">
        <v>928</v>
      </c>
      <c r="D962" s="1141"/>
      <c r="E962" s="1141"/>
      <c r="F962" s="1141"/>
      <c r="G962" s="1141"/>
      <c r="H962" s="1141"/>
      <c r="I962" s="1141"/>
      <c r="J962" s="1141"/>
      <c r="K962" s="1141"/>
      <c r="L962" s="1141"/>
      <c r="M962" s="1141"/>
      <c r="N962" s="1146"/>
      <c r="Z962" s="193"/>
      <c r="AA962" s="200"/>
      <c r="AB962" s="200"/>
      <c r="AC962" s="109" t="s">
        <v>928</v>
      </c>
      <c r="AG962" s="200"/>
      <c r="AK962" s="200"/>
      <c r="AM962" s="200"/>
    </row>
    <row r="963" spans="1:39" s="108" customFormat="1" ht="12" customHeight="1">
      <c r="A963" s="216"/>
      <c r="B963" s="217"/>
      <c r="C963" s="1145" t="s">
        <v>398</v>
      </c>
      <c r="D963" s="1145"/>
      <c r="E963" s="1145"/>
      <c r="F963" s="196"/>
      <c r="G963" s="196"/>
      <c r="H963" s="196"/>
      <c r="I963" s="196"/>
      <c r="J963" s="198"/>
      <c r="K963" s="196"/>
      <c r="L963" s="222">
        <v>8566.94</v>
      </c>
      <c r="M963" s="212"/>
      <c r="N963" s="260">
        <v>42492</v>
      </c>
      <c r="Z963" s="193"/>
      <c r="AA963" s="200"/>
      <c r="AB963" s="200"/>
      <c r="AG963" s="200" t="s">
        <v>398</v>
      </c>
      <c r="AK963" s="200"/>
      <c r="AM963" s="200"/>
    </row>
    <row r="964" spans="1:39" s="108" customFormat="1" ht="12" customHeight="1">
      <c r="A964" s="194" t="s">
        <v>2326</v>
      </c>
      <c r="B964" s="195" t="s">
        <v>1038</v>
      </c>
      <c r="C964" s="1145" t="s">
        <v>1039</v>
      </c>
      <c r="D964" s="1145"/>
      <c r="E964" s="1145"/>
      <c r="F964" s="196" t="s">
        <v>486</v>
      </c>
      <c r="G964" s="196"/>
      <c r="H964" s="196"/>
      <c r="I964" s="251">
        <v>5</v>
      </c>
      <c r="J964" s="198"/>
      <c r="K964" s="196"/>
      <c r="L964" s="198"/>
      <c r="M964" s="196"/>
      <c r="N964" s="199"/>
      <c r="Z964" s="193"/>
      <c r="AA964" s="200"/>
      <c r="AB964" s="200" t="s">
        <v>1039</v>
      </c>
      <c r="AG964" s="200"/>
      <c r="AK964" s="200"/>
      <c r="AM964" s="200"/>
    </row>
    <row r="965" spans="1:39" s="108" customFormat="1" ht="12">
      <c r="A965" s="201"/>
      <c r="B965" s="202"/>
      <c r="C965" s="1141" t="s">
        <v>2183</v>
      </c>
      <c r="D965" s="1141"/>
      <c r="E965" s="1141"/>
      <c r="F965" s="1141"/>
      <c r="G965" s="1141"/>
      <c r="H965" s="1141"/>
      <c r="I965" s="1141"/>
      <c r="J965" s="1141"/>
      <c r="K965" s="1141"/>
      <c r="L965" s="1141"/>
      <c r="M965" s="1141"/>
      <c r="N965" s="1146"/>
      <c r="Z965" s="193"/>
      <c r="AA965" s="200"/>
      <c r="AB965" s="200"/>
      <c r="AG965" s="200"/>
      <c r="AJ965" s="109" t="s">
        <v>2183</v>
      </c>
      <c r="AK965" s="200"/>
      <c r="AM965" s="200"/>
    </row>
    <row r="966" spans="1:39" s="108" customFormat="1" ht="33.75" customHeight="1">
      <c r="A966" s="203"/>
      <c r="B966" s="204" t="s">
        <v>385</v>
      </c>
      <c r="C966" s="1141" t="s">
        <v>386</v>
      </c>
      <c r="D966" s="1141"/>
      <c r="E966" s="1141"/>
      <c r="F966" s="1141"/>
      <c r="G966" s="1141"/>
      <c r="H966" s="1141"/>
      <c r="I966" s="1141"/>
      <c r="J966" s="1141"/>
      <c r="K966" s="1141"/>
      <c r="L966" s="1141"/>
      <c r="M966" s="1141"/>
      <c r="N966" s="1146"/>
      <c r="Z966" s="193"/>
      <c r="AA966" s="200"/>
      <c r="AB966" s="200"/>
      <c r="AC966" s="109" t="s">
        <v>386</v>
      </c>
      <c r="AG966" s="200"/>
      <c r="AK966" s="200"/>
      <c r="AM966" s="200"/>
    </row>
    <row r="967" spans="1:39" s="108" customFormat="1" ht="12">
      <c r="A967" s="205"/>
      <c r="B967" s="206">
        <v>1</v>
      </c>
      <c r="C967" s="1141" t="s">
        <v>446</v>
      </c>
      <c r="D967" s="1141"/>
      <c r="E967" s="1141"/>
      <c r="F967" s="207"/>
      <c r="G967" s="207"/>
      <c r="H967" s="207"/>
      <c r="I967" s="207"/>
      <c r="J967" s="208">
        <v>10.220000000000001</v>
      </c>
      <c r="K967" s="209">
        <v>1.25</v>
      </c>
      <c r="L967" s="208">
        <v>63.88</v>
      </c>
      <c r="M967" s="207"/>
      <c r="N967" s="210"/>
      <c r="Z967" s="193"/>
      <c r="AA967" s="200"/>
      <c r="AB967" s="200"/>
      <c r="AD967" s="109" t="s">
        <v>446</v>
      </c>
      <c r="AG967" s="200"/>
      <c r="AK967" s="200"/>
      <c r="AM967" s="200"/>
    </row>
    <row r="968" spans="1:39" s="108" customFormat="1" ht="12">
      <c r="A968" s="205"/>
      <c r="B968" s="206">
        <v>4</v>
      </c>
      <c r="C968" s="1141" t="s">
        <v>447</v>
      </c>
      <c r="D968" s="1141"/>
      <c r="E968" s="1141"/>
      <c r="F968" s="207"/>
      <c r="G968" s="207"/>
      <c r="H968" s="207"/>
      <c r="I968" s="207"/>
      <c r="J968" s="208">
        <v>0.38</v>
      </c>
      <c r="K968" s="207"/>
      <c r="L968" s="208">
        <v>1.9</v>
      </c>
      <c r="M968" s="207"/>
      <c r="N968" s="210"/>
      <c r="Z968" s="193"/>
      <c r="AA968" s="200"/>
      <c r="AB968" s="200"/>
      <c r="AD968" s="109" t="s">
        <v>447</v>
      </c>
      <c r="AG968" s="200"/>
      <c r="AK968" s="200"/>
      <c r="AM968" s="200"/>
    </row>
    <row r="969" spans="1:39" s="108" customFormat="1" ht="12">
      <c r="A969" s="205"/>
      <c r="B969" s="204"/>
      <c r="C969" s="1141" t="s">
        <v>448</v>
      </c>
      <c r="D969" s="1141"/>
      <c r="E969" s="1141"/>
      <c r="F969" s="207" t="s">
        <v>390</v>
      </c>
      <c r="G969" s="209">
        <v>1.03</v>
      </c>
      <c r="H969" s="209">
        <v>1.25</v>
      </c>
      <c r="I969" s="250">
        <v>6.4375</v>
      </c>
      <c r="J969" s="204"/>
      <c r="K969" s="207"/>
      <c r="L969" s="204"/>
      <c r="M969" s="207"/>
      <c r="N969" s="210"/>
      <c r="Z969" s="193"/>
      <c r="AA969" s="200"/>
      <c r="AB969" s="200"/>
      <c r="AE969" s="109" t="s">
        <v>448</v>
      </c>
      <c r="AG969" s="200"/>
      <c r="AK969" s="200"/>
      <c r="AM969" s="200"/>
    </row>
    <row r="970" spans="1:39" s="108" customFormat="1" ht="12" customHeight="1">
      <c r="A970" s="205"/>
      <c r="B970" s="204"/>
      <c r="C970" s="1150" t="s">
        <v>391</v>
      </c>
      <c r="D970" s="1150"/>
      <c r="E970" s="1150"/>
      <c r="F970" s="212"/>
      <c r="G970" s="212"/>
      <c r="H970" s="212"/>
      <c r="I970" s="212"/>
      <c r="J970" s="213">
        <v>10.6</v>
      </c>
      <c r="K970" s="212"/>
      <c r="L970" s="213">
        <v>65.78</v>
      </c>
      <c r="M970" s="212"/>
      <c r="N970" s="214"/>
      <c r="Z970" s="193"/>
      <c r="AA970" s="200"/>
      <c r="AB970" s="200"/>
      <c r="AF970" s="109" t="s">
        <v>391</v>
      </c>
      <c r="AG970" s="200"/>
      <c r="AK970" s="200"/>
      <c r="AM970" s="200"/>
    </row>
    <row r="971" spans="1:39" s="108" customFormat="1" ht="12">
      <c r="A971" s="205"/>
      <c r="B971" s="204"/>
      <c r="C971" s="1141" t="s">
        <v>392</v>
      </c>
      <c r="D971" s="1141"/>
      <c r="E971" s="1141"/>
      <c r="F971" s="207"/>
      <c r="G971" s="207"/>
      <c r="H971" s="207"/>
      <c r="I971" s="207"/>
      <c r="J971" s="204"/>
      <c r="K971" s="207"/>
      <c r="L971" s="208">
        <v>63.88</v>
      </c>
      <c r="M971" s="207"/>
      <c r="N971" s="210"/>
      <c r="Z971" s="193"/>
      <c r="AA971" s="200"/>
      <c r="AB971" s="200"/>
      <c r="AE971" s="109" t="s">
        <v>392</v>
      </c>
      <c r="AG971" s="200"/>
      <c r="AK971" s="200"/>
      <c r="AM971" s="200"/>
    </row>
    <row r="972" spans="1:39" s="108" customFormat="1" ht="22.5" customHeight="1">
      <c r="A972" s="205"/>
      <c r="B972" s="204" t="s">
        <v>885</v>
      </c>
      <c r="C972" s="1141" t="s">
        <v>886</v>
      </c>
      <c r="D972" s="1141"/>
      <c r="E972" s="1141"/>
      <c r="F972" s="207" t="s">
        <v>395</v>
      </c>
      <c r="G972" s="215">
        <v>97</v>
      </c>
      <c r="H972" s="207"/>
      <c r="I972" s="215">
        <v>97</v>
      </c>
      <c r="J972" s="204"/>
      <c r="K972" s="207"/>
      <c r="L972" s="208">
        <v>61.96</v>
      </c>
      <c r="M972" s="207"/>
      <c r="N972" s="210"/>
      <c r="Z972" s="193"/>
      <c r="AA972" s="200"/>
      <c r="AB972" s="200"/>
      <c r="AE972" s="109" t="s">
        <v>886</v>
      </c>
      <c r="AG972" s="200"/>
      <c r="AK972" s="200"/>
      <c r="AM972" s="200"/>
    </row>
    <row r="973" spans="1:39" s="108" customFormat="1" ht="22.5" customHeight="1">
      <c r="A973" s="205"/>
      <c r="B973" s="204" t="s">
        <v>887</v>
      </c>
      <c r="C973" s="1141" t="s">
        <v>888</v>
      </c>
      <c r="D973" s="1141"/>
      <c r="E973" s="1141"/>
      <c r="F973" s="207" t="s">
        <v>395</v>
      </c>
      <c r="G973" s="215">
        <v>51</v>
      </c>
      <c r="H973" s="207"/>
      <c r="I973" s="215">
        <v>51</v>
      </c>
      <c r="J973" s="204"/>
      <c r="K973" s="207"/>
      <c r="L973" s="208">
        <v>32.58</v>
      </c>
      <c r="M973" s="207"/>
      <c r="N973" s="210"/>
      <c r="Z973" s="193"/>
      <c r="AA973" s="200"/>
      <c r="AB973" s="200"/>
      <c r="AE973" s="109" t="s">
        <v>888</v>
      </c>
      <c r="AG973" s="200"/>
      <c r="AK973" s="200"/>
      <c r="AM973" s="200"/>
    </row>
    <row r="974" spans="1:39" s="108" customFormat="1" ht="12" customHeight="1">
      <c r="A974" s="216"/>
      <c r="B974" s="217"/>
      <c r="C974" s="1145" t="s">
        <v>398</v>
      </c>
      <c r="D974" s="1145"/>
      <c r="E974" s="1145"/>
      <c r="F974" s="196"/>
      <c r="G974" s="196"/>
      <c r="H974" s="196"/>
      <c r="I974" s="196"/>
      <c r="J974" s="198"/>
      <c r="K974" s="196"/>
      <c r="L974" s="218">
        <v>160.32</v>
      </c>
      <c r="M974" s="212"/>
      <c r="N974" s="199"/>
      <c r="Z974" s="193"/>
      <c r="AA974" s="200"/>
      <c r="AB974" s="200"/>
      <c r="AG974" s="200" t="s">
        <v>398</v>
      </c>
      <c r="AK974" s="200"/>
      <c r="AM974" s="200"/>
    </row>
    <row r="975" spans="1:39" s="108" customFormat="1" ht="45" customHeight="1">
      <c r="A975" s="194" t="s">
        <v>2327</v>
      </c>
      <c r="B975" s="195" t="s">
        <v>2328</v>
      </c>
      <c r="C975" s="1145" t="s">
        <v>2242</v>
      </c>
      <c r="D975" s="1145"/>
      <c r="E975" s="1145"/>
      <c r="F975" s="196" t="s">
        <v>2067</v>
      </c>
      <c r="G975" s="196"/>
      <c r="H975" s="196"/>
      <c r="I975" s="251">
        <v>4</v>
      </c>
      <c r="J975" s="222">
        <v>8710</v>
      </c>
      <c r="K975" s="219">
        <v>1.04236</v>
      </c>
      <c r="L975" s="222">
        <v>7321.77</v>
      </c>
      <c r="M975" s="247">
        <v>4.96</v>
      </c>
      <c r="N975" s="260">
        <v>36316</v>
      </c>
      <c r="Z975" s="193"/>
      <c r="AA975" s="200"/>
      <c r="AB975" s="200" t="s">
        <v>2242</v>
      </c>
      <c r="AG975" s="200"/>
      <c r="AK975" s="200"/>
      <c r="AM975" s="200"/>
    </row>
    <row r="976" spans="1:39" s="108" customFormat="1" ht="12" customHeight="1">
      <c r="A976" s="216"/>
      <c r="B976" s="217"/>
      <c r="C976" s="1141" t="s">
        <v>1043</v>
      </c>
      <c r="D976" s="1141"/>
      <c r="E976" s="1141"/>
      <c r="F976" s="1141"/>
      <c r="G976" s="1141"/>
      <c r="H976" s="1141"/>
      <c r="I976" s="1141"/>
      <c r="J976" s="1141"/>
      <c r="K976" s="1141"/>
      <c r="L976" s="1141"/>
      <c r="M976" s="1141"/>
      <c r="N976" s="1146"/>
      <c r="Z976" s="193"/>
      <c r="AA976" s="200"/>
      <c r="AB976" s="200"/>
      <c r="AG976" s="200"/>
      <c r="AH976" s="109" t="s">
        <v>1043</v>
      </c>
      <c r="AK976" s="200"/>
      <c r="AM976" s="200"/>
    </row>
    <row r="977" spans="1:39" s="108" customFormat="1" ht="12" customHeight="1">
      <c r="A977" s="201"/>
      <c r="B977" s="202"/>
      <c r="C977" s="1141" t="s">
        <v>2243</v>
      </c>
      <c r="D977" s="1141"/>
      <c r="E977" s="1141"/>
      <c r="F977" s="1141"/>
      <c r="G977" s="1141"/>
      <c r="H977" s="1141"/>
      <c r="I977" s="1141"/>
      <c r="J977" s="1141"/>
      <c r="K977" s="1141"/>
      <c r="L977" s="1141"/>
      <c r="M977" s="1141"/>
      <c r="N977" s="1146"/>
      <c r="Z977" s="193"/>
      <c r="AA977" s="200"/>
      <c r="AB977" s="200"/>
      <c r="AG977" s="200"/>
      <c r="AI977" s="109" t="s">
        <v>2244</v>
      </c>
      <c r="AK977" s="200"/>
      <c r="AM977" s="200"/>
    </row>
    <row r="978" spans="1:39" s="108" customFormat="1" ht="22.5" customHeight="1">
      <c r="A978" s="203"/>
      <c r="B978" s="204" t="s">
        <v>925</v>
      </c>
      <c r="C978" s="1141" t="s">
        <v>926</v>
      </c>
      <c r="D978" s="1141"/>
      <c r="E978" s="1141"/>
      <c r="F978" s="1141"/>
      <c r="G978" s="1141"/>
      <c r="H978" s="1141"/>
      <c r="I978" s="1141"/>
      <c r="J978" s="1141"/>
      <c r="K978" s="1141"/>
      <c r="L978" s="1141"/>
      <c r="M978" s="1141"/>
      <c r="N978" s="1146"/>
      <c r="Z978" s="193"/>
      <c r="AA978" s="200"/>
      <c r="AB978" s="200"/>
      <c r="AC978" s="109" t="s">
        <v>926</v>
      </c>
      <c r="AG978" s="200"/>
      <c r="AK978" s="200"/>
      <c r="AM978" s="200"/>
    </row>
    <row r="979" spans="1:39" s="108" customFormat="1" ht="22.5" customHeight="1">
      <c r="A979" s="203"/>
      <c r="B979" s="204" t="s">
        <v>927</v>
      </c>
      <c r="C979" s="1141" t="s">
        <v>928</v>
      </c>
      <c r="D979" s="1141"/>
      <c r="E979" s="1141"/>
      <c r="F979" s="1141"/>
      <c r="G979" s="1141"/>
      <c r="H979" s="1141"/>
      <c r="I979" s="1141"/>
      <c r="J979" s="1141"/>
      <c r="K979" s="1141"/>
      <c r="L979" s="1141"/>
      <c r="M979" s="1141"/>
      <c r="N979" s="1146"/>
      <c r="Z979" s="193"/>
      <c r="AA979" s="200"/>
      <c r="AB979" s="200"/>
      <c r="AC979" s="109" t="s">
        <v>928</v>
      </c>
      <c r="AG979" s="200"/>
      <c r="AK979" s="200"/>
      <c r="AM979" s="200"/>
    </row>
    <row r="980" spans="1:39" s="108" customFormat="1" ht="12" customHeight="1">
      <c r="A980" s="216"/>
      <c r="B980" s="217"/>
      <c r="C980" s="1145" t="s">
        <v>398</v>
      </c>
      <c r="D980" s="1145"/>
      <c r="E980" s="1145"/>
      <c r="F980" s="196"/>
      <c r="G980" s="196"/>
      <c r="H980" s="196"/>
      <c r="I980" s="196"/>
      <c r="J980" s="198"/>
      <c r="K980" s="196"/>
      <c r="L980" s="222">
        <v>7321.77</v>
      </c>
      <c r="M980" s="212"/>
      <c r="N980" s="260">
        <v>36316</v>
      </c>
      <c r="Z980" s="193"/>
      <c r="AA980" s="200"/>
      <c r="AB980" s="200"/>
      <c r="AG980" s="200" t="s">
        <v>398</v>
      </c>
      <c r="AK980" s="200"/>
      <c r="AM980" s="200"/>
    </row>
    <row r="981" spans="1:39" s="108" customFormat="1" ht="45">
      <c r="A981" s="194" t="s">
        <v>2329</v>
      </c>
      <c r="B981" s="195" t="s">
        <v>2330</v>
      </c>
      <c r="C981" s="1145" t="s">
        <v>2331</v>
      </c>
      <c r="D981" s="1145"/>
      <c r="E981" s="1145"/>
      <c r="F981" s="196" t="s">
        <v>486</v>
      </c>
      <c r="G981" s="196"/>
      <c r="H981" s="196"/>
      <c r="I981" s="251">
        <v>1</v>
      </c>
      <c r="J981" s="222">
        <v>111952.5</v>
      </c>
      <c r="K981" s="219">
        <v>1.04236</v>
      </c>
      <c r="L981" s="222">
        <v>23527.22</v>
      </c>
      <c r="M981" s="247">
        <v>4.96</v>
      </c>
      <c r="N981" s="260">
        <v>116695</v>
      </c>
      <c r="Z981" s="193"/>
      <c r="AA981" s="200"/>
      <c r="AB981" s="200" t="s">
        <v>2331</v>
      </c>
      <c r="AG981" s="200"/>
      <c r="AK981" s="200"/>
      <c r="AM981" s="200"/>
    </row>
    <row r="982" spans="1:39" s="108" customFormat="1" ht="12" customHeight="1">
      <c r="A982" s="216"/>
      <c r="B982" s="217"/>
      <c r="C982" s="1141" t="s">
        <v>1043</v>
      </c>
      <c r="D982" s="1141"/>
      <c r="E982" s="1141"/>
      <c r="F982" s="1141"/>
      <c r="G982" s="1141"/>
      <c r="H982" s="1141"/>
      <c r="I982" s="1141"/>
      <c r="J982" s="1141"/>
      <c r="K982" s="1141"/>
      <c r="L982" s="1141"/>
      <c r="M982" s="1141"/>
      <c r="N982" s="1146"/>
      <c r="Z982" s="193"/>
      <c r="AA982" s="200"/>
      <c r="AB982" s="200"/>
      <c r="AG982" s="200"/>
      <c r="AH982" s="109" t="s">
        <v>1043</v>
      </c>
      <c r="AK982" s="200"/>
      <c r="AM982" s="200"/>
    </row>
    <row r="983" spans="1:39" s="108" customFormat="1" ht="12" customHeight="1">
      <c r="A983" s="201"/>
      <c r="B983" s="202"/>
      <c r="C983" s="1141" t="s">
        <v>2239</v>
      </c>
      <c r="D983" s="1141"/>
      <c r="E983" s="1141"/>
      <c r="F983" s="1141"/>
      <c r="G983" s="1141"/>
      <c r="H983" s="1141"/>
      <c r="I983" s="1141"/>
      <c r="J983" s="1141"/>
      <c r="K983" s="1141"/>
      <c r="L983" s="1141"/>
      <c r="M983" s="1141"/>
      <c r="N983" s="1146"/>
      <c r="Z983" s="193"/>
      <c r="AA983" s="200"/>
      <c r="AB983" s="200"/>
      <c r="AG983" s="200"/>
      <c r="AI983" s="109" t="s">
        <v>2239</v>
      </c>
      <c r="AK983" s="200"/>
      <c r="AM983" s="200"/>
    </row>
    <row r="984" spans="1:39" s="108" customFormat="1" ht="22.5" customHeight="1">
      <c r="A984" s="203"/>
      <c r="B984" s="204" t="s">
        <v>925</v>
      </c>
      <c r="C984" s="1141" t="s">
        <v>926</v>
      </c>
      <c r="D984" s="1141"/>
      <c r="E984" s="1141"/>
      <c r="F984" s="1141"/>
      <c r="G984" s="1141"/>
      <c r="H984" s="1141"/>
      <c r="I984" s="1141"/>
      <c r="J984" s="1141"/>
      <c r="K984" s="1141"/>
      <c r="L984" s="1141"/>
      <c r="M984" s="1141"/>
      <c r="N984" s="1146"/>
      <c r="Z984" s="193"/>
      <c r="AA984" s="200"/>
      <c r="AB984" s="200"/>
      <c r="AC984" s="109" t="s">
        <v>926</v>
      </c>
      <c r="AG984" s="200"/>
      <c r="AK984" s="200"/>
      <c r="AM984" s="200"/>
    </row>
    <row r="985" spans="1:39" s="108" customFormat="1" ht="22.5" customHeight="1">
      <c r="A985" s="203"/>
      <c r="B985" s="204" t="s">
        <v>927</v>
      </c>
      <c r="C985" s="1141" t="s">
        <v>928</v>
      </c>
      <c r="D985" s="1141"/>
      <c r="E985" s="1141"/>
      <c r="F985" s="1141"/>
      <c r="G985" s="1141"/>
      <c r="H985" s="1141"/>
      <c r="I985" s="1141"/>
      <c r="J985" s="1141"/>
      <c r="K985" s="1141"/>
      <c r="L985" s="1141"/>
      <c r="M985" s="1141"/>
      <c r="N985" s="1146"/>
      <c r="Z985" s="193"/>
      <c r="AA985" s="200"/>
      <c r="AB985" s="200"/>
      <c r="AC985" s="109" t="s">
        <v>928</v>
      </c>
      <c r="AG985" s="200"/>
      <c r="AK985" s="200"/>
      <c r="AM985" s="200"/>
    </row>
    <row r="986" spans="1:39" s="108" customFormat="1" ht="12" customHeight="1">
      <c r="A986" s="216"/>
      <c r="B986" s="217"/>
      <c r="C986" s="1145" t="s">
        <v>398</v>
      </c>
      <c r="D986" s="1145"/>
      <c r="E986" s="1145"/>
      <c r="F986" s="196"/>
      <c r="G986" s="196"/>
      <c r="H986" s="196"/>
      <c r="I986" s="196"/>
      <c r="J986" s="198"/>
      <c r="K986" s="196"/>
      <c r="L986" s="222">
        <v>23527.22</v>
      </c>
      <c r="M986" s="212"/>
      <c r="N986" s="260">
        <v>116695</v>
      </c>
      <c r="Z986" s="193"/>
      <c r="AA986" s="200"/>
      <c r="AB986" s="200"/>
      <c r="AG986" s="200" t="s">
        <v>398</v>
      </c>
      <c r="AK986" s="200"/>
      <c r="AM986" s="200"/>
    </row>
    <row r="987" spans="1:39" s="108" customFormat="1" ht="22.5" customHeight="1">
      <c r="A987" s="194" t="s">
        <v>2332</v>
      </c>
      <c r="B987" s="195" t="s">
        <v>1068</v>
      </c>
      <c r="C987" s="1145" t="s">
        <v>1069</v>
      </c>
      <c r="D987" s="1145"/>
      <c r="E987" s="1145"/>
      <c r="F987" s="196" t="s">
        <v>486</v>
      </c>
      <c r="G987" s="196"/>
      <c r="H987" s="196"/>
      <c r="I987" s="251">
        <v>3</v>
      </c>
      <c r="J987" s="198"/>
      <c r="K987" s="196"/>
      <c r="L987" s="198"/>
      <c r="M987" s="196"/>
      <c r="N987" s="199"/>
      <c r="Z987" s="193"/>
      <c r="AA987" s="200"/>
      <c r="AB987" s="200" t="s">
        <v>1069</v>
      </c>
      <c r="AG987" s="200"/>
      <c r="AK987" s="200"/>
      <c r="AM987" s="200"/>
    </row>
    <row r="988" spans="1:39" s="108" customFormat="1" ht="12">
      <c r="A988" s="201"/>
      <c r="B988" s="202"/>
      <c r="C988" s="1141" t="s">
        <v>2333</v>
      </c>
      <c r="D988" s="1141"/>
      <c r="E988" s="1141"/>
      <c r="F988" s="1141"/>
      <c r="G988" s="1141"/>
      <c r="H988" s="1141"/>
      <c r="I988" s="1141"/>
      <c r="J988" s="1141"/>
      <c r="K988" s="1141"/>
      <c r="L988" s="1141"/>
      <c r="M988" s="1141"/>
      <c r="N988" s="1146"/>
      <c r="Z988" s="193"/>
      <c r="AA988" s="200"/>
      <c r="AB988" s="200"/>
      <c r="AG988" s="200"/>
      <c r="AJ988" s="109" t="s">
        <v>2333</v>
      </c>
      <c r="AK988" s="200"/>
      <c r="AM988" s="200"/>
    </row>
    <row r="989" spans="1:39" s="108" customFormat="1" ht="33.75" customHeight="1">
      <c r="A989" s="203"/>
      <c r="B989" s="204" t="s">
        <v>385</v>
      </c>
      <c r="C989" s="1141" t="s">
        <v>386</v>
      </c>
      <c r="D989" s="1141"/>
      <c r="E989" s="1141"/>
      <c r="F989" s="1141"/>
      <c r="G989" s="1141"/>
      <c r="H989" s="1141"/>
      <c r="I989" s="1141"/>
      <c r="J989" s="1141"/>
      <c r="K989" s="1141"/>
      <c r="L989" s="1141"/>
      <c r="M989" s="1141"/>
      <c r="N989" s="1146"/>
      <c r="Z989" s="193"/>
      <c r="AA989" s="200"/>
      <c r="AB989" s="200"/>
      <c r="AC989" s="109" t="s">
        <v>386</v>
      </c>
      <c r="AG989" s="200"/>
      <c r="AK989" s="200"/>
      <c r="AM989" s="200"/>
    </row>
    <row r="990" spans="1:39" s="108" customFormat="1" ht="12">
      <c r="A990" s="205"/>
      <c r="B990" s="206">
        <v>1</v>
      </c>
      <c r="C990" s="1141" t="s">
        <v>446</v>
      </c>
      <c r="D990" s="1141"/>
      <c r="E990" s="1141"/>
      <c r="F990" s="207"/>
      <c r="G990" s="207"/>
      <c r="H990" s="207"/>
      <c r="I990" s="207"/>
      <c r="J990" s="208">
        <v>8.9</v>
      </c>
      <c r="K990" s="209">
        <v>1.25</v>
      </c>
      <c r="L990" s="208">
        <v>33.380000000000003</v>
      </c>
      <c r="M990" s="207"/>
      <c r="N990" s="210"/>
      <c r="Z990" s="193"/>
      <c r="AA990" s="200"/>
      <c r="AB990" s="200"/>
      <c r="AD990" s="109" t="s">
        <v>446</v>
      </c>
      <c r="AG990" s="200"/>
      <c r="AK990" s="200"/>
      <c r="AM990" s="200"/>
    </row>
    <row r="991" spans="1:39" s="108" customFormat="1" ht="12">
      <c r="A991" s="205"/>
      <c r="B991" s="206">
        <v>2</v>
      </c>
      <c r="C991" s="1141" t="s">
        <v>387</v>
      </c>
      <c r="D991" s="1141"/>
      <c r="E991" s="1141"/>
      <c r="F991" s="207"/>
      <c r="G991" s="207"/>
      <c r="H991" s="207"/>
      <c r="I991" s="207"/>
      <c r="J991" s="208">
        <v>0.66</v>
      </c>
      <c r="K991" s="209">
        <v>1.25</v>
      </c>
      <c r="L991" s="208">
        <v>2.48</v>
      </c>
      <c r="M991" s="207"/>
      <c r="N991" s="210"/>
      <c r="Z991" s="193"/>
      <c r="AA991" s="200"/>
      <c r="AB991" s="200"/>
      <c r="AD991" s="109" t="s">
        <v>387</v>
      </c>
      <c r="AG991" s="200"/>
      <c r="AK991" s="200"/>
      <c r="AM991" s="200"/>
    </row>
    <row r="992" spans="1:39" s="108" customFormat="1" ht="12">
      <c r="A992" s="205"/>
      <c r="B992" s="206">
        <v>3</v>
      </c>
      <c r="C992" s="1141" t="s">
        <v>388</v>
      </c>
      <c r="D992" s="1141"/>
      <c r="E992" s="1141"/>
      <c r="F992" s="207"/>
      <c r="G992" s="207"/>
      <c r="H992" s="207"/>
      <c r="I992" s="207"/>
      <c r="J992" s="208">
        <v>0.12</v>
      </c>
      <c r="K992" s="209">
        <v>1.25</v>
      </c>
      <c r="L992" s="208">
        <v>0.45</v>
      </c>
      <c r="M992" s="207"/>
      <c r="N992" s="210"/>
      <c r="Z992" s="193"/>
      <c r="AA992" s="200"/>
      <c r="AB992" s="200"/>
      <c r="AD992" s="109" t="s">
        <v>388</v>
      </c>
      <c r="AG992" s="200"/>
      <c r="AK992" s="200"/>
      <c r="AM992" s="200"/>
    </row>
    <row r="993" spans="1:39" s="108" customFormat="1" ht="12">
      <c r="A993" s="205"/>
      <c r="B993" s="206">
        <v>4</v>
      </c>
      <c r="C993" s="1141" t="s">
        <v>447</v>
      </c>
      <c r="D993" s="1141"/>
      <c r="E993" s="1141"/>
      <c r="F993" s="207"/>
      <c r="G993" s="207"/>
      <c r="H993" s="207"/>
      <c r="I993" s="207"/>
      <c r="J993" s="208">
        <v>0.18</v>
      </c>
      <c r="K993" s="207"/>
      <c r="L993" s="208">
        <v>0.54</v>
      </c>
      <c r="M993" s="207"/>
      <c r="N993" s="210"/>
      <c r="Z993" s="193"/>
      <c r="AA993" s="200"/>
      <c r="AB993" s="200"/>
      <c r="AD993" s="109" t="s">
        <v>447</v>
      </c>
      <c r="AG993" s="200"/>
      <c r="AK993" s="200"/>
      <c r="AM993" s="200"/>
    </row>
    <row r="994" spans="1:39" s="108" customFormat="1" ht="12">
      <c r="A994" s="205"/>
      <c r="B994" s="204"/>
      <c r="C994" s="1141" t="s">
        <v>448</v>
      </c>
      <c r="D994" s="1141"/>
      <c r="E994" s="1141"/>
      <c r="F994" s="207" t="s">
        <v>390</v>
      </c>
      <c r="G994" s="209">
        <v>1.03</v>
      </c>
      <c r="H994" s="209">
        <v>1.25</v>
      </c>
      <c r="I994" s="250">
        <v>3.8624999999999998</v>
      </c>
      <c r="J994" s="204"/>
      <c r="K994" s="207"/>
      <c r="L994" s="204"/>
      <c r="M994" s="207"/>
      <c r="N994" s="210"/>
      <c r="Z994" s="193"/>
      <c r="AA994" s="200"/>
      <c r="AB994" s="200"/>
      <c r="AE994" s="109" t="s">
        <v>448</v>
      </c>
      <c r="AG994" s="200"/>
      <c r="AK994" s="200"/>
      <c r="AM994" s="200"/>
    </row>
    <row r="995" spans="1:39" s="108" customFormat="1" ht="12">
      <c r="A995" s="205"/>
      <c r="B995" s="204"/>
      <c r="C995" s="1141" t="s">
        <v>389</v>
      </c>
      <c r="D995" s="1141"/>
      <c r="E995" s="1141"/>
      <c r="F995" s="207" t="s">
        <v>390</v>
      </c>
      <c r="G995" s="209">
        <v>0.01</v>
      </c>
      <c r="H995" s="209">
        <v>1.25</v>
      </c>
      <c r="I995" s="250">
        <v>3.7499999999999999E-2</v>
      </c>
      <c r="J995" s="204"/>
      <c r="K995" s="207"/>
      <c r="L995" s="204"/>
      <c r="M995" s="207"/>
      <c r="N995" s="210"/>
      <c r="Z995" s="193"/>
      <c r="AA995" s="200"/>
      <c r="AB995" s="200"/>
      <c r="AE995" s="109" t="s">
        <v>389</v>
      </c>
      <c r="AG995" s="200"/>
      <c r="AK995" s="200"/>
      <c r="AM995" s="200"/>
    </row>
    <row r="996" spans="1:39" s="108" customFormat="1" ht="12" customHeight="1">
      <c r="A996" s="205"/>
      <c r="B996" s="204"/>
      <c r="C996" s="1150" t="s">
        <v>391</v>
      </c>
      <c r="D996" s="1150"/>
      <c r="E996" s="1150"/>
      <c r="F996" s="212"/>
      <c r="G996" s="212"/>
      <c r="H996" s="212"/>
      <c r="I996" s="212"/>
      <c r="J996" s="213">
        <v>9.74</v>
      </c>
      <c r="K996" s="212"/>
      <c r="L996" s="213">
        <v>36.4</v>
      </c>
      <c r="M996" s="212"/>
      <c r="N996" s="214"/>
      <c r="Z996" s="193"/>
      <c r="AA996" s="200"/>
      <c r="AB996" s="200"/>
      <c r="AF996" s="109" t="s">
        <v>391</v>
      </c>
      <c r="AG996" s="200"/>
      <c r="AK996" s="200"/>
      <c r="AM996" s="200"/>
    </row>
    <row r="997" spans="1:39" s="108" customFormat="1" ht="12">
      <c r="A997" s="205"/>
      <c r="B997" s="204"/>
      <c r="C997" s="1141" t="s">
        <v>392</v>
      </c>
      <c r="D997" s="1141"/>
      <c r="E997" s="1141"/>
      <c r="F997" s="207"/>
      <c r="G997" s="207"/>
      <c r="H997" s="207"/>
      <c r="I997" s="207"/>
      <c r="J997" s="204"/>
      <c r="K997" s="207"/>
      <c r="L997" s="208">
        <v>33.83</v>
      </c>
      <c r="M997" s="207"/>
      <c r="N997" s="210"/>
      <c r="Z997" s="193"/>
      <c r="AA997" s="200"/>
      <c r="AB997" s="200"/>
      <c r="AE997" s="109" t="s">
        <v>392</v>
      </c>
      <c r="AG997" s="200"/>
      <c r="AK997" s="200"/>
      <c r="AM997" s="200"/>
    </row>
    <row r="998" spans="1:39" s="108" customFormat="1" ht="22.5" customHeight="1">
      <c r="A998" s="205"/>
      <c r="B998" s="204" t="s">
        <v>916</v>
      </c>
      <c r="C998" s="1141" t="s">
        <v>917</v>
      </c>
      <c r="D998" s="1141"/>
      <c r="E998" s="1141"/>
      <c r="F998" s="207" t="s">
        <v>395</v>
      </c>
      <c r="G998" s="215">
        <v>90</v>
      </c>
      <c r="H998" s="207"/>
      <c r="I998" s="215">
        <v>90</v>
      </c>
      <c r="J998" s="204"/>
      <c r="K998" s="207"/>
      <c r="L998" s="208">
        <v>30.45</v>
      </c>
      <c r="M998" s="207"/>
      <c r="N998" s="210"/>
      <c r="Z998" s="193"/>
      <c r="AA998" s="200"/>
      <c r="AB998" s="200"/>
      <c r="AE998" s="109" t="s">
        <v>917</v>
      </c>
      <c r="AG998" s="200"/>
      <c r="AK998" s="200"/>
      <c r="AM998" s="200"/>
    </row>
    <row r="999" spans="1:39" s="108" customFormat="1" ht="22.5" customHeight="1">
      <c r="A999" s="205"/>
      <c r="B999" s="204" t="s">
        <v>918</v>
      </c>
      <c r="C999" s="1141" t="s">
        <v>919</v>
      </c>
      <c r="D999" s="1141"/>
      <c r="E999" s="1141"/>
      <c r="F999" s="207" t="s">
        <v>395</v>
      </c>
      <c r="G999" s="215">
        <v>46</v>
      </c>
      <c r="H999" s="207"/>
      <c r="I999" s="215">
        <v>46</v>
      </c>
      <c r="J999" s="204"/>
      <c r="K999" s="207"/>
      <c r="L999" s="208">
        <v>15.56</v>
      </c>
      <c r="M999" s="207"/>
      <c r="N999" s="210"/>
      <c r="Z999" s="193"/>
      <c r="AA999" s="200"/>
      <c r="AB999" s="200"/>
      <c r="AE999" s="109" t="s">
        <v>919</v>
      </c>
      <c r="AG999" s="200"/>
      <c r="AK999" s="200"/>
      <c r="AM999" s="200"/>
    </row>
    <row r="1000" spans="1:39" s="108" customFormat="1" ht="12" customHeight="1">
      <c r="A1000" s="216"/>
      <c r="B1000" s="217"/>
      <c r="C1000" s="1145" t="s">
        <v>398</v>
      </c>
      <c r="D1000" s="1145"/>
      <c r="E1000" s="1145"/>
      <c r="F1000" s="196"/>
      <c r="G1000" s="196"/>
      <c r="H1000" s="196"/>
      <c r="I1000" s="196"/>
      <c r="J1000" s="198"/>
      <c r="K1000" s="196"/>
      <c r="L1000" s="218">
        <v>82.41</v>
      </c>
      <c r="M1000" s="212"/>
      <c r="N1000" s="199"/>
      <c r="Z1000" s="193"/>
      <c r="AA1000" s="200"/>
      <c r="AB1000" s="200"/>
      <c r="AG1000" s="200" t="s">
        <v>398</v>
      </c>
      <c r="AK1000" s="200"/>
      <c r="AM1000" s="200"/>
    </row>
    <row r="1001" spans="1:39" s="108" customFormat="1" ht="45" customHeight="1">
      <c r="A1001" s="194" t="s">
        <v>2334</v>
      </c>
      <c r="B1001" s="195" t="s">
        <v>2335</v>
      </c>
      <c r="C1001" s="1145" t="s">
        <v>2336</v>
      </c>
      <c r="D1001" s="1145"/>
      <c r="E1001" s="1145"/>
      <c r="F1001" s="196" t="s">
        <v>486</v>
      </c>
      <c r="G1001" s="196"/>
      <c r="H1001" s="196"/>
      <c r="I1001" s="251">
        <v>1</v>
      </c>
      <c r="J1001" s="222">
        <v>316718.33</v>
      </c>
      <c r="K1001" s="219">
        <v>1.04236</v>
      </c>
      <c r="L1001" s="222">
        <v>66559.48</v>
      </c>
      <c r="M1001" s="247">
        <v>4.96</v>
      </c>
      <c r="N1001" s="260">
        <v>330135</v>
      </c>
      <c r="Z1001" s="193"/>
      <c r="AA1001" s="200"/>
      <c r="AB1001" s="200" t="s">
        <v>2336</v>
      </c>
      <c r="AG1001" s="200"/>
      <c r="AK1001" s="200"/>
      <c r="AM1001" s="200"/>
    </row>
    <row r="1002" spans="1:39" s="108" customFormat="1" ht="12" customHeight="1">
      <c r="A1002" s="216"/>
      <c r="B1002" s="217"/>
      <c r="C1002" s="1141" t="s">
        <v>1043</v>
      </c>
      <c r="D1002" s="1141"/>
      <c r="E1002" s="1141"/>
      <c r="F1002" s="1141"/>
      <c r="G1002" s="1141"/>
      <c r="H1002" s="1141"/>
      <c r="I1002" s="1141"/>
      <c r="J1002" s="1141"/>
      <c r="K1002" s="1141"/>
      <c r="L1002" s="1141"/>
      <c r="M1002" s="1141"/>
      <c r="N1002" s="1146"/>
      <c r="Z1002" s="193"/>
      <c r="AA1002" s="200"/>
      <c r="AB1002" s="200"/>
      <c r="AG1002" s="200"/>
      <c r="AH1002" s="109" t="s">
        <v>1043</v>
      </c>
      <c r="AK1002" s="200"/>
      <c r="AM1002" s="200"/>
    </row>
    <row r="1003" spans="1:39" s="108" customFormat="1" ht="12" customHeight="1">
      <c r="A1003" s="201"/>
      <c r="B1003" s="202"/>
      <c r="C1003" s="1141" t="s">
        <v>2337</v>
      </c>
      <c r="D1003" s="1141"/>
      <c r="E1003" s="1141"/>
      <c r="F1003" s="1141"/>
      <c r="G1003" s="1141"/>
      <c r="H1003" s="1141"/>
      <c r="I1003" s="1141"/>
      <c r="J1003" s="1141"/>
      <c r="K1003" s="1141"/>
      <c r="L1003" s="1141"/>
      <c r="M1003" s="1141"/>
      <c r="N1003" s="1146"/>
      <c r="Z1003" s="193"/>
      <c r="AA1003" s="200"/>
      <c r="AB1003" s="200"/>
      <c r="AG1003" s="200"/>
      <c r="AI1003" s="109" t="s">
        <v>2337</v>
      </c>
      <c r="AK1003" s="200"/>
      <c r="AM1003" s="200"/>
    </row>
    <row r="1004" spans="1:39" s="108" customFormat="1" ht="22.5" customHeight="1">
      <c r="A1004" s="203"/>
      <c r="B1004" s="204" t="s">
        <v>925</v>
      </c>
      <c r="C1004" s="1141" t="s">
        <v>926</v>
      </c>
      <c r="D1004" s="1141"/>
      <c r="E1004" s="1141"/>
      <c r="F1004" s="1141"/>
      <c r="G1004" s="1141"/>
      <c r="H1004" s="1141"/>
      <c r="I1004" s="1141"/>
      <c r="J1004" s="1141"/>
      <c r="K1004" s="1141"/>
      <c r="L1004" s="1141"/>
      <c r="M1004" s="1141"/>
      <c r="N1004" s="1146"/>
      <c r="Z1004" s="193"/>
      <c r="AA1004" s="200"/>
      <c r="AB1004" s="200"/>
      <c r="AC1004" s="109" t="s">
        <v>926</v>
      </c>
      <c r="AG1004" s="200"/>
      <c r="AK1004" s="200"/>
      <c r="AM1004" s="200"/>
    </row>
    <row r="1005" spans="1:39" s="108" customFormat="1" ht="22.5" customHeight="1">
      <c r="A1005" s="203"/>
      <c r="B1005" s="204" t="s">
        <v>927</v>
      </c>
      <c r="C1005" s="1141" t="s">
        <v>928</v>
      </c>
      <c r="D1005" s="1141"/>
      <c r="E1005" s="1141"/>
      <c r="F1005" s="1141"/>
      <c r="G1005" s="1141"/>
      <c r="H1005" s="1141"/>
      <c r="I1005" s="1141"/>
      <c r="J1005" s="1141"/>
      <c r="K1005" s="1141"/>
      <c r="L1005" s="1141"/>
      <c r="M1005" s="1141"/>
      <c r="N1005" s="1146"/>
      <c r="Z1005" s="193"/>
      <c r="AA1005" s="200"/>
      <c r="AB1005" s="200"/>
      <c r="AC1005" s="109" t="s">
        <v>928</v>
      </c>
      <c r="AG1005" s="200"/>
      <c r="AK1005" s="200"/>
      <c r="AM1005" s="200"/>
    </row>
    <row r="1006" spans="1:39" s="108" customFormat="1" ht="12" customHeight="1">
      <c r="A1006" s="216"/>
      <c r="B1006" s="217"/>
      <c r="C1006" s="1145" t="s">
        <v>398</v>
      </c>
      <c r="D1006" s="1145"/>
      <c r="E1006" s="1145"/>
      <c r="F1006" s="196"/>
      <c r="G1006" s="196"/>
      <c r="H1006" s="196"/>
      <c r="I1006" s="196"/>
      <c r="J1006" s="198"/>
      <c r="K1006" s="196"/>
      <c r="L1006" s="222">
        <v>66559.48</v>
      </c>
      <c r="M1006" s="212"/>
      <c r="N1006" s="260">
        <v>330135</v>
      </c>
      <c r="Z1006" s="193"/>
      <c r="AA1006" s="200"/>
      <c r="AB1006" s="200"/>
      <c r="AG1006" s="200" t="s">
        <v>398</v>
      </c>
      <c r="AK1006" s="200"/>
      <c r="AM1006" s="200"/>
    </row>
    <row r="1007" spans="1:39" s="108" customFormat="1" ht="45" customHeight="1">
      <c r="A1007" s="194" t="s">
        <v>2338</v>
      </c>
      <c r="B1007" s="195" t="s">
        <v>2339</v>
      </c>
      <c r="C1007" s="1145" t="s">
        <v>2340</v>
      </c>
      <c r="D1007" s="1145"/>
      <c r="E1007" s="1145"/>
      <c r="F1007" s="196" t="s">
        <v>486</v>
      </c>
      <c r="G1007" s="196"/>
      <c r="H1007" s="196"/>
      <c r="I1007" s="251">
        <v>2</v>
      </c>
      <c r="J1007" s="222">
        <v>96006.67</v>
      </c>
      <c r="K1007" s="219">
        <v>1.04236</v>
      </c>
      <c r="L1007" s="222">
        <v>40352.22</v>
      </c>
      <c r="M1007" s="247">
        <v>4.96</v>
      </c>
      <c r="N1007" s="260">
        <v>200147</v>
      </c>
      <c r="Z1007" s="193"/>
      <c r="AA1007" s="200"/>
      <c r="AB1007" s="200" t="s">
        <v>2340</v>
      </c>
      <c r="AG1007" s="200"/>
      <c r="AK1007" s="200"/>
      <c r="AM1007" s="200"/>
    </row>
    <row r="1008" spans="1:39" s="108" customFormat="1" ht="12" customHeight="1">
      <c r="A1008" s="216"/>
      <c r="B1008" s="217"/>
      <c r="C1008" s="1141" t="s">
        <v>1043</v>
      </c>
      <c r="D1008" s="1141"/>
      <c r="E1008" s="1141"/>
      <c r="F1008" s="1141"/>
      <c r="G1008" s="1141"/>
      <c r="H1008" s="1141"/>
      <c r="I1008" s="1141"/>
      <c r="J1008" s="1141"/>
      <c r="K1008" s="1141"/>
      <c r="L1008" s="1141"/>
      <c r="M1008" s="1141"/>
      <c r="N1008" s="1146"/>
      <c r="Z1008" s="193"/>
      <c r="AA1008" s="200"/>
      <c r="AB1008" s="200"/>
      <c r="AG1008" s="200"/>
      <c r="AH1008" s="109" t="s">
        <v>1043</v>
      </c>
      <c r="AK1008" s="200"/>
      <c r="AM1008" s="200"/>
    </row>
    <row r="1009" spans="1:39" s="108" customFormat="1" ht="12" customHeight="1">
      <c r="A1009" s="201"/>
      <c r="B1009" s="202"/>
      <c r="C1009" s="1141" t="s">
        <v>2341</v>
      </c>
      <c r="D1009" s="1141"/>
      <c r="E1009" s="1141"/>
      <c r="F1009" s="1141"/>
      <c r="G1009" s="1141"/>
      <c r="H1009" s="1141"/>
      <c r="I1009" s="1141"/>
      <c r="J1009" s="1141"/>
      <c r="K1009" s="1141"/>
      <c r="L1009" s="1141"/>
      <c r="M1009" s="1141"/>
      <c r="N1009" s="1146"/>
      <c r="Z1009" s="193"/>
      <c r="AA1009" s="200"/>
      <c r="AB1009" s="200"/>
      <c r="AG1009" s="200"/>
      <c r="AI1009" s="109" t="s">
        <v>2341</v>
      </c>
      <c r="AK1009" s="200"/>
      <c r="AM1009" s="200"/>
    </row>
    <row r="1010" spans="1:39" s="108" customFormat="1" ht="22.5" customHeight="1">
      <c r="A1010" s="203"/>
      <c r="B1010" s="204" t="s">
        <v>925</v>
      </c>
      <c r="C1010" s="1141" t="s">
        <v>926</v>
      </c>
      <c r="D1010" s="1141"/>
      <c r="E1010" s="1141"/>
      <c r="F1010" s="1141"/>
      <c r="G1010" s="1141"/>
      <c r="H1010" s="1141"/>
      <c r="I1010" s="1141"/>
      <c r="J1010" s="1141"/>
      <c r="K1010" s="1141"/>
      <c r="L1010" s="1141"/>
      <c r="M1010" s="1141"/>
      <c r="N1010" s="1146"/>
      <c r="Z1010" s="193"/>
      <c r="AA1010" s="200"/>
      <c r="AB1010" s="200"/>
      <c r="AC1010" s="109" t="s">
        <v>926</v>
      </c>
      <c r="AG1010" s="200"/>
      <c r="AK1010" s="200"/>
      <c r="AM1010" s="200"/>
    </row>
    <row r="1011" spans="1:39" s="108" customFormat="1" ht="22.5" customHeight="1">
      <c r="A1011" s="203"/>
      <c r="B1011" s="204" t="s">
        <v>927</v>
      </c>
      <c r="C1011" s="1141" t="s">
        <v>928</v>
      </c>
      <c r="D1011" s="1141"/>
      <c r="E1011" s="1141"/>
      <c r="F1011" s="1141"/>
      <c r="G1011" s="1141"/>
      <c r="H1011" s="1141"/>
      <c r="I1011" s="1141"/>
      <c r="J1011" s="1141"/>
      <c r="K1011" s="1141"/>
      <c r="L1011" s="1141"/>
      <c r="M1011" s="1141"/>
      <c r="N1011" s="1146"/>
      <c r="Z1011" s="193"/>
      <c r="AA1011" s="200"/>
      <c r="AB1011" s="200"/>
      <c r="AC1011" s="109" t="s">
        <v>928</v>
      </c>
      <c r="AG1011" s="200"/>
      <c r="AK1011" s="200"/>
      <c r="AM1011" s="200"/>
    </row>
    <row r="1012" spans="1:39" s="108" customFormat="1" ht="12" customHeight="1">
      <c r="A1012" s="216"/>
      <c r="B1012" s="217"/>
      <c r="C1012" s="1145" t="s">
        <v>398</v>
      </c>
      <c r="D1012" s="1145"/>
      <c r="E1012" s="1145"/>
      <c r="F1012" s="196"/>
      <c r="G1012" s="196"/>
      <c r="H1012" s="196"/>
      <c r="I1012" s="196"/>
      <c r="J1012" s="198"/>
      <c r="K1012" s="196"/>
      <c r="L1012" s="222">
        <v>40352.22</v>
      </c>
      <c r="M1012" s="212"/>
      <c r="N1012" s="260">
        <v>200147</v>
      </c>
      <c r="Z1012" s="193"/>
      <c r="AA1012" s="200"/>
      <c r="AB1012" s="200"/>
      <c r="AG1012" s="200" t="s">
        <v>398</v>
      </c>
      <c r="AK1012" s="200"/>
      <c r="AM1012" s="200"/>
    </row>
    <row r="1013" spans="1:39" s="108" customFormat="1" ht="45">
      <c r="A1013" s="194" t="s">
        <v>2342</v>
      </c>
      <c r="B1013" s="195" t="s">
        <v>2343</v>
      </c>
      <c r="C1013" s="1145" t="s">
        <v>2344</v>
      </c>
      <c r="D1013" s="1145"/>
      <c r="E1013" s="1145"/>
      <c r="F1013" s="196" t="s">
        <v>486</v>
      </c>
      <c r="G1013" s="196"/>
      <c r="H1013" s="196"/>
      <c r="I1013" s="251">
        <v>2</v>
      </c>
      <c r="J1013" s="222">
        <v>4247.5</v>
      </c>
      <c r="K1013" s="219">
        <v>1.04236</v>
      </c>
      <c r="L1013" s="222">
        <v>1785.28</v>
      </c>
      <c r="M1013" s="247">
        <v>4.96</v>
      </c>
      <c r="N1013" s="260">
        <v>8855</v>
      </c>
      <c r="Z1013" s="193"/>
      <c r="AA1013" s="200"/>
      <c r="AB1013" s="200" t="s">
        <v>2344</v>
      </c>
      <c r="AG1013" s="200"/>
      <c r="AK1013" s="200"/>
      <c r="AM1013" s="200"/>
    </row>
    <row r="1014" spans="1:39" s="108" customFormat="1" ht="12" customHeight="1">
      <c r="A1014" s="216"/>
      <c r="B1014" s="217"/>
      <c r="C1014" s="1141" t="s">
        <v>1043</v>
      </c>
      <c r="D1014" s="1141"/>
      <c r="E1014" s="1141"/>
      <c r="F1014" s="1141"/>
      <c r="G1014" s="1141"/>
      <c r="H1014" s="1141"/>
      <c r="I1014" s="1141"/>
      <c r="J1014" s="1141"/>
      <c r="K1014" s="1141"/>
      <c r="L1014" s="1141"/>
      <c r="M1014" s="1141"/>
      <c r="N1014" s="1146"/>
      <c r="Z1014" s="193"/>
      <c r="AA1014" s="200"/>
      <c r="AB1014" s="200"/>
      <c r="AG1014" s="200"/>
      <c r="AH1014" s="109" t="s">
        <v>1043</v>
      </c>
      <c r="AK1014" s="200"/>
      <c r="AM1014" s="200"/>
    </row>
    <row r="1015" spans="1:39" s="108" customFormat="1" ht="12" customHeight="1">
      <c r="A1015" s="201"/>
      <c r="B1015" s="202"/>
      <c r="C1015" s="1141" t="s">
        <v>2345</v>
      </c>
      <c r="D1015" s="1141"/>
      <c r="E1015" s="1141"/>
      <c r="F1015" s="1141"/>
      <c r="G1015" s="1141"/>
      <c r="H1015" s="1141"/>
      <c r="I1015" s="1141"/>
      <c r="J1015" s="1141"/>
      <c r="K1015" s="1141"/>
      <c r="L1015" s="1141"/>
      <c r="M1015" s="1141"/>
      <c r="N1015" s="1146"/>
      <c r="Z1015" s="193"/>
      <c r="AA1015" s="200"/>
      <c r="AB1015" s="200"/>
      <c r="AG1015" s="200"/>
      <c r="AI1015" s="109" t="s">
        <v>2345</v>
      </c>
      <c r="AK1015" s="200"/>
      <c r="AM1015" s="200"/>
    </row>
    <row r="1016" spans="1:39" s="108" customFormat="1" ht="22.5" customHeight="1">
      <c r="A1016" s="203"/>
      <c r="B1016" s="204" t="s">
        <v>925</v>
      </c>
      <c r="C1016" s="1141" t="s">
        <v>926</v>
      </c>
      <c r="D1016" s="1141"/>
      <c r="E1016" s="1141"/>
      <c r="F1016" s="1141"/>
      <c r="G1016" s="1141"/>
      <c r="H1016" s="1141"/>
      <c r="I1016" s="1141"/>
      <c r="J1016" s="1141"/>
      <c r="K1016" s="1141"/>
      <c r="L1016" s="1141"/>
      <c r="M1016" s="1141"/>
      <c r="N1016" s="1146"/>
      <c r="Z1016" s="193"/>
      <c r="AA1016" s="200"/>
      <c r="AB1016" s="200"/>
      <c r="AC1016" s="109" t="s">
        <v>926</v>
      </c>
      <c r="AG1016" s="200"/>
      <c r="AK1016" s="200"/>
      <c r="AM1016" s="200"/>
    </row>
    <row r="1017" spans="1:39" s="108" customFormat="1" ht="22.5" customHeight="1">
      <c r="A1017" s="203"/>
      <c r="B1017" s="204" t="s">
        <v>927</v>
      </c>
      <c r="C1017" s="1141" t="s">
        <v>928</v>
      </c>
      <c r="D1017" s="1141"/>
      <c r="E1017" s="1141"/>
      <c r="F1017" s="1141"/>
      <c r="G1017" s="1141"/>
      <c r="H1017" s="1141"/>
      <c r="I1017" s="1141"/>
      <c r="J1017" s="1141"/>
      <c r="K1017" s="1141"/>
      <c r="L1017" s="1141"/>
      <c r="M1017" s="1141"/>
      <c r="N1017" s="1146"/>
      <c r="Z1017" s="193"/>
      <c r="AA1017" s="200"/>
      <c r="AB1017" s="200"/>
      <c r="AC1017" s="109" t="s">
        <v>928</v>
      </c>
      <c r="AG1017" s="200"/>
      <c r="AK1017" s="200"/>
      <c r="AM1017" s="200"/>
    </row>
    <row r="1018" spans="1:39" s="108" customFormat="1" ht="12" customHeight="1">
      <c r="A1018" s="216"/>
      <c r="B1018" s="217"/>
      <c r="C1018" s="1145" t="s">
        <v>398</v>
      </c>
      <c r="D1018" s="1145"/>
      <c r="E1018" s="1145"/>
      <c r="F1018" s="196"/>
      <c r="G1018" s="196"/>
      <c r="H1018" s="196"/>
      <c r="I1018" s="196"/>
      <c r="J1018" s="198"/>
      <c r="K1018" s="196"/>
      <c r="L1018" s="222">
        <v>1785.28</v>
      </c>
      <c r="M1018" s="212"/>
      <c r="N1018" s="260">
        <v>8855</v>
      </c>
      <c r="Z1018" s="193"/>
      <c r="AA1018" s="200"/>
      <c r="AB1018" s="200"/>
      <c r="AG1018" s="200" t="s">
        <v>398</v>
      </c>
      <c r="AK1018" s="200"/>
      <c r="AM1018" s="200"/>
    </row>
    <row r="1019" spans="1:39" s="108" customFormat="1" ht="12" customHeight="1">
      <c r="A1019" s="1147" t="s">
        <v>2346</v>
      </c>
      <c r="B1019" s="1148"/>
      <c r="C1019" s="1148"/>
      <c r="D1019" s="1148"/>
      <c r="E1019" s="1148"/>
      <c r="F1019" s="1148"/>
      <c r="G1019" s="1148"/>
      <c r="H1019" s="1148"/>
      <c r="I1019" s="1148"/>
      <c r="J1019" s="1148"/>
      <c r="K1019" s="1148"/>
      <c r="L1019" s="1148"/>
      <c r="M1019" s="1148"/>
      <c r="N1019" s="1149"/>
      <c r="Z1019" s="193"/>
      <c r="AA1019" s="200" t="s">
        <v>2346</v>
      </c>
      <c r="AB1019" s="200"/>
      <c r="AG1019" s="200"/>
      <c r="AK1019" s="200"/>
      <c r="AM1019" s="200"/>
    </row>
    <row r="1020" spans="1:39" s="108" customFormat="1" ht="12" customHeight="1">
      <c r="A1020" s="194" t="s">
        <v>2347</v>
      </c>
      <c r="B1020" s="195" t="s">
        <v>2015</v>
      </c>
      <c r="C1020" s="1145" t="s">
        <v>2016</v>
      </c>
      <c r="D1020" s="1145"/>
      <c r="E1020" s="1145"/>
      <c r="F1020" s="196" t="s">
        <v>481</v>
      </c>
      <c r="G1020" s="196"/>
      <c r="H1020" s="196"/>
      <c r="I1020" s="256">
        <v>4.4000000000000004</v>
      </c>
      <c r="J1020" s="198"/>
      <c r="K1020" s="196"/>
      <c r="L1020" s="198"/>
      <c r="M1020" s="196"/>
      <c r="N1020" s="199"/>
      <c r="Z1020" s="193"/>
      <c r="AA1020" s="200"/>
      <c r="AB1020" s="200" t="s">
        <v>2016</v>
      </c>
      <c r="AG1020" s="200"/>
      <c r="AK1020" s="200"/>
      <c r="AM1020" s="200"/>
    </row>
    <row r="1021" spans="1:39" s="108" customFormat="1" ht="12" customHeight="1">
      <c r="A1021" s="201"/>
      <c r="B1021" s="202"/>
      <c r="C1021" s="1141" t="s">
        <v>2348</v>
      </c>
      <c r="D1021" s="1141"/>
      <c r="E1021" s="1141"/>
      <c r="F1021" s="1141"/>
      <c r="G1021" s="1141"/>
      <c r="H1021" s="1141"/>
      <c r="I1021" s="1141"/>
      <c r="J1021" s="1141"/>
      <c r="K1021" s="1141"/>
      <c r="L1021" s="1141"/>
      <c r="M1021" s="1141"/>
      <c r="N1021" s="1146"/>
      <c r="Z1021" s="193"/>
      <c r="AA1021" s="200"/>
      <c r="AB1021" s="200"/>
      <c r="AG1021" s="200"/>
      <c r="AJ1021" s="109" t="s">
        <v>2348</v>
      </c>
      <c r="AK1021" s="200"/>
      <c r="AM1021" s="200"/>
    </row>
    <row r="1022" spans="1:39" s="108" customFormat="1" ht="33.75" customHeight="1">
      <c r="A1022" s="203"/>
      <c r="B1022" s="204" t="s">
        <v>385</v>
      </c>
      <c r="C1022" s="1141" t="s">
        <v>386</v>
      </c>
      <c r="D1022" s="1141"/>
      <c r="E1022" s="1141"/>
      <c r="F1022" s="1141"/>
      <c r="G1022" s="1141"/>
      <c r="H1022" s="1141"/>
      <c r="I1022" s="1141"/>
      <c r="J1022" s="1141"/>
      <c r="K1022" s="1141"/>
      <c r="L1022" s="1141"/>
      <c r="M1022" s="1141"/>
      <c r="N1022" s="1146"/>
      <c r="Z1022" s="193"/>
      <c r="AA1022" s="200"/>
      <c r="AB1022" s="200"/>
      <c r="AC1022" s="109" t="s">
        <v>386</v>
      </c>
      <c r="AG1022" s="200"/>
      <c r="AK1022" s="200"/>
      <c r="AM1022" s="200"/>
    </row>
    <row r="1023" spans="1:39" s="108" customFormat="1" ht="12">
      <c r="A1023" s="205"/>
      <c r="B1023" s="206">
        <v>1</v>
      </c>
      <c r="C1023" s="1141" t="s">
        <v>446</v>
      </c>
      <c r="D1023" s="1141"/>
      <c r="E1023" s="1141"/>
      <c r="F1023" s="207"/>
      <c r="G1023" s="207"/>
      <c r="H1023" s="207"/>
      <c r="I1023" s="207"/>
      <c r="J1023" s="208">
        <v>26.51</v>
      </c>
      <c r="K1023" s="209">
        <v>1.25</v>
      </c>
      <c r="L1023" s="208">
        <v>145.81</v>
      </c>
      <c r="M1023" s="207"/>
      <c r="N1023" s="210"/>
      <c r="Z1023" s="193"/>
      <c r="AA1023" s="200"/>
      <c r="AB1023" s="200"/>
      <c r="AD1023" s="109" t="s">
        <v>446</v>
      </c>
      <c r="AG1023" s="200"/>
      <c r="AK1023" s="200"/>
      <c r="AM1023" s="200"/>
    </row>
    <row r="1024" spans="1:39" s="108" customFormat="1" ht="12">
      <c r="A1024" s="205"/>
      <c r="B1024" s="206">
        <v>2</v>
      </c>
      <c r="C1024" s="1141" t="s">
        <v>387</v>
      </c>
      <c r="D1024" s="1141"/>
      <c r="E1024" s="1141"/>
      <c r="F1024" s="207"/>
      <c r="G1024" s="207"/>
      <c r="H1024" s="207"/>
      <c r="I1024" s="207"/>
      <c r="J1024" s="208">
        <v>1.81</v>
      </c>
      <c r="K1024" s="209">
        <v>1.25</v>
      </c>
      <c r="L1024" s="208">
        <v>9.9600000000000009</v>
      </c>
      <c r="M1024" s="207"/>
      <c r="N1024" s="210"/>
      <c r="Z1024" s="193"/>
      <c r="AA1024" s="200"/>
      <c r="AB1024" s="200"/>
      <c r="AD1024" s="109" t="s">
        <v>387</v>
      </c>
      <c r="AG1024" s="200"/>
      <c r="AK1024" s="200"/>
      <c r="AM1024" s="200"/>
    </row>
    <row r="1025" spans="1:39" s="108" customFormat="1" ht="12">
      <c r="A1025" s="205"/>
      <c r="B1025" s="206">
        <v>3</v>
      </c>
      <c r="C1025" s="1141" t="s">
        <v>388</v>
      </c>
      <c r="D1025" s="1141"/>
      <c r="E1025" s="1141"/>
      <c r="F1025" s="207"/>
      <c r="G1025" s="207"/>
      <c r="H1025" s="207"/>
      <c r="I1025" s="207"/>
      <c r="J1025" s="208">
        <v>0.26</v>
      </c>
      <c r="K1025" s="209">
        <v>1.25</v>
      </c>
      <c r="L1025" s="208">
        <v>1.43</v>
      </c>
      <c r="M1025" s="207"/>
      <c r="N1025" s="210"/>
      <c r="Z1025" s="193"/>
      <c r="AA1025" s="200"/>
      <c r="AB1025" s="200"/>
      <c r="AD1025" s="109" t="s">
        <v>388</v>
      </c>
      <c r="AG1025" s="200"/>
      <c r="AK1025" s="200"/>
      <c r="AM1025" s="200"/>
    </row>
    <row r="1026" spans="1:39" s="108" customFormat="1" ht="12">
      <c r="A1026" s="205"/>
      <c r="B1026" s="206">
        <v>4</v>
      </c>
      <c r="C1026" s="1141" t="s">
        <v>447</v>
      </c>
      <c r="D1026" s="1141"/>
      <c r="E1026" s="1141"/>
      <c r="F1026" s="207"/>
      <c r="G1026" s="207"/>
      <c r="H1026" s="207"/>
      <c r="I1026" s="207"/>
      <c r="J1026" s="208">
        <v>10.27</v>
      </c>
      <c r="K1026" s="207"/>
      <c r="L1026" s="208">
        <v>45.19</v>
      </c>
      <c r="M1026" s="207"/>
      <c r="N1026" s="210"/>
      <c r="Z1026" s="193"/>
      <c r="AA1026" s="200"/>
      <c r="AB1026" s="200"/>
      <c r="AD1026" s="109" t="s">
        <v>447</v>
      </c>
      <c r="AG1026" s="200"/>
      <c r="AK1026" s="200"/>
      <c r="AM1026" s="200"/>
    </row>
    <row r="1027" spans="1:39" s="108" customFormat="1" ht="12">
      <c r="A1027" s="205"/>
      <c r="B1027" s="204"/>
      <c r="C1027" s="1141" t="s">
        <v>448</v>
      </c>
      <c r="D1027" s="1141"/>
      <c r="E1027" s="1141"/>
      <c r="F1027" s="207" t="s">
        <v>390</v>
      </c>
      <c r="G1027" s="209">
        <v>2.82</v>
      </c>
      <c r="H1027" s="209">
        <v>1.25</v>
      </c>
      <c r="I1027" s="209">
        <v>15.51</v>
      </c>
      <c r="J1027" s="204"/>
      <c r="K1027" s="207"/>
      <c r="L1027" s="204"/>
      <c r="M1027" s="207"/>
      <c r="N1027" s="210"/>
      <c r="Z1027" s="193"/>
      <c r="AA1027" s="200"/>
      <c r="AB1027" s="200"/>
      <c r="AE1027" s="109" t="s">
        <v>448</v>
      </c>
      <c r="AG1027" s="200"/>
      <c r="AK1027" s="200"/>
      <c r="AM1027" s="200"/>
    </row>
    <row r="1028" spans="1:39" s="108" customFormat="1" ht="12">
      <c r="A1028" s="205"/>
      <c r="B1028" s="204"/>
      <c r="C1028" s="1141" t="s">
        <v>389</v>
      </c>
      <c r="D1028" s="1141"/>
      <c r="E1028" s="1141"/>
      <c r="F1028" s="207" t="s">
        <v>390</v>
      </c>
      <c r="G1028" s="209">
        <v>0.02</v>
      </c>
      <c r="H1028" s="209">
        <v>1.25</v>
      </c>
      <c r="I1028" s="209">
        <v>0.11</v>
      </c>
      <c r="J1028" s="204"/>
      <c r="K1028" s="207"/>
      <c r="L1028" s="204"/>
      <c r="M1028" s="207"/>
      <c r="N1028" s="210"/>
      <c r="Z1028" s="193"/>
      <c r="AA1028" s="200"/>
      <c r="AB1028" s="200"/>
      <c r="AE1028" s="109" t="s">
        <v>389</v>
      </c>
      <c r="AG1028" s="200"/>
      <c r="AK1028" s="200"/>
      <c r="AM1028" s="200"/>
    </row>
    <row r="1029" spans="1:39" s="108" customFormat="1" ht="12" customHeight="1">
      <c r="A1029" s="205"/>
      <c r="B1029" s="204"/>
      <c r="C1029" s="1150" t="s">
        <v>391</v>
      </c>
      <c r="D1029" s="1150"/>
      <c r="E1029" s="1150"/>
      <c r="F1029" s="212"/>
      <c r="G1029" s="212"/>
      <c r="H1029" s="212"/>
      <c r="I1029" s="212"/>
      <c r="J1029" s="213">
        <v>38.590000000000003</v>
      </c>
      <c r="K1029" s="212"/>
      <c r="L1029" s="213">
        <v>200.96</v>
      </c>
      <c r="M1029" s="212"/>
      <c r="N1029" s="214"/>
      <c r="Z1029" s="193"/>
      <c r="AA1029" s="200"/>
      <c r="AB1029" s="200"/>
      <c r="AF1029" s="109" t="s">
        <v>391</v>
      </c>
      <c r="AG1029" s="200"/>
      <c r="AK1029" s="200"/>
      <c r="AM1029" s="200"/>
    </row>
    <row r="1030" spans="1:39" s="108" customFormat="1" ht="12">
      <c r="A1030" s="205"/>
      <c r="B1030" s="204"/>
      <c r="C1030" s="1141" t="s">
        <v>392</v>
      </c>
      <c r="D1030" s="1141"/>
      <c r="E1030" s="1141"/>
      <c r="F1030" s="207"/>
      <c r="G1030" s="207"/>
      <c r="H1030" s="207"/>
      <c r="I1030" s="207"/>
      <c r="J1030" s="204"/>
      <c r="K1030" s="207"/>
      <c r="L1030" s="208">
        <v>147.24</v>
      </c>
      <c r="M1030" s="207"/>
      <c r="N1030" s="210"/>
      <c r="Z1030" s="193"/>
      <c r="AA1030" s="200"/>
      <c r="AB1030" s="200"/>
      <c r="AE1030" s="109" t="s">
        <v>392</v>
      </c>
      <c r="AG1030" s="200"/>
      <c r="AK1030" s="200"/>
      <c r="AM1030" s="200"/>
    </row>
    <row r="1031" spans="1:39" s="108" customFormat="1" ht="22.5" customHeight="1">
      <c r="A1031" s="205"/>
      <c r="B1031" s="204" t="s">
        <v>885</v>
      </c>
      <c r="C1031" s="1141" t="s">
        <v>886</v>
      </c>
      <c r="D1031" s="1141"/>
      <c r="E1031" s="1141"/>
      <c r="F1031" s="207" t="s">
        <v>395</v>
      </c>
      <c r="G1031" s="215">
        <v>97</v>
      </c>
      <c r="H1031" s="207"/>
      <c r="I1031" s="215">
        <v>97</v>
      </c>
      <c r="J1031" s="204"/>
      <c r="K1031" s="207"/>
      <c r="L1031" s="208">
        <v>142.82</v>
      </c>
      <c r="M1031" s="207"/>
      <c r="N1031" s="210"/>
      <c r="Z1031" s="193"/>
      <c r="AA1031" s="200"/>
      <c r="AB1031" s="200"/>
      <c r="AE1031" s="109" t="s">
        <v>886</v>
      </c>
      <c r="AG1031" s="200"/>
      <c r="AK1031" s="200"/>
      <c r="AM1031" s="200"/>
    </row>
    <row r="1032" spans="1:39" s="108" customFormat="1" ht="22.5" customHeight="1">
      <c r="A1032" s="205"/>
      <c r="B1032" s="204" t="s">
        <v>887</v>
      </c>
      <c r="C1032" s="1141" t="s">
        <v>888</v>
      </c>
      <c r="D1032" s="1141"/>
      <c r="E1032" s="1141"/>
      <c r="F1032" s="207" t="s">
        <v>395</v>
      </c>
      <c r="G1032" s="215">
        <v>51</v>
      </c>
      <c r="H1032" s="207"/>
      <c r="I1032" s="215">
        <v>51</v>
      </c>
      <c r="J1032" s="204"/>
      <c r="K1032" s="207"/>
      <c r="L1032" s="208">
        <v>75.09</v>
      </c>
      <c r="M1032" s="207"/>
      <c r="N1032" s="210"/>
      <c r="Z1032" s="193"/>
      <c r="AA1032" s="200"/>
      <c r="AB1032" s="200"/>
      <c r="AE1032" s="109" t="s">
        <v>888</v>
      </c>
      <c r="AG1032" s="200"/>
      <c r="AK1032" s="200"/>
      <c r="AM1032" s="200"/>
    </row>
    <row r="1033" spans="1:39" s="108" customFormat="1" ht="12" customHeight="1">
      <c r="A1033" s="216"/>
      <c r="B1033" s="217"/>
      <c r="C1033" s="1145" t="s">
        <v>398</v>
      </c>
      <c r="D1033" s="1145"/>
      <c r="E1033" s="1145"/>
      <c r="F1033" s="196"/>
      <c r="G1033" s="196"/>
      <c r="H1033" s="196"/>
      <c r="I1033" s="196"/>
      <c r="J1033" s="198"/>
      <c r="K1033" s="196"/>
      <c r="L1033" s="218">
        <v>418.87</v>
      </c>
      <c r="M1033" s="212"/>
      <c r="N1033" s="199"/>
      <c r="Z1033" s="193"/>
      <c r="AA1033" s="200"/>
      <c r="AB1033" s="200"/>
      <c r="AG1033" s="200" t="s">
        <v>398</v>
      </c>
      <c r="AK1033" s="200"/>
      <c r="AM1033" s="200"/>
    </row>
    <row r="1034" spans="1:39" s="108" customFormat="1" ht="45" customHeight="1">
      <c r="A1034" s="194" t="s">
        <v>2349</v>
      </c>
      <c r="B1034" s="195" t="s">
        <v>2350</v>
      </c>
      <c r="C1034" s="1145" t="s">
        <v>2351</v>
      </c>
      <c r="D1034" s="1145"/>
      <c r="E1034" s="1145"/>
      <c r="F1034" s="196" t="s">
        <v>891</v>
      </c>
      <c r="G1034" s="196"/>
      <c r="H1034" s="196"/>
      <c r="I1034" s="256">
        <v>448.8</v>
      </c>
      <c r="J1034" s="218">
        <v>21.09</v>
      </c>
      <c r="K1034" s="196"/>
      <c r="L1034" s="222">
        <v>1009.06</v>
      </c>
      <c r="M1034" s="247">
        <v>9.3800000000000008</v>
      </c>
      <c r="N1034" s="260">
        <v>9465</v>
      </c>
      <c r="Z1034" s="193"/>
      <c r="AA1034" s="200"/>
      <c r="AB1034" s="200" t="s">
        <v>2351</v>
      </c>
      <c r="AG1034" s="200"/>
      <c r="AK1034" s="200"/>
      <c r="AM1034" s="200"/>
    </row>
    <row r="1035" spans="1:39" s="108" customFormat="1" ht="12" customHeight="1">
      <c r="A1035" s="216"/>
      <c r="B1035" s="217"/>
      <c r="C1035" s="1141" t="s">
        <v>1929</v>
      </c>
      <c r="D1035" s="1141"/>
      <c r="E1035" s="1141"/>
      <c r="F1035" s="1141"/>
      <c r="G1035" s="1141"/>
      <c r="H1035" s="1141"/>
      <c r="I1035" s="1141"/>
      <c r="J1035" s="1141"/>
      <c r="K1035" s="1141"/>
      <c r="L1035" s="1141"/>
      <c r="M1035" s="1141"/>
      <c r="N1035" s="1146"/>
      <c r="Z1035" s="193"/>
      <c r="AA1035" s="200"/>
      <c r="AB1035" s="200"/>
      <c r="AG1035" s="200"/>
      <c r="AH1035" s="109" t="s">
        <v>1929</v>
      </c>
      <c r="AK1035" s="200"/>
      <c r="AM1035" s="200"/>
    </row>
    <row r="1036" spans="1:39" s="108" customFormat="1" ht="12" customHeight="1">
      <c r="A1036" s="201"/>
      <c r="B1036" s="202"/>
      <c r="C1036" s="1141" t="s">
        <v>2352</v>
      </c>
      <c r="D1036" s="1141"/>
      <c r="E1036" s="1141"/>
      <c r="F1036" s="1141"/>
      <c r="G1036" s="1141"/>
      <c r="H1036" s="1141"/>
      <c r="I1036" s="1141"/>
      <c r="J1036" s="1141"/>
      <c r="K1036" s="1141"/>
      <c r="L1036" s="1141"/>
      <c r="M1036" s="1141"/>
      <c r="N1036" s="1146"/>
      <c r="Z1036" s="193"/>
      <c r="AA1036" s="200"/>
      <c r="AB1036" s="200"/>
      <c r="AG1036" s="200"/>
      <c r="AJ1036" s="109" t="s">
        <v>2352</v>
      </c>
      <c r="AK1036" s="200"/>
      <c r="AM1036" s="200"/>
    </row>
    <row r="1037" spans="1:39" s="108" customFormat="1" ht="12" customHeight="1">
      <c r="A1037" s="201"/>
      <c r="B1037" s="202"/>
      <c r="C1037" s="1141" t="s">
        <v>2353</v>
      </c>
      <c r="D1037" s="1141"/>
      <c r="E1037" s="1141"/>
      <c r="F1037" s="1141"/>
      <c r="G1037" s="1141"/>
      <c r="H1037" s="1141"/>
      <c r="I1037" s="1141"/>
      <c r="J1037" s="1141"/>
      <c r="K1037" s="1141"/>
      <c r="L1037" s="1141"/>
      <c r="M1037" s="1141"/>
      <c r="N1037" s="1146"/>
      <c r="Z1037" s="193"/>
      <c r="AA1037" s="200"/>
      <c r="AB1037" s="200"/>
      <c r="AG1037" s="200"/>
      <c r="AI1037" s="109" t="s">
        <v>2353</v>
      </c>
      <c r="AK1037" s="200"/>
      <c r="AM1037" s="200"/>
    </row>
    <row r="1038" spans="1:39" s="108" customFormat="1" ht="12" customHeight="1">
      <c r="A1038" s="216"/>
      <c r="B1038" s="217"/>
      <c r="C1038" s="1145" t="s">
        <v>398</v>
      </c>
      <c r="D1038" s="1145"/>
      <c r="E1038" s="1145"/>
      <c r="F1038" s="196"/>
      <c r="G1038" s="196"/>
      <c r="H1038" s="196"/>
      <c r="I1038" s="196"/>
      <c r="J1038" s="198"/>
      <c r="K1038" s="196"/>
      <c r="L1038" s="222">
        <v>1009.06</v>
      </c>
      <c r="M1038" s="212"/>
      <c r="N1038" s="260">
        <v>9465</v>
      </c>
      <c r="Z1038" s="193"/>
      <c r="AA1038" s="200"/>
      <c r="AB1038" s="200"/>
      <c r="AG1038" s="200" t="s">
        <v>398</v>
      </c>
      <c r="AK1038" s="200"/>
      <c r="AM1038" s="200"/>
    </row>
    <row r="1039" spans="1:39" s="108" customFormat="1" ht="45">
      <c r="A1039" s="194" t="s">
        <v>2354</v>
      </c>
      <c r="B1039" s="195" t="s">
        <v>2343</v>
      </c>
      <c r="C1039" s="1145" t="s">
        <v>2344</v>
      </c>
      <c r="D1039" s="1145"/>
      <c r="E1039" s="1145"/>
      <c r="F1039" s="196" t="s">
        <v>486</v>
      </c>
      <c r="G1039" s="196"/>
      <c r="H1039" s="196"/>
      <c r="I1039" s="251">
        <v>2</v>
      </c>
      <c r="J1039" s="222">
        <v>4247.5</v>
      </c>
      <c r="K1039" s="219">
        <v>1.04236</v>
      </c>
      <c r="L1039" s="222">
        <v>1785.28</v>
      </c>
      <c r="M1039" s="247">
        <v>4.96</v>
      </c>
      <c r="N1039" s="260">
        <v>8855</v>
      </c>
      <c r="Z1039" s="193"/>
      <c r="AA1039" s="200"/>
      <c r="AB1039" s="200" t="s">
        <v>2344</v>
      </c>
      <c r="AG1039" s="200"/>
      <c r="AK1039" s="200"/>
      <c r="AM1039" s="200"/>
    </row>
    <row r="1040" spans="1:39" s="108" customFormat="1" ht="12" customHeight="1">
      <c r="A1040" s="216"/>
      <c r="B1040" s="217"/>
      <c r="C1040" s="1141" t="s">
        <v>1043</v>
      </c>
      <c r="D1040" s="1141"/>
      <c r="E1040" s="1141"/>
      <c r="F1040" s="1141"/>
      <c r="G1040" s="1141"/>
      <c r="H1040" s="1141"/>
      <c r="I1040" s="1141"/>
      <c r="J1040" s="1141"/>
      <c r="K1040" s="1141"/>
      <c r="L1040" s="1141"/>
      <c r="M1040" s="1141"/>
      <c r="N1040" s="1146"/>
      <c r="Z1040" s="193"/>
      <c r="AA1040" s="200"/>
      <c r="AB1040" s="200"/>
      <c r="AG1040" s="200"/>
      <c r="AH1040" s="109" t="s">
        <v>1043</v>
      </c>
      <c r="AK1040" s="200"/>
      <c r="AM1040" s="200"/>
    </row>
    <row r="1041" spans="1:39" s="108" customFormat="1" ht="12" customHeight="1">
      <c r="A1041" s="201"/>
      <c r="B1041" s="202"/>
      <c r="C1041" s="1141" t="s">
        <v>2345</v>
      </c>
      <c r="D1041" s="1141"/>
      <c r="E1041" s="1141"/>
      <c r="F1041" s="1141"/>
      <c r="G1041" s="1141"/>
      <c r="H1041" s="1141"/>
      <c r="I1041" s="1141"/>
      <c r="J1041" s="1141"/>
      <c r="K1041" s="1141"/>
      <c r="L1041" s="1141"/>
      <c r="M1041" s="1141"/>
      <c r="N1041" s="1146"/>
      <c r="Z1041" s="193"/>
      <c r="AA1041" s="200"/>
      <c r="AB1041" s="200"/>
      <c r="AG1041" s="200"/>
      <c r="AI1041" s="109" t="s">
        <v>2345</v>
      </c>
      <c r="AK1041" s="200"/>
      <c r="AM1041" s="200"/>
    </row>
    <row r="1042" spans="1:39" s="108" customFormat="1" ht="22.5" customHeight="1">
      <c r="A1042" s="203"/>
      <c r="B1042" s="204" t="s">
        <v>925</v>
      </c>
      <c r="C1042" s="1141" t="s">
        <v>926</v>
      </c>
      <c r="D1042" s="1141"/>
      <c r="E1042" s="1141"/>
      <c r="F1042" s="1141"/>
      <c r="G1042" s="1141"/>
      <c r="H1042" s="1141"/>
      <c r="I1042" s="1141"/>
      <c r="J1042" s="1141"/>
      <c r="K1042" s="1141"/>
      <c r="L1042" s="1141"/>
      <c r="M1042" s="1141"/>
      <c r="N1042" s="1146"/>
      <c r="Z1042" s="193"/>
      <c r="AA1042" s="200"/>
      <c r="AB1042" s="200"/>
      <c r="AC1042" s="109" t="s">
        <v>926</v>
      </c>
      <c r="AG1042" s="200"/>
      <c r="AK1042" s="200"/>
      <c r="AM1042" s="200"/>
    </row>
    <row r="1043" spans="1:39" s="108" customFormat="1" ht="22.5" customHeight="1">
      <c r="A1043" s="203"/>
      <c r="B1043" s="204" t="s">
        <v>927</v>
      </c>
      <c r="C1043" s="1141" t="s">
        <v>928</v>
      </c>
      <c r="D1043" s="1141"/>
      <c r="E1043" s="1141"/>
      <c r="F1043" s="1141"/>
      <c r="G1043" s="1141"/>
      <c r="H1043" s="1141"/>
      <c r="I1043" s="1141"/>
      <c r="J1043" s="1141"/>
      <c r="K1043" s="1141"/>
      <c r="L1043" s="1141"/>
      <c r="M1043" s="1141"/>
      <c r="N1043" s="1146"/>
      <c r="Z1043" s="193"/>
      <c r="AA1043" s="200"/>
      <c r="AB1043" s="200"/>
      <c r="AC1043" s="109" t="s">
        <v>928</v>
      </c>
      <c r="AG1043" s="200"/>
      <c r="AK1043" s="200"/>
      <c r="AM1043" s="200"/>
    </row>
    <row r="1044" spans="1:39" s="108" customFormat="1" ht="12" customHeight="1">
      <c r="A1044" s="216"/>
      <c r="B1044" s="217"/>
      <c r="C1044" s="1145" t="s">
        <v>398</v>
      </c>
      <c r="D1044" s="1145"/>
      <c r="E1044" s="1145"/>
      <c r="F1044" s="196"/>
      <c r="G1044" s="196"/>
      <c r="H1044" s="196"/>
      <c r="I1044" s="196"/>
      <c r="J1044" s="198"/>
      <c r="K1044" s="196"/>
      <c r="L1044" s="222">
        <v>1785.28</v>
      </c>
      <c r="M1044" s="212"/>
      <c r="N1044" s="260">
        <v>8855</v>
      </c>
      <c r="Z1044" s="193"/>
      <c r="AA1044" s="200"/>
      <c r="AB1044" s="200"/>
      <c r="AG1044" s="200" t="s">
        <v>398</v>
      </c>
      <c r="AK1044" s="200"/>
      <c r="AM1044" s="200"/>
    </row>
    <row r="1045" spans="1:39" s="108" customFormat="1" ht="22.5" customHeight="1">
      <c r="A1045" s="194" t="s">
        <v>2355</v>
      </c>
      <c r="B1045" s="195" t="s">
        <v>2356</v>
      </c>
      <c r="C1045" s="1145" t="s">
        <v>2357</v>
      </c>
      <c r="D1045" s="1145"/>
      <c r="E1045" s="1145"/>
      <c r="F1045" s="196" t="s">
        <v>481</v>
      </c>
      <c r="G1045" s="196"/>
      <c r="H1045" s="196"/>
      <c r="I1045" s="256">
        <v>0.3</v>
      </c>
      <c r="J1045" s="198"/>
      <c r="K1045" s="196"/>
      <c r="L1045" s="198"/>
      <c r="M1045" s="196"/>
      <c r="N1045" s="199"/>
      <c r="Z1045" s="193"/>
      <c r="AA1045" s="200"/>
      <c r="AB1045" s="200" t="s">
        <v>2357</v>
      </c>
      <c r="AG1045" s="200"/>
      <c r="AK1045" s="200"/>
      <c r="AM1045" s="200"/>
    </row>
    <row r="1046" spans="1:39" s="108" customFormat="1" ht="12" customHeight="1">
      <c r="A1046" s="201"/>
      <c r="B1046" s="202"/>
      <c r="C1046" s="1141" t="s">
        <v>2358</v>
      </c>
      <c r="D1046" s="1141"/>
      <c r="E1046" s="1141"/>
      <c r="F1046" s="1141"/>
      <c r="G1046" s="1141"/>
      <c r="H1046" s="1141"/>
      <c r="I1046" s="1141"/>
      <c r="J1046" s="1141"/>
      <c r="K1046" s="1141"/>
      <c r="L1046" s="1141"/>
      <c r="M1046" s="1141"/>
      <c r="N1046" s="1146"/>
      <c r="Z1046" s="193"/>
      <c r="AA1046" s="200"/>
      <c r="AB1046" s="200"/>
      <c r="AG1046" s="200"/>
      <c r="AJ1046" s="109" t="s">
        <v>2358</v>
      </c>
      <c r="AK1046" s="200"/>
      <c r="AM1046" s="200"/>
    </row>
    <row r="1047" spans="1:39" s="108" customFormat="1" ht="33.75" customHeight="1">
      <c r="A1047" s="203"/>
      <c r="B1047" s="204" t="s">
        <v>385</v>
      </c>
      <c r="C1047" s="1141" t="s">
        <v>386</v>
      </c>
      <c r="D1047" s="1141"/>
      <c r="E1047" s="1141"/>
      <c r="F1047" s="1141"/>
      <c r="G1047" s="1141"/>
      <c r="H1047" s="1141"/>
      <c r="I1047" s="1141"/>
      <c r="J1047" s="1141"/>
      <c r="K1047" s="1141"/>
      <c r="L1047" s="1141"/>
      <c r="M1047" s="1141"/>
      <c r="N1047" s="1146"/>
      <c r="Z1047" s="193"/>
      <c r="AA1047" s="200"/>
      <c r="AB1047" s="200"/>
      <c r="AC1047" s="109" t="s">
        <v>386</v>
      </c>
      <c r="AG1047" s="200"/>
      <c r="AK1047" s="200"/>
      <c r="AM1047" s="200"/>
    </row>
    <row r="1048" spans="1:39" s="108" customFormat="1" ht="12">
      <c r="A1048" s="205"/>
      <c r="B1048" s="206">
        <v>1</v>
      </c>
      <c r="C1048" s="1141" t="s">
        <v>446</v>
      </c>
      <c r="D1048" s="1141"/>
      <c r="E1048" s="1141"/>
      <c r="F1048" s="207"/>
      <c r="G1048" s="207"/>
      <c r="H1048" s="207"/>
      <c r="I1048" s="207"/>
      <c r="J1048" s="208">
        <v>154.91999999999999</v>
      </c>
      <c r="K1048" s="209">
        <v>1.25</v>
      </c>
      <c r="L1048" s="208">
        <v>58.1</v>
      </c>
      <c r="M1048" s="207"/>
      <c r="N1048" s="210"/>
      <c r="Z1048" s="193"/>
      <c r="AA1048" s="200"/>
      <c r="AB1048" s="200"/>
      <c r="AD1048" s="109" t="s">
        <v>446</v>
      </c>
      <c r="AG1048" s="200"/>
      <c r="AK1048" s="200"/>
      <c r="AM1048" s="200"/>
    </row>
    <row r="1049" spans="1:39" s="108" customFormat="1" ht="12">
      <c r="A1049" s="205"/>
      <c r="B1049" s="206">
        <v>2</v>
      </c>
      <c r="C1049" s="1141" t="s">
        <v>387</v>
      </c>
      <c r="D1049" s="1141"/>
      <c r="E1049" s="1141"/>
      <c r="F1049" s="207"/>
      <c r="G1049" s="207"/>
      <c r="H1049" s="207"/>
      <c r="I1049" s="207"/>
      <c r="J1049" s="208">
        <v>0.31</v>
      </c>
      <c r="K1049" s="209">
        <v>1.25</v>
      </c>
      <c r="L1049" s="208">
        <v>0.12</v>
      </c>
      <c r="M1049" s="207"/>
      <c r="N1049" s="210"/>
      <c r="Z1049" s="193"/>
      <c r="AA1049" s="200"/>
      <c r="AB1049" s="200"/>
      <c r="AD1049" s="109" t="s">
        <v>387</v>
      </c>
      <c r="AG1049" s="200"/>
      <c r="AK1049" s="200"/>
      <c r="AM1049" s="200"/>
    </row>
    <row r="1050" spans="1:39" s="108" customFormat="1" ht="12">
      <c r="A1050" s="205"/>
      <c r="B1050" s="206">
        <v>3</v>
      </c>
      <c r="C1050" s="1141" t="s">
        <v>388</v>
      </c>
      <c r="D1050" s="1141"/>
      <c r="E1050" s="1141"/>
      <c r="F1050" s="207"/>
      <c r="G1050" s="207"/>
      <c r="H1050" s="207"/>
      <c r="I1050" s="207"/>
      <c r="J1050" s="208">
        <v>0.14000000000000001</v>
      </c>
      <c r="K1050" s="209">
        <v>1.25</v>
      </c>
      <c r="L1050" s="208">
        <v>0.05</v>
      </c>
      <c r="M1050" s="207"/>
      <c r="N1050" s="210"/>
      <c r="Z1050" s="193"/>
      <c r="AA1050" s="200"/>
      <c r="AB1050" s="200"/>
      <c r="AD1050" s="109" t="s">
        <v>388</v>
      </c>
      <c r="AG1050" s="200"/>
      <c r="AK1050" s="200"/>
      <c r="AM1050" s="200"/>
    </row>
    <row r="1051" spans="1:39" s="108" customFormat="1" ht="12">
      <c r="A1051" s="205"/>
      <c r="B1051" s="206">
        <v>4</v>
      </c>
      <c r="C1051" s="1141" t="s">
        <v>447</v>
      </c>
      <c r="D1051" s="1141"/>
      <c r="E1051" s="1141"/>
      <c r="F1051" s="207"/>
      <c r="G1051" s="207"/>
      <c r="H1051" s="207"/>
      <c r="I1051" s="207"/>
      <c r="J1051" s="208">
        <v>51.53</v>
      </c>
      <c r="K1051" s="207"/>
      <c r="L1051" s="208">
        <v>15.46</v>
      </c>
      <c r="M1051" s="207"/>
      <c r="N1051" s="210"/>
      <c r="Z1051" s="193"/>
      <c r="AA1051" s="200"/>
      <c r="AB1051" s="200"/>
      <c r="AD1051" s="109" t="s">
        <v>447</v>
      </c>
      <c r="AG1051" s="200"/>
      <c r="AK1051" s="200"/>
      <c r="AM1051" s="200"/>
    </row>
    <row r="1052" spans="1:39" s="108" customFormat="1" ht="12">
      <c r="A1052" s="205"/>
      <c r="B1052" s="204"/>
      <c r="C1052" s="1141" t="s">
        <v>448</v>
      </c>
      <c r="D1052" s="1141"/>
      <c r="E1052" s="1141"/>
      <c r="F1052" s="207" t="s">
        <v>390</v>
      </c>
      <c r="G1052" s="209">
        <v>16.29</v>
      </c>
      <c r="H1052" s="209">
        <v>1.25</v>
      </c>
      <c r="I1052" s="252">
        <v>6.1087499999999997</v>
      </c>
      <c r="J1052" s="204"/>
      <c r="K1052" s="207"/>
      <c r="L1052" s="204"/>
      <c r="M1052" s="207"/>
      <c r="N1052" s="210"/>
      <c r="Z1052" s="193"/>
      <c r="AA1052" s="200"/>
      <c r="AB1052" s="200"/>
      <c r="AE1052" s="109" t="s">
        <v>448</v>
      </c>
      <c r="AG1052" s="200"/>
      <c r="AK1052" s="200"/>
      <c r="AM1052" s="200"/>
    </row>
    <row r="1053" spans="1:39" s="108" customFormat="1" ht="12">
      <c r="A1053" s="205"/>
      <c r="B1053" s="204"/>
      <c r="C1053" s="1141" t="s">
        <v>389</v>
      </c>
      <c r="D1053" s="1141"/>
      <c r="E1053" s="1141"/>
      <c r="F1053" s="207" t="s">
        <v>390</v>
      </c>
      <c r="G1053" s="209">
        <v>0.01</v>
      </c>
      <c r="H1053" s="209">
        <v>1.25</v>
      </c>
      <c r="I1053" s="252">
        <v>3.7499999999999999E-3</v>
      </c>
      <c r="J1053" s="204"/>
      <c r="K1053" s="207"/>
      <c r="L1053" s="204"/>
      <c r="M1053" s="207"/>
      <c r="N1053" s="210"/>
      <c r="Z1053" s="193"/>
      <c r="AA1053" s="200"/>
      <c r="AB1053" s="200"/>
      <c r="AE1053" s="109" t="s">
        <v>389</v>
      </c>
      <c r="AG1053" s="200"/>
      <c r="AK1053" s="200"/>
      <c r="AM1053" s="200"/>
    </row>
    <row r="1054" spans="1:39" s="108" customFormat="1" ht="12" customHeight="1">
      <c r="A1054" s="205"/>
      <c r="B1054" s="204"/>
      <c r="C1054" s="1150" t="s">
        <v>391</v>
      </c>
      <c r="D1054" s="1150"/>
      <c r="E1054" s="1150"/>
      <c r="F1054" s="212"/>
      <c r="G1054" s="212"/>
      <c r="H1054" s="212"/>
      <c r="I1054" s="212"/>
      <c r="J1054" s="213">
        <v>206.76</v>
      </c>
      <c r="K1054" s="212"/>
      <c r="L1054" s="213">
        <v>73.680000000000007</v>
      </c>
      <c r="M1054" s="212"/>
      <c r="N1054" s="214"/>
      <c r="Z1054" s="193"/>
      <c r="AA1054" s="200"/>
      <c r="AB1054" s="200"/>
      <c r="AF1054" s="109" t="s">
        <v>391</v>
      </c>
      <c r="AG1054" s="200"/>
      <c r="AK1054" s="200"/>
      <c r="AM1054" s="200"/>
    </row>
    <row r="1055" spans="1:39" s="108" customFormat="1" ht="12">
      <c r="A1055" s="205"/>
      <c r="B1055" s="204"/>
      <c r="C1055" s="1141" t="s">
        <v>392</v>
      </c>
      <c r="D1055" s="1141"/>
      <c r="E1055" s="1141"/>
      <c r="F1055" s="207"/>
      <c r="G1055" s="207"/>
      <c r="H1055" s="207"/>
      <c r="I1055" s="207"/>
      <c r="J1055" s="204"/>
      <c r="K1055" s="207"/>
      <c r="L1055" s="208">
        <v>58.15</v>
      </c>
      <c r="M1055" s="207"/>
      <c r="N1055" s="210"/>
      <c r="Z1055" s="193"/>
      <c r="AA1055" s="200"/>
      <c r="AB1055" s="200"/>
      <c r="AE1055" s="109" t="s">
        <v>392</v>
      </c>
      <c r="AG1055" s="200"/>
      <c r="AK1055" s="200"/>
      <c r="AM1055" s="200"/>
    </row>
    <row r="1056" spans="1:39" s="108" customFormat="1" ht="22.5" customHeight="1">
      <c r="A1056" s="205"/>
      <c r="B1056" s="204" t="s">
        <v>885</v>
      </c>
      <c r="C1056" s="1141" t="s">
        <v>886</v>
      </c>
      <c r="D1056" s="1141"/>
      <c r="E1056" s="1141"/>
      <c r="F1056" s="207" t="s">
        <v>395</v>
      </c>
      <c r="G1056" s="215">
        <v>97</v>
      </c>
      <c r="H1056" s="207"/>
      <c r="I1056" s="215">
        <v>97</v>
      </c>
      <c r="J1056" s="204"/>
      <c r="K1056" s="207"/>
      <c r="L1056" s="208">
        <v>56.41</v>
      </c>
      <c r="M1056" s="207"/>
      <c r="N1056" s="210"/>
      <c r="Z1056" s="193"/>
      <c r="AA1056" s="200"/>
      <c r="AB1056" s="200"/>
      <c r="AE1056" s="109" t="s">
        <v>886</v>
      </c>
      <c r="AG1056" s="200"/>
      <c r="AK1056" s="200"/>
      <c r="AM1056" s="200"/>
    </row>
    <row r="1057" spans="1:39" s="108" customFormat="1" ht="22.5" customHeight="1">
      <c r="A1057" s="205"/>
      <c r="B1057" s="204" t="s">
        <v>887</v>
      </c>
      <c r="C1057" s="1141" t="s">
        <v>888</v>
      </c>
      <c r="D1057" s="1141"/>
      <c r="E1057" s="1141"/>
      <c r="F1057" s="207" t="s">
        <v>395</v>
      </c>
      <c r="G1057" s="215">
        <v>51</v>
      </c>
      <c r="H1057" s="207"/>
      <c r="I1057" s="215">
        <v>51</v>
      </c>
      <c r="J1057" s="204"/>
      <c r="K1057" s="207"/>
      <c r="L1057" s="208">
        <v>29.66</v>
      </c>
      <c r="M1057" s="207"/>
      <c r="N1057" s="210"/>
      <c r="Z1057" s="193"/>
      <c r="AA1057" s="200"/>
      <c r="AB1057" s="200"/>
      <c r="AE1057" s="109" t="s">
        <v>888</v>
      </c>
      <c r="AG1057" s="200"/>
      <c r="AK1057" s="200"/>
      <c r="AM1057" s="200"/>
    </row>
    <row r="1058" spans="1:39" s="108" customFormat="1" ht="12" customHeight="1">
      <c r="A1058" s="216"/>
      <c r="B1058" s="217"/>
      <c r="C1058" s="1145" t="s">
        <v>398</v>
      </c>
      <c r="D1058" s="1145"/>
      <c r="E1058" s="1145"/>
      <c r="F1058" s="196"/>
      <c r="G1058" s="196"/>
      <c r="H1058" s="196"/>
      <c r="I1058" s="196"/>
      <c r="J1058" s="198"/>
      <c r="K1058" s="196"/>
      <c r="L1058" s="218">
        <v>159.75</v>
      </c>
      <c r="M1058" s="212"/>
      <c r="N1058" s="199"/>
      <c r="Z1058" s="193"/>
      <c r="AA1058" s="200"/>
      <c r="AB1058" s="200"/>
      <c r="AG1058" s="200" t="s">
        <v>398</v>
      </c>
      <c r="AK1058" s="200"/>
      <c r="AM1058" s="200"/>
    </row>
    <row r="1059" spans="1:39" s="108" customFormat="1" ht="12" customHeight="1">
      <c r="A1059" s="194" t="s">
        <v>2359</v>
      </c>
      <c r="B1059" s="195" t="s">
        <v>2360</v>
      </c>
      <c r="C1059" s="1145" t="s">
        <v>2361</v>
      </c>
      <c r="D1059" s="1145"/>
      <c r="E1059" s="1145"/>
      <c r="F1059" s="196" t="s">
        <v>891</v>
      </c>
      <c r="G1059" s="196"/>
      <c r="H1059" s="196"/>
      <c r="I1059" s="251">
        <v>30</v>
      </c>
      <c r="J1059" s="218">
        <v>6.8</v>
      </c>
      <c r="K1059" s="196"/>
      <c r="L1059" s="218">
        <v>204</v>
      </c>
      <c r="M1059" s="196"/>
      <c r="N1059" s="199"/>
      <c r="Z1059" s="193"/>
      <c r="AA1059" s="200"/>
      <c r="AB1059" s="200" t="s">
        <v>2361</v>
      </c>
      <c r="AG1059" s="200"/>
      <c r="AK1059" s="200"/>
      <c r="AM1059" s="200"/>
    </row>
    <row r="1060" spans="1:39" s="108" customFormat="1" ht="12" customHeight="1">
      <c r="A1060" s="216"/>
      <c r="B1060" s="217"/>
      <c r="C1060" s="1141" t="s">
        <v>1929</v>
      </c>
      <c r="D1060" s="1141"/>
      <c r="E1060" s="1141"/>
      <c r="F1060" s="1141"/>
      <c r="G1060" s="1141"/>
      <c r="H1060" s="1141"/>
      <c r="I1060" s="1141"/>
      <c r="J1060" s="1141"/>
      <c r="K1060" s="1141"/>
      <c r="L1060" s="1141"/>
      <c r="M1060" s="1141"/>
      <c r="N1060" s="1146"/>
      <c r="Z1060" s="193"/>
      <c r="AA1060" s="200"/>
      <c r="AB1060" s="200"/>
      <c r="AG1060" s="200"/>
      <c r="AH1060" s="109" t="s">
        <v>1929</v>
      </c>
      <c r="AK1060" s="200"/>
      <c r="AM1060" s="200"/>
    </row>
    <row r="1061" spans="1:39" s="108" customFormat="1" ht="12" customHeight="1">
      <c r="A1061" s="216"/>
      <c r="B1061" s="217"/>
      <c r="C1061" s="1145" t="s">
        <v>398</v>
      </c>
      <c r="D1061" s="1145"/>
      <c r="E1061" s="1145"/>
      <c r="F1061" s="196"/>
      <c r="G1061" s="196"/>
      <c r="H1061" s="196"/>
      <c r="I1061" s="196"/>
      <c r="J1061" s="198"/>
      <c r="K1061" s="196"/>
      <c r="L1061" s="218">
        <v>204</v>
      </c>
      <c r="M1061" s="212"/>
      <c r="N1061" s="199"/>
      <c r="Z1061" s="193"/>
      <c r="AA1061" s="200"/>
      <c r="AB1061" s="200"/>
      <c r="AG1061" s="200" t="s">
        <v>398</v>
      </c>
      <c r="AK1061" s="200"/>
      <c r="AM1061" s="200"/>
    </row>
    <row r="1062" spans="1:39" s="108" customFormat="1" ht="12" customHeight="1">
      <c r="A1062" s="194" t="s">
        <v>2362</v>
      </c>
      <c r="B1062" s="195" t="s">
        <v>2363</v>
      </c>
      <c r="C1062" s="1145" t="s">
        <v>2364</v>
      </c>
      <c r="D1062" s="1145"/>
      <c r="E1062" s="1145"/>
      <c r="F1062" s="196" t="s">
        <v>673</v>
      </c>
      <c r="G1062" s="196"/>
      <c r="H1062" s="196"/>
      <c r="I1062" s="247">
        <v>0.15</v>
      </c>
      <c r="J1062" s="218">
        <v>749</v>
      </c>
      <c r="K1062" s="196"/>
      <c r="L1062" s="218">
        <v>112.35</v>
      </c>
      <c r="M1062" s="196"/>
      <c r="N1062" s="199"/>
      <c r="Z1062" s="193"/>
      <c r="AA1062" s="200"/>
      <c r="AB1062" s="200" t="s">
        <v>2364</v>
      </c>
      <c r="AG1062" s="200"/>
      <c r="AK1062" s="200"/>
      <c r="AM1062" s="200"/>
    </row>
    <row r="1063" spans="1:39" s="108" customFormat="1" ht="12" customHeight="1">
      <c r="A1063" s="216"/>
      <c r="B1063" s="217"/>
      <c r="C1063" s="1141" t="s">
        <v>1929</v>
      </c>
      <c r="D1063" s="1141"/>
      <c r="E1063" s="1141"/>
      <c r="F1063" s="1141"/>
      <c r="G1063" s="1141"/>
      <c r="H1063" s="1141"/>
      <c r="I1063" s="1141"/>
      <c r="J1063" s="1141"/>
      <c r="K1063" s="1141"/>
      <c r="L1063" s="1141"/>
      <c r="M1063" s="1141"/>
      <c r="N1063" s="1146"/>
      <c r="Z1063" s="193"/>
      <c r="AA1063" s="200"/>
      <c r="AB1063" s="200"/>
      <c r="AG1063" s="200"/>
      <c r="AH1063" s="109" t="s">
        <v>1929</v>
      </c>
      <c r="AK1063" s="200"/>
      <c r="AM1063" s="200"/>
    </row>
    <row r="1064" spans="1:39" s="108" customFormat="1" ht="12" customHeight="1">
      <c r="A1064" s="201"/>
      <c r="B1064" s="202"/>
      <c r="C1064" s="1141" t="s">
        <v>2023</v>
      </c>
      <c r="D1064" s="1141"/>
      <c r="E1064" s="1141"/>
      <c r="F1064" s="1141"/>
      <c r="G1064" s="1141"/>
      <c r="H1064" s="1141"/>
      <c r="I1064" s="1141"/>
      <c r="J1064" s="1141"/>
      <c r="K1064" s="1141"/>
      <c r="L1064" s="1141"/>
      <c r="M1064" s="1141"/>
      <c r="N1064" s="1146"/>
      <c r="Z1064" s="193"/>
      <c r="AA1064" s="200"/>
      <c r="AB1064" s="200"/>
      <c r="AG1064" s="200"/>
      <c r="AJ1064" s="109" t="s">
        <v>2023</v>
      </c>
      <c r="AK1064" s="200"/>
      <c r="AM1064" s="200"/>
    </row>
    <row r="1065" spans="1:39" s="108" customFormat="1" ht="12" customHeight="1">
      <c r="A1065" s="216"/>
      <c r="B1065" s="217"/>
      <c r="C1065" s="1145" t="s">
        <v>398</v>
      </c>
      <c r="D1065" s="1145"/>
      <c r="E1065" s="1145"/>
      <c r="F1065" s="196"/>
      <c r="G1065" s="196"/>
      <c r="H1065" s="196"/>
      <c r="I1065" s="196"/>
      <c r="J1065" s="198"/>
      <c r="K1065" s="196"/>
      <c r="L1065" s="218">
        <v>112.35</v>
      </c>
      <c r="M1065" s="212"/>
      <c r="N1065" s="199"/>
      <c r="Z1065" s="193"/>
      <c r="AA1065" s="200"/>
      <c r="AB1065" s="200"/>
      <c r="AG1065" s="200" t="s">
        <v>398</v>
      </c>
      <c r="AK1065" s="200"/>
      <c r="AM1065" s="200"/>
    </row>
    <row r="1066" spans="1:39" s="108" customFormat="1" ht="22.5" customHeight="1">
      <c r="A1066" s="194" t="s">
        <v>2365</v>
      </c>
      <c r="B1066" s="195" t="s">
        <v>2366</v>
      </c>
      <c r="C1066" s="1145" t="s">
        <v>2367</v>
      </c>
      <c r="D1066" s="1145"/>
      <c r="E1066" s="1145"/>
      <c r="F1066" s="196" t="s">
        <v>481</v>
      </c>
      <c r="G1066" s="196"/>
      <c r="H1066" s="196"/>
      <c r="I1066" s="256">
        <v>0.3</v>
      </c>
      <c r="J1066" s="218">
        <v>861</v>
      </c>
      <c r="K1066" s="196"/>
      <c r="L1066" s="218">
        <v>258.3</v>
      </c>
      <c r="M1066" s="196"/>
      <c r="N1066" s="199"/>
      <c r="Z1066" s="193"/>
      <c r="AA1066" s="200"/>
      <c r="AB1066" s="200" t="s">
        <v>2367</v>
      </c>
      <c r="AG1066" s="200"/>
      <c r="AK1066" s="200"/>
      <c r="AM1066" s="200"/>
    </row>
    <row r="1067" spans="1:39" s="108" customFormat="1" ht="12" customHeight="1">
      <c r="A1067" s="216"/>
      <c r="B1067" s="217"/>
      <c r="C1067" s="1141" t="s">
        <v>1929</v>
      </c>
      <c r="D1067" s="1141"/>
      <c r="E1067" s="1141"/>
      <c r="F1067" s="1141"/>
      <c r="G1067" s="1141"/>
      <c r="H1067" s="1141"/>
      <c r="I1067" s="1141"/>
      <c r="J1067" s="1141"/>
      <c r="K1067" s="1141"/>
      <c r="L1067" s="1141"/>
      <c r="M1067" s="1141"/>
      <c r="N1067" s="1146"/>
      <c r="Z1067" s="193"/>
      <c r="AA1067" s="200"/>
      <c r="AB1067" s="200"/>
      <c r="AG1067" s="200"/>
      <c r="AH1067" s="109" t="s">
        <v>1929</v>
      </c>
      <c r="AK1067" s="200"/>
      <c r="AM1067" s="200"/>
    </row>
    <row r="1068" spans="1:39" s="108" customFormat="1" ht="12" customHeight="1">
      <c r="A1068" s="201"/>
      <c r="B1068" s="202"/>
      <c r="C1068" s="1141" t="s">
        <v>2368</v>
      </c>
      <c r="D1068" s="1141"/>
      <c r="E1068" s="1141"/>
      <c r="F1068" s="1141"/>
      <c r="G1068" s="1141"/>
      <c r="H1068" s="1141"/>
      <c r="I1068" s="1141"/>
      <c r="J1068" s="1141"/>
      <c r="K1068" s="1141"/>
      <c r="L1068" s="1141"/>
      <c r="M1068" s="1141"/>
      <c r="N1068" s="1146"/>
      <c r="Z1068" s="193"/>
      <c r="AA1068" s="200"/>
      <c r="AB1068" s="200"/>
      <c r="AG1068" s="200"/>
      <c r="AJ1068" s="109" t="s">
        <v>2368</v>
      </c>
      <c r="AK1068" s="200"/>
      <c r="AM1068" s="200"/>
    </row>
    <row r="1069" spans="1:39" s="108" customFormat="1" ht="12" customHeight="1">
      <c r="A1069" s="216"/>
      <c r="B1069" s="217"/>
      <c r="C1069" s="1145" t="s">
        <v>398</v>
      </c>
      <c r="D1069" s="1145"/>
      <c r="E1069" s="1145"/>
      <c r="F1069" s="196"/>
      <c r="G1069" s="196"/>
      <c r="H1069" s="196"/>
      <c r="I1069" s="196"/>
      <c r="J1069" s="198"/>
      <c r="K1069" s="196"/>
      <c r="L1069" s="218">
        <v>258.3</v>
      </c>
      <c r="M1069" s="212"/>
      <c r="N1069" s="199"/>
      <c r="Z1069" s="193"/>
      <c r="AA1069" s="200"/>
      <c r="AB1069" s="200"/>
      <c r="AG1069" s="200" t="s">
        <v>398</v>
      </c>
      <c r="AK1069" s="200"/>
      <c r="AM1069" s="200"/>
    </row>
    <row r="1070" spans="1:39" s="108" customFormat="1" ht="1.5" customHeight="1">
      <c r="A1070" s="224"/>
      <c r="B1070" s="217"/>
      <c r="C1070" s="217"/>
      <c r="D1070" s="217"/>
      <c r="E1070" s="217"/>
      <c r="F1070" s="225"/>
      <c r="G1070" s="225"/>
      <c r="H1070" s="225"/>
      <c r="I1070" s="225"/>
      <c r="J1070" s="226"/>
      <c r="K1070" s="225"/>
      <c r="L1070" s="226"/>
      <c r="M1070" s="207"/>
      <c r="N1070" s="226"/>
      <c r="Z1070" s="193"/>
      <c r="AA1070" s="200"/>
      <c r="AB1070" s="200"/>
      <c r="AG1070" s="200"/>
      <c r="AK1070" s="200"/>
      <c r="AM1070" s="200"/>
    </row>
    <row r="1071" spans="1:39" s="108" customFormat="1" ht="12" customHeight="1">
      <c r="A1071" s="227"/>
      <c r="B1071" s="198"/>
      <c r="C1071" s="1145" t="s">
        <v>2369</v>
      </c>
      <c r="D1071" s="1145"/>
      <c r="E1071" s="1145"/>
      <c r="F1071" s="1145"/>
      <c r="G1071" s="1145"/>
      <c r="H1071" s="1145"/>
      <c r="I1071" s="1145"/>
      <c r="J1071" s="1145"/>
      <c r="K1071" s="1145"/>
      <c r="L1071" s="228"/>
      <c r="M1071" s="229"/>
      <c r="N1071" s="230"/>
      <c r="Z1071" s="193"/>
      <c r="AA1071" s="200"/>
      <c r="AB1071" s="200"/>
      <c r="AG1071" s="200"/>
      <c r="AK1071" s="200" t="s">
        <v>2369</v>
      </c>
      <c r="AM1071" s="200"/>
    </row>
    <row r="1072" spans="1:39" s="108" customFormat="1" ht="12" customHeight="1">
      <c r="A1072" s="231"/>
      <c r="B1072" s="204"/>
      <c r="C1072" s="1141" t="s">
        <v>416</v>
      </c>
      <c r="D1072" s="1141"/>
      <c r="E1072" s="1141"/>
      <c r="F1072" s="1141"/>
      <c r="G1072" s="1141"/>
      <c r="H1072" s="1141"/>
      <c r="I1072" s="1141"/>
      <c r="J1072" s="1141"/>
      <c r="K1072" s="1141"/>
      <c r="L1072" s="232">
        <v>4179</v>
      </c>
      <c r="M1072" s="233"/>
      <c r="N1072" s="234"/>
      <c r="Z1072" s="193"/>
      <c r="AA1072" s="200"/>
      <c r="AB1072" s="200"/>
      <c r="AG1072" s="200"/>
      <c r="AK1072" s="200"/>
      <c r="AL1072" s="109" t="s">
        <v>416</v>
      </c>
      <c r="AM1072" s="200"/>
    </row>
    <row r="1073" spans="1:39" s="108" customFormat="1" ht="12" customHeight="1">
      <c r="A1073" s="231"/>
      <c r="B1073" s="204"/>
      <c r="C1073" s="1141" t="s">
        <v>417</v>
      </c>
      <c r="D1073" s="1141"/>
      <c r="E1073" s="1141"/>
      <c r="F1073" s="1141"/>
      <c r="G1073" s="1141"/>
      <c r="H1073" s="1141"/>
      <c r="I1073" s="1141"/>
      <c r="J1073" s="1141"/>
      <c r="K1073" s="1141"/>
      <c r="L1073" s="236"/>
      <c r="M1073" s="233"/>
      <c r="N1073" s="234"/>
      <c r="Z1073" s="193"/>
      <c r="AA1073" s="200"/>
      <c r="AB1073" s="200"/>
      <c r="AG1073" s="200"/>
      <c r="AK1073" s="200"/>
      <c r="AL1073" s="109" t="s">
        <v>417</v>
      </c>
      <c r="AM1073" s="200"/>
    </row>
    <row r="1074" spans="1:39" s="108" customFormat="1" ht="12" customHeight="1">
      <c r="A1074" s="231"/>
      <c r="B1074" s="204"/>
      <c r="C1074" s="1141" t="s">
        <v>488</v>
      </c>
      <c r="D1074" s="1141"/>
      <c r="E1074" s="1141"/>
      <c r="F1074" s="1141"/>
      <c r="G1074" s="1141"/>
      <c r="H1074" s="1141"/>
      <c r="I1074" s="1141"/>
      <c r="J1074" s="1141"/>
      <c r="K1074" s="1141"/>
      <c r="L1074" s="232">
        <v>1354.43</v>
      </c>
      <c r="M1074" s="233"/>
      <c r="N1074" s="234"/>
      <c r="Z1074" s="193"/>
      <c r="AA1074" s="200"/>
      <c r="AB1074" s="200"/>
      <c r="AG1074" s="200"/>
      <c r="AK1074" s="200"/>
      <c r="AL1074" s="109" t="s">
        <v>488</v>
      </c>
      <c r="AM1074" s="200"/>
    </row>
    <row r="1075" spans="1:39" s="108" customFormat="1" ht="12" customHeight="1">
      <c r="A1075" s="231"/>
      <c r="B1075" s="204"/>
      <c r="C1075" s="1141" t="s">
        <v>418</v>
      </c>
      <c r="D1075" s="1141"/>
      <c r="E1075" s="1141"/>
      <c r="F1075" s="1141"/>
      <c r="G1075" s="1141"/>
      <c r="H1075" s="1141"/>
      <c r="I1075" s="1141"/>
      <c r="J1075" s="1141"/>
      <c r="K1075" s="1141"/>
      <c r="L1075" s="257">
        <v>195.4</v>
      </c>
      <c r="M1075" s="233"/>
      <c r="N1075" s="234"/>
      <c r="Z1075" s="193"/>
      <c r="AA1075" s="200"/>
      <c r="AB1075" s="200"/>
      <c r="AG1075" s="200"/>
      <c r="AK1075" s="200"/>
      <c r="AL1075" s="109" t="s">
        <v>418</v>
      </c>
      <c r="AM1075" s="200"/>
    </row>
    <row r="1076" spans="1:39" s="108" customFormat="1" ht="12" customHeight="1">
      <c r="A1076" s="231"/>
      <c r="B1076" s="204"/>
      <c r="C1076" s="1141" t="s">
        <v>419</v>
      </c>
      <c r="D1076" s="1141"/>
      <c r="E1076" s="1141"/>
      <c r="F1076" s="1141"/>
      <c r="G1076" s="1141"/>
      <c r="H1076" s="1141"/>
      <c r="I1076" s="1141"/>
      <c r="J1076" s="1141"/>
      <c r="K1076" s="1141"/>
      <c r="L1076" s="257">
        <v>23.58</v>
      </c>
      <c r="M1076" s="233"/>
      <c r="N1076" s="234"/>
      <c r="Z1076" s="193"/>
      <c r="AA1076" s="200"/>
      <c r="AB1076" s="200"/>
      <c r="AG1076" s="200"/>
      <c r="AK1076" s="200"/>
      <c r="AL1076" s="109" t="s">
        <v>419</v>
      </c>
      <c r="AM1076" s="200"/>
    </row>
    <row r="1077" spans="1:39" s="108" customFormat="1" ht="12" customHeight="1">
      <c r="A1077" s="231"/>
      <c r="B1077" s="204"/>
      <c r="C1077" s="1141" t="s">
        <v>420</v>
      </c>
      <c r="D1077" s="1141"/>
      <c r="E1077" s="1141"/>
      <c r="F1077" s="1141"/>
      <c r="G1077" s="1141"/>
      <c r="H1077" s="1141"/>
      <c r="I1077" s="1141"/>
      <c r="J1077" s="1141"/>
      <c r="K1077" s="1141"/>
      <c r="L1077" s="232">
        <v>2629.17</v>
      </c>
      <c r="M1077" s="233"/>
      <c r="N1077" s="234"/>
      <c r="Z1077" s="193"/>
      <c r="AA1077" s="200"/>
      <c r="AB1077" s="200"/>
      <c r="AG1077" s="200"/>
      <c r="AK1077" s="200"/>
      <c r="AL1077" s="109" t="s">
        <v>420</v>
      </c>
      <c r="AM1077" s="200"/>
    </row>
    <row r="1078" spans="1:39" s="108" customFormat="1" ht="12" customHeight="1">
      <c r="A1078" s="231"/>
      <c r="B1078" s="204"/>
      <c r="C1078" s="1141" t="s">
        <v>421</v>
      </c>
      <c r="D1078" s="1141"/>
      <c r="E1078" s="1141"/>
      <c r="F1078" s="1141"/>
      <c r="G1078" s="1141"/>
      <c r="H1078" s="1141"/>
      <c r="I1078" s="1141"/>
      <c r="J1078" s="1141"/>
      <c r="K1078" s="1141"/>
      <c r="L1078" s="257">
        <v>315.45999999999998</v>
      </c>
      <c r="M1078" s="233"/>
      <c r="N1078" s="234"/>
      <c r="Z1078" s="193"/>
      <c r="AA1078" s="200"/>
      <c r="AB1078" s="200"/>
      <c r="AG1078" s="200"/>
      <c r="AK1078" s="200"/>
      <c r="AL1078" s="109" t="s">
        <v>421</v>
      </c>
      <c r="AM1078" s="200"/>
    </row>
    <row r="1079" spans="1:39" s="108" customFormat="1" ht="12" customHeight="1">
      <c r="A1079" s="231"/>
      <c r="B1079" s="204"/>
      <c r="C1079" s="1141" t="s">
        <v>417</v>
      </c>
      <c r="D1079" s="1141"/>
      <c r="E1079" s="1141"/>
      <c r="F1079" s="1141"/>
      <c r="G1079" s="1141"/>
      <c r="H1079" s="1141"/>
      <c r="I1079" s="1141"/>
      <c r="J1079" s="1141"/>
      <c r="K1079" s="1141"/>
      <c r="L1079" s="236"/>
      <c r="M1079" s="233"/>
      <c r="N1079" s="234"/>
      <c r="Z1079" s="193"/>
      <c r="AA1079" s="200"/>
      <c r="AB1079" s="200"/>
      <c r="AG1079" s="200"/>
      <c r="AK1079" s="200"/>
      <c r="AL1079" s="109" t="s">
        <v>417</v>
      </c>
      <c r="AM1079" s="200"/>
    </row>
    <row r="1080" spans="1:39" s="108" customFormat="1" ht="12" customHeight="1">
      <c r="A1080" s="231"/>
      <c r="B1080" s="204"/>
      <c r="C1080" s="1141" t="s">
        <v>489</v>
      </c>
      <c r="D1080" s="1141"/>
      <c r="E1080" s="1141"/>
      <c r="F1080" s="1141"/>
      <c r="G1080" s="1141"/>
      <c r="H1080" s="1141"/>
      <c r="I1080" s="1141"/>
      <c r="J1080" s="1141"/>
      <c r="K1080" s="1141"/>
      <c r="L1080" s="257">
        <v>11.53</v>
      </c>
      <c r="M1080" s="233"/>
      <c r="N1080" s="234"/>
      <c r="Z1080" s="193"/>
      <c r="AA1080" s="200"/>
      <c r="AB1080" s="200"/>
      <c r="AG1080" s="200"/>
      <c r="AK1080" s="200"/>
      <c r="AL1080" s="109" t="s">
        <v>489</v>
      </c>
      <c r="AM1080" s="200"/>
    </row>
    <row r="1081" spans="1:39" s="108" customFormat="1" ht="12" customHeight="1">
      <c r="A1081" s="231"/>
      <c r="B1081" s="204"/>
      <c r="C1081" s="1141" t="s">
        <v>492</v>
      </c>
      <c r="D1081" s="1141"/>
      <c r="E1081" s="1141"/>
      <c r="F1081" s="1141"/>
      <c r="G1081" s="1141"/>
      <c r="H1081" s="1141"/>
      <c r="I1081" s="1141"/>
      <c r="J1081" s="1141"/>
      <c r="K1081" s="1141"/>
      <c r="L1081" s="257">
        <v>286.06</v>
      </c>
      <c r="M1081" s="233"/>
      <c r="N1081" s="234"/>
      <c r="Z1081" s="193"/>
      <c r="AA1081" s="200"/>
      <c r="AB1081" s="200"/>
      <c r="AG1081" s="200"/>
      <c r="AK1081" s="200"/>
      <c r="AL1081" s="109" t="s">
        <v>492</v>
      </c>
      <c r="AM1081" s="200"/>
    </row>
    <row r="1082" spans="1:39" s="108" customFormat="1" ht="12" customHeight="1">
      <c r="A1082" s="231"/>
      <c r="B1082" s="204"/>
      <c r="C1082" s="1141" t="s">
        <v>493</v>
      </c>
      <c r="D1082" s="1141"/>
      <c r="E1082" s="1141"/>
      <c r="F1082" s="1141"/>
      <c r="G1082" s="1141"/>
      <c r="H1082" s="1141"/>
      <c r="I1082" s="1141"/>
      <c r="J1082" s="1141"/>
      <c r="K1082" s="1141"/>
      <c r="L1082" s="257">
        <v>10.72</v>
      </c>
      <c r="M1082" s="233"/>
      <c r="N1082" s="234"/>
      <c r="Z1082" s="193"/>
      <c r="AA1082" s="200"/>
      <c r="AB1082" s="200"/>
      <c r="AG1082" s="200"/>
      <c r="AK1082" s="200"/>
      <c r="AL1082" s="109" t="s">
        <v>493</v>
      </c>
      <c r="AM1082" s="200"/>
    </row>
    <row r="1083" spans="1:39" s="108" customFormat="1" ht="12" customHeight="1">
      <c r="A1083" s="231"/>
      <c r="B1083" s="204"/>
      <c r="C1083" s="1141" t="s">
        <v>494</v>
      </c>
      <c r="D1083" s="1141"/>
      <c r="E1083" s="1141"/>
      <c r="F1083" s="1141"/>
      <c r="G1083" s="1141"/>
      <c r="H1083" s="1141"/>
      <c r="I1083" s="1141"/>
      <c r="J1083" s="1141"/>
      <c r="K1083" s="1141"/>
      <c r="L1083" s="257">
        <v>7.15</v>
      </c>
      <c r="M1083" s="233"/>
      <c r="N1083" s="234"/>
      <c r="Z1083" s="193"/>
      <c r="AA1083" s="200"/>
      <c r="AB1083" s="200"/>
      <c r="AG1083" s="200"/>
      <c r="AK1083" s="200"/>
      <c r="AL1083" s="109" t="s">
        <v>494</v>
      </c>
      <c r="AM1083" s="200"/>
    </row>
    <row r="1084" spans="1:39" s="108" customFormat="1" ht="12" customHeight="1">
      <c r="A1084" s="231"/>
      <c r="B1084" s="204"/>
      <c r="C1084" s="1141" t="s">
        <v>910</v>
      </c>
      <c r="D1084" s="1141"/>
      <c r="E1084" s="1141"/>
      <c r="F1084" s="1141"/>
      <c r="G1084" s="1141"/>
      <c r="H1084" s="1141"/>
      <c r="I1084" s="1141"/>
      <c r="J1084" s="1141"/>
      <c r="K1084" s="1141"/>
      <c r="L1084" s="232">
        <v>5811.29</v>
      </c>
      <c r="M1084" s="233"/>
      <c r="N1084" s="234"/>
      <c r="Z1084" s="193"/>
      <c r="AA1084" s="200"/>
      <c r="AB1084" s="200"/>
      <c r="AG1084" s="200"/>
      <c r="AK1084" s="200"/>
      <c r="AL1084" s="109" t="s">
        <v>910</v>
      </c>
      <c r="AM1084" s="200"/>
    </row>
    <row r="1085" spans="1:39" s="108" customFormat="1" ht="12" customHeight="1">
      <c r="A1085" s="231"/>
      <c r="B1085" s="204"/>
      <c r="C1085" s="1141" t="s">
        <v>417</v>
      </c>
      <c r="D1085" s="1141"/>
      <c r="E1085" s="1141"/>
      <c r="F1085" s="1141"/>
      <c r="G1085" s="1141"/>
      <c r="H1085" s="1141"/>
      <c r="I1085" s="1141"/>
      <c r="J1085" s="1141"/>
      <c r="K1085" s="1141"/>
      <c r="L1085" s="236"/>
      <c r="M1085" s="233"/>
      <c r="N1085" s="234"/>
      <c r="Z1085" s="193"/>
      <c r="AA1085" s="200"/>
      <c r="AB1085" s="200"/>
      <c r="AG1085" s="200"/>
      <c r="AK1085" s="200"/>
      <c r="AL1085" s="109" t="s">
        <v>417</v>
      </c>
      <c r="AM1085" s="200"/>
    </row>
    <row r="1086" spans="1:39" s="108" customFormat="1" ht="12" customHeight="1">
      <c r="A1086" s="231"/>
      <c r="B1086" s="204"/>
      <c r="C1086" s="1141" t="s">
        <v>489</v>
      </c>
      <c r="D1086" s="1141"/>
      <c r="E1086" s="1141"/>
      <c r="F1086" s="1141"/>
      <c r="G1086" s="1141"/>
      <c r="H1086" s="1141"/>
      <c r="I1086" s="1141"/>
      <c r="J1086" s="1141"/>
      <c r="K1086" s="1141"/>
      <c r="L1086" s="232">
        <v>1342.9</v>
      </c>
      <c r="M1086" s="233"/>
      <c r="N1086" s="234"/>
      <c r="Z1086" s="193"/>
      <c r="AA1086" s="200"/>
      <c r="AB1086" s="200"/>
      <c r="AG1086" s="200"/>
      <c r="AK1086" s="200"/>
      <c r="AL1086" s="109" t="s">
        <v>489</v>
      </c>
      <c r="AM1086" s="200"/>
    </row>
    <row r="1087" spans="1:39" s="108" customFormat="1" ht="12" customHeight="1">
      <c r="A1087" s="231"/>
      <c r="B1087" s="204"/>
      <c r="C1087" s="1141" t="s">
        <v>490</v>
      </c>
      <c r="D1087" s="1141"/>
      <c r="E1087" s="1141"/>
      <c r="F1087" s="1141"/>
      <c r="G1087" s="1141"/>
      <c r="H1087" s="1141"/>
      <c r="I1087" s="1141"/>
      <c r="J1087" s="1141"/>
      <c r="K1087" s="1141"/>
      <c r="L1087" s="257">
        <v>195.4</v>
      </c>
      <c r="M1087" s="233"/>
      <c r="N1087" s="234"/>
      <c r="Z1087" s="193"/>
      <c r="AA1087" s="200"/>
      <c r="AB1087" s="200"/>
      <c r="AG1087" s="200"/>
      <c r="AK1087" s="200"/>
      <c r="AL1087" s="109" t="s">
        <v>490</v>
      </c>
      <c r="AM1087" s="200"/>
    </row>
    <row r="1088" spans="1:39" s="108" customFormat="1" ht="12" customHeight="1">
      <c r="A1088" s="231"/>
      <c r="B1088" s="204"/>
      <c r="C1088" s="1141" t="s">
        <v>491</v>
      </c>
      <c r="D1088" s="1141"/>
      <c r="E1088" s="1141"/>
      <c r="F1088" s="1141"/>
      <c r="G1088" s="1141"/>
      <c r="H1088" s="1141"/>
      <c r="I1088" s="1141"/>
      <c r="J1088" s="1141"/>
      <c r="K1088" s="1141"/>
      <c r="L1088" s="257">
        <v>23.58</v>
      </c>
      <c r="M1088" s="233"/>
      <c r="N1088" s="234"/>
      <c r="Z1088" s="193"/>
      <c r="AA1088" s="200"/>
      <c r="AB1088" s="200"/>
      <c r="AG1088" s="200"/>
      <c r="AK1088" s="200"/>
      <c r="AL1088" s="109" t="s">
        <v>491</v>
      </c>
      <c r="AM1088" s="200"/>
    </row>
    <row r="1089" spans="1:39" s="108" customFormat="1" ht="12" customHeight="1">
      <c r="A1089" s="231"/>
      <c r="B1089" s="204"/>
      <c r="C1089" s="1141" t="s">
        <v>492</v>
      </c>
      <c r="D1089" s="1141"/>
      <c r="E1089" s="1141"/>
      <c r="F1089" s="1141"/>
      <c r="G1089" s="1141"/>
      <c r="H1089" s="1141"/>
      <c r="I1089" s="1141"/>
      <c r="J1089" s="1141"/>
      <c r="K1089" s="1141"/>
      <c r="L1089" s="232">
        <v>2343.11</v>
      </c>
      <c r="M1089" s="233"/>
      <c r="N1089" s="234"/>
      <c r="Z1089" s="193"/>
      <c r="AA1089" s="200"/>
      <c r="AB1089" s="200"/>
      <c r="AG1089" s="200"/>
      <c r="AK1089" s="200"/>
      <c r="AL1089" s="109" t="s">
        <v>492</v>
      </c>
      <c r="AM1089" s="200"/>
    </row>
    <row r="1090" spans="1:39" s="108" customFormat="1" ht="12" customHeight="1">
      <c r="A1090" s="231"/>
      <c r="B1090" s="204"/>
      <c r="C1090" s="1141" t="s">
        <v>493</v>
      </c>
      <c r="D1090" s="1141"/>
      <c r="E1090" s="1141"/>
      <c r="F1090" s="1141"/>
      <c r="G1090" s="1141"/>
      <c r="H1090" s="1141"/>
      <c r="I1090" s="1141"/>
      <c r="J1090" s="1141"/>
      <c r="K1090" s="1141"/>
      <c r="L1090" s="232">
        <v>1271.54</v>
      </c>
      <c r="M1090" s="233"/>
      <c r="N1090" s="234"/>
      <c r="Z1090" s="193"/>
      <c r="AA1090" s="200"/>
      <c r="AB1090" s="200"/>
      <c r="AG1090" s="200"/>
      <c r="AK1090" s="200"/>
      <c r="AL1090" s="109" t="s">
        <v>493</v>
      </c>
      <c r="AM1090" s="200"/>
    </row>
    <row r="1091" spans="1:39" s="108" customFormat="1" ht="12" customHeight="1">
      <c r="A1091" s="231"/>
      <c r="B1091" s="204"/>
      <c r="C1091" s="1141" t="s">
        <v>494</v>
      </c>
      <c r="D1091" s="1141"/>
      <c r="E1091" s="1141"/>
      <c r="F1091" s="1141"/>
      <c r="G1091" s="1141"/>
      <c r="H1091" s="1141"/>
      <c r="I1091" s="1141"/>
      <c r="J1091" s="1141"/>
      <c r="K1091" s="1141"/>
      <c r="L1091" s="257">
        <v>658.34</v>
      </c>
      <c r="M1091" s="233"/>
      <c r="N1091" s="234"/>
      <c r="Z1091" s="193"/>
      <c r="AA1091" s="200"/>
      <c r="AB1091" s="200"/>
      <c r="AG1091" s="200"/>
      <c r="AK1091" s="200"/>
      <c r="AL1091" s="109" t="s">
        <v>494</v>
      </c>
      <c r="AM1091" s="200"/>
    </row>
    <row r="1092" spans="1:39" s="108" customFormat="1" ht="12" customHeight="1">
      <c r="A1092" s="231"/>
      <c r="B1092" s="204"/>
      <c r="C1092" s="1141" t="s">
        <v>1100</v>
      </c>
      <c r="D1092" s="1141"/>
      <c r="E1092" s="1141"/>
      <c r="F1092" s="1141"/>
      <c r="G1092" s="1141"/>
      <c r="H1092" s="1141"/>
      <c r="I1092" s="1141"/>
      <c r="J1092" s="1141"/>
      <c r="K1092" s="1141"/>
      <c r="L1092" s="232">
        <v>463256.86</v>
      </c>
      <c r="M1092" s="233"/>
      <c r="N1092" s="234"/>
      <c r="Z1092" s="193"/>
      <c r="AA1092" s="200"/>
      <c r="AB1092" s="200"/>
      <c r="AG1092" s="200"/>
      <c r="AK1092" s="200"/>
      <c r="AL1092" s="109" t="s">
        <v>1100</v>
      </c>
      <c r="AM1092" s="200"/>
    </row>
    <row r="1093" spans="1:39" s="108" customFormat="1" ht="12" customHeight="1">
      <c r="A1093" s="231"/>
      <c r="B1093" s="204"/>
      <c r="C1093" s="1141" t="s">
        <v>1101</v>
      </c>
      <c r="D1093" s="1141"/>
      <c r="E1093" s="1141"/>
      <c r="F1093" s="1141"/>
      <c r="G1093" s="1141"/>
      <c r="H1093" s="1141"/>
      <c r="I1093" s="1141"/>
      <c r="J1093" s="1141"/>
      <c r="K1093" s="1141"/>
      <c r="L1093" s="232">
        <v>151991.54999999999</v>
      </c>
      <c r="M1093" s="233"/>
      <c r="N1093" s="234"/>
      <c r="Z1093" s="193"/>
      <c r="AA1093" s="200"/>
      <c r="AB1093" s="200"/>
      <c r="AG1093" s="200"/>
      <c r="AK1093" s="200"/>
      <c r="AL1093" s="109" t="s">
        <v>1101</v>
      </c>
      <c r="AM1093" s="200"/>
    </row>
    <row r="1094" spans="1:39" s="108" customFormat="1" ht="12" customHeight="1">
      <c r="A1094" s="231"/>
      <c r="B1094" s="204"/>
      <c r="C1094" s="1141" t="s">
        <v>1102</v>
      </c>
      <c r="D1094" s="1141"/>
      <c r="E1094" s="1141"/>
      <c r="F1094" s="1141"/>
      <c r="G1094" s="1141"/>
      <c r="H1094" s="1141"/>
      <c r="I1094" s="1141"/>
      <c r="J1094" s="1141"/>
      <c r="K1094" s="1141"/>
      <c r="L1094" s="232">
        <v>311265.31</v>
      </c>
      <c r="M1094" s="233"/>
      <c r="N1094" s="234"/>
      <c r="Z1094" s="193"/>
      <c r="AA1094" s="200"/>
      <c r="AB1094" s="200"/>
      <c r="AG1094" s="200"/>
      <c r="AK1094" s="200"/>
      <c r="AL1094" s="109" t="s">
        <v>1102</v>
      </c>
      <c r="AM1094" s="200"/>
    </row>
    <row r="1095" spans="1:39" s="108" customFormat="1" ht="12" customHeight="1">
      <c r="A1095" s="231"/>
      <c r="B1095" s="204"/>
      <c r="C1095" s="1141" t="s">
        <v>431</v>
      </c>
      <c r="D1095" s="1141"/>
      <c r="E1095" s="1141"/>
      <c r="F1095" s="1141"/>
      <c r="G1095" s="1141"/>
      <c r="H1095" s="1141"/>
      <c r="I1095" s="1141"/>
      <c r="J1095" s="1141"/>
      <c r="K1095" s="1141"/>
      <c r="L1095" s="232">
        <v>1378.01</v>
      </c>
      <c r="M1095" s="233"/>
      <c r="N1095" s="234"/>
      <c r="Z1095" s="193"/>
      <c r="AA1095" s="200"/>
      <c r="AB1095" s="200"/>
      <c r="AG1095" s="200"/>
      <c r="AK1095" s="200"/>
      <c r="AL1095" s="109" t="s">
        <v>431</v>
      </c>
      <c r="AM1095" s="200"/>
    </row>
    <row r="1096" spans="1:39" s="108" customFormat="1" ht="12" customHeight="1">
      <c r="A1096" s="231"/>
      <c r="B1096" s="204"/>
      <c r="C1096" s="1141" t="s">
        <v>432</v>
      </c>
      <c r="D1096" s="1141"/>
      <c r="E1096" s="1141"/>
      <c r="F1096" s="1141"/>
      <c r="G1096" s="1141"/>
      <c r="H1096" s="1141"/>
      <c r="I1096" s="1141"/>
      <c r="J1096" s="1141"/>
      <c r="K1096" s="1141"/>
      <c r="L1096" s="232">
        <v>1282.26</v>
      </c>
      <c r="M1096" s="233"/>
      <c r="N1096" s="234"/>
      <c r="Z1096" s="193"/>
      <c r="AA1096" s="200"/>
      <c r="AB1096" s="200"/>
      <c r="AG1096" s="200"/>
      <c r="AK1096" s="200"/>
      <c r="AL1096" s="109" t="s">
        <v>432</v>
      </c>
      <c r="AM1096" s="200"/>
    </row>
    <row r="1097" spans="1:39" s="108" customFormat="1" ht="12" customHeight="1">
      <c r="A1097" s="231"/>
      <c r="B1097" s="204"/>
      <c r="C1097" s="1141" t="s">
        <v>433</v>
      </c>
      <c r="D1097" s="1141"/>
      <c r="E1097" s="1141"/>
      <c r="F1097" s="1141"/>
      <c r="G1097" s="1141"/>
      <c r="H1097" s="1141"/>
      <c r="I1097" s="1141"/>
      <c r="J1097" s="1141"/>
      <c r="K1097" s="1141"/>
      <c r="L1097" s="257">
        <v>665.49</v>
      </c>
      <c r="M1097" s="233"/>
      <c r="N1097" s="234"/>
      <c r="Z1097" s="193"/>
      <c r="AA1097" s="200"/>
      <c r="AB1097" s="200"/>
      <c r="AG1097" s="200"/>
      <c r="AK1097" s="200"/>
      <c r="AL1097" s="109" t="s">
        <v>433</v>
      </c>
      <c r="AM1097" s="200"/>
    </row>
    <row r="1098" spans="1:39" s="108" customFormat="1" ht="12" customHeight="1">
      <c r="A1098" s="231"/>
      <c r="B1098" s="226"/>
      <c r="C1098" s="1142" t="s">
        <v>2370</v>
      </c>
      <c r="D1098" s="1142"/>
      <c r="E1098" s="1142"/>
      <c r="F1098" s="1142"/>
      <c r="G1098" s="1142"/>
      <c r="H1098" s="1142"/>
      <c r="I1098" s="1142"/>
      <c r="J1098" s="1142"/>
      <c r="K1098" s="1142"/>
      <c r="L1098" s="239">
        <v>469383.61</v>
      </c>
      <c r="M1098" s="240"/>
      <c r="N1098" s="253"/>
      <c r="Z1098" s="193"/>
      <c r="AA1098" s="200"/>
      <c r="AB1098" s="200"/>
      <c r="AG1098" s="200"/>
      <c r="AK1098" s="200"/>
      <c r="AM1098" s="200" t="s">
        <v>2370</v>
      </c>
    </row>
    <row r="1099" spans="1:39" s="108" customFormat="1" ht="12" customHeight="1">
      <c r="A1099" s="231"/>
      <c r="B1099" s="204"/>
      <c r="C1099" s="1141" t="s">
        <v>417</v>
      </c>
      <c r="D1099" s="1141"/>
      <c r="E1099" s="1141"/>
      <c r="F1099" s="1141"/>
      <c r="G1099" s="1141"/>
      <c r="H1099" s="1141"/>
      <c r="I1099" s="1141"/>
      <c r="J1099" s="1141"/>
      <c r="K1099" s="1141"/>
      <c r="L1099" s="236"/>
      <c r="M1099" s="233"/>
      <c r="N1099" s="234"/>
      <c r="Z1099" s="193"/>
      <c r="AA1099" s="200"/>
      <c r="AB1099" s="200"/>
      <c r="AG1099" s="200"/>
      <c r="AK1099" s="200"/>
      <c r="AL1099" s="109" t="s">
        <v>417</v>
      </c>
      <c r="AM1099" s="200"/>
    </row>
    <row r="1100" spans="1:39" s="108" customFormat="1" ht="12" customHeight="1">
      <c r="A1100" s="231"/>
      <c r="B1100" s="204"/>
      <c r="C1100" s="1141" t="s">
        <v>1204</v>
      </c>
      <c r="D1100" s="1141"/>
      <c r="E1100" s="1141"/>
      <c r="F1100" s="1141"/>
      <c r="G1100" s="1141"/>
      <c r="H1100" s="1141"/>
      <c r="I1100" s="1141"/>
      <c r="J1100" s="1141"/>
      <c r="K1100" s="1141"/>
      <c r="L1100" s="232">
        <v>1276.44</v>
      </c>
      <c r="M1100" s="233"/>
      <c r="N1100" s="234"/>
      <c r="Z1100" s="193"/>
      <c r="AA1100" s="200"/>
      <c r="AB1100" s="200"/>
      <c r="AG1100" s="200"/>
      <c r="AK1100" s="200"/>
      <c r="AL1100" s="109" t="s">
        <v>1204</v>
      </c>
      <c r="AM1100" s="200"/>
    </row>
    <row r="1101" spans="1:39" s="108" customFormat="1" ht="12" customHeight="1">
      <c r="A1101" s="231"/>
      <c r="B1101" s="204"/>
      <c r="C1101" s="1141" t="s">
        <v>1104</v>
      </c>
      <c r="D1101" s="1141"/>
      <c r="E1101" s="1141"/>
      <c r="F1101" s="1141"/>
      <c r="G1101" s="1141"/>
      <c r="H1101" s="1141"/>
      <c r="I1101" s="1141"/>
      <c r="J1101" s="1141"/>
      <c r="K1101" s="1141"/>
      <c r="L1101" s="232">
        <v>455604.69</v>
      </c>
      <c r="M1101" s="233"/>
      <c r="N1101" s="234"/>
      <c r="Z1101" s="193"/>
      <c r="AA1101" s="200"/>
      <c r="AB1101" s="200"/>
      <c r="AG1101" s="200"/>
      <c r="AK1101" s="200"/>
      <c r="AL1101" s="109" t="s">
        <v>1104</v>
      </c>
      <c r="AM1101" s="200"/>
    </row>
    <row r="1102" spans="1:39" s="108" customFormat="1" ht="12" customHeight="1">
      <c r="A1102" s="1089" t="s">
        <v>2371</v>
      </c>
      <c r="B1102" s="1090"/>
      <c r="C1102" s="1090"/>
      <c r="D1102" s="1090"/>
      <c r="E1102" s="1090"/>
      <c r="F1102" s="1090"/>
      <c r="G1102" s="1090"/>
      <c r="H1102" s="1090"/>
      <c r="I1102" s="1090"/>
      <c r="J1102" s="1090"/>
      <c r="K1102" s="1090"/>
      <c r="L1102" s="1090"/>
      <c r="M1102" s="1090"/>
      <c r="N1102" s="1095"/>
      <c r="Z1102" s="193" t="s">
        <v>2371</v>
      </c>
      <c r="AA1102" s="200"/>
      <c r="AB1102" s="200"/>
      <c r="AG1102" s="200"/>
      <c r="AK1102" s="200"/>
      <c r="AM1102" s="200"/>
    </row>
    <row r="1103" spans="1:39" s="108" customFormat="1" ht="33.75">
      <c r="A1103" s="194" t="s">
        <v>2372</v>
      </c>
      <c r="B1103" s="195" t="s">
        <v>2373</v>
      </c>
      <c r="C1103" s="1145" t="s">
        <v>2374</v>
      </c>
      <c r="D1103" s="1145"/>
      <c r="E1103" s="1145"/>
      <c r="F1103" s="196" t="s">
        <v>2067</v>
      </c>
      <c r="G1103" s="196"/>
      <c r="H1103" s="196"/>
      <c r="I1103" s="251">
        <v>2</v>
      </c>
      <c r="J1103" s="222">
        <v>2264.17</v>
      </c>
      <c r="K1103" s="219">
        <v>1.04236</v>
      </c>
      <c r="L1103" s="218">
        <v>951.61</v>
      </c>
      <c r="M1103" s="247">
        <v>4.96</v>
      </c>
      <c r="N1103" s="260">
        <v>4720</v>
      </c>
      <c r="Z1103" s="193"/>
      <c r="AA1103" s="200"/>
      <c r="AB1103" s="200" t="s">
        <v>2374</v>
      </c>
      <c r="AG1103" s="200"/>
      <c r="AK1103" s="200"/>
      <c r="AM1103" s="200"/>
    </row>
    <row r="1104" spans="1:39" s="108" customFormat="1" ht="12" customHeight="1">
      <c r="A1104" s="216"/>
      <c r="B1104" s="217"/>
      <c r="C1104" s="1141" t="s">
        <v>1043</v>
      </c>
      <c r="D1104" s="1141"/>
      <c r="E1104" s="1141"/>
      <c r="F1104" s="1141"/>
      <c r="G1104" s="1141"/>
      <c r="H1104" s="1141"/>
      <c r="I1104" s="1141"/>
      <c r="J1104" s="1141"/>
      <c r="K1104" s="1141"/>
      <c r="L1104" s="1141"/>
      <c r="M1104" s="1141"/>
      <c r="N1104" s="1146"/>
      <c r="Z1104" s="193"/>
      <c r="AA1104" s="200"/>
      <c r="AB1104" s="200"/>
      <c r="AG1104" s="200"/>
      <c r="AH1104" s="109" t="s">
        <v>1043</v>
      </c>
      <c r="AK1104" s="200"/>
      <c r="AM1104" s="200"/>
    </row>
    <row r="1105" spans="1:39" s="108" customFormat="1" ht="12" customHeight="1">
      <c r="A1105" s="201"/>
      <c r="B1105" s="202"/>
      <c r="C1105" s="1141" t="s">
        <v>2375</v>
      </c>
      <c r="D1105" s="1141"/>
      <c r="E1105" s="1141"/>
      <c r="F1105" s="1141"/>
      <c r="G1105" s="1141"/>
      <c r="H1105" s="1141"/>
      <c r="I1105" s="1141"/>
      <c r="J1105" s="1141"/>
      <c r="K1105" s="1141"/>
      <c r="L1105" s="1141"/>
      <c r="M1105" s="1141"/>
      <c r="N1105" s="1146"/>
      <c r="Z1105" s="193"/>
      <c r="AA1105" s="200"/>
      <c r="AB1105" s="200"/>
      <c r="AG1105" s="200"/>
      <c r="AI1105" s="109" t="s">
        <v>2375</v>
      </c>
      <c r="AK1105" s="200"/>
      <c r="AM1105" s="200"/>
    </row>
    <row r="1106" spans="1:39" s="108" customFormat="1" ht="22.5" customHeight="1">
      <c r="A1106" s="203"/>
      <c r="B1106" s="204" t="s">
        <v>925</v>
      </c>
      <c r="C1106" s="1141" t="s">
        <v>926</v>
      </c>
      <c r="D1106" s="1141"/>
      <c r="E1106" s="1141"/>
      <c r="F1106" s="1141"/>
      <c r="G1106" s="1141"/>
      <c r="H1106" s="1141"/>
      <c r="I1106" s="1141"/>
      <c r="J1106" s="1141"/>
      <c r="K1106" s="1141"/>
      <c r="L1106" s="1141"/>
      <c r="M1106" s="1141"/>
      <c r="N1106" s="1146"/>
      <c r="Z1106" s="193"/>
      <c r="AA1106" s="200"/>
      <c r="AB1106" s="200"/>
      <c r="AC1106" s="109" t="s">
        <v>926</v>
      </c>
      <c r="AG1106" s="200"/>
      <c r="AK1106" s="200"/>
      <c r="AM1106" s="200"/>
    </row>
    <row r="1107" spans="1:39" s="108" customFormat="1" ht="22.5" customHeight="1">
      <c r="A1107" s="203"/>
      <c r="B1107" s="204" t="s">
        <v>927</v>
      </c>
      <c r="C1107" s="1141" t="s">
        <v>928</v>
      </c>
      <c r="D1107" s="1141"/>
      <c r="E1107" s="1141"/>
      <c r="F1107" s="1141"/>
      <c r="G1107" s="1141"/>
      <c r="H1107" s="1141"/>
      <c r="I1107" s="1141"/>
      <c r="J1107" s="1141"/>
      <c r="K1107" s="1141"/>
      <c r="L1107" s="1141"/>
      <c r="M1107" s="1141"/>
      <c r="N1107" s="1146"/>
      <c r="Z1107" s="193"/>
      <c r="AA1107" s="200"/>
      <c r="AB1107" s="200"/>
      <c r="AC1107" s="109" t="s">
        <v>928</v>
      </c>
      <c r="AG1107" s="200"/>
      <c r="AK1107" s="200"/>
      <c r="AM1107" s="200"/>
    </row>
    <row r="1108" spans="1:39" s="108" customFormat="1" ht="12" customHeight="1">
      <c r="A1108" s="216"/>
      <c r="B1108" s="217"/>
      <c r="C1108" s="1145" t="s">
        <v>398</v>
      </c>
      <c r="D1108" s="1145"/>
      <c r="E1108" s="1145"/>
      <c r="F1108" s="196"/>
      <c r="G1108" s="196"/>
      <c r="H1108" s="196"/>
      <c r="I1108" s="196"/>
      <c r="J1108" s="198"/>
      <c r="K1108" s="196"/>
      <c r="L1108" s="218">
        <v>951.61</v>
      </c>
      <c r="M1108" s="212"/>
      <c r="N1108" s="260">
        <v>4720</v>
      </c>
      <c r="Z1108" s="193"/>
      <c r="AA1108" s="200"/>
      <c r="AB1108" s="200"/>
      <c r="AG1108" s="200" t="s">
        <v>398</v>
      </c>
      <c r="AK1108" s="200"/>
      <c r="AM1108" s="200"/>
    </row>
    <row r="1109" spans="1:39" s="108" customFormat="1" ht="1.5" customHeight="1">
      <c r="A1109" s="224"/>
      <c r="B1109" s="217"/>
      <c r="C1109" s="217"/>
      <c r="D1109" s="217"/>
      <c r="E1109" s="217"/>
      <c r="F1109" s="225"/>
      <c r="G1109" s="225"/>
      <c r="H1109" s="225"/>
      <c r="I1109" s="225"/>
      <c r="J1109" s="226"/>
      <c r="K1109" s="225"/>
      <c r="L1109" s="226"/>
      <c r="M1109" s="207"/>
      <c r="N1109" s="226"/>
      <c r="Z1109" s="193"/>
      <c r="AA1109" s="200"/>
      <c r="AB1109" s="200"/>
      <c r="AG1109" s="200"/>
      <c r="AK1109" s="200"/>
      <c r="AM1109" s="200"/>
    </row>
    <row r="1110" spans="1:39" s="108" customFormat="1" ht="12" customHeight="1">
      <c r="A1110" s="227"/>
      <c r="B1110" s="198"/>
      <c r="C1110" s="1145" t="s">
        <v>2376</v>
      </c>
      <c r="D1110" s="1145"/>
      <c r="E1110" s="1145"/>
      <c r="F1110" s="1145"/>
      <c r="G1110" s="1145"/>
      <c r="H1110" s="1145"/>
      <c r="I1110" s="1145"/>
      <c r="J1110" s="1145"/>
      <c r="K1110" s="1145"/>
      <c r="L1110" s="228"/>
      <c r="M1110" s="229"/>
      <c r="N1110" s="230"/>
      <c r="Z1110" s="193"/>
      <c r="AA1110" s="200"/>
      <c r="AB1110" s="200"/>
      <c r="AG1110" s="200"/>
      <c r="AK1110" s="200" t="s">
        <v>2376</v>
      </c>
      <c r="AM1110" s="200"/>
    </row>
    <row r="1111" spans="1:39" s="108" customFormat="1" ht="12" customHeight="1">
      <c r="A1111" s="231"/>
      <c r="B1111" s="204"/>
      <c r="C1111" s="1141" t="s">
        <v>1100</v>
      </c>
      <c r="D1111" s="1141"/>
      <c r="E1111" s="1141"/>
      <c r="F1111" s="1141"/>
      <c r="G1111" s="1141"/>
      <c r="H1111" s="1141"/>
      <c r="I1111" s="1141"/>
      <c r="J1111" s="1141"/>
      <c r="K1111" s="1141"/>
      <c r="L1111" s="257">
        <v>951.61</v>
      </c>
      <c r="M1111" s="233"/>
      <c r="N1111" s="234"/>
      <c r="Z1111" s="193"/>
      <c r="AA1111" s="200"/>
      <c r="AB1111" s="200"/>
      <c r="AG1111" s="200"/>
      <c r="AK1111" s="200"/>
      <c r="AL1111" s="109" t="s">
        <v>1100</v>
      </c>
      <c r="AM1111" s="200"/>
    </row>
    <row r="1112" spans="1:39" s="108" customFormat="1" ht="12" customHeight="1">
      <c r="A1112" s="231"/>
      <c r="B1112" s="204"/>
      <c r="C1112" s="1141" t="s">
        <v>1102</v>
      </c>
      <c r="D1112" s="1141"/>
      <c r="E1112" s="1141"/>
      <c r="F1112" s="1141"/>
      <c r="G1112" s="1141"/>
      <c r="H1112" s="1141"/>
      <c r="I1112" s="1141"/>
      <c r="J1112" s="1141"/>
      <c r="K1112" s="1141"/>
      <c r="L1112" s="257">
        <v>951.61</v>
      </c>
      <c r="M1112" s="233"/>
      <c r="N1112" s="234"/>
      <c r="Z1112" s="193"/>
      <c r="AA1112" s="200"/>
      <c r="AB1112" s="200"/>
      <c r="AG1112" s="200"/>
      <c r="AK1112" s="200"/>
      <c r="AL1112" s="109" t="s">
        <v>1102</v>
      </c>
      <c r="AM1112" s="200"/>
    </row>
    <row r="1113" spans="1:39" s="108" customFormat="1" ht="12" customHeight="1">
      <c r="A1113" s="231"/>
      <c r="B1113" s="226"/>
      <c r="C1113" s="1142" t="s">
        <v>2377</v>
      </c>
      <c r="D1113" s="1142"/>
      <c r="E1113" s="1142"/>
      <c r="F1113" s="1142"/>
      <c r="G1113" s="1142"/>
      <c r="H1113" s="1142"/>
      <c r="I1113" s="1142"/>
      <c r="J1113" s="1142"/>
      <c r="K1113" s="1142"/>
      <c r="L1113" s="258">
        <v>951.61</v>
      </c>
      <c r="M1113" s="240"/>
      <c r="N1113" s="253"/>
      <c r="Z1113" s="193"/>
      <c r="AA1113" s="200"/>
      <c r="AB1113" s="200"/>
      <c r="AG1113" s="200"/>
      <c r="AK1113" s="200"/>
      <c r="AM1113" s="200" t="s">
        <v>2377</v>
      </c>
    </row>
    <row r="1114" spans="1:39" s="108" customFormat="1" ht="12" customHeight="1">
      <c r="A1114" s="231"/>
      <c r="B1114" s="204"/>
      <c r="C1114" s="1141" t="s">
        <v>417</v>
      </c>
      <c r="D1114" s="1141"/>
      <c r="E1114" s="1141"/>
      <c r="F1114" s="1141"/>
      <c r="G1114" s="1141"/>
      <c r="H1114" s="1141"/>
      <c r="I1114" s="1141"/>
      <c r="J1114" s="1141"/>
      <c r="K1114" s="1141"/>
      <c r="L1114" s="236"/>
      <c r="M1114" s="233"/>
      <c r="N1114" s="234"/>
      <c r="Z1114" s="193"/>
      <c r="AA1114" s="200"/>
      <c r="AB1114" s="200"/>
      <c r="AG1114" s="200"/>
      <c r="AK1114" s="200"/>
      <c r="AL1114" s="109" t="s">
        <v>417</v>
      </c>
      <c r="AM1114" s="200"/>
    </row>
    <row r="1115" spans="1:39" s="108" customFormat="1" ht="12" customHeight="1">
      <c r="A1115" s="231"/>
      <c r="B1115" s="204"/>
      <c r="C1115" s="1141" t="s">
        <v>1104</v>
      </c>
      <c r="D1115" s="1141"/>
      <c r="E1115" s="1141"/>
      <c r="F1115" s="1141"/>
      <c r="G1115" s="1141"/>
      <c r="H1115" s="1141"/>
      <c r="I1115" s="1141"/>
      <c r="J1115" s="1141"/>
      <c r="K1115" s="1141"/>
      <c r="L1115" s="257">
        <v>951.61</v>
      </c>
      <c r="M1115" s="233"/>
      <c r="N1115" s="234"/>
      <c r="Z1115" s="193"/>
      <c r="AA1115" s="200"/>
      <c r="AB1115" s="200"/>
      <c r="AG1115" s="200"/>
      <c r="AK1115" s="200"/>
      <c r="AL1115" s="109" t="s">
        <v>1104</v>
      </c>
      <c r="AM1115" s="200"/>
    </row>
    <row r="1116" spans="1:39" s="108" customFormat="1" ht="12" customHeight="1">
      <c r="A1116" s="1089" t="s">
        <v>2378</v>
      </c>
      <c r="B1116" s="1090"/>
      <c r="C1116" s="1090"/>
      <c r="D1116" s="1090"/>
      <c r="E1116" s="1090"/>
      <c r="F1116" s="1090"/>
      <c r="G1116" s="1090"/>
      <c r="H1116" s="1090"/>
      <c r="I1116" s="1090"/>
      <c r="J1116" s="1090"/>
      <c r="K1116" s="1090"/>
      <c r="L1116" s="1090"/>
      <c r="M1116" s="1090"/>
      <c r="N1116" s="1095"/>
      <c r="Z1116" s="193" t="s">
        <v>2378</v>
      </c>
      <c r="AA1116" s="200"/>
      <c r="AB1116" s="200"/>
      <c r="AG1116" s="200"/>
      <c r="AK1116" s="200"/>
      <c r="AM1116" s="200"/>
    </row>
    <row r="1117" spans="1:39" s="108" customFormat="1" ht="22.5" customHeight="1">
      <c r="A1117" s="194" t="s">
        <v>2379</v>
      </c>
      <c r="B1117" s="195" t="s">
        <v>2140</v>
      </c>
      <c r="C1117" s="1145" t="s">
        <v>2141</v>
      </c>
      <c r="D1117" s="1145"/>
      <c r="E1117" s="1145"/>
      <c r="F1117" s="196" t="s">
        <v>486</v>
      </c>
      <c r="G1117" s="196"/>
      <c r="H1117" s="196"/>
      <c r="I1117" s="251">
        <v>1</v>
      </c>
      <c r="J1117" s="198"/>
      <c r="K1117" s="196"/>
      <c r="L1117" s="198"/>
      <c r="M1117" s="196"/>
      <c r="N1117" s="199"/>
      <c r="Z1117" s="193"/>
      <c r="AA1117" s="200"/>
      <c r="AB1117" s="200" t="s">
        <v>2141</v>
      </c>
      <c r="AG1117" s="200"/>
      <c r="AK1117" s="200"/>
      <c r="AM1117" s="200"/>
    </row>
    <row r="1118" spans="1:39" s="108" customFormat="1" ht="33.75" customHeight="1">
      <c r="A1118" s="203"/>
      <c r="B1118" s="204" t="s">
        <v>385</v>
      </c>
      <c r="C1118" s="1141" t="s">
        <v>386</v>
      </c>
      <c r="D1118" s="1141"/>
      <c r="E1118" s="1141"/>
      <c r="F1118" s="1141"/>
      <c r="G1118" s="1141"/>
      <c r="H1118" s="1141"/>
      <c r="I1118" s="1141"/>
      <c r="J1118" s="1141"/>
      <c r="K1118" s="1141"/>
      <c r="L1118" s="1141"/>
      <c r="M1118" s="1141"/>
      <c r="N1118" s="1146"/>
      <c r="Z1118" s="193"/>
      <c r="AA1118" s="200"/>
      <c r="AB1118" s="200"/>
      <c r="AC1118" s="109" t="s">
        <v>386</v>
      </c>
      <c r="AG1118" s="200"/>
      <c r="AK1118" s="200"/>
      <c r="AM1118" s="200"/>
    </row>
    <row r="1119" spans="1:39" s="108" customFormat="1" ht="12">
      <c r="A1119" s="205"/>
      <c r="B1119" s="206">
        <v>1</v>
      </c>
      <c r="C1119" s="1141" t="s">
        <v>446</v>
      </c>
      <c r="D1119" s="1141"/>
      <c r="E1119" s="1141"/>
      <c r="F1119" s="207"/>
      <c r="G1119" s="207"/>
      <c r="H1119" s="207"/>
      <c r="I1119" s="207"/>
      <c r="J1119" s="208">
        <v>69.95</v>
      </c>
      <c r="K1119" s="209">
        <v>1.25</v>
      </c>
      <c r="L1119" s="208">
        <v>87.44</v>
      </c>
      <c r="M1119" s="207"/>
      <c r="N1119" s="210"/>
      <c r="Z1119" s="193"/>
      <c r="AA1119" s="200"/>
      <c r="AB1119" s="200"/>
      <c r="AD1119" s="109" t="s">
        <v>446</v>
      </c>
      <c r="AG1119" s="200"/>
      <c r="AK1119" s="200"/>
      <c r="AM1119" s="200"/>
    </row>
    <row r="1120" spans="1:39" s="108" customFormat="1" ht="12">
      <c r="A1120" s="205"/>
      <c r="B1120" s="206">
        <v>2</v>
      </c>
      <c r="C1120" s="1141" t="s">
        <v>387</v>
      </c>
      <c r="D1120" s="1141"/>
      <c r="E1120" s="1141"/>
      <c r="F1120" s="207"/>
      <c r="G1120" s="207"/>
      <c r="H1120" s="207"/>
      <c r="I1120" s="207"/>
      <c r="J1120" s="208">
        <v>31.96</v>
      </c>
      <c r="K1120" s="209">
        <v>1.25</v>
      </c>
      <c r="L1120" s="208">
        <v>39.950000000000003</v>
      </c>
      <c r="M1120" s="207"/>
      <c r="N1120" s="210"/>
      <c r="Z1120" s="193"/>
      <c r="AA1120" s="200"/>
      <c r="AB1120" s="200"/>
      <c r="AD1120" s="109" t="s">
        <v>387</v>
      </c>
      <c r="AG1120" s="200"/>
      <c r="AK1120" s="200"/>
      <c r="AM1120" s="200"/>
    </row>
    <row r="1121" spans="1:39" s="108" customFormat="1" ht="12">
      <c r="A1121" s="205"/>
      <c r="B1121" s="206">
        <v>3</v>
      </c>
      <c r="C1121" s="1141" t="s">
        <v>388</v>
      </c>
      <c r="D1121" s="1141"/>
      <c r="E1121" s="1141"/>
      <c r="F1121" s="207"/>
      <c r="G1121" s="207"/>
      <c r="H1121" s="207"/>
      <c r="I1121" s="207"/>
      <c r="J1121" s="208">
        <v>3.32</v>
      </c>
      <c r="K1121" s="209">
        <v>1.25</v>
      </c>
      <c r="L1121" s="208">
        <v>4.1500000000000004</v>
      </c>
      <c r="M1121" s="207"/>
      <c r="N1121" s="210"/>
      <c r="Z1121" s="193"/>
      <c r="AA1121" s="200"/>
      <c r="AB1121" s="200"/>
      <c r="AD1121" s="109" t="s">
        <v>388</v>
      </c>
      <c r="AG1121" s="200"/>
      <c r="AK1121" s="200"/>
      <c r="AM1121" s="200"/>
    </row>
    <row r="1122" spans="1:39" s="108" customFormat="1" ht="12">
      <c r="A1122" s="205"/>
      <c r="B1122" s="206">
        <v>4</v>
      </c>
      <c r="C1122" s="1141" t="s">
        <v>447</v>
      </c>
      <c r="D1122" s="1141"/>
      <c r="E1122" s="1141"/>
      <c r="F1122" s="207"/>
      <c r="G1122" s="207"/>
      <c r="H1122" s="207"/>
      <c r="I1122" s="207"/>
      <c r="J1122" s="208">
        <v>45.17</v>
      </c>
      <c r="K1122" s="207"/>
      <c r="L1122" s="208">
        <v>45.17</v>
      </c>
      <c r="M1122" s="207"/>
      <c r="N1122" s="210"/>
      <c r="Z1122" s="193"/>
      <c r="AA1122" s="200"/>
      <c r="AB1122" s="200"/>
      <c r="AD1122" s="109" t="s">
        <v>447</v>
      </c>
      <c r="AG1122" s="200"/>
      <c r="AK1122" s="200"/>
      <c r="AM1122" s="200"/>
    </row>
    <row r="1123" spans="1:39" s="108" customFormat="1" ht="12">
      <c r="A1123" s="205"/>
      <c r="B1123" s="204"/>
      <c r="C1123" s="1141" t="s">
        <v>448</v>
      </c>
      <c r="D1123" s="1141"/>
      <c r="E1123" s="1141"/>
      <c r="F1123" s="207" t="s">
        <v>390</v>
      </c>
      <c r="G1123" s="248">
        <v>8.1999999999999993</v>
      </c>
      <c r="H1123" s="209">
        <v>1.25</v>
      </c>
      <c r="I1123" s="209">
        <v>10.25</v>
      </c>
      <c r="J1123" s="204"/>
      <c r="K1123" s="207"/>
      <c r="L1123" s="204"/>
      <c r="M1123" s="207"/>
      <c r="N1123" s="210"/>
      <c r="Z1123" s="193"/>
      <c r="AA1123" s="200"/>
      <c r="AB1123" s="200"/>
      <c r="AE1123" s="109" t="s">
        <v>448</v>
      </c>
      <c r="AG1123" s="200"/>
      <c r="AK1123" s="200"/>
      <c r="AM1123" s="200"/>
    </row>
    <row r="1124" spans="1:39" s="108" customFormat="1" ht="12">
      <c r="A1124" s="205"/>
      <c r="B1124" s="204"/>
      <c r="C1124" s="1141" t="s">
        <v>389</v>
      </c>
      <c r="D1124" s="1141"/>
      <c r="E1124" s="1141"/>
      <c r="F1124" s="207" t="s">
        <v>390</v>
      </c>
      <c r="G1124" s="209">
        <v>0.33</v>
      </c>
      <c r="H1124" s="209">
        <v>1.25</v>
      </c>
      <c r="I1124" s="250">
        <v>0.41249999999999998</v>
      </c>
      <c r="J1124" s="204"/>
      <c r="K1124" s="207"/>
      <c r="L1124" s="204"/>
      <c r="M1124" s="207"/>
      <c r="N1124" s="210"/>
      <c r="Z1124" s="193"/>
      <c r="AA1124" s="200"/>
      <c r="AB1124" s="200"/>
      <c r="AE1124" s="109" t="s">
        <v>389</v>
      </c>
      <c r="AG1124" s="200"/>
      <c r="AK1124" s="200"/>
      <c r="AM1124" s="200"/>
    </row>
    <row r="1125" spans="1:39" s="108" customFormat="1" ht="12" customHeight="1">
      <c r="A1125" s="205"/>
      <c r="B1125" s="204"/>
      <c r="C1125" s="1150" t="s">
        <v>391</v>
      </c>
      <c r="D1125" s="1150"/>
      <c r="E1125" s="1150"/>
      <c r="F1125" s="212"/>
      <c r="G1125" s="212"/>
      <c r="H1125" s="212"/>
      <c r="I1125" s="212"/>
      <c r="J1125" s="213">
        <v>147.08000000000001</v>
      </c>
      <c r="K1125" s="212"/>
      <c r="L1125" s="213">
        <v>172.56</v>
      </c>
      <c r="M1125" s="212"/>
      <c r="N1125" s="214"/>
      <c r="Z1125" s="193"/>
      <c r="AA1125" s="200"/>
      <c r="AB1125" s="200"/>
      <c r="AF1125" s="109" t="s">
        <v>391</v>
      </c>
      <c r="AG1125" s="200"/>
      <c r="AK1125" s="200"/>
      <c r="AM1125" s="200"/>
    </row>
    <row r="1126" spans="1:39" s="108" customFormat="1" ht="12">
      <c r="A1126" s="205"/>
      <c r="B1126" s="204"/>
      <c r="C1126" s="1141" t="s">
        <v>392</v>
      </c>
      <c r="D1126" s="1141"/>
      <c r="E1126" s="1141"/>
      <c r="F1126" s="207"/>
      <c r="G1126" s="207"/>
      <c r="H1126" s="207"/>
      <c r="I1126" s="207"/>
      <c r="J1126" s="204"/>
      <c r="K1126" s="207"/>
      <c r="L1126" s="208">
        <v>91.59</v>
      </c>
      <c r="M1126" s="207"/>
      <c r="N1126" s="210"/>
      <c r="Z1126" s="193"/>
      <c r="AA1126" s="200"/>
      <c r="AB1126" s="200"/>
      <c r="AE1126" s="109" t="s">
        <v>392</v>
      </c>
      <c r="AG1126" s="200"/>
      <c r="AK1126" s="200"/>
      <c r="AM1126" s="200"/>
    </row>
    <row r="1127" spans="1:39" s="108" customFormat="1" ht="22.5" customHeight="1">
      <c r="A1127" s="205"/>
      <c r="B1127" s="204" t="s">
        <v>1014</v>
      </c>
      <c r="C1127" s="1141" t="s">
        <v>1015</v>
      </c>
      <c r="D1127" s="1141"/>
      <c r="E1127" s="1141"/>
      <c r="F1127" s="207" t="s">
        <v>395</v>
      </c>
      <c r="G1127" s="215">
        <v>90</v>
      </c>
      <c r="H1127" s="207"/>
      <c r="I1127" s="215">
        <v>90</v>
      </c>
      <c r="J1127" s="204"/>
      <c r="K1127" s="207"/>
      <c r="L1127" s="208">
        <v>82.43</v>
      </c>
      <c r="M1127" s="207"/>
      <c r="N1127" s="210"/>
      <c r="Z1127" s="193"/>
      <c r="AA1127" s="200"/>
      <c r="AB1127" s="200"/>
      <c r="AE1127" s="109" t="s">
        <v>1015</v>
      </c>
      <c r="AG1127" s="200"/>
      <c r="AK1127" s="200"/>
      <c r="AM1127" s="200"/>
    </row>
    <row r="1128" spans="1:39" s="108" customFormat="1" ht="22.5" customHeight="1">
      <c r="A1128" s="205"/>
      <c r="B1128" s="204" t="s">
        <v>1016</v>
      </c>
      <c r="C1128" s="1141" t="s">
        <v>1017</v>
      </c>
      <c r="D1128" s="1141"/>
      <c r="E1128" s="1141"/>
      <c r="F1128" s="207" t="s">
        <v>395</v>
      </c>
      <c r="G1128" s="215">
        <v>46</v>
      </c>
      <c r="H1128" s="207"/>
      <c r="I1128" s="215">
        <v>46</v>
      </c>
      <c r="J1128" s="204"/>
      <c r="K1128" s="207"/>
      <c r="L1128" s="208">
        <v>42.13</v>
      </c>
      <c r="M1128" s="207"/>
      <c r="N1128" s="210"/>
      <c r="Z1128" s="193"/>
      <c r="AA1128" s="200"/>
      <c r="AB1128" s="200"/>
      <c r="AE1128" s="109" t="s">
        <v>1017</v>
      </c>
      <c r="AG1128" s="200"/>
      <c r="AK1128" s="200"/>
      <c r="AM1128" s="200"/>
    </row>
    <row r="1129" spans="1:39" s="108" customFormat="1" ht="12" customHeight="1">
      <c r="A1129" s="216"/>
      <c r="B1129" s="217"/>
      <c r="C1129" s="1145" t="s">
        <v>398</v>
      </c>
      <c r="D1129" s="1145"/>
      <c r="E1129" s="1145"/>
      <c r="F1129" s="196"/>
      <c r="G1129" s="196"/>
      <c r="H1129" s="196"/>
      <c r="I1129" s="196"/>
      <c r="J1129" s="198"/>
      <c r="K1129" s="196"/>
      <c r="L1129" s="218">
        <v>297.12</v>
      </c>
      <c r="M1129" s="212"/>
      <c r="N1129" s="199"/>
      <c r="Z1129" s="193"/>
      <c r="AA1129" s="200"/>
      <c r="AB1129" s="200"/>
      <c r="AG1129" s="200" t="s">
        <v>398</v>
      </c>
      <c r="AK1129" s="200"/>
      <c r="AM1129" s="200"/>
    </row>
    <row r="1130" spans="1:39" s="108" customFormat="1" ht="45" customHeight="1">
      <c r="A1130" s="194" t="s">
        <v>2380</v>
      </c>
      <c r="B1130" s="195" t="s">
        <v>2142</v>
      </c>
      <c r="C1130" s="1145" t="s">
        <v>2143</v>
      </c>
      <c r="D1130" s="1145"/>
      <c r="E1130" s="1145"/>
      <c r="F1130" s="196" t="s">
        <v>2067</v>
      </c>
      <c r="G1130" s="196"/>
      <c r="H1130" s="196"/>
      <c r="I1130" s="251">
        <v>1</v>
      </c>
      <c r="J1130" s="222">
        <v>99764.17</v>
      </c>
      <c r="K1130" s="219">
        <v>1.04236</v>
      </c>
      <c r="L1130" s="222">
        <v>20965.73</v>
      </c>
      <c r="M1130" s="247">
        <v>4.96</v>
      </c>
      <c r="N1130" s="260">
        <v>103990</v>
      </c>
      <c r="Z1130" s="193"/>
      <c r="AA1130" s="200"/>
      <c r="AB1130" s="200" t="s">
        <v>2143</v>
      </c>
      <c r="AG1130" s="200"/>
      <c r="AK1130" s="200"/>
      <c r="AM1130" s="200"/>
    </row>
    <row r="1131" spans="1:39" s="108" customFormat="1" ht="12" customHeight="1">
      <c r="A1131" s="216"/>
      <c r="B1131" s="217"/>
      <c r="C1131" s="1141" t="s">
        <v>923</v>
      </c>
      <c r="D1131" s="1141"/>
      <c r="E1131" s="1141"/>
      <c r="F1131" s="1141"/>
      <c r="G1131" s="1141"/>
      <c r="H1131" s="1141"/>
      <c r="I1131" s="1141"/>
      <c r="J1131" s="1141"/>
      <c r="K1131" s="1141"/>
      <c r="L1131" s="1141"/>
      <c r="M1131" s="1141"/>
      <c r="N1131" s="1146"/>
      <c r="Z1131" s="193"/>
      <c r="AA1131" s="200"/>
      <c r="AB1131" s="200"/>
      <c r="AG1131" s="200"/>
      <c r="AH1131" s="109" t="s">
        <v>923</v>
      </c>
      <c r="AK1131" s="200"/>
      <c r="AM1131" s="200"/>
    </row>
    <row r="1132" spans="1:39" s="108" customFormat="1" ht="12" customHeight="1">
      <c r="A1132" s="201"/>
      <c r="B1132" s="202"/>
      <c r="C1132" s="1141" t="s">
        <v>2144</v>
      </c>
      <c r="D1132" s="1141"/>
      <c r="E1132" s="1141"/>
      <c r="F1132" s="1141"/>
      <c r="G1132" s="1141"/>
      <c r="H1132" s="1141"/>
      <c r="I1132" s="1141"/>
      <c r="J1132" s="1141"/>
      <c r="K1132" s="1141"/>
      <c r="L1132" s="1141"/>
      <c r="M1132" s="1141"/>
      <c r="N1132" s="1146"/>
      <c r="Z1132" s="193"/>
      <c r="AA1132" s="200"/>
      <c r="AB1132" s="200"/>
      <c r="AG1132" s="200"/>
      <c r="AI1132" s="109" t="s">
        <v>2144</v>
      </c>
      <c r="AK1132" s="200"/>
      <c r="AM1132" s="200"/>
    </row>
    <row r="1133" spans="1:39" s="108" customFormat="1" ht="22.5" customHeight="1">
      <c r="A1133" s="203"/>
      <c r="B1133" s="204" t="s">
        <v>925</v>
      </c>
      <c r="C1133" s="1141" t="s">
        <v>926</v>
      </c>
      <c r="D1133" s="1141"/>
      <c r="E1133" s="1141"/>
      <c r="F1133" s="1141"/>
      <c r="G1133" s="1141"/>
      <c r="H1133" s="1141"/>
      <c r="I1133" s="1141"/>
      <c r="J1133" s="1141"/>
      <c r="K1133" s="1141"/>
      <c r="L1133" s="1141"/>
      <c r="M1133" s="1141"/>
      <c r="N1133" s="1146"/>
      <c r="Z1133" s="193"/>
      <c r="AA1133" s="200"/>
      <c r="AB1133" s="200"/>
      <c r="AC1133" s="109" t="s">
        <v>926</v>
      </c>
      <c r="AG1133" s="200"/>
      <c r="AK1133" s="200"/>
      <c r="AM1133" s="200"/>
    </row>
    <row r="1134" spans="1:39" s="108" customFormat="1" ht="22.5" customHeight="1">
      <c r="A1134" s="203"/>
      <c r="B1134" s="204" t="s">
        <v>927</v>
      </c>
      <c r="C1134" s="1141" t="s">
        <v>928</v>
      </c>
      <c r="D1134" s="1141"/>
      <c r="E1134" s="1141"/>
      <c r="F1134" s="1141"/>
      <c r="G1134" s="1141"/>
      <c r="H1134" s="1141"/>
      <c r="I1134" s="1141"/>
      <c r="J1134" s="1141"/>
      <c r="K1134" s="1141"/>
      <c r="L1134" s="1141"/>
      <c r="M1134" s="1141"/>
      <c r="N1134" s="1146"/>
      <c r="Z1134" s="193"/>
      <c r="AA1134" s="200"/>
      <c r="AB1134" s="200"/>
      <c r="AC1134" s="109" t="s">
        <v>928</v>
      </c>
      <c r="AG1134" s="200"/>
      <c r="AK1134" s="200"/>
      <c r="AM1134" s="200"/>
    </row>
    <row r="1135" spans="1:39" s="108" customFormat="1" ht="12" customHeight="1">
      <c r="A1135" s="216"/>
      <c r="B1135" s="217"/>
      <c r="C1135" s="1145" t="s">
        <v>398</v>
      </c>
      <c r="D1135" s="1145"/>
      <c r="E1135" s="1145"/>
      <c r="F1135" s="196"/>
      <c r="G1135" s="196"/>
      <c r="H1135" s="196"/>
      <c r="I1135" s="196"/>
      <c r="J1135" s="198"/>
      <c r="K1135" s="196"/>
      <c r="L1135" s="222">
        <v>20965.73</v>
      </c>
      <c r="M1135" s="212"/>
      <c r="N1135" s="260">
        <v>103990</v>
      </c>
      <c r="Z1135" s="193"/>
      <c r="AA1135" s="200"/>
      <c r="AB1135" s="200"/>
      <c r="AG1135" s="200" t="s">
        <v>398</v>
      </c>
      <c r="AK1135" s="200"/>
      <c r="AM1135" s="200"/>
    </row>
    <row r="1136" spans="1:39" s="108" customFormat="1" ht="45" customHeight="1">
      <c r="A1136" s="194" t="s">
        <v>2381</v>
      </c>
      <c r="B1136" s="195" t="s">
        <v>2382</v>
      </c>
      <c r="C1136" s="1145" t="s">
        <v>2383</v>
      </c>
      <c r="D1136" s="1145"/>
      <c r="E1136" s="1145"/>
      <c r="F1136" s="196" t="s">
        <v>2067</v>
      </c>
      <c r="G1136" s="196"/>
      <c r="H1136" s="196"/>
      <c r="I1136" s="251">
        <v>1</v>
      </c>
      <c r="J1136" s="222">
        <v>15694.17</v>
      </c>
      <c r="K1136" s="219">
        <v>1.04236</v>
      </c>
      <c r="L1136" s="222">
        <v>3298.19</v>
      </c>
      <c r="M1136" s="247">
        <v>4.96</v>
      </c>
      <c r="N1136" s="260">
        <v>16359</v>
      </c>
      <c r="Z1136" s="193"/>
      <c r="AA1136" s="200"/>
      <c r="AB1136" s="200" t="s">
        <v>2383</v>
      </c>
      <c r="AG1136" s="200"/>
      <c r="AK1136" s="200"/>
      <c r="AM1136" s="200"/>
    </row>
    <row r="1137" spans="1:39" s="108" customFormat="1" ht="12" customHeight="1">
      <c r="A1137" s="216"/>
      <c r="B1137" s="217"/>
      <c r="C1137" s="1141" t="s">
        <v>923</v>
      </c>
      <c r="D1137" s="1141"/>
      <c r="E1137" s="1141"/>
      <c r="F1137" s="1141"/>
      <c r="G1137" s="1141"/>
      <c r="H1137" s="1141"/>
      <c r="I1137" s="1141"/>
      <c r="J1137" s="1141"/>
      <c r="K1137" s="1141"/>
      <c r="L1137" s="1141"/>
      <c r="M1137" s="1141"/>
      <c r="N1137" s="1146"/>
      <c r="Z1137" s="193"/>
      <c r="AA1137" s="200"/>
      <c r="AB1137" s="200"/>
      <c r="AG1137" s="200"/>
      <c r="AH1137" s="109" t="s">
        <v>923</v>
      </c>
      <c r="AK1137" s="200"/>
      <c r="AM1137" s="200"/>
    </row>
    <row r="1138" spans="1:39" s="108" customFormat="1" ht="12" customHeight="1">
      <c r="A1138" s="201"/>
      <c r="B1138" s="202"/>
      <c r="C1138" s="1141" t="s">
        <v>2147</v>
      </c>
      <c r="D1138" s="1141"/>
      <c r="E1138" s="1141"/>
      <c r="F1138" s="1141"/>
      <c r="G1138" s="1141"/>
      <c r="H1138" s="1141"/>
      <c r="I1138" s="1141"/>
      <c r="J1138" s="1141"/>
      <c r="K1138" s="1141"/>
      <c r="L1138" s="1141"/>
      <c r="M1138" s="1141"/>
      <c r="N1138" s="1146"/>
      <c r="Z1138" s="193"/>
      <c r="AA1138" s="200"/>
      <c r="AB1138" s="200"/>
      <c r="AG1138" s="200"/>
      <c r="AI1138" s="109" t="s">
        <v>2147</v>
      </c>
      <c r="AK1138" s="200"/>
      <c r="AM1138" s="200"/>
    </row>
    <row r="1139" spans="1:39" s="108" customFormat="1" ht="22.5" customHeight="1">
      <c r="A1139" s="203"/>
      <c r="B1139" s="204" t="s">
        <v>925</v>
      </c>
      <c r="C1139" s="1141" t="s">
        <v>926</v>
      </c>
      <c r="D1139" s="1141"/>
      <c r="E1139" s="1141"/>
      <c r="F1139" s="1141"/>
      <c r="G1139" s="1141"/>
      <c r="H1139" s="1141"/>
      <c r="I1139" s="1141"/>
      <c r="J1139" s="1141"/>
      <c r="K1139" s="1141"/>
      <c r="L1139" s="1141"/>
      <c r="M1139" s="1141"/>
      <c r="N1139" s="1146"/>
      <c r="Z1139" s="193"/>
      <c r="AA1139" s="200"/>
      <c r="AB1139" s="200"/>
      <c r="AC1139" s="109" t="s">
        <v>926</v>
      </c>
      <c r="AG1139" s="200"/>
      <c r="AK1139" s="200"/>
      <c r="AM1139" s="200"/>
    </row>
    <row r="1140" spans="1:39" s="108" customFormat="1" ht="22.5" customHeight="1">
      <c r="A1140" s="203"/>
      <c r="B1140" s="204" t="s">
        <v>927</v>
      </c>
      <c r="C1140" s="1141" t="s">
        <v>928</v>
      </c>
      <c r="D1140" s="1141"/>
      <c r="E1140" s="1141"/>
      <c r="F1140" s="1141"/>
      <c r="G1140" s="1141"/>
      <c r="H1140" s="1141"/>
      <c r="I1140" s="1141"/>
      <c r="J1140" s="1141"/>
      <c r="K1140" s="1141"/>
      <c r="L1140" s="1141"/>
      <c r="M1140" s="1141"/>
      <c r="N1140" s="1146"/>
      <c r="Z1140" s="193"/>
      <c r="AA1140" s="200"/>
      <c r="AB1140" s="200"/>
      <c r="AC1140" s="109" t="s">
        <v>928</v>
      </c>
      <c r="AG1140" s="200"/>
      <c r="AK1140" s="200"/>
      <c r="AM1140" s="200"/>
    </row>
    <row r="1141" spans="1:39" s="108" customFormat="1" ht="12" customHeight="1">
      <c r="A1141" s="216"/>
      <c r="B1141" s="217"/>
      <c r="C1141" s="1145" t="s">
        <v>398</v>
      </c>
      <c r="D1141" s="1145"/>
      <c r="E1141" s="1145"/>
      <c r="F1141" s="196"/>
      <c r="G1141" s="196"/>
      <c r="H1141" s="196"/>
      <c r="I1141" s="196"/>
      <c r="J1141" s="198"/>
      <c r="K1141" s="196"/>
      <c r="L1141" s="222">
        <v>3298.19</v>
      </c>
      <c r="M1141" s="212"/>
      <c r="N1141" s="260">
        <v>16359</v>
      </c>
      <c r="Z1141" s="193"/>
      <c r="AA1141" s="200"/>
      <c r="AB1141" s="200"/>
      <c r="AG1141" s="200" t="s">
        <v>398</v>
      </c>
      <c r="AK1141" s="200"/>
      <c r="AM1141" s="200"/>
    </row>
    <row r="1142" spans="1:39" s="108" customFormat="1" ht="45" customHeight="1">
      <c r="A1142" s="194" t="s">
        <v>2384</v>
      </c>
      <c r="B1142" s="195" t="s">
        <v>2385</v>
      </c>
      <c r="C1142" s="1145" t="s">
        <v>2386</v>
      </c>
      <c r="D1142" s="1145"/>
      <c r="E1142" s="1145"/>
      <c r="F1142" s="196" t="s">
        <v>2067</v>
      </c>
      <c r="G1142" s="196"/>
      <c r="H1142" s="196"/>
      <c r="I1142" s="251">
        <v>1</v>
      </c>
      <c r="J1142" s="222">
        <v>3266.67</v>
      </c>
      <c r="K1142" s="219">
        <v>1.04236</v>
      </c>
      <c r="L1142" s="218">
        <v>686.49</v>
      </c>
      <c r="M1142" s="247">
        <v>4.96</v>
      </c>
      <c r="N1142" s="260">
        <v>3405</v>
      </c>
      <c r="Z1142" s="193"/>
      <c r="AA1142" s="200"/>
      <c r="AB1142" s="200" t="s">
        <v>2386</v>
      </c>
      <c r="AG1142" s="200"/>
      <c r="AK1142" s="200"/>
      <c r="AM1142" s="200"/>
    </row>
    <row r="1143" spans="1:39" s="108" customFormat="1" ht="12" customHeight="1">
      <c r="A1143" s="216"/>
      <c r="B1143" s="217"/>
      <c r="C1143" s="1141" t="s">
        <v>923</v>
      </c>
      <c r="D1143" s="1141"/>
      <c r="E1143" s="1141"/>
      <c r="F1143" s="1141"/>
      <c r="G1143" s="1141"/>
      <c r="H1143" s="1141"/>
      <c r="I1143" s="1141"/>
      <c r="J1143" s="1141"/>
      <c r="K1143" s="1141"/>
      <c r="L1143" s="1141"/>
      <c r="M1143" s="1141"/>
      <c r="N1143" s="1146"/>
      <c r="Z1143" s="193"/>
      <c r="AA1143" s="200"/>
      <c r="AB1143" s="200"/>
      <c r="AG1143" s="200"/>
      <c r="AH1143" s="109" t="s">
        <v>923</v>
      </c>
      <c r="AK1143" s="200"/>
      <c r="AM1143" s="200"/>
    </row>
    <row r="1144" spans="1:39" s="108" customFormat="1" ht="12" customHeight="1">
      <c r="A1144" s="201"/>
      <c r="B1144" s="202"/>
      <c r="C1144" s="1141" t="s">
        <v>2150</v>
      </c>
      <c r="D1144" s="1141"/>
      <c r="E1144" s="1141"/>
      <c r="F1144" s="1141"/>
      <c r="G1144" s="1141"/>
      <c r="H1144" s="1141"/>
      <c r="I1144" s="1141"/>
      <c r="J1144" s="1141"/>
      <c r="K1144" s="1141"/>
      <c r="L1144" s="1141"/>
      <c r="M1144" s="1141"/>
      <c r="N1144" s="1146"/>
      <c r="Z1144" s="193"/>
      <c r="AA1144" s="200"/>
      <c r="AB1144" s="200"/>
      <c r="AG1144" s="200"/>
      <c r="AI1144" s="109" t="s">
        <v>2150</v>
      </c>
      <c r="AK1144" s="200"/>
      <c r="AM1144" s="200"/>
    </row>
    <row r="1145" spans="1:39" s="108" customFormat="1" ht="22.5" customHeight="1">
      <c r="A1145" s="203"/>
      <c r="B1145" s="204" t="s">
        <v>925</v>
      </c>
      <c r="C1145" s="1141" t="s">
        <v>926</v>
      </c>
      <c r="D1145" s="1141"/>
      <c r="E1145" s="1141"/>
      <c r="F1145" s="1141"/>
      <c r="G1145" s="1141"/>
      <c r="H1145" s="1141"/>
      <c r="I1145" s="1141"/>
      <c r="J1145" s="1141"/>
      <c r="K1145" s="1141"/>
      <c r="L1145" s="1141"/>
      <c r="M1145" s="1141"/>
      <c r="N1145" s="1146"/>
      <c r="Z1145" s="193"/>
      <c r="AA1145" s="200"/>
      <c r="AB1145" s="200"/>
      <c r="AC1145" s="109" t="s">
        <v>926</v>
      </c>
      <c r="AG1145" s="200"/>
      <c r="AK1145" s="200"/>
      <c r="AM1145" s="200"/>
    </row>
    <row r="1146" spans="1:39" s="108" customFormat="1" ht="22.5" customHeight="1">
      <c r="A1146" s="203"/>
      <c r="B1146" s="204" t="s">
        <v>927</v>
      </c>
      <c r="C1146" s="1141" t="s">
        <v>928</v>
      </c>
      <c r="D1146" s="1141"/>
      <c r="E1146" s="1141"/>
      <c r="F1146" s="1141"/>
      <c r="G1146" s="1141"/>
      <c r="H1146" s="1141"/>
      <c r="I1146" s="1141"/>
      <c r="J1146" s="1141"/>
      <c r="K1146" s="1141"/>
      <c r="L1146" s="1141"/>
      <c r="M1146" s="1141"/>
      <c r="N1146" s="1146"/>
      <c r="Z1146" s="193"/>
      <c r="AA1146" s="200"/>
      <c r="AB1146" s="200"/>
      <c r="AC1146" s="109" t="s">
        <v>928</v>
      </c>
      <c r="AG1146" s="200"/>
      <c r="AK1146" s="200"/>
      <c r="AM1146" s="200"/>
    </row>
    <row r="1147" spans="1:39" s="108" customFormat="1" ht="12" customHeight="1">
      <c r="A1147" s="216"/>
      <c r="B1147" s="217"/>
      <c r="C1147" s="1145" t="s">
        <v>398</v>
      </c>
      <c r="D1147" s="1145"/>
      <c r="E1147" s="1145"/>
      <c r="F1147" s="196"/>
      <c r="G1147" s="196"/>
      <c r="H1147" s="196"/>
      <c r="I1147" s="196"/>
      <c r="J1147" s="198"/>
      <c r="K1147" s="196"/>
      <c r="L1147" s="218">
        <v>686.49</v>
      </c>
      <c r="M1147" s="212"/>
      <c r="N1147" s="260">
        <v>3405</v>
      </c>
      <c r="Z1147" s="193"/>
      <c r="AA1147" s="200"/>
      <c r="AB1147" s="200"/>
      <c r="AG1147" s="200" t="s">
        <v>398</v>
      </c>
      <c r="AK1147" s="200"/>
      <c r="AM1147" s="200"/>
    </row>
    <row r="1148" spans="1:39" s="108" customFormat="1" ht="45" customHeight="1">
      <c r="A1148" s="194" t="s">
        <v>2387</v>
      </c>
      <c r="B1148" s="195" t="s">
        <v>2388</v>
      </c>
      <c r="C1148" s="1145" t="s">
        <v>2152</v>
      </c>
      <c r="D1148" s="1145"/>
      <c r="E1148" s="1145"/>
      <c r="F1148" s="196" t="s">
        <v>2067</v>
      </c>
      <c r="G1148" s="196"/>
      <c r="H1148" s="196"/>
      <c r="I1148" s="251">
        <v>1</v>
      </c>
      <c r="J1148" s="218">
        <v>611.66999999999996</v>
      </c>
      <c r="K1148" s="219">
        <v>1.04236</v>
      </c>
      <c r="L1148" s="218">
        <v>128.63</v>
      </c>
      <c r="M1148" s="247">
        <v>4.96</v>
      </c>
      <c r="N1148" s="262">
        <v>638</v>
      </c>
      <c r="Z1148" s="193"/>
      <c r="AA1148" s="200"/>
      <c r="AB1148" s="200" t="s">
        <v>2152</v>
      </c>
      <c r="AG1148" s="200"/>
      <c r="AK1148" s="200"/>
      <c r="AM1148" s="200"/>
    </row>
    <row r="1149" spans="1:39" s="108" customFormat="1" ht="12" customHeight="1">
      <c r="A1149" s="216"/>
      <c r="B1149" s="217"/>
      <c r="C1149" s="1141" t="s">
        <v>923</v>
      </c>
      <c r="D1149" s="1141"/>
      <c r="E1149" s="1141"/>
      <c r="F1149" s="1141"/>
      <c r="G1149" s="1141"/>
      <c r="H1149" s="1141"/>
      <c r="I1149" s="1141"/>
      <c r="J1149" s="1141"/>
      <c r="K1149" s="1141"/>
      <c r="L1149" s="1141"/>
      <c r="M1149" s="1141"/>
      <c r="N1149" s="1146"/>
      <c r="Z1149" s="193"/>
      <c r="AA1149" s="200"/>
      <c r="AB1149" s="200"/>
      <c r="AG1149" s="200"/>
      <c r="AH1149" s="109" t="s">
        <v>923</v>
      </c>
      <c r="AK1149" s="200"/>
      <c r="AM1149" s="200"/>
    </row>
    <row r="1150" spans="1:39" s="108" customFormat="1" ht="12" customHeight="1">
      <c r="A1150" s="201"/>
      <c r="B1150" s="202"/>
      <c r="C1150" s="1141" t="s">
        <v>2153</v>
      </c>
      <c r="D1150" s="1141"/>
      <c r="E1150" s="1141"/>
      <c r="F1150" s="1141"/>
      <c r="G1150" s="1141"/>
      <c r="H1150" s="1141"/>
      <c r="I1150" s="1141"/>
      <c r="J1150" s="1141"/>
      <c r="K1150" s="1141"/>
      <c r="L1150" s="1141"/>
      <c r="M1150" s="1141"/>
      <c r="N1150" s="1146"/>
      <c r="Z1150" s="193"/>
      <c r="AA1150" s="200"/>
      <c r="AB1150" s="200"/>
      <c r="AG1150" s="200"/>
      <c r="AI1150" s="109" t="s">
        <v>2153</v>
      </c>
      <c r="AK1150" s="200"/>
      <c r="AM1150" s="200"/>
    </row>
    <row r="1151" spans="1:39" s="108" customFormat="1" ht="22.5" customHeight="1">
      <c r="A1151" s="203"/>
      <c r="B1151" s="204" t="s">
        <v>925</v>
      </c>
      <c r="C1151" s="1141" t="s">
        <v>926</v>
      </c>
      <c r="D1151" s="1141"/>
      <c r="E1151" s="1141"/>
      <c r="F1151" s="1141"/>
      <c r="G1151" s="1141"/>
      <c r="H1151" s="1141"/>
      <c r="I1151" s="1141"/>
      <c r="J1151" s="1141"/>
      <c r="K1151" s="1141"/>
      <c r="L1151" s="1141"/>
      <c r="M1151" s="1141"/>
      <c r="N1151" s="1146"/>
      <c r="Z1151" s="193"/>
      <c r="AA1151" s="200"/>
      <c r="AB1151" s="200"/>
      <c r="AC1151" s="109" t="s">
        <v>926</v>
      </c>
      <c r="AG1151" s="200"/>
      <c r="AK1151" s="200"/>
      <c r="AM1151" s="200"/>
    </row>
    <row r="1152" spans="1:39" s="108" customFormat="1" ht="22.5" customHeight="1">
      <c r="A1152" s="203"/>
      <c r="B1152" s="204" t="s">
        <v>927</v>
      </c>
      <c r="C1152" s="1141" t="s">
        <v>928</v>
      </c>
      <c r="D1152" s="1141"/>
      <c r="E1152" s="1141"/>
      <c r="F1152" s="1141"/>
      <c r="G1152" s="1141"/>
      <c r="H1152" s="1141"/>
      <c r="I1152" s="1141"/>
      <c r="J1152" s="1141"/>
      <c r="K1152" s="1141"/>
      <c r="L1152" s="1141"/>
      <c r="M1152" s="1141"/>
      <c r="N1152" s="1146"/>
      <c r="Z1152" s="193"/>
      <c r="AA1152" s="200"/>
      <c r="AB1152" s="200"/>
      <c r="AC1152" s="109" t="s">
        <v>928</v>
      </c>
      <c r="AG1152" s="200"/>
      <c r="AK1152" s="200"/>
      <c r="AM1152" s="200"/>
    </row>
    <row r="1153" spans="1:39" s="108" customFormat="1" ht="12" customHeight="1">
      <c r="A1153" s="216"/>
      <c r="B1153" s="217"/>
      <c r="C1153" s="1145" t="s">
        <v>398</v>
      </c>
      <c r="D1153" s="1145"/>
      <c r="E1153" s="1145"/>
      <c r="F1153" s="196"/>
      <c r="G1153" s="196"/>
      <c r="H1153" s="196"/>
      <c r="I1153" s="196"/>
      <c r="J1153" s="198"/>
      <c r="K1153" s="196"/>
      <c r="L1153" s="218">
        <v>128.63</v>
      </c>
      <c r="M1153" s="212"/>
      <c r="N1153" s="262">
        <v>638</v>
      </c>
      <c r="Z1153" s="193"/>
      <c r="AA1153" s="200"/>
      <c r="AB1153" s="200"/>
      <c r="AG1153" s="200" t="s">
        <v>398</v>
      </c>
      <c r="AK1153" s="200"/>
      <c r="AM1153" s="200"/>
    </row>
    <row r="1154" spans="1:39" s="108" customFormat="1" ht="45" customHeight="1">
      <c r="A1154" s="194" t="s">
        <v>2389</v>
      </c>
      <c r="B1154" s="195" t="s">
        <v>2390</v>
      </c>
      <c r="C1154" s="1145" t="s">
        <v>2155</v>
      </c>
      <c r="D1154" s="1145"/>
      <c r="E1154" s="1145"/>
      <c r="F1154" s="196" t="s">
        <v>2067</v>
      </c>
      <c r="G1154" s="196"/>
      <c r="H1154" s="196"/>
      <c r="I1154" s="251">
        <v>2</v>
      </c>
      <c r="J1154" s="222">
        <v>2926.67</v>
      </c>
      <c r="K1154" s="219">
        <v>1.04236</v>
      </c>
      <c r="L1154" s="222">
        <v>1230.04</v>
      </c>
      <c r="M1154" s="247">
        <v>4.96</v>
      </c>
      <c r="N1154" s="260">
        <v>6101</v>
      </c>
      <c r="Z1154" s="193"/>
      <c r="AA1154" s="200"/>
      <c r="AB1154" s="200" t="s">
        <v>2155</v>
      </c>
      <c r="AG1154" s="200"/>
      <c r="AK1154" s="200"/>
      <c r="AM1154" s="200"/>
    </row>
    <row r="1155" spans="1:39" s="108" customFormat="1" ht="12" customHeight="1">
      <c r="A1155" s="216"/>
      <c r="B1155" s="217"/>
      <c r="C1155" s="1141" t="s">
        <v>923</v>
      </c>
      <c r="D1155" s="1141"/>
      <c r="E1155" s="1141"/>
      <c r="F1155" s="1141"/>
      <c r="G1155" s="1141"/>
      <c r="H1155" s="1141"/>
      <c r="I1155" s="1141"/>
      <c r="J1155" s="1141"/>
      <c r="K1155" s="1141"/>
      <c r="L1155" s="1141"/>
      <c r="M1155" s="1141"/>
      <c r="N1155" s="1146"/>
      <c r="Z1155" s="193"/>
      <c r="AA1155" s="200"/>
      <c r="AB1155" s="200"/>
      <c r="AG1155" s="200"/>
      <c r="AH1155" s="109" t="s">
        <v>923</v>
      </c>
      <c r="AK1155" s="200"/>
      <c r="AM1155" s="200"/>
    </row>
    <row r="1156" spans="1:39" s="108" customFormat="1" ht="12" customHeight="1">
      <c r="A1156" s="201"/>
      <c r="B1156" s="202"/>
      <c r="C1156" s="1141" t="s">
        <v>2156</v>
      </c>
      <c r="D1156" s="1141"/>
      <c r="E1156" s="1141"/>
      <c r="F1156" s="1141"/>
      <c r="G1156" s="1141"/>
      <c r="H1156" s="1141"/>
      <c r="I1156" s="1141"/>
      <c r="J1156" s="1141"/>
      <c r="K1156" s="1141"/>
      <c r="L1156" s="1141"/>
      <c r="M1156" s="1141"/>
      <c r="N1156" s="1146"/>
      <c r="Z1156" s="193"/>
      <c r="AA1156" s="200"/>
      <c r="AB1156" s="200"/>
      <c r="AG1156" s="200"/>
      <c r="AI1156" s="109" t="s">
        <v>2156</v>
      </c>
      <c r="AK1156" s="200"/>
      <c r="AM1156" s="200"/>
    </row>
    <row r="1157" spans="1:39" s="108" customFormat="1" ht="22.5" customHeight="1">
      <c r="A1157" s="203"/>
      <c r="B1157" s="204" t="s">
        <v>925</v>
      </c>
      <c r="C1157" s="1141" t="s">
        <v>926</v>
      </c>
      <c r="D1157" s="1141"/>
      <c r="E1157" s="1141"/>
      <c r="F1157" s="1141"/>
      <c r="G1157" s="1141"/>
      <c r="H1157" s="1141"/>
      <c r="I1157" s="1141"/>
      <c r="J1157" s="1141"/>
      <c r="K1157" s="1141"/>
      <c r="L1157" s="1141"/>
      <c r="M1157" s="1141"/>
      <c r="N1157" s="1146"/>
      <c r="Z1157" s="193"/>
      <c r="AA1157" s="200"/>
      <c r="AB1157" s="200"/>
      <c r="AC1157" s="109" t="s">
        <v>926</v>
      </c>
      <c r="AG1157" s="200"/>
      <c r="AK1157" s="200"/>
      <c r="AM1157" s="200"/>
    </row>
    <row r="1158" spans="1:39" s="108" customFormat="1" ht="22.5" customHeight="1">
      <c r="A1158" s="203"/>
      <c r="B1158" s="204" t="s">
        <v>927</v>
      </c>
      <c r="C1158" s="1141" t="s">
        <v>928</v>
      </c>
      <c r="D1158" s="1141"/>
      <c r="E1158" s="1141"/>
      <c r="F1158" s="1141"/>
      <c r="G1158" s="1141"/>
      <c r="H1158" s="1141"/>
      <c r="I1158" s="1141"/>
      <c r="J1158" s="1141"/>
      <c r="K1158" s="1141"/>
      <c r="L1158" s="1141"/>
      <c r="M1158" s="1141"/>
      <c r="N1158" s="1146"/>
      <c r="Z1158" s="193"/>
      <c r="AA1158" s="200"/>
      <c r="AB1158" s="200"/>
      <c r="AC1158" s="109" t="s">
        <v>928</v>
      </c>
      <c r="AG1158" s="200"/>
      <c r="AK1158" s="200"/>
      <c r="AM1158" s="200"/>
    </row>
    <row r="1159" spans="1:39" s="108" customFormat="1" ht="12" customHeight="1">
      <c r="A1159" s="216"/>
      <c r="B1159" s="217"/>
      <c r="C1159" s="1145" t="s">
        <v>398</v>
      </c>
      <c r="D1159" s="1145"/>
      <c r="E1159" s="1145"/>
      <c r="F1159" s="196"/>
      <c r="G1159" s="196"/>
      <c r="H1159" s="196"/>
      <c r="I1159" s="196"/>
      <c r="J1159" s="198"/>
      <c r="K1159" s="196"/>
      <c r="L1159" s="222">
        <v>1230.04</v>
      </c>
      <c r="M1159" s="212"/>
      <c r="N1159" s="260">
        <v>6101</v>
      </c>
      <c r="Z1159" s="193"/>
      <c r="AA1159" s="200"/>
      <c r="AB1159" s="200"/>
      <c r="AG1159" s="200" t="s">
        <v>398</v>
      </c>
      <c r="AK1159" s="200"/>
      <c r="AM1159" s="200"/>
    </row>
    <row r="1160" spans="1:39" s="108" customFormat="1" ht="45" customHeight="1">
      <c r="A1160" s="194" t="s">
        <v>2391</v>
      </c>
      <c r="B1160" s="195" t="s">
        <v>2392</v>
      </c>
      <c r="C1160" s="1145" t="s">
        <v>2158</v>
      </c>
      <c r="D1160" s="1145"/>
      <c r="E1160" s="1145"/>
      <c r="F1160" s="196" t="s">
        <v>2067</v>
      </c>
      <c r="G1160" s="196"/>
      <c r="H1160" s="196"/>
      <c r="I1160" s="251">
        <v>1</v>
      </c>
      <c r="J1160" s="222">
        <v>10401.67</v>
      </c>
      <c r="K1160" s="219">
        <v>1.04236</v>
      </c>
      <c r="L1160" s="222">
        <v>2185.89</v>
      </c>
      <c r="M1160" s="247">
        <v>4.96</v>
      </c>
      <c r="N1160" s="260">
        <v>10842</v>
      </c>
      <c r="Z1160" s="193"/>
      <c r="AA1160" s="200"/>
      <c r="AB1160" s="200" t="s">
        <v>2158</v>
      </c>
      <c r="AG1160" s="200"/>
      <c r="AK1160" s="200"/>
      <c r="AM1160" s="200"/>
    </row>
    <row r="1161" spans="1:39" s="108" customFormat="1" ht="12" customHeight="1">
      <c r="A1161" s="216"/>
      <c r="B1161" s="217"/>
      <c r="C1161" s="1141" t="s">
        <v>923</v>
      </c>
      <c r="D1161" s="1141"/>
      <c r="E1161" s="1141"/>
      <c r="F1161" s="1141"/>
      <c r="G1161" s="1141"/>
      <c r="H1161" s="1141"/>
      <c r="I1161" s="1141"/>
      <c r="J1161" s="1141"/>
      <c r="K1161" s="1141"/>
      <c r="L1161" s="1141"/>
      <c r="M1161" s="1141"/>
      <c r="N1161" s="1146"/>
      <c r="Z1161" s="193"/>
      <c r="AA1161" s="200"/>
      <c r="AB1161" s="200"/>
      <c r="AG1161" s="200"/>
      <c r="AH1161" s="109" t="s">
        <v>923</v>
      </c>
      <c r="AK1161" s="200"/>
      <c r="AM1161" s="200"/>
    </row>
    <row r="1162" spans="1:39" s="108" customFormat="1" ht="12" customHeight="1">
      <c r="A1162" s="201"/>
      <c r="B1162" s="202"/>
      <c r="C1162" s="1141" t="s">
        <v>2159</v>
      </c>
      <c r="D1162" s="1141"/>
      <c r="E1162" s="1141"/>
      <c r="F1162" s="1141"/>
      <c r="G1162" s="1141"/>
      <c r="H1162" s="1141"/>
      <c r="I1162" s="1141"/>
      <c r="J1162" s="1141"/>
      <c r="K1162" s="1141"/>
      <c r="L1162" s="1141"/>
      <c r="M1162" s="1141"/>
      <c r="N1162" s="1146"/>
      <c r="Z1162" s="193"/>
      <c r="AA1162" s="200"/>
      <c r="AB1162" s="200"/>
      <c r="AG1162" s="200"/>
      <c r="AI1162" s="109" t="s">
        <v>2159</v>
      </c>
      <c r="AK1162" s="200"/>
      <c r="AM1162" s="200"/>
    </row>
    <row r="1163" spans="1:39" s="108" customFormat="1" ht="22.5" customHeight="1">
      <c r="A1163" s="203"/>
      <c r="B1163" s="204" t="s">
        <v>925</v>
      </c>
      <c r="C1163" s="1141" t="s">
        <v>926</v>
      </c>
      <c r="D1163" s="1141"/>
      <c r="E1163" s="1141"/>
      <c r="F1163" s="1141"/>
      <c r="G1163" s="1141"/>
      <c r="H1163" s="1141"/>
      <c r="I1163" s="1141"/>
      <c r="J1163" s="1141"/>
      <c r="K1163" s="1141"/>
      <c r="L1163" s="1141"/>
      <c r="M1163" s="1141"/>
      <c r="N1163" s="1146"/>
      <c r="Z1163" s="193"/>
      <c r="AA1163" s="200"/>
      <c r="AB1163" s="200"/>
      <c r="AC1163" s="109" t="s">
        <v>926</v>
      </c>
      <c r="AG1163" s="200"/>
      <c r="AK1163" s="200"/>
      <c r="AM1163" s="200"/>
    </row>
    <row r="1164" spans="1:39" s="108" customFormat="1" ht="22.5" customHeight="1">
      <c r="A1164" s="203"/>
      <c r="B1164" s="204" t="s">
        <v>927</v>
      </c>
      <c r="C1164" s="1141" t="s">
        <v>928</v>
      </c>
      <c r="D1164" s="1141"/>
      <c r="E1164" s="1141"/>
      <c r="F1164" s="1141"/>
      <c r="G1164" s="1141"/>
      <c r="H1164" s="1141"/>
      <c r="I1164" s="1141"/>
      <c r="J1164" s="1141"/>
      <c r="K1164" s="1141"/>
      <c r="L1164" s="1141"/>
      <c r="M1164" s="1141"/>
      <c r="N1164" s="1146"/>
      <c r="Z1164" s="193"/>
      <c r="AA1164" s="200"/>
      <c r="AB1164" s="200"/>
      <c r="AC1164" s="109" t="s">
        <v>928</v>
      </c>
      <c r="AG1164" s="200"/>
      <c r="AK1164" s="200"/>
      <c r="AM1164" s="200"/>
    </row>
    <row r="1165" spans="1:39" s="108" customFormat="1" ht="12" customHeight="1">
      <c r="A1165" s="216"/>
      <c r="B1165" s="217"/>
      <c r="C1165" s="1145" t="s">
        <v>398</v>
      </c>
      <c r="D1165" s="1145"/>
      <c r="E1165" s="1145"/>
      <c r="F1165" s="196"/>
      <c r="G1165" s="196"/>
      <c r="H1165" s="196"/>
      <c r="I1165" s="196"/>
      <c r="J1165" s="198"/>
      <c r="K1165" s="196"/>
      <c r="L1165" s="222">
        <v>2185.89</v>
      </c>
      <c r="M1165" s="212"/>
      <c r="N1165" s="260">
        <v>10842</v>
      </c>
      <c r="Z1165" s="193"/>
      <c r="AA1165" s="200"/>
      <c r="AB1165" s="200"/>
      <c r="AG1165" s="200" t="s">
        <v>398</v>
      </c>
      <c r="AK1165" s="200"/>
      <c r="AM1165" s="200"/>
    </row>
    <row r="1166" spans="1:39" s="108" customFormat="1" ht="45" customHeight="1">
      <c r="A1166" s="194" t="s">
        <v>2393</v>
      </c>
      <c r="B1166" s="195" t="s">
        <v>2394</v>
      </c>
      <c r="C1166" s="1145" t="s">
        <v>2161</v>
      </c>
      <c r="D1166" s="1145"/>
      <c r="E1166" s="1145"/>
      <c r="F1166" s="196" t="s">
        <v>2067</v>
      </c>
      <c r="G1166" s="196"/>
      <c r="H1166" s="196"/>
      <c r="I1166" s="251">
        <v>1</v>
      </c>
      <c r="J1166" s="222">
        <v>6007.5</v>
      </c>
      <c r="K1166" s="219">
        <v>1.04236</v>
      </c>
      <c r="L1166" s="222">
        <v>1262.5</v>
      </c>
      <c r="M1166" s="247">
        <v>4.96</v>
      </c>
      <c r="N1166" s="260">
        <v>6262</v>
      </c>
      <c r="Z1166" s="193"/>
      <c r="AA1166" s="200"/>
      <c r="AB1166" s="200" t="s">
        <v>2161</v>
      </c>
      <c r="AG1166" s="200"/>
      <c r="AK1166" s="200"/>
      <c r="AM1166" s="200"/>
    </row>
    <row r="1167" spans="1:39" s="108" customFormat="1" ht="12" customHeight="1">
      <c r="A1167" s="216"/>
      <c r="B1167" s="217"/>
      <c r="C1167" s="1141" t="s">
        <v>923</v>
      </c>
      <c r="D1167" s="1141"/>
      <c r="E1167" s="1141"/>
      <c r="F1167" s="1141"/>
      <c r="G1167" s="1141"/>
      <c r="H1167" s="1141"/>
      <c r="I1167" s="1141"/>
      <c r="J1167" s="1141"/>
      <c r="K1167" s="1141"/>
      <c r="L1167" s="1141"/>
      <c r="M1167" s="1141"/>
      <c r="N1167" s="1146"/>
      <c r="Z1167" s="193"/>
      <c r="AA1167" s="200"/>
      <c r="AB1167" s="200"/>
      <c r="AG1167" s="200"/>
      <c r="AH1167" s="109" t="s">
        <v>923</v>
      </c>
      <c r="AK1167" s="200"/>
      <c r="AM1167" s="200"/>
    </row>
    <row r="1168" spans="1:39" s="108" customFormat="1" ht="12" customHeight="1">
      <c r="A1168" s="201"/>
      <c r="B1168" s="202"/>
      <c r="C1168" s="1141" t="s">
        <v>2162</v>
      </c>
      <c r="D1168" s="1141"/>
      <c r="E1168" s="1141"/>
      <c r="F1168" s="1141"/>
      <c r="G1168" s="1141"/>
      <c r="H1168" s="1141"/>
      <c r="I1168" s="1141"/>
      <c r="J1168" s="1141"/>
      <c r="K1168" s="1141"/>
      <c r="L1168" s="1141"/>
      <c r="M1168" s="1141"/>
      <c r="N1168" s="1146"/>
      <c r="Z1168" s="193"/>
      <c r="AA1168" s="200"/>
      <c r="AB1168" s="200"/>
      <c r="AG1168" s="200"/>
      <c r="AI1168" s="109" t="s">
        <v>2162</v>
      </c>
      <c r="AK1168" s="200"/>
      <c r="AM1168" s="200"/>
    </row>
    <row r="1169" spans="1:39" s="108" customFormat="1" ht="22.5" customHeight="1">
      <c r="A1169" s="203"/>
      <c r="B1169" s="204" t="s">
        <v>925</v>
      </c>
      <c r="C1169" s="1141" t="s">
        <v>926</v>
      </c>
      <c r="D1169" s="1141"/>
      <c r="E1169" s="1141"/>
      <c r="F1169" s="1141"/>
      <c r="G1169" s="1141"/>
      <c r="H1169" s="1141"/>
      <c r="I1169" s="1141"/>
      <c r="J1169" s="1141"/>
      <c r="K1169" s="1141"/>
      <c r="L1169" s="1141"/>
      <c r="M1169" s="1141"/>
      <c r="N1169" s="1146"/>
      <c r="Z1169" s="193"/>
      <c r="AA1169" s="200"/>
      <c r="AB1169" s="200"/>
      <c r="AC1169" s="109" t="s">
        <v>926</v>
      </c>
      <c r="AG1169" s="200"/>
      <c r="AK1169" s="200"/>
      <c r="AM1169" s="200"/>
    </row>
    <row r="1170" spans="1:39" s="108" customFormat="1" ht="22.5" customHeight="1">
      <c r="A1170" s="203"/>
      <c r="B1170" s="204" t="s">
        <v>927</v>
      </c>
      <c r="C1170" s="1141" t="s">
        <v>928</v>
      </c>
      <c r="D1170" s="1141"/>
      <c r="E1170" s="1141"/>
      <c r="F1170" s="1141"/>
      <c r="G1170" s="1141"/>
      <c r="H1170" s="1141"/>
      <c r="I1170" s="1141"/>
      <c r="J1170" s="1141"/>
      <c r="K1170" s="1141"/>
      <c r="L1170" s="1141"/>
      <c r="M1170" s="1141"/>
      <c r="N1170" s="1146"/>
      <c r="Z1170" s="193"/>
      <c r="AA1170" s="200"/>
      <c r="AB1170" s="200"/>
      <c r="AC1170" s="109" t="s">
        <v>928</v>
      </c>
      <c r="AG1170" s="200"/>
      <c r="AK1170" s="200"/>
      <c r="AM1170" s="200"/>
    </row>
    <row r="1171" spans="1:39" s="108" customFormat="1" ht="12" customHeight="1">
      <c r="A1171" s="216"/>
      <c r="B1171" s="217"/>
      <c r="C1171" s="1145" t="s">
        <v>398</v>
      </c>
      <c r="D1171" s="1145"/>
      <c r="E1171" s="1145"/>
      <c r="F1171" s="196"/>
      <c r="G1171" s="196"/>
      <c r="H1171" s="196"/>
      <c r="I1171" s="196"/>
      <c r="J1171" s="198"/>
      <c r="K1171" s="196"/>
      <c r="L1171" s="222">
        <v>1262.5</v>
      </c>
      <c r="M1171" s="212"/>
      <c r="N1171" s="260">
        <v>6262</v>
      </c>
      <c r="Z1171" s="193"/>
      <c r="AA1171" s="200"/>
      <c r="AB1171" s="200"/>
      <c r="AG1171" s="200" t="s">
        <v>398</v>
      </c>
      <c r="AK1171" s="200"/>
      <c r="AM1171" s="200"/>
    </row>
    <row r="1172" spans="1:39" s="108" customFormat="1" ht="45" customHeight="1">
      <c r="A1172" s="194" t="s">
        <v>2395</v>
      </c>
      <c r="B1172" s="195" t="s">
        <v>2396</v>
      </c>
      <c r="C1172" s="1145" t="s">
        <v>2166</v>
      </c>
      <c r="D1172" s="1145"/>
      <c r="E1172" s="1145"/>
      <c r="F1172" s="196" t="s">
        <v>2067</v>
      </c>
      <c r="G1172" s="196"/>
      <c r="H1172" s="196"/>
      <c r="I1172" s="251">
        <v>1</v>
      </c>
      <c r="J1172" s="222">
        <v>6608.33</v>
      </c>
      <c r="K1172" s="219">
        <v>1.04236</v>
      </c>
      <c r="L1172" s="222">
        <v>1388.71</v>
      </c>
      <c r="M1172" s="247">
        <v>4.96</v>
      </c>
      <c r="N1172" s="260">
        <v>6888</v>
      </c>
      <c r="Z1172" s="193"/>
      <c r="AA1172" s="200"/>
      <c r="AB1172" s="200" t="s">
        <v>2166</v>
      </c>
      <c r="AG1172" s="200"/>
      <c r="AK1172" s="200"/>
      <c r="AM1172" s="200"/>
    </row>
    <row r="1173" spans="1:39" s="108" customFormat="1" ht="12" customHeight="1">
      <c r="A1173" s="216"/>
      <c r="B1173" s="217"/>
      <c r="C1173" s="1141" t="s">
        <v>923</v>
      </c>
      <c r="D1173" s="1141"/>
      <c r="E1173" s="1141"/>
      <c r="F1173" s="1141"/>
      <c r="G1173" s="1141"/>
      <c r="H1173" s="1141"/>
      <c r="I1173" s="1141"/>
      <c r="J1173" s="1141"/>
      <c r="K1173" s="1141"/>
      <c r="L1173" s="1141"/>
      <c r="M1173" s="1141"/>
      <c r="N1173" s="1146"/>
      <c r="Z1173" s="193"/>
      <c r="AA1173" s="200"/>
      <c r="AB1173" s="200"/>
      <c r="AG1173" s="200"/>
      <c r="AH1173" s="109" t="s">
        <v>923</v>
      </c>
      <c r="AK1173" s="200"/>
      <c r="AM1173" s="200"/>
    </row>
    <row r="1174" spans="1:39" s="108" customFormat="1" ht="12" customHeight="1">
      <c r="A1174" s="201"/>
      <c r="B1174" s="202"/>
      <c r="C1174" s="1141" t="s">
        <v>2167</v>
      </c>
      <c r="D1174" s="1141"/>
      <c r="E1174" s="1141"/>
      <c r="F1174" s="1141"/>
      <c r="G1174" s="1141"/>
      <c r="H1174" s="1141"/>
      <c r="I1174" s="1141"/>
      <c r="J1174" s="1141"/>
      <c r="K1174" s="1141"/>
      <c r="L1174" s="1141"/>
      <c r="M1174" s="1141"/>
      <c r="N1174" s="1146"/>
      <c r="Z1174" s="193"/>
      <c r="AA1174" s="200"/>
      <c r="AB1174" s="200"/>
      <c r="AG1174" s="200"/>
      <c r="AI1174" s="109" t="s">
        <v>2167</v>
      </c>
      <c r="AK1174" s="200"/>
      <c r="AM1174" s="200"/>
    </row>
    <row r="1175" spans="1:39" s="108" customFormat="1" ht="22.5" customHeight="1">
      <c r="A1175" s="203"/>
      <c r="B1175" s="204" t="s">
        <v>925</v>
      </c>
      <c r="C1175" s="1141" t="s">
        <v>926</v>
      </c>
      <c r="D1175" s="1141"/>
      <c r="E1175" s="1141"/>
      <c r="F1175" s="1141"/>
      <c r="G1175" s="1141"/>
      <c r="H1175" s="1141"/>
      <c r="I1175" s="1141"/>
      <c r="J1175" s="1141"/>
      <c r="K1175" s="1141"/>
      <c r="L1175" s="1141"/>
      <c r="M1175" s="1141"/>
      <c r="N1175" s="1146"/>
      <c r="Z1175" s="193"/>
      <c r="AA1175" s="200"/>
      <c r="AB1175" s="200"/>
      <c r="AC1175" s="109" t="s">
        <v>926</v>
      </c>
      <c r="AG1175" s="200"/>
      <c r="AK1175" s="200"/>
      <c r="AM1175" s="200"/>
    </row>
    <row r="1176" spans="1:39" s="108" customFormat="1" ht="22.5" customHeight="1">
      <c r="A1176" s="203"/>
      <c r="B1176" s="204" t="s">
        <v>927</v>
      </c>
      <c r="C1176" s="1141" t="s">
        <v>928</v>
      </c>
      <c r="D1176" s="1141"/>
      <c r="E1176" s="1141"/>
      <c r="F1176" s="1141"/>
      <c r="G1176" s="1141"/>
      <c r="H1176" s="1141"/>
      <c r="I1176" s="1141"/>
      <c r="J1176" s="1141"/>
      <c r="K1176" s="1141"/>
      <c r="L1176" s="1141"/>
      <c r="M1176" s="1141"/>
      <c r="N1176" s="1146"/>
      <c r="Z1176" s="193"/>
      <c r="AA1176" s="200"/>
      <c r="AB1176" s="200"/>
      <c r="AC1176" s="109" t="s">
        <v>928</v>
      </c>
      <c r="AG1176" s="200"/>
      <c r="AK1176" s="200"/>
      <c r="AM1176" s="200"/>
    </row>
    <row r="1177" spans="1:39" s="108" customFormat="1" ht="12" customHeight="1">
      <c r="A1177" s="216"/>
      <c r="B1177" s="217"/>
      <c r="C1177" s="1145" t="s">
        <v>398</v>
      </c>
      <c r="D1177" s="1145"/>
      <c r="E1177" s="1145"/>
      <c r="F1177" s="196"/>
      <c r="G1177" s="196"/>
      <c r="H1177" s="196"/>
      <c r="I1177" s="196"/>
      <c r="J1177" s="198"/>
      <c r="K1177" s="196"/>
      <c r="L1177" s="222">
        <v>1388.71</v>
      </c>
      <c r="M1177" s="212"/>
      <c r="N1177" s="260">
        <v>6888</v>
      </c>
      <c r="Z1177" s="193"/>
      <c r="AA1177" s="200"/>
      <c r="AB1177" s="200"/>
      <c r="AG1177" s="200" t="s">
        <v>398</v>
      </c>
      <c r="AK1177" s="200"/>
      <c r="AM1177" s="200"/>
    </row>
    <row r="1178" spans="1:39" s="108" customFormat="1" ht="45">
      <c r="A1178" s="194" t="s">
        <v>2397</v>
      </c>
      <c r="B1178" s="195" t="s">
        <v>2398</v>
      </c>
      <c r="C1178" s="1145" t="s">
        <v>2169</v>
      </c>
      <c r="D1178" s="1145"/>
      <c r="E1178" s="1145"/>
      <c r="F1178" s="196" t="s">
        <v>2170</v>
      </c>
      <c r="G1178" s="196"/>
      <c r="H1178" s="196"/>
      <c r="I1178" s="251">
        <v>1</v>
      </c>
      <c r="J1178" s="222">
        <v>1246.67</v>
      </c>
      <c r="K1178" s="219">
        <v>1.04236</v>
      </c>
      <c r="L1178" s="218">
        <v>261.89999999999998</v>
      </c>
      <c r="M1178" s="247">
        <v>4.96</v>
      </c>
      <c r="N1178" s="260">
        <v>1299</v>
      </c>
      <c r="Z1178" s="193"/>
      <c r="AA1178" s="200"/>
      <c r="AB1178" s="200" t="s">
        <v>2169</v>
      </c>
      <c r="AG1178" s="200"/>
      <c r="AK1178" s="200"/>
      <c r="AM1178" s="200"/>
    </row>
    <row r="1179" spans="1:39" s="108" customFormat="1" ht="12" customHeight="1">
      <c r="A1179" s="216"/>
      <c r="B1179" s="217"/>
      <c r="C1179" s="1141" t="s">
        <v>923</v>
      </c>
      <c r="D1179" s="1141"/>
      <c r="E1179" s="1141"/>
      <c r="F1179" s="1141"/>
      <c r="G1179" s="1141"/>
      <c r="H1179" s="1141"/>
      <c r="I1179" s="1141"/>
      <c r="J1179" s="1141"/>
      <c r="K1179" s="1141"/>
      <c r="L1179" s="1141"/>
      <c r="M1179" s="1141"/>
      <c r="N1179" s="1146"/>
      <c r="Z1179" s="193"/>
      <c r="AA1179" s="200"/>
      <c r="AB1179" s="200"/>
      <c r="AG1179" s="200"/>
      <c r="AH1179" s="109" t="s">
        <v>923</v>
      </c>
      <c r="AK1179" s="200"/>
      <c r="AM1179" s="200"/>
    </row>
    <row r="1180" spans="1:39" s="108" customFormat="1" ht="12" customHeight="1">
      <c r="A1180" s="201"/>
      <c r="B1180" s="202"/>
      <c r="C1180" s="1141" t="s">
        <v>2171</v>
      </c>
      <c r="D1180" s="1141"/>
      <c r="E1180" s="1141"/>
      <c r="F1180" s="1141"/>
      <c r="G1180" s="1141"/>
      <c r="H1180" s="1141"/>
      <c r="I1180" s="1141"/>
      <c r="J1180" s="1141"/>
      <c r="K1180" s="1141"/>
      <c r="L1180" s="1141"/>
      <c r="M1180" s="1141"/>
      <c r="N1180" s="1146"/>
      <c r="Z1180" s="193"/>
      <c r="AA1180" s="200"/>
      <c r="AB1180" s="200"/>
      <c r="AG1180" s="200"/>
      <c r="AI1180" s="109" t="s">
        <v>2171</v>
      </c>
      <c r="AK1180" s="200"/>
      <c r="AM1180" s="200"/>
    </row>
    <row r="1181" spans="1:39" s="108" customFormat="1" ht="22.5" customHeight="1">
      <c r="A1181" s="203"/>
      <c r="B1181" s="204" t="s">
        <v>925</v>
      </c>
      <c r="C1181" s="1141" t="s">
        <v>926</v>
      </c>
      <c r="D1181" s="1141"/>
      <c r="E1181" s="1141"/>
      <c r="F1181" s="1141"/>
      <c r="G1181" s="1141"/>
      <c r="H1181" s="1141"/>
      <c r="I1181" s="1141"/>
      <c r="J1181" s="1141"/>
      <c r="K1181" s="1141"/>
      <c r="L1181" s="1141"/>
      <c r="M1181" s="1141"/>
      <c r="N1181" s="1146"/>
      <c r="Z1181" s="193"/>
      <c r="AA1181" s="200"/>
      <c r="AB1181" s="200"/>
      <c r="AC1181" s="109" t="s">
        <v>926</v>
      </c>
      <c r="AG1181" s="200"/>
      <c r="AK1181" s="200"/>
      <c r="AM1181" s="200"/>
    </row>
    <row r="1182" spans="1:39" s="108" customFormat="1" ht="22.5" customHeight="1">
      <c r="A1182" s="203"/>
      <c r="B1182" s="204" t="s">
        <v>927</v>
      </c>
      <c r="C1182" s="1141" t="s">
        <v>928</v>
      </c>
      <c r="D1182" s="1141"/>
      <c r="E1182" s="1141"/>
      <c r="F1182" s="1141"/>
      <c r="G1182" s="1141"/>
      <c r="H1182" s="1141"/>
      <c r="I1182" s="1141"/>
      <c r="J1182" s="1141"/>
      <c r="K1182" s="1141"/>
      <c r="L1182" s="1141"/>
      <c r="M1182" s="1141"/>
      <c r="N1182" s="1146"/>
      <c r="Z1182" s="193"/>
      <c r="AA1182" s="200"/>
      <c r="AB1182" s="200"/>
      <c r="AC1182" s="109" t="s">
        <v>928</v>
      </c>
      <c r="AG1182" s="200"/>
      <c r="AK1182" s="200"/>
      <c r="AM1182" s="200"/>
    </row>
    <row r="1183" spans="1:39" s="108" customFormat="1" ht="12" customHeight="1">
      <c r="A1183" s="216"/>
      <c r="B1183" s="217"/>
      <c r="C1183" s="1145" t="s">
        <v>398</v>
      </c>
      <c r="D1183" s="1145"/>
      <c r="E1183" s="1145"/>
      <c r="F1183" s="196"/>
      <c r="G1183" s="196"/>
      <c r="H1183" s="196"/>
      <c r="I1183" s="196"/>
      <c r="J1183" s="198"/>
      <c r="K1183" s="196"/>
      <c r="L1183" s="218">
        <v>261.89999999999998</v>
      </c>
      <c r="M1183" s="212"/>
      <c r="N1183" s="260">
        <v>1299</v>
      </c>
      <c r="Z1183" s="193"/>
      <c r="AA1183" s="200"/>
      <c r="AB1183" s="200"/>
      <c r="AG1183" s="200" t="s">
        <v>398</v>
      </c>
      <c r="AK1183" s="200"/>
      <c r="AM1183" s="200"/>
    </row>
    <row r="1184" spans="1:39" s="108" customFormat="1" ht="22.5" customHeight="1">
      <c r="A1184" s="194" t="s">
        <v>2399</v>
      </c>
      <c r="B1184" s="195" t="s">
        <v>2172</v>
      </c>
      <c r="C1184" s="1145" t="s">
        <v>2173</v>
      </c>
      <c r="D1184" s="1145"/>
      <c r="E1184" s="1145"/>
      <c r="F1184" s="196" t="s">
        <v>673</v>
      </c>
      <c r="G1184" s="196"/>
      <c r="H1184" s="196"/>
      <c r="I1184" s="256">
        <v>0.5</v>
      </c>
      <c r="J1184" s="218">
        <v>62.28</v>
      </c>
      <c r="K1184" s="196"/>
      <c r="L1184" s="218">
        <v>31.14</v>
      </c>
      <c r="M1184" s="196"/>
      <c r="N1184" s="199"/>
      <c r="Z1184" s="193"/>
      <c r="AA1184" s="200"/>
      <c r="AB1184" s="200" t="s">
        <v>2173</v>
      </c>
      <c r="AG1184" s="200"/>
      <c r="AK1184" s="200"/>
      <c r="AM1184" s="200"/>
    </row>
    <row r="1185" spans="1:39" s="108" customFormat="1" ht="12" customHeight="1">
      <c r="A1185" s="216"/>
      <c r="B1185" s="217"/>
      <c r="C1185" s="1141" t="s">
        <v>923</v>
      </c>
      <c r="D1185" s="1141"/>
      <c r="E1185" s="1141"/>
      <c r="F1185" s="1141"/>
      <c r="G1185" s="1141"/>
      <c r="H1185" s="1141"/>
      <c r="I1185" s="1141"/>
      <c r="J1185" s="1141"/>
      <c r="K1185" s="1141"/>
      <c r="L1185" s="1141"/>
      <c r="M1185" s="1141"/>
      <c r="N1185" s="1146"/>
      <c r="Z1185" s="193"/>
      <c r="AA1185" s="200"/>
      <c r="AB1185" s="200"/>
      <c r="AG1185" s="200"/>
      <c r="AH1185" s="109" t="s">
        <v>923</v>
      </c>
      <c r="AK1185" s="200"/>
      <c r="AM1185" s="200"/>
    </row>
    <row r="1186" spans="1:39" s="108" customFormat="1" ht="12" customHeight="1">
      <c r="A1186" s="201"/>
      <c r="B1186" s="202"/>
      <c r="C1186" s="1141" t="s">
        <v>1946</v>
      </c>
      <c r="D1186" s="1141"/>
      <c r="E1186" s="1141"/>
      <c r="F1186" s="1141"/>
      <c r="G1186" s="1141"/>
      <c r="H1186" s="1141"/>
      <c r="I1186" s="1141"/>
      <c r="J1186" s="1141"/>
      <c r="K1186" s="1141"/>
      <c r="L1186" s="1141"/>
      <c r="M1186" s="1141"/>
      <c r="N1186" s="1146"/>
      <c r="Z1186" s="193"/>
      <c r="AA1186" s="200"/>
      <c r="AB1186" s="200"/>
      <c r="AG1186" s="200"/>
      <c r="AJ1186" s="109" t="s">
        <v>1946</v>
      </c>
      <c r="AK1186" s="200"/>
      <c r="AM1186" s="200"/>
    </row>
    <row r="1187" spans="1:39" s="108" customFormat="1" ht="12" customHeight="1">
      <c r="A1187" s="216"/>
      <c r="B1187" s="217"/>
      <c r="C1187" s="1145" t="s">
        <v>398</v>
      </c>
      <c r="D1187" s="1145"/>
      <c r="E1187" s="1145"/>
      <c r="F1187" s="196"/>
      <c r="G1187" s="196"/>
      <c r="H1187" s="196"/>
      <c r="I1187" s="196"/>
      <c r="J1187" s="198"/>
      <c r="K1187" s="196"/>
      <c r="L1187" s="218">
        <v>31.14</v>
      </c>
      <c r="M1187" s="212"/>
      <c r="N1187" s="199"/>
      <c r="Z1187" s="193"/>
      <c r="AA1187" s="200"/>
      <c r="AB1187" s="200"/>
      <c r="AG1187" s="200" t="s">
        <v>398</v>
      </c>
      <c r="AK1187" s="200"/>
      <c r="AM1187" s="200"/>
    </row>
    <row r="1188" spans="1:39" s="108" customFormat="1" ht="22.5" customHeight="1">
      <c r="A1188" s="194" t="s">
        <v>2400</v>
      </c>
      <c r="B1188" s="195" t="s">
        <v>1068</v>
      </c>
      <c r="C1188" s="1145" t="s">
        <v>1069</v>
      </c>
      <c r="D1188" s="1145"/>
      <c r="E1188" s="1145"/>
      <c r="F1188" s="196" t="s">
        <v>486</v>
      </c>
      <c r="G1188" s="196"/>
      <c r="H1188" s="196"/>
      <c r="I1188" s="251">
        <v>1</v>
      </c>
      <c r="J1188" s="198"/>
      <c r="K1188" s="196"/>
      <c r="L1188" s="198"/>
      <c r="M1188" s="196"/>
      <c r="N1188" s="199"/>
      <c r="Z1188" s="193"/>
      <c r="AA1188" s="200"/>
      <c r="AB1188" s="200" t="s">
        <v>1069</v>
      </c>
      <c r="AG1188" s="200"/>
      <c r="AK1188" s="200"/>
      <c r="AM1188" s="200"/>
    </row>
    <row r="1189" spans="1:39" s="108" customFormat="1" ht="33.75" customHeight="1">
      <c r="A1189" s="203"/>
      <c r="B1189" s="204" t="s">
        <v>385</v>
      </c>
      <c r="C1189" s="1141" t="s">
        <v>386</v>
      </c>
      <c r="D1189" s="1141"/>
      <c r="E1189" s="1141"/>
      <c r="F1189" s="1141"/>
      <c r="G1189" s="1141"/>
      <c r="H1189" s="1141"/>
      <c r="I1189" s="1141"/>
      <c r="J1189" s="1141"/>
      <c r="K1189" s="1141"/>
      <c r="L1189" s="1141"/>
      <c r="M1189" s="1141"/>
      <c r="N1189" s="1146"/>
      <c r="Z1189" s="193"/>
      <c r="AA1189" s="200"/>
      <c r="AB1189" s="200"/>
      <c r="AC1189" s="109" t="s">
        <v>386</v>
      </c>
      <c r="AG1189" s="200"/>
      <c r="AK1189" s="200"/>
      <c r="AM1189" s="200"/>
    </row>
    <row r="1190" spans="1:39" s="108" customFormat="1" ht="12">
      <c r="A1190" s="205"/>
      <c r="B1190" s="206">
        <v>1</v>
      </c>
      <c r="C1190" s="1141" t="s">
        <v>446</v>
      </c>
      <c r="D1190" s="1141"/>
      <c r="E1190" s="1141"/>
      <c r="F1190" s="207"/>
      <c r="G1190" s="207"/>
      <c r="H1190" s="207"/>
      <c r="I1190" s="207"/>
      <c r="J1190" s="208">
        <v>8.9</v>
      </c>
      <c r="K1190" s="209">
        <v>1.25</v>
      </c>
      <c r="L1190" s="208">
        <v>11.13</v>
      </c>
      <c r="M1190" s="207"/>
      <c r="N1190" s="210"/>
      <c r="Z1190" s="193"/>
      <c r="AA1190" s="200"/>
      <c r="AB1190" s="200"/>
      <c r="AD1190" s="109" t="s">
        <v>446</v>
      </c>
      <c r="AG1190" s="200"/>
      <c r="AK1190" s="200"/>
      <c r="AM1190" s="200"/>
    </row>
    <row r="1191" spans="1:39" s="108" customFormat="1" ht="12">
      <c r="A1191" s="205"/>
      <c r="B1191" s="206">
        <v>2</v>
      </c>
      <c r="C1191" s="1141" t="s">
        <v>387</v>
      </c>
      <c r="D1191" s="1141"/>
      <c r="E1191" s="1141"/>
      <c r="F1191" s="207"/>
      <c r="G1191" s="207"/>
      <c r="H1191" s="207"/>
      <c r="I1191" s="207"/>
      <c r="J1191" s="208">
        <v>0.66</v>
      </c>
      <c r="K1191" s="209">
        <v>1.25</v>
      </c>
      <c r="L1191" s="208">
        <v>0.83</v>
      </c>
      <c r="M1191" s="207"/>
      <c r="N1191" s="210"/>
      <c r="Z1191" s="193"/>
      <c r="AA1191" s="200"/>
      <c r="AB1191" s="200"/>
      <c r="AD1191" s="109" t="s">
        <v>387</v>
      </c>
      <c r="AG1191" s="200"/>
      <c r="AK1191" s="200"/>
      <c r="AM1191" s="200"/>
    </row>
    <row r="1192" spans="1:39" s="108" customFormat="1" ht="12">
      <c r="A1192" s="205"/>
      <c r="B1192" s="206">
        <v>3</v>
      </c>
      <c r="C1192" s="1141" t="s">
        <v>388</v>
      </c>
      <c r="D1192" s="1141"/>
      <c r="E1192" s="1141"/>
      <c r="F1192" s="207"/>
      <c r="G1192" s="207"/>
      <c r="H1192" s="207"/>
      <c r="I1192" s="207"/>
      <c r="J1192" s="208">
        <v>0.12</v>
      </c>
      <c r="K1192" s="209">
        <v>1.25</v>
      </c>
      <c r="L1192" s="208">
        <v>0.15</v>
      </c>
      <c r="M1192" s="207"/>
      <c r="N1192" s="210"/>
      <c r="Z1192" s="193"/>
      <c r="AA1192" s="200"/>
      <c r="AB1192" s="200"/>
      <c r="AD1192" s="109" t="s">
        <v>388</v>
      </c>
      <c r="AG1192" s="200"/>
      <c r="AK1192" s="200"/>
      <c r="AM1192" s="200"/>
    </row>
    <row r="1193" spans="1:39" s="108" customFormat="1" ht="12">
      <c r="A1193" s="205"/>
      <c r="B1193" s="206">
        <v>4</v>
      </c>
      <c r="C1193" s="1141" t="s">
        <v>447</v>
      </c>
      <c r="D1193" s="1141"/>
      <c r="E1193" s="1141"/>
      <c r="F1193" s="207"/>
      <c r="G1193" s="207"/>
      <c r="H1193" s="207"/>
      <c r="I1193" s="207"/>
      <c r="J1193" s="208">
        <v>0.18</v>
      </c>
      <c r="K1193" s="207"/>
      <c r="L1193" s="208">
        <v>0.18</v>
      </c>
      <c r="M1193" s="207"/>
      <c r="N1193" s="210"/>
      <c r="Z1193" s="193"/>
      <c r="AA1193" s="200"/>
      <c r="AB1193" s="200"/>
      <c r="AD1193" s="109" t="s">
        <v>447</v>
      </c>
      <c r="AG1193" s="200"/>
      <c r="AK1193" s="200"/>
      <c r="AM1193" s="200"/>
    </row>
    <row r="1194" spans="1:39" s="108" customFormat="1" ht="12">
      <c r="A1194" s="205"/>
      <c r="B1194" s="204"/>
      <c r="C1194" s="1141" t="s">
        <v>448</v>
      </c>
      <c r="D1194" s="1141"/>
      <c r="E1194" s="1141"/>
      <c r="F1194" s="207" t="s">
        <v>390</v>
      </c>
      <c r="G1194" s="209">
        <v>1.03</v>
      </c>
      <c r="H1194" s="209">
        <v>1.25</v>
      </c>
      <c r="I1194" s="250">
        <v>1.2875000000000001</v>
      </c>
      <c r="J1194" s="204"/>
      <c r="K1194" s="207"/>
      <c r="L1194" s="204"/>
      <c r="M1194" s="207"/>
      <c r="N1194" s="210"/>
      <c r="Z1194" s="193"/>
      <c r="AA1194" s="200"/>
      <c r="AB1194" s="200"/>
      <c r="AE1194" s="109" t="s">
        <v>448</v>
      </c>
      <c r="AG1194" s="200"/>
      <c r="AK1194" s="200"/>
      <c r="AM1194" s="200"/>
    </row>
    <row r="1195" spans="1:39" s="108" customFormat="1" ht="12">
      <c r="A1195" s="205"/>
      <c r="B1195" s="204"/>
      <c r="C1195" s="1141" t="s">
        <v>389</v>
      </c>
      <c r="D1195" s="1141"/>
      <c r="E1195" s="1141"/>
      <c r="F1195" s="207" t="s">
        <v>390</v>
      </c>
      <c r="G1195" s="209">
        <v>0.01</v>
      </c>
      <c r="H1195" s="209">
        <v>1.25</v>
      </c>
      <c r="I1195" s="250">
        <v>1.2500000000000001E-2</v>
      </c>
      <c r="J1195" s="204"/>
      <c r="K1195" s="207"/>
      <c r="L1195" s="204"/>
      <c r="M1195" s="207"/>
      <c r="N1195" s="210"/>
      <c r="Z1195" s="193"/>
      <c r="AA1195" s="200"/>
      <c r="AB1195" s="200"/>
      <c r="AE1195" s="109" t="s">
        <v>389</v>
      </c>
      <c r="AG1195" s="200"/>
      <c r="AK1195" s="200"/>
      <c r="AM1195" s="200"/>
    </row>
    <row r="1196" spans="1:39" s="108" customFormat="1" ht="12" customHeight="1">
      <c r="A1196" s="205"/>
      <c r="B1196" s="204"/>
      <c r="C1196" s="1150" t="s">
        <v>391</v>
      </c>
      <c r="D1196" s="1150"/>
      <c r="E1196" s="1150"/>
      <c r="F1196" s="212"/>
      <c r="G1196" s="212"/>
      <c r="H1196" s="212"/>
      <c r="I1196" s="212"/>
      <c r="J1196" s="213">
        <v>9.74</v>
      </c>
      <c r="K1196" s="212"/>
      <c r="L1196" s="213">
        <v>12.14</v>
      </c>
      <c r="M1196" s="212"/>
      <c r="N1196" s="214"/>
      <c r="Z1196" s="193"/>
      <c r="AA1196" s="200"/>
      <c r="AB1196" s="200"/>
      <c r="AF1196" s="109" t="s">
        <v>391</v>
      </c>
      <c r="AG1196" s="200"/>
      <c r="AK1196" s="200"/>
      <c r="AM1196" s="200"/>
    </row>
    <row r="1197" spans="1:39" s="108" customFormat="1" ht="12">
      <c r="A1197" s="205"/>
      <c r="B1197" s="204"/>
      <c r="C1197" s="1141" t="s">
        <v>392</v>
      </c>
      <c r="D1197" s="1141"/>
      <c r="E1197" s="1141"/>
      <c r="F1197" s="207"/>
      <c r="G1197" s="207"/>
      <c r="H1197" s="207"/>
      <c r="I1197" s="207"/>
      <c r="J1197" s="204"/>
      <c r="K1197" s="207"/>
      <c r="L1197" s="208">
        <v>11.28</v>
      </c>
      <c r="M1197" s="207"/>
      <c r="N1197" s="210"/>
      <c r="Z1197" s="193"/>
      <c r="AA1197" s="200"/>
      <c r="AB1197" s="200"/>
      <c r="AE1197" s="109" t="s">
        <v>392</v>
      </c>
      <c r="AG1197" s="200"/>
      <c r="AK1197" s="200"/>
      <c r="AM1197" s="200"/>
    </row>
    <row r="1198" spans="1:39" s="108" customFormat="1" ht="22.5" customHeight="1">
      <c r="A1198" s="205"/>
      <c r="B1198" s="204" t="s">
        <v>916</v>
      </c>
      <c r="C1198" s="1141" t="s">
        <v>917</v>
      </c>
      <c r="D1198" s="1141"/>
      <c r="E1198" s="1141"/>
      <c r="F1198" s="207" t="s">
        <v>395</v>
      </c>
      <c r="G1198" s="215">
        <v>90</v>
      </c>
      <c r="H1198" s="207"/>
      <c r="I1198" s="215">
        <v>90</v>
      </c>
      <c r="J1198" s="204"/>
      <c r="K1198" s="207"/>
      <c r="L1198" s="208">
        <v>10.15</v>
      </c>
      <c r="M1198" s="207"/>
      <c r="N1198" s="210"/>
      <c r="Z1198" s="193"/>
      <c r="AA1198" s="200"/>
      <c r="AB1198" s="200"/>
      <c r="AE1198" s="109" t="s">
        <v>917</v>
      </c>
      <c r="AG1198" s="200"/>
      <c r="AK1198" s="200"/>
      <c r="AM1198" s="200"/>
    </row>
    <row r="1199" spans="1:39" s="108" customFormat="1" ht="22.5" customHeight="1">
      <c r="A1199" s="205"/>
      <c r="B1199" s="204" t="s">
        <v>918</v>
      </c>
      <c r="C1199" s="1141" t="s">
        <v>919</v>
      </c>
      <c r="D1199" s="1141"/>
      <c r="E1199" s="1141"/>
      <c r="F1199" s="207" t="s">
        <v>395</v>
      </c>
      <c r="G1199" s="215">
        <v>46</v>
      </c>
      <c r="H1199" s="207"/>
      <c r="I1199" s="215">
        <v>46</v>
      </c>
      <c r="J1199" s="204"/>
      <c r="K1199" s="207"/>
      <c r="L1199" s="208">
        <v>5.19</v>
      </c>
      <c r="M1199" s="207"/>
      <c r="N1199" s="210"/>
      <c r="Z1199" s="193"/>
      <c r="AA1199" s="200"/>
      <c r="AB1199" s="200"/>
      <c r="AE1199" s="109" t="s">
        <v>919</v>
      </c>
      <c r="AG1199" s="200"/>
      <c r="AK1199" s="200"/>
      <c r="AM1199" s="200"/>
    </row>
    <row r="1200" spans="1:39" s="108" customFormat="1" ht="12" customHeight="1">
      <c r="A1200" s="216"/>
      <c r="B1200" s="217"/>
      <c r="C1200" s="1145" t="s">
        <v>398</v>
      </c>
      <c r="D1200" s="1145"/>
      <c r="E1200" s="1145"/>
      <c r="F1200" s="196"/>
      <c r="G1200" s="196"/>
      <c r="H1200" s="196"/>
      <c r="I1200" s="196"/>
      <c r="J1200" s="198"/>
      <c r="K1200" s="196"/>
      <c r="L1200" s="218">
        <v>27.48</v>
      </c>
      <c r="M1200" s="212"/>
      <c r="N1200" s="199"/>
      <c r="Z1200" s="193"/>
      <c r="AA1200" s="200"/>
      <c r="AB1200" s="200"/>
      <c r="AG1200" s="200" t="s">
        <v>398</v>
      </c>
      <c r="AK1200" s="200"/>
      <c r="AM1200" s="200"/>
    </row>
    <row r="1201" spans="1:39" s="108" customFormat="1" ht="45" customHeight="1">
      <c r="A1201" s="194" t="s">
        <v>2401</v>
      </c>
      <c r="B1201" s="195" t="s">
        <v>2402</v>
      </c>
      <c r="C1201" s="1145" t="s">
        <v>2175</v>
      </c>
      <c r="D1201" s="1145"/>
      <c r="E1201" s="1145"/>
      <c r="F1201" s="196" t="s">
        <v>2067</v>
      </c>
      <c r="G1201" s="196"/>
      <c r="H1201" s="196"/>
      <c r="I1201" s="251">
        <v>1</v>
      </c>
      <c r="J1201" s="222">
        <v>4715</v>
      </c>
      <c r="K1201" s="219">
        <v>1.04236</v>
      </c>
      <c r="L1201" s="218">
        <v>990.93</v>
      </c>
      <c r="M1201" s="247">
        <v>4.96</v>
      </c>
      <c r="N1201" s="260">
        <v>4915</v>
      </c>
      <c r="Z1201" s="193"/>
      <c r="AA1201" s="200"/>
      <c r="AB1201" s="200" t="s">
        <v>2175</v>
      </c>
      <c r="AG1201" s="200"/>
      <c r="AK1201" s="200"/>
      <c r="AM1201" s="200"/>
    </row>
    <row r="1202" spans="1:39" s="108" customFormat="1" ht="12" customHeight="1">
      <c r="A1202" s="216"/>
      <c r="B1202" s="217"/>
      <c r="C1202" s="1141" t="s">
        <v>923</v>
      </c>
      <c r="D1202" s="1141"/>
      <c r="E1202" s="1141"/>
      <c r="F1202" s="1141"/>
      <c r="G1202" s="1141"/>
      <c r="H1202" s="1141"/>
      <c r="I1202" s="1141"/>
      <c r="J1202" s="1141"/>
      <c r="K1202" s="1141"/>
      <c r="L1202" s="1141"/>
      <c r="M1202" s="1141"/>
      <c r="N1202" s="1146"/>
      <c r="Z1202" s="193"/>
      <c r="AA1202" s="200"/>
      <c r="AB1202" s="200"/>
      <c r="AG1202" s="200"/>
      <c r="AH1202" s="109" t="s">
        <v>923</v>
      </c>
      <c r="AK1202" s="200"/>
      <c r="AM1202" s="200"/>
    </row>
    <row r="1203" spans="1:39" s="108" customFormat="1" ht="12" customHeight="1">
      <c r="A1203" s="201"/>
      <c r="B1203" s="202"/>
      <c r="C1203" s="1141" t="s">
        <v>2176</v>
      </c>
      <c r="D1203" s="1141"/>
      <c r="E1203" s="1141"/>
      <c r="F1203" s="1141"/>
      <c r="G1203" s="1141"/>
      <c r="H1203" s="1141"/>
      <c r="I1203" s="1141"/>
      <c r="J1203" s="1141"/>
      <c r="K1203" s="1141"/>
      <c r="L1203" s="1141"/>
      <c r="M1203" s="1141"/>
      <c r="N1203" s="1146"/>
      <c r="Z1203" s="193"/>
      <c r="AA1203" s="200"/>
      <c r="AB1203" s="200"/>
      <c r="AG1203" s="200"/>
      <c r="AI1203" s="109" t="s">
        <v>2176</v>
      </c>
      <c r="AK1203" s="200"/>
      <c r="AM1203" s="200"/>
    </row>
    <row r="1204" spans="1:39" s="108" customFormat="1" ht="22.5" customHeight="1">
      <c r="A1204" s="203"/>
      <c r="B1204" s="204" t="s">
        <v>925</v>
      </c>
      <c r="C1204" s="1141" t="s">
        <v>926</v>
      </c>
      <c r="D1204" s="1141"/>
      <c r="E1204" s="1141"/>
      <c r="F1204" s="1141"/>
      <c r="G1204" s="1141"/>
      <c r="H1204" s="1141"/>
      <c r="I1204" s="1141"/>
      <c r="J1204" s="1141"/>
      <c r="K1204" s="1141"/>
      <c r="L1204" s="1141"/>
      <c r="M1204" s="1141"/>
      <c r="N1204" s="1146"/>
      <c r="Z1204" s="193"/>
      <c r="AA1204" s="200"/>
      <c r="AB1204" s="200"/>
      <c r="AC1204" s="109" t="s">
        <v>926</v>
      </c>
      <c r="AG1204" s="200"/>
      <c r="AK1204" s="200"/>
      <c r="AM1204" s="200"/>
    </row>
    <row r="1205" spans="1:39" s="108" customFormat="1" ht="22.5" customHeight="1">
      <c r="A1205" s="203"/>
      <c r="B1205" s="204" t="s">
        <v>927</v>
      </c>
      <c r="C1205" s="1141" t="s">
        <v>928</v>
      </c>
      <c r="D1205" s="1141"/>
      <c r="E1205" s="1141"/>
      <c r="F1205" s="1141"/>
      <c r="G1205" s="1141"/>
      <c r="H1205" s="1141"/>
      <c r="I1205" s="1141"/>
      <c r="J1205" s="1141"/>
      <c r="K1205" s="1141"/>
      <c r="L1205" s="1141"/>
      <c r="M1205" s="1141"/>
      <c r="N1205" s="1146"/>
      <c r="Z1205" s="193"/>
      <c r="AA1205" s="200"/>
      <c r="AB1205" s="200"/>
      <c r="AC1205" s="109" t="s">
        <v>928</v>
      </c>
      <c r="AG1205" s="200"/>
      <c r="AK1205" s="200"/>
      <c r="AM1205" s="200"/>
    </row>
    <row r="1206" spans="1:39" s="108" customFormat="1" ht="12" customHeight="1">
      <c r="A1206" s="216"/>
      <c r="B1206" s="217"/>
      <c r="C1206" s="1145" t="s">
        <v>398</v>
      </c>
      <c r="D1206" s="1145"/>
      <c r="E1206" s="1145"/>
      <c r="F1206" s="196"/>
      <c r="G1206" s="196"/>
      <c r="H1206" s="196"/>
      <c r="I1206" s="196"/>
      <c r="J1206" s="198"/>
      <c r="K1206" s="196"/>
      <c r="L1206" s="218">
        <v>990.93</v>
      </c>
      <c r="M1206" s="212"/>
      <c r="N1206" s="260">
        <v>4915</v>
      </c>
      <c r="Z1206" s="193"/>
      <c r="AA1206" s="200"/>
      <c r="AB1206" s="200"/>
      <c r="AG1206" s="200" t="s">
        <v>398</v>
      </c>
      <c r="AK1206" s="200"/>
      <c r="AM1206" s="200"/>
    </row>
    <row r="1207" spans="1:39" s="108" customFormat="1" ht="45" customHeight="1">
      <c r="A1207" s="194" t="s">
        <v>2403</v>
      </c>
      <c r="B1207" s="195" t="s">
        <v>2404</v>
      </c>
      <c r="C1207" s="1145" t="s">
        <v>2178</v>
      </c>
      <c r="D1207" s="1145"/>
      <c r="E1207" s="1145"/>
      <c r="F1207" s="196" t="s">
        <v>2067</v>
      </c>
      <c r="G1207" s="196"/>
      <c r="H1207" s="196"/>
      <c r="I1207" s="251">
        <v>1</v>
      </c>
      <c r="J1207" s="218">
        <v>965</v>
      </c>
      <c r="K1207" s="219">
        <v>1.04236</v>
      </c>
      <c r="L1207" s="218">
        <v>202.82</v>
      </c>
      <c r="M1207" s="247">
        <v>4.96</v>
      </c>
      <c r="N1207" s="260">
        <v>1006</v>
      </c>
      <c r="Z1207" s="193"/>
      <c r="AA1207" s="200"/>
      <c r="AB1207" s="200" t="s">
        <v>2178</v>
      </c>
      <c r="AG1207" s="200"/>
      <c r="AK1207" s="200"/>
      <c r="AM1207" s="200"/>
    </row>
    <row r="1208" spans="1:39" s="108" customFormat="1" ht="12" customHeight="1">
      <c r="A1208" s="216"/>
      <c r="B1208" s="217"/>
      <c r="C1208" s="1141" t="s">
        <v>923</v>
      </c>
      <c r="D1208" s="1141"/>
      <c r="E1208" s="1141"/>
      <c r="F1208" s="1141"/>
      <c r="G1208" s="1141"/>
      <c r="H1208" s="1141"/>
      <c r="I1208" s="1141"/>
      <c r="J1208" s="1141"/>
      <c r="K1208" s="1141"/>
      <c r="L1208" s="1141"/>
      <c r="M1208" s="1141"/>
      <c r="N1208" s="1146"/>
      <c r="Z1208" s="193"/>
      <c r="AA1208" s="200"/>
      <c r="AB1208" s="200"/>
      <c r="AG1208" s="200"/>
      <c r="AH1208" s="109" t="s">
        <v>923</v>
      </c>
      <c r="AK1208" s="200"/>
      <c r="AM1208" s="200"/>
    </row>
    <row r="1209" spans="1:39" s="108" customFormat="1" ht="12" customHeight="1">
      <c r="A1209" s="201"/>
      <c r="B1209" s="202"/>
      <c r="C1209" s="1141" t="s">
        <v>2179</v>
      </c>
      <c r="D1209" s="1141"/>
      <c r="E1209" s="1141"/>
      <c r="F1209" s="1141"/>
      <c r="G1209" s="1141"/>
      <c r="H1209" s="1141"/>
      <c r="I1209" s="1141"/>
      <c r="J1209" s="1141"/>
      <c r="K1209" s="1141"/>
      <c r="L1209" s="1141"/>
      <c r="M1209" s="1141"/>
      <c r="N1209" s="1146"/>
      <c r="Z1209" s="193"/>
      <c r="AA1209" s="200"/>
      <c r="AB1209" s="200"/>
      <c r="AG1209" s="200"/>
      <c r="AI1209" s="109" t="s">
        <v>2179</v>
      </c>
      <c r="AK1209" s="200"/>
      <c r="AM1209" s="200"/>
    </row>
    <row r="1210" spans="1:39" s="108" customFormat="1" ht="22.5" customHeight="1">
      <c r="A1210" s="203"/>
      <c r="B1210" s="204" t="s">
        <v>925</v>
      </c>
      <c r="C1210" s="1141" t="s">
        <v>926</v>
      </c>
      <c r="D1210" s="1141"/>
      <c r="E1210" s="1141"/>
      <c r="F1210" s="1141"/>
      <c r="G1210" s="1141"/>
      <c r="H1210" s="1141"/>
      <c r="I1210" s="1141"/>
      <c r="J1210" s="1141"/>
      <c r="K1210" s="1141"/>
      <c r="L1210" s="1141"/>
      <c r="M1210" s="1141"/>
      <c r="N1210" s="1146"/>
      <c r="Z1210" s="193"/>
      <c r="AA1210" s="200"/>
      <c r="AB1210" s="200"/>
      <c r="AC1210" s="109" t="s">
        <v>926</v>
      </c>
      <c r="AG1210" s="200"/>
      <c r="AK1210" s="200"/>
      <c r="AM1210" s="200"/>
    </row>
    <row r="1211" spans="1:39" s="108" customFormat="1" ht="22.5" customHeight="1">
      <c r="A1211" s="203"/>
      <c r="B1211" s="204" t="s">
        <v>927</v>
      </c>
      <c r="C1211" s="1141" t="s">
        <v>928</v>
      </c>
      <c r="D1211" s="1141"/>
      <c r="E1211" s="1141"/>
      <c r="F1211" s="1141"/>
      <c r="G1211" s="1141"/>
      <c r="H1211" s="1141"/>
      <c r="I1211" s="1141"/>
      <c r="J1211" s="1141"/>
      <c r="K1211" s="1141"/>
      <c r="L1211" s="1141"/>
      <c r="M1211" s="1141"/>
      <c r="N1211" s="1146"/>
      <c r="Z1211" s="193"/>
      <c r="AA1211" s="200"/>
      <c r="AB1211" s="200"/>
      <c r="AC1211" s="109" t="s">
        <v>928</v>
      </c>
      <c r="AG1211" s="200"/>
      <c r="AK1211" s="200"/>
      <c r="AM1211" s="200"/>
    </row>
    <row r="1212" spans="1:39" s="108" customFormat="1" ht="12" customHeight="1">
      <c r="A1212" s="216"/>
      <c r="B1212" s="217"/>
      <c r="C1212" s="1145" t="s">
        <v>398</v>
      </c>
      <c r="D1212" s="1145"/>
      <c r="E1212" s="1145"/>
      <c r="F1212" s="196"/>
      <c r="G1212" s="196"/>
      <c r="H1212" s="196"/>
      <c r="I1212" s="196"/>
      <c r="J1212" s="198"/>
      <c r="K1212" s="196"/>
      <c r="L1212" s="218">
        <v>202.82</v>
      </c>
      <c r="M1212" s="212"/>
      <c r="N1212" s="260">
        <v>1006</v>
      </c>
      <c r="Z1212" s="193"/>
      <c r="AA1212" s="200"/>
      <c r="AB1212" s="200"/>
      <c r="AG1212" s="200" t="s">
        <v>398</v>
      </c>
      <c r="AK1212" s="200"/>
      <c r="AM1212" s="200"/>
    </row>
    <row r="1213" spans="1:39" s="108" customFormat="1" ht="12" customHeight="1">
      <c r="A1213" s="194" t="s">
        <v>2405</v>
      </c>
      <c r="B1213" s="195" t="s">
        <v>1038</v>
      </c>
      <c r="C1213" s="1145" t="s">
        <v>1039</v>
      </c>
      <c r="D1213" s="1145"/>
      <c r="E1213" s="1145"/>
      <c r="F1213" s="196" t="s">
        <v>486</v>
      </c>
      <c r="G1213" s="196"/>
      <c r="H1213" s="196"/>
      <c r="I1213" s="251">
        <v>1</v>
      </c>
      <c r="J1213" s="198"/>
      <c r="K1213" s="196"/>
      <c r="L1213" s="198"/>
      <c r="M1213" s="196"/>
      <c r="N1213" s="199"/>
      <c r="Z1213" s="193"/>
      <c r="AA1213" s="200"/>
      <c r="AB1213" s="200" t="s">
        <v>1039</v>
      </c>
      <c r="AG1213" s="200"/>
      <c r="AK1213" s="200"/>
      <c r="AM1213" s="200"/>
    </row>
    <row r="1214" spans="1:39" s="108" customFormat="1" ht="33.75" customHeight="1">
      <c r="A1214" s="203"/>
      <c r="B1214" s="204" t="s">
        <v>385</v>
      </c>
      <c r="C1214" s="1141" t="s">
        <v>386</v>
      </c>
      <c r="D1214" s="1141"/>
      <c r="E1214" s="1141"/>
      <c r="F1214" s="1141"/>
      <c r="G1214" s="1141"/>
      <c r="H1214" s="1141"/>
      <c r="I1214" s="1141"/>
      <c r="J1214" s="1141"/>
      <c r="K1214" s="1141"/>
      <c r="L1214" s="1141"/>
      <c r="M1214" s="1141"/>
      <c r="N1214" s="1146"/>
      <c r="Z1214" s="193"/>
      <c r="AA1214" s="200"/>
      <c r="AB1214" s="200"/>
      <c r="AC1214" s="109" t="s">
        <v>386</v>
      </c>
      <c r="AG1214" s="200"/>
      <c r="AK1214" s="200"/>
      <c r="AM1214" s="200"/>
    </row>
    <row r="1215" spans="1:39" s="108" customFormat="1" ht="12">
      <c r="A1215" s="205"/>
      <c r="B1215" s="206">
        <v>1</v>
      </c>
      <c r="C1215" s="1141" t="s">
        <v>446</v>
      </c>
      <c r="D1215" s="1141"/>
      <c r="E1215" s="1141"/>
      <c r="F1215" s="207"/>
      <c r="G1215" s="207"/>
      <c r="H1215" s="207"/>
      <c r="I1215" s="207"/>
      <c r="J1215" s="208">
        <v>10.220000000000001</v>
      </c>
      <c r="K1215" s="209">
        <v>1.25</v>
      </c>
      <c r="L1215" s="208">
        <v>12.78</v>
      </c>
      <c r="M1215" s="207"/>
      <c r="N1215" s="210"/>
      <c r="Z1215" s="193"/>
      <c r="AA1215" s="200"/>
      <c r="AB1215" s="200"/>
      <c r="AD1215" s="109" t="s">
        <v>446</v>
      </c>
      <c r="AG1215" s="200"/>
      <c r="AK1215" s="200"/>
      <c r="AM1215" s="200"/>
    </row>
    <row r="1216" spans="1:39" s="108" customFormat="1" ht="12">
      <c r="A1216" s="205"/>
      <c r="B1216" s="206">
        <v>4</v>
      </c>
      <c r="C1216" s="1141" t="s">
        <v>447</v>
      </c>
      <c r="D1216" s="1141"/>
      <c r="E1216" s="1141"/>
      <c r="F1216" s="207"/>
      <c r="G1216" s="207"/>
      <c r="H1216" s="207"/>
      <c r="I1216" s="207"/>
      <c r="J1216" s="208">
        <v>0.38</v>
      </c>
      <c r="K1216" s="207"/>
      <c r="L1216" s="208">
        <v>0.38</v>
      </c>
      <c r="M1216" s="207"/>
      <c r="N1216" s="210"/>
      <c r="Z1216" s="193"/>
      <c r="AA1216" s="200"/>
      <c r="AB1216" s="200"/>
      <c r="AD1216" s="109" t="s">
        <v>447</v>
      </c>
      <c r="AG1216" s="200"/>
      <c r="AK1216" s="200"/>
      <c r="AM1216" s="200"/>
    </row>
    <row r="1217" spans="1:39" s="108" customFormat="1" ht="12">
      <c r="A1217" s="205"/>
      <c r="B1217" s="204"/>
      <c r="C1217" s="1141" t="s">
        <v>448</v>
      </c>
      <c r="D1217" s="1141"/>
      <c r="E1217" s="1141"/>
      <c r="F1217" s="207" t="s">
        <v>390</v>
      </c>
      <c r="G1217" s="209">
        <v>1.03</v>
      </c>
      <c r="H1217" s="209">
        <v>1.25</v>
      </c>
      <c r="I1217" s="250">
        <v>1.2875000000000001</v>
      </c>
      <c r="J1217" s="204"/>
      <c r="K1217" s="207"/>
      <c r="L1217" s="204"/>
      <c r="M1217" s="207"/>
      <c r="N1217" s="210"/>
      <c r="Z1217" s="193"/>
      <c r="AA1217" s="200"/>
      <c r="AB1217" s="200"/>
      <c r="AE1217" s="109" t="s">
        <v>448</v>
      </c>
      <c r="AG1217" s="200"/>
      <c r="AK1217" s="200"/>
      <c r="AM1217" s="200"/>
    </row>
    <row r="1218" spans="1:39" s="108" customFormat="1" ht="12" customHeight="1">
      <c r="A1218" s="205"/>
      <c r="B1218" s="204"/>
      <c r="C1218" s="1150" t="s">
        <v>391</v>
      </c>
      <c r="D1218" s="1150"/>
      <c r="E1218" s="1150"/>
      <c r="F1218" s="212"/>
      <c r="G1218" s="212"/>
      <c r="H1218" s="212"/>
      <c r="I1218" s="212"/>
      <c r="J1218" s="213">
        <v>10.6</v>
      </c>
      <c r="K1218" s="212"/>
      <c r="L1218" s="213">
        <v>13.16</v>
      </c>
      <c r="M1218" s="212"/>
      <c r="N1218" s="214"/>
      <c r="Z1218" s="193"/>
      <c r="AA1218" s="200"/>
      <c r="AB1218" s="200"/>
      <c r="AF1218" s="109" t="s">
        <v>391</v>
      </c>
      <c r="AG1218" s="200"/>
      <c r="AK1218" s="200"/>
      <c r="AM1218" s="200"/>
    </row>
    <row r="1219" spans="1:39" s="108" customFormat="1" ht="12">
      <c r="A1219" s="205"/>
      <c r="B1219" s="204"/>
      <c r="C1219" s="1141" t="s">
        <v>392</v>
      </c>
      <c r="D1219" s="1141"/>
      <c r="E1219" s="1141"/>
      <c r="F1219" s="207"/>
      <c r="G1219" s="207"/>
      <c r="H1219" s="207"/>
      <c r="I1219" s="207"/>
      <c r="J1219" s="204"/>
      <c r="K1219" s="207"/>
      <c r="L1219" s="208">
        <v>12.78</v>
      </c>
      <c r="M1219" s="207"/>
      <c r="N1219" s="210"/>
      <c r="Z1219" s="193"/>
      <c r="AA1219" s="200"/>
      <c r="AB1219" s="200"/>
      <c r="AE1219" s="109" t="s">
        <v>392</v>
      </c>
      <c r="AG1219" s="200"/>
      <c r="AK1219" s="200"/>
      <c r="AM1219" s="200"/>
    </row>
    <row r="1220" spans="1:39" s="108" customFormat="1" ht="22.5" customHeight="1">
      <c r="A1220" s="205"/>
      <c r="B1220" s="204" t="s">
        <v>885</v>
      </c>
      <c r="C1220" s="1141" t="s">
        <v>886</v>
      </c>
      <c r="D1220" s="1141"/>
      <c r="E1220" s="1141"/>
      <c r="F1220" s="207" t="s">
        <v>395</v>
      </c>
      <c r="G1220" s="215">
        <v>97</v>
      </c>
      <c r="H1220" s="207"/>
      <c r="I1220" s="215">
        <v>97</v>
      </c>
      <c r="J1220" s="204"/>
      <c r="K1220" s="207"/>
      <c r="L1220" s="208">
        <v>12.4</v>
      </c>
      <c r="M1220" s="207"/>
      <c r="N1220" s="210"/>
      <c r="Z1220" s="193"/>
      <c r="AA1220" s="200"/>
      <c r="AB1220" s="200"/>
      <c r="AE1220" s="109" t="s">
        <v>886</v>
      </c>
      <c r="AG1220" s="200"/>
      <c r="AK1220" s="200"/>
      <c r="AM1220" s="200"/>
    </row>
    <row r="1221" spans="1:39" s="108" customFormat="1" ht="22.5" customHeight="1">
      <c r="A1221" s="205"/>
      <c r="B1221" s="204" t="s">
        <v>887</v>
      </c>
      <c r="C1221" s="1141" t="s">
        <v>888</v>
      </c>
      <c r="D1221" s="1141"/>
      <c r="E1221" s="1141"/>
      <c r="F1221" s="207" t="s">
        <v>395</v>
      </c>
      <c r="G1221" s="215">
        <v>51</v>
      </c>
      <c r="H1221" s="207"/>
      <c r="I1221" s="215">
        <v>51</v>
      </c>
      <c r="J1221" s="204"/>
      <c r="K1221" s="207"/>
      <c r="L1221" s="208">
        <v>6.52</v>
      </c>
      <c r="M1221" s="207"/>
      <c r="N1221" s="210"/>
      <c r="Z1221" s="193"/>
      <c r="AA1221" s="200"/>
      <c r="AB1221" s="200"/>
      <c r="AE1221" s="109" t="s">
        <v>888</v>
      </c>
      <c r="AG1221" s="200"/>
      <c r="AK1221" s="200"/>
      <c r="AM1221" s="200"/>
    </row>
    <row r="1222" spans="1:39" s="108" customFormat="1" ht="12" customHeight="1">
      <c r="A1222" s="216"/>
      <c r="B1222" s="217"/>
      <c r="C1222" s="1145" t="s">
        <v>398</v>
      </c>
      <c r="D1222" s="1145"/>
      <c r="E1222" s="1145"/>
      <c r="F1222" s="196"/>
      <c r="G1222" s="196"/>
      <c r="H1222" s="196"/>
      <c r="I1222" s="196"/>
      <c r="J1222" s="198"/>
      <c r="K1222" s="196"/>
      <c r="L1222" s="218">
        <v>32.08</v>
      </c>
      <c r="M1222" s="212"/>
      <c r="N1222" s="199"/>
      <c r="Z1222" s="193"/>
      <c r="AA1222" s="200"/>
      <c r="AB1222" s="200"/>
      <c r="AG1222" s="200" t="s">
        <v>398</v>
      </c>
      <c r="AK1222" s="200"/>
      <c r="AM1222" s="200"/>
    </row>
    <row r="1223" spans="1:39" s="108" customFormat="1" ht="45" customHeight="1">
      <c r="A1223" s="194" t="s">
        <v>2406</v>
      </c>
      <c r="B1223" s="195" t="s">
        <v>2407</v>
      </c>
      <c r="C1223" s="1145" t="s">
        <v>2181</v>
      </c>
      <c r="D1223" s="1145"/>
      <c r="E1223" s="1145"/>
      <c r="F1223" s="196" t="s">
        <v>2067</v>
      </c>
      <c r="G1223" s="196"/>
      <c r="H1223" s="196"/>
      <c r="I1223" s="251">
        <v>1</v>
      </c>
      <c r="J1223" s="218">
        <v>862.5</v>
      </c>
      <c r="K1223" s="219">
        <v>1.04236</v>
      </c>
      <c r="L1223" s="218">
        <v>181.25</v>
      </c>
      <c r="M1223" s="247">
        <v>4.96</v>
      </c>
      <c r="N1223" s="262">
        <v>899</v>
      </c>
      <c r="Z1223" s="193"/>
      <c r="AA1223" s="200"/>
      <c r="AB1223" s="200" t="s">
        <v>2181</v>
      </c>
      <c r="AG1223" s="200"/>
      <c r="AK1223" s="200"/>
      <c r="AM1223" s="200"/>
    </row>
    <row r="1224" spans="1:39" s="108" customFormat="1" ht="12" customHeight="1">
      <c r="A1224" s="216"/>
      <c r="B1224" s="217"/>
      <c r="C1224" s="1141" t="s">
        <v>1043</v>
      </c>
      <c r="D1224" s="1141"/>
      <c r="E1224" s="1141"/>
      <c r="F1224" s="1141"/>
      <c r="G1224" s="1141"/>
      <c r="H1224" s="1141"/>
      <c r="I1224" s="1141"/>
      <c r="J1224" s="1141"/>
      <c r="K1224" s="1141"/>
      <c r="L1224" s="1141"/>
      <c r="M1224" s="1141"/>
      <c r="N1224" s="1146"/>
      <c r="Z1224" s="193"/>
      <c r="AA1224" s="200"/>
      <c r="AB1224" s="200"/>
      <c r="AG1224" s="200"/>
      <c r="AH1224" s="109" t="s">
        <v>1043</v>
      </c>
      <c r="AK1224" s="200"/>
      <c r="AM1224" s="200"/>
    </row>
    <row r="1225" spans="1:39" s="108" customFormat="1" ht="12" customHeight="1">
      <c r="A1225" s="201"/>
      <c r="B1225" s="202"/>
      <c r="C1225" s="1141" t="s">
        <v>2182</v>
      </c>
      <c r="D1225" s="1141"/>
      <c r="E1225" s="1141"/>
      <c r="F1225" s="1141"/>
      <c r="G1225" s="1141"/>
      <c r="H1225" s="1141"/>
      <c r="I1225" s="1141"/>
      <c r="J1225" s="1141"/>
      <c r="K1225" s="1141"/>
      <c r="L1225" s="1141"/>
      <c r="M1225" s="1141"/>
      <c r="N1225" s="1146"/>
      <c r="Z1225" s="193"/>
      <c r="AA1225" s="200"/>
      <c r="AB1225" s="200"/>
      <c r="AG1225" s="200"/>
      <c r="AI1225" s="109" t="s">
        <v>2182</v>
      </c>
      <c r="AK1225" s="200"/>
      <c r="AM1225" s="200"/>
    </row>
    <row r="1226" spans="1:39" s="108" customFormat="1" ht="22.5" customHeight="1">
      <c r="A1226" s="203"/>
      <c r="B1226" s="204" t="s">
        <v>925</v>
      </c>
      <c r="C1226" s="1141" t="s">
        <v>926</v>
      </c>
      <c r="D1226" s="1141"/>
      <c r="E1226" s="1141"/>
      <c r="F1226" s="1141"/>
      <c r="G1226" s="1141"/>
      <c r="H1226" s="1141"/>
      <c r="I1226" s="1141"/>
      <c r="J1226" s="1141"/>
      <c r="K1226" s="1141"/>
      <c r="L1226" s="1141"/>
      <c r="M1226" s="1141"/>
      <c r="N1226" s="1146"/>
      <c r="Z1226" s="193"/>
      <c r="AA1226" s="200"/>
      <c r="AB1226" s="200"/>
      <c r="AC1226" s="109" t="s">
        <v>926</v>
      </c>
      <c r="AG1226" s="200"/>
      <c r="AK1226" s="200"/>
      <c r="AM1226" s="200"/>
    </row>
    <row r="1227" spans="1:39" s="108" customFormat="1" ht="22.5" customHeight="1">
      <c r="A1227" s="203"/>
      <c r="B1227" s="204" t="s">
        <v>927</v>
      </c>
      <c r="C1227" s="1141" t="s">
        <v>928</v>
      </c>
      <c r="D1227" s="1141"/>
      <c r="E1227" s="1141"/>
      <c r="F1227" s="1141"/>
      <c r="G1227" s="1141"/>
      <c r="H1227" s="1141"/>
      <c r="I1227" s="1141"/>
      <c r="J1227" s="1141"/>
      <c r="K1227" s="1141"/>
      <c r="L1227" s="1141"/>
      <c r="M1227" s="1141"/>
      <c r="N1227" s="1146"/>
      <c r="Z1227" s="193"/>
      <c r="AA1227" s="200"/>
      <c r="AB1227" s="200"/>
      <c r="AC1227" s="109" t="s">
        <v>928</v>
      </c>
      <c r="AG1227" s="200"/>
      <c r="AK1227" s="200"/>
      <c r="AM1227" s="200"/>
    </row>
    <row r="1228" spans="1:39" s="108" customFormat="1" ht="12" customHeight="1">
      <c r="A1228" s="216"/>
      <c r="B1228" s="217"/>
      <c r="C1228" s="1145" t="s">
        <v>398</v>
      </c>
      <c r="D1228" s="1145"/>
      <c r="E1228" s="1145"/>
      <c r="F1228" s="196"/>
      <c r="G1228" s="196"/>
      <c r="H1228" s="196"/>
      <c r="I1228" s="196"/>
      <c r="J1228" s="198"/>
      <c r="K1228" s="196"/>
      <c r="L1228" s="218">
        <v>181.25</v>
      </c>
      <c r="M1228" s="212"/>
      <c r="N1228" s="262">
        <v>899</v>
      </c>
      <c r="Z1228" s="193"/>
      <c r="AA1228" s="200"/>
      <c r="AB1228" s="200"/>
      <c r="AG1228" s="200" t="s">
        <v>398</v>
      </c>
      <c r="AK1228" s="200"/>
      <c r="AM1228" s="200"/>
    </row>
    <row r="1229" spans="1:39" s="108" customFormat="1" ht="22.5" customHeight="1">
      <c r="A1229" s="194" t="s">
        <v>2408</v>
      </c>
      <c r="B1229" s="195" t="s">
        <v>1068</v>
      </c>
      <c r="C1229" s="1145" t="s">
        <v>1069</v>
      </c>
      <c r="D1229" s="1145"/>
      <c r="E1229" s="1145"/>
      <c r="F1229" s="196" t="s">
        <v>486</v>
      </c>
      <c r="G1229" s="196"/>
      <c r="H1229" s="196"/>
      <c r="I1229" s="251">
        <v>5</v>
      </c>
      <c r="J1229" s="198"/>
      <c r="K1229" s="196"/>
      <c r="L1229" s="198"/>
      <c r="M1229" s="196"/>
      <c r="N1229" s="199"/>
      <c r="Z1229" s="193"/>
      <c r="AA1229" s="200"/>
      <c r="AB1229" s="200" t="s">
        <v>1069</v>
      </c>
      <c r="AG1229" s="200"/>
      <c r="AK1229" s="200"/>
      <c r="AM1229" s="200"/>
    </row>
    <row r="1230" spans="1:39" s="108" customFormat="1" ht="12">
      <c r="A1230" s="201"/>
      <c r="B1230" s="202"/>
      <c r="C1230" s="1141" t="s">
        <v>2409</v>
      </c>
      <c r="D1230" s="1141"/>
      <c r="E1230" s="1141"/>
      <c r="F1230" s="1141"/>
      <c r="G1230" s="1141"/>
      <c r="H1230" s="1141"/>
      <c r="I1230" s="1141"/>
      <c r="J1230" s="1141"/>
      <c r="K1230" s="1141"/>
      <c r="L1230" s="1141"/>
      <c r="M1230" s="1141"/>
      <c r="N1230" s="1146"/>
      <c r="Z1230" s="193"/>
      <c r="AA1230" s="200"/>
      <c r="AB1230" s="200"/>
      <c r="AG1230" s="200"/>
      <c r="AJ1230" s="109" t="s">
        <v>2409</v>
      </c>
      <c r="AK1230" s="200"/>
      <c r="AM1230" s="200"/>
    </row>
    <row r="1231" spans="1:39" s="108" customFormat="1" ht="33.75" customHeight="1">
      <c r="A1231" s="203"/>
      <c r="B1231" s="204" t="s">
        <v>385</v>
      </c>
      <c r="C1231" s="1141" t="s">
        <v>386</v>
      </c>
      <c r="D1231" s="1141"/>
      <c r="E1231" s="1141"/>
      <c r="F1231" s="1141"/>
      <c r="G1231" s="1141"/>
      <c r="H1231" s="1141"/>
      <c r="I1231" s="1141"/>
      <c r="J1231" s="1141"/>
      <c r="K1231" s="1141"/>
      <c r="L1231" s="1141"/>
      <c r="M1231" s="1141"/>
      <c r="N1231" s="1146"/>
      <c r="Z1231" s="193"/>
      <c r="AA1231" s="200"/>
      <c r="AB1231" s="200"/>
      <c r="AC1231" s="109" t="s">
        <v>386</v>
      </c>
      <c r="AG1231" s="200"/>
      <c r="AK1231" s="200"/>
      <c r="AM1231" s="200"/>
    </row>
    <row r="1232" spans="1:39" s="108" customFormat="1" ht="12">
      <c r="A1232" s="205"/>
      <c r="B1232" s="206">
        <v>1</v>
      </c>
      <c r="C1232" s="1141" t="s">
        <v>446</v>
      </c>
      <c r="D1232" s="1141"/>
      <c r="E1232" s="1141"/>
      <c r="F1232" s="207"/>
      <c r="G1232" s="207"/>
      <c r="H1232" s="207"/>
      <c r="I1232" s="207"/>
      <c r="J1232" s="208">
        <v>8.9</v>
      </c>
      <c r="K1232" s="209">
        <v>1.25</v>
      </c>
      <c r="L1232" s="208">
        <v>55.63</v>
      </c>
      <c r="M1232" s="207"/>
      <c r="N1232" s="210"/>
      <c r="Z1232" s="193"/>
      <c r="AA1232" s="200"/>
      <c r="AB1232" s="200"/>
      <c r="AD1232" s="109" t="s">
        <v>446</v>
      </c>
      <c r="AG1232" s="200"/>
      <c r="AK1232" s="200"/>
      <c r="AM1232" s="200"/>
    </row>
    <row r="1233" spans="1:39" s="108" customFormat="1" ht="12">
      <c r="A1233" s="205"/>
      <c r="B1233" s="206">
        <v>2</v>
      </c>
      <c r="C1233" s="1141" t="s">
        <v>387</v>
      </c>
      <c r="D1233" s="1141"/>
      <c r="E1233" s="1141"/>
      <c r="F1233" s="207"/>
      <c r="G1233" s="207"/>
      <c r="H1233" s="207"/>
      <c r="I1233" s="207"/>
      <c r="J1233" s="208">
        <v>0.66</v>
      </c>
      <c r="K1233" s="209">
        <v>1.25</v>
      </c>
      <c r="L1233" s="208">
        <v>4.13</v>
      </c>
      <c r="M1233" s="207"/>
      <c r="N1233" s="210"/>
      <c r="Z1233" s="193"/>
      <c r="AA1233" s="200"/>
      <c r="AB1233" s="200"/>
      <c r="AD1233" s="109" t="s">
        <v>387</v>
      </c>
      <c r="AG1233" s="200"/>
      <c r="AK1233" s="200"/>
      <c r="AM1233" s="200"/>
    </row>
    <row r="1234" spans="1:39" s="108" customFormat="1" ht="12">
      <c r="A1234" s="205"/>
      <c r="B1234" s="206">
        <v>3</v>
      </c>
      <c r="C1234" s="1141" t="s">
        <v>388</v>
      </c>
      <c r="D1234" s="1141"/>
      <c r="E1234" s="1141"/>
      <c r="F1234" s="207"/>
      <c r="G1234" s="207"/>
      <c r="H1234" s="207"/>
      <c r="I1234" s="207"/>
      <c r="J1234" s="208">
        <v>0.12</v>
      </c>
      <c r="K1234" s="209">
        <v>1.25</v>
      </c>
      <c r="L1234" s="208">
        <v>0.75</v>
      </c>
      <c r="M1234" s="207"/>
      <c r="N1234" s="210"/>
      <c r="Z1234" s="193"/>
      <c r="AA1234" s="200"/>
      <c r="AB1234" s="200"/>
      <c r="AD1234" s="109" t="s">
        <v>388</v>
      </c>
      <c r="AG1234" s="200"/>
      <c r="AK1234" s="200"/>
      <c r="AM1234" s="200"/>
    </row>
    <row r="1235" spans="1:39" s="108" customFormat="1" ht="12">
      <c r="A1235" s="205"/>
      <c r="B1235" s="206">
        <v>4</v>
      </c>
      <c r="C1235" s="1141" t="s">
        <v>447</v>
      </c>
      <c r="D1235" s="1141"/>
      <c r="E1235" s="1141"/>
      <c r="F1235" s="207"/>
      <c r="G1235" s="207"/>
      <c r="H1235" s="207"/>
      <c r="I1235" s="207"/>
      <c r="J1235" s="208">
        <v>0.18</v>
      </c>
      <c r="K1235" s="207"/>
      <c r="L1235" s="208">
        <v>0.9</v>
      </c>
      <c r="M1235" s="207"/>
      <c r="N1235" s="210"/>
      <c r="Z1235" s="193"/>
      <c r="AA1235" s="200"/>
      <c r="AB1235" s="200"/>
      <c r="AD1235" s="109" t="s">
        <v>447</v>
      </c>
      <c r="AG1235" s="200"/>
      <c r="AK1235" s="200"/>
      <c r="AM1235" s="200"/>
    </row>
    <row r="1236" spans="1:39" s="108" customFormat="1" ht="12">
      <c r="A1236" s="205"/>
      <c r="B1236" s="204"/>
      <c r="C1236" s="1141" t="s">
        <v>448</v>
      </c>
      <c r="D1236" s="1141"/>
      <c r="E1236" s="1141"/>
      <c r="F1236" s="207" t="s">
        <v>390</v>
      </c>
      <c r="G1236" s="209">
        <v>1.03</v>
      </c>
      <c r="H1236" s="209">
        <v>1.25</v>
      </c>
      <c r="I1236" s="250">
        <v>6.4375</v>
      </c>
      <c r="J1236" s="204"/>
      <c r="K1236" s="207"/>
      <c r="L1236" s="204"/>
      <c r="M1236" s="207"/>
      <c r="N1236" s="210"/>
      <c r="Z1236" s="193"/>
      <c r="AA1236" s="200"/>
      <c r="AB1236" s="200"/>
      <c r="AE1236" s="109" t="s">
        <v>448</v>
      </c>
      <c r="AG1236" s="200"/>
      <c r="AK1236" s="200"/>
      <c r="AM1236" s="200"/>
    </row>
    <row r="1237" spans="1:39" s="108" customFormat="1" ht="12">
      <c r="A1237" s="205"/>
      <c r="B1237" s="204"/>
      <c r="C1237" s="1141" t="s">
        <v>389</v>
      </c>
      <c r="D1237" s="1141"/>
      <c r="E1237" s="1141"/>
      <c r="F1237" s="207" t="s">
        <v>390</v>
      </c>
      <c r="G1237" s="209">
        <v>0.01</v>
      </c>
      <c r="H1237" s="209">
        <v>1.25</v>
      </c>
      <c r="I1237" s="250">
        <v>6.25E-2</v>
      </c>
      <c r="J1237" s="204"/>
      <c r="K1237" s="207"/>
      <c r="L1237" s="204"/>
      <c r="M1237" s="207"/>
      <c r="N1237" s="210"/>
      <c r="Z1237" s="193"/>
      <c r="AA1237" s="200"/>
      <c r="AB1237" s="200"/>
      <c r="AE1237" s="109" t="s">
        <v>389</v>
      </c>
      <c r="AG1237" s="200"/>
      <c r="AK1237" s="200"/>
      <c r="AM1237" s="200"/>
    </row>
    <row r="1238" spans="1:39" s="108" customFormat="1" ht="12" customHeight="1">
      <c r="A1238" s="205"/>
      <c r="B1238" s="204"/>
      <c r="C1238" s="1150" t="s">
        <v>391</v>
      </c>
      <c r="D1238" s="1150"/>
      <c r="E1238" s="1150"/>
      <c r="F1238" s="212"/>
      <c r="G1238" s="212"/>
      <c r="H1238" s="212"/>
      <c r="I1238" s="212"/>
      <c r="J1238" s="213">
        <v>9.74</v>
      </c>
      <c r="K1238" s="212"/>
      <c r="L1238" s="213">
        <v>60.66</v>
      </c>
      <c r="M1238" s="212"/>
      <c r="N1238" s="214"/>
      <c r="Z1238" s="193"/>
      <c r="AA1238" s="200"/>
      <c r="AB1238" s="200"/>
      <c r="AF1238" s="109" t="s">
        <v>391</v>
      </c>
      <c r="AG1238" s="200"/>
      <c r="AK1238" s="200"/>
      <c r="AM1238" s="200"/>
    </row>
    <row r="1239" spans="1:39" s="108" customFormat="1" ht="12">
      <c r="A1239" s="205"/>
      <c r="B1239" s="204"/>
      <c r="C1239" s="1141" t="s">
        <v>392</v>
      </c>
      <c r="D1239" s="1141"/>
      <c r="E1239" s="1141"/>
      <c r="F1239" s="207"/>
      <c r="G1239" s="207"/>
      <c r="H1239" s="207"/>
      <c r="I1239" s="207"/>
      <c r="J1239" s="204"/>
      <c r="K1239" s="207"/>
      <c r="L1239" s="208">
        <v>56.38</v>
      </c>
      <c r="M1239" s="207"/>
      <c r="N1239" s="210"/>
      <c r="Z1239" s="193"/>
      <c r="AA1239" s="200"/>
      <c r="AB1239" s="200"/>
      <c r="AE1239" s="109" t="s">
        <v>392</v>
      </c>
      <c r="AG1239" s="200"/>
      <c r="AK1239" s="200"/>
      <c r="AM1239" s="200"/>
    </row>
    <row r="1240" spans="1:39" s="108" customFormat="1" ht="22.5" customHeight="1">
      <c r="A1240" s="205"/>
      <c r="B1240" s="204" t="s">
        <v>916</v>
      </c>
      <c r="C1240" s="1141" t="s">
        <v>917</v>
      </c>
      <c r="D1240" s="1141"/>
      <c r="E1240" s="1141"/>
      <c r="F1240" s="207" t="s">
        <v>395</v>
      </c>
      <c r="G1240" s="215">
        <v>90</v>
      </c>
      <c r="H1240" s="207"/>
      <c r="I1240" s="215">
        <v>90</v>
      </c>
      <c r="J1240" s="204"/>
      <c r="K1240" s="207"/>
      <c r="L1240" s="208">
        <v>50.74</v>
      </c>
      <c r="M1240" s="207"/>
      <c r="N1240" s="210"/>
      <c r="Z1240" s="193"/>
      <c r="AA1240" s="200"/>
      <c r="AB1240" s="200"/>
      <c r="AE1240" s="109" t="s">
        <v>917</v>
      </c>
      <c r="AG1240" s="200"/>
      <c r="AK1240" s="200"/>
      <c r="AM1240" s="200"/>
    </row>
    <row r="1241" spans="1:39" s="108" customFormat="1" ht="22.5" customHeight="1">
      <c r="A1241" s="205"/>
      <c r="B1241" s="204" t="s">
        <v>918</v>
      </c>
      <c r="C1241" s="1141" t="s">
        <v>919</v>
      </c>
      <c r="D1241" s="1141"/>
      <c r="E1241" s="1141"/>
      <c r="F1241" s="207" t="s">
        <v>395</v>
      </c>
      <c r="G1241" s="215">
        <v>46</v>
      </c>
      <c r="H1241" s="207"/>
      <c r="I1241" s="215">
        <v>46</v>
      </c>
      <c r="J1241" s="204"/>
      <c r="K1241" s="207"/>
      <c r="L1241" s="208">
        <v>25.93</v>
      </c>
      <c r="M1241" s="207"/>
      <c r="N1241" s="210"/>
      <c r="Z1241" s="193"/>
      <c r="AA1241" s="200"/>
      <c r="AB1241" s="200"/>
      <c r="AE1241" s="109" t="s">
        <v>919</v>
      </c>
      <c r="AG1241" s="200"/>
      <c r="AK1241" s="200"/>
      <c r="AM1241" s="200"/>
    </row>
    <row r="1242" spans="1:39" s="108" customFormat="1" ht="12" customHeight="1">
      <c r="A1242" s="216"/>
      <c r="B1242" s="217"/>
      <c r="C1242" s="1145" t="s">
        <v>398</v>
      </c>
      <c r="D1242" s="1145"/>
      <c r="E1242" s="1145"/>
      <c r="F1242" s="196"/>
      <c r="G1242" s="196"/>
      <c r="H1242" s="196"/>
      <c r="I1242" s="196"/>
      <c r="J1242" s="198"/>
      <c r="K1242" s="196"/>
      <c r="L1242" s="218">
        <v>137.33000000000001</v>
      </c>
      <c r="M1242" s="212"/>
      <c r="N1242" s="199"/>
      <c r="Z1242" s="193"/>
      <c r="AA1242" s="200"/>
      <c r="AB1242" s="200"/>
      <c r="AG1242" s="200" t="s">
        <v>398</v>
      </c>
      <c r="AK1242" s="200"/>
      <c r="AM1242" s="200"/>
    </row>
    <row r="1243" spans="1:39" s="108" customFormat="1" ht="45" customHeight="1">
      <c r="A1243" s="194" t="s">
        <v>2410</v>
      </c>
      <c r="B1243" s="195" t="s">
        <v>2407</v>
      </c>
      <c r="C1243" s="1145" t="s">
        <v>2185</v>
      </c>
      <c r="D1243" s="1145"/>
      <c r="E1243" s="1145"/>
      <c r="F1243" s="196" t="s">
        <v>2067</v>
      </c>
      <c r="G1243" s="196"/>
      <c r="H1243" s="196"/>
      <c r="I1243" s="251">
        <v>4</v>
      </c>
      <c r="J1243" s="222">
        <v>56466.67</v>
      </c>
      <c r="K1243" s="219">
        <v>1.04236</v>
      </c>
      <c r="L1243" s="222">
        <v>47466.53</v>
      </c>
      <c r="M1243" s="247">
        <v>4.96</v>
      </c>
      <c r="N1243" s="260">
        <v>235434</v>
      </c>
      <c r="Z1243" s="193"/>
      <c r="AA1243" s="200"/>
      <c r="AB1243" s="200" t="s">
        <v>2185</v>
      </c>
      <c r="AG1243" s="200"/>
      <c r="AK1243" s="200"/>
      <c r="AM1243" s="200"/>
    </row>
    <row r="1244" spans="1:39" s="108" customFormat="1" ht="12" customHeight="1">
      <c r="A1244" s="216"/>
      <c r="B1244" s="217"/>
      <c r="C1244" s="1141" t="s">
        <v>923</v>
      </c>
      <c r="D1244" s="1141"/>
      <c r="E1244" s="1141"/>
      <c r="F1244" s="1141"/>
      <c r="G1244" s="1141"/>
      <c r="H1244" s="1141"/>
      <c r="I1244" s="1141"/>
      <c r="J1244" s="1141"/>
      <c r="K1244" s="1141"/>
      <c r="L1244" s="1141"/>
      <c r="M1244" s="1141"/>
      <c r="N1244" s="1146"/>
      <c r="Z1244" s="193"/>
      <c r="AA1244" s="200"/>
      <c r="AB1244" s="200"/>
      <c r="AG1244" s="200"/>
      <c r="AH1244" s="109" t="s">
        <v>923</v>
      </c>
      <c r="AK1244" s="200"/>
      <c r="AM1244" s="200"/>
    </row>
    <row r="1245" spans="1:39" s="108" customFormat="1" ht="12" customHeight="1">
      <c r="A1245" s="201"/>
      <c r="B1245" s="202"/>
      <c r="C1245" s="1141" t="s">
        <v>2186</v>
      </c>
      <c r="D1245" s="1141"/>
      <c r="E1245" s="1141"/>
      <c r="F1245" s="1141"/>
      <c r="G1245" s="1141"/>
      <c r="H1245" s="1141"/>
      <c r="I1245" s="1141"/>
      <c r="J1245" s="1141"/>
      <c r="K1245" s="1141"/>
      <c r="L1245" s="1141"/>
      <c r="M1245" s="1141"/>
      <c r="N1245" s="1146"/>
      <c r="Z1245" s="193"/>
      <c r="AA1245" s="200"/>
      <c r="AB1245" s="200"/>
      <c r="AG1245" s="200"/>
      <c r="AI1245" s="109" t="s">
        <v>2186</v>
      </c>
      <c r="AK1245" s="200"/>
      <c r="AM1245" s="200"/>
    </row>
    <row r="1246" spans="1:39" s="108" customFormat="1" ht="22.5" customHeight="1">
      <c r="A1246" s="203"/>
      <c r="B1246" s="204" t="s">
        <v>925</v>
      </c>
      <c r="C1246" s="1141" t="s">
        <v>926</v>
      </c>
      <c r="D1246" s="1141"/>
      <c r="E1246" s="1141"/>
      <c r="F1246" s="1141"/>
      <c r="G1246" s="1141"/>
      <c r="H1246" s="1141"/>
      <c r="I1246" s="1141"/>
      <c r="J1246" s="1141"/>
      <c r="K1246" s="1141"/>
      <c r="L1246" s="1141"/>
      <c r="M1246" s="1141"/>
      <c r="N1246" s="1146"/>
      <c r="Z1246" s="193"/>
      <c r="AA1246" s="200"/>
      <c r="AB1246" s="200"/>
      <c r="AC1246" s="109" t="s">
        <v>926</v>
      </c>
      <c r="AG1246" s="200"/>
      <c r="AK1246" s="200"/>
      <c r="AM1246" s="200"/>
    </row>
    <row r="1247" spans="1:39" s="108" customFormat="1" ht="22.5" customHeight="1">
      <c r="A1247" s="203"/>
      <c r="B1247" s="204" t="s">
        <v>927</v>
      </c>
      <c r="C1247" s="1141" t="s">
        <v>928</v>
      </c>
      <c r="D1247" s="1141"/>
      <c r="E1247" s="1141"/>
      <c r="F1247" s="1141"/>
      <c r="G1247" s="1141"/>
      <c r="H1247" s="1141"/>
      <c r="I1247" s="1141"/>
      <c r="J1247" s="1141"/>
      <c r="K1247" s="1141"/>
      <c r="L1247" s="1141"/>
      <c r="M1247" s="1141"/>
      <c r="N1247" s="1146"/>
      <c r="Z1247" s="193"/>
      <c r="AA1247" s="200"/>
      <c r="AB1247" s="200"/>
      <c r="AC1247" s="109" t="s">
        <v>928</v>
      </c>
      <c r="AG1247" s="200"/>
      <c r="AK1247" s="200"/>
      <c r="AM1247" s="200"/>
    </row>
    <row r="1248" spans="1:39" s="108" customFormat="1" ht="12" customHeight="1">
      <c r="A1248" s="216"/>
      <c r="B1248" s="217"/>
      <c r="C1248" s="1145" t="s">
        <v>398</v>
      </c>
      <c r="D1248" s="1145"/>
      <c r="E1248" s="1145"/>
      <c r="F1248" s="196"/>
      <c r="G1248" s="196"/>
      <c r="H1248" s="196"/>
      <c r="I1248" s="196"/>
      <c r="J1248" s="198"/>
      <c r="K1248" s="196"/>
      <c r="L1248" s="222">
        <v>47466.53</v>
      </c>
      <c r="M1248" s="212"/>
      <c r="N1248" s="260">
        <v>235434</v>
      </c>
      <c r="Z1248" s="193"/>
      <c r="AA1248" s="200"/>
      <c r="AB1248" s="200"/>
      <c r="AG1248" s="200" t="s">
        <v>398</v>
      </c>
      <c r="AK1248" s="200"/>
      <c r="AM1248" s="200"/>
    </row>
    <row r="1249" spans="1:39" s="108" customFormat="1" ht="45" customHeight="1">
      <c r="A1249" s="194" t="s">
        <v>2411</v>
      </c>
      <c r="B1249" s="195" t="s">
        <v>2412</v>
      </c>
      <c r="C1249" s="1145" t="s">
        <v>2189</v>
      </c>
      <c r="D1249" s="1145"/>
      <c r="E1249" s="1145"/>
      <c r="F1249" s="196" t="s">
        <v>486</v>
      </c>
      <c r="G1249" s="196"/>
      <c r="H1249" s="196"/>
      <c r="I1249" s="251">
        <v>1</v>
      </c>
      <c r="J1249" s="222">
        <v>7100</v>
      </c>
      <c r="K1249" s="219">
        <v>1.04236</v>
      </c>
      <c r="L1249" s="222">
        <v>1492.14</v>
      </c>
      <c r="M1249" s="247">
        <v>4.96</v>
      </c>
      <c r="N1249" s="260">
        <v>7401</v>
      </c>
      <c r="Z1249" s="193"/>
      <c r="AA1249" s="200"/>
      <c r="AB1249" s="200" t="s">
        <v>2189</v>
      </c>
      <c r="AG1249" s="200"/>
      <c r="AK1249" s="200"/>
      <c r="AM1249" s="200"/>
    </row>
    <row r="1250" spans="1:39" s="108" customFormat="1" ht="12" customHeight="1">
      <c r="A1250" s="216"/>
      <c r="B1250" s="217"/>
      <c r="C1250" s="1141" t="s">
        <v>923</v>
      </c>
      <c r="D1250" s="1141"/>
      <c r="E1250" s="1141"/>
      <c r="F1250" s="1141"/>
      <c r="G1250" s="1141"/>
      <c r="H1250" s="1141"/>
      <c r="I1250" s="1141"/>
      <c r="J1250" s="1141"/>
      <c r="K1250" s="1141"/>
      <c r="L1250" s="1141"/>
      <c r="M1250" s="1141"/>
      <c r="N1250" s="1146"/>
      <c r="Z1250" s="193"/>
      <c r="AA1250" s="200"/>
      <c r="AB1250" s="200"/>
      <c r="AG1250" s="200"/>
      <c r="AH1250" s="109" t="s">
        <v>923</v>
      </c>
      <c r="AK1250" s="200"/>
      <c r="AM1250" s="200"/>
    </row>
    <row r="1251" spans="1:39" s="108" customFormat="1" ht="12" customHeight="1">
      <c r="A1251" s="201"/>
      <c r="B1251" s="202"/>
      <c r="C1251" s="1141" t="s">
        <v>2190</v>
      </c>
      <c r="D1251" s="1141"/>
      <c r="E1251" s="1141"/>
      <c r="F1251" s="1141"/>
      <c r="G1251" s="1141"/>
      <c r="H1251" s="1141"/>
      <c r="I1251" s="1141"/>
      <c r="J1251" s="1141"/>
      <c r="K1251" s="1141"/>
      <c r="L1251" s="1141"/>
      <c r="M1251" s="1141"/>
      <c r="N1251" s="1146"/>
      <c r="Z1251" s="193"/>
      <c r="AA1251" s="200"/>
      <c r="AB1251" s="200"/>
      <c r="AG1251" s="200"/>
      <c r="AI1251" s="109" t="s">
        <v>2190</v>
      </c>
      <c r="AK1251" s="200"/>
      <c r="AM1251" s="200"/>
    </row>
    <row r="1252" spans="1:39" s="108" customFormat="1" ht="22.5" customHeight="1">
      <c r="A1252" s="203"/>
      <c r="B1252" s="204" t="s">
        <v>925</v>
      </c>
      <c r="C1252" s="1141" t="s">
        <v>926</v>
      </c>
      <c r="D1252" s="1141"/>
      <c r="E1252" s="1141"/>
      <c r="F1252" s="1141"/>
      <c r="G1252" s="1141"/>
      <c r="H1252" s="1141"/>
      <c r="I1252" s="1141"/>
      <c r="J1252" s="1141"/>
      <c r="K1252" s="1141"/>
      <c r="L1252" s="1141"/>
      <c r="M1252" s="1141"/>
      <c r="N1252" s="1146"/>
      <c r="Z1252" s="193"/>
      <c r="AA1252" s="200"/>
      <c r="AB1252" s="200"/>
      <c r="AC1252" s="109" t="s">
        <v>926</v>
      </c>
      <c r="AG1252" s="200"/>
      <c r="AK1252" s="200"/>
      <c r="AM1252" s="200"/>
    </row>
    <row r="1253" spans="1:39" s="108" customFormat="1" ht="22.5" customHeight="1">
      <c r="A1253" s="203"/>
      <c r="B1253" s="204" t="s">
        <v>927</v>
      </c>
      <c r="C1253" s="1141" t="s">
        <v>928</v>
      </c>
      <c r="D1253" s="1141"/>
      <c r="E1253" s="1141"/>
      <c r="F1253" s="1141"/>
      <c r="G1253" s="1141"/>
      <c r="H1253" s="1141"/>
      <c r="I1253" s="1141"/>
      <c r="J1253" s="1141"/>
      <c r="K1253" s="1141"/>
      <c r="L1253" s="1141"/>
      <c r="M1253" s="1141"/>
      <c r="N1253" s="1146"/>
      <c r="Z1253" s="193"/>
      <c r="AA1253" s="200"/>
      <c r="AB1253" s="200"/>
      <c r="AC1253" s="109" t="s">
        <v>928</v>
      </c>
      <c r="AG1253" s="200"/>
      <c r="AK1253" s="200"/>
      <c r="AM1253" s="200"/>
    </row>
    <row r="1254" spans="1:39" s="108" customFormat="1" ht="12" customHeight="1">
      <c r="A1254" s="216"/>
      <c r="B1254" s="217"/>
      <c r="C1254" s="1145" t="s">
        <v>398</v>
      </c>
      <c r="D1254" s="1145"/>
      <c r="E1254" s="1145"/>
      <c r="F1254" s="196"/>
      <c r="G1254" s="196"/>
      <c r="H1254" s="196"/>
      <c r="I1254" s="196"/>
      <c r="J1254" s="198"/>
      <c r="K1254" s="196"/>
      <c r="L1254" s="222">
        <v>1492.14</v>
      </c>
      <c r="M1254" s="212"/>
      <c r="N1254" s="260">
        <v>7401</v>
      </c>
      <c r="Z1254" s="193"/>
      <c r="AA1254" s="200"/>
      <c r="AB1254" s="200"/>
      <c r="AG1254" s="200" t="s">
        <v>398</v>
      </c>
      <c r="AK1254" s="200"/>
      <c r="AM1254" s="200"/>
    </row>
    <row r="1255" spans="1:39" s="108" customFormat="1" ht="33.75" customHeight="1">
      <c r="A1255" s="194" t="s">
        <v>2413</v>
      </c>
      <c r="B1255" s="195" t="s">
        <v>2191</v>
      </c>
      <c r="C1255" s="1145" t="s">
        <v>2192</v>
      </c>
      <c r="D1255" s="1145"/>
      <c r="E1255" s="1145"/>
      <c r="F1255" s="196" t="s">
        <v>486</v>
      </c>
      <c r="G1255" s="196"/>
      <c r="H1255" s="196"/>
      <c r="I1255" s="251">
        <v>52</v>
      </c>
      <c r="J1255" s="198"/>
      <c r="K1255" s="196"/>
      <c r="L1255" s="198"/>
      <c r="M1255" s="196"/>
      <c r="N1255" s="199"/>
      <c r="Z1255" s="193"/>
      <c r="AA1255" s="200"/>
      <c r="AB1255" s="200" t="s">
        <v>2192</v>
      </c>
      <c r="AG1255" s="200"/>
      <c r="AK1255" s="200"/>
      <c r="AM1255" s="200"/>
    </row>
    <row r="1256" spans="1:39" s="108" customFormat="1" ht="12">
      <c r="A1256" s="201"/>
      <c r="B1256" s="202"/>
      <c r="C1256" s="1141" t="s">
        <v>2193</v>
      </c>
      <c r="D1256" s="1141"/>
      <c r="E1256" s="1141"/>
      <c r="F1256" s="1141"/>
      <c r="G1256" s="1141"/>
      <c r="H1256" s="1141"/>
      <c r="I1256" s="1141"/>
      <c r="J1256" s="1141"/>
      <c r="K1256" s="1141"/>
      <c r="L1256" s="1141"/>
      <c r="M1256" s="1141"/>
      <c r="N1256" s="1146"/>
      <c r="Z1256" s="193"/>
      <c r="AA1256" s="200"/>
      <c r="AB1256" s="200"/>
      <c r="AG1256" s="200"/>
      <c r="AJ1256" s="109" t="s">
        <v>2193</v>
      </c>
      <c r="AK1256" s="200"/>
      <c r="AM1256" s="200"/>
    </row>
    <row r="1257" spans="1:39" s="108" customFormat="1" ht="33.75" customHeight="1">
      <c r="A1257" s="203"/>
      <c r="B1257" s="204" t="s">
        <v>385</v>
      </c>
      <c r="C1257" s="1141" t="s">
        <v>386</v>
      </c>
      <c r="D1257" s="1141"/>
      <c r="E1257" s="1141"/>
      <c r="F1257" s="1141"/>
      <c r="G1257" s="1141"/>
      <c r="H1257" s="1141"/>
      <c r="I1257" s="1141"/>
      <c r="J1257" s="1141"/>
      <c r="K1257" s="1141"/>
      <c r="L1257" s="1141"/>
      <c r="M1257" s="1141"/>
      <c r="N1257" s="1146"/>
      <c r="Z1257" s="193"/>
      <c r="AA1257" s="200"/>
      <c r="AB1257" s="200"/>
      <c r="AC1257" s="109" t="s">
        <v>386</v>
      </c>
      <c r="AG1257" s="200"/>
      <c r="AK1257" s="200"/>
      <c r="AM1257" s="200"/>
    </row>
    <row r="1258" spans="1:39" s="108" customFormat="1" ht="12">
      <c r="A1258" s="205"/>
      <c r="B1258" s="206">
        <v>1</v>
      </c>
      <c r="C1258" s="1141" t="s">
        <v>446</v>
      </c>
      <c r="D1258" s="1141"/>
      <c r="E1258" s="1141"/>
      <c r="F1258" s="207"/>
      <c r="G1258" s="207"/>
      <c r="H1258" s="207"/>
      <c r="I1258" s="207"/>
      <c r="J1258" s="208">
        <v>2.0699999999999998</v>
      </c>
      <c r="K1258" s="209">
        <v>1.25</v>
      </c>
      <c r="L1258" s="208">
        <v>134.55000000000001</v>
      </c>
      <c r="M1258" s="207"/>
      <c r="N1258" s="210"/>
      <c r="Z1258" s="193"/>
      <c r="AA1258" s="200"/>
      <c r="AB1258" s="200"/>
      <c r="AD1258" s="109" t="s">
        <v>446</v>
      </c>
      <c r="AG1258" s="200"/>
      <c r="AK1258" s="200"/>
      <c r="AM1258" s="200"/>
    </row>
    <row r="1259" spans="1:39" s="108" customFormat="1" ht="12">
      <c r="A1259" s="205"/>
      <c r="B1259" s="206">
        <v>4</v>
      </c>
      <c r="C1259" s="1141" t="s">
        <v>447</v>
      </c>
      <c r="D1259" s="1141"/>
      <c r="E1259" s="1141"/>
      <c r="F1259" s="207"/>
      <c r="G1259" s="207"/>
      <c r="H1259" s="207"/>
      <c r="I1259" s="207"/>
      <c r="J1259" s="208">
        <v>0.04</v>
      </c>
      <c r="K1259" s="207"/>
      <c r="L1259" s="208">
        <v>2.08</v>
      </c>
      <c r="M1259" s="207"/>
      <c r="N1259" s="210"/>
      <c r="Z1259" s="193"/>
      <c r="AA1259" s="200"/>
      <c r="AB1259" s="200"/>
      <c r="AD1259" s="109" t="s">
        <v>447</v>
      </c>
      <c r="AG1259" s="200"/>
      <c r="AK1259" s="200"/>
      <c r="AM1259" s="200"/>
    </row>
    <row r="1260" spans="1:39" s="108" customFormat="1" ht="12">
      <c r="A1260" s="205"/>
      <c r="B1260" s="204"/>
      <c r="C1260" s="1141" t="s">
        <v>448</v>
      </c>
      <c r="D1260" s="1141"/>
      <c r="E1260" s="1141"/>
      <c r="F1260" s="207" t="s">
        <v>390</v>
      </c>
      <c r="G1260" s="209">
        <v>0.22</v>
      </c>
      <c r="H1260" s="209">
        <v>1.25</v>
      </c>
      <c r="I1260" s="248">
        <v>14.3</v>
      </c>
      <c r="J1260" s="204"/>
      <c r="K1260" s="207"/>
      <c r="L1260" s="204"/>
      <c r="M1260" s="207"/>
      <c r="N1260" s="210"/>
      <c r="Z1260" s="193"/>
      <c r="AA1260" s="200"/>
      <c r="AB1260" s="200"/>
      <c r="AE1260" s="109" t="s">
        <v>448</v>
      </c>
      <c r="AG1260" s="200"/>
      <c r="AK1260" s="200"/>
      <c r="AM1260" s="200"/>
    </row>
    <row r="1261" spans="1:39" s="108" customFormat="1" ht="12" customHeight="1">
      <c r="A1261" s="205"/>
      <c r="B1261" s="204"/>
      <c r="C1261" s="1150" t="s">
        <v>391</v>
      </c>
      <c r="D1261" s="1150"/>
      <c r="E1261" s="1150"/>
      <c r="F1261" s="212"/>
      <c r="G1261" s="212"/>
      <c r="H1261" s="212"/>
      <c r="I1261" s="212"/>
      <c r="J1261" s="213">
        <v>2.11</v>
      </c>
      <c r="K1261" s="212"/>
      <c r="L1261" s="213">
        <v>136.63</v>
      </c>
      <c r="M1261" s="212"/>
      <c r="N1261" s="214"/>
      <c r="Z1261" s="193"/>
      <c r="AA1261" s="200"/>
      <c r="AB1261" s="200"/>
      <c r="AF1261" s="109" t="s">
        <v>391</v>
      </c>
      <c r="AG1261" s="200"/>
      <c r="AK1261" s="200"/>
      <c r="AM1261" s="200"/>
    </row>
    <row r="1262" spans="1:39" s="108" customFormat="1" ht="12">
      <c r="A1262" s="205"/>
      <c r="B1262" s="204"/>
      <c r="C1262" s="1141" t="s">
        <v>392</v>
      </c>
      <c r="D1262" s="1141"/>
      <c r="E1262" s="1141"/>
      <c r="F1262" s="207"/>
      <c r="G1262" s="207"/>
      <c r="H1262" s="207"/>
      <c r="I1262" s="207"/>
      <c r="J1262" s="204"/>
      <c r="K1262" s="207"/>
      <c r="L1262" s="208">
        <v>134.55000000000001</v>
      </c>
      <c r="M1262" s="207"/>
      <c r="N1262" s="210"/>
      <c r="Z1262" s="193"/>
      <c r="AA1262" s="200"/>
      <c r="AB1262" s="200"/>
      <c r="AE1262" s="109" t="s">
        <v>392</v>
      </c>
      <c r="AG1262" s="200"/>
      <c r="AK1262" s="200"/>
      <c r="AM1262" s="200"/>
    </row>
    <row r="1263" spans="1:39" s="108" customFormat="1" ht="22.5" customHeight="1">
      <c r="A1263" s="205"/>
      <c r="B1263" s="204" t="s">
        <v>916</v>
      </c>
      <c r="C1263" s="1141" t="s">
        <v>917</v>
      </c>
      <c r="D1263" s="1141"/>
      <c r="E1263" s="1141"/>
      <c r="F1263" s="207" t="s">
        <v>395</v>
      </c>
      <c r="G1263" s="215">
        <v>90</v>
      </c>
      <c r="H1263" s="207"/>
      <c r="I1263" s="215">
        <v>90</v>
      </c>
      <c r="J1263" s="204"/>
      <c r="K1263" s="207"/>
      <c r="L1263" s="208">
        <v>121.1</v>
      </c>
      <c r="M1263" s="207"/>
      <c r="N1263" s="210"/>
      <c r="Z1263" s="193"/>
      <c r="AA1263" s="200"/>
      <c r="AB1263" s="200"/>
      <c r="AE1263" s="109" t="s">
        <v>917</v>
      </c>
      <c r="AG1263" s="200"/>
      <c r="AK1263" s="200"/>
      <c r="AM1263" s="200"/>
    </row>
    <row r="1264" spans="1:39" s="108" customFormat="1" ht="22.5" customHeight="1">
      <c r="A1264" s="205"/>
      <c r="B1264" s="204" t="s">
        <v>918</v>
      </c>
      <c r="C1264" s="1141" t="s">
        <v>919</v>
      </c>
      <c r="D1264" s="1141"/>
      <c r="E1264" s="1141"/>
      <c r="F1264" s="207" t="s">
        <v>395</v>
      </c>
      <c r="G1264" s="215">
        <v>46</v>
      </c>
      <c r="H1264" s="207"/>
      <c r="I1264" s="215">
        <v>46</v>
      </c>
      <c r="J1264" s="204"/>
      <c r="K1264" s="207"/>
      <c r="L1264" s="208">
        <v>61.89</v>
      </c>
      <c r="M1264" s="207"/>
      <c r="N1264" s="210"/>
      <c r="Z1264" s="193"/>
      <c r="AA1264" s="200"/>
      <c r="AB1264" s="200"/>
      <c r="AE1264" s="109" t="s">
        <v>919</v>
      </c>
      <c r="AG1264" s="200"/>
      <c r="AK1264" s="200"/>
      <c r="AM1264" s="200"/>
    </row>
    <row r="1265" spans="1:39" s="108" customFormat="1" ht="12" customHeight="1">
      <c r="A1265" s="216"/>
      <c r="B1265" s="217"/>
      <c r="C1265" s="1145" t="s">
        <v>398</v>
      </c>
      <c r="D1265" s="1145"/>
      <c r="E1265" s="1145"/>
      <c r="F1265" s="196"/>
      <c r="G1265" s="196"/>
      <c r="H1265" s="196"/>
      <c r="I1265" s="196"/>
      <c r="J1265" s="198"/>
      <c r="K1265" s="196"/>
      <c r="L1265" s="218">
        <v>319.62</v>
      </c>
      <c r="M1265" s="212"/>
      <c r="N1265" s="199"/>
      <c r="Z1265" s="193"/>
      <c r="AA1265" s="200"/>
      <c r="AB1265" s="200"/>
      <c r="AG1265" s="200" t="s">
        <v>398</v>
      </c>
      <c r="AK1265" s="200"/>
      <c r="AM1265" s="200"/>
    </row>
    <row r="1266" spans="1:39" s="108" customFormat="1" ht="45" customHeight="1">
      <c r="A1266" s="194" t="s">
        <v>2414</v>
      </c>
      <c r="B1266" s="195" t="s">
        <v>2415</v>
      </c>
      <c r="C1266" s="1145" t="s">
        <v>2196</v>
      </c>
      <c r="D1266" s="1145"/>
      <c r="E1266" s="1145"/>
      <c r="F1266" s="196" t="s">
        <v>2067</v>
      </c>
      <c r="G1266" s="196"/>
      <c r="H1266" s="196"/>
      <c r="I1266" s="251">
        <v>4</v>
      </c>
      <c r="J1266" s="218">
        <v>239.17</v>
      </c>
      <c r="K1266" s="219">
        <v>1.04236</v>
      </c>
      <c r="L1266" s="218">
        <v>201.01</v>
      </c>
      <c r="M1266" s="247">
        <v>4.96</v>
      </c>
      <c r="N1266" s="262">
        <v>997</v>
      </c>
      <c r="Z1266" s="193"/>
      <c r="AA1266" s="200"/>
      <c r="AB1266" s="200" t="s">
        <v>2196</v>
      </c>
      <c r="AG1266" s="200"/>
      <c r="AK1266" s="200"/>
      <c r="AM1266" s="200"/>
    </row>
    <row r="1267" spans="1:39" s="108" customFormat="1" ht="12" customHeight="1">
      <c r="A1267" s="216"/>
      <c r="B1267" s="217"/>
      <c r="C1267" s="1141" t="s">
        <v>923</v>
      </c>
      <c r="D1267" s="1141"/>
      <c r="E1267" s="1141"/>
      <c r="F1267" s="1141"/>
      <c r="G1267" s="1141"/>
      <c r="H1267" s="1141"/>
      <c r="I1267" s="1141"/>
      <c r="J1267" s="1141"/>
      <c r="K1267" s="1141"/>
      <c r="L1267" s="1141"/>
      <c r="M1267" s="1141"/>
      <c r="N1267" s="1146"/>
      <c r="Z1267" s="193"/>
      <c r="AA1267" s="200"/>
      <c r="AB1267" s="200"/>
      <c r="AG1267" s="200"/>
      <c r="AH1267" s="109" t="s">
        <v>923</v>
      </c>
      <c r="AK1267" s="200"/>
      <c r="AM1267" s="200"/>
    </row>
    <row r="1268" spans="1:39" s="108" customFormat="1" ht="12" customHeight="1">
      <c r="A1268" s="201"/>
      <c r="B1268" s="202"/>
      <c r="C1268" s="1141" t="s">
        <v>2197</v>
      </c>
      <c r="D1268" s="1141"/>
      <c r="E1268" s="1141"/>
      <c r="F1268" s="1141"/>
      <c r="G1268" s="1141"/>
      <c r="H1268" s="1141"/>
      <c r="I1268" s="1141"/>
      <c r="J1268" s="1141"/>
      <c r="K1268" s="1141"/>
      <c r="L1268" s="1141"/>
      <c r="M1268" s="1141"/>
      <c r="N1268" s="1146"/>
      <c r="Z1268" s="193"/>
      <c r="AA1268" s="200"/>
      <c r="AB1268" s="200"/>
      <c r="AG1268" s="200"/>
      <c r="AI1268" s="109" t="s">
        <v>2197</v>
      </c>
      <c r="AK1268" s="200"/>
      <c r="AM1268" s="200"/>
    </row>
    <row r="1269" spans="1:39" s="108" customFormat="1" ht="22.5" customHeight="1">
      <c r="A1269" s="203"/>
      <c r="B1269" s="204" t="s">
        <v>925</v>
      </c>
      <c r="C1269" s="1141" t="s">
        <v>926</v>
      </c>
      <c r="D1269" s="1141"/>
      <c r="E1269" s="1141"/>
      <c r="F1269" s="1141"/>
      <c r="G1269" s="1141"/>
      <c r="H1269" s="1141"/>
      <c r="I1269" s="1141"/>
      <c r="J1269" s="1141"/>
      <c r="K1269" s="1141"/>
      <c r="L1269" s="1141"/>
      <c r="M1269" s="1141"/>
      <c r="N1269" s="1146"/>
      <c r="Z1269" s="193"/>
      <c r="AA1269" s="200"/>
      <c r="AB1269" s="200"/>
      <c r="AC1269" s="109" t="s">
        <v>926</v>
      </c>
      <c r="AG1269" s="200"/>
      <c r="AK1269" s="200"/>
      <c r="AM1269" s="200"/>
    </row>
    <row r="1270" spans="1:39" s="108" customFormat="1" ht="22.5" customHeight="1">
      <c r="A1270" s="203"/>
      <c r="B1270" s="204" t="s">
        <v>927</v>
      </c>
      <c r="C1270" s="1141" t="s">
        <v>928</v>
      </c>
      <c r="D1270" s="1141"/>
      <c r="E1270" s="1141"/>
      <c r="F1270" s="1141"/>
      <c r="G1270" s="1141"/>
      <c r="H1270" s="1141"/>
      <c r="I1270" s="1141"/>
      <c r="J1270" s="1141"/>
      <c r="K1270" s="1141"/>
      <c r="L1270" s="1141"/>
      <c r="M1270" s="1141"/>
      <c r="N1270" s="1146"/>
      <c r="Z1270" s="193"/>
      <c r="AA1270" s="200"/>
      <c r="AB1270" s="200"/>
      <c r="AC1270" s="109" t="s">
        <v>928</v>
      </c>
      <c r="AG1270" s="200"/>
      <c r="AK1270" s="200"/>
      <c r="AM1270" s="200"/>
    </row>
    <row r="1271" spans="1:39" s="108" customFormat="1" ht="12" customHeight="1">
      <c r="A1271" s="216"/>
      <c r="B1271" s="217"/>
      <c r="C1271" s="1145" t="s">
        <v>398</v>
      </c>
      <c r="D1271" s="1145"/>
      <c r="E1271" s="1145"/>
      <c r="F1271" s="196"/>
      <c r="G1271" s="196"/>
      <c r="H1271" s="196"/>
      <c r="I1271" s="196"/>
      <c r="J1271" s="198"/>
      <c r="K1271" s="196"/>
      <c r="L1271" s="218">
        <v>201.01</v>
      </c>
      <c r="M1271" s="212"/>
      <c r="N1271" s="262">
        <v>997</v>
      </c>
      <c r="Z1271" s="193"/>
      <c r="AA1271" s="200"/>
      <c r="AB1271" s="200"/>
      <c r="AG1271" s="200" t="s">
        <v>398</v>
      </c>
      <c r="AK1271" s="200"/>
      <c r="AM1271" s="200"/>
    </row>
    <row r="1272" spans="1:39" s="108" customFormat="1" ht="45" customHeight="1">
      <c r="A1272" s="194" t="s">
        <v>2416</v>
      </c>
      <c r="B1272" s="195" t="s">
        <v>2417</v>
      </c>
      <c r="C1272" s="1145" t="s">
        <v>2418</v>
      </c>
      <c r="D1272" s="1145"/>
      <c r="E1272" s="1145"/>
      <c r="F1272" s="196" t="s">
        <v>2067</v>
      </c>
      <c r="G1272" s="196"/>
      <c r="H1272" s="196"/>
      <c r="I1272" s="251">
        <v>48</v>
      </c>
      <c r="J1272" s="218">
        <v>812.5</v>
      </c>
      <c r="K1272" s="219">
        <v>1.04236</v>
      </c>
      <c r="L1272" s="222">
        <v>8195.9699999999993</v>
      </c>
      <c r="M1272" s="247">
        <v>4.96</v>
      </c>
      <c r="N1272" s="260">
        <v>40652</v>
      </c>
      <c r="Z1272" s="193"/>
      <c r="AA1272" s="200"/>
      <c r="AB1272" s="200" t="s">
        <v>2418</v>
      </c>
      <c r="AG1272" s="200"/>
      <c r="AK1272" s="200"/>
      <c r="AM1272" s="200"/>
    </row>
    <row r="1273" spans="1:39" s="108" customFormat="1" ht="12" customHeight="1">
      <c r="A1273" s="216"/>
      <c r="B1273" s="217"/>
      <c r="C1273" s="1141" t="s">
        <v>923</v>
      </c>
      <c r="D1273" s="1141"/>
      <c r="E1273" s="1141"/>
      <c r="F1273" s="1141"/>
      <c r="G1273" s="1141"/>
      <c r="H1273" s="1141"/>
      <c r="I1273" s="1141"/>
      <c r="J1273" s="1141"/>
      <c r="K1273" s="1141"/>
      <c r="L1273" s="1141"/>
      <c r="M1273" s="1141"/>
      <c r="N1273" s="1146"/>
      <c r="Z1273" s="193"/>
      <c r="AA1273" s="200"/>
      <c r="AB1273" s="200"/>
      <c r="AG1273" s="200"/>
      <c r="AH1273" s="109" t="s">
        <v>923</v>
      </c>
      <c r="AK1273" s="200"/>
      <c r="AM1273" s="200"/>
    </row>
    <row r="1274" spans="1:39" s="108" customFormat="1" ht="12" customHeight="1">
      <c r="A1274" s="201"/>
      <c r="B1274" s="202"/>
      <c r="C1274" s="1141" t="s">
        <v>2200</v>
      </c>
      <c r="D1274" s="1141"/>
      <c r="E1274" s="1141"/>
      <c r="F1274" s="1141"/>
      <c r="G1274" s="1141"/>
      <c r="H1274" s="1141"/>
      <c r="I1274" s="1141"/>
      <c r="J1274" s="1141"/>
      <c r="K1274" s="1141"/>
      <c r="L1274" s="1141"/>
      <c r="M1274" s="1141"/>
      <c r="N1274" s="1146"/>
      <c r="Z1274" s="193"/>
      <c r="AA1274" s="200"/>
      <c r="AB1274" s="200"/>
      <c r="AG1274" s="200"/>
      <c r="AI1274" s="109" t="s">
        <v>2200</v>
      </c>
      <c r="AK1274" s="200"/>
      <c r="AM1274" s="200"/>
    </row>
    <row r="1275" spans="1:39" s="108" customFormat="1" ht="22.5" customHeight="1">
      <c r="A1275" s="203"/>
      <c r="B1275" s="204" t="s">
        <v>925</v>
      </c>
      <c r="C1275" s="1141" t="s">
        <v>926</v>
      </c>
      <c r="D1275" s="1141"/>
      <c r="E1275" s="1141"/>
      <c r="F1275" s="1141"/>
      <c r="G1275" s="1141"/>
      <c r="H1275" s="1141"/>
      <c r="I1275" s="1141"/>
      <c r="J1275" s="1141"/>
      <c r="K1275" s="1141"/>
      <c r="L1275" s="1141"/>
      <c r="M1275" s="1141"/>
      <c r="N1275" s="1146"/>
      <c r="Z1275" s="193"/>
      <c r="AA1275" s="200"/>
      <c r="AB1275" s="200"/>
      <c r="AC1275" s="109" t="s">
        <v>926</v>
      </c>
      <c r="AG1275" s="200"/>
      <c r="AK1275" s="200"/>
      <c r="AM1275" s="200"/>
    </row>
    <row r="1276" spans="1:39" s="108" customFormat="1" ht="22.5" customHeight="1">
      <c r="A1276" s="203"/>
      <c r="B1276" s="204" t="s">
        <v>927</v>
      </c>
      <c r="C1276" s="1141" t="s">
        <v>928</v>
      </c>
      <c r="D1276" s="1141"/>
      <c r="E1276" s="1141"/>
      <c r="F1276" s="1141"/>
      <c r="G1276" s="1141"/>
      <c r="H1276" s="1141"/>
      <c r="I1276" s="1141"/>
      <c r="J1276" s="1141"/>
      <c r="K1276" s="1141"/>
      <c r="L1276" s="1141"/>
      <c r="M1276" s="1141"/>
      <c r="N1276" s="1146"/>
      <c r="Z1276" s="193"/>
      <c r="AA1276" s="200"/>
      <c r="AB1276" s="200"/>
      <c r="AC1276" s="109" t="s">
        <v>928</v>
      </c>
      <c r="AG1276" s="200"/>
      <c r="AK1276" s="200"/>
      <c r="AM1276" s="200"/>
    </row>
    <row r="1277" spans="1:39" s="108" customFormat="1" ht="12" customHeight="1">
      <c r="A1277" s="216"/>
      <c r="B1277" s="217"/>
      <c r="C1277" s="1145" t="s">
        <v>398</v>
      </c>
      <c r="D1277" s="1145"/>
      <c r="E1277" s="1145"/>
      <c r="F1277" s="196"/>
      <c r="G1277" s="196"/>
      <c r="H1277" s="196"/>
      <c r="I1277" s="196"/>
      <c r="J1277" s="198"/>
      <c r="K1277" s="196"/>
      <c r="L1277" s="222">
        <v>8195.9699999999993</v>
      </c>
      <c r="M1277" s="212"/>
      <c r="N1277" s="260">
        <v>40652</v>
      </c>
      <c r="Z1277" s="193"/>
      <c r="AA1277" s="200"/>
      <c r="AB1277" s="200"/>
      <c r="AG1277" s="200" t="s">
        <v>398</v>
      </c>
      <c r="AK1277" s="200"/>
      <c r="AM1277" s="200"/>
    </row>
    <row r="1278" spans="1:39" s="108" customFormat="1" ht="22.5" customHeight="1">
      <c r="A1278" s="194" t="s">
        <v>2419</v>
      </c>
      <c r="B1278" s="195" t="s">
        <v>1169</v>
      </c>
      <c r="C1278" s="1145" t="s">
        <v>1170</v>
      </c>
      <c r="D1278" s="1145"/>
      <c r="E1278" s="1145"/>
      <c r="F1278" s="196" t="s">
        <v>673</v>
      </c>
      <c r="G1278" s="196"/>
      <c r="H1278" s="196"/>
      <c r="I1278" s="247">
        <v>0.01</v>
      </c>
      <c r="J1278" s="198"/>
      <c r="K1278" s="196"/>
      <c r="L1278" s="198"/>
      <c r="M1278" s="196"/>
      <c r="N1278" s="199"/>
      <c r="Z1278" s="193"/>
      <c r="AA1278" s="200"/>
      <c r="AB1278" s="200" t="s">
        <v>1170</v>
      </c>
      <c r="AG1278" s="200"/>
      <c r="AK1278" s="200"/>
      <c r="AM1278" s="200"/>
    </row>
    <row r="1279" spans="1:39" s="108" customFormat="1" ht="12" customHeight="1">
      <c r="A1279" s="201"/>
      <c r="B1279" s="202"/>
      <c r="C1279" s="1141" t="s">
        <v>1693</v>
      </c>
      <c r="D1279" s="1141"/>
      <c r="E1279" s="1141"/>
      <c r="F1279" s="1141"/>
      <c r="G1279" s="1141"/>
      <c r="H1279" s="1141"/>
      <c r="I1279" s="1141"/>
      <c r="J1279" s="1141"/>
      <c r="K1279" s="1141"/>
      <c r="L1279" s="1141"/>
      <c r="M1279" s="1141"/>
      <c r="N1279" s="1146"/>
      <c r="Z1279" s="193"/>
      <c r="AA1279" s="200"/>
      <c r="AB1279" s="200"/>
      <c r="AG1279" s="200"/>
      <c r="AJ1279" s="109" t="s">
        <v>1693</v>
      </c>
      <c r="AK1279" s="200"/>
      <c r="AM1279" s="200"/>
    </row>
    <row r="1280" spans="1:39" s="108" customFormat="1" ht="33.75" customHeight="1">
      <c r="A1280" s="203"/>
      <c r="B1280" s="204" t="s">
        <v>385</v>
      </c>
      <c r="C1280" s="1141" t="s">
        <v>386</v>
      </c>
      <c r="D1280" s="1141"/>
      <c r="E1280" s="1141"/>
      <c r="F1280" s="1141"/>
      <c r="G1280" s="1141"/>
      <c r="H1280" s="1141"/>
      <c r="I1280" s="1141"/>
      <c r="J1280" s="1141"/>
      <c r="K1280" s="1141"/>
      <c r="L1280" s="1141"/>
      <c r="M1280" s="1141"/>
      <c r="N1280" s="1146"/>
      <c r="Z1280" s="193"/>
      <c r="AA1280" s="200"/>
      <c r="AB1280" s="200"/>
      <c r="AC1280" s="109" t="s">
        <v>386</v>
      </c>
      <c r="AG1280" s="200"/>
      <c r="AK1280" s="200"/>
      <c r="AM1280" s="200"/>
    </row>
    <row r="1281" spans="1:39" s="108" customFormat="1" ht="12">
      <c r="A1281" s="205"/>
      <c r="B1281" s="206">
        <v>1</v>
      </c>
      <c r="C1281" s="1141" t="s">
        <v>446</v>
      </c>
      <c r="D1281" s="1141"/>
      <c r="E1281" s="1141"/>
      <c r="F1281" s="207"/>
      <c r="G1281" s="207"/>
      <c r="H1281" s="207"/>
      <c r="I1281" s="207"/>
      <c r="J1281" s="208">
        <v>342.84</v>
      </c>
      <c r="K1281" s="209">
        <v>1.25</v>
      </c>
      <c r="L1281" s="208">
        <v>4.29</v>
      </c>
      <c r="M1281" s="207"/>
      <c r="N1281" s="210"/>
      <c r="Z1281" s="193"/>
      <c r="AA1281" s="200"/>
      <c r="AB1281" s="200"/>
      <c r="AD1281" s="109" t="s">
        <v>446</v>
      </c>
      <c r="AG1281" s="200"/>
      <c r="AK1281" s="200"/>
      <c r="AM1281" s="200"/>
    </row>
    <row r="1282" spans="1:39" s="108" customFormat="1" ht="12">
      <c r="A1282" s="205"/>
      <c r="B1282" s="206">
        <v>2</v>
      </c>
      <c r="C1282" s="1141" t="s">
        <v>387</v>
      </c>
      <c r="D1282" s="1141"/>
      <c r="E1282" s="1141"/>
      <c r="F1282" s="207"/>
      <c r="G1282" s="207"/>
      <c r="H1282" s="207"/>
      <c r="I1282" s="207"/>
      <c r="J1282" s="208">
        <v>4.7699999999999996</v>
      </c>
      <c r="K1282" s="209">
        <v>1.25</v>
      </c>
      <c r="L1282" s="208">
        <v>0.06</v>
      </c>
      <c r="M1282" s="207"/>
      <c r="N1282" s="210"/>
      <c r="Z1282" s="193"/>
      <c r="AA1282" s="200"/>
      <c r="AB1282" s="200"/>
      <c r="AD1282" s="109" t="s">
        <v>387</v>
      </c>
      <c r="AG1282" s="200"/>
      <c r="AK1282" s="200"/>
      <c r="AM1282" s="200"/>
    </row>
    <row r="1283" spans="1:39" s="108" customFormat="1" ht="12">
      <c r="A1283" s="205"/>
      <c r="B1283" s="206">
        <v>3</v>
      </c>
      <c r="C1283" s="1141" t="s">
        <v>388</v>
      </c>
      <c r="D1283" s="1141"/>
      <c r="E1283" s="1141"/>
      <c r="F1283" s="207"/>
      <c r="G1283" s="207"/>
      <c r="H1283" s="207"/>
      <c r="I1283" s="207"/>
      <c r="J1283" s="208">
        <v>0.64</v>
      </c>
      <c r="K1283" s="209">
        <v>1.25</v>
      </c>
      <c r="L1283" s="208">
        <v>0.01</v>
      </c>
      <c r="M1283" s="207"/>
      <c r="N1283" s="210"/>
      <c r="Z1283" s="193"/>
      <c r="AA1283" s="200"/>
      <c r="AB1283" s="200"/>
      <c r="AD1283" s="109" t="s">
        <v>388</v>
      </c>
      <c r="AG1283" s="200"/>
      <c r="AK1283" s="200"/>
      <c r="AM1283" s="200"/>
    </row>
    <row r="1284" spans="1:39" s="108" customFormat="1" ht="12">
      <c r="A1284" s="205"/>
      <c r="B1284" s="206">
        <v>4</v>
      </c>
      <c r="C1284" s="1141" t="s">
        <v>447</v>
      </c>
      <c r="D1284" s="1141"/>
      <c r="E1284" s="1141"/>
      <c r="F1284" s="207"/>
      <c r="G1284" s="207"/>
      <c r="H1284" s="207"/>
      <c r="I1284" s="207"/>
      <c r="J1284" s="208">
        <v>106.42</v>
      </c>
      <c r="K1284" s="207"/>
      <c r="L1284" s="208">
        <v>1.06</v>
      </c>
      <c r="M1284" s="207"/>
      <c r="N1284" s="210"/>
      <c r="Z1284" s="193"/>
      <c r="AA1284" s="200"/>
      <c r="AB1284" s="200"/>
      <c r="AD1284" s="109" t="s">
        <v>447</v>
      </c>
      <c r="AG1284" s="200"/>
      <c r="AK1284" s="200"/>
      <c r="AM1284" s="200"/>
    </row>
    <row r="1285" spans="1:39" s="108" customFormat="1" ht="12">
      <c r="A1285" s="205"/>
      <c r="B1285" s="204"/>
      <c r="C1285" s="1141" t="s">
        <v>448</v>
      </c>
      <c r="D1285" s="1141"/>
      <c r="E1285" s="1141"/>
      <c r="F1285" s="207" t="s">
        <v>390</v>
      </c>
      <c r="G1285" s="209">
        <v>34.56</v>
      </c>
      <c r="H1285" s="209">
        <v>1.25</v>
      </c>
      <c r="I1285" s="254">
        <v>0.432</v>
      </c>
      <c r="J1285" s="204"/>
      <c r="K1285" s="207"/>
      <c r="L1285" s="204"/>
      <c r="M1285" s="207"/>
      <c r="N1285" s="210"/>
      <c r="Z1285" s="193"/>
      <c r="AA1285" s="200"/>
      <c r="AB1285" s="200"/>
      <c r="AE1285" s="109" t="s">
        <v>448</v>
      </c>
      <c r="AG1285" s="200"/>
      <c r="AK1285" s="200"/>
      <c r="AM1285" s="200"/>
    </row>
    <row r="1286" spans="1:39" s="108" customFormat="1" ht="12">
      <c r="A1286" s="205"/>
      <c r="B1286" s="204"/>
      <c r="C1286" s="1141" t="s">
        <v>389</v>
      </c>
      <c r="D1286" s="1141"/>
      <c r="E1286" s="1141"/>
      <c r="F1286" s="207" t="s">
        <v>390</v>
      </c>
      <c r="G1286" s="209">
        <v>0.05</v>
      </c>
      <c r="H1286" s="209">
        <v>1.25</v>
      </c>
      <c r="I1286" s="249">
        <v>6.2500000000000001E-4</v>
      </c>
      <c r="J1286" s="204"/>
      <c r="K1286" s="207"/>
      <c r="L1286" s="204"/>
      <c r="M1286" s="207"/>
      <c r="N1286" s="210"/>
      <c r="Z1286" s="193"/>
      <c r="AA1286" s="200"/>
      <c r="AB1286" s="200"/>
      <c r="AE1286" s="109" t="s">
        <v>389</v>
      </c>
      <c r="AG1286" s="200"/>
      <c r="AK1286" s="200"/>
      <c r="AM1286" s="200"/>
    </row>
    <row r="1287" spans="1:39" s="108" customFormat="1" ht="12" customHeight="1">
      <c r="A1287" s="205"/>
      <c r="B1287" s="204"/>
      <c r="C1287" s="1150" t="s">
        <v>391</v>
      </c>
      <c r="D1287" s="1150"/>
      <c r="E1287" s="1150"/>
      <c r="F1287" s="212"/>
      <c r="G1287" s="212"/>
      <c r="H1287" s="212"/>
      <c r="I1287" s="212"/>
      <c r="J1287" s="213">
        <v>454.03</v>
      </c>
      <c r="K1287" s="212"/>
      <c r="L1287" s="213">
        <v>5.41</v>
      </c>
      <c r="M1287" s="212"/>
      <c r="N1287" s="214"/>
      <c r="Z1287" s="193"/>
      <c r="AA1287" s="200"/>
      <c r="AB1287" s="200"/>
      <c r="AF1287" s="109" t="s">
        <v>391</v>
      </c>
      <c r="AG1287" s="200"/>
      <c r="AK1287" s="200"/>
      <c r="AM1287" s="200"/>
    </row>
    <row r="1288" spans="1:39" s="108" customFormat="1" ht="12">
      <c r="A1288" s="205"/>
      <c r="B1288" s="204"/>
      <c r="C1288" s="1141" t="s">
        <v>392</v>
      </c>
      <c r="D1288" s="1141"/>
      <c r="E1288" s="1141"/>
      <c r="F1288" s="207"/>
      <c r="G1288" s="207"/>
      <c r="H1288" s="207"/>
      <c r="I1288" s="207"/>
      <c r="J1288" s="204"/>
      <c r="K1288" s="207"/>
      <c r="L1288" s="208">
        <v>4.3</v>
      </c>
      <c r="M1288" s="207"/>
      <c r="N1288" s="210"/>
      <c r="Z1288" s="193"/>
      <c r="AA1288" s="200"/>
      <c r="AB1288" s="200"/>
      <c r="AE1288" s="109" t="s">
        <v>392</v>
      </c>
      <c r="AG1288" s="200"/>
      <c r="AK1288" s="200"/>
      <c r="AM1288" s="200"/>
    </row>
    <row r="1289" spans="1:39" s="108" customFormat="1" ht="22.5" customHeight="1">
      <c r="A1289" s="205"/>
      <c r="B1289" s="204" t="s">
        <v>885</v>
      </c>
      <c r="C1289" s="1141" t="s">
        <v>886</v>
      </c>
      <c r="D1289" s="1141"/>
      <c r="E1289" s="1141"/>
      <c r="F1289" s="207" t="s">
        <v>395</v>
      </c>
      <c r="G1289" s="215">
        <v>97</v>
      </c>
      <c r="H1289" s="207"/>
      <c r="I1289" s="215">
        <v>97</v>
      </c>
      <c r="J1289" s="204"/>
      <c r="K1289" s="207"/>
      <c r="L1289" s="208">
        <v>4.17</v>
      </c>
      <c r="M1289" s="207"/>
      <c r="N1289" s="210"/>
      <c r="Z1289" s="193"/>
      <c r="AA1289" s="200"/>
      <c r="AB1289" s="200"/>
      <c r="AE1289" s="109" t="s">
        <v>886</v>
      </c>
      <c r="AG1289" s="200"/>
      <c r="AK1289" s="200"/>
      <c r="AM1289" s="200"/>
    </row>
    <row r="1290" spans="1:39" s="108" customFormat="1" ht="22.5" customHeight="1">
      <c r="A1290" s="205"/>
      <c r="B1290" s="204" t="s">
        <v>887</v>
      </c>
      <c r="C1290" s="1141" t="s">
        <v>888</v>
      </c>
      <c r="D1290" s="1141"/>
      <c r="E1290" s="1141"/>
      <c r="F1290" s="207" t="s">
        <v>395</v>
      </c>
      <c r="G1290" s="215">
        <v>51</v>
      </c>
      <c r="H1290" s="207"/>
      <c r="I1290" s="215">
        <v>51</v>
      </c>
      <c r="J1290" s="204"/>
      <c r="K1290" s="207"/>
      <c r="L1290" s="208">
        <v>2.19</v>
      </c>
      <c r="M1290" s="207"/>
      <c r="N1290" s="210"/>
      <c r="Z1290" s="193"/>
      <c r="AA1290" s="200"/>
      <c r="AB1290" s="200"/>
      <c r="AE1290" s="109" t="s">
        <v>888</v>
      </c>
      <c r="AG1290" s="200"/>
      <c r="AK1290" s="200"/>
      <c r="AM1290" s="200"/>
    </row>
    <row r="1291" spans="1:39" s="108" customFormat="1" ht="12" customHeight="1">
      <c r="A1291" s="216"/>
      <c r="B1291" s="217"/>
      <c r="C1291" s="1145" t="s">
        <v>398</v>
      </c>
      <c r="D1291" s="1145"/>
      <c r="E1291" s="1145"/>
      <c r="F1291" s="196"/>
      <c r="G1291" s="196"/>
      <c r="H1291" s="196"/>
      <c r="I1291" s="196"/>
      <c r="J1291" s="198"/>
      <c r="K1291" s="196"/>
      <c r="L1291" s="218">
        <v>11.77</v>
      </c>
      <c r="M1291" s="212"/>
      <c r="N1291" s="199"/>
      <c r="Z1291" s="193"/>
      <c r="AA1291" s="200"/>
      <c r="AB1291" s="200"/>
      <c r="AG1291" s="200" t="s">
        <v>398</v>
      </c>
      <c r="AK1291" s="200"/>
      <c r="AM1291" s="200"/>
    </row>
    <row r="1292" spans="1:39" s="108" customFormat="1" ht="45" customHeight="1">
      <c r="A1292" s="194" t="s">
        <v>2420</v>
      </c>
      <c r="B1292" s="195" t="s">
        <v>2421</v>
      </c>
      <c r="C1292" s="1145" t="s">
        <v>2422</v>
      </c>
      <c r="D1292" s="1145"/>
      <c r="E1292" s="1145"/>
      <c r="F1292" s="196" t="s">
        <v>2067</v>
      </c>
      <c r="G1292" s="196"/>
      <c r="H1292" s="196"/>
      <c r="I1292" s="251">
        <v>1</v>
      </c>
      <c r="J1292" s="222">
        <v>2824.17</v>
      </c>
      <c r="K1292" s="219">
        <v>1.04236</v>
      </c>
      <c r="L1292" s="218">
        <v>593.54999999999995</v>
      </c>
      <c r="M1292" s="247">
        <v>4.96</v>
      </c>
      <c r="N1292" s="260">
        <v>2944</v>
      </c>
      <c r="Z1292" s="193"/>
      <c r="AA1292" s="200"/>
      <c r="AB1292" s="200" t="s">
        <v>2422</v>
      </c>
      <c r="AG1292" s="200"/>
      <c r="AK1292" s="200"/>
      <c r="AM1292" s="200"/>
    </row>
    <row r="1293" spans="1:39" s="108" customFormat="1" ht="12" customHeight="1">
      <c r="A1293" s="216"/>
      <c r="B1293" s="217"/>
      <c r="C1293" s="1141" t="s">
        <v>923</v>
      </c>
      <c r="D1293" s="1141"/>
      <c r="E1293" s="1141"/>
      <c r="F1293" s="1141"/>
      <c r="G1293" s="1141"/>
      <c r="H1293" s="1141"/>
      <c r="I1293" s="1141"/>
      <c r="J1293" s="1141"/>
      <c r="K1293" s="1141"/>
      <c r="L1293" s="1141"/>
      <c r="M1293" s="1141"/>
      <c r="N1293" s="1146"/>
      <c r="Z1293" s="193"/>
      <c r="AA1293" s="200"/>
      <c r="AB1293" s="200"/>
      <c r="AG1293" s="200"/>
      <c r="AH1293" s="109" t="s">
        <v>923</v>
      </c>
      <c r="AK1293" s="200"/>
      <c r="AM1293" s="200"/>
    </row>
    <row r="1294" spans="1:39" s="108" customFormat="1" ht="12" customHeight="1">
      <c r="A1294" s="201"/>
      <c r="B1294" s="202"/>
      <c r="C1294" s="1141" t="s">
        <v>2204</v>
      </c>
      <c r="D1294" s="1141"/>
      <c r="E1294" s="1141"/>
      <c r="F1294" s="1141"/>
      <c r="G1294" s="1141"/>
      <c r="H1294" s="1141"/>
      <c r="I1294" s="1141"/>
      <c r="J1294" s="1141"/>
      <c r="K1294" s="1141"/>
      <c r="L1294" s="1141"/>
      <c r="M1294" s="1141"/>
      <c r="N1294" s="1146"/>
      <c r="Z1294" s="193"/>
      <c r="AA1294" s="200"/>
      <c r="AB1294" s="200"/>
      <c r="AG1294" s="200"/>
      <c r="AI1294" s="109" t="s">
        <v>2204</v>
      </c>
      <c r="AK1294" s="200"/>
      <c r="AM1294" s="200"/>
    </row>
    <row r="1295" spans="1:39" s="108" customFormat="1" ht="22.5" customHeight="1">
      <c r="A1295" s="203"/>
      <c r="B1295" s="204" t="s">
        <v>925</v>
      </c>
      <c r="C1295" s="1141" t="s">
        <v>926</v>
      </c>
      <c r="D1295" s="1141"/>
      <c r="E1295" s="1141"/>
      <c r="F1295" s="1141"/>
      <c r="G1295" s="1141"/>
      <c r="H1295" s="1141"/>
      <c r="I1295" s="1141"/>
      <c r="J1295" s="1141"/>
      <c r="K1295" s="1141"/>
      <c r="L1295" s="1141"/>
      <c r="M1295" s="1141"/>
      <c r="N1295" s="1146"/>
      <c r="Z1295" s="193"/>
      <c r="AA1295" s="200"/>
      <c r="AB1295" s="200"/>
      <c r="AC1295" s="109" t="s">
        <v>926</v>
      </c>
      <c r="AG1295" s="200"/>
      <c r="AK1295" s="200"/>
      <c r="AM1295" s="200"/>
    </row>
    <row r="1296" spans="1:39" s="108" customFormat="1" ht="22.5" customHeight="1">
      <c r="A1296" s="203"/>
      <c r="B1296" s="204" t="s">
        <v>927</v>
      </c>
      <c r="C1296" s="1141" t="s">
        <v>928</v>
      </c>
      <c r="D1296" s="1141"/>
      <c r="E1296" s="1141"/>
      <c r="F1296" s="1141"/>
      <c r="G1296" s="1141"/>
      <c r="H1296" s="1141"/>
      <c r="I1296" s="1141"/>
      <c r="J1296" s="1141"/>
      <c r="K1296" s="1141"/>
      <c r="L1296" s="1141"/>
      <c r="M1296" s="1141"/>
      <c r="N1296" s="1146"/>
      <c r="Z1296" s="193"/>
      <c r="AA1296" s="200"/>
      <c r="AB1296" s="200"/>
      <c r="AC1296" s="109" t="s">
        <v>928</v>
      </c>
      <c r="AG1296" s="200"/>
      <c r="AK1296" s="200"/>
      <c r="AM1296" s="200"/>
    </row>
    <row r="1297" spans="1:39" s="108" customFormat="1" ht="12" customHeight="1">
      <c r="A1297" s="216"/>
      <c r="B1297" s="217"/>
      <c r="C1297" s="1145" t="s">
        <v>398</v>
      </c>
      <c r="D1297" s="1145"/>
      <c r="E1297" s="1145"/>
      <c r="F1297" s="196"/>
      <c r="G1297" s="196"/>
      <c r="H1297" s="196"/>
      <c r="I1297" s="196"/>
      <c r="J1297" s="198"/>
      <c r="K1297" s="196"/>
      <c r="L1297" s="218">
        <v>593.54999999999995</v>
      </c>
      <c r="M1297" s="212"/>
      <c r="N1297" s="260">
        <v>2944</v>
      </c>
      <c r="Z1297" s="193"/>
      <c r="AA1297" s="200"/>
      <c r="AB1297" s="200"/>
      <c r="AG1297" s="200" t="s">
        <v>398</v>
      </c>
      <c r="AK1297" s="200"/>
      <c r="AM1297" s="200"/>
    </row>
    <row r="1298" spans="1:39" s="108" customFormat="1" ht="1.5" customHeight="1">
      <c r="A1298" s="224"/>
      <c r="B1298" s="217"/>
      <c r="C1298" s="217"/>
      <c r="D1298" s="217"/>
      <c r="E1298" s="217"/>
      <c r="F1298" s="225"/>
      <c r="G1298" s="225"/>
      <c r="H1298" s="225"/>
      <c r="I1298" s="225"/>
      <c r="J1298" s="226"/>
      <c r="K1298" s="225"/>
      <c r="L1298" s="226"/>
      <c r="M1298" s="207"/>
      <c r="N1298" s="226"/>
      <c r="Z1298" s="193"/>
      <c r="AA1298" s="200"/>
      <c r="AB1298" s="200"/>
      <c r="AG1298" s="200"/>
      <c r="AK1298" s="200"/>
      <c r="AM1298" s="200"/>
    </row>
    <row r="1299" spans="1:39" s="108" customFormat="1" ht="12" customHeight="1">
      <c r="A1299" s="227"/>
      <c r="B1299" s="198"/>
      <c r="C1299" s="1145" t="s">
        <v>2423</v>
      </c>
      <c r="D1299" s="1145"/>
      <c r="E1299" s="1145"/>
      <c r="F1299" s="1145"/>
      <c r="G1299" s="1145"/>
      <c r="H1299" s="1145"/>
      <c r="I1299" s="1145"/>
      <c r="J1299" s="1145"/>
      <c r="K1299" s="1145"/>
      <c r="L1299" s="228"/>
      <c r="M1299" s="229"/>
      <c r="N1299" s="230"/>
      <c r="Z1299" s="193"/>
      <c r="AA1299" s="200"/>
      <c r="AB1299" s="200"/>
      <c r="AG1299" s="200"/>
      <c r="AK1299" s="200" t="s">
        <v>2423</v>
      </c>
      <c r="AM1299" s="200"/>
    </row>
    <row r="1300" spans="1:39" s="108" customFormat="1" ht="12" customHeight="1">
      <c r="A1300" s="231"/>
      <c r="B1300" s="204"/>
      <c r="C1300" s="1141" t="s">
        <v>416</v>
      </c>
      <c r="D1300" s="1141"/>
      <c r="E1300" s="1141"/>
      <c r="F1300" s="1141"/>
      <c r="G1300" s="1141"/>
      <c r="H1300" s="1141"/>
      <c r="I1300" s="1141"/>
      <c r="J1300" s="1141"/>
      <c r="K1300" s="1141"/>
      <c r="L1300" s="257">
        <v>400.56</v>
      </c>
      <c r="M1300" s="233"/>
      <c r="N1300" s="234"/>
      <c r="Z1300" s="193"/>
      <c r="AA1300" s="200"/>
      <c r="AB1300" s="200"/>
      <c r="AG1300" s="200"/>
      <c r="AK1300" s="200"/>
      <c r="AL1300" s="109" t="s">
        <v>416</v>
      </c>
      <c r="AM1300" s="200"/>
    </row>
    <row r="1301" spans="1:39" s="108" customFormat="1" ht="12" customHeight="1">
      <c r="A1301" s="231"/>
      <c r="B1301" s="204"/>
      <c r="C1301" s="1141" t="s">
        <v>417</v>
      </c>
      <c r="D1301" s="1141"/>
      <c r="E1301" s="1141"/>
      <c r="F1301" s="1141"/>
      <c r="G1301" s="1141"/>
      <c r="H1301" s="1141"/>
      <c r="I1301" s="1141"/>
      <c r="J1301" s="1141"/>
      <c r="K1301" s="1141"/>
      <c r="L1301" s="236"/>
      <c r="M1301" s="233"/>
      <c r="N1301" s="234"/>
      <c r="Z1301" s="193"/>
      <c r="AA1301" s="200"/>
      <c r="AB1301" s="200"/>
      <c r="AG1301" s="200"/>
      <c r="AK1301" s="200"/>
      <c r="AL1301" s="109" t="s">
        <v>417</v>
      </c>
      <c r="AM1301" s="200"/>
    </row>
    <row r="1302" spans="1:39" s="108" customFormat="1" ht="12" customHeight="1">
      <c r="A1302" s="231"/>
      <c r="B1302" s="204"/>
      <c r="C1302" s="1141" t="s">
        <v>488</v>
      </c>
      <c r="D1302" s="1141"/>
      <c r="E1302" s="1141"/>
      <c r="F1302" s="1141"/>
      <c r="G1302" s="1141"/>
      <c r="H1302" s="1141"/>
      <c r="I1302" s="1141"/>
      <c r="J1302" s="1141"/>
      <c r="K1302" s="1141"/>
      <c r="L1302" s="257">
        <v>305.82</v>
      </c>
      <c r="M1302" s="233"/>
      <c r="N1302" s="234"/>
      <c r="Z1302" s="193"/>
      <c r="AA1302" s="200"/>
      <c r="AB1302" s="200"/>
      <c r="AG1302" s="200"/>
      <c r="AK1302" s="200"/>
      <c r="AL1302" s="109" t="s">
        <v>488</v>
      </c>
      <c r="AM1302" s="200"/>
    </row>
    <row r="1303" spans="1:39" s="108" customFormat="1" ht="12" customHeight="1">
      <c r="A1303" s="231"/>
      <c r="B1303" s="204"/>
      <c r="C1303" s="1141" t="s">
        <v>418</v>
      </c>
      <c r="D1303" s="1141"/>
      <c r="E1303" s="1141"/>
      <c r="F1303" s="1141"/>
      <c r="G1303" s="1141"/>
      <c r="H1303" s="1141"/>
      <c r="I1303" s="1141"/>
      <c r="J1303" s="1141"/>
      <c r="K1303" s="1141"/>
      <c r="L1303" s="257">
        <v>44.97</v>
      </c>
      <c r="M1303" s="233"/>
      <c r="N1303" s="234"/>
      <c r="Z1303" s="193"/>
      <c r="AA1303" s="200"/>
      <c r="AB1303" s="200"/>
      <c r="AG1303" s="200"/>
      <c r="AK1303" s="200"/>
      <c r="AL1303" s="109" t="s">
        <v>418</v>
      </c>
      <c r="AM1303" s="200"/>
    </row>
    <row r="1304" spans="1:39" s="108" customFormat="1" ht="12" customHeight="1">
      <c r="A1304" s="231"/>
      <c r="B1304" s="204"/>
      <c r="C1304" s="1141" t="s">
        <v>419</v>
      </c>
      <c r="D1304" s="1141"/>
      <c r="E1304" s="1141"/>
      <c r="F1304" s="1141"/>
      <c r="G1304" s="1141"/>
      <c r="H1304" s="1141"/>
      <c r="I1304" s="1141"/>
      <c r="J1304" s="1141"/>
      <c r="K1304" s="1141"/>
      <c r="L1304" s="257">
        <v>5.0599999999999996</v>
      </c>
      <c r="M1304" s="233"/>
      <c r="N1304" s="234"/>
      <c r="Z1304" s="193"/>
      <c r="AA1304" s="200"/>
      <c r="AB1304" s="200"/>
      <c r="AG1304" s="200"/>
      <c r="AK1304" s="200"/>
      <c r="AL1304" s="109" t="s">
        <v>419</v>
      </c>
      <c r="AM1304" s="200"/>
    </row>
    <row r="1305" spans="1:39" s="108" customFormat="1" ht="12" customHeight="1">
      <c r="A1305" s="231"/>
      <c r="B1305" s="204"/>
      <c r="C1305" s="1141" t="s">
        <v>420</v>
      </c>
      <c r="D1305" s="1141"/>
      <c r="E1305" s="1141"/>
      <c r="F1305" s="1141"/>
      <c r="G1305" s="1141"/>
      <c r="H1305" s="1141"/>
      <c r="I1305" s="1141"/>
      <c r="J1305" s="1141"/>
      <c r="K1305" s="1141"/>
      <c r="L1305" s="257">
        <v>49.77</v>
      </c>
      <c r="M1305" s="233"/>
      <c r="N1305" s="234"/>
      <c r="Z1305" s="193"/>
      <c r="AA1305" s="200"/>
      <c r="AB1305" s="200"/>
      <c r="AG1305" s="200"/>
      <c r="AK1305" s="200"/>
      <c r="AL1305" s="109" t="s">
        <v>420</v>
      </c>
      <c r="AM1305" s="200"/>
    </row>
    <row r="1306" spans="1:39" s="108" customFormat="1" ht="12" customHeight="1">
      <c r="A1306" s="231"/>
      <c r="B1306" s="204"/>
      <c r="C1306" s="1141" t="s">
        <v>910</v>
      </c>
      <c r="D1306" s="1141"/>
      <c r="E1306" s="1141"/>
      <c r="F1306" s="1141"/>
      <c r="G1306" s="1141"/>
      <c r="H1306" s="1141"/>
      <c r="I1306" s="1141"/>
      <c r="J1306" s="1141"/>
      <c r="K1306" s="1141"/>
      <c r="L1306" s="257">
        <v>825.4</v>
      </c>
      <c r="M1306" s="233"/>
      <c r="N1306" s="234"/>
      <c r="Z1306" s="193"/>
      <c r="AA1306" s="200"/>
      <c r="AB1306" s="200"/>
      <c r="AG1306" s="200"/>
      <c r="AK1306" s="200"/>
      <c r="AL1306" s="109" t="s">
        <v>910</v>
      </c>
      <c r="AM1306" s="200"/>
    </row>
    <row r="1307" spans="1:39" s="108" customFormat="1" ht="12" customHeight="1">
      <c r="A1307" s="231"/>
      <c r="B1307" s="204"/>
      <c r="C1307" s="1141" t="s">
        <v>417</v>
      </c>
      <c r="D1307" s="1141"/>
      <c r="E1307" s="1141"/>
      <c r="F1307" s="1141"/>
      <c r="G1307" s="1141"/>
      <c r="H1307" s="1141"/>
      <c r="I1307" s="1141"/>
      <c r="J1307" s="1141"/>
      <c r="K1307" s="1141"/>
      <c r="L1307" s="236"/>
      <c r="M1307" s="233"/>
      <c r="N1307" s="234"/>
      <c r="Z1307" s="193"/>
      <c r="AA1307" s="200"/>
      <c r="AB1307" s="200"/>
      <c r="AG1307" s="200"/>
      <c r="AK1307" s="200"/>
      <c r="AL1307" s="109" t="s">
        <v>417</v>
      </c>
      <c r="AM1307" s="200"/>
    </row>
    <row r="1308" spans="1:39" s="108" customFormat="1" ht="12" customHeight="1">
      <c r="A1308" s="231"/>
      <c r="B1308" s="204"/>
      <c r="C1308" s="1141" t="s">
        <v>489</v>
      </c>
      <c r="D1308" s="1141"/>
      <c r="E1308" s="1141"/>
      <c r="F1308" s="1141"/>
      <c r="G1308" s="1141"/>
      <c r="H1308" s="1141"/>
      <c r="I1308" s="1141"/>
      <c r="J1308" s="1141"/>
      <c r="K1308" s="1141"/>
      <c r="L1308" s="257">
        <v>305.82</v>
      </c>
      <c r="M1308" s="233"/>
      <c r="N1308" s="234"/>
      <c r="Z1308" s="193"/>
      <c r="AA1308" s="200"/>
      <c r="AB1308" s="200"/>
      <c r="AG1308" s="200"/>
      <c r="AK1308" s="200"/>
      <c r="AL1308" s="109" t="s">
        <v>489</v>
      </c>
      <c r="AM1308" s="200"/>
    </row>
    <row r="1309" spans="1:39" s="108" customFormat="1" ht="12" customHeight="1">
      <c r="A1309" s="231"/>
      <c r="B1309" s="204"/>
      <c r="C1309" s="1141" t="s">
        <v>490</v>
      </c>
      <c r="D1309" s="1141"/>
      <c r="E1309" s="1141"/>
      <c r="F1309" s="1141"/>
      <c r="G1309" s="1141"/>
      <c r="H1309" s="1141"/>
      <c r="I1309" s="1141"/>
      <c r="J1309" s="1141"/>
      <c r="K1309" s="1141"/>
      <c r="L1309" s="257">
        <v>44.97</v>
      </c>
      <c r="M1309" s="233"/>
      <c r="N1309" s="234"/>
      <c r="Z1309" s="193"/>
      <c r="AA1309" s="200"/>
      <c r="AB1309" s="200"/>
      <c r="AG1309" s="200"/>
      <c r="AK1309" s="200"/>
      <c r="AL1309" s="109" t="s">
        <v>490</v>
      </c>
      <c r="AM1309" s="200"/>
    </row>
    <row r="1310" spans="1:39" s="108" customFormat="1" ht="12" customHeight="1">
      <c r="A1310" s="231"/>
      <c r="B1310" s="204"/>
      <c r="C1310" s="1141" t="s">
        <v>491</v>
      </c>
      <c r="D1310" s="1141"/>
      <c r="E1310" s="1141"/>
      <c r="F1310" s="1141"/>
      <c r="G1310" s="1141"/>
      <c r="H1310" s="1141"/>
      <c r="I1310" s="1141"/>
      <c r="J1310" s="1141"/>
      <c r="K1310" s="1141"/>
      <c r="L1310" s="257">
        <v>5.0599999999999996</v>
      </c>
      <c r="M1310" s="233"/>
      <c r="N1310" s="234"/>
      <c r="Z1310" s="193"/>
      <c r="AA1310" s="200"/>
      <c r="AB1310" s="200"/>
      <c r="AG1310" s="200"/>
      <c r="AK1310" s="200"/>
      <c r="AL1310" s="109" t="s">
        <v>491</v>
      </c>
      <c r="AM1310" s="200"/>
    </row>
    <row r="1311" spans="1:39" s="108" customFormat="1" ht="12" customHeight="1">
      <c r="A1311" s="231"/>
      <c r="B1311" s="204"/>
      <c r="C1311" s="1141" t="s">
        <v>492</v>
      </c>
      <c r="D1311" s="1141"/>
      <c r="E1311" s="1141"/>
      <c r="F1311" s="1141"/>
      <c r="G1311" s="1141"/>
      <c r="H1311" s="1141"/>
      <c r="I1311" s="1141"/>
      <c r="J1311" s="1141"/>
      <c r="K1311" s="1141"/>
      <c r="L1311" s="257">
        <v>49.77</v>
      </c>
      <c r="M1311" s="233"/>
      <c r="N1311" s="234"/>
      <c r="Z1311" s="193"/>
      <c r="AA1311" s="200"/>
      <c r="AB1311" s="200"/>
      <c r="AG1311" s="200"/>
      <c r="AK1311" s="200"/>
      <c r="AL1311" s="109" t="s">
        <v>492</v>
      </c>
      <c r="AM1311" s="200"/>
    </row>
    <row r="1312" spans="1:39" s="108" customFormat="1" ht="12" customHeight="1">
      <c r="A1312" s="231"/>
      <c r="B1312" s="204"/>
      <c r="C1312" s="1141" t="s">
        <v>493</v>
      </c>
      <c r="D1312" s="1141"/>
      <c r="E1312" s="1141"/>
      <c r="F1312" s="1141"/>
      <c r="G1312" s="1141"/>
      <c r="H1312" s="1141"/>
      <c r="I1312" s="1141"/>
      <c r="J1312" s="1141"/>
      <c r="K1312" s="1141"/>
      <c r="L1312" s="257">
        <v>280.99</v>
      </c>
      <c r="M1312" s="233"/>
      <c r="N1312" s="234"/>
      <c r="Z1312" s="193"/>
      <c r="AA1312" s="200"/>
      <c r="AB1312" s="200"/>
      <c r="AG1312" s="200"/>
      <c r="AK1312" s="200"/>
      <c r="AL1312" s="109" t="s">
        <v>493</v>
      </c>
      <c r="AM1312" s="200"/>
    </row>
    <row r="1313" spans="1:39" s="108" customFormat="1" ht="12" customHeight="1">
      <c r="A1313" s="231"/>
      <c r="B1313" s="204"/>
      <c r="C1313" s="1141" t="s">
        <v>494</v>
      </c>
      <c r="D1313" s="1141"/>
      <c r="E1313" s="1141"/>
      <c r="F1313" s="1141"/>
      <c r="G1313" s="1141"/>
      <c r="H1313" s="1141"/>
      <c r="I1313" s="1141"/>
      <c r="J1313" s="1141"/>
      <c r="K1313" s="1141"/>
      <c r="L1313" s="257">
        <v>143.85</v>
      </c>
      <c r="M1313" s="233"/>
      <c r="N1313" s="234"/>
      <c r="Z1313" s="193"/>
      <c r="AA1313" s="200"/>
      <c r="AB1313" s="200"/>
      <c r="AG1313" s="200"/>
      <c r="AK1313" s="200"/>
      <c r="AL1313" s="109" t="s">
        <v>494</v>
      </c>
      <c r="AM1313" s="200"/>
    </row>
    <row r="1314" spans="1:39" s="108" customFormat="1" ht="12" customHeight="1">
      <c r="A1314" s="231"/>
      <c r="B1314" s="204"/>
      <c r="C1314" s="1141" t="s">
        <v>1100</v>
      </c>
      <c r="D1314" s="1141"/>
      <c r="E1314" s="1141"/>
      <c r="F1314" s="1141"/>
      <c r="G1314" s="1141"/>
      <c r="H1314" s="1141"/>
      <c r="I1314" s="1141"/>
      <c r="J1314" s="1141"/>
      <c r="K1314" s="1141"/>
      <c r="L1314" s="232">
        <v>90763.42</v>
      </c>
      <c r="M1314" s="233"/>
      <c r="N1314" s="234"/>
      <c r="Z1314" s="193"/>
      <c r="AA1314" s="200"/>
      <c r="AB1314" s="200"/>
      <c r="AG1314" s="200"/>
      <c r="AK1314" s="200"/>
      <c r="AL1314" s="109" t="s">
        <v>1100</v>
      </c>
      <c r="AM1314" s="200"/>
    </row>
    <row r="1315" spans="1:39" s="108" customFormat="1" ht="12" customHeight="1">
      <c r="A1315" s="231"/>
      <c r="B1315" s="204"/>
      <c r="C1315" s="1141" t="s">
        <v>1101</v>
      </c>
      <c r="D1315" s="1141"/>
      <c r="E1315" s="1141"/>
      <c r="F1315" s="1141"/>
      <c r="G1315" s="1141"/>
      <c r="H1315" s="1141"/>
      <c r="I1315" s="1141"/>
      <c r="J1315" s="1141"/>
      <c r="K1315" s="1141"/>
      <c r="L1315" s="232">
        <v>90582.17</v>
      </c>
      <c r="M1315" s="233"/>
      <c r="N1315" s="234"/>
      <c r="Z1315" s="193"/>
      <c r="AA1315" s="200"/>
      <c r="AB1315" s="200"/>
      <c r="AG1315" s="200"/>
      <c r="AK1315" s="200"/>
      <c r="AL1315" s="109" t="s">
        <v>1101</v>
      </c>
      <c r="AM1315" s="200"/>
    </row>
    <row r="1316" spans="1:39" s="108" customFormat="1" ht="12" customHeight="1">
      <c r="A1316" s="231"/>
      <c r="B1316" s="204"/>
      <c r="C1316" s="1141" t="s">
        <v>1102</v>
      </c>
      <c r="D1316" s="1141"/>
      <c r="E1316" s="1141"/>
      <c r="F1316" s="1141"/>
      <c r="G1316" s="1141"/>
      <c r="H1316" s="1141"/>
      <c r="I1316" s="1141"/>
      <c r="J1316" s="1141"/>
      <c r="K1316" s="1141"/>
      <c r="L1316" s="257">
        <v>181.25</v>
      </c>
      <c r="M1316" s="233"/>
      <c r="N1316" s="234"/>
      <c r="Z1316" s="193"/>
      <c r="AA1316" s="200"/>
      <c r="AB1316" s="200"/>
      <c r="AG1316" s="200"/>
      <c r="AK1316" s="200"/>
      <c r="AL1316" s="109" t="s">
        <v>1102</v>
      </c>
      <c r="AM1316" s="200"/>
    </row>
    <row r="1317" spans="1:39" s="108" customFormat="1" ht="12" customHeight="1">
      <c r="A1317" s="231"/>
      <c r="B1317" s="204"/>
      <c r="C1317" s="1141" t="s">
        <v>431</v>
      </c>
      <c r="D1317" s="1141"/>
      <c r="E1317" s="1141"/>
      <c r="F1317" s="1141"/>
      <c r="G1317" s="1141"/>
      <c r="H1317" s="1141"/>
      <c r="I1317" s="1141"/>
      <c r="J1317" s="1141"/>
      <c r="K1317" s="1141"/>
      <c r="L1317" s="257">
        <v>310.88</v>
      </c>
      <c r="M1317" s="233"/>
      <c r="N1317" s="234"/>
      <c r="Z1317" s="193"/>
      <c r="AA1317" s="200"/>
      <c r="AB1317" s="200"/>
      <c r="AG1317" s="200"/>
      <c r="AK1317" s="200"/>
      <c r="AL1317" s="109" t="s">
        <v>431</v>
      </c>
      <c r="AM1317" s="200"/>
    </row>
    <row r="1318" spans="1:39" s="108" customFormat="1" ht="12" customHeight="1">
      <c r="A1318" s="231"/>
      <c r="B1318" s="204"/>
      <c r="C1318" s="1141" t="s">
        <v>432</v>
      </c>
      <c r="D1318" s="1141"/>
      <c r="E1318" s="1141"/>
      <c r="F1318" s="1141"/>
      <c r="G1318" s="1141"/>
      <c r="H1318" s="1141"/>
      <c r="I1318" s="1141"/>
      <c r="J1318" s="1141"/>
      <c r="K1318" s="1141"/>
      <c r="L1318" s="257">
        <v>280.99</v>
      </c>
      <c r="M1318" s="233"/>
      <c r="N1318" s="234"/>
      <c r="Z1318" s="193"/>
      <c r="AA1318" s="200"/>
      <c r="AB1318" s="200"/>
      <c r="AG1318" s="200"/>
      <c r="AK1318" s="200"/>
      <c r="AL1318" s="109" t="s">
        <v>432</v>
      </c>
      <c r="AM1318" s="200"/>
    </row>
    <row r="1319" spans="1:39" s="108" customFormat="1" ht="12" customHeight="1">
      <c r="A1319" s="231"/>
      <c r="B1319" s="204"/>
      <c r="C1319" s="1141" t="s">
        <v>433</v>
      </c>
      <c r="D1319" s="1141"/>
      <c r="E1319" s="1141"/>
      <c r="F1319" s="1141"/>
      <c r="G1319" s="1141"/>
      <c r="H1319" s="1141"/>
      <c r="I1319" s="1141"/>
      <c r="J1319" s="1141"/>
      <c r="K1319" s="1141"/>
      <c r="L1319" s="257">
        <v>143.85</v>
      </c>
      <c r="M1319" s="233"/>
      <c r="N1319" s="234"/>
      <c r="Z1319" s="193"/>
      <c r="AA1319" s="200"/>
      <c r="AB1319" s="200"/>
      <c r="AG1319" s="200"/>
      <c r="AK1319" s="200"/>
      <c r="AL1319" s="109" t="s">
        <v>433</v>
      </c>
      <c r="AM1319" s="200"/>
    </row>
    <row r="1320" spans="1:39" s="108" customFormat="1" ht="12" customHeight="1">
      <c r="A1320" s="231"/>
      <c r="B1320" s="226"/>
      <c r="C1320" s="1142" t="s">
        <v>2424</v>
      </c>
      <c r="D1320" s="1142"/>
      <c r="E1320" s="1142"/>
      <c r="F1320" s="1142"/>
      <c r="G1320" s="1142"/>
      <c r="H1320" s="1142"/>
      <c r="I1320" s="1142"/>
      <c r="J1320" s="1142"/>
      <c r="K1320" s="1142"/>
      <c r="L1320" s="239">
        <v>91588.82</v>
      </c>
      <c r="M1320" s="240"/>
      <c r="N1320" s="253"/>
      <c r="Z1320" s="193"/>
      <c r="AA1320" s="200"/>
      <c r="AB1320" s="200"/>
      <c r="AG1320" s="200"/>
      <c r="AK1320" s="200"/>
      <c r="AM1320" s="200" t="s">
        <v>2424</v>
      </c>
    </row>
    <row r="1321" spans="1:39" s="108" customFormat="1" ht="12" customHeight="1">
      <c r="A1321" s="231"/>
      <c r="B1321" s="204"/>
      <c r="C1321" s="1141" t="s">
        <v>417</v>
      </c>
      <c r="D1321" s="1141"/>
      <c r="E1321" s="1141"/>
      <c r="F1321" s="1141"/>
      <c r="G1321" s="1141"/>
      <c r="H1321" s="1141"/>
      <c r="I1321" s="1141"/>
      <c r="J1321" s="1141"/>
      <c r="K1321" s="1141"/>
      <c r="L1321" s="236"/>
      <c r="M1321" s="233"/>
      <c r="N1321" s="234"/>
      <c r="Z1321" s="193"/>
      <c r="AA1321" s="200"/>
      <c r="AB1321" s="200"/>
      <c r="AG1321" s="200"/>
      <c r="AK1321" s="200"/>
      <c r="AL1321" s="109" t="s">
        <v>417</v>
      </c>
      <c r="AM1321" s="200"/>
    </row>
    <row r="1322" spans="1:39" s="108" customFormat="1" ht="12" customHeight="1">
      <c r="A1322" s="231"/>
      <c r="B1322" s="204"/>
      <c r="C1322" s="1141" t="s">
        <v>1104</v>
      </c>
      <c r="D1322" s="1141"/>
      <c r="E1322" s="1141"/>
      <c r="F1322" s="1141"/>
      <c r="G1322" s="1141"/>
      <c r="H1322" s="1141"/>
      <c r="I1322" s="1141"/>
      <c r="J1322" s="1141"/>
      <c r="K1322" s="1141"/>
      <c r="L1322" s="232">
        <v>90732.28</v>
      </c>
      <c r="M1322" s="233"/>
      <c r="N1322" s="234"/>
      <c r="Z1322" s="193"/>
      <c r="AA1322" s="200"/>
      <c r="AB1322" s="200"/>
      <c r="AG1322" s="200"/>
      <c r="AK1322" s="200"/>
      <c r="AL1322" s="109" t="s">
        <v>1104</v>
      </c>
      <c r="AM1322" s="200"/>
    </row>
    <row r="1323" spans="1:39" s="108" customFormat="1" ht="12" customHeight="1">
      <c r="A1323" s="1089" t="s">
        <v>2425</v>
      </c>
      <c r="B1323" s="1090"/>
      <c r="C1323" s="1090"/>
      <c r="D1323" s="1090"/>
      <c r="E1323" s="1090"/>
      <c r="F1323" s="1090"/>
      <c r="G1323" s="1090"/>
      <c r="H1323" s="1090"/>
      <c r="I1323" s="1090"/>
      <c r="J1323" s="1090"/>
      <c r="K1323" s="1090"/>
      <c r="L1323" s="1090"/>
      <c r="M1323" s="1090"/>
      <c r="N1323" s="1095"/>
      <c r="Z1323" s="193" t="s">
        <v>2425</v>
      </c>
      <c r="AA1323" s="200"/>
      <c r="AB1323" s="200"/>
      <c r="AG1323" s="200"/>
      <c r="AK1323" s="200"/>
      <c r="AM1323" s="200"/>
    </row>
    <row r="1324" spans="1:39" s="108" customFormat="1" ht="22.5" customHeight="1">
      <c r="A1324" s="194" t="s">
        <v>2426</v>
      </c>
      <c r="B1324" s="195" t="s">
        <v>1068</v>
      </c>
      <c r="C1324" s="1145" t="s">
        <v>1069</v>
      </c>
      <c r="D1324" s="1145"/>
      <c r="E1324" s="1145"/>
      <c r="F1324" s="196" t="s">
        <v>486</v>
      </c>
      <c r="G1324" s="196"/>
      <c r="H1324" s="196"/>
      <c r="I1324" s="251">
        <v>2</v>
      </c>
      <c r="J1324" s="198"/>
      <c r="K1324" s="196"/>
      <c r="L1324" s="198"/>
      <c r="M1324" s="196"/>
      <c r="N1324" s="199"/>
      <c r="Z1324" s="193"/>
      <c r="AA1324" s="200"/>
      <c r="AB1324" s="200" t="s">
        <v>1069</v>
      </c>
      <c r="AG1324" s="200"/>
      <c r="AK1324" s="200"/>
      <c r="AM1324" s="200"/>
    </row>
    <row r="1325" spans="1:39" s="108" customFormat="1" ht="12">
      <c r="A1325" s="201"/>
      <c r="B1325" s="202"/>
      <c r="C1325" s="1141" t="s">
        <v>2102</v>
      </c>
      <c r="D1325" s="1141"/>
      <c r="E1325" s="1141"/>
      <c r="F1325" s="1141"/>
      <c r="G1325" s="1141"/>
      <c r="H1325" s="1141"/>
      <c r="I1325" s="1141"/>
      <c r="J1325" s="1141"/>
      <c r="K1325" s="1141"/>
      <c r="L1325" s="1141"/>
      <c r="M1325" s="1141"/>
      <c r="N1325" s="1146"/>
      <c r="Z1325" s="193"/>
      <c r="AA1325" s="200"/>
      <c r="AB1325" s="200"/>
      <c r="AG1325" s="200"/>
      <c r="AJ1325" s="109" t="s">
        <v>2102</v>
      </c>
      <c r="AK1325" s="200"/>
      <c r="AM1325" s="200"/>
    </row>
    <row r="1326" spans="1:39" s="108" customFormat="1" ht="33.75" customHeight="1">
      <c r="A1326" s="203"/>
      <c r="B1326" s="204" t="s">
        <v>385</v>
      </c>
      <c r="C1326" s="1141" t="s">
        <v>386</v>
      </c>
      <c r="D1326" s="1141"/>
      <c r="E1326" s="1141"/>
      <c r="F1326" s="1141"/>
      <c r="G1326" s="1141"/>
      <c r="H1326" s="1141"/>
      <c r="I1326" s="1141"/>
      <c r="J1326" s="1141"/>
      <c r="K1326" s="1141"/>
      <c r="L1326" s="1141"/>
      <c r="M1326" s="1141"/>
      <c r="N1326" s="1146"/>
      <c r="Z1326" s="193"/>
      <c r="AA1326" s="200"/>
      <c r="AB1326" s="200"/>
      <c r="AC1326" s="109" t="s">
        <v>386</v>
      </c>
      <c r="AG1326" s="200"/>
      <c r="AK1326" s="200"/>
      <c r="AM1326" s="200"/>
    </row>
    <row r="1327" spans="1:39" s="108" customFormat="1" ht="12">
      <c r="A1327" s="205"/>
      <c r="B1327" s="206">
        <v>1</v>
      </c>
      <c r="C1327" s="1141" t="s">
        <v>446</v>
      </c>
      <c r="D1327" s="1141"/>
      <c r="E1327" s="1141"/>
      <c r="F1327" s="207"/>
      <c r="G1327" s="207"/>
      <c r="H1327" s="207"/>
      <c r="I1327" s="207"/>
      <c r="J1327" s="208">
        <v>8.9</v>
      </c>
      <c r="K1327" s="209">
        <v>1.25</v>
      </c>
      <c r="L1327" s="208">
        <v>22.25</v>
      </c>
      <c r="M1327" s="207"/>
      <c r="N1327" s="210"/>
      <c r="Z1327" s="193"/>
      <c r="AA1327" s="200"/>
      <c r="AB1327" s="200"/>
      <c r="AD1327" s="109" t="s">
        <v>446</v>
      </c>
      <c r="AG1327" s="200"/>
      <c r="AK1327" s="200"/>
      <c r="AM1327" s="200"/>
    </row>
    <row r="1328" spans="1:39" s="108" customFormat="1" ht="12">
      <c r="A1328" s="205"/>
      <c r="B1328" s="206">
        <v>2</v>
      </c>
      <c r="C1328" s="1141" t="s">
        <v>387</v>
      </c>
      <c r="D1328" s="1141"/>
      <c r="E1328" s="1141"/>
      <c r="F1328" s="207"/>
      <c r="G1328" s="207"/>
      <c r="H1328" s="207"/>
      <c r="I1328" s="207"/>
      <c r="J1328" s="208">
        <v>0.66</v>
      </c>
      <c r="K1328" s="209">
        <v>1.25</v>
      </c>
      <c r="L1328" s="208">
        <v>1.65</v>
      </c>
      <c r="M1328" s="207"/>
      <c r="N1328" s="210"/>
      <c r="Z1328" s="193"/>
      <c r="AA1328" s="200"/>
      <c r="AB1328" s="200"/>
      <c r="AD1328" s="109" t="s">
        <v>387</v>
      </c>
      <c r="AG1328" s="200"/>
      <c r="AK1328" s="200"/>
      <c r="AM1328" s="200"/>
    </row>
    <row r="1329" spans="1:39" s="108" customFormat="1" ht="12">
      <c r="A1329" s="205"/>
      <c r="B1329" s="206">
        <v>3</v>
      </c>
      <c r="C1329" s="1141" t="s">
        <v>388</v>
      </c>
      <c r="D1329" s="1141"/>
      <c r="E1329" s="1141"/>
      <c r="F1329" s="207"/>
      <c r="G1329" s="207"/>
      <c r="H1329" s="207"/>
      <c r="I1329" s="207"/>
      <c r="J1329" s="208">
        <v>0.12</v>
      </c>
      <c r="K1329" s="209">
        <v>1.25</v>
      </c>
      <c r="L1329" s="208">
        <v>0.3</v>
      </c>
      <c r="M1329" s="207"/>
      <c r="N1329" s="210"/>
      <c r="Z1329" s="193"/>
      <c r="AA1329" s="200"/>
      <c r="AB1329" s="200"/>
      <c r="AD1329" s="109" t="s">
        <v>388</v>
      </c>
      <c r="AG1329" s="200"/>
      <c r="AK1329" s="200"/>
      <c r="AM1329" s="200"/>
    </row>
    <row r="1330" spans="1:39" s="108" customFormat="1" ht="12">
      <c r="A1330" s="205"/>
      <c r="B1330" s="206">
        <v>4</v>
      </c>
      <c r="C1330" s="1141" t="s">
        <v>447</v>
      </c>
      <c r="D1330" s="1141"/>
      <c r="E1330" s="1141"/>
      <c r="F1330" s="207"/>
      <c r="G1330" s="207"/>
      <c r="H1330" s="207"/>
      <c r="I1330" s="207"/>
      <c r="J1330" s="208">
        <v>0.18</v>
      </c>
      <c r="K1330" s="207"/>
      <c r="L1330" s="208">
        <v>0.36</v>
      </c>
      <c r="M1330" s="207"/>
      <c r="N1330" s="210"/>
      <c r="Z1330" s="193"/>
      <c r="AA1330" s="200"/>
      <c r="AB1330" s="200"/>
      <c r="AD1330" s="109" t="s">
        <v>447</v>
      </c>
      <c r="AG1330" s="200"/>
      <c r="AK1330" s="200"/>
      <c r="AM1330" s="200"/>
    </row>
    <row r="1331" spans="1:39" s="108" customFormat="1" ht="12">
      <c r="A1331" s="205"/>
      <c r="B1331" s="204"/>
      <c r="C1331" s="1141" t="s">
        <v>448</v>
      </c>
      <c r="D1331" s="1141"/>
      <c r="E1331" s="1141"/>
      <c r="F1331" s="207" t="s">
        <v>390</v>
      </c>
      <c r="G1331" s="209">
        <v>1.03</v>
      </c>
      <c r="H1331" s="209">
        <v>1.25</v>
      </c>
      <c r="I1331" s="254">
        <v>2.5750000000000002</v>
      </c>
      <c r="J1331" s="204"/>
      <c r="K1331" s="207"/>
      <c r="L1331" s="204"/>
      <c r="M1331" s="207"/>
      <c r="N1331" s="210"/>
      <c r="Z1331" s="193"/>
      <c r="AA1331" s="200"/>
      <c r="AB1331" s="200"/>
      <c r="AE1331" s="109" t="s">
        <v>448</v>
      </c>
      <c r="AG1331" s="200"/>
      <c r="AK1331" s="200"/>
      <c r="AM1331" s="200"/>
    </row>
    <row r="1332" spans="1:39" s="108" customFormat="1" ht="12">
      <c r="A1332" s="205"/>
      <c r="B1332" s="204"/>
      <c r="C1332" s="1141" t="s">
        <v>389</v>
      </c>
      <c r="D1332" s="1141"/>
      <c r="E1332" s="1141"/>
      <c r="F1332" s="207" t="s">
        <v>390</v>
      </c>
      <c r="G1332" s="209">
        <v>0.01</v>
      </c>
      <c r="H1332" s="209">
        <v>1.25</v>
      </c>
      <c r="I1332" s="254">
        <v>2.5000000000000001E-2</v>
      </c>
      <c r="J1332" s="204"/>
      <c r="K1332" s="207"/>
      <c r="L1332" s="204"/>
      <c r="M1332" s="207"/>
      <c r="N1332" s="210"/>
      <c r="Z1332" s="193"/>
      <c r="AA1332" s="200"/>
      <c r="AB1332" s="200"/>
      <c r="AE1332" s="109" t="s">
        <v>389</v>
      </c>
      <c r="AG1332" s="200"/>
      <c r="AK1332" s="200"/>
      <c r="AM1332" s="200"/>
    </row>
    <row r="1333" spans="1:39" s="108" customFormat="1" ht="12" customHeight="1">
      <c r="A1333" s="205"/>
      <c r="B1333" s="204"/>
      <c r="C1333" s="1150" t="s">
        <v>391</v>
      </c>
      <c r="D1333" s="1150"/>
      <c r="E1333" s="1150"/>
      <c r="F1333" s="212"/>
      <c r="G1333" s="212"/>
      <c r="H1333" s="212"/>
      <c r="I1333" s="212"/>
      <c r="J1333" s="213">
        <v>9.74</v>
      </c>
      <c r="K1333" s="212"/>
      <c r="L1333" s="213">
        <v>24.26</v>
      </c>
      <c r="M1333" s="212"/>
      <c r="N1333" s="214"/>
      <c r="Z1333" s="193"/>
      <c r="AA1333" s="200"/>
      <c r="AB1333" s="200"/>
      <c r="AF1333" s="109" t="s">
        <v>391</v>
      </c>
      <c r="AG1333" s="200"/>
      <c r="AK1333" s="200"/>
      <c r="AM1333" s="200"/>
    </row>
    <row r="1334" spans="1:39" s="108" customFormat="1" ht="12">
      <c r="A1334" s="205"/>
      <c r="B1334" s="204"/>
      <c r="C1334" s="1141" t="s">
        <v>392</v>
      </c>
      <c r="D1334" s="1141"/>
      <c r="E1334" s="1141"/>
      <c r="F1334" s="207"/>
      <c r="G1334" s="207"/>
      <c r="H1334" s="207"/>
      <c r="I1334" s="207"/>
      <c r="J1334" s="204"/>
      <c r="K1334" s="207"/>
      <c r="L1334" s="208">
        <v>22.55</v>
      </c>
      <c r="M1334" s="207"/>
      <c r="N1334" s="210"/>
      <c r="Z1334" s="193"/>
      <c r="AA1334" s="200"/>
      <c r="AB1334" s="200"/>
      <c r="AE1334" s="109" t="s">
        <v>392</v>
      </c>
      <c r="AG1334" s="200"/>
      <c r="AK1334" s="200"/>
      <c r="AM1334" s="200"/>
    </row>
    <row r="1335" spans="1:39" s="108" customFormat="1" ht="22.5" customHeight="1">
      <c r="A1335" s="205"/>
      <c r="B1335" s="204" t="s">
        <v>916</v>
      </c>
      <c r="C1335" s="1141" t="s">
        <v>917</v>
      </c>
      <c r="D1335" s="1141"/>
      <c r="E1335" s="1141"/>
      <c r="F1335" s="207" t="s">
        <v>395</v>
      </c>
      <c r="G1335" s="215">
        <v>90</v>
      </c>
      <c r="H1335" s="207"/>
      <c r="I1335" s="215">
        <v>90</v>
      </c>
      <c r="J1335" s="204"/>
      <c r="K1335" s="207"/>
      <c r="L1335" s="208">
        <v>20.3</v>
      </c>
      <c r="M1335" s="207"/>
      <c r="N1335" s="210"/>
      <c r="Z1335" s="193"/>
      <c r="AA1335" s="200"/>
      <c r="AB1335" s="200"/>
      <c r="AE1335" s="109" t="s">
        <v>917</v>
      </c>
      <c r="AG1335" s="200"/>
      <c r="AK1335" s="200"/>
      <c r="AM1335" s="200"/>
    </row>
    <row r="1336" spans="1:39" s="108" customFormat="1" ht="22.5" customHeight="1">
      <c r="A1336" s="205"/>
      <c r="B1336" s="204" t="s">
        <v>918</v>
      </c>
      <c r="C1336" s="1141" t="s">
        <v>919</v>
      </c>
      <c r="D1336" s="1141"/>
      <c r="E1336" s="1141"/>
      <c r="F1336" s="207" t="s">
        <v>395</v>
      </c>
      <c r="G1336" s="215">
        <v>46</v>
      </c>
      <c r="H1336" s="207"/>
      <c r="I1336" s="215">
        <v>46</v>
      </c>
      <c r="J1336" s="204"/>
      <c r="K1336" s="207"/>
      <c r="L1336" s="208">
        <v>10.37</v>
      </c>
      <c r="M1336" s="207"/>
      <c r="N1336" s="210"/>
      <c r="Z1336" s="193"/>
      <c r="AA1336" s="200"/>
      <c r="AB1336" s="200"/>
      <c r="AE1336" s="109" t="s">
        <v>919</v>
      </c>
      <c r="AG1336" s="200"/>
      <c r="AK1336" s="200"/>
      <c r="AM1336" s="200"/>
    </row>
    <row r="1337" spans="1:39" s="108" customFormat="1" ht="12" customHeight="1">
      <c r="A1337" s="216"/>
      <c r="B1337" s="217"/>
      <c r="C1337" s="1145" t="s">
        <v>398</v>
      </c>
      <c r="D1337" s="1145"/>
      <c r="E1337" s="1145"/>
      <c r="F1337" s="196"/>
      <c r="G1337" s="196"/>
      <c r="H1337" s="196"/>
      <c r="I1337" s="196"/>
      <c r="J1337" s="198"/>
      <c r="K1337" s="196"/>
      <c r="L1337" s="218">
        <v>54.93</v>
      </c>
      <c r="M1337" s="212"/>
      <c r="N1337" s="199"/>
      <c r="Z1337" s="193"/>
      <c r="AA1337" s="200"/>
      <c r="AB1337" s="200"/>
      <c r="AG1337" s="200" t="s">
        <v>398</v>
      </c>
      <c r="AK1337" s="200"/>
      <c r="AM1337" s="200"/>
    </row>
    <row r="1338" spans="1:39" s="108" customFormat="1" ht="45" customHeight="1">
      <c r="A1338" s="194" t="s">
        <v>2427</v>
      </c>
      <c r="B1338" s="195" t="s">
        <v>2428</v>
      </c>
      <c r="C1338" s="1145" t="s">
        <v>2429</v>
      </c>
      <c r="D1338" s="1145"/>
      <c r="E1338" s="1145"/>
      <c r="F1338" s="196" t="s">
        <v>486</v>
      </c>
      <c r="G1338" s="196"/>
      <c r="H1338" s="196"/>
      <c r="I1338" s="251">
        <v>1</v>
      </c>
      <c r="J1338" s="222">
        <v>169565</v>
      </c>
      <c r="K1338" s="219">
        <v>1.04236</v>
      </c>
      <c r="L1338" s="222">
        <v>35634.68</v>
      </c>
      <c r="M1338" s="247">
        <v>4.96</v>
      </c>
      <c r="N1338" s="260">
        <v>176748</v>
      </c>
      <c r="Z1338" s="193"/>
      <c r="AA1338" s="200"/>
      <c r="AB1338" s="200" t="s">
        <v>2429</v>
      </c>
      <c r="AG1338" s="200"/>
      <c r="AK1338" s="200"/>
      <c r="AM1338" s="200"/>
    </row>
    <row r="1339" spans="1:39" s="108" customFormat="1" ht="12" customHeight="1">
      <c r="A1339" s="216"/>
      <c r="B1339" s="217"/>
      <c r="C1339" s="1141" t="s">
        <v>1043</v>
      </c>
      <c r="D1339" s="1141"/>
      <c r="E1339" s="1141"/>
      <c r="F1339" s="1141"/>
      <c r="G1339" s="1141"/>
      <c r="H1339" s="1141"/>
      <c r="I1339" s="1141"/>
      <c r="J1339" s="1141"/>
      <c r="K1339" s="1141"/>
      <c r="L1339" s="1141"/>
      <c r="M1339" s="1141"/>
      <c r="N1339" s="1146"/>
      <c r="Z1339" s="193"/>
      <c r="AA1339" s="200"/>
      <c r="AB1339" s="200"/>
      <c r="AG1339" s="200"/>
      <c r="AH1339" s="109" t="s">
        <v>1043</v>
      </c>
      <c r="AK1339" s="200"/>
      <c r="AM1339" s="200"/>
    </row>
    <row r="1340" spans="1:39" s="108" customFormat="1" ht="12" customHeight="1">
      <c r="A1340" s="201"/>
      <c r="B1340" s="202"/>
      <c r="C1340" s="1141" t="s">
        <v>2430</v>
      </c>
      <c r="D1340" s="1141"/>
      <c r="E1340" s="1141"/>
      <c r="F1340" s="1141"/>
      <c r="G1340" s="1141"/>
      <c r="H1340" s="1141"/>
      <c r="I1340" s="1141"/>
      <c r="J1340" s="1141"/>
      <c r="K1340" s="1141"/>
      <c r="L1340" s="1141"/>
      <c r="M1340" s="1141"/>
      <c r="N1340" s="1146"/>
      <c r="Z1340" s="193"/>
      <c r="AA1340" s="200"/>
      <c r="AB1340" s="200"/>
      <c r="AG1340" s="200"/>
      <c r="AI1340" s="109" t="s">
        <v>2430</v>
      </c>
      <c r="AK1340" s="200"/>
      <c r="AM1340" s="200"/>
    </row>
    <row r="1341" spans="1:39" s="108" customFormat="1" ht="22.5" customHeight="1">
      <c r="A1341" s="203"/>
      <c r="B1341" s="204" t="s">
        <v>925</v>
      </c>
      <c r="C1341" s="1141" t="s">
        <v>926</v>
      </c>
      <c r="D1341" s="1141"/>
      <c r="E1341" s="1141"/>
      <c r="F1341" s="1141"/>
      <c r="G1341" s="1141"/>
      <c r="H1341" s="1141"/>
      <c r="I1341" s="1141"/>
      <c r="J1341" s="1141"/>
      <c r="K1341" s="1141"/>
      <c r="L1341" s="1141"/>
      <c r="M1341" s="1141"/>
      <c r="N1341" s="1146"/>
      <c r="Z1341" s="193"/>
      <c r="AA1341" s="200"/>
      <c r="AB1341" s="200"/>
      <c r="AC1341" s="109" t="s">
        <v>926</v>
      </c>
      <c r="AG1341" s="200"/>
      <c r="AK1341" s="200"/>
      <c r="AM1341" s="200"/>
    </row>
    <row r="1342" spans="1:39" s="108" customFormat="1" ht="22.5" customHeight="1">
      <c r="A1342" s="203"/>
      <c r="B1342" s="204" t="s">
        <v>927</v>
      </c>
      <c r="C1342" s="1141" t="s">
        <v>928</v>
      </c>
      <c r="D1342" s="1141"/>
      <c r="E1342" s="1141"/>
      <c r="F1342" s="1141"/>
      <c r="G1342" s="1141"/>
      <c r="H1342" s="1141"/>
      <c r="I1342" s="1141"/>
      <c r="J1342" s="1141"/>
      <c r="K1342" s="1141"/>
      <c r="L1342" s="1141"/>
      <c r="M1342" s="1141"/>
      <c r="N1342" s="1146"/>
      <c r="Z1342" s="193"/>
      <c r="AA1342" s="200"/>
      <c r="AB1342" s="200"/>
      <c r="AC1342" s="109" t="s">
        <v>928</v>
      </c>
      <c r="AG1342" s="200"/>
      <c r="AK1342" s="200"/>
      <c r="AM1342" s="200"/>
    </row>
    <row r="1343" spans="1:39" s="108" customFormat="1" ht="12" customHeight="1">
      <c r="A1343" s="216"/>
      <c r="B1343" s="217"/>
      <c r="C1343" s="1145" t="s">
        <v>398</v>
      </c>
      <c r="D1343" s="1145"/>
      <c r="E1343" s="1145"/>
      <c r="F1343" s="196"/>
      <c r="G1343" s="196"/>
      <c r="H1343" s="196"/>
      <c r="I1343" s="196"/>
      <c r="J1343" s="198"/>
      <c r="K1343" s="196"/>
      <c r="L1343" s="222">
        <v>35634.68</v>
      </c>
      <c r="M1343" s="212"/>
      <c r="N1343" s="260">
        <v>176748</v>
      </c>
      <c r="Z1343" s="193"/>
      <c r="AA1343" s="200"/>
      <c r="AB1343" s="200"/>
      <c r="AG1343" s="200" t="s">
        <v>398</v>
      </c>
      <c r="AK1343" s="200"/>
      <c r="AM1343" s="200"/>
    </row>
    <row r="1344" spans="1:39" s="108" customFormat="1" ht="45" customHeight="1">
      <c r="A1344" s="194" t="s">
        <v>2431</v>
      </c>
      <c r="B1344" s="195" t="s">
        <v>2432</v>
      </c>
      <c r="C1344" s="1145" t="s">
        <v>2433</v>
      </c>
      <c r="D1344" s="1145"/>
      <c r="E1344" s="1145"/>
      <c r="F1344" s="196" t="s">
        <v>486</v>
      </c>
      <c r="G1344" s="196"/>
      <c r="H1344" s="196"/>
      <c r="I1344" s="251">
        <v>1</v>
      </c>
      <c r="J1344" s="222">
        <v>47024.17</v>
      </c>
      <c r="K1344" s="219">
        <v>1.04236</v>
      </c>
      <c r="L1344" s="222">
        <v>9882.26</v>
      </c>
      <c r="M1344" s="247">
        <v>4.96</v>
      </c>
      <c r="N1344" s="260">
        <v>49016</v>
      </c>
      <c r="Z1344" s="193"/>
      <c r="AA1344" s="200"/>
      <c r="AB1344" s="200" t="s">
        <v>2433</v>
      </c>
      <c r="AG1344" s="200"/>
      <c r="AK1344" s="200"/>
      <c r="AM1344" s="200"/>
    </row>
    <row r="1345" spans="1:39" s="108" customFormat="1" ht="12" customHeight="1">
      <c r="A1345" s="216"/>
      <c r="B1345" s="217"/>
      <c r="C1345" s="1141" t="s">
        <v>1043</v>
      </c>
      <c r="D1345" s="1141"/>
      <c r="E1345" s="1141"/>
      <c r="F1345" s="1141"/>
      <c r="G1345" s="1141"/>
      <c r="H1345" s="1141"/>
      <c r="I1345" s="1141"/>
      <c r="J1345" s="1141"/>
      <c r="K1345" s="1141"/>
      <c r="L1345" s="1141"/>
      <c r="M1345" s="1141"/>
      <c r="N1345" s="1146"/>
      <c r="Z1345" s="193"/>
      <c r="AA1345" s="200"/>
      <c r="AB1345" s="200"/>
      <c r="AG1345" s="200"/>
      <c r="AH1345" s="109" t="s">
        <v>1043</v>
      </c>
      <c r="AK1345" s="200"/>
      <c r="AM1345" s="200"/>
    </row>
    <row r="1346" spans="1:39" s="108" customFormat="1" ht="12" customHeight="1">
      <c r="A1346" s="201"/>
      <c r="B1346" s="202"/>
      <c r="C1346" s="1141" t="s">
        <v>2434</v>
      </c>
      <c r="D1346" s="1141"/>
      <c r="E1346" s="1141"/>
      <c r="F1346" s="1141"/>
      <c r="G1346" s="1141"/>
      <c r="H1346" s="1141"/>
      <c r="I1346" s="1141"/>
      <c r="J1346" s="1141"/>
      <c r="K1346" s="1141"/>
      <c r="L1346" s="1141"/>
      <c r="M1346" s="1141"/>
      <c r="N1346" s="1146"/>
      <c r="Z1346" s="193"/>
      <c r="AA1346" s="200"/>
      <c r="AB1346" s="200"/>
      <c r="AG1346" s="200"/>
      <c r="AI1346" s="109" t="s">
        <v>2434</v>
      </c>
      <c r="AK1346" s="200"/>
      <c r="AM1346" s="200"/>
    </row>
    <row r="1347" spans="1:39" s="108" customFormat="1" ht="22.5" customHeight="1">
      <c r="A1347" s="203"/>
      <c r="B1347" s="204" t="s">
        <v>925</v>
      </c>
      <c r="C1347" s="1141" t="s">
        <v>926</v>
      </c>
      <c r="D1347" s="1141"/>
      <c r="E1347" s="1141"/>
      <c r="F1347" s="1141"/>
      <c r="G1347" s="1141"/>
      <c r="H1347" s="1141"/>
      <c r="I1347" s="1141"/>
      <c r="J1347" s="1141"/>
      <c r="K1347" s="1141"/>
      <c r="L1347" s="1141"/>
      <c r="M1347" s="1141"/>
      <c r="N1347" s="1146"/>
      <c r="Z1347" s="193"/>
      <c r="AA1347" s="200"/>
      <c r="AB1347" s="200"/>
      <c r="AC1347" s="109" t="s">
        <v>926</v>
      </c>
      <c r="AG1347" s="200"/>
      <c r="AK1347" s="200"/>
      <c r="AM1347" s="200"/>
    </row>
    <row r="1348" spans="1:39" s="108" customFormat="1" ht="22.5" customHeight="1">
      <c r="A1348" s="203"/>
      <c r="B1348" s="204" t="s">
        <v>927</v>
      </c>
      <c r="C1348" s="1141" t="s">
        <v>928</v>
      </c>
      <c r="D1348" s="1141"/>
      <c r="E1348" s="1141"/>
      <c r="F1348" s="1141"/>
      <c r="G1348" s="1141"/>
      <c r="H1348" s="1141"/>
      <c r="I1348" s="1141"/>
      <c r="J1348" s="1141"/>
      <c r="K1348" s="1141"/>
      <c r="L1348" s="1141"/>
      <c r="M1348" s="1141"/>
      <c r="N1348" s="1146"/>
      <c r="Z1348" s="193"/>
      <c r="AA1348" s="200"/>
      <c r="AB1348" s="200"/>
      <c r="AC1348" s="109" t="s">
        <v>928</v>
      </c>
      <c r="AG1348" s="200"/>
      <c r="AK1348" s="200"/>
      <c r="AM1348" s="200"/>
    </row>
    <row r="1349" spans="1:39" s="108" customFormat="1" ht="12" customHeight="1">
      <c r="A1349" s="216"/>
      <c r="B1349" s="217"/>
      <c r="C1349" s="1145" t="s">
        <v>398</v>
      </c>
      <c r="D1349" s="1145"/>
      <c r="E1349" s="1145"/>
      <c r="F1349" s="196"/>
      <c r="G1349" s="196"/>
      <c r="H1349" s="196"/>
      <c r="I1349" s="196"/>
      <c r="J1349" s="198"/>
      <c r="K1349" s="196"/>
      <c r="L1349" s="222">
        <v>9882.26</v>
      </c>
      <c r="M1349" s="212"/>
      <c r="N1349" s="260">
        <v>49016</v>
      </c>
      <c r="Z1349" s="193"/>
      <c r="AA1349" s="200"/>
      <c r="AB1349" s="200"/>
      <c r="AG1349" s="200" t="s">
        <v>398</v>
      </c>
      <c r="AK1349" s="200"/>
      <c r="AM1349" s="200"/>
    </row>
    <row r="1350" spans="1:39" s="108" customFormat="1" ht="22.5" customHeight="1">
      <c r="A1350" s="194" t="s">
        <v>2435</v>
      </c>
      <c r="B1350" s="195" t="s">
        <v>1068</v>
      </c>
      <c r="C1350" s="1145" t="s">
        <v>1069</v>
      </c>
      <c r="D1350" s="1145"/>
      <c r="E1350" s="1145"/>
      <c r="F1350" s="196" t="s">
        <v>486</v>
      </c>
      <c r="G1350" s="196"/>
      <c r="H1350" s="196"/>
      <c r="I1350" s="251">
        <v>2</v>
      </c>
      <c r="J1350" s="198"/>
      <c r="K1350" s="196"/>
      <c r="L1350" s="198"/>
      <c r="M1350" s="196"/>
      <c r="N1350" s="199"/>
      <c r="Z1350" s="193"/>
      <c r="AA1350" s="200"/>
      <c r="AB1350" s="200" t="s">
        <v>1069</v>
      </c>
      <c r="AG1350" s="200"/>
      <c r="AK1350" s="200"/>
      <c r="AM1350" s="200"/>
    </row>
    <row r="1351" spans="1:39" s="108" customFormat="1" ht="33.75" customHeight="1">
      <c r="A1351" s="203"/>
      <c r="B1351" s="204" t="s">
        <v>385</v>
      </c>
      <c r="C1351" s="1141" t="s">
        <v>386</v>
      </c>
      <c r="D1351" s="1141"/>
      <c r="E1351" s="1141"/>
      <c r="F1351" s="1141"/>
      <c r="G1351" s="1141"/>
      <c r="H1351" s="1141"/>
      <c r="I1351" s="1141"/>
      <c r="J1351" s="1141"/>
      <c r="K1351" s="1141"/>
      <c r="L1351" s="1141"/>
      <c r="M1351" s="1141"/>
      <c r="N1351" s="1146"/>
      <c r="Z1351" s="193"/>
      <c r="AA1351" s="200"/>
      <c r="AB1351" s="200"/>
      <c r="AC1351" s="109" t="s">
        <v>386</v>
      </c>
      <c r="AG1351" s="200"/>
      <c r="AK1351" s="200"/>
      <c r="AM1351" s="200"/>
    </row>
    <row r="1352" spans="1:39" s="108" customFormat="1" ht="12">
      <c r="A1352" s="205"/>
      <c r="B1352" s="206">
        <v>1</v>
      </c>
      <c r="C1352" s="1141" t="s">
        <v>446</v>
      </c>
      <c r="D1352" s="1141"/>
      <c r="E1352" s="1141"/>
      <c r="F1352" s="207"/>
      <c r="G1352" s="207"/>
      <c r="H1352" s="207"/>
      <c r="I1352" s="207"/>
      <c r="J1352" s="208">
        <v>8.9</v>
      </c>
      <c r="K1352" s="209">
        <v>1.25</v>
      </c>
      <c r="L1352" s="208">
        <v>22.25</v>
      </c>
      <c r="M1352" s="207"/>
      <c r="N1352" s="210"/>
      <c r="Z1352" s="193"/>
      <c r="AA1352" s="200"/>
      <c r="AB1352" s="200"/>
      <c r="AD1352" s="109" t="s">
        <v>446</v>
      </c>
      <c r="AG1352" s="200"/>
      <c r="AK1352" s="200"/>
      <c r="AM1352" s="200"/>
    </row>
    <row r="1353" spans="1:39" s="108" customFormat="1" ht="12">
      <c r="A1353" s="205"/>
      <c r="B1353" s="206">
        <v>2</v>
      </c>
      <c r="C1353" s="1141" t="s">
        <v>387</v>
      </c>
      <c r="D1353" s="1141"/>
      <c r="E1353" s="1141"/>
      <c r="F1353" s="207"/>
      <c r="G1353" s="207"/>
      <c r="H1353" s="207"/>
      <c r="I1353" s="207"/>
      <c r="J1353" s="208">
        <v>0.66</v>
      </c>
      <c r="K1353" s="209">
        <v>1.25</v>
      </c>
      <c r="L1353" s="208">
        <v>1.65</v>
      </c>
      <c r="M1353" s="207"/>
      <c r="N1353" s="210"/>
      <c r="Z1353" s="193"/>
      <c r="AA1353" s="200"/>
      <c r="AB1353" s="200"/>
      <c r="AD1353" s="109" t="s">
        <v>387</v>
      </c>
      <c r="AG1353" s="200"/>
      <c r="AK1353" s="200"/>
      <c r="AM1353" s="200"/>
    </row>
    <row r="1354" spans="1:39" s="108" customFormat="1" ht="12">
      <c r="A1354" s="205"/>
      <c r="B1354" s="206">
        <v>3</v>
      </c>
      <c r="C1354" s="1141" t="s">
        <v>388</v>
      </c>
      <c r="D1354" s="1141"/>
      <c r="E1354" s="1141"/>
      <c r="F1354" s="207"/>
      <c r="G1354" s="207"/>
      <c r="H1354" s="207"/>
      <c r="I1354" s="207"/>
      <c r="J1354" s="208">
        <v>0.12</v>
      </c>
      <c r="K1354" s="209">
        <v>1.25</v>
      </c>
      <c r="L1354" s="208">
        <v>0.3</v>
      </c>
      <c r="M1354" s="207"/>
      <c r="N1354" s="210"/>
      <c r="Z1354" s="193"/>
      <c r="AA1354" s="200"/>
      <c r="AB1354" s="200"/>
      <c r="AD1354" s="109" t="s">
        <v>388</v>
      </c>
      <c r="AG1354" s="200"/>
      <c r="AK1354" s="200"/>
      <c r="AM1354" s="200"/>
    </row>
    <row r="1355" spans="1:39" s="108" customFormat="1" ht="12">
      <c r="A1355" s="205"/>
      <c r="B1355" s="206">
        <v>4</v>
      </c>
      <c r="C1355" s="1141" t="s">
        <v>447</v>
      </c>
      <c r="D1355" s="1141"/>
      <c r="E1355" s="1141"/>
      <c r="F1355" s="207"/>
      <c r="G1355" s="207"/>
      <c r="H1355" s="207"/>
      <c r="I1355" s="207"/>
      <c r="J1355" s="208">
        <v>0.18</v>
      </c>
      <c r="K1355" s="207"/>
      <c r="L1355" s="208">
        <v>0.36</v>
      </c>
      <c r="M1355" s="207"/>
      <c r="N1355" s="210"/>
      <c r="Z1355" s="193"/>
      <c r="AA1355" s="200"/>
      <c r="AB1355" s="200"/>
      <c r="AD1355" s="109" t="s">
        <v>447</v>
      </c>
      <c r="AG1355" s="200"/>
      <c r="AK1355" s="200"/>
      <c r="AM1355" s="200"/>
    </row>
    <row r="1356" spans="1:39" s="108" customFormat="1" ht="12">
      <c r="A1356" s="205"/>
      <c r="B1356" s="204"/>
      <c r="C1356" s="1141" t="s">
        <v>448</v>
      </c>
      <c r="D1356" s="1141"/>
      <c r="E1356" s="1141"/>
      <c r="F1356" s="207" t="s">
        <v>390</v>
      </c>
      <c r="G1356" s="209">
        <v>1.03</v>
      </c>
      <c r="H1356" s="209">
        <v>1.25</v>
      </c>
      <c r="I1356" s="254">
        <v>2.5750000000000002</v>
      </c>
      <c r="J1356" s="204"/>
      <c r="K1356" s="207"/>
      <c r="L1356" s="204"/>
      <c r="M1356" s="207"/>
      <c r="N1356" s="210"/>
      <c r="Z1356" s="193"/>
      <c r="AA1356" s="200"/>
      <c r="AB1356" s="200"/>
      <c r="AE1356" s="109" t="s">
        <v>448</v>
      </c>
      <c r="AG1356" s="200"/>
      <c r="AK1356" s="200"/>
      <c r="AM1356" s="200"/>
    </row>
    <row r="1357" spans="1:39" s="108" customFormat="1" ht="12">
      <c r="A1357" s="205"/>
      <c r="B1357" s="204"/>
      <c r="C1357" s="1141" t="s">
        <v>389</v>
      </c>
      <c r="D1357" s="1141"/>
      <c r="E1357" s="1141"/>
      <c r="F1357" s="207" t="s">
        <v>390</v>
      </c>
      <c r="G1357" s="209">
        <v>0.01</v>
      </c>
      <c r="H1357" s="209">
        <v>1.25</v>
      </c>
      <c r="I1357" s="254">
        <v>2.5000000000000001E-2</v>
      </c>
      <c r="J1357" s="204"/>
      <c r="K1357" s="207"/>
      <c r="L1357" s="204"/>
      <c r="M1357" s="207"/>
      <c r="N1357" s="210"/>
      <c r="Z1357" s="193"/>
      <c r="AA1357" s="200"/>
      <c r="AB1357" s="200"/>
      <c r="AE1357" s="109" t="s">
        <v>389</v>
      </c>
      <c r="AG1357" s="200"/>
      <c r="AK1357" s="200"/>
      <c r="AM1357" s="200"/>
    </row>
    <row r="1358" spans="1:39" s="108" customFormat="1" ht="12" customHeight="1">
      <c r="A1358" s="205"/>
      <c r="B1358" s="204"/>
      <c r="C1358" s="1150" t="s">
        <v>391</v>
      </c>
      <c r="D1358" s="1150"/>
      <c r="E1358" s="1150"/>
      <c r="F1358" s="212"/>
      <c r="G1358" s="212"/>
      <c r="H1358" s="212"/>
      <c r="I1358" s="212"/>
      <c r="J1358" s="213">
        <v>9.74</v>
      </c>
      <c r="K1358" s="212"/>
      <c r="L1358" s="213">
        <v>24.26</v>
      </c>
      <c r="M1358" s="212"/>
      <c r="N1358" s="214"/>
      <c r="Z1358" s="193"/>
      <c r="AA1358" s="200"/>
      <c r="AB1358" s="200"/>
      <c r="AF1358" s="109" t="s">
        <v>391</v>
      </c>
      <c r="AG1358" s="200"/>
      <c r="AK1358" s="200"/>
      <c r="AM1358" s="200"/>
    </row>
    <row r="1359" spans="1:39" s="108" customFormat="1" ht="12">
      <c r="A1359" s="205"/>
      <c r="B1359" s="204"/>
      <c r="C1359" s="1141" t="s">
        <v>392</v>
      </c>
      <c r="D1359" s="1141"/>
      <c r="E1359" s="1141"/>
      <c r="F1359" s="207"/>
      <c r="G1359" s="207"/>
      <c r="H1359" s="207"/>
      <c r="I1359" s="207"/>
      <c r="J1359" s="204"/>
      <c r="K1359" s="207"/>
      <c r="L1359" s="208">
        <v>22.55</v>
      </c>
      <c r="M1359" s="207"/>
      <c r="N1359" s="210"/>
      <c r="Z1359" s="193"/>
      <c r="AA1359" s="200"/>
      <c r="AB1359" s="200"/>
      <c r="AE1359" s="109" t="s">
        <v>392</v>
      </c>
      <c r="AG1359" s="200"/>
      <c r="AK1359" s="200"/>
      <c r="AM1359" s="200"/>
    </row>
    <row r="1360" spans="1:39" s="108" customFormat="1" ht="22.5" customHeight="1">
      <c r="A1360" s="205"/>
      <c r="B1360" s="204" t="s">
        <v>916</v>
      </c>
      <c r="C1360" s="1141" t="s">
        <v>917</v>
      </c>
      <c r="D1360" s="1141"/>
      <c r="E1360" s="1141"/>
      <c r="F1360" s="207" t="s">
        <v>395</v>
      </c>
      <c r="G1360" s="215">
        <v>90</v>
      </c>
      <c r="H1360" s="207"/>
      <c r="I1360" s="215">
        <v>90</v>
      </c>
      <c r="J1360" s="204"/>
      <c r="K1360" s="207"/>
      <c r="L1360" s="208">
        <v>20.3</v>
      </c>
      <c r="M1360" s="207"/>
      <c r="N1360" s="210"/>
      <c r="Z1360" s="193"/>
      <c r="AA1360" s="200"/>
      <c r="AB1360" s="200"/>
      <c r="AE1360" s="109" t="s">
        <v>917</v>
      </c>
      <c r="AG1360" s="200"/>
      <c r="AK1360" s="200"/>
      <c r="AM1360" s="200"/>
    </row>
    <row r="1361" spans="1:39" s="108" customFormat="1" ht="22.5" customHeight="1">
      <c r="A1361" s="205"/>
      <c r="B1361" s="204" t="s">
        <v>918</v>
      </c>
      <c r="C1361" s="1141" t="s">
        <v>919</v>
      </c>
      <c r="D1361" s="1141"/>
      <c r="E1361" s="1141"/>
      <c r="F1361" s="207" t="s">
        <v>395</v>
      </c>
      <c r="G1361" s="215">
        <v>46</v>
      </c>
      <c r="H1361" s="207"/>
      <c r="I1361" s="215">
        <v>46</v>
      </c>
      <c r="J1361" s="204"/>
      <c r="K1361" s="207"/>
      <c r="L1361" s="208">
        <v>10.37</v>
      </c>
      <c r="M1361" s="207"/>
      <c r="N1361" s="210"/>
      <c r="Z1361" s="193"/>
      <c r="AA1361" s="200"/>
      <c r="AB1361" s="200"/>
      <c r="AE1361" s="109" t="s">
        <v>919</v>
      </c>
      <c r="AG1361" s="200"/>
      <c r="AK1361" s="200"/>
      <c r="AM1361" s="200"/>
    </row>
    <row r="1362" spans="1:39" s="108" customFormat="1" ht="12" customHeight="1">
      <c r="A1362" s="216"/>
      <c r="B1362" s="217"/>
      <c r="C1362" s="1145" t="s">
        <v>398</v>
      </c>
      <c r="D1362" s="1145"/>
      <c r="E1362" s="1145"/>
      <c r="F1362" s="196"/>
      <c r="G1362" s="196"/>
      <c r="H1362" s="196"/>
      <c r="I1362" s="196"/>
      <c r="J1362" s="198"/>
      <c r="K1362" s="196"/>
      <c r="L1362" s="218">
        <v>54.93</v>
      </c>
      <c r="M1362" s="212"/>
      <c r="N1362" s="199"/>
      <c r="Z1362" s="193"/>
      <c r="AA1362" s="200"/>
      <c r="AB1362" s="200"/>
      <c r="AG1362" s="200" t="s">
        <v>398</v>
      </c>
      <c r="AK1362" s="200"/>
      <c r="AM1362" s="200"/>
    </row>
    <row r="1363" spans="1:39" s="108" customFormat="1" ht="45">
      <c r="A1363" s="194" t="s">
        <v>2436</v>
      </c>
      <c r="B1363" s="195" t="s">
        <v>2437</v>
      </c>
      <c r="C1363" s="1145" t="s">
        <v>2438</v>
      </c>
      <c r="D1363" s="1145"/>
      <c r="E1363" s="1145"/>
      <c r="F1363" s="196" t="s">
        <v>486</v>
      </c>
      <c r="G1363" s="196"/>
      <c r="H1363" s="196"/>
      <c r="I1363" s="251">
        <v>2</v>
      </c>
      <c r="J1363" s="222">
        <v>8710</v>
      </c>
      <c r="K1363" s="219">
        <v>1.04236</v>
      </c>
      <c r="L1363" s="222">
        <v>3660.89</v>
      </c>
      <c r="M1363" s="247">
        <v>4.96</v>
      </c>
      <c r="N1363" s="260">
        <v>18158</v>
      </c>
      <c r="Z1363" s="193"/>
      <c r="AA1363" s="200"/>
      <c r="AB1363" s="200" t="s">
        <v>2438</v>
      </c>
      <c r="AG1363" s="200"/>
      <c r="AK1363" s="200"/>
      <c r="AM1363" s="200"/>
    </row>
    <row r="1364" spans="1:39" s="108" customFormat="1" ht="12" customHeight="1">
      <c r="A1364" s="216"/>
      <c r="B1364" s="217"/>
      <c r="C1364" s="1141" t="s">
        <v>923</v>
      </c>
      <c r="D1364" s="1141"/>
      <c r="E1364" s="1141"/>
      <c r="F1364" s="1141"/>
      <c r="G1364" s="1141"/>
      <c r="H1364" s="1141"/>
      <c r="I1364" s="1141"/>
      <c r="J1364" s="1141"/>
      <c r="K1364" s="1141"/>
      <c r="L1364" s="1141"/>
      <c r="M1364" s="1141"/>
      <c r="N1364" s="1146"/>
      <c r="Z1364" s="193"/>
      <c r="AA1364" s="200"/>
      <c r="AB1364" s="200"/>
      <c r="AG1364" s="200"/>
      <c r="AH1364" s="109" t="s">
        <v>923</v>
      </c>
      <c r="AK1364" s="200"/>
      <c r="AM1364" s="200"/>
    </row>
    <row r="1365" spans="1:39" s="108" customFormat="1" ht="12" customHeight="1">
      <c r="A1365" s="201"/>
      <c r="B1365" s="202"/>
      <c r="C1365" s="1141" t="s">
        <v>2439</v>
      </c>
      <c r="D1365" s="1141"/>
      <c r="E1365" s="1141"/>
      <c r="F1365" s="1141"/>
      <c r="G1365" s="1141"/>
      <c r="H1365" s="1141"/>
      <c r="I1365" s="1141"/>
      <c r="J1365" s="1141"/>
      <c r="K1365" s="1141"/>
      <c r="L1365" s="1141"/>
      <c r="M1365" s="1141"/>
      <c r="N1365" s="1146"/>
      <c r="Z1365" s="193"/>
      <c r="AA1365" s="200"/>
      <c r="AB1365" s="200"/>
      <c r="AG1365" s="200"/>
      <c r="AI1365" s="109" t="s">
        <v>2439</v>
      </c>
      <c r="AK1365" s="200"/>
      <c r="AM1365" s="200"/>
    </row>
    <row r="1366" spans="1:39" s="108" customFormat="1" ht="22.5" customHeight="1">
      <c r="A1366" s="203"/>
      <c r="B1366" s="204" t="s">
        <v>925</v>
      </c>
      <c r="C1366" s="1141" t="s">
        <v>926</v>
      </c>
      <c r="D1366" s="1141"/>
      <c r="E1366" s="1141"/>
      <c r="F1366" s="1141"/>
      <c r="G1366" s="1141"/>
      <c r="H1366" s="1141"/>
      <c r="I1366" s="1141"/>
      <c r="J1366" s="1141"/>
      <c r="K1366" s="1141"/>
      <c r="L1366" s="1141"/>
      <c r="M1366" s="1141"/>
      <c r="N1366" s="1146"/>
      <c r="Z1366" s="193"/>
      <c r="AA1366" s="200"/>
      <c r="AB1366" s="200"/>
      <c r="AC1366" s="109" t="s">
        <v>926</v>
      </c>
      <c r="AG1366" s="200"/>
      <c r="AK1366" s="200"/>
      <c r="AM1366" s="200"/>
    </row>
    <row r="1367" spans="1:39" s="108" customFormat="1" ht="22.5" customHeight="1">
      <c r="A1367" s="203"/>
      <c r="B1367" s="204" t="s">
        <v>927</v>
      </c>
      <c r="C1367" s="1141" t="s">
        <v>928</v>
      </c>
      <c r="D1367" s="1141"/>
      <c r="E1367" s="1141"/>
      <c r="F1367" s="1141"/>
      <c r="G1367" s="1141"/>
      <c r="H1367" s="1141"/>
      <c r="I1367" s="1141"/>
      <c r="J1367" s="1141"/>
      <c r="K1367" s="1141"/>
      <c r="L1367" s="1141"/>
      <c r="M1367" s="1141"/>
      <c r="N1367" s="1146"/>
      <c r="Z1367" s="193"/>
      <c r="AA1367" s="200"/>
      <c r="AB1367" s="200"/>
      <c r="AC1367" s="109" t="s">
        <v>928</v>
      </c>
      <c r="AG1367" s="200"/>
      <c r="AK1367" s="200"/>
      <c r="AM1367" s="200"/>
    </row>
    <row r="1368" spans="1:39" s="108" customFormat="1" ht="12" customHeight="1">
      <c r="A1368" s="216"/>
      <c r="B1368" s="217"/>
      <c r="C1368" s="1145" t="s">
        <v>398</v>
      </c>
      <c r="D1368" s="1145"/>
      <c r="E1368" s="1145"/>
      <c r="F1368" s="196"/>
      <c r="G1368" s="196"/>
      <c r="H1368" s="196"/>
      <c r="I1368" s="196"/>
      <c r="J1368" s="198"/>
      <c r="K1368" s="196"/>
      <c r="L1368" s="222">
        <v>3660.89</v>
      </c>
      <c r="M1368" s="212"/>
      <c r="N1368" s="260">
        <v>18158</v>
      </c>
      <c r="Z1368" s="193"/>
      <c r="AA1368" s="200"/>
      <c r="AB1368" s="200"/>
      <c r="AG1368" s="200" t="s">
        <v>398</v>
      </c>
      <c r="AK1368" s="200"/>
      <c r="AM1368" s="200"/>
    </row>
    <row r="1369" spans="1:39" s="108" customFormat="1" ht="22.5" customHeight="1">
      <c r="A1369" s="194" t="s">
        <v>2440</v>
      </c>
      <c r="B1369" s="195" t="s">
        <v>1068</v>
      </c>
      <c r="C1369" s="1145" t="s">
        <v>1069</v>
      </c>
      <c r="D1369" s="1145"/>
      <c r="E1369" s="1145"/>
      <c r="F1369" s="196" t="s">
        <v>486</v>
      </c>
      <c r="G1369" s="196"/>
      <c r="H1369" s="196"/>
      <c r="I1369" s="251">
        <v>4</v>
      </c>
      <c r="J1369" s="198"/>
      <c r="K1369" s="196"/>
      <c r="L1369" s="198"/>
      <c r="M1369" s="196"/>
      <c r="N1369" s="199"/>
      <c r="Z1369" s="193"/>
      <c r="AA1369" s="200"/>
      <c r="AB1369" s="200" t="s">
        <v>1069</v>
      </c>
      <c r="AG1369" s="200"/>
      <c r="AK1369" s="200"/>
      <c r="AM1369" s="200"/>
    </row>
    <row r="1370" spans="1:39" s="108" customFormat="1" ht="12">
      <c r="A1370" s="201"/>
      <c r="B1370" s="202"/>
      <c r="C1370" s="1141" t="s">
        <v>2441</v>
      </c>
      <c r="D1370" s="1141"/>
      <c r="E1370" s="1141"/>
      <c r="F1370" s="1141"/>
      <c r="G1370" s="1141"/>
      <c r="H1370" s="1141"/>
      <c r="I1370" s="1141"/>
      <c r="J1370" s="1141"/>
      <c r="K1370" s="1141"/>
      <c r="L1370" s="1141"/>
      <c r="M1370" s="1141"/>
      <c r="N1370" s="1146"/>
      <c r="Z1370" s="193"/>
      <c r="AA1370" s="200"/>
      <c r="AB1370" s="200"/>
      <c r="AG1370" s="200"/>
      <c r="AJ1370" s="109" t="s">
        <v>2441</v>
      </c>
      <c r="AK1370" s="200"/>
      <c r="AM1370" s="200"/>
    </row>
    <row r="1371" spans="1:39" s="108" customFormat="1" ht="33.75" customHeight="1">
      <c r="A1371" s="203"/>
      <c r="B1371" s="204" t="s">
        <v>385</v>
      </c>
      <c r="C1371" s="1141" t="s">
        <v>386</v>
      </c>
      <c r="D1371" s="1141"/>
      <c r="E1371" s="1141"/>
      <c r="F1371" s="1141"/>
      <c r="G1371" s="1141"/>
      <c r="H1371" s="1141"/>
      <c r="I1371" s="1141"/>
      <c r="J1371" s="1141"/>
      <c r="K1371" s="1141"/>
      <c r="L1371" s="1141"/>
      <c r="M1371" s="1141"/>
      <c r="N1371" s="1146"/>
      <c r="Z1371" s="193"/>
      <c r="AA1371" s="200"/>
      <c r="AB1371" s="200"/>
      <c r="AC1371" s="109" t="s">
        <v>386</v>
      </c>
      <c r="AG1371" s="200"/>
      <c r="AK1371" s="200"/>
      <c r="AM1371" s="200"/>
    </row>
    <row r="1372" spans="1:39" s="108" customFormat="1" ht="12">
      <c r="A1372" s="205"/>
      <c r="B1372" s="206">
        <v>1</v>
      </c>
      <c r="C1372" s="1141" t="s">
        <v>446</v>
      </c>
      <c r="D1372" s="1141"/>
      <c r="E1372" s="1141"/>
      <c r="F1372" s="207"/>
      <c r="G1372" s="207"/>
      <c r="H1372" s="207"/>
      <c r="I1372" s="207"/>
      <c r="J1372" s="208">
        <v>8.9</v>
      </c>
      <c r="K1372" s="209">
        <v>1.25</v>
      </c>
      <c r="L1372" s="208">
        <v>44.5</v>
      </c>
      <c r="M1372" s="207"/>
      <c r="N1372" s="210"/>
      <c r="Z1372" s="193"/>
      <c r="AA1372" s="200"/>
      <c r="AB1372" s="200"/>
      <c r="AD1372" s="109" t="s">
        <v>446</v>
      </c>
      <c r="AG1372" s="200"/>
      <c r="AK1372" s="200"/>
      <c r="AM1372" s="200"/>
    </row>
    <row r="1373" spans="1:39" s="108" customFormat="1" ht="12">
      <c r="A1373" s="205"/>
      <c r="B1373" s="206">
        <v>2</v>
      </c>
      <c r="C1373" s="1141" t="s">
        <v>387</v>
      </c>
      <c r="D1373" s="1141"/>
      <c r="E1373" s="1141"/>
      <c r="F1373" s="207"/>
      <c r="G1373" s="207"/>
      <c r="H1373" s="207"/>
      <c r="I1373" s="207"/>
      <c r="J1373" s="208">
        <v>0.66</v>
      </c>
      <c r="K1373" s="209">
        <v>1.25</v>
      </c>
      <c r="L1373" s="208">
        <v>3.3</v>
      </c>
      <c r="M1373" s="207"/>
      <c r="N1373" s="210"/>
      <c r="Z1373" s="193"/>
      <c r="AA1373" s="200"/>
      <c r="AB1373" s="200"/>
      <c r="AD1373" s="109" t="s">
        <v>387</v>
      </c>
      <c r="AG1373" s="200"/>
      <c r="AK1373" s="200"/>
      <c r="AM1373" s="200"/>
    </row>
    <row r="1374" spans="1:39" s="108" customFormat="1" ht="12">
      <c r="A1374" s="205"/>
      <c r="B1374" s="206">
        <v>3</v>
      </c>
      <c r="C1374" s="1141" t="s">
        <v>388</v>
      </c>
      <c r="D1374" s="1141"/>
      <c r="E1374" s="1141"/>
      <c r="F1374" s="207"/>
      <c r="G1374" s="207"/>
      <c r="H1374" s="207"/>
      <c r="I1374" s="207"/>
      <c r="J1374" s="208">
        <v>0.12</v>
      </c>
      <c r="K1374" s="209">
        <v>1.25</v>
      </c>
      <c r="L1374" s="208">
        <v>0.6</v>
      </c>
      <c r="M1374" s="207"/>
      <c r="N1374" s="210"/>
      <c r="Z1374" s="193"/>
      <c r="AA1374" s="200"/>
      <c r="AB1374" s="200"/>
      <c r="AD1374" s="109" t="s">
        <v>388</v>
      </c>
      <c r="AG1374" s="200"/>
      <c r="AK1374" s="200"/>
      <c r="AM1374" s="200"/>
    </row>
    <row r="1375" spans="1:39" s="108" customFormat="1" ht="12">
      <c r="A1375" s="205"/>
      <c r="B1375" s="206">
        <v>4</v>
      </c>
      <c r="C1375" s="1141" t="s">
        <v>447</v>
      </c>
      <c r="D1375" s="1141"/>
      <c r="E1375" s="1141"/>
      <c r="F1375" s="207"/>
      <c r="G1375" s="207"/>
      <c r="H1375" s="207"/>
      <c r="I1375" s="207"/>
      <c r="J1375" s="208">
        <v>0.18</v>
      </c>
      <c r="K1375" s="207"/>
      <c r="L1375" s="208">
        <v>0.72</v>
      </c>
      <c r="M1375" s="207"/>
      <c r="N1375" s="210"/>
      <c r="Z1375" s="193"/>
      <c r="AA1375" s="200"/>
      <c r="AB1375" s="200"/>
      <c r="AD1375" s="109" t="s">
        <v>447</v>
      </c>
      <c r="AG1375" s="200"/>
      <c r="AK1375" s="200"/>
      <c r="AM1375" s="200"/>
    </row>
    <row r="1376" spans="1:39" s="108" customFormat="1" ht="12">
      <c r="A1376" s="205"/>
      <c r="B1376" s="204"/>
      <c r="C1376" s="1141" t="s">
        <v>448</v>
      </c>
      <c r="D1376" s="1141"/>
      <c r="E1376" s="1141"/>
      <c r="F1376" s="207" t="s">
        <v>390</v>
      </c>
      <c r="G1376" s="209">
        <v>1.03</v>
      </c>
      <c r="H1376" s="209">
        <v>1.25</v>
      </c>
      <c r="I1376" s="209">
        <v>5.15</v>
      </c>
      <c r="J1376" s="204"/>
      <c r="K1376" s="207"/>
      <c r="L1376" s="204"/>
      <c r="M1376" s="207"/>
      <c r="N1376" s="210"/>
      <c r="Z1376" s="193"/>
      <c r="AA1376" s="200"/>
      <c r="AB1376" s="200"/>
      <c r="AE1376" s="109" t="s">
        <v>448</v>
      </c>
      <c r="AG1376" s="200"/>
      <c r="AK1376" s="200"/>
      <c r="AM1376" s="200"/>
    </row>
    <row r="1377" spans="1:39" s="108" customFormat="1" ht="12">
      <c r="A1377" s="205"/>
      <c r="B1377" s="204"/>
      <c r="C1377" s="1141" t="s">
        <v>389</v>
      </c>
      <c r="D1377" s="1141"/>
      <c r="E1377" s="1141"/>
      <c r="F1377" s="207" t="s">
        <v>390</v>
      </c>
      <c r="G1377" s="209">
        <v>0.01</v>
      </c>
      <c r="H1377" s="209">
        <v>1.25</v>
      </c>
      <c r="I1377" s="209">
        <v>0.05</v>
      </c>
      <c r="J1377" s="204"/>
      <c r="K1377" s="207"/>
      <c r="L1377" s="204"/>
      <c r="M1377" s="207"/>
      <c r="N1377" s="210"/>
      <c r="Z1377" s="193"/>
      <c r="AA1377" s="200"/>
      <c r="AB1377" s="200"/>
      <c r="AE1377" s="109" t="s">
        <v>389</v>
      </c>
      <c r="AG1377" s="200"/>
      <c r="AK1377" s="200"/>
      <c r="AM1377" s="200"/>
    </row>
    <row r="1378" spans="1:39" s="108" customFormat="1" ht="12" customHeight="1">
      <c r="A1378" s="205"/>
      <c r="B1378" s="204"/>
      <c r="C1378" s="1150" t="s">
        <v>391</v>
      </c>
      <c r="D1378" s="1150"/>
      <c r="E1378" s="1150"/>
      <c r="F1378" s="212"/>
      <c r="G1378" s="212"/>
      <c r="H1378" s="212"/>
      <c r="I1378" s="212"/>
      <c r="J1378" s="213">
        <v>9.74</v>
      </c>
      <c r="K1378" s="212"/>
      <c r="L1378" s="213">
        <v>48.52</v>
      </c>
      <c r="M1378" s="212"/>
      <c r="N1378" s="214"/>
      <c r="Z1378" s="193"/>
      <c r="AA1378" s="200"/>
      <c r="AB1378" s="200"/>
      <c r="AF1378" s="109" t="s">
        <v>391</v>
      </c>
      <c r="AG1378" s="200"/>
      <c r="AK1378" s="200"/>
      <c r="AM1378" s="200"/>
    </row>
    <row r="1379" spans="1:39" s="108" customFormat="1" ht="12">
      <c r="A1379" s="205"/>
      <c r="B1379" s="204"/>
      <c r="C1379" s="1141" t="s">
        <v>392</v>
      </c>
      <c r="D1379" s="1141"/>
      <c r="E1379" s="1141"/>
      <c r="F1379" s="207"/>
      <c r="G1379" s="207"/>
      <c r="H1379" s="207"/>
      <c r="I1379" s="207"/>
      <c r="J1379" s="204"/>
      <c r="K1379" s="207"/>
      <c r="L1379" s="208">
        <v>45.1</v>
      </c>
      <c r="M1379" s="207"/>
      <c r="N1379" s="210"/>
      <c r="Z1379" s="193"/>
      <c r="AA1379" s="200"/>
      <c r="AB1379" s="200"/>
      <c r="AE1379" s="109" t="s">
        <v>392</v>
      </c>
      <c r="AG1379" s="200"/>
      <c r="AK1379" s="200"/>
      <c r="AM1379" s="200"/>
    </row>
    <row r="1380" spans="1:39" s="108" customFormat="1" ht="22.5" customHeight="1">
      <c r="A1380" s="205"/>
      <c r="B1380" s="204" t="s">
        <v>916</v>
      </c>
      <c r="C1380" s="1141" t="s">
        <v>917</v>
      </c>
      <c r="D1380" s="1141"/>
      <c r="E1380" s="1141"/>
      <c r="F1380" s="207" t="s">
        <v>395</v>
      </c>
      <c r="G1380" s="215">
        <v>90</v>
      </c>
      <c r="H1380" s="207"/>
      <c r="I1380" s="215">
        <v>90</v>
      </c>
      <c r="J1380" s="204"/>
      <c r="K1380" s="207"/>
      <c r="L1380" s="208">
        <v>40.590000000000003</v>
      </c>
      <c r="M1380" s="207"/>
      <c r="N1380" s="210"/>
      <c r="Z1380" s="193"/>
      <c r="AA1380" s="200"/>
      <c r="AB1380" s="200"/>
      <c r="AE1380" s="109" t="s">
        <v>917</v>
      </c>
      <c r="AG1380" s="200"/>
      <c r="AK1380" s="200"/>
      <c r="AM1380" s="200"/>
    </row>
    <row r="1381" spans="1:39" s="108" customFormat="1" ht="22.5" customHeight="1">
      <c r="A1381" s="205"/>
      <c r="B1381" s="204" t="s">
        <v>918</v>
      </c>
      <c r="C1381" s="1141" t="s">
        <v>919</v>
      </c>
      <c r="D1381" s="1141"/>
      <c r="E1381" s="1141"/>
      <c r="F1381" s="207" t="s">
        <v>395</v>
      </c>
      <c r="G1381" s="215">
        <v>46</v>
      </c>
      <c r="H1381" s="207"/>
      <c r="I1381" s="215">
        <v>46</v>
      </c>
      <c r="J1381" s="204"/>
      <c r="K1381" s="207"/>
      <c r="L1381" s="208">
        <v>20.75</v>
      </c>
      <c r="M1381" s="207"/>
      <c r="N1381" s="210"/>
      <c r="Z1381" s="193"/>
      <c r="AA1381" s="200"/>
      <c r="AB1381" s="200"/>
      <c r="AE1381" s="109" t="s">
        <v>919</v>
      </c>
      <c r="AG1381" s="200"/>
      <c r="AK1381" s="200"/>
      <c r="AM1381" s="200"/>
    </row>
    <row r="1382" spans="1:39" s="108" customFormat="1" ht="12" customHeight="1">
      <c r="A1382" s="216"/>
      <c r="B1382" s="217"/>
      <c r="C1382" s="1145" t="s">
        <v>398</v>
      </c>
      <c r="D1382" s="1145"/>
      <c r="E1382" s="1145"/>
      <c r="F1382" s="196"/>
      <c r="G1382" s="196"/>
      <c r="H1382" s="196"/>
      <c r="I1382" s="196"/>
      <c r="J1382" s="198"/>
      <c r="K1382" s="196"/>
      <c r="L1382" s="218">
        <v>109.86</v>
      </c>
      <c r="M1382" s="212"/>
      <c r="N1382" s="199"/>
      <c r="Z1382" s="193"/>
      <c r="AA1382" s="200"/>
      <c r="AB1382" s="200"/>
      <c r="AG1382" s="200" t="s">
        <v>398</v>
      </c>
      <c r="AK1382" s="200"/>
      <c r="AM1382" s="200"/>
    </row>
    <row r="1383" spans="1:39" s="108" customFormat="1" ht="45">
      <c r="A1383" s="194" t="s">
        <v>2442</v>
      </c>
      <c r="B1383" s="195" t="s">
        <v>2443</v>
      </c>
      <c r="C1383" s="1145" t="s">
        <v>2444</v>
      </c>
      <c r="D1383" s="1145"/>
      <c r="E1383" s="1145"/>
      <c r="F1383" s="196" t="s">
        <v>486</v>
      </c>
      <c r="G1383" s="196"/>
      <c r="H1383" s="196"/>
      <c r="I1383" s="251">
        <v>2</v>
      </c>
      <c r="J1383" s="222">
        <v>56646.67</v>
      </c>
      <c r="K1383" s="219">
        <v>1.04236</v>
      </c>
      <c r="L1383" s="222">
        <v>23808.87</v>
      </c>
      <c r="M1383" s="247">
        <v>4.96</v>
      </c>
      <c r="N1383" s="260">
        <v>118092</v>
      </c>
      <c r="Z1383" s="193"/>
      <c r="AA1383" s="200"/>
      <c r="AB1383" s="200" t="s">
        <v>2444</v>
      </c>
      <c r="AG1383" s="200"/>
      <c r="AK1383" s="200"/>
      <c r="AM1383" s="200"/>
    </row>
    <row r="1384" spans="1:39" s="108" customFormat="1" ht="12" customHeight="1">
      <c r="A1384" s="216"/>
      <c r="B1384" s="217"/>
      <c r="C1384" s="1141" t="s">
        <v>923</v>
      </c>
      <c r="D1384" s="1141"/>
      <c r="E1384" s="1141"/>
      <c r="F1384" s="1141"/>
      <c r="G1384" s="1141"/>
      <c r="H1384" s="1141"/>
      <c r="I1384" s="1141"/>
      <c r="J1384" s="1141"/>
      <c r="K1384" s="1141"/>
      <c r="L1384" s="1141"/>
      <c r="M1384" s="1141"/>
      <c r="N1384" s="1146"/>
      <c r="Z1384" s="193"/>
      <c r="AA1384" s="200"/>
      <c r="AB1384" s="200"/>
      <c r="AG1384" s="200"/>
      <c r="AH1384" s="109" t="s">
        <v>923</v>
      </c>
      <c r="AK1384" s="200"/>
      <c r="AM1384" s="200"/>
    </row>
    <row r="1385" spans="1:39" s="108" customFormat="1" ht="12" customHeight="1">
      <c r="A1385" s="201"/>
      <c r="B1385" s="202"/>
      <c r="C1385" s="1141" t="s">
        <v>2445</v>
      </c>
      <c r="D1385" s="1141"/>
      <c r="E1385" s="1141"/>
      <c r="F1385" s="1141"/>
      <c r="G1385" s="1141"/>
      <c r="H1385" s="1141"/>
      <c r="I1385" s="1141"/>
      <c r="J1385" s="1141"/>
      <c r="K1385" s="1141"/>
      <c r="L1385" s="1141"/>
      <c r="M1385" s="1141"/>
      <c r="N1385" s="1146"/>
      <c r="Z1385" s="193"/>
      <c r="AA1385" s="200"/>
      <c r="AB1385" s="200"/>
      <c r="AG1385" s="200"/>
      <c r="AI1385" s="109" t="s">
        <v>2445</v>
      </c>
      <c r="AK1385" s="200"/>
      <c r="AM1385" s="200"/>
    </row>
    <row r="1386" spans="1:39" s="108" customFormat="1" ht="22.5" customHeight="1">
      <c r="A1386" s="203"/>
      <c r="B1386" s="204" t="s">
        <v>925</v>
      </c>
      <c r="C1386" s="1141" t="s">
        <v>926</v>
      </c>
      <c r="D1386" s="1141"/>
      <c r="E1386" s="1141"/>
      <c r="F1386" s="1141"/>
      <c r="G1386" s="1141"/>
      <c r="H1386" s="1141"/>
      <c r="I1386" s="1141"/>
      <c r="J1386" s="1141"/>
      <c r="K1386" s="1141"/>
      <c r="L1386" s="1141"/>
      <c r="M1386" s="1141"/>
      <c r="N1386" s="1146"/>
      <c r="Z1386" s="193"/>
      <c r="AA1386" s="200"/>
      <c r="AB1386" s="200"/>
      <c r="AC1386" s="109" t="s">
        <v>926</v>
      </c>
      <c r="AG1386" s="200"/>
      <c r="AK1386" s="200"/>
      <c r="AM1386" s="200"/>
    </row>
    <row r="1387" spans="1:39" s="108" customFormat="1" ht="22.5" customHeight="1">
      <c r="A1387" s="203"/>
      <c r="B1387" s="204" t="s">
        <v>927</v>
      </c>
      <c r="C1387" s="1141" t="s">
        <v>928</v>
      </c>
      <c r="D1387" s="1141"/>
      <c r="E1387" s="1141"/>
      <c r="F1387" s="1141"/>
      <c r="G1387" s="1141"/>
      <c r="H1387" s="1141"/>
      <c r="I1387" s="1141"/>
      <c r="J1387" s="1141"/>
      <c r="K1387" s="1141"/>
      <c r="L1387" s="1141"/>
      <c r="M1387" s="1141"/>
      <c r="N1387" s="1146"/>
      <c r="Z1387" s="193"/>
      <c r="AA1387" s="200"/>
      <c r="AB1387" s="200"/>
      <c r="AC1387" s="109" t="s">
        <v>928</v>
      </c>
      <c r="AG1387" s="200"/>
      <c r="AK1387" s="200"/>
      <c r="AM1387" s="200"/>
    </row>
    <row r="1388" spans="1:39" s="108" customFormat="1" ht="12" customHeight="1">
      <c r="A1388" s="216"/>
      <c r="B1388" s="217"/>
      <c r="C1388" s="1145" t="s">
        <v>398</v>
      </c>
      <c r="D1388" s="1145"/>
      <c r="E1388" s="1145"/>
      <c r="F1388" s="196"/>
      <c r="G1388" s="196"/>
      <c r="H1388" s="196"/>
      <c r="I1388" s="196"/>
      <c r="J1388" s="198"/>
      <c r="K1388" s="196"/>
      <c r="L1388" s="222">
        <v>23808.87</v>
      </c>
      <c r="M1388" s="212"/>
      <c r="N1388" s="260">
        <v>118092</v>
      </c>
      <c r="Z1388" s="193"/>
      <c r="AA1388" s="200"/>
      <c r="AB1388" s="200"/>
      <c r="AG1388" s="200" t="s">
        <v>398</v>
      </c>
      <c r="AK1388" s="200"/>
      <c r="AM1388" s="200"/>
    </row>
    <row r="1389" spans="1:39" s="108" customFormat="1" ht="45" customHeight="1">
      <c r="A1389" s="194" t="s">
        <v>2446</v>
      </c>
      <c r="B1389" s="195" t="s">
        <v>2447</v>
      </c>
      <c r="C1389" s="1145" t="s">
        <v>2448</v>
      </c>
      <c r="D1389" s="1145"/>
      <c r="E1389" s="1145"/>
      <c r="F1389" s="196" t="s">
        <v>486</v>
      </c>
      <c r="G1389" s="196"/>
      <c r="H1389" s="196"/>
      <c r="I1389" s="251">
        <v>2</v>
      </c>
      <c r="J1389" s="222">
        <v>56646.67</v>
      </c>
      <c r="K1389" s="219">
        <v>1.04236</v>
      </c>
      <c r="L1389" s="222">
        <v>23808.87</v>
      </c>
      <c r="M1389" s="247">
        <v>4.96</v>
      </c>
      <c r="N1389" s="260">
        <v>118092</v>
      </c>
      <c r="Z1389" s="193"/>
      <c r="AA1389" s="200"/>
      <c r="AB1389" s="200" t="s">
        <v>2448</v>
      </c>
      <c r="AG1389" s="200"/>
      <c r="AK1389" s="200"/>
      <c r="AM1389" s="200"/>
    </row>
    <row r="1390" spans="1:39" s="108" customFormat="1" ht="12" customHeight="1">
      <c r="A1390" s="216"/>
      <c r="B1390" s="217"/>
      <c r="C1390" s="1141" t="s">
        <v>923</v>
      </c>
      <c r="D1390" s="1141"/>
      <c r="E1390" s="1141"/>
      <c r="F1390" s="1141"/>
      <c r="G1390" s="1141"/>
      <c r="H1390" s="1141"/>
      <c r="I1390" s="1141"/>
      <c r="J1390" s="1141"/>
      <c r="K1390" s="1141"/>
      <c r="L1390" s="1141"/>
      <c r="M1390" s="1141"/>
      <c r="N1390" s="1146"/>
      <c r="Z1390" s="193"/>
      <c r="AA1390" s="200"/>
      <c r="AB1390" s="200"/>
      <c r="AG1390" s="200"/>
      <c r="AH1390" s="109" t="s">
        <v>923</v>
      </c>
      <c r="AK1390" s="200"/>
      <c r="AM1390" s="200"/>
    </row>
    <row r="1391" spans="1:39" s="108" customFormat="1" ht="12" customHeight="1">
      <c r="A1391" s="201"/>
      <c r="B1391" s="202"/>
      <c r="C1391" s="1141" t="s">
        <v>2445</v>
      </c>
      <c r="D1391" s="1141"/>
      <c r="E1391" s="1141"/>
      <c r="F1391" s="1141"/>
      <c r="G1391" s="1141"/>
      <c r="H1391" s="1141"/>
      <c r="I1391" s="1141"/>
      <c r="J1391" s="1141"/>
      <c r="K1391" s="1141"/>
      <c r="L1391" s="1141"/>
      <c r="M1391" s="1141"/>
      <c r="N1391" s="1146"/>
      <c r="Z1391" s="193"/>
      <c r="AA1391" s="200"/>
      <c r="AB1391" s="200"/>
      <c r="AG1391" s="200"/>
      <c r="AI1391" s="109" t="s">
        <v>2445</v>
      </c>
      <c r="AK1391" s="200"/>
      <c r="AM1391" s="200"/>
    </row>
    <row r="1392" spans="1:39" s="108" customFormat="1" ht="22.5" customHeight="1">
      <c r="A1392" s="203"/>
      <c r="B1392" s="204" t="s">
        <v>925</v>
      </c>
      <c r="C1392" s="1141" t="s">
        <v>926</v>
      </c>
      <c r="D1392" s="1141"/>
      <c r="E1392" s="1141"/>
      <c r="F1392" s="1141"/>
      <c r="G1392" s="1141"/>
      <c r="H1392" s="1141"/>
      <c r="I1392" s="1141"/>
      <c r="J1392" s="1141"/>
      <c r="K1392" s="1141"/>
      <c r="L1392" s="1141"/>
      <c r="M1392" s="1141"/>
      <c r="N1392" s="1146"/>
      <c r="Z1392" s="193"/>
      <c r="AA1392" s="200"/>
      <c r="AB1392" s="200"/>
      <c r="AC1392" s="109" t="s">
        <v>926</v>
      </c>
      <c r="AG1392" s="200"/>
      <c r="AK1392" s="200"/>
      <c r="AM1392" s="200"/>
    </row>
    <row r="1393" spans="1:39" s="108" customFormat="1" ht="22.5" customHeight="1">
      <c r="A1393" s="203"/>
      <c r="B1393" s="204" t="s">
        <v>927</v>
      </c>
      <c r="C1393" s="1141" t="s">
        <v>928</v>
      </c>
      <c r="D1393" s="1141"/>
      <c r="E1393" s="1141"/>
      <c r="F1393" s="1141"/>
      <c r="G1393" s="1141"/>
      <c r="H1393" s="1141"/>
      <c r="I1393" s="1141"/>
      <c r="J1393" s="1141"/>
      <c r="K1393" s="1141"/>
      <c r="L1393" s="1141"/>
      <c r="M1393" s="1141"/>
      <c r="N1393" s="1146"/>
      <c r="Z1393" s="193"/>
      <c r="AA1393" s="200"/>
      <c r="AB1393" s="200"/>
      <c r="AC1393" s="109" t="s">
        <v>928</v>
      </c>
      <c r="AG1393" s="200"/>
      <c r="AK1393" s="200"/>
      <c r="AM1393" s="200"/>
    </row>
    <row r="1394" spans="1:39" s="108" customFormat="1" ht="12" customHeight="1">
      <c r="A1394" s="216"/>
      <c r="B1394" s="217"/>
      <c r="C1394" s="1145" t="s">
        <v>398</v>
      </c>
      <c r="D1394" s="1145"/>
      <c r="E1394" s="1145"/>
      <c r="F1394" s="196"/>
      <c r="G1394" s="196"/>
      <c r="H1394" s="196"/>
      <c r="I1394" s="196"/>
      <c r="J1394" s="198"/>
      <c r="K1394" s="196"/>
      <c r="L1394" s="222">
        <v>23808.87</v>
      </c>
      <c r="M1394" s="212"/>
      <c r="N1394" s="260">
        <v>118092</v>
      </c>
      <c r="Z1394" s="193"/>
      <c r="AA1394" s="200"/>
      <c r="AB1394" s="200"/>
      <c r="AG1394" s="200" t="s">
        <v>398</v>
      </c>
      <c r="AK1394" s="200"/>
      <c r="AM1394" s="200"/>
    </row>
    <row r="1395" spans="1:39" s="108" customFormat="1" ht="45" customHeight="1">
      <c r="A1395" s="194" t="s">
        <v>2449</v>
      </c>
      <c r="B1395" s="195" t="s">
        <v>2450</v>
      </c>
      <c r="C1395" s="1145" t="s">
        <v>2451</v>
      </c>
      <c r="D1395" s="1145"/>
      <c r="E1395" s="1145"/>
      <c r="F1395" s="196" t="s">
        <v>486</v>
      </c>
      <c r="G1395" s="196"/>
      <c r="H1395" s="196"/>
      <c r="I1395" s="251">
        <v>8</v>
      </c>
      <c r="J1395" s="222">
        <v>98750</v>
      </c>
      <c r="K1395" s="219">
        <v>1.04236</v>
      </c>
      <c r="L1395" s="222">
        <v>166020.97</v>
      </c>
      <c r="M1395" s="247">
        <v>4.96</v>
      </c>
      <c r="N1395" s="260">
        <v>823464</v>
      </c>
      <c r="Z1395" s="193"/>
      <c r="AA1395" s="200"/>
      <c r="AB1395" s="200" t="s">
        <v>2451</v>
      </c>
      <c r="AG1395" s="200"/>
      <c r="AK1395" s="200"/>
      <c r="AM1395" s="200"/>
    </row>
    <row r="1396" spans="1:39" s="108" customFormat="1" ht="12" customHeight="1">
      <c r="A1396" s="216"/>
      <c r="B1396" s="217"/>
      <c r="C1396" s="1141" t="s">
        <v>923</v>
      </c>
      <c r="D1396" s="1141"/>
      <c r="E1396" s="1141"/>
      <c r="F1396" s="1141"/>
      <c r="G1396" s="1141"/>
      <c r="H1396" s="1141"/>
      <c r="I1396" s="1141"/>
      <c r="J1396" s="1141"/>
      <c r="K1396" s="1141"/>
      <c r="L1396" s="1141"/>
      <c r="M1396" s="1141"/>
      <c r="N1396" s="1146"/>
      <c r="Z1396" s="193"/>
      <c r="AA1396" s="200"/>
      <c r="AB1396" s="200"/>
      <c r="AG1396" s="200"/>
      <c r="AH1396" s="109" t="s">
        <v>923</v>
      </c>
      <c r="AK1396" s="200"/>
      <c r="AM1396" s="200"/>
    </row>
    <row r="1397" spans="1:39" s="108" customFormat="1" ht="12" customHeight="1">
      <c r="A1397" s="201"/>
      <c r="B1397" s="202"/>
      <c r="C1397" s="1141" t="s">
        <v>2452</v>
      </c>
      <c r="D1397" s="1141"/>
      <c r="E1397" s="1141"/>
      <c r="F1397" s="1141"/>
      <c r="G1397" s="1141"/>
      <c r="H1397" s="1141"/>
      <c r="I1397" s="1141"/>
      <c r="J1397" s="1141"/>
      <c r="K1397" s="1141"/>
      <c r="L1397" s="1141"/>
      <c r="M1397" s="1141"/>
      <c r="N1397" s="1146"/>
      <c r="Z1397" s="193"/>
      <c r="AA1397" s="200"/>
      <c r="AB1397" s="200"/>
      <c r="AG1397" s="200"/>
      <c r="AI1397" s="109" t="s">
        <v>2452</v>
      </c>
      <c r="AK1397" s="200"/>
      <c r="AM1397" s="200"/>
    </row>
    <row r="1398" spans="1:39" s="108" customFormat="1" ht="22.5" customHeight="1">
      <c r="A1398" s="203"/>
      <c r="B1398" s="204" t="s">
        <v>925</v>
      </c>
      <c r="C1398" s="1141" t="s">
        <v>926</v>
      </c>
      <c r="D1398" s="1141"/>
      <c r="E1398" s="1141"/>
      <c r="F1398" s="1141"/>
      <c r="G1398" s="1141"/>
      <c r="H1398" s="1141"/>
      <c r="I1398" s="1141"/>
      <c r="J1398" s="1141"/>
      <c r="K1398" s="1141"/>
      <c r="L1398" s="1141"/>
      <c r="M1398" s="1141"/>
      <c r="N1398" s="1146"/>
      <c r="Z1398" s="193"/>
      <c r="AA1398" s="200"/>
      <c r="AB1398" s="200"/>
      <c r="AC1398" s="109" t="s">
        <v>926</v>
      </c>
      <c r="AG1398" s="200"/>
      <c r="AK1398" s="200"/>
      <c r="AM1398" s="200"/>
    </row>
    <row r="1399" spans="1:39" s="108" customFormat="1" ht="22.5" customHeight="1">
      <c r="A1399" s="203"/>
      <c r="B1399" s="204" t="s">
        <v>927</v>
      </c>
      <c r="C1399" s="1141" t="s">
        <v>928</v>
      </c>
      <c r="D1399" s="1141"/>
      <c r="E1399" s="1141"/>
      <c r="F1399" s="1141"/>
      <c r="G1399" s="1141"/>
      <c r="H1399" s="1141"/>
      <c r="I1399" s="1141"/>
      <c r="J1399" s="1141"/>
      <c r="K1399" s="1141"/>
      <c r="L1399" s="1141"/>
      <c r="M1399" s="1141"/>
      <c r="N1399" s="1146"/>
      <c r="Z1399" s="193"/>
      <c r="AA1399" s="200"/>
      <c r="AB1399" s="200"/>
      <c r="AC1399" s="109" t="s">
        <v>928</v>
      </c>
      <c r="AG1399" s="200"/>
      <c r="AK1399" s="200"/>
      <c r="AM1399" s="200"/>
    </row>
    <row r="1400" spans="1:39" s="108" customFormat="1" ht="12" customHeight="1">
      <c r="A1400" s="216"/>
      <c r="B1400" s="217"/>
      <c r="C1400" s="1145" t="s">
        <v>398</v>
      </c>
      <c r="D1400" s="1145"/>
      <c r="E1400" s="1145"/>
      <c r="F1400" s="196"/>
      <c r="G1400" s="196"/>
      <c r="H1400" s="196"/>
      <c r="I1400" s="196"/>
      <c r="J1400" s="198"/>
      <c r="K1400" s="196"/>
      <c r="L1400" s="222">
        <v>166020.97</v>
      </c>
      <c r="M1400" s="212"/>
      <c r="N1400" s="260">
        <v>823464</v>
      </c>
      <c r="Z1400" s="193"/>
      <c r="AA1400" s="200"/>
      <c r="AB1400" s="200"/>
      <c r="AG1400" s="200" t="s">
        <v>398</v>
      </c>
      <c r="AK1400" s="200"/>
      <c r="AM1400" s="200"/>
    </row>
    <row r="1401" spans="1:39" s="108" customFormat="1" ht="22.5" customHeight="1">
      <c r="A1401" s="194" t="s">
        <v>2453</v>
      </c>
      <c r="B1401" s="195" t="s">
        <v>1068</v>
      </c>
      <c r="C1401" s="1145" t="s">
        <v>1069</v>
      </c>
      <c r="D1401" s="1145"/>
      <c r="E1401" s="1145"/>
      <c r="F1401" s="196" t="s">
        <v>486</v>
      </c>
      <c r="G1401" s="196"/>
      <c r="H1401" s="196"/>
      <c r="I1401" s="251">
        <v>4</v>
      </c>
      <c r="J1401" s="198"/>
      <c r="K1401" s="196"/>
      <c r="L1401" s="198"/>
      <c r="M1401" s="196"/>
      <c r="N1401" s="199"/>
      <c r="Z1401" s="193"/>
      <c r="AA1401" s="200"/>
      <c r="AB1401" s="200" t="s">
        <v>1069</v>
      </c>
      <c r="AG1401" s="200"/>
      <c r="AK1401" s="200"/>
      <c r="AM1401" s="200"/>
    </row>
    <row r="1402" spans="1:39" s="108" customFormat="1" ht="33.75" customHeight="1">
      <c r="A1402" s="203"/>
      <c r="B1402" s="204" t="s">
        <v>385</v>
      </c>
      <c r="C1402" s="1141" t="s">
        <v>386</v>
      </c>
      <c r="D1402" s="1141"/>
      <c r="E1402" s="1141"/>
      <c r="F1402" s="1141"/>
      <c r="G1402" s="1141"/>
      <c r="H1402" s="1141"/>
      <c r="I1402" s="1141"/>
      <c r="J1402" s="1141"/>
      <c r="K1402" s="1141"/>
      <c r="L1402" s="1141"/>
      <c r="M1402" s="1141"/>
      <c r="N1402" s="1146"/>
      <c r="Z1402" s="193"/>
      <c r="AA1402" s="200"/>
      <c r="AB1402" s="200"/>
      <c r="AC1402" s="109" t="s">
        <v>386</v>
      </c>
      <c r="AG1402" s="200"/>
      <c r="AK1402" s="200"/>
      <c r="AM1402" s="200"/>
    </row>
    <row r="1403" spans="1:39" s="108" customFormat="1" ht="12">
      <c r="A1403" s="205"/>
      <c r="B1403" s="206">
        <v>1</v>
      </c>
      <c r="C1403" s="1141" t="s">
        <v>446</v>
      </c>
      <c r="D1403" s="1141"/>
      <c r="E1403" s="1141"/>
      <c r="F1403" s="207"/>
      <c r="G1403" s="207"/>
      <c r="H1403" s="207"/>
      <c r="I1403" s="207"/>
      <c r="J1403" s="208">
        <v>8.9</v>
      </c>
      <c r="K1403" s="209">
        <v>1.25</v>
      </c>
      <c r="L1403" s="208">
        <v>44.5</v>
      </c>
      <c r="M1403" s="207"/>
      <c r="N1403" s="210"/>
      <c r="Z1403" s="193"/>
      <c r="AA1403" s="200"/>
      <c r="AB1403" s="200"/>
      <c r="AD1403" s="109" t="s">
        <v>446</v>
      </c>
      <c r="AG1403" s="200"/>
      <c r="AK1403" s="200"/>
      <c r="AM1403" s="200"/>
    </row>
    <row r="1404" spans="1:39" s="108" customFormat="1" ht="12">
      <c r="A1404" s="205"/>
      <c r="B1404" s="206">
        <v>2</v>
      </c>
      <c r="C1404" s="1141" t="s">
        <v>387</v>
      </c>
      <c r="D1404" s="1141"/>
      <c r="E1404" s="1141"/>
      <c r="F1404" s="207"/>
      <c r="G1404" s="207"/>
      <c r="H1404" s="207"/>
      <c r="I1404" s="207"/>
      <c r="J1404" s="208">
        <v>0.66</v>
      </c>
      <c r="K1404" s="209">
        <v>1.25</v>
      </c>
      <c r="L1404" s="208">
        <v>3.3</v>
      </c>
      <c r="M1404" s="207"/>
      <c r="N1404" s="210"/>
      <c r="Z1404" s="193"/>
      <c r="AA1404" s="200"/>
      <c r="AB1404" s="200"/>
      <c r="AD1404" s="109" t="s">
        <v>387</v>
      </c>
      <c r="AG1404" s="200"/>
      <c r="AK1404" s="200"/>
      <c r="AM1404" s="200"/>
    </row>
    <row r="1405" spans="1:39" s="108" customFormat="1" ht="12">
      <c r="A1405" s="205"/>
      <c r="B1405" s="206">
        <v>3</v>
      </c>
      <c r="C1405" s="1141" t="s">
        <v>388</v>
      </c>
      <c r="D1405" s="1141"/>
      <c r="E1405" s="1141"/>
      <c r="F1405" s="207"/>
      <c r="G1405" s="207"/>
      <c r="H1405" s="207"/>
      <c r="I1405" s="207"/>
      <c r="J1405" s="208">
        <v>0.12</v>
      </c>
      <c r="K1405" s="209">
        <v>1.25</v>
      </c>
      <c r="L1405" s="208">
        <v>0.6</v>
      </c>
      <c r="M1405" s="207"/>
      <c r="N1405" s="210"/>
      <c r="Z1405" s="193"/>
      <c r="AA1405" s="200"/>
      <c r="AB1405" s="200"/>
      <c r="AD1405" s="109" t="s">
        <v>388</v>
      </c>
      <c r="AG1405" s="200"/>
      <c r="AK1405" s="200"/>
      <c r="AM1405" s="200"/>
    </row>
    <row r="1406" spans="1:39" s="108" customFormat="1" ht="12">
      <c r="A1406" s="205"/>
      <c r="B1406" s="206">
        <v>4</v>
      </c>
      <c r="C1406" s="1141" t="s">
        <v>447</v>
      </c>
      <c r="D1406" s="1141"/>
      <c r="E1406" s="1141"/>
      <c r="F1406" s="207"/>
      <c r="G1406" s="207"/>
      <c r="H1406" s="207"/>
      <c r="I1406" s="207"/>
      <c r="J1406" s="208">
        <v>0.18</v>
      </c>
      <c r="K1406" s="207"/>
      <c r="L1406" s="208">
        <v>0.72</v>
      </c>
      <c r="M1406" s="207"/>
      <c r="N1406" s="210"/>
      <c r="Z1406" s="193"/>
      <c r="AA1406" s="200"/>
      <c r="AB1406" s="200"/>
      <c r="AD1406" s="109" t="s">
        <v>447</v>
      </c>
      <c r="AG1406" s="200"/>
      <c r="AK1406" s="200"/>
      <c r="AM1406" s="200"/>
    </row>
    <row r="1407" spans="1:39" s="108" customFormat="1" ht="12">
      <c r="A1407" s="205"/>
      <c r="B1407" s="204"/>
      <c r="C1407" s="1141" t="s">
        <v>448</v>
      </c>
      <c r="D1407" s="1141"/>
      <c r="E1407" s="1141"/>
      <c r="F1407" s="207" t="s">
        <v>390</v>
      </c>
      <c r="G1407" s="209">
        <v>1.03</v>
      </c>
      <c r="H1407" s="209">
        <v>1.25</v>
      </c>
      <c r="I1407" s="209">
        <v>5.15</v>
      </c>
      <c r="J1407" s="204"/>
      <c r="K1407" s="207"/>
      <c r="L1407" s="204"/>
      <c r="M1407" s="207"/>
      <c r="N1407" s="210"/>
      <c r="Z1407" s="193"/>
      <c r="AA1407" s="200"/>
      <c r="AB1407" s="200"/>
      <c r="AE1407" s="109" t="s">
        <v>448</v>
      </c>
      <c r="AG1407" s="200"/>
      <c r="AK1407" s="200"/>
      <c r="AM1407" s="200"/>
    </row>
    <row r="1408" spans="1:39" s="108" customFormat="1" ht="12">
      <c r="A1408" s="205"/>
      <c r="B1408" s="204"/>
      <c r="C1408" s="1141" t="s">
        <v>389</v>
      </c>
      <c r="D1408" s="1141"/>
      <c r="E1408" s="1141"/>
      <c r="F1408" s="207" t="s">
        <v>390</v>
      </c>
      <c r="G1408" s="209">
        <v>0.01</v>
      </c>
      <c r="H1408" s="209">
        <v>1.25</v>
      </c>
      <c r="I1408" s="209">
        <v>0.05</v>
      </c>
      <c r="J1408" s="204"/>
      <c r="K1408" s="207"/>
      <c r="L1408" s="204"/>
      <c r="M1408" s="207"/>
      <c r="N1408" s="210"/>
      <c r="Z1408" s="193"/>
      <c r="AA1408" s="200"/>
      <c r="AB1408" s="200"/>
      <c r="AE1408" s="109" t="s">
        <v>389</v>
      </c>
      <c r="AG1408" s="200"/>
      <c r="AK1408" s="200"/>
      <c r="AM1408" s="200"/>
    </row>
    <row r="1409" spans="1:39" s="108" customFormat="1" ht="12" customHeight="1">
      <c r="A1409" s="205"/>
      <c r="B1409" s="204"/>
      <c r="C1409" s="1150" t="s">
        <v>391</v>
      </c>
      <c r="D1409" s="1150"/>
      <c r="E1409" s="1150"/>
      <c r="F1409" s="212"/>
      <c r="G1409" s="212"/>
      <c r="H1409" s="212"/>
      <c r="I1409" s="212"/>
      <c r="J1409" s="213">
        <v>9.74</v>
      </c>
      <c r="K1409" s="212"/>
      <c r="L1409" s="213">
        <v>48.52</v>
      </c>
      <c r="M1409" s="212"/>
      <c r="N1409" s="214"/>
      <c r="Z1409" s="193"/>
      <c r="AA1409" s="200"/>
      <c r="AB1409" s="200"/>
      <c r="AF1409" s="109" t="s">
        <v>391</v>
      </c>
      <c r="AG1409" s="200"/>
      <c r="AK1409" s="200"/>
      <c r="AM1409" s="200"/>
    </row>
    <row r="1410" spans="1:39" s="108" customFormat="1" ht="12">
      <c r="A1410" s="205"/>
      <c r="B1410" s="204"/>
      <c r="C1410" s="1141" t="s">
        <v>392</v>
      </c>
      <c r="D1410" s="1141"/>
      <c r="E1410" s="1141"/>
      <c r="F1410" s="207"/>
      <c r="G1410" s="207"/>
      <c r="H1410" s="207"/>
      <c r="I1410" s="207"/>
      <c r="J1410" s="204"/>
      <c r="K1410" s="207"/>
      <c r="L1410" s="208">
        <v>45.1</v>
      </c>
      <c r="M1410" s="207"/>
      <c r="N1410" s="210"/>
      <c r="Z1410" s="193"/>
      <c r="AA1410" s="200"/>
      <c r="AB1410" s="200"/>
      <c r="AE1410" s="109" t="s">
        <v>392</v>
      </c>
      <c r="AG1410" s="200"/>
      <c r="AK1410" s="200"/>
      <c r="AM1410" s="200"/>
    </row>
    <row r="1411" spans="1:39" s="108" customFormat="1" ht="22.5" customHeight="1">
      <c r="A1411" s="205"/>
      <c r="B1411" s="204" t="s">
        <v>916</v>
      </c>
      <c r="C1411" s="1141" t="s">
        <v>917</v>
      </c>
      <c r="D1411" s="1141"/>
      <c r="E1411" s="1141"/>
      <c r="F1411" s="207" t="s">
        <v>395</v>
      </c>
      <c r="G1411" s="215">
        <v>90</v>
      </c>
      <c r="H1411" s="207"/>
      <c r="I1411" s="215">
        <v>90</v>
      </c>
      <c r="J1411" s="204"/>
      <c r="K1411" s="207"/>
      <c r="L1411" s="208">
        <v>40.590000000000003</v>
      </c>
      <c r="M1411" s="207"/>
      <c r="N1411" s="210"/>
      <c r="Z1411" s="193"/>
      <c r="AA1411" s="200"/>
      <c r="AB1411" s="200"/>
      <c r="AE1411" s="109" t="s">
        <v>917</v>
      </c>
      <c r="AG1411" s="200"/>
      <c r="AK1411" s="200"/>
      <c r="AM1411" s="200"/>
    </row>
    <row r="1412" spans="1:39" s="108" customFormat="1" ht="22.5" customHeight="1">
      <c r="A1412" s="205"/>
      <c r="B1412" s="204" t="s">
        <v>918</v>
      </c>
      <c r="C1412" s="1141" t="s">
        <v>919</v>
      </c>
      <c r="D1412" s="1141"/>
      <c r="E1412" s="1141"/>
      <c r="F1412" s="207" t="s">
        <v>395</v>
      </c>
      <c r="G1412" s="215">
        <v>46</v>
      </c>
      <c r="H1412" s="207"/>
      <c r="I1412" s="215">
        <v>46</v>
      </c>
      <c r="J1412" s="204"/>
      <c r="K1412" s="207"/>
      <c r="L1412" s="208">
        <v>20.75</v>
      </c>
      <c r="M1412" s="207"/>
      <c r="N1412" s="210"/>
      <c r="Z1412" s="193"/>
      <c r="AA1412" s="200"/>
      <c r="AB1412" s="200"/>
      <c r="AE1412" s="109" t="s">
        <v>919</v>
      </c>
      <c r="AG1412" s="200"/>
      <c r="AK1412" s="200"/>
      <c r="AM1412" s="200"/>
    </row>
    <row r="1413" spans="1:39" s="108" customFormat="1" ht="12" customHeight="1">
      <c r="A1413" s="216"/>
      <c r="B1413" s="217"/>
      <c r="C1413" s="1145" t="s">
        <v>398</v>
      </c>
      <c r="D1413" s="1145"/>
      <c r="E1413" s="1145"/>
      <c r="F1413" s="196"/>
      <c r="G1413" s="196"/>
      <c r="H1413" s="196"/>
      <c r="I1413" s="196"/>
      <c r="J1413" s="198"/>
      <c r="K1413" s="196"/>
      <c r="L1413" s="218">
        <v>109.86</v>
      </c>
      <c r="M1413" s="212"/>
      <c r="N1413" s="199"/>
      <c r="Z1413" s="193"/>
      <c r="AA1413" s="200"/>
      <c r="AB1413" s="200"/>
      <c r="AG1413" s="200" t="s">
        <v>398</v>
      </c>
      <c r="AK1413" s="200"/>
      <c r="AM1413" s="200"/>
    </row>
    <row r="1414" spans="1:39" s="108" customFormat="1" ht="45" customHeight="1">
      <c r="A1414" s="194" t="s">
        <v>2454</v>
      </c>
      <c r="B1414" s="195" t="s">
        <v>2455</v>
      </c>
      <c r="C1414" s="1145" t="s">
        <v>2336</v>
      </c>
      <c r="D1414" s="1145"/>
      <c r="E1414" s="1145"/>
      <c r="F1414" s="196" t="s">
        <v>486</v>
      </c>
      <c r="G1414" s="196"/>
      <c r="H1414" s="196"/>
      <c r="I1414" s="251">
        <v>1</v>
      </c>
      <c r="J1414" s="222">
        <v>316718.33</v>
      </c>
      <c r="K1414" s="219">
        <v>1.04236</v>
      </c>
      <c r="L1414" s="222">
        <v>66559.48</v>
      </c>
      <c r="M1414" s="247">
        <v>4.96</v>
      </c>
      <c r="N1414" s="260">
        <v>330135</v>
      </c>
      <c r="Z1414" s="193"/>
      <c r="AA1414" s="200"/>
      <c r="AB1414" s="200" t="s">
        <v>2336</v>
      </c>
      <c r="AG1414" s="200"/>
      <c r="AK1414" s="200"/>
      <c r="AM1414" s="200"/>
    </row>
    <row r="1415" spans="1:39" s="108" customFormat="1" ht="12" customHeight="1">
      <c r="A1415" s="216"/>
      <c r="B1415" s="217"/>
      <c r="C1415" s="1141" t="s">
        <v>1043</v>
      </c>
      <c r="D1415" s="1141"/>
      <c r="E1415" s="1141"/>
      <c r="F1415" s="1141"/>
      <c r="G1415" s="1141"/>
      <c r="H1415" s="1141"/>
      <c r="I1415" s="1141"/>
      <c r="J1415" s="1141"/>
      <c r="K1415" s="1141"/>
      <c r="L1415" s="1141"/>
      <c r="M1415" s="1141"/>
      <c r="N1415" s="1146"/>
      <c r="Z1415" s="193"/>
      <c r="AA1415" s="200"/>
      <c r="AB1415" s="200"/>
      <c r="AG1415" s="200"/>
      <c r="AH1415" s="109" t="s">
        <v>1043</v>
      </c>
      <c r="AK1415" s="200"/>
      <c r="AM1415" s="200"/>
    </row>
    <row r="1416" spans="1:39" s="108" customFormat="1" ht="12" customHeight="1">
      <c r="A1416" s="201"/>
      <c r="B1416" s="202"/>
      <c r="C1416" s="1141" t="s">
        <v>2337</v>
      </c>
      <c r="D1416" s="1141"/>
      <c r="E1416" s="1141"/>
      <c r="F1416" s="1141"/>
      <c r="G1416" s="1141"/>
      <c r="H1416" s="1141"/>
      <c r="I1416" s="1141"/>
      <c r="J1416" s="1141"/>
      <c r="K1416" s="1141"/>
      <c r="L1416" s="1141"/>
      <c r="M1416" s="1141"/>
      <c r="N1416" s="1146"/>
      <c r="Z1416" s="193"/>
      <c r="AA1416" s="200"/>
      <c r="AB1416" s="200"/>
      <c r="AG1416" s="200"/>
      <c r="AI1416" s="109" t="s">
        <v>2337</v>
      </c>
      <c r="AK1416" s="200"/>
      <c r="AM1416" s="200"/>
    </row>
    <row r="1417" spans="1:39" s="108" customFormat="1" ht="22.5" customHeight="1">
      <c r="A1417" s="203"/>
      <c r="B1417" s="204" t="s">
        <v>925</v>
      </c>
      <c r="C1417" s="1141" t="s">
        <v>926</v>
      </c>
      <c r="D1417" s="1141"/>
      <c r="E1417" s="1141"/>
      <c r="F1417" s="1141"/>
      <c r="G1417" s="1141"/>
      <c r="H1417" s="1141"/>
      <c r="I1417" s="1141"/>
      <c r="J1417" s="1141"/>
      <c r="K1417" s="1141"/>
      <c r="L1417" s="1141"/>
      <c r="M1417" s="1141"/>
      <c r="N1417" s="1146"/>
      <c r="Z1417" s="193"/>
      <c r="AA1417" s="200"/>
      <c r="AB1417" s="200"/>
      <c r="AC1417" s="109" t="s">
        <v>926</v>
      </c>
      <c r="AG1417" s="200"/>
      <c r="AK1417" s="200"/>
      <c r="AM1417" s="200"/>
    </row>
    <row r="1418" spans="1:39" s="108" customFormat="1" ht="22.5" customHeight="1">
      <c r="A1418" s="203"/>
      <c r="B1418" s="204" t="s">
        <v>927</v>
      </c>
      <c r="C1418" s="1141" t="s">
        <v>928</v>
      </c>
      <c r="D1418" s="1141"/>
      <c r="E1418" s="1141"/>
      <c r="F1418" s="1141"/>
      <c r="G1418" s="1141"/>
      <c r="H1418" s="1141"/>
      <c r="I1418" s="1141"/>
      <c r="J1418" s="1141"/>
      <c r="K1418" s="1141"/>
      <c r="L1418" s="1141"/>
      <c r="M1418" s="1141"/>
      <c r="N1418" s="1146"/>
      <c r="Z1418" s="193"/>
      <c r="AA1418" s="200"/>
      <c r="AB1418" s="200"/>
      <c r="AC1418" s="109" t="s">
        <v>928</v>
      </c>
      <c r="AG1418" s="200"/>
      <c r="AK1418" s="200"/>
      <c r="AM1418" s="200"/>
    </row>
    <row r="1419" spans="1:39" s="108" customFormat="1" ht="12" customHeight="1">
      <c r="A1419" s="216"/>
      <c r="B1419" s="217"/>
      <c r="C1419" s="1145" t="s">
        <v>398</v>
      </c>
      <c r="D1419" s="1145"/>
      <c r="E1419" s="1145"/>
      <c r="F1419" s="196"/>
      <c r="G1419" s="196"/>
      <c r="H1419" s="196"/>
      <c r="I1419" s="196"/>
      <c r="J1419" s="198"/>
      <c r="K1419" s="196"/>
      <c r="L1419" s="222">
        <v>66559.48</v>
      </c>
      <c r="M1419" s="212"/>
      <c r="N1419" s="260">
        <v>330135</v>
      </c>
      <c r="Z1419" s="193"/>
      <c r="AA1419" s="200"/>
      <c r="AB1419" s="200"/>
      <c r="AG1419" s="200" t="s">
        <v>398</v>
      </c>
      <c r="AK1419" s="200"/>
      <c r="AM1419" s="200"/>
    </row>
    <row r="1420" spans="1:39" s="108" customFormat="1" ht="45" customHeight="1">
      <c r="A1420" s="194" t="s">
        <v>2456</v>
      </c>
      <c r="B1420" s="195" t="s">
        <v>2457</v>
      </c>
      <c r="C1420" s="1145" t="s">
        <v>2340</v>
      </c>
      <c r="D1420" s="1145"/>
      <c r="E1420" s="1145"/>
      <c r="F1420" s="196" t="s">
        <v>486</v>
      </c>
      <c r="G1420" s="196"/>
      <c r="H1420" s="196"/>
      <c r="I1420" s="251">
        <v>3</v>
      </c>
      <c r="J1420" s="222">
        <v>96006.67</v>
      </c>
      <c r="K1420" s="219">
        <v>1.04236</v>
      </c>
      <c r="L1420" s="222">
        <v>60528.43</v>
      </c>
      <c r="M1420" s="247">
        <v>4.96</v>
      </c>
      <c r="N1420" s="260">
        <v>300221</v>
      </c>
      <c r="Z1420" s="193"/>
      <c r="AA1420" s="200"/>
      <c r="AB1420" s="200" t="s">
        <v>2340</v>
      </c>
      <c r="AG1420" s="200"/>
      <c r="AK1420" s="200"/>
      <c r="AM1420" s="200"/>
    </row>
    <row r="1421" spans="1:39" s="108" customFormat="1" ht="12" customHeight="1">
      <c r="A1421" s="216"/>
      <c r="B1421" s="217"/>
      <c r="C1421" s="1141" t="s">
        <v>1043</v>
      </c>
      <c r="D1421" s="1141"/>
      <c r="E1421" s="1141"/>
      <c r="F1421" s="1141"/>
      <c r="G1421" s="1141"/>
      <c r="H1421" s="1141"/>
      <c r="I1421" s="1141"/>
      <c r="J1421" s="1141"/>
      <c r="K1421" s="1141"/>
      <c r="L1421" s="1141"/>
      <c r="M1421" s="1141"/>
      <c r="N1421" s="1146"/>
      <c r="Z1421" s="193"/>
      <c r="AA1421" s="200"/>
      <c r="AB1421" s="200"/>
      <c r="AG1421" s="200"/>
      <c r="AH1421" s="109" t="s">
        <v>1043</v>
      </c>
      <c r="AK1421" s="200"/>
      <c r="AM1421" s="200"/>
    </row>
    <row r="1422" spans="1:39" s="108" customFormat="1" ht="12" customHeight="1">
      <c r="A1422" s="201"/>
      <c r="B1422" s="202"/>
      <c r="C1422" s="1141" t="s">
        <v>2341</v>
      </c>
      <c r="D1422" s="1141"/>
      <c r="E1422" s="1141"/>
      <c r="F1422" s="1141"/>
      <c r="G1422" s="1141"/>
      <c r="H1422" s="1141"/>
      <c r="I1422" s="1141"/>
      <c r="J1422" s="1141"/>
      <c r="K1422" s="1141"/>
      <c r="L1422" s="1141"/>
      <c r="M1422" s="1141"/>
      <c r="N1422" s="1146"/>
      <c r="Z1422" s="193"/>
      <c r="AA1422" s="200"/>
      <c r="AB1422" s="200"/>
      <c r="AG1422" s="200"/>
      <c r="AI1422" s="109" t="s">
        <v>2341</v>
      </c>
      <c r="AK1422" s="200"/>
      <c r="AM1422" s="200"/>
    </row>
    <row r="1423" spans="1:39" s="108" customFormat="1" ht="22.5" customHeight="1">
      <c r="A1423" s="203"/>
      <c r="B1423" s="204" t="s">
        <v>927</v>
      </c>
      <c r="C1423" s="1141" t="s">
        <v>928</v>
      </c>
      <c r="D1423" s="1141"/>
      <c r="E1423" s="1141"/>
      <c r="F1423" s="1141"/>
      <c r="G1423" s="1141"/>
      <c r="H1423" s="1141"/>
      <c r="I1423" s="1141"/>
      <c r="J1423" s="1141"/>
      <c r="K1423" s="1141"/>
      <c r="L1423" s="1141"/>
      <c r="M1423" s="1141"/>
      <c r="N1423" s="1146"/>
      <c r="Z1423" s="193"/>
      <c r="AA1423" s="200"/>
      <c r="AB1423" s="200"/>
      <c r="AC1423" s="109" t="s">
        <v>928</v>
      </c>
      <c r="AG1423" s="200"/>
      <c r="AK1423" s="200"/>
      <c r="AM1423" s="200"/>
    </row>
    <row r="1424" spans="1:39" s="108" customFormat="1" ht="22.5" customHeight="1">
      <c r="A1424" s="203"/>
      <c r="B1424" s="204" t="s">
        <v>925</v>
      </c>
      <c r="C1424" s="1141" t="s">
        <v>926</v>
      </c>
      <c r="D1424" s="1141"/>
      <c r="E1424" s="1141"/>
      <c r="F1424" s="1141"/>
      <c r="G1424" s="1141"/>
      <c r="H1424" s="1141"/>
      <c r="I1424" s="1141"/>
      <c r="J1424" s="1141"/>
      <c r="K1424" s="1141"/>
      <c r="L1424" s="1141"/>
      <c r="M1424" s="1141"/>
      <c r="N1424" s="1146"/>
      <c r="Z1424" s="193"/>
      <c r="AA1424" s="200"/>
      <c r="AB1424" s="200"/>
      <c r="AC1424" s="109" t="s">
        <v>926</v>
      </c>
      <c r="AG1424" s="200"/>
      <c r="AK1424" s="200"/>
      <c r="AM1424" s="200"/>
    </row>
    <row r="1425" spans="1:39" s="108" customFormat="1" ht="12" customHeight="1">
      <c r="A1425" s="216"/>
      <c r="B1425" s="217"/>
      <c r="C1425" s="1145" t="s">
        <v>398</v>
      </c>
      <c r="D1425" s="1145"/>
      <c r="E1425" s="1145"/>
      <c r="F1425" s="196"/>
      <c r="G1425" s="196"/>
      <c r="H1425" s="196"/>
      <c r="I1425" s="196"/>
      <c r="J1425" s="198"/>
      <c r="K1425" s="196"/>
      <c r="L1425" s="222">
        <v>60528.43</v>
      </c>
      <c r="M1425" s="212"/>
      <c r="N1425" s="260">
        <v>300221</v>
      </c>
      <c r="Z1425" s="193"/>
      <c r="AA1425" s="200"/>
      <c r="AB1425" s="200"/>
      <c r="AG1425" s="200" t="s">
        <v>398</v>
      </c>
      <c r="AK1425" s="200"/>
      <c r="AM1425" s="200"/>
    </row>
    <row r="1426" spans="1:39" s="108" customFormat="1" ht="22.5" customHeight="1">
      <c r="A1426" s="194" t="s">
        <v>2458</v>
      </c>
      <c r="B1426" s="195" t="s">
        <v>2459</v>
      </c>
      <c r="C1426" s="1145" t="s">
        <v>2460</v>
      </c>
      <c r="D1426" s="1145"/>
      <c r="E1426" s="1145"/>
      <c r="F1426" s="196" t="s">
        <v>486</v>
      </c>
      <c r="G1426" s="196"/>
      <c r="H1426" s="196"/>
      <c r="I1426" s="251">
        <v>4</v>
      </c>
      <c r="J1426" s="198"/>
      <c r="K1426" s="196"/>
      <c r="L1426" s="198"/>
      <c r="M1426" s="196"/>
      <c r="N1426" s="199"/>
      <c r="Z1426" s="193"/>
      <c r="AA1426" s="200"/>
      <c r="AB1426" s="200" t="s">
        <v>2460</v>
      </c>
      <c r="AG1426" s="200"/>
      <c r="AK1426" s="200"/>
      <c r="AM1426" s="200"/>
    </row>
    <row r="1427" spans="1:39" s="108" customFormat="1" ht="12" customHeight="1">
      <c r="A1427" s="201"/>
      <c r="B1427" s="202"/>
      <c r="C1427" s="1141" t="s">
        <v>2461</v>
      </c>
      <c r="D1427" s="1141"/>
      <c r="E1427" s="1141"/>
      <c r="F1427" s="1141"/>
      <c r="G1427" s="1141"/>
      <c r="H1427" s="1141"/>
      <c r="I1427" s="1141"/>
      <c r="J1427" s="1141"/>
      <c r="K1427" s="1141"/>
      <c r="L1427" s="1141"/>
      <c r="M1427" s="1141"/>
      <c r="N1427" s="1146"/>
      <c r="Z1427" s="193"/>
      <c r="AA1427" s="200"/>
      <c r="AB1427" s="200"/>
      <c r="AG1427" s="200"/>
      <c r="AJ1427" s="109" t="s">
        <v>2461</v>
      </c>
      <c r="AK1427" s="200"/>
      <c r="AM1427" s="200"/>
    </row>
    <row r="1428" spans="1:39" s="108" customFormat="1" ht="33.75" customHeight="1">
      <c r="A1428" s="203"/>
      <c r="B1428" s="204" t="s">
        <v>385</v>
      </c>
      <c r="C1428" s="1141" t="s">
        <v>386</v>
      </c>
      <c r="D1428" s="1141"/>
      <c r="E1428" s="1141"/>
      <c r="F1428" s="1141"/>
      <c r="G1428" s="1141"/>
      <c r="H1428" s="1141"/>
      <c r="I1428" s="1141"/>
      <c r="J1428" s="1141"/>
      <c r="K1428" s="1141"/>
      <c r="L1428" s="1141"/>
      <c r="M1428" s="1141"/>
      <c r="N1428" s="1146"/>
      <c r="Z1428" s="193"/>
      <c r="AA1428" s="200"/>
      <c r="AB1428" s="200"/>
      <c r="AC1428" s="109" t="s">
        <v>386</v>
      </c>
      <c r="AG1428" s="200"/>
      <c r="AK1428" s="200"/>
      <c r="AM1428" s="200"/>
    </row>
    <row r="1429" spans="1:39" s="108" customFormat="1" ht="12">
      <c r="A1429" s="205"/>
      <c r="B1429" s="206">
        <v>1</v>
      </c>
      <c r="C1429" s="1141" t="s">
        <v>446</v>
      </c>
      <c r="D1429" s="1141"/>
      <c r="E1429" s="1141"/>
      <c r="F1429" s="207"/>
      <c r="G1429" s="207"/>
      <c r="H1429" s="207"/>
      <c r="I1429" s="207"/>
      <c r="J1429" s="208">
        <v>8.7899999999999991</v>
      </c>
      <c r="K1429" s="209">
        <v>1.25</v>
      </c>
      <c r="L1429" s="208">
        <v>43.95</v>
      </c>
      <c r="M1429" s="207"/>
      <c r="N1429" s="210"/>
      <c r="Z1429" s="193"/>
      <c r="AA1429" s="200"/>
      <c r="AB1429" s="200"/>
      <c r="AD1429" s="109" t="s">
        <v>446</v>
      </c>
      <c r="AG1429" s="200"/>
      <c r="AK1429" s="200"/>
      <c r="AM1429" s="200"/>
    </row>
    <row r="1430" spans="1:39" s="108" customFormat="1" ht="12">
      <c r="A1430" s="205"/>
      <c r="B1430" s="206">
        <v>2</v>
      </c>
      <c r="C1430" s="1141" t="s">
        <v>387</v>
      </c>
      <c r="D1430" s="1141"/>
      <c r="E1430" s="1141"/>
      <c r="F1430" s="207"/>
      <c r="G1430" s="207"/>
      <c r="H1430" s="207"/>
      <c r="I1430" s="207"/>
      <c r="J1430" s="208">
        <v>10.51</v>
      </c>
      <c r="K1430" s="209">
        <v>1.25</v>
      </c>
      <c r="L1430" s="208">
        <v>52.55</v>
      </c>
      <c r="M1430" s="207"/>
      <c r="N1430" s="210"/>
      <c r="Z1430" s="193"/>
      <c r="AA1430" s="200"/>
      <c r="AB1430" s="200"/>
      <c r="AD1430" s="109" t="s">
        <v>387</v>
      </c>
      <c r="AG1430" s="200"/>
      <c r="AK1430" s="200"/>
      <c r="AM1430" s="200"/>
    </row>
    <row r="1431" spans="1:39" s="108" customFormat="1" ht="12">
      <c r="A1431" s="205"/>
      <c r="B1431" s="206">
        <v>3</v>
      </c>
      <c r="C1431" s="1141" t="s">
        <v>388</v>
      </c>
      <c r="D1431" s="1141"/>
      <c r="E1431" s="1141"/>
      <c r="F1431" s="207"/>
      <c r="G1431" s="207"/>
      <c r="H1431" s="207"/>
      <c r="I1431" s="207"/>
      <c r="J1431" s="208">
        <v>1.86</v>
      </c>
      <c r="K1431" s="209">
        <v>1.25</v>
      </c>
      <c r="L1431" s="208">
        <v>9.3000000000000007</v>
      </c>
      <c r="M1431" s="207"/>
      <c r="N1431" s="210"/>
      <c r="Z1431" s="193"/>
      <c r="AA1431" s="200"/>
      <c r="AB1431" s="200"/>
      <c r="AD1431" s="109" t="s">
        <v>388</v>
      </c>
      <c r="AG1431" s="200"/>
      <c r="AK1431" s="200"/>
      <c r="AM1431" s="200"/>
    </row>
    <row r="1432" spans="1:39" s="108" customFormat="1" ht="12">
      <c r="A1432" s="205"/>
      <c r="B1432" s="206">
        <v>4</v>
      </c>
      <c r="C1432" s="1141" t="s">
        <v>447</v>
      </c>
      <c r="D1432" s="1141"/>
      <c r="E1432" s="1141"/>
      <c r="F1432" s="207"/>
      <c r="G1432" s="207"/>
      <c r="H1432" s="207"/>
      <c r="I1432" s="207"/>
      <c r="J1432" s="208">
        <v>0.18</v>
      </c>
      <c r="K1432" s="207"/>
      <c r="L1432" s="208">
        <v>0.72</v>
      </c>
      <c r="M1432" s="207"/>
      <c r="N1432" s="210"/>
      <c r="Z1432" s="193"/>
      <c r="AA1432" s="200"/>
      <c r="AB1432" s="200"/>
      <c r="AD1432" s="109" t="s">
        <v>447</v>
      </c>
      <c r="AG1432" s="200"/>
      <c r="AK1432" s="200"/>
      <c r="AM1432" s="200"/>
    </row>
    <row r="1433" spans="1:39" s="108" customFormat="1" ht="12">
      <c r="A1433" s="205"/>
      <c r="B1433" s="204"/>
      <c r="C1433" s="1141" t="s">
        <v>448</v>
      </c>
      <c r="D1433" s="1141"/>
      <c r="E1433" s="1141"/>
      <c r="F1433" s="207" t="s">
        <v>390</v>
      </c>
      <c r="G1433" s="209">
        <v>1.03</v>
      </c>
      <c r="H1433" s="209">
        <v>1.25</v>
      </c>
      <c r="I1433" s="209">
        <v>5.15</v>
      </c>
      <c r="J1433" s="204"/>
      <c r="K1433" s="207"/>
      <c r="L1433" s="204"/>
      <c r="M1433" s="207"/>
      <c r="N1433" s="210"/>
      <c r="Z1433" s="193"/>
      <c r="AA1433" s="200"/>
      <c r="AB1433" s="200"/>
      <c r="AE1433" s="109" t="s">
        <v>448</v>
      </c>
      <c r="AG1433" s="200"/>
      <c r="AK1433" s="200"/>
      <c r="AM1433" s="200"/>
    </row>
    <row r="1434" spans="1:39" s="108" customFormat="1" ht="12">
      <c r="A1434" s="205"/>
      <c r="B1434" s="204"/>
      <c r="C1434" s="1141" t="s">
        <v>389</v>
      </c>
      <c r="D1434" s="1141"/>
      <c r="E1434" s="1141"/>
      <c r="F1434" s="207" t="s">
        <v>390</v>
      </c>
      <c r="G1434" s="209">
        <v>0.16</v>
      </c>
      <c r="H1434" s="209">
        <v>1.25</v>
      </c>
      <c r="I1434" s="248">
        <v>0.8</v>
      </c>
      <c r="J1434" s="204"/>
      <c r="K1434" s="207"/>
      <c r="L1434" s="204"/>
      <c r="M1434" s="207"/>
      <c r="N1434" s="210"/>
      <c r="Z1434" s="193"/>
      <c r="AA1434" s="200"/>
      <c r="AB1434" s="200"/>
      <c r="AE1434" s="109" t="s">
        <v>389</v>
      </c>
      <c r="AG1434" s="200"/>
      <c r="AK1434" s="200"/>
      <c r="AM1434" s="200"/>
    </row>
    <row r="1435" spans="1:39" s="108" customFormat="1" ht="12" customHeight="1">
      <c r="A1435" s="205"/>
      <c r="B1435" s="204"/>
      <c r="C1435" s="1150" t="s">
        <v>391</v>
      </c>
      <c r="D1435" s="1150"/>
      <c r="E1435" s="1150"/>
      <c r="F1435" s="212"/>
      <c r="G1435" s="212"/>
      <c r="H1435" s="212"/>
      <c r="I1435" s="212"/>
      <c r="J1435" s="213">
        <v>19.48</v>
      </c>
      <c r="K1435" s="212"/>
      <c r="L1435" s="213">
        <v>97.22</v>
      </c>
      <c r="M1435" s="212"/>
      <c r="N1435" s="214"/>
      <c r="Z1435" s="193"/>
      <c r="AA1435" s="200"/>
      <c r="AB1435" s="200"/>
      <c r="AF1435" s="109" t="s">
        <v>391</v>
      </c>
      <c r="AG1435" s="200"/>
      <c r="AK1435" s="200"/>
      <c r="AM1435" s="200"/>
    </row>
    <row r="1436" spans="1:39" s="108" customFormat="1" ht="12">
      <c r="A1436" s="205"/>
      <c r="B1436" s="204"/>
      <c r="C1436" s="1141" t="s">
        <v>392</v>
      </c>
      <c r="D1436" s="1141"/>
      <c r="E1436" s="1141"/>
      <c r="F1436" s="207"/>
      <c r="G1436" s="207"/>
      <c r="H1436" s="207"/>
      <c r="I1436" s="207"/>
      <c r="J1436" s="204"/>
      <c r="K1436" s="207"/>
      <c r="L1436" s="208">
        <v>53.25</v>
      </c>
      <c r="M1436" s="207"/>
      <c r="N1436" s="210"/>
      <c r="Z1436" s="193"/>
      <c r="AA1436" s="200"/>
      <c r="AB1436" s="200"/>
      <c r="AE1436" s="109" t="s">
        <v>392</v>
      </c>
      <c r="AG1436" s="200"/>
      <c r="AK1436" s="200"/>
      <c r="AM1436" s="200"/>
    </row>
    <row r="1437" spans="1:39" s="108" customFormat="1" ht="22.5" customHeight="1">
      <c r="A1437" s="205"/>
      <c r="B1437" s="204" t="s">
        <v>916</v>
      </c>
      <c r="C1437" s="1141" t="s">
        <v>917</v>
      </c>
      <c r="D1437" s="1141"/>
      <c r="E1437" s="1141"/>
      <c r="F1437" s="207" t="s">
        <v>395</v>
      </c>
      <c r="G1437" s="215">
        <v>90</v>
      </c>
      <c r="H1437" s="207"/>
      <c r="I1437" s="215">
        <v>90</v>
      </c>
      <c r="J1437" s="204"/>
      <c r="K1437" s="207"/>
      <c r="L1437" s="208">
        <v>47.93</v>
      </c>
      <c r="M1437" s="207"/>
      <c r="N1437" s="210"/>
      <c r="Z1437" s="193"/>
      <c r="AA1437" s="200"/>
      <c r="AB1437" s="200"/>
      <c r="AE1437" s="109" t="s">
        <v>917</v>
      </c>
      <c r="AG1437" s="200"/>
      <c r="AK1437" s="200"/>
      <c r="AM1437" s="200"/>
    </row>
    <row r="1438" spans="1:39" s="108" customFormat="1" ht="22.5" customHeight="1">
      <c r="A1438" s="205"/>
      <c r="B1438" s="204" t="s">
        <v>918</v>
      </c>
      <c r="C1438" s="1141" t="s">
        <v>919</v>
      </c>
      <c r="D1438" s="1141"/>
      <c r="E1438" s="1141"/>
      <c r="F1438" s="207" t="s">
        <v>395</v>
      </c>
      <c r="G1438" s="215">
        <v>46</v>
      </c>
      <c r="H1438" s="207"/>
      <c r="I1438" s="215">
        <v>46</v>
      </c>
      <c r="J1438" s="204"/>
      <c r="K1438" s="207"/>
      <c r="L1438" s="208">
        <v>24.5</v>
      </c>
      <c r="M1438" s="207"/>
      <c r="N1438" s="210"/>
      <c r="Z1438" s="193"/>
      <c r="AA1438" s="200"/>
      <c r="AB1438" s="200"/>
      <c r="AE1438" s="109" t="s">
        <v>919</v>
      </c>
      <c r="AG1438" s="200"/>
      <c r="AK1438" s="200"/>
      <c r="AM1438" s="200"/>
    </row>
    <row r="1439" spans="1:39" s="108" customFormat="1" ht="12" customHeight="1">
      <c r="A1439" s="216"/>
      <c r="B1439" s="217"/>
      <c r="C1439" s="1145" t="s">
        <v>398</v>
      </c>
      <c r="D1439" s="1145"/>
      <c r="E1439" s="1145"/>
      <c r="F1439" s="196"/>
      <c r="G1439" s="196"/>
      <c r="H1439" s="196"/>
      <c r="I1439" s="196"/>
      <c r="J1439" s="198"/>
      <c r="K1439" s="196"/>
      <c r="L1439" s="218">
        <v>169.65</v>
      </c>
      <c r="M1439" s="212"/>
      <c r="N1439" s="199"/>
      <c r="Z1439" s="193"/>
      <c r="AA1439" s="200"/>
      <c r="AB1439" s="200"/>
      <c r="AG1439" s="200" t="s">
        <v>398</v>
      </c>
      <c r="AK1439" s="200"/>
      <c r="AM1439" s="200"/>
    </row>
    <row r="1440" spans="1:39" s="108" customFormat="1" ht="112.5" customHeight="1">
      <c r="A1440" s="194" t="s">
        <v>2462</v>
      </c>
      <c r="B1440" s="195" t="s">
        <v>2463</v>
      </c>
      <c r="C1440" s="1145" t="s">
        <v>2464</v>
      </c>
      <c r="D1440" s="1145"/>
      <c r="E1440" s="1145"/>
      <c r="F1440" s="196" t="s">
        <v>486</v>
      </c>
      <c r="G1440" s="196"/>
      <c r="H1440" s="196"/>
      <c r="I1440" s="251">
        <v>1</v>
      </c>
      <c r="J1440" s="222">
        <v>556875</v>
      </c>
      <c r="K1440" s="219">
        <v>1.04236</v>
      </c>
      <c r="L1440" s="222">
        <v>117029.03</v>
      </c>
      <c r="M1440" s="247">
        <v>4.96</v>
      </c>
      <c r="N1440" s="260">
        <v>580464</v>
      </c>
      <c r="Z1440" s="193"/>
      <c r="AA1440" s="200"/>
      <c r="AB1440" s="200" t="s">
        <v>2464</v>
      </c>
      <c r="AG1440" s="200"/>
      <c r="AK1440" s="200"/>
      <c r="AM1440" s="200"/>
    </row>
    <row r="1441" spans="1:39" s="108" customFormat="1" ht="12" customHeight="1">
      <c r="A1441" s="216"/>
      <c r="B1441" s="217"/>
      <c r="C1441" s="1141" t="s">
        <v>923</v>
      </c>
      <c r="D1441" s="1141"/>
      <c r="E1441" s="1141"/>
      <c r="F1441" s="1141"/>
      <c r="G1441" s="1141"/>
      <c r="H1441" s="1141"/>
      <c r="I1441" s="1141"/>
      <c r="J1441" s="1141"/>
      <c r="K1441" s="1141"/>
      <c r="L1441" s="1141"/>
      <c r="M1441" s="1141"/>
      <c r="N1441" s="1146"/>
      <c r="Z1441" s="193"/>
      <c r="AA1441" s="200"/>
      <c r="AB1441" s="200"/>
      <c r="AG1441" s="200"/>
      <c r="AH1441" s="109" t="s">
        <v>923</v>
      </c>
      <c r="AK1441" s="200"/>
      <c r="AM1441" s="200"/>
    </row>
    <row r="1442" spans="1:39" s="108" customFormat="1" ht="12" customHeight="1">
      <c r="A1442" s="201"/>
      <c r="B1442" s="202"/>
      <c r="C1442" s="1141" t="s">
        <v>2465</v>
      </c>
      <c r="D1442" s="1141"/>
      <c r="E1442" s="1141"/>
      <c r="F1442" s="1141"/>
      <c r="G1442" s="1141"/>
      <c r="H1442" s="1141"/>
      <c r="I1442" s="1141"/>
      <c r="J1442" s="1141"/>
      <c r="K1442" s="1141"/>
      <c r="L1442" s="1141"/>
      <c r="M1442" s="1141"/>
      <c r="N1442" s="1146"/>
      <c r="Z1442" s="193"/>
      <c r="AA1442" s="200"/>
      <c r="AB1442" s="200"/>
      <c r="AG1442" s="200"/>
      <c r="AI1442" s="109" t="s">
        <v>2465</v>
      </c>
      <c r="AK1442" s="200"/>
      <c r="AM1442" s="200"/>
    </row>
    <row r="1443" spans="1:39" s="108" customFormat="1" ht="22.5" customHeight="1">
      <c r="A1443" s="203"/>
      <c r="B1443" s="204" t="s">
        <v>925</v>
      </c>
      <c r="C1443" s="1141" t="s">
        <v>926</v>
      </c>
      <c r="D1443" s="1141"/>
      <c r="E1443" s="1141"/>
      <c r="F1443" s="1141"/>
      <c r="G1443" s="1141"/>
      <c r="H1443" s="1141"/>
      <c r="I1443" s="1141"/>
      <c r="J1443" s="1141"/>
      <c r="K1443" s="1141"/>
      <c r="L1443" s="1141"/>
      <c r="M1443" s="1141"/>
      <c r="N1443" s="1146"/>
      <c r="Z1443" s="193"/>
      <c r="AA1443" s="200"/>
      <c r="AB1443" s="200"/>
      <c r="AC1443" s="109" t="s">
        <v>926</v>
      </c>
      <c r="AG1443" s="200"/>
      <c r="AK1443" s="200"/>
      <c r="AM1443" s="200"/>
    </row>
    <row r="1444" spans="1:39" s="108" customFormat="1" ht="22.5" customHeight="1">
      <c r="A1444" s="203"/>
      <c r="B1444" s="204" t="s">
        <v>927</v>
      </c>
      <c r="C1444" s="1141" t="s">
        <v>928</v>
      </c>
      <c r="D1444" s="1141"/>
      <c r="E1444" s="1141"/>
      <c r="F1444" s="1141"/>
      <c r="G1444" s="1141"/>
      <c r="H1444" s="1141"/>
      <c r="I1444" s="1141"/>
      <c r="J1444" s="1141"/>
      <c r="K1444" s="1141"/>
      <c r="L1444" s="1141"/>
      <c r="M1444" s="1141"/>
      <c r="N1444" s="1146"/>
      <c r="Z1444" s="193"/>
      <c r="AA1444" s="200"/>
      <c r="AB1444" s="200"/>
      <c r="AC1444" s="109" t="s">
        <v>928</v>
      </c>
      <c r="AG1444" s="200"/>
      <c r="AK1444" s="200"/>
      <c r="AM1444" s="200"/>
    </row>
    <row r="1445" spans="1:39" s="108" customFormat="1" ht="12" customHeight="1">
      <c r="A1445" s="216"/>
      <c r="B1445" s="217"/>
      <c r="C1445" s="1145" t="s">
        <v>398</v>
      </c>
      <c r="D1445" s="1145"/>
      <c r="E1445" s="1145"/>
      <c r="F1445" s="196"/>
      <c r="G1445" s="196"/>
      <c r="H1445" s="196"/>
      <c r="I1445" s="196"/>
      <c r="J1445" s="198"/>
      <c r="K1445" s="196"/>
      <c r="L1445" s="222">
        <v>117029.03</v>
      </c>
      <c r="M1445" s="212"/>
      <c r="N1445" s="260">
        <v>580464</v>
      </c>
      <c r="Z1445" s="193"/>
      <c r="AA1445" s="200"/>
      <c r="AB1445" s="200"/>
      <c r="AG1445" s="200" t="s">
        <v>398</v>
      </c>
      <c r="AK1445" s="200"/>
      <c r="AM1445" s="200"/>
    </row>
    <row r="1446" spans="1:39" s="108" customFormat="1" ht="123.75" customHeight="1">
      <c r="A1446" s="194" t="s">
        <v>2466</v>
      </c>
      <c r="B1446" s="195" t="s">
        <v>2467</v>
      </c>
      <c r="C1446" s="1145" t="s">
        <v>2468</v>
      </c>
      <c r="D1446" s="1145"/>
      <c r="E1446" s="1145"/>
      <c r="F1446" s="196" t="s">
        <v>486</v>
      </c>
      <c r="G1446" s="196"/>
      <c r="H1446" s="196"/>
      <c r="I1446" s="251">
        <v>1</v>
      </c>
      <c r="J1446" s="222">
        <v>935966.67</v>
      </c>
      <c r="K1446" s="219">
        <v>1.04236</v>
      </c>
      <c r="L1446" s="222">
        <v>196696.37</v>
      </c>
      <c r="M1446" s="247">
        <v>4.96</v>
      </c>
      <c r="N1446" s="260">
        <v>975614</v>
      </c>
      <c r="Z1446" s="193"/>
      <c r="AA1446" s="200"/>
      <c r="AB1446" s="200" t="s">
        <v>2468</v>
      </c>
      <c r="AG1446" s="200"/>
      <c r="AK1446" s="200"/>
      <c r="AM1446" s="200"/>
    </row>
    <row r="1447" spans="1:39" s="108" customFormat="1" ht="12" customHeight="1">
      <c r="A1447" s="216"/>
      <c r="B1447" s="217"/>
      <c r="C1447" s="1141" t="s">
        <v>923</v>
      </c>
      <c r="D1447" s="1141"/>
      <c r="E1447" s="1141"/>
      <c r="F1447" s="1141"/>
      <c r="G1447" s="1141"/>
      <c r="H1447" s="1141"/>
      <c r="I1447" s="1141"/>
      <c r="J1447" s="1141"/>
      <c r="K1447" s="1141"/>
      <c r="L1447" s="1141"/>
      <c r="M1447" s="1141"/>
      <c r="N1447" s="1146"/>
      <c r="Z1447" s="193"/>
      <c r="AA1447" s="200"/>
      <c r="AB1447" s="200"/>
      <c r="AG1447" s="200"/>
      <c r="AH1447" s="109" t="s">
        <v>923</v>
      </c>
      <c r="AK1447" s="200"/>
      <c r="AM1447" s="200"/>
    </row>
    <row r="1448" spans="1:39" s="108" customFormat="1" ht="12" customHeight="1">
      <c r="A1448" s="201"/>
      <c r="B1448" s="202"/>
      <c r="C1448" s="1141" t="s">
        <v>2469</v>
      </c>
      <c r="D1448" s="1141"/>
      <c r="E1448" s="1141"/>
      <c r="F1448" s="1141"/>
      <c r="G1448" s="1141"/>
      <c r="H1448" s="1141"/>
      <c r="I1448" s="1141"/>
      <c r="J1448" s="1141"/>
      <c r="K1448" s="1141"/>
      <c r="L1448" s="1141"/>
      <c r="M1448" s="1141"/>
      <c r="N1448" s="1146"/>
      <c r="Z1448" s="193"/>
      <c r="AA1448" s="200"/>
      <c r="AB1448" s="200"/>
      <c r="AG1448" s="200"/>
      <c r="AI1448" s="109" t="s">
        <v>2469</v>
      </c>
      <c r="AK1448" s="200"/>
      <c r="AM1448" s="200"/>
    </row>
    <row r="1449" spans="1:39" s="108" customFormat="1" ht="22.5" customHeight="1">
      <c r="A1449" s="203"/>
      <c r="B1449" s="204" t="s">
        <v>925</v>
      </c>
      <c r="C1449" s="1141" t="s">
        <v>926</v>
      </c>
      <c r="D1449" s="1141"/>
      <c r="E1449" s="1141"/>
      <c r="F1449" s="1141"/>
      <c r="G1449" s="1141"/>
      <c r="H1449" s="1141"/>
      <c r="I1449" s="1141"/>
      <c r="J1449" s="1141"/>
      <c r="K1449" s="1141"/>
      <c r="L1449" s="1141"/>
      <c r="M1449" s="1141"/>
      <c r="N1449" s="1146"/>
      <c r="Z1449" s="193"/>
      <c r="AA1449" s="200"/>
      <c r="AB1449" s="200"/>
      <c r="AC1449" s="109" t="s">
        <v>926</v>
      </c>
      <c r="AG1449" s="200"/>
      <c r="AK1449" s="200"/>
      <c r="AM1449" s="200"/>
    </row>
    <row r="1450" spans="1:39" s="108" customFormat="1" ht="22.5" customHeight="1">
      <c r="A1450" s="203"/>
      <c r="B1450" s="204" t="s">
        <v>927</v>
      </c>
      <c r="C1450" s="1141" t="s">
        <v>928</v>
      </c>
      <c r="D1450" s="1141"/>
      <c r="E1450" s="1141"/>
      <c r="F1450" s="1141"/>
      <c r="G1450" s="1141"/>
      <c r="H1450" s="1141"/>
      <c r="I1450" s="1141"/>
      <c r="J1450" s="1141"/>
      <c r="K1450" s="1141"/>
      <c r="L1450" s="1141"/>
      <c r="M1450" s="1141"/>
      <c r="N1450" s="1146"/>
      <c r="Z1450" s="193"/>
      <c r="AA1450" s="200"/>
      <c r="AB1450" s="200"/>
      <c r="AC1450" s="109" t="s">
        <v>928</v>
      </c>
      <c r="AG1450" s="200"/>
      <c r="AK1450" s="200"/>
      <c r="AM1450" s="200"/>
    </row>
    <row r="1451" spans="1:39" s="108" customFormat="1" ht="12" customHeight="1">
      <c r="A1451" s="216"/>
      <c r="B1451" s="217"/>
      <c r="C1451" s="1145" t="s">
        <v>398</v>
      </c>
      <c r="D1451" s="1145"/>
      <c r="E1451" s="1145"/>
      <c r="F1451" s="196"/>
      <c r="G1451" s="196"/>
      <c r="H1451" s="196"/>
      <c r="I1451" s="196"/>
      <c r="J1451" s="198"/>
      <c r="K1451" s="196"/>
      <c r="L1451" s="222">
        <v>196696.37</v>
      </c>
      <c r="M1451" s="212"/>
      <c r="N1451" s="260">
        <v>975614</v>
      </c>
      <c r="Z1451" s="193"/>
      <c r="AA1451" s="200"/>
      <c r="AB1451" s="200"/>
      <c r="AG1451" s="200" t="s">
        <v>398</v>
      </c>
      <c r="AK1451" s="200"/>
      <c r="AM1451" s="200"/>
    </row>
    <row r="1452" spans="1:39" s="108" customFormat="1" ht="45" customHeight="1">
      <c r="A1452" s="194" t="s">
        <v>2470</v>
      </c>
      <c r="B1452" s="195" t="s">
        <v>2471</v>
      </c>
      <c r="C1452" s="1145" t="s">
        <v>2472</v>
      </c>
      <c r="D1452" s="1145"/>
      <c r="E1452" s="1145"/>
      <c r="F1452" s="196" t="s">
        <v>486</v>
      </c>
      <c r="G1452" s="196"/>
      <c r="H1452" s="196"/>
      <c r="I1452" s="251">
        <v>1</v>
      </c>
      <c r="J1452" s="222">
        <v>54726.67</v>
      </c>
      <c r="K1452" s="219">
        <v>1.04236</v>
      </c>
      <c r="L1452" s="222">
        <v>11501.01</v>
      </c>
      <c r="M1452" s="247">
        <v>4.96</v>
      </c>
      <c r="N1452" s="260">
        <v>57045</v>
      </c>
      <c r="Z1452" s="193"/>
      <c r="AA1452" s="200"/>
      <c r="AB1452" s="200" t="s">
        <v>2472</v>
      </c>
      <c r="AG1452" s="200"/>
      <c r="AK1452" s="200"/>
      <c r="AM1452" s="200"/>
    </row>
    <row r="1453" spans="1:39" s="108" customFormat="1" ht="12" customHeight="1">
      <c r="A1453" s="216"/>
      <c r="B1453" s="217"/>
      <c r="C1453" s="1141" t="s">
        <v>923</v>
      </c>
      <c r="D1453" s="1141"/>
      <c r="E1453" s="1141"/>
      <c r="F1453" s="1141"/>
      <c r="G1453" s="1141"/>
      <c r="H1453" s="1141"/>
      <c r="I1453" s="1141"/>
      <c r="J1453" s="1141"/>
      <c r="K1453" s="1141"/>
      <c r="L1453" s="1141"/>
      <c r="M1453" s="1141"/>
      <c r="N1453" s="1146"/>
      <c r="Z1453" s="193"/>
      <c r="AA1453" s="200"/>
      <c r="AB1453" s="200"/>
      <c r="AG1453" s="200"/>
      <c r="AH1453" s="109" t="s">
        <v>923</v>
      </c>
      <c r="AK1453" s="200"/>
      <c r="AM1453" s="200"/>
    </row>
    <row r="1454" spans="1:39" s="108" customFormat="1" ht="12" customHeight="1">
      <c r="A1454" s="201"/>
      <c r="B1454" s="202"/>
      <c r="C1454" s="1141" t="s">
        <v>2473</v>
      </c>
      <c r="D1454" s="1141"/>
      <c r="E1454" s="1141"/>
      <c r="F1454" s="1141"/>
      <c r="G1454" s="1141"/>
      <c r="H1454" s="1141"/>
      <c r="I1454" s="1141"/>
      <c r="J1454" s="1141"/>
      <c r="K1454" s="1141"/>
      <c r="L1454" s="1141"/>
      <c r="M1454" s="1141"/>
      <c r="N1454" s="1146"/>
      <c r="Z1454" s="193"/>
      <c r="AA1454" s="200"/>
      <c r="AB1454" s="200"/>
      <c r="AG1454" s="200"/>
      <c r="AI1454" s="109" t="s">
        <v>2473</v>
      </c>
      <c r="AK1454" s="200"/>
      <c r="AM1454" s="200"/>
    </row>
    <row r="1455" spans="1:39" s="108" customFormat="1" ht="22.5" customHeight="1">
      <c r="A1455" s="203"/>
      <c r="B1455" s="204" t="s">
        <v>925</v>
      </c>
      <c r="C1455" s="1141" t="s">
        <v>926</v>
      </c>
      <c r="D1455" s="1141"/>
      <c r="E1455" s="1141"/>
      <c r="F1455" s="1141"/>
      <c r="G1455" s="1141"/>
      <c r="H1455" s="1141"/>
      <c r="I1455" s="1141"/>
      <c r="J1455" s="1141"/>
      <c r="K1455" s="1141"/>
      <c r="L1455" s="1141"/>
      <c r="M1455" s="1141"/>
      <c r="N1455" s="1146"/>
      <c r="Z1455" s="193"/>
      <c r="AA1455" s="200"/>
      <c r="AB1455" s="200"/>
      <c r="AC1455" s="109" t="s">
        <v>926</v>
      </c>
      <c r="AG1455" s="200"/>
      <c r="AK1455" s="200"/>
      <c r="AM1455" s="200"/>
    </row>
    <row r="1456" spans="1:39" s="108" customFormat="1" ht="22.5" customHeight="1">
      <c r="A1456" s="203"/>
      <c r="B1456" s="204" t="s">
        <v>927</v>
      </c>
      <c r="C1456" s="1141" t="s">
        <v>928</v>
      </c>
      <c r="D1456" s="1141"/>
      <c r="E1456" s="1141"/>
      <c r="F1456" s="1141"/>
      <c r="G1456" s="1141"/>
      <c r="H1456" s="1141"/>
      <c r="I1456" s="1141"/>
      <c r="J1456" s="1141"/>
      <c r="K1456" s="1141"/>
      <c r="L1456" s="1141"/>
      <c r="M1456" s="1141"/>
      <c r="N1456" s="1146"/>
      <c r="Z1456" s="193"/>
      <c r="AA1456" s="200"/>
      <c r="AB1456" s="200"/>
      <c r="AC1456" s="109" t="s">
        <v>928</v>
      </c>
      <c r="AG1456" s="200"/>
      <c r="AK1456" s="200"/>
      <c r="AM1456" s="200"/>
    </row>
    <row r="1457" spans="1:39" s="108" customFormat="1" ht="12" customHeight="1">
      <c r="A1457" s="216"/>
      <c r="B1457" s="217"/>
      <c r="C1457" s="1145" t="s">
        <v>398</v>
      </c>
      <c r="D1457" s="1145"/>
      <c r="E1457" s="1145"/>
      <c r="F1457" s="196"/>
      <c r="G1457" s="196"/>
      <c r="H1457" s="196"/>
      <c r="I1457" s="196"/>
      <c r="J1457" s="198"/>
      <c r="K1457" s="196"/>
      <c r="L1457" s="222">
        <v>11501.01</v>
      </c>
      <c r="M1457" s="212"/>
      <c r="N1457" s="260">
        <v>57045</v>
      </c>
      <c r="Z1457" s="193"/>
      <c r="AA1457" s="200"/>
      <c r="AB1457" s="200"/>
      <c r="AG1457" s="200" t="s">
        <v>398</v>
      </c>
      <c r="AK1457" s="200"/>
      <c r="AM1457" s="200"/>
    </row>
    <row r="1458" spans="1:39" s="108" customFormat="1" ht="90" customHeight="1">
      <c r="A1458" s="194" t="s">
        <v>2474</v>
      </c>
      <c r="B1458" s="195" t="s">
        <v>2475</v>
      </c>
      <c r="C1458" s="1145" t="s">
        <v>2476</v>
      </c>
      <c r="D1458" s="1145"/>
      <c r="E1458" s="1145"/>
      <c r="F1458" s="196" t="s">
        <v>486</v>
      </c>
      <c r="G1458" s="196"/>
      <c r="H1458" s="196"/>
      <c r="I1458" s="251">
        <v>1</v>
      </c>
      <c r="J1458" s="222">
        <v>142329.17000000001</v>
      </c>
      <c r="K1458" s="219">
        <v>1.04236</v>
      </c>
      <c r="L1458" s="222">
        <v>29910.89</v>
      </c>
      <c r="M1458" s="247">
        <v>4.96</v>
      </c>
      <c r="N1458" s="260">
        <v>148358</v>
      </c>
      <c r="Z1458" s="193"/>
      <c r="AA1458" s="200"/>
      <c r="AB1458" s="200" t="s">
        <v>2476</v>
      </c>
      <c r="AG1458" s="200"/>
      <c r="AK1458" s="200"/>
      <c r="AM1458" s="200"/>
    </row>
    <row r="1459" spans="1:39" s="108" customFormat="1" ht="12" customHeight="1">
      <c r="A1459" s="216"/>
      <c r="B1459" s="217"/>
      <c r="C1459" s="1141" t="s">
        <v>923</v>
      </c>
      <c r="D1459" s="1141"/>
      <c r="E1459" s="1141"/>
      <c r="F1459" s="1141"/>
      <c r="G1459" s="1141"/>
      <c r="H1459" s="1141"/>
      <c r="I1459" s="1141"/>
      <c r="J1459" s="1141"/>
      <c r="K1459" s="1141"/>
      <c r="L1459" s="1141"/>
      <c r="M1459" s="1141"/>
      <c r="N1459" s="1146"/>
      <c r="Z1459" s="193"/>
      <c r="AA1459" s="200"/>
      <c r="AB1459" s="200"/>
      <c r="AG1459" s="200"/>
      <c r="AH1459" s="109" t="s">
        <v>923</v>
      </c>
      <c r="AK1459" s="200"/>
      <c r="AM1459" s="200"/>
    </row>
    <row r="1460" spans="1:39" s="108" customFormat="1" ht="12" customHeight="1">
      <c r="A1460" s="201"/>
      <c r="B1460" s="202"/>
      <c r="C1460" s="1141" t="s">
        <v>2477</v>
      </c>
      <c r="D1460" s="1141"/>
      <c r="E1460" s="1141"/>
      <c r="F1460" s="1141"/>
      <c r="G1460" s="1141"/>
      <c r="H1460" s="1141"/>
      <c r="I1460" s="1141"/>
      <c r="J1460" s="1141"/>
      <c r="K1460" s="1141"/>
      <c r="L1460" s="1141"/>
      <c r="M1460" s="1141"/>
      <c r="N1460" s="1146"/>
      <c r="Z1460" s="193"/>
      <c r="AA1460" s="200"/>
      <c r="AB1460" s="200"/>
      <c r="AG1460" s="200"/>
      <c r="AI1460" s="109" t="s">
        <v>2477</v>
      </c>
      <c r="AK1460" s="200"/>
      <c r="AM1460" s="200"/>
    </row>
    <row r="1461" spans="1:39" s="108" customFormat="1" ht="22.5" customHeight="1">
      <c r="A1461" s="203"/>
      <c r="B1461" s="204" t="s">
        <v>925</v>
      </c>
      <c r="C1461" s="1141" t="s">
        <v>926</v>
      </c>
      <c r="D1461" s="1141"/>
      <c r="E1461" s="1141"/>
      <c r="F1461" s="1141"/>
      <c r="G1461" s="1141"/>
      <c r="H1461" s="1141"/>
      <c r="I1461" s="1141"/>
      <c r="J1461" s="1141"/>
      <c r="K1461" s="1141"/>
      <c r="L1461" s="1141"/>
      <c r="M1461" s="1141"/>
      <c r="N1461" s="1146"/>
      <c r="Z1461" s="193"/>
      <c r="AA1461" s="200"/>
      <c r="AB1461" s="200"/>
      <c r="AC1461" s="109" t="s">
        <v>926</v>
      </c>
      <c r="AG1461" s="200"/>
      <c r="AK1461" s="200"/>
      <c r="AM1461" s="200"/>
    </row>
    <row r="1462" spans="1:39" s="108" customFormat="1" ht="22.5" customHeight="1">
      <c r="A1462" s="203"/>
      <c r="B1462" s="204" t="s">
        <v>927</v>
      </c>
      <c r="C1462" s="1141" t="s">
        <v>928</v>
      </c>
      <c r="D1462" s="1141"/>
      <c r="E1462" s="1141"/>
      <c r="F1462" s="1141"/>
      <c r="G1462" s="1141"/>
      <c r="H1462" s="1141"/>
      <c r="I1462" s="1141"/>
      <c r="J1462" s="1141"/>
      <c r="K1462" s="1141"/>
      <c r="L1462" s="1141"/>
      <c r="M1462" s="1141"/>
      <c r="N1462" s="1146"/>
      <c r="Z1462" s="193"/>
      <c r="AA1462" s="200"/>
      <c r="AB1462" s="200"/>
      <c r="AC1462" s="109" t="s">
        <v>928</v>
      </c>
      <c r="AG1462" s="200"/>
      <c r="AK1462" s="200"/>
      <c r="AM1462" s="200"/>
    </row>
    <row r="1463" spans="1:39" s="108" customFormat="1" ht="12" customHeight="1">
      <c r="A1463" s="216"/>
      <c r="B1463" s="217"/>
      <c r="C1463" s="1145" t="s">
        <v>398</v>
      </c>
      <c r="D1463" s="1145"/>
      <c r="E1463" s="1145"/>
      <c r="F1463" s="196"/>
      <c r="G1463" s="196"/>
      <c r="H1463" s="196"/>
      <c r="I1463" s="196"/>
      <c r="J1463" s="198"/>
      <c r="K1463" s="196"/>
      <c r="L1463" s="222">
        <v>29910.89</v>
      </c>
      <c r="M1463" s="212"/>
      <c r="N1463" s="260">
        <v>148358</v>
      </c>
      <c r="Z1463" s="193"/>
      <c r="AA1463" s="200"/>
      <c r="AB1463" s="200"/>
      <c r="AG1463" s="200" t="s">
        <v>398</v>
      </c>
      <c r="AK1463" s="200"/>
      <c r="AM1463" s="200"/>
    </row>
    <row r="1464" spans="1:39" s="108" customFormat="1" ht="1.5" customHeight="1">
      <c r="A1464" s="224"/>
      <c r="B1464" s="217"/>
      <c r="C1464" s="217"/>
      <c r="D1464" s="217"/>
      <c r="E1464" s="217"/>
      <c r="F1464" s="225"/>
      <c r="G1464" s="225"/>
      <c r="H1464" s="225"/>
      <c r="I1464" s="225"/>
      <c r="J1464" s="226"/>
      <c r="K1464" s="225"/>
      <c r="L1464" s="226"/>
      <c r="M1464" s="207"/>
      <c r="N1464" s="226"/>
      <c r="Z1464" s="193"/>
      <c r="AA1464" s="200"/>
      <c r="AB1464" s="200"/>
      <c r="AG1464" s="200"/>
      <c r="AK1464" s="200"/>
      <c r="AM1464" s="200"/>
    </row>
    <row r="1465" spans="1:39" s="108" customFormat="1" ht="12" customHeight="1">
      <c r="A1465" s="227"/>
      <c r="B1465" s="198"/>
      <c r="C1465" s="1145" t="s">
        <v>2478</v>
      </c>
      <c r="D1465" s="1145"/>
      <c r="E1465" s="1145"/>
      <c r="F1465" s="1145"/>
      <c r="G1465" s="1145"/>
      <c r="H1465" s="1145"/>
      <c r="I1465" s="1145"/>
      <c r="J1465" s="1145"/>
      <c r="K1465" s="1145"/>
      <c r="L1465" s="228"/>
      <c r="M1465" s="229"/>
      <c r="N1465" s="230"/>
      <c r="Z1465" s="193"/>
      <c r="AA1465" s="200"/>
      <c r="AB1465" s="200"/>
      <c r="AG1465" s="200"/>
      <c r="AK1465" s="200" t="s">
        <v>2478</v>
      </c>
      <c r="AM1465" s="200"/>
    </row>
    <row r="1466" spans="1:39" s="108" customFormat="1" ht="12" customHeight="1">
      <c r="A1466" s="231"/>
      <c r="B1466" s="204"/>
      <c r="C1466" s="1141" t="s">
        <v>416</v>
      </c>
      <c r="D1466" s="1141"/>
      <c r="E1466" s="1141"/>
      <c r="F1466" s="1141"/>
      <c r="G1466" s="1141"/>
      <c r="H1466" s="1141"/>
      <c r="I1466" s="1141"/>
      <c r="J1466" s="1141"/>
      <c r="K1466" s="1141"/>
      <c r="L1466" s="257">
        <v>242.78</v>
      </c>
      <c r="M1466" s="233"/>
      <c r="N1466" s="234"/>
      <c r="Z1466" s="193"/>
      <c r="AA1466" s="200"/>
      <c r="AB1466" s="200"/>
      <c r="AG1466" s="200"/>
      <c r="AK1466" s="200"/>
      <c r="AL1466" s="109" t="s">
        <v>416</v>
      </c>
      <c r="AM1466" s="200"/>
    </row>
    <row r="1467" spans="1:39" s="108" customFormat="1" ht="12" customHeight="1">
      <c r="A1467" s="231"/>
      <c r="B1467" s="204"/>
      <c r="C1467" s="1141" t="s">
        <v>417</v>
      </c>
      <c r="D1467" s="1141"/>
      <c r="E1467" s="1141"/>
      <c r="F1467" s="1141"/>
      <c r="G1467" s="1141"/>
      <c r="H1467" s="1141"/>
      <c r="I1467" s="1141"/>
      <c r="J1467" s="1141"/>
      <c r="K1467" s="1141"/>
      <c r="L1467" s="236"/>
      <c r="M1467" s="233"/>
      <c r="N1467" s="234"/>
      <c r="Z1467" s="193"/>
      <c r="AA1467" s="200"/>
      <c r="AB1467" s="200"/>
      <c r="AG1467" s="200"/>
      <c r="AK1467" s="200"/>
      <c r="AL1467" s="109" t="s">
        <v>417</v>
      </c>
      <c r="AM1467" s="200"/>
    </row>
    <row r="1468" spans="1:39" s="108" customFormat="1" ht="12" customHeight="1">
      <c r="A1468" s="231"/>
      <c r="B1468" s="204"/>
      <c r="C1468" s="1141" t="s">
        <v>488</v>
      </c>
      <c r="D1468" s="1141"/>
      <c r="E1468" s="1141"/>
      <c r="F1468" s="1141"/>
      <c r="G1468" s="1141"/>
      <c r="H1468" s="1141"/>
      <c r="I1468" s="1141"/>
      <c r="J1468" s="1141"/>
      <c r="K1468" s="1141"/>
      <c r="L1468" s="257">
        <v>177.45</v>
      </c>
      <c r="M1468" s="233"/>
      <c r="N1468" s="234"/>
      <c r="Z1468" s="193"/>
      <c r="AA1468" s="200"/>
      <c r="AB1468" s="200"/>
      <c r="AG1468" s="200"/>
      <c r="AK1468" s="200"/>
      <c r="AL1468" s="109" t="s">
        <v>488</v>
      </c>
      <c r="AM1468" s="200"/>
    </row>
    <row r="1469" spans="1:39" s="108" customFormat="1" ht="12" customHeight="1">
      <c r="A1469" s="231"/>
      <c r="B1469" s="204"/>
      <c r="C1469" s="1141" t="s">
        <v>418</v>
      </c>
      <c r="D1469" s="1141"/>
      <c r="E1469" s="1141"/>
      <c r="F1469" s="1141"/>
      <c r="G1469" s="1141"/>
      <c r="H1469" s="1141"/>
      <c r="I1469" s="1141"/>
      <c r="J1469" s="1141"/>
      <c r="K1469" s="1141"/>
      <c r="L1469" s="257">
        <v>62.45</v>
      </c>
      <c r="M1469" s="233"/>
      <c r="N1469" s="234"/>
      <c r="Z1469" s="193"/>
      <c r="AA1469" s="200"/>
      <c r="AB1469" s="200"/>
      <c r="AG1469" s="200"/>
      <c r="AK1469" s="200"/>
      <c r="AL1469" s="109" t="s">
        <v>418</v>
      </c>
      <c r="AM1469" s="200"/>
    </row>
    <row r="1470" spans="1:39" s="108" customFormat="1" ht="12" customHeight="1">
      <c r="A1470" s="231"/>
      <c r="B1470" s="204"/>
      <c r="C1470" s="1141" t="s">
        <v>419</v>
      </c>
      <c r="D1470" s="1141"/>
      <c r="E1470" s="1141"/>
      <c r="F1470" s="1141"/>
      <c r="G1470" s="1141"/>
      <c r="H1470" s="1141"/>
      <c r="I1470" s="1141"/>
      <c r="J1470" s="1141"/>
      <c r="K1470" s="1141"/>
      <c r="L1470" s="257">
        <v>11.1</v>
      </c>
      <c r="M1470" s="233"/>
      <c r="N1470" s="234"/>
      <c r="Z1470" s="193"/>
      <c r="AA1470" s="200"/>
      <c r="AB1470" s="200"/>
      <c r="AG1470" s="200"/>
      <c r="AK1470" s="200"/>
      <c r="AL1470" s="109" t="s">
        <v>419</v>
      </c>
      <c r="AM1470" s="200"/>
    </row>
    <row r="1471" spans="1:39" s="108" customFormat="1" ht="12" customHeight="1">
      <c r="A1471" s="231"/>
      <c r="B1471" s="204"/>
      <c r="C1471" s="1141" t="s">
        <v>420</v>
      </c>
      <c r="D1471" s="1141"/>
      <c r="E1471" s="1141"/>
      <c r="F1471" s="1141"/>
      <c r="G1471" s="1141"/>
      <c r="H1471" s="1141"/>
      <c r="I1471" s="1141"/>
      <c r="J1471" s="1141"/>
      <c r="K1471" s="1141"/>
      <c r="L1471" s="257">
        <v>2.88</v>
      </c>
      <c r="M1471" s="233"/>
      <c r="N1471" s="234"/>
      <c r="Z1471" s="193"/>
      <c r="AA1471" s="200"/>
      <c r="AB1471" s="200"/>
      <c r="AG1471" s="200"/>
      <c r="AK1471" s="200"/>
      <c r="AL1471" s="109" t="s">
        <v>420</v>
      </c>
      <c r="AM1471" s="200"/>
    </row>
    <row r="1472" spans="1:39" s="108" customFormat="1" ht="12" customHeight="1">
      <c r="A1472" s="231"/>
      <c r="B1472" s="204"/>
      <c r="C1472" s="1141" t="s">
        <v>910</v>
      </c>
      <c r="D1472" s="1141"/>
      <c r="E1472" s="1141"/>
      <c r="F1472" s="1141"/>
      <c r="G1472" s="1141"/>
      <c r="H1472" s="1141"/>
      <c r="I1472" s="1141"/>
      <c r="J1472" s="1141"/>
      <c r="K1472" s="1141"/>
      <c r="L1472" s="257">
        <v>499.23</v>
      </c>
      <c r="M1472" s="233"/>
      <c r="N1472" s="234"/>
      <c r="Z1472" s="193"/>
      <c r="AA1472" s="200"/>
      <c r="AB1472" s="200"/>
      <c r="AG1472" s="200"/>
      <c r="AK1472" s="200"/>
      <c r="AL1472" s="109" t="s">
        <v>910</v>
      </c>
      <c r="AM1472" s="200"/>
    </row>
    <row r="1473" spans="1:39" s="108" customFormat="1" ht="12" customHeight="1">
      <c r="A1473" s="231"/>
      <c r="B1473" s="204"/>
      <c r="C1473" s="1141" t="s">
        <v>417</v>
      </c>
      <c r="D1473" s="1141"/>
      <c r="E1473" s="1141"/>
      <c r="F1473" s="1141"/>
      <c r="G1473" s="1141"/>
      <c r="H1473" s="1141"/>
      <c r="I1473" s="1141"/>
      <c r="J1473" s="1141"/>
      <c r="K1473" s="1141"/>
      <c r="L1473" s="236"/>
      <c r="M1473" s="233"/>
      <c r="N1473" s="234"/>
      <c r="Z1473" s="193"/>
      <c r="AA1473" s="200"/>
      <c r="AB1473" s="200"/>
      <c r="AG1473" s="200"/>
      <c r="AK1473" s="200"/>
      <c r="AL1473" s="109" t="s">
        <v>417</v>
      </c>
      <c r="AM1473" s="200"/>
    </row>
    <row r="1474" spans="1:39" s="108" customFormat="1" ht="12" customHeight="1">
      <c r="A1474" s="231"/>
      <c r="B1474" s="204"/>
      <c r="C1474" s="1141" t="s">
        <v>489</v>
      </c>
      <c r="D1474" s="1141"/>
      <c r="E1474" s="1141"/>
      <c r="F1474" s="1141"/>
      <c r="G1474" s="1141"/>
      <c r="H1474" s="1141"/>
      <c r="I1474" s="1141"/>
      <c r="J1474" s="1141"/>
      <c r="K1474" s="1141"/>
      <c r="L1474" s="257">
        <v>177.45</v>
      </c>
      <c r="M1474" s="233"/>
      <c r="N1474" s="234"/>
      <c r="Z1474" s="193"/>
      <c r="AA1474" s="200"/>
      <c r="AB1474" s="200"/>
      <c r="AG1474" s="200"/>
      <c r="AK1474" s="200"/>
      <c r="AL1474" s="109" t="s">
        <v>489</v>
      </c>
      <c r="AM1474" s="200"/>
    </row>
    <row r="1475" spans="1:39" s="108" customFormat="1" ht="12" customHeight="1">
      <c r="A1475" s="231"/>
      <c r="B1475" s="204"/>
      <c r="C1475" s="1141" t="s">
        <v>490</v>
      </c>
      <c r="D1475" s="1141"/>
      <c r="E1475" s="1141"/>
      <c r="F1475" s="1141"/>
      <c r="G1475" s="1141"/>
      <c r="H1475" s="1141"/>
      <c r="I1475" s="1141"/>
      <c r="J1475" s="1141"/>
      <c r="K1475" s="1141"/>
      <c r="L1475" s="257">
        <v>62.45</v>
      </c>
      <c r="M1475" s="233"/>
      <c r="N1475" s="234"/>
      <c r="Z1475" s="193"/>
      <c r="AA1475" s="200"/>
      <c r="AB1475" s="200"/>
      <c r="AG1475" s="200"/>
      <c r="AK1475" s="200"/>
      <c r="AL1475" s="109" t="s">
        <v>490</v>
      </c>
      <c r="AM1475" s="200"/>
    </row>
    <row r="1476" spans="1:39" s="108" customFormat="1" ht="12" customHeight="1">
      <c r="A1476" s="231"/>
      <c r="B1476" s="204"/>
      <c r="C1476" s="1141" t="s">
        <v>491</v>
      </c>
      <c r="D1476" s="1141"/>
      <c r="E1476" s="1141"/>
      <c r="F1476" s="1141"/>
      <c r="G1476" s="1141"/>
      <c r="H1476" s="1141"/>
      <c r="I1476" s="1141"/>
      <c r="J1476" s="1141"/>
      <c r="K1476" s="1141"/>
      <c r="L1476" s="257">
        <v>11.1</v>
      </c>
      <c r="M1476" s="233"/>
      <c r="N1476" s="234"/>
      <c r="Z1476" s="193"/>
      <c r="AA1476" s="200"/>
      <c r="AB1476" s="200"/>
      <c r="AG1476" s="200"/>
      <c r="AK1476" s="200"/>
      <c r="AL1476" s="109" t="s">
        <v>491</v>
      </c>
      <c r="AM1476" s="200"/>
    </row>
    <row r="1477" spans="1:39" s="108" customFormat="1" ht="12" customHeight="1">
      <c r="A1477" s="231"/>
      <c r="B1477" s="204"/>
      <c r="C1477" s="1141" t="s">
        <v>492</v>
      </c>
      <c r="D1477" s="1141"/>
      <c r="E1477" s="1141"/>
      <c r="F1477" s="1141"/>
      <c r="G1477" s="1141"/>
      <c r="H1477" s="1141"/>
      <c r="I1477" s="1141"/>
      <c r="J1477" s="1141"/>
      <c r="K1477" s="1141"/>
      <c r="L1477" s="257">
        <v>2.88</v>
      </c>
      <c r="M1477" s="233"/>
      <c r="N1477" s="234"/>
      <c r="Z1477" s="193"/>
      <c r="AA1477" s="200"/>
      <c r="AB1477" s="200"/>
      <c r="AG1477" s="200"/>
      <c r="AK1477" s="200"/>
      <c r="AL1477" s="109" t="s">
        <v>492</v>
      </c>
      <c r="AM1477" s="200"/>
    </row>
    <row r="1478" spans="1:39" s="108" customFormat="1" ht="12" customHeight="1">
      <c r="A1478" s="231"/>
      <c r="B1478" s="204"/>
      <c r="C1478" s="1141" t="s">
        <v>493</v>
      </c>
      <c r="D1478" s="1141"/>
      <c r="E1478" s="1141"/>
      <c r="F1478" s="1141"/>
      <c r="G1478" s="1141"/>
      <c r="H1478" s="1141"/>
      <c r="I1478" s="1141"/>
      <c r="J1478" s="1141"/>
      <c r="K1478" s="1141"/>
      <c r="L1478" s="257">
        <v>169.71</v>
      </c>
      <c r="M1478" s="233"/>
      <c r="N1478" s="234"/>
      <c r="Z1478" s="193"/>
      <c r="AA1478" s="200"/>
      <c r="AB1478" s="200"/>
      <c r="AG1478" s="200"/>
      <c r="AK1478" s="200"/>
      <c r="AL1478" s="109" t="s">
        <v>493</v>
      </c>
      <c r="AM1478" s="200"/>
    </row>
    <row r="1479" spans="1:39" s="108" customFormat="1" ht="12" customHeight="1">
      <c r="A1479" s="231"/>
      <c r="B1479" s="204"/>
      <c r="C1479" s="1141" t="s">
        <v>494</v>
      </c>
      <c r="D1479" s="1141"/>
      <c r="E1479" s="1141"/>
      <c r="F1479" s="1141"/>
      <c r="G1479" s="1141"/>
      <c r="H1479" s="1141"/>
      <c r="I1479" s="1141"/>
      <c r="J1479" s="1141"/>
      <c r="K1479" s="1141"/>
      <c r="L1479" s="257">
        <v>86.74</v>
      </c>
      <c r="M1479" s="233"/>
      <c r="N1479" s="234"/>
      <c r="Z1479" s="193"/>
      <c r="AA1479" s="200"/>
      <c r="AB1479" s="200"/>
      <c r="AG1479" s="200"/>
      <c r="AK1479" s="200"/>
      <c r="AL1479" s="109" t="s">
        <v>494</v>
      </c>
      <c r="AM1479" s="200"/>
    </row>
    <row r="1480" spans="1:39" s="108" customFormat="1" ht="12" customHeight="1">
      <c r="A1480" s="231"/>
      <c r="B1480" s="204"/>
      <c r="C1480" s="1141" t="s">
        <v>1100</v>
      </c>
      <c r="D1480" s="1141"/>
      <c r="E1480" s="1141"/>
      <c r="F1480" s="1141"/>
      <c r="G1480" s="1141"/>
      <c r="H1480" s="1141"/>
      <c r="I1480" s="1141"/>
      <c r="J1480" s="1141"/>
      <c r="K1480" s="1141"/>
      <c r="L1480" s="232">
        <v>745041.75</v>
      </c>
      <c r="M1480" s="233"/>
      <c r="N1480" s="234"/>
      <c r="Z1480" s="193"/>
      <c r="AA1480" s="200"/>
      <c r="AB1480" s="200"/>
      <c r="AG1480" s="200"/>
      <c r="AK1480" s="200"/>
      <c r="AL1480" s="109" t="s">
        <v>1100</v>
      </c>
      <c r="AM1480" s="200"/>
    </row>
    <row r="1481" spans="1:39" s="108" customFormat="1" ht="12" customHeight="1">
      <c r="A1481" s="231"/>
      <c r="B1481" s="204"/>
      <c r="C1481" s="1141" t="s">
        <v>1101</v>
      </c>
      <c r="D1481" s="1141"/>
      <c r="E1481" s="1141"/>
      <c r="F1481" s="1141"/>
      <c r="G1481" s="1141"/>
      <c r="H1481" s="1141"/>
      <c r="I1481" s="1141"/>
      <c r="J1481" s="1141"/>
      <c r="K1481" s="1141"/>
      <c r="L1481" s="232">
        <v>572436.9</v>
      </c>
      <c r="M1481" s="233"/>
      <c r="N1481" s="234"/>
      <c r="Z1481" s="193"/>
      <c r="AA1481" s="200"/>
      <c r="AB1481" s="200"/>
      <c r="AG1481" s="200"/>
      <c r="AK1481" s="200"/>
      <c r="AL1481" s="109" t="s">
        <v>1101</v>
      </c>
      <c r="AM1481" s="200"/>
    </row>
    <row r="1482" spans="1:39" s="108" customFormat="1" ht="12" customHeight="1">
      <c r="A1482" s="231"/>
      <c r="B1482" s="204"/>
      <c r="C1482" s="1141" t="s">
        <v>1102</v>
      </c>
      <c r="D1482" s="1141"/>
      <c r="E1482" s="1141"/>
      <c r="F1482" s="1141"/>
      <c r="G1482" s="1141"/>
      <c r="H1482" s="1141"/>
      <c r="I1482" s="1141"/>
      <c r="J1482" s="1141"/>
      <c r="K1482" s="1141"/>
      <c r="L1482" s="232">
        <v>172604.85</v>
      </c>
      <c r="M1482" s="233"/>
      <c r="N1482" s="234"/>
      <c r="Z1482" s="193"/>
      <c r="AA1482" s="200"/>
      <c r="AB1482" s="200"/>
      <c r="AG1482" s="200"/>
      <c r="AK1482" s="200"/>
      <c r="AL1482" s="109" t="s">
        <v>1102</v>
      </c>
      <c r="AM1482" s="200"/>
    </row>
    <row r="1483" spans="1:39" s="108" customFormat="1" ht="12" customHeight="1">
      <c r="A1483" s="231"/>
      <c r="B1483" s="204"/>
      <c r="C1483" s="1141" t="s">
        <v>431</v>
      </c>
      <c r="D1483" s="1141"/>
      <c r="E1483" s="1141"/>
      <c r="F1483" s="1141"/>
      <c r="G1483" s="1141"/>
      <c r="H1483" s="1141"/>
      <c r="I1483" s="1141"/>
      <c r="J1483" s="1141"/>
      <c r="K1483" s="1141"/>
      <c r="L1483" s="257">
        <v>188.55</v>
      </c>
      <c r="M1483" s="233"/>
      <c r="N1483" s="234"/>
      <c r="Z1483" s="193"/>
      <c r="AA1483" s="200"/>
      <c r="AB1483" s="200"/>
      <c r="AG1483" s="200"/>
      <c r="AK1483" s="200"/>
      <c r="AL1483" s="109" t="s">
        <v>431</v>
      </c>
      <c r="AM1483" s="200"/>
    </row>
    <row r="1484" spans="1:39" s="108" customFormat="1" ht="12" customHeight="1">
      <c r="A1484" s="231"/>
      <c r="B1484" s="204"/>
      <c r="C1484" s="1141" t="s">
        <v>432</v>
      </c>
      <c r="D1484" s="1141"/>
      <c r="E1484" s="1141"/>
      <c r="F1484" s="1141"/>
      <c r="G1484" s="1141"/>
      <c r="H1484" s="1141"/>
      <c r="I1484" s="1141"/>
      <c r="J1484" s="1141"/>
      <c r="K1484" s="1141"/>
      <c r="L1484" s="257">
        <v>169.71</v>
      </c>
      <c r="M1484" s="233"/>
      <c r="N1484" s="234"/>
      <c r="Z1484" s="193"/>
      <c r="AA1484" s="200"/>
      <c r="AB1484" s="200"/>
      <c r="AG1484" s="200"/>
      <c r="AK1484" s="200"/>
      <c r="AL1484" s="109" t="s">
        <v>432</v>
      </c>
      <c r="AM1484" s="200"/>
    </row>
    <row r="1485" spans="1:39" s="108" customFormat="1" ht="12" customHeight="1">
      <c r="A1485" s="231"/>
      <c r="B1485" s="204"/>
      <c r="C1485" s="1141" t="s">
        <v>433</v>
      </c>
      <c r="D1485" s="1141"/>
      <c r="E1485" s="1141"/>
      <c r="F1485" s="1141"/>
      <c r="G1485" s="1141"/>
      <c r="H1485" s="1141"/>
      <c r="I1485" s="1141"/>
      <c r="J1485" s="1141"/>
      <c r="K1485" s="1141"/>
      <c r="L1485" s="257">
        <v>86.74</v>
      </c>
      <c r="M1485" s="233"/>
      <c r="N1485" s="234"/>
      <c r="Z1485" s="193"/>
      <c r="AA1485" s="200"/>
      <c r="AB1485" s="200"/>
      <c r="AG1485" s="200"/>
      <c r="AK1485" s="200"/>
      <c r="AL1485" s="109" t="s">
        <v>433</v>
      </c>
      <c r="AM1485" s="200"/>
    </row>
    <row r="1486" spans="1:39" s="108" customFormat="1" ht="12" customHeight="1">
      <c r="A1486" s="231"/>
      <c r="B1486" s="226"/>
      <c r="C1486" s="1142" t="s">
        <v>2479</v>
      </c>
      <c r="D1486" s="1142"/>
      <c r="E1486" s="1142"/>
      <c r="F1486" s="1142"/>
      <c r="G1486" s="1142"/>
      <c r="H1486" s="1142"/>
      <c r="I1486" s="1142"/>
      <c r="J1486" s="1142"/>
      <c r="K1486" s="1142"/>
      <c r="L1486" s="239">
        <v>745540.98</v>
      </c>
      <c r="M1486" s="240"/>
      <c r="N1486" s="253"/>
      <c r="Z1486" s="193"/>
      <c r="AA1486" s="200"/>
      <c r="AB1486" s="200"/>
      <c r="AG1486" s="200"/>
      <c r="AK1486" s="200"/>
      <c r="AM1486" s="200" t="s">
        <v>2479</v>
      </c>
    </row>
    <row r="1487" spans="1:39" s="108" customFormat="1" ht="12" customHeight="1">
      <c r="A1487" s="231"/>
      <c r="B1487" s="204"/>
      <c r="C1487" s="1141" t="s">
        <v>417</v>
      </c>
      <c r="D1487" s="1141"/>
      <c r="E1487" s="1141"/>
      <c r="F1487" s="1141"/>
      <c r="G1487" s="1141"/>
      <c r="H1487" s="1141"/>
      <c r="I1487" s="1141"/>
      <c r="J1487" s="1141"/>
      <c r="K1487" s="1141"/>
      <c r="L1487" s="236"/>
      <c r="M1487" s="233"/>
      <c r="N1487" s="234"/>
      <c r="Z1487" s="193"/>
      <c r="AA1487" s="200"/>
      <c r="AB1487" s="200"/>
      <c r="AG1487" s="200"/>
      <c r="AK1487" s="200"/>
      <c r="AL1487" s="109" t="s">
        <v>417</v>
      </c>
      <c r="AM1487" s="200"/>
    </row>
    <row r="1488" spans="1:39" s="108" customFormat="1" ht="12" customHeight="1">
      <c r="A1488" s="231"/>
      <c r="B1488" s="204"/>
      <c r="C1488" s="1141" t="s">
        <v>1104</v>
      </c>
      <c r="D1488" s="1141"/>
      <c r="E1488" s="1141"/>
      <c r="F1488" s="1141"/>
      <c r="G1488" s="1141"/>
      <c r="H1488" s="1141"/>
      <c r="I1488" s="1141"/>
      <c r="J1488" s="1141"/>
      <c r="K1488" s="1141"/>
      <c r="L1488" s="232">
        <v>745041.75</v>
      </c>
      <c r="M1488" s="233"/>
      <c r="N1488" s="234"/>
      <c r="Z1488" s="193"/>
      <c r="AA1488" s="200"/>
      <c r="AB1488" s="200"/>
      <c r="AG1488" s="200"/>
      <c r="AK1488" s="200"/>
      <c r="AL1488" s="109" t="s">
        <v>1104</v>
      </c>
      <c r="AM1488" s="200"/>
    </row>
    <row r="1489" spans="1:39" s="108" customFormat="1" ht="12" customHeight="1">
      <c r="A1489" s="1089" t="s">
        <v>2480</v>
      </c>
      <c r="B1489" s="1090"/>
      <c r="C1489" s="1090"/>
      <c r="D1489" s="1090"/>
      <c r="E1489" s="1090"/>
      <c r="F1489" s="1090"/>
      <c r="G1489" s="1090"/>
      <c r="H1489" s="1090"/>
      <c r="I1489" s="1090"/>
      <c r="J1489" s="1090"/>
      <c r="K1489" s="1090"/>
      <c r="L1489" s="1090"/>
      <c r="M1489" s="1090"/>
      <c r="N1489" s="1095"/>
      <c r="Z1489" s="193" t="s">
        <v>2480</v>
      </c>
      <c r="AA1489" s="200"/>
      <c r="AB1489" s="200"/>
      <c r="AG1489" s="200"/>
      <c r="AK1489" s="200"/>
      <c r="AM1489" s="200"/>
    </row>
    <row r="1490" spans="1:39" s="108" customFormat="1" ht="33.75" customHeight="1">
      <c r="A1490" s="194" t="s">
        <v>2481</v>
      </c>
      <c r="B1490" s="195" t="s">
        <v>1047</v>
      </c>
      <c r="C1490" s="1145" t="s">
        <v>1048</v>
      </c>
      <c r="D1490" s="1145"/>
      <c r="E1490" s="1145"/>
      <c r="F1490" s="196" t="s">
        <v>486</v>
      </c>
      <c r="G1490" s="196"/>
      <c r="H1490" s="196"/>
      <c r="I1490" s="251">
        <v>1</v>
      </c>
      <c r="J1490" s="198"/>
      <c r="K1490" s="196"/>
      <c r="L1490" s="198"/>
      <c r="M1490" s="196"/>
      <c r="N1490" s="199"/>
      <c r="Z1490" s="193"/>
      <c r="AA1490" s="200"/>
      <c r="AB1490" s="200" t="s">
        <v>1048</v>
      </c>
      <c r="AG1490" s="200"/>
      <c r="AK1490" s="200"/>
      <c r="AM1490" s="200"/>
    </row>
    <row r="1491" spans="1:39" s="108" customFormat="1" ht="33.75" customHeight="1">
      <c r="A1491" s="203"/>
      <c r="B1491" s="204" t="s">
        <v>385</v>
      </c>
      <c r="C1491" s="1141" t="s">
        <v>386</v>
      </c>
      <c r="D1491" s="1141"/>
      <c r="E1491" s="1141"/>
      <c r="F1491" s="1141"/>
      <c r="G1491" s="1141"/>
      <c r="H1491" s="1141"/>
      <c r="I1491" s="1141"/>
      <c r="J1491" s="1141"/>
      <c r="K1491" s="1141"/>
      <c r="L1491" s="1141"/>
      <c r="M1491" s="1141"/>
      <c r="N1491" s="1146"/>
      <c r="Z1491" s="193"/>
      <c r="AA1491" s="200"/>
      <c r="AB1491" s="200"/>
      <c r="AC1491" s="109" t="s">
        <v>386</v>
      </c>
      <c r="AG1491" s="200"/>
      <c r="AK1491" s="200"/>
      <c r="AM1491" s="200"/>
    </row>
    <row r="1492" spans="1:39" s="108" customFormat="1" ht="12">
      <c r="A1492" s="205"/>
      <c r="B1492" s="206">
        <v>1</v>
      </c>
      <c r="C1492" s="1141" t="s">
        <v>446</v>
      </c>
      <c r="D1492" s="1141"/>
      <c r="E1492" s="1141"/>
      <c r="F1492" s="207"/>
      <c r="G1492" s="207"/>
      <c r="H1492" s="207"/>
      <c r="I1492" s="207"/>
      <c r="J1492" s="208">
        <v>20.440000000000001</v>
      </c>
      <c r="K1492" s="209">
        <v>1.25</v>
      </c>
      <c r="L1492" s="208">
        <v>25.55</v>
      </c>
      <c r="M1492" s="207"/>
      <c r="N1492" s="210"/>
      <c r="Z1492" s="193"/>
      <c r="AA1492" s="200"/>
      <c r="AB1492" s="200"/>
      <c r="AD1492" s="109" t="s">
        <v>446</v>
      </c>
      <c r="AG1492" s="200"/>
      <c r="AK1492" s="200"/>
      <c r="AM1492" s="200"/>
    </row>
    <row r="1493" spans="1:39" s="108" customFormat="1" ht="12">
      <c r="A1493" s="205"/>
      <c r="B1493" s="206">
        <v>2</v>
      </c>
      <c r="C1493" s="1141" t="s">
        <v>387</v>
      </c>
      <c r="D1493" s="1141"/>
      <c r="E1493" s="1141"/>
      <c r="F1493" s="207"/>
      <c r="G1493" s="207"/>
      <c r="H1493" s="207"/>
      <c r="I1493" s="207"/>
      <c r="J1493" s="208">
        <v>58.68</v>
      </c>
      <c r="K1493" s="209">
        <v>1.25</v>
      </c>
      <c r="L1493" s="208">
        <v>73.349999999999994</v>
      </c>
      <c r="M1493" s="207"/>
      <c r="N1493" s="210"/>
      <c r="Z1493" s="193"/>
      <c r="AA1493" s="200"/>
      <c r="AB1493" s="200"/>
      <c r="AD1493" s="109" t="s">
        <v>387</v>
      </c>
      <c r="AG1493" s="200"/>
      <c r="AK1493" s="200"/>
      <c r="AM1493" s="200"/>
    </row>
    <row r="1494" spans="1:39" s="108" customFormat="1" ht="12">
      <c r="A1494" s="205"/>
      <c r="B1494" s="206">
        <v>3</v>
      </c>
      <c r="C1494" s="1141" t="s">
        <v>388</v>
      </c>
      <c r="D1494" s="1141"/>
      <c r="E1494" s="1141"/>
      <c r="F1494" s="207"/>
      <c r="G1494" s="207"/>
      <c r="H1494" s="207"/>
      <c r="I1494" s="207"/>
      <c r="J1494" s="208">
        <v>6.49</v>
      </c>
      <c r="K1494" s="209">
        <v>1.25</v>
      </c>
      <c r="L1494" s="208">
        <v>8.11</v>
      </c>
      <c r="M1494" s="207"/>
      <c r="N1494" s="210"/>
      <c r="Z1494" s="193"/>
      <c r="AA1494" s="200"/>
      <c r="AB1494" s="200"/>
      <c r="AD1494" s="109" t="s">
        <v>388</v>
      </c>
      <c r="AG1494" s="200"/>
      <c r="AK1494" s="200"/>
      <c r="AM1494" s="200"/>
    </row>
    <row r="1495" spans="1:39" s="108" customFormat="1" ht="12">
      <c r="A1495" s="205"/>
      <c r="B1495" s="206">
        <v>4</v>
      </c>
      <c r="C1495" s="1141" t="s">
        <v>447</v>
      </c>
      <c r="D1495" s="1141"/>
      <c r="E1495" s="1141"/>
      <c r="F1495" s="207"/>
      <c r="G1495" s="207"/>
      <c r="H1495" s="207"/>
      <c r="I1495" s="207"/>
      <c r="J1495" s="208">
        <v>4.5599999999999996</v>
      </c>
      <c r="K1495" s="207"/>
      <c r="L1495" s="208">
        <v>4.5599999999999996</v>
      </c>
      <c r="M1495" s="207"/>
      <c r="N1495" s="210"/>
      <c r="Z1495" s="193"/>
      <c r="AA1495" s="200"/>
      <c r="AB1495" s="200"/>
      <c r="AD1495" s="109" t="s">
        <v>447</v>
      </c>
      <c r="AG1495" s="200"/>
      <c r="AK1495" s="200"/>
      <c r="AM1495" s="200"/>
    </row>
    <row r="1496" spans="1:39" s="108" customFormat="1" ht="12">
      <c r="A1496" s="205"/>
      <c r="B1496" s="204"/>
      <c r="C1496" s="1141" t="s">
        <v>448</v>
      </c>
      <c r="D1496" s="1141"/>
      <c r="E1496" s="1141"/>
      <c r="F1496" s="207" t="s">
        <v>390</v>
      </c>
      <c r="G1496" s="209">
        <v>2.06</v>
      </c>
      <c r="H1496" s="209">
        <v>1.25</v>
      </c>
      <c r="I1496" s="254">
        <v>2.5750000000000002</v>
      </c>
      <c r="J1496" s="204"/>
      <c r="K1496" s="207"/>
      <c r="L1496" s="204"/>
      <c r="M1496" s="207"/>
      <c r="N1496" s="210"/>
      <c r="Z1496" s="193"/>
      <c r="AA1496" s="200"/>
      <c r="AB1496" s="200"/>
      <c r="AE1496" s="109" t="s">
        <v>448</v>
      </c>
      <c r="AG1496" s="200"/>
      <c r="AK1496" s="200"/>
      <c r="AM1496" s="200"/>
    </row>
    <row r="1497" spans="1:39" s="108" customFormat="1" ht="12">
      <c r="A1497" s="205"/>
      <c r="B1497" s="204"/>
      <c r="C1497" s="1141" t="s">
        <v>389</v>
      </c>
      <c r="D1497" s="1141"/>
      <c r="E1497" s="1141"/>
      <c r="F1497" s="207" t="s">
        <v>390</v>
      </c>
      <c r="G1497" s="209">
        <v>0.56999999999999995</v>
      </c>
      <c r="H1497" s="209">
        <v>1.25</v>
      </c>
      <c r="I1497" s="250">
        <v>0.71250000000000002</v>
      </c>
      <c r="J1497" s="204"/>
      <c r="K1497" s="207"/>
      <c r="L1497" s="204"/>
      <c r="M1497" s="207"/>
      <c r="N1497" s="210"/>
      <c r="Z1497" s="193"/>
      <c r="AA1497" s="200"/>
      <c r="AB1497" s="200"/>
      <c r="AE1497" s="109" t="s">
        <v>389</v>
      </c>
      <c r="AG1497" s="200"/>
      <c r="AK1497" s="200"/>
      <c r="AM1497" s="200"/>
    </row>
    <row r="1498" spans="1:39" s="108" customFormat="1" ht="12" customHeight="1">
      <c r="A1498" s="205"/>
      <c r="B1498" s="204"/>
      <c r="C1498" s="1150" t="s">
        <v>391</v>
      </c>
      <c r="D1498" s="1150"/>
      <c r="E1498" s="1150"/>
      <c r="F1498" s="212"/>
      <c r="G1498" s="212"/>
      <c r="H1498" s="212"/>
      <c r="I1498" s="212"/>
      <c r="J1498" s="213">
        <v>83.68</v>
      </c>
      <c r="K1498" s="212"/>
      <c r="L1498" s="213">
        <v>103.46</v>
      </c>
      <c r="M1498" s="212"/>
      <c r="N1498" s="214"/>
      <c r="Z1498" s="193"/>
      <c r="AA1498" s="200"/>
      <c r="AB1498" s="200"/>
      <c r="AF1498" s="109" t="s">
        <v>391</v>
      </c>
      <c r="AG1498" s="200"/>
      <c r="AK1498" s="200"/>
      <c r="AM1498" s="200"/>
    </row>
    <row r="1499" spans="1:39" s="108" customFormat="1" ht="12">
      <c r="A1499" s="205"/>
      <c r="B1499" s="204"/>
      <c r="C1499" s="1141" t="s">
        <v>392</v>
      </c>
      <c r="D1499" s="1141"/>
      <c r="E1499" s="1141"/>
      <c r="F1499" s="207"/>
      <c r="G1499" s="207"/>
      <c r="H1499" s="207"/>
      <c r="I1499" s="207"/>
      <c r="J1499" s="204"/>
      <c r="K1499" s="207"/>
      <c r="L1499" s="208">
        <v>33.659999999999997</v>
      </c>
      <c r="M1499" s="207"/>
      <c r="N1499" s="210"/>
      <c r="Z1499" s="193"/>
      <c r="AA1499" s="200"/>
      <c r="AB1499" s="200"/>
      <c r="AE1499" s="109" t="s">
        <v>392</v>
      </c>
      <c r="AG1499" s="200"/>
      <c r="AK1499" s="200"/>
      <c r="AM1499" s="200"/>
    </row>
    <row r="1500" spans="1:39" s="108" customFormat="1" ht="22.5" customHeight="1">
      <c r="A1500" s="205"/>
      <c r="B1500" s="204" t="s">
        <v>885</v>
      </c>
      <c r="C1500" s="1141" t="s">
        <v>886</v>
      </c>
      <c r="D1500" s="1141"/>
      <c r="E1500" s="1141"/>
      <c r="F1500" s="207" t="s">
        <v>395</v>
      </c>
      <c r="G1500" s="215">
        <v>97</v>
      </c>
      <c r="H1500" s="207"/>
      <c r="I1500" s="215">
        <v>97</v>
      </c>
      <c r="J1500" s="204"/>
      <c r="K1500" s="207"/>
      <c r="L1500" s="208">
        <v>32.65</v>
      </c>
      <c r="M1500" s="207"/>
      <c r="N1500" s="210"/>
      <c r="Z1500" s="193"/>
      <c r="AA1500" s="200"/>
      <c r="AB1500" s="200"/>
      <c r="AE1500" s="109" t="s">
        <v>886</v>
      </c>
      <c r="AG1500" s="200"/>
      <c r="AK1500" s="200"/>
      <c r="AM1500" s="200"/>
    </row>
    <row r="1501" spans="1:39" s="108" customFormat="1" ht="22.5" customHeight="1">
      <c r="A1501" s="205"/>
      <c r="B1501" s="204" t="s">
        <v>887</v>
      </c>
      <c r="C1501" s="1141" t="s">
        <v>888</v>
      </c>
      <c r="D1501" s="1141"/>
      <c r="E1501" s="1141"/>
      <c r="F1501" s="207" t="s">
        <v>395</v>
      </c>
      <c r="G1501" s="215">
        <v>51</v>
      </c>
      <c r="H1501" s="207"/>
      <c r="I1501" s="215">
        <v>51</v>
      </c>
      <c r="J1501" s="204"/>
      <c r="K1501" s="207"/>
      <c r="L1501" s="208">
        <v>17.170000000000002</v>
      </c>
      <c r="M1501" s="207"/>
      <c r="N1501" s="210"/>
      <c r="Z1501" s="193"/>
      <c r="AA1501" s="200"/>
      <c r="AB1501" s="200"/>
      <c r="AE1501" s="109" t="s">
        <v>888</v>
      </c>
      <c r="AG1501" s="200"/>
      <c r="AK1501" s="200"/>
      <c r="AM1501" s="200"/>
    </row>
    <row r="1502" spans="1:39" s="108" customFormat="1" ht="12" customHeight="1">
      <c r="A1502" s="216"/>
      <c r="B1502" s="217"/>
      <c r="C1502" s="1145" t="s">
        <v>398</v>
      </c>
      <c r="D1502" s="1145"/>
      <c r="E1502" s="1145"/>
      <c r="F1502" s="196"/>
      <c r="G1502" s="196"/>
      <c r="H1502" s="196"/>
      <c r="I1502" s="196"/>
      <c r="J1502" s="198"/>
      <c r="K1502" s="196"/>
      <c r="L1502" s="218">
        <v>153.28</v>
      </c>
      <c r="M1502" s="212"/>
      <c r="N1502" s="199"/>
      <c r="Z1502" s="193"/>
      <c r="AA1502" s="200"/>
      <c r="AB1502" s="200"/>
      <c r="AG1502" s="200" t="s">
        <v>398</v>
      </c>
      <c r="AK1502" s="200"/>
      <c r="AM1502" s="200"/>
    </row>
    <row r="1503" spans="1:39" s="108" customFormat="1" ht="45" customHeight="1">
      <c r="A1503" s="194" t="s">
        <v>2482</v>
      </c>
      <c r="B1503" s="195" t="s">
        <v>2483</v>
      </c>
      <c r="C1503" s="1145" t="s">
        <v>2484</v>
      </c>
      <c r="D1503" s="1145"/>
      <c r="E1503" s="1145"/>
      <c r="F1503" s="196" t="s">
        <v>486</v>
      </c>
      <c r="G1503" s="196"/>
      <c r="H1503" s="196"/>
      <c r="I1503" s="251">
        <v>1</v>
      </c>
      <c r="J1503" s="222">
        <v>42658.33</v>
      </c>
      <c r="K1503" s="219">
        <v>1.04236</v>
      </c>
      <c r="L1503" s="222">
        <v>8964.7199999999993</v>
      </c>
      <c r="M1503" s="247">
        <v>4.96</v>
      </c>
      <c r="N1503" s="260">
        <v>44465</v>
      </c>
      <c r="Z1503" s="193"/>
      <c r="AA1503" s="200"/>
      <c r="AB1503" s="200" t="s">
        <v>2484</v>
      </c>
      <c r="AG1503" s="200"/>
      <c r="AK1503" s="200"/>
      <c r="AM1503" s="200"/>
    </row>
    <row r="1504" spans="1:39" s="108" customFormat="1" ht="12" customHeight="1">
      <c r="A1504" s="216"/>
      <c r="B1504" s="217"/>
      <c r="C1504" s="1141" t="s">
        <v>923</v>
      </c>
      <c r="D1504" s="1141"/>
      <c r="E1504" s="1141"/>
      <c r="F1504" s="1141"/>
      <c r="G1504" s="1141"/>
      <c r="H1504" s="1141"/>
      <c r="I1504" s="1141"/>
      <c r="J1504" s="1141"/>
      <c r="K1504" s="1141"/>
      <c r="L1504" s="1141"/>
      <c r="M1504" s="1141"/>
      <c r="N1504" s="1146"/>
      <c r="Z1504" s="193"/>
      <c r="AA1504" s="200"/>
      <c r="AB1504" s="200"/>
      <c r="AG1504" s="200"/>
      <c r="AH1504" s="109" t="s">
        <v>923</v>
      </c>
      <c r="AK1504" s="200"/>
      <c r="AM1504" s="200"/>
    </row>
    <row r="1505" spans="1:39" s="108" customFormat="1" ht="12" customHeight="1">
      <c r="A1505" s="201"/>
      <c r="B1505" s="202"/>
      <c r="C1505" s="1141" t="s">
        <v>2485</v>
      </c>
      <c r="D1505" s="1141"/>
      <c r="E1505" s="1141"/>
      <c r="F1505" s="1141"/>
      <c r="G1505" s="1141"/>
      <c r="H1505" s="1141"/>
      <c r="I1505" s="1141"/>
      <c r="J1505" s="1141"/>
      <c r="K1505" s="1141"/>
      <c r="L1505" s="1141"/>
      <c r="M1505" s="1141"/>
      <c r="N1505" s="1146"/>
      <c r="Z1505" s="193"/>
      <c r="AA1505" s="200"/>
      <c r="AB1505" s="200"/>
      <c r="AG1505" s="200"/>
      <c r="AI1505" s="109" t="s">
        <v>2485</v>
      </c>
      <c r="AK1505" s="200"/>
      <c r="AM1505" s="200"/>
    </row>
    <row r="1506" spans="1:39" s="108" customFormat="1" ht="22.5" customHeight="1">
      <c r="A1506" s="203"/>
      <c r="B1506" s="204" t="s">
        <v>925</v>
      </c>
      <c r="C1506" s="1141" t="s">
        <v>926</v>
      </c>
      <c r="D1506" s="1141"/>
      <c r="E1506" s="1141"/>
      <c r="F1506" s="1141"/>
      <c r="G1506" s="1141"/>
      <c r="H1506" s="1141"/>
      <c r="I1506" s="1141"/>
      <c r="J1506" s="1141"/>
      <c r="K1506" s="1141"/>
      <c r="L1506" s="1141"/>
      <c r="M1506" s="1141"/>
      <c r="N1506" s="1146"/>
      <c r="Z1506" s="193"/>
      <c r="AA1506" s="200"/>
      <c r="AB1506" s="200"/>
      <c r="AC1506" s="109" t="s">
        <v>926</v>
      </c>
      <c r="AG1506" s="200"/>
      <c r="AK1506" s="200"/>
      <c r="AM1506" s="200"/>
    </row>
    <row r="1507" spans="1:39" s="108" customFormat="1" ht="22.5" customHeight="1">
      <c r="A1507" s="203"/>
      <c r="B1507" s="204" t="s">
        <v>927</v>
      </c>
      <c r="C1507" s="1141" t="s">
        <v>928</v>
      </c>
      <c r="D1507" s="1141"/>
      <c r="E1507" s="1141"/>
      <c r="F1507" s="1141"/>
      <c r="G1507" s="1141"/>
      <c r="H1507" s="1141"/>
      <c r="I1507" s="1141"/>
      <c r="J1507" s="1141"/>
      <c r="K1507" s="1141"/>
      <c r="L1507" s="1141"/>
      <c r="M1507" s="1141"/>
      <c r="N1507" s="1146"/>
      <c r="Z1507" s="193"/>
      <c r="AA1507" s="200"/>
      <c r="AB1507" s="200"/>
      <c r="AC1507" s="109" t="s">
        <v>928</v>
      </c>
      <c r="AG1507" s="200"/>
      <c r="AK1507" s="200"/>
      <c r="AM1507" s="200"/>
    </row>
    <row r="1508" spans="1:39" s="108" customFormat="1" ht="12" customHeight="1">
      <c r="A1508" s="216"/>
      <c r="B1508" s="217"/>
      <c r="C1508" s="1145" t="s">
        <v>398</v>
      </c>
      <c r="D1508" s="1145"/>
      <c r="E1508" s="1145"/>
      <c r="F1508" s="196"/>
      <c r="G1508" s="196"/>
      <c r="H1508" s="196"/>
      <c r="I1508" s="196"/>
      <c r="J1508" s="198"/>
      <c r="K1508" s="196"/>
      <c r="L1508" s="222">
        <v>8964.7199999999993</v>
      </c>
      <c r="M1508" s="212"/>
      <c r="N1508" s="260">
        <v>44465</v>
      </c>
      <c r="Z1508" s="193"/>
      <c r="AA1508" s="200"/>
      <c r="AB1508" s="200"/>
      <c r="AG1508" s="200" t="s">
        <v>398</v>
      </c>
      <c r="AK1508" s="200"/>
      <c r="AM1508" s="200"/>
    </row>
    <row r="1509" spans="1:39" s="108" customFormat="1" ht="33.75" customHeight="1">
      <c r="A1509" s="194" t="s">
        <v>2486</v>
      </c>
      <c r="B1509" s="195" t="s">
        <v>2487</v>
      </c>
      <c r="C1509" s="1145" t="s">
        <v>2488</v>
      </c>
      <c r="D1509" s="1145"/>
      <c r="E1509" s="1145"/>
      <c r="F1509" s="196" t="s">
        <v>486</v>
      </c>
      <c r="G1509" s="196"/>
      <c r="H1509" s="196"/>
      <c r="I1509" s="251">
        <v>2</v>
      </c>
      <c r="J1509" s="218">
        <v>478.56</v>
      </c>
      <c r="K1509" s="196"/>
      <c r="L1509" s="218">
        <v>957.12</v>
      </c>
      <c r="M1509" s="196"/>
      <c r="N1509" s="199"/>
      <c r="Z1509" s="193"/>
      <c r="AA1509" s="200"/>
      <c r="AB1509" s="200" t="s">
        <v>2488</v>
      </c>
      <c r="AG1509" s="200"/>
      <c r="AK1509" s="200"/>
      <c r="AM1509" s="200"/>
    </row>
    <row r="1510" spans="1:39" s="108" customFormat="1" ht="12" customHeight="1">
      <c r="A1510" s="216"/>
      <c r="B1510" s="217"/>
      <c r="C1510" s="1141" t="s">
        <v>409</v>
      </c>
      <c r="D1510" s="1141"/>
      <c r="E1510" s="1141"/>
      <c r="F1510" s="1141"/>
      <c r="G1510" s="1141"/>
      <c r="H1510" s="1141"/>
      <c r="I1510" s="1141"/>
      <c r="J1510" s="1141"/>
      <c r="K1510" s="1141"/>
      <c r="L1510" s="1141"/>
      <c r="M1510" s="1141"/>
      <c r="N1510" s="1146"/>
      <c r="Z1510" s="193"/>
      <c r="AA1510" s="200"/>
      <c r="AB1510" s="200"/>
      <c r="AG1510" s="200"/>
      <c r="AH1510" s="109" t="s">
        <v>409</v>
      </c>
      <c r="AK1510" s="200"/>
      <c r="AM1510" s="200"/>
    </row>
    <row r="1511" spans="1:39" s="108" customFormat="1" ht="12">
      <c r="A1511" s="201"/>
      <c r="B1511" s="202"/>
      <c r="C1511" s="1141" t="s">
        <v>2102</v>
      </c>
      <c r="D1511" s="1141"/>
      <c r="E1511" s="1141"/>
      <c r="F1511" s="1141"/>
      <c r="G1511" s="1141"/>
      <c r="H1511" s="1141"/>
      <c r="I1511" s="1141"/>
      <c r="J1511" s="1141"/>
      <c r="K1511" s="1141"/>
      <c r="L1511" s="1141"/>
      <c r="M1511" s="1141"/>
      <c r="N1511" s="1146"/>
      <c r="Z1511" s="193"/>
      <c r="AA1511" s="200"/>
      <c r="AB1511" s="200"/>
      <c r="AG1511" s="200"/>
      <c r="AJ1511" s="109" t="s">
        <v>2102</v>
      </c>
      <c r="AK1511" s="200"/>
      <c r="AM1511" s="200"/>
    </row>
    <row r="1512" spans="1:39" s="108" customFormat="1" ht="12" customHeight="1">
      <c r="A1512" s="216"/>
      <c r="B1512" s="217"/>
      <c r="C1512" s="1145" t="s">
        <v>398</v>
      </c>
      <c r="D1512" s="1145"/>
      <c r="E1512" s="1145"/>
      <c r="F1512" s="196"/>
      <c r="G1512" s="196"/>
      <c r="H1512" s="196"/>
      <c r="I1512" s="196"/>
      <c r="J1512" s="198"/>
      <c r="K1512" s="196"/>
      <c r="L1512" s="218">
        <v>957.12</v>
      </c>
      <c r="M1512" s="212"/>
      <c r="N1512" s="199"/>
      <c r="Z1512" s="193"/>
      <c r="AA1512" s="200"/>
      <c r="AB1512" s="200"/>
      <c r="AG1512" s="200" t="s">
        <v>398</v>
      </c>
      <c r="AK1512" s="200"/>
      <c r="AM1512" s="200"/>
    </row>
    <row r="1513" spans="1:39" s="108" customFormat="1" ht="56.25" customHeight="1">
      <c r="A1513" s="194" t="s">
        <v>2489</v>
      </c>
      <c r="B1513" s="195" t="s">
        <v>2490</v>
      </c>
      <c r="C1513" s="1145" t="s">
        <v>2491</v>
      </c>
      <c r="D1513" s="1145"/>
      <c r="E1513" s="1145"/>
      <c r="F1513" s="196" t="s">
        <v>486</v>
      </c>
      <c r="G1513" s="196"/>
      <c r="H1513" s="196"/>
      <c r="I1513" s="251">
        <v>1</v>
      </c>
      <c r="J1513" s="218">
        <v>163.46</v>
      </c>
      <c r="K1513" s="196"/>
      <c r="L1513" s="218">
        <v>163.46</v>
      </c>
      <c r="M1513" s="196"/>
      <c r="N1513" s="199"/>
      <c r="Z1513" s="193"/>
      <c r="AA1513" s="200"/>
      <c r="AB1513" s="200" t="s">
        <v>2491</v>
      </c>
      <c r="AG1513" s="200"/>
      <c r="AK1513" s="200"/>
      <c r="AM1513" s="200"/>
    </row>
    <row r="1514" spans="1:39" s="108" customFormat="1" ht="12" customHeight="1">
      <c r="A1514" s="216"/>
      <c r="B1514" s="217"/>
      <c r="C1514" s="1141" t="s">
        <v>409</v>
      </c>
      <c r="D1514" s="1141"/>
      <c r="E1514" s="1141"/>
      <c r="F1514" s="1141"/>
      <c r="G1514" s="1141"/>
      <c r="H1514" s="1141"/>
      <c r="I1514" s="1141"/>
      <c r="J1514" s="1141"/>
      <c r="K1514" s="1141"/>
      <c r="L1514" s="1141"/>
      <c r="M1514" s="1141"/>
      <c r="N1514" s="1146"/>
      <c r="Z1514" s="193"/>
      <c r="AA1514" s="200"/>
      <c r="AB1514" s="200"/>
      <c r="AG1514" s="200"/>
      <c r="AH1514" s="109" t="s">
        <v>409</v>
      </c>
      <c r="AK1514" s="200"/>
      <c r="AM1514" s="200"/>
    </row>
    <row r="1515" spans="1:39" s="108" customFormat="1" ht="12" customHeight="1">
      <c r="A1515" s="216"/>
      <c r="B1515" s="217"/>
      <c r="C1515" s="1145" t="s">
        <v>398</v>
      </c>
      <c r="D1515" s="1145"/>
      <c r="E1515" s="1145"/>
      <c r="F1515" s="196"/>
      <c r="G1515" s="196"/>
      <c r="H1515" s="196"/>
      <c r="I1515" s="196"/>
      <c r="J1515" s="198"/>
      <c r="K1515" s="196"/>
      <c r="L1515" s="218">
        <v>163.46</v>
      </c>
      <c r="M1515" s="212"/>
      <c r="N1515" s="199"/>
      <c r="Z1515" s="193"/>
      <c r="AA1515" s="200"/>
      <c r="AB1515" s="200"/>
      <c r="AG1515" s="200" t="s">
        <v>398</v>
      </c>
      <c r="AK1515" s="200"/>
      <c r="AM1515" s="200"/>
    </row>
    <row r="1516" spans="1:39" s="108" customFormat="1" ht="22.5" customHeight="1">
      <c r="A1516" s="194" t="s">
        <v>2492</v>
      </c>
      <c r="B1516" s="195" t="s">
        <v>1068</v>
      </c>
      <c r="C1516" s="1145" t="s">
        <v>1069</v>
      </c>
      <c r="D1516" s="1145"/>
      <c r="E1516" s="1145"/>
      <c r="F1516" s="196" t="s">
        <v>486</v>
      </c>
      <c r="G1516" s="196"/>
      <c r="H1516" s="196"/>
      <c r="I1516" s="251">
        <v>1</v>
      </c>
      <c r="J1516" s="198"/>
      <c r="K1516" s="196"/>
      <c r="L1516" s="198"/>
      <c r="M1516" s="196"/>
      <c r="N1516" s="199"/>
      <c r="Z1516" s="193"/>
      <c r="AA1516" s="200"/>
      <c r="AB1516" s="200" t="s">
        <v>1069</v>
      </c>
      <c r="AG1516" s="200"/>
      <c r="AK1516" s="200"/>
      <c r="AM1516" s="200"/>
    </row>
    <row r="1517" spans="1:39" s="108" customFormat="1" ht="33.75" customHeight="1">
      <c r="A1517" s="203"/>
      <c r="B1517" s="204" t="s">
        <v>385</v>
      </c>
      <c r="C1517" s="1141" t="s">
        <v>386</v>
      </c>
      <c r="D1517" s="1141"/>
      <c r="E1517" s="1141"/>
      <c r="F1517" s="1141"/>
      <c r="G1517" s="1141"/>
      <c r="H1517" s="1141"/>
      <c r="I1517" s="1141"/>
      <c r="J1517" s="1141"/>
      <c r="K1517" s="1141"/>
      <c r="L1517" s="1141"/>
      <c r="M1517" s="1141"/>
      <c r="N1517" s="1146"/>
      <c r="Z1517" s="193"/>
      <c r="AA1517" s="200"/>
      <c r="AB1517" s="200"/>
      <c r="AC1517" s="109" t="s">
        <v>386</v>
      </c>
      <c r="AG1517" s="200"/>
      <c r="AK1517" s="200"/>
      <c r="AM1517" s="200"/>
    </row>
    <row r="1518" spans="1:39" s="108" customFormat="1" ht="12">
      <c r="A1518" s="205"/>
      <c r="B1518" s="206">
        <v>1</v>
      </c>
      <c r="C1518" s="1141" t="s">
        <v>446</v>
      </c>
      <c r="D1518" s="1141"/>
      <c r="E1518" s="1141"/>
      <c r="F1518" s="207"/>
      <c r="G1518" s="207"/>
      <c r="H1518" s="207"/>
      <c r="I1518" s="207"/>
      <c r="J1518" s="208">
        <v>8.9</v>
      </c>
      <c r="K1518" s="209">
        <v>1.25</v>
      </c>
      <c r="L1518" s="208">
        <v>11.13</v>
      </c>
      <c r="M1518" s="207"/>
      <c r="N1518" s="210"/>
      <c r="Z1518" s="193"/>
      <c r="AA1518" s="200"/>
      <c r="AB1518" s="200"/>
      <c r="AD1518" s="109" t="s">
        <v>446</v>
      </c>
      <c r="AG1518" s="200"/>
      <c r="AK1518" s="200"/>
      <c r="AM1518" s="200"/>
    </row>
    <row r="1519" spans="1:39" s="108" customFormat="1" ht="12">
      <c r="A1519" s="205"/>
      <c r="B1519" s="206">
        <v>2</v>
      </c>
      <c r="C1519" s="1141" t="s">
        <v>387</v>
      </c>
      <c r="D1519" s="1141"/>
      <c r="E1519" s="1141"/>
      <c r="F1519" s="207"/>
      <c r="G1519" s="207"/>
      <c r="H1519" s="207"/>
      <c r="I1519" s="207"/>
      <c r="J1519" s="208">
        <v>0.66</v>
      </c>
      <c r="K1519" s="209">
        <v>1.25</v>
      </c>
      <c r="L1519" s="208">
        <v>0.83</v>
      </c>
      <c r="M1519" s="207"/>
      <c r="N1519" s="210"/>
      <c r="Z1519" s="193"/>
      <c r="AA1519" s="200"/>
      <c r="AB1519" s="200"/>
      <c r="AD1519" s="109" t="s">
        <v>387</v>
      </c>
      <c r="AG1519" s="200"/>
      <c r="AK1519" s="200"/>
      <c r="AM1519" s="200"/>
    </row>
    <row r="1520" spans="1:39" s="108" customFormat="1" ht="12">
      <c r="A1520" s="205"/>
      <c r="B1520" s="206">
        <v>3</v>
      </c>
      <c r="C1520" s="1141" t="s">
        <v>388</v>
      </c>
      <c r="D1520" s="1141"/>
      <c r="E1520" s="1141"/>
      <c r="F1520" s="207"/>
      <c r="G1520" s="207"/>
      <c r="H1520" s="207"/>
      <c r="I1520" s="207"/>
      <c r="J1520" s="208">
        <v>0.12</v>
      </c>
      <c r="K1520" s="209">
        <v>1.25</v>
      </c>
      <c r="L1520" s="208">
        <v>0.15</v>
      </c>
      <c r="M1520" s="207"/>
      <c r="N1520" s="210"/>
      <c r="Z1520" s="193"/>
      <c r="AA1520" s="200"/>
      <c r="AB1520" s="200"/>
      <c r="AD1520" s="109" t="s">
        <v>388</v>
      </c>
      <c r="AG1520" s="200"/>
      <c r="AK1520" s="200"/>
      <c r="AM1520" s="200"/>
    </row>
    <row r="1521" spans="1:39" s="108" customFormat="1" ht="12">
      <c r="A1521" s="205"/>
      <c r="B1521" s="206">
        <v>4</v>
      </c>
      <c r="C1521" s="1141" t="s">
        <v>447</v>
      </c>
      <c r="D1521" s="1141"/>
      <c r="E1521" s="1141"/>
      <c r="F1521" s="207"/>
      <c r="G1521" s="207"/>
      <c r="H1521" s="207"/>
      <c r="I1521" s="207"/>
      <c r="J1521" s="208">
        <v>0.18</v>
      </c>
      <c r="K1521" s="207"/>
      <c r="L1521" s="208">
        <v>0.18</v>
      </c>
      <c r="M1521" s="207"/>
      <c r="N1521" s="210"/>
      <c r="Z1521" s="193"/>
      <c r="AA1521" s="200"/>
      <c r="AB1521" s="200"/>
      <c r="AD1521" s="109" t="s">
        <v>447</v>
      </c>
      <c r="AG1521" s="200"/>
      <c r="AK1521" s="200"/>
      <c r="AM1521" s="200"/>
    </row>
    <row r="1522" spans="1:39" s="108" customFormat="1" ht="12">
      <c r="A1522" s="205"/>
      <c r="B1522" s="204"/>
      <c r="C1522" s="1141" t="s">
        <v>448</v>
      </c>
      <c r="D1522" s="1141"/>
      <c r="E1522" s="1141"/>
      <c r="F1522" s="207" t="s">
        <v>390</v>
      </c>
      <c r="G1522" s="209">
        <v>1.03</v>
      </c>
      <c r="H1522" s="209">
        <v>1.25</v>
      </c>
      <c r="I1522" s="250">
        <v>1.2875000000000001</v>
      </c>
      <c r="J1522" s="204"/>
      <c r="K1522" s="207"/>
      <c r="L1522" s="204"/>
      <c r="M1522" s="207"/>
      <c r="N1522" s="210"/>
      <c r="Z1522" s="193"/>
      <c r="AA1522" s="200"/>
      <c r="AB1522" s="200"/>
      <c r="AE1522" s="109" t="s">
        <v>448</v>
      </c>
      <c r="AG1522" s="200"/>
      <c r="AK1522" s="200"/>
      <c r="AM1522" s="200"/>
    </row>
    <row r="1523" spans="1:39" s="108" customFormat="1" ht="12">
      <c r="A1523" s="205"/>
      <c r="B1523" s="204"/>
      <c r="C1523" s="1141" t="s">
        <v>389</v>
      </c>
      <c r="D1523" s="1141"/>
      <c r="E1523" s="1141"/>
      <c r="F1523" s="207" t="s">
        <v>390</v>
      </c>
      <c r="G1523" s="209">
        <v>0.01</v>
      </c>
      <c r="H1523" s="209">
        <v>1.25</v>
      </c>
      <c r="I1523" s="250">
        <v>1.2500000000000001E-2</v>
      </c>
      <c r="J1523" s="204"/>
      <c r="K1523" s="207"/>
      <c r="L1523" s="204"/>
      <c r="M1523" s="207"/>
      <c r="N1523" s="210"/>
      <c r="Z1523" s="193"/>
      <c r="AA1523" s="200"/>
      <c r="AB1523" s="200"/>
      <c r="AE1523" s="109" t="s">
        <v>389</v>
      </c>
      <c r="AG1523" s="200"/>
      <c r="AK1523" s="200"/>
      <c r="AM1523" s="200"/>
    </row>
    <row r="1524" spans="1:39" s="108" customFormat="1" ht="12" customHeight="1">
      <c r="A1524" s="205"/>
      <c r="B1524" s="204"/>
      <c r="C1524" s="1150" t="s">
        <v>391</v>
      </c>
      <c r="D1524" s="1150"/>
      <c r="E1524" s="1150"/>
      <c r="F1524" s="212"/>
      <c r="G1524" s="212"/>
      <c r="H1524" s="212"/>
      <c r="I1524" s="212"/>
      <c r="J1524" s="213">
        <v>9.74</v>
      </c>
      <c r="K1524" s="212"/>
      <c r="L1524" s="213">
        <v>12.14</v>
      </c>
      <c r="M1524" s="212"/>
      <c r="N1524" s="214"/>
      <c r="Z1524" s="193"/>
      <c r="AA1524" s="200"/>
      <c r="AB1524" s="200"/>
      <c r="AF1524" s="109" t="s">
        <v>391</v>
      </c>
      <c r="AG1524" s="200"/>
      <c r="AK1524" s="200"/>
      <c r="AM1524" s="200"/>
    </row>
    <row r="1525" spans="1:39" s="108" customFormat="1" ht="12">
      <c r="A1525" s="205"/>
      <c r="B1525" s="204"/>
      <c r="C1525" s="1141" t="s">
        <v>392</v>
      </c>
      <c r="D1525" s="1141"/>
      <c r="E1525" s="1141"/>
      <c r="F1525" s="207"/>
      <c r="G1525" s="207"/>
      <c r="H1525" s="207"/>
      <c r="I1525" s="207"/>
      <c r="J1525" s="204"/>
      <c r="K1525" s="207"/>
      <c r="L1525" s="208">
        <v>11.28</v>
      </c>
      <c r="M1525" s="207"/>
      <c r="N1525" s="210"/>
      <c r="Z1525" s="193"/>
      <c r="AA1525" s="200"/>
      <c r="AB1525" s="200"/>
      <c r="AE1525" s="109" t="s">
        <v>392</v>
      </c>
      <c r="AG1525" s="200"/>
      <c r="AK1525" s="200"/>
      <c r="AM1525" s="200"/>
    </row>
    <row r="1526" spans="1:39" s="108" customFormat="1" ht="22.5" customHeight="1">
      <c r="A1526" s="205"/>
      <c r="B1526" s="204" t="s">
        <v>916</v>
      </c>
      <c r="C1526" s="1141" t="s">
        <v>917</v>
      </c>
      <c r="D1526" s="1141"/>
      <c r="E1526" s="1141"/>
      <c r="F1526" s="207" t="s">
        <v>395</v>
      </c>
      <c r="G1526" s="215">
        <v>90</v>
      </c>
      <c r="H1526" s="207"/>
      <c r="I1526" s="215">
        <v>90</v>
      </c>
      <c r="J1526" s="204"/>
      <c r="K1526" s="207"/>
      <c r="L1526" s="208">
        <v>10.15</v>
      </c>
      <c r="M1526" s="207"/>
      <c r="N1526" s="210"/>
      <c r="Z1526" s="193"/>
      <c r="AA1526" s="200"/>
      <c r="AB1526" s="200"/>
      <c r="AE1526" s="109" t="s">
        <v>917</v>
      </c>
      <c r="AG1526" s="200"/>
      <c r="AK1526" s="200"/>
      <c r="AM1526" s="200"/>
    </row>
    <row r="1527" spans="1:39" s="108" customFormat="1" ht="22.5" customHeight="1">
      <c r="A1527" s="205"/>
      <c r="B1527" s="204" t="s">
        <v>918</v>
      </c>
      <c r="C1527" s="1141" t="s">
        <v>919</v>
      </c>
      <c r="D1527" s="1141"/>
      <c r="E1527" s="1141"/>
      <c r="F1527" s="207" t="s">
        <v>395</v>
      </c>
      <c r="G1527" s="215">
        <v>46</v>
      </c>
      <c r="H1527" s="207"/>
      <c r="I1527" s="215">
        <v>46</v>
      </c>
      <c r="J1527" s="204"/>
      <c r="K1527" s="207"/>
      <c r="L1527" s="208">
        <v>5.19</v>
      </c>
      <c r="M1527" s="207"/>
      <c r="N1527" s="210"/>
      <c r="Z1527" s="193"/>
      <c r="AA1527" s="200"/>
      <c r="AB1527" s="200"/>
      <c r="AE1527" s="109" t="s">
        <v>919</v>
      </c>
      <c r="AG1527" s="200"/>
      <c r="AK1527" s="200"/>
      <c r="AM1527" s="200"/>
    </row>
    <row r="1528" spans="1:39" s="108" customFormat="1" ht="12" customHeight="1">
      <c r="A1528" s="216"/>
      <c r="B1528" s="217"/>
      <c r="C1528" s="1145" t="s">
        <v>398</v>
      </c>
      <c r="D1528" s="1145"/>
      <c r="E1528" s="1145"/>
      <c r="F1528" s="196"/>
      <c r="G1528" s="196"/>
      <c r="H1528" s="196"/>
      <c r="I1528" s="196"/>
      <c r="J1528" s="198"/>
      <c r="K1528" s="196"/>
      <c r="L1528" s="218">
        <v>27.48</v>
      </c>
      <c r="M1528" s="212"/>
      <c r="N1528" s="199"/>
      <c r="Z1528" s="193"/>
      <c r="AA1528" s="200"/>
      <c r="AB1528" s="200"/>
      <c r="AG1528" s="200" t="s">
        <v>398</v>
      </c>
      <c r="AK1528" s="200"/>
      <c r="AM1528" s="200"/>
    </row>
    <row r="1529" spans="1:39" s="108" customFormat="1" ht="33.75" customHeight="1">
      <c r="A1529" s="194" t="s">
        <v>2493</v>
      </c>
      <c r="B1529" s="195" t="s">
        <v>2219</v>
      </c>
      <c r="C1529" s="1145" t="s">
        <v>2494</v>
      </c>
      <c r="D1529" s="1145"/>
      <c r="E1529" s="1145"/>
      <c r="F1529" s="196" t="s">
        <v>486</v>
      </c>
      <c r="G1529" s="196"/>
      <c r="H1529" s="196"/>
      <c r="I1529" s="251">
        <v>1</v>
      </c>
      <c r="J1529" s="222">
        <v>1921.84</v>
      </c>
      <c r="K1529" s="196"/>
      <c r="L1529" s="222">
        <v>1921.84</v>
      </c>
      <c r="M1529" s="196"/>
      <c r="N1529" s="199"/>
      <c r="Z1529" s="193"/>
      <c r="AA1529" s="200"/>
      <c r="AB1529" s="200" t="s">
        <v>2494</v>
      </c>
      <c r="AG1529" s="200"/>
      <c r="AK1529" s="200"/>
      <c r="AM1529" s="200"/>
    </row>
    <row r="1530" spans="1:39" s="108" customFormat="1" ht="12" customHeight="1">
      <c r="A1530" s="216"/>
      <c r="B1530" s="217"/>
      <c r="C1530" s="1141" t="s">
        <v>1043</v>
      </c>
      <c r="D1530" s="1141"/>
      <c r="E1530" s="1141"/>
      <c r="F1530" s="1141"/>
      <c r="G1530" s="1141"/>
      <c r="H1530" s="1141"/>
      <c r="I1530" s="1141"/>
      <c r="J1530" s="1141"/>
      <c r="K1530" s="1141"/>
      <c r="L1530" s="1141"/>
      <c r="M1530" s="1141"/>
      <c r="N1530" s="1146"/>
      <c r="Z1530" s="193"/>
      <c r="AA1530" s="200"/>
      <c r="AB1530" s="200"/>
      <c r="AG1530" s="200"/>
      <c r="AH1530" s="109" t="s">
        <v>1043</v>
      </c>
      <c r="AK1530" s="200"/>
      <c r="AM1530" s="200"/>
    </row>
    <row r="1531" spans="1:39" s="108" customFormat="1" ht="12" customHeight="1">
      <c r="A1531" s="216"/>
      <c r="B1531" s="217"/>
      <c r="C1531" s="1145" t="s">
        <v>398</v>
      </c>
      <c r="D1531" s="1145"/>
      <c r="E1531" s="1145"/>
      <c r="F1531" s="196"/>
      <c r="G1531" s="196"/>
      <c r="H1531" s="196"/>
      <c r="I1531" s="196"/>
      <c r="J1531" s="198"/>
      <c r="K1531" s="196"/>
      <c r="L1531" s="222">
        <v>1921.84</v>
      </c>
      <c r="M1531" s="212"/>
      <c r="N1531" s="199"/>
      <c r="Z1531" s="193"/>
      <c r="AA1531" s="200"/>
      <c r="AB1531" s="200"/>
      <c r="AG1531" s="200" t="s">
        <v>398</v>
      </c>
      <c r="AK1531" s="200"/>
      <c r="AM1531" s="200"/>
    </row>
    <row r="1532" spans="1:39" s="108" customFormat="1" ht="22.5" customHeight="1">
      <c r="A1532" s="194" t="s">
        <v>2495</v>
      </c>
      <c r="B1532" s="195" t="s">
        <v>1192</v>
      </c>
      <c r="C1532" s="1145" t="s">
        <v>1193</v>
      </c>
      <c r="D1532" s="1145"/>
      <c r="E1532" s="1145"/>
      <c r="F1532" s="196" t="s">
        <v>673</v>
      </c>
      <c r="G1532" s="196"/>
      <c r="H1532" s="196"/>
      <c r="I1532" s="256">
        <v>0.1</v>
      </c>
      <c r="J1532" s="218">
        <v>5.73</v>
      </c>
      <c r="K1532" s="196"/>
      <c r="L1532" s="218">
        <v>0.56999999999999995</v>
      </c>
      <c r="M1532" s="196"/>
      <c r="N1532" s="199"/>
      <c r="Z1532" s="193"/>
      <c r="AA1532" s="200"/>
      <c r="AB1532" s="200" t="s">
        <v>1193</v>
      </c>
      <c r="AG1532" s="200"/>
      <c r="AK1532" s="200"/>
      <c r="AM1532" s="200"/>
    </row>
    <row r="1533" spans="1:39" s="108" customFormat="1" ht="12" customHeight="1">
      <c r="A1533" s="216"/>
      <c r="B1533" s="217"/>
      <c r="C1533" s="1141" t="s">
        <v>409</v>
      </c>
      <c r="D1533" s="1141"/>
      <c r="E1533" s="1141"/>
      <c r="F1533" s="1141"/>
      <c r="G1533" s="1141"/>
      <c r="H1533" s="1141"/>
      <c r="I1533" s="1141"/>
      <c r="J1533" s="1141"/>
      <c r="K1533" s="1141"/>
      <c r="L1533" s="1141"/>
      <c r="M1533" s="1141"/>
      <c r="N1533" s="1146"/>
      <c r="Z1533" s="193"/>
      <c r="AA1533" s="200"/>
      <c r="AB1533" s="200"/>
      <c r="AG1533" s="200"/>
      <c r="AH1533" s="109" t="s">
        <v>409</v>
      </c>
      <c r="AK1533" s="200"/>
      <c r="AM1533" s="200"/>
    </row>
    <row r="1534" spans="1:39" s="108" customFormat="1" ht="12" customHeight="1">
      <c r="A1534" s="201"/>
      <c r="B1534" s="202"/>
      <c r="C1534" s="1141" t="s">
        <v>1178</v>
      </c>
      <c r="D1534" s="1141"/>
      <c r="E1534" s="1141"/>
      <c r="F1534" s="1141"/>
      <c r="G1534" s="1141"/>
      <c r="H1534" s="1141"/>
      <c r="I1534" s="1141"/>
      <c r="J1534" s="1141"/>
      <c r="K1534" s="1141"/>
      <c r="L1534" s="1141"/>
      <c r="M1534" s="1141"/>
      <c r="N1534" s="1146"/>
      <c r="Z1534" s="193"/>
      <c r="AA1534" s="200"/>
      <c r="AB1534" s="200"/>
      <c r="AG1534" s="200"/>
      <c r="AJ1534" s="109" t="s">
        <v>1178</v>
      </c>
      <c r="AK1534" s="200"/>
      <c r="AM1534" s="200"/>
    </row>
    <row r="1535" spans="1:39" s="108" customFormat="1" ht="12" customHeight="1">
      <c r="A1535" s="216"/>
      <c r="B1535" s="217"/>
      <c r="C1535" s="1145" t="s">
        <v>398</v>
      </c>
      <c r="D1535" s="1145"/>
      <c r="E1535" s="1145"/>
      <c r="F1535" s="196"/>
      <c r="G1535" s="196"/>
      <c r="H1535" s="196"/>
      <c r="I1535" s="196"/>
      <c r="J1535" s="198"/>
      <c r="K1535" s="196"/>
      <c r="L1535" s="218">
        <v>0.56999999999999995</v>
      </c>
      <c r="M1535" s="212"/>
      <c r="N1535" s="199"/>
      <c r="Z1535" s="193"/>
      <c r="AA1535" s="200"/>
      <c r="AB1535" s="200"/>
      <c r="AG1535" s="200" t="s">
        <v>398</v>
      </c>
      <c r="AK1535" s="200"/>
      <c r="AM1535" s="200"/>
    </row>
    <row r="1536" spans="1:39" s="108" customFormat="1" ht="45" customHeight="1">
      <c r="A1536" s="194" t="s">
        <v>2496</v>
      </c>
      <c r="B1536" s="195" t="s">
        <v>2415</v>
      </c>
      <c r="C1536" s="1145" t="s">
        <v>2196</v>
      </c>
      <c r="D1536" s="1145"/>
      <c r="E1536" s="1145"/>
      <c r="F1536" s="196" t="s">
        <v>2067</v>
      </c>
      <c r="G1536" s="196"/>
      <c r="H1536" s="196"/>
      <c r="I1536" s="251">
        <v>1</v>
      </c>
      <c r="J1536" s="218">
        <v>239.17</v>
      </c>
      <c r="K1536" s="219">
        <v>1.04236</v>
      </c>
      <c r="L1536" s="218">
        <v>50.2</v>
      </c>
      <c r="M1536" s="247">
        <v>4.96</v>
      </c>
      <c r="N1536" s="262">
        <v>249</v>
      </c>
      <c r="Z1536" s="193"/>
      <c r="AA1536" s="200"/>
      <c r="AB1536" s="200" t="s">
        <v>2196</v>
      </c>
      <c r="AG1536" s="200"/>
      <c r="AK1536" s="200"/>
      <c r="AM1536" s="200"/>
    </row>
    <row r="1537" spans="1:39" s="108" customFormat="1" ht="12" customHeight="1">
      <c r="A1537" s="216"/>
      <c r="B1537" s="217"/>
      <c r="C1537" s="1141" t="s">
        <v>923</v>
      </c>
      <c r="D1537" s="1141"/>
      <c r="E1537" s="1141"/>
      <c r="F1537" s="1141"/>
      <c r="G1537" s="1141"/>
      <c r="H1537" s="1141"/>
      <c r="I1537" s="1141"/>
      <c r="J1537" s="1141"/>
      <c r="K1537" s="1141"/>
      <c r="L1537" s="1141"/>
      <c r="M1537" s="1141"/>
      <c r="N1537" s="1146"/>
      <c r="Z1537" s="193"/>
      <c r="AA1537" s="200"/>
      <c r="AB1537" s="200"/>
      <c r="AG1537" s="200"/>
      <c r="AH1537" s="109" t="s">
        <v>923</v>
      </c>
      <c r="AK1537" s="200"/>
      <c r="AM1537" s="200"/>
    </row>
    <row r="1538" spans="1:39" s="108" customFormat="1" ht="12" customHeight="1">
      <c r="A1538" s="201"/>
      <c r="B1538" s="202"/>
      <c r="C1538" s="1141" t="s">
        <v>2197</v>
      </c>
      <c r="D1538" s="1141"/>
      <c r="E1538" s="1141"/>
      <c r="F1538" s="1141"/>
      <c r="G1538" s="1141"/>
      <c r="H1538" s="1141"/>
      <c r="I1538" s="1141"/>
      <c r="J1538" s="1141"/>
      <c r="K1538" s="1141"/>
      <c r="L1538" s="1141"/>
      <c r="M1538" s="1141"/>
      <c r="N1538" s="1146"/>
      <c r="Z1538" s="193"/>
      <c r="AA1538" s="200"/>
      <c r="AB1538" s="200"/>
      <c r="AG1538" s="200"/>
      <c r="AI1538" s="109" t="s">
        <v>2197</v>
      </c>
      <c r="AK1538" s="200"/>
      <c r="AM1538" s="200"/>
    </row>
    <row r="1539" spans="1:39" s="108" customFormat="1" ht="22.5" customHeight="1">
      <c r="A1539" s="203"/>
      <c r="B1539" s="204" t="s">
        <v>925</v>
      </c>
      <c r="C1539" s="1141" t="s">
        <v>926</v>
      </c>
      <c r="D1539" s="1141"/>
      <c r="E1539" s="1141"/>
      <c r="F1539" s="1141"/>
      <c r="G1539" s="1141"/>
      <c r="H1539" s="1141"/>
      <c r="I1539" s="1141"/>
      <c r="J1539" s="1141"/>
      <c r="K1539" s="1141"/>
      <c r="L1539" s="1141"/>
      <c r="M1539" s="1141"/>
      <c r="N1539" s="1146"/>
      <c r="Z1539" s="193"/>
      <c r="AA1539" s="200"/>
      <c r="AB1539" s="200"/>
      <c r="AC1539" s="109" t="s">
        <v>926</v>
      </c>
      <c r="AG1539" s="200"/>
      <c r="AK1539" s="200"/>
      <c r="AM1539" s="200"/>
    </row>
    <row r="1540" spans="1:39" s="108" customFormat="1" ht="22.5" customHeight="1">
      <c r="A1540" s="203"/>
      <c r="B1540" s="204" t="s">
        <v>927</v>
      </c>
      <c r="C1540" s="1141" t="s">
        <v>928</v>
      </c>
      <c r="D1540" s="1141"/>
      <c r="E1540" s="1141"/>
      <c r="F1540" s="1141"/>
      <c r="G1540" s="1141"/>
      <c r="H1540" s="1141"/>
      <c r="I1540" s="1141"/>
      <c r="J1540" s="1141"/>
      <c r="K1540" s="1141"/>
      <c r="L1540" s="1141"/>
      <c r="M1540" s="1141"/>
      <c r="N1540" s="1146"/>
      <c r="Z1540" s="193"/>
      <c r="AA1540" s="200"/>
      <c r="AB1540" s="200"/>
      <c r="AC1540" s="109" t="s">
        <v>928</v>
      </c>
      <c r="AG1540" s="200"/>
      <c r="AK1540" s="200"/>
      <c r="AM1540" s="200"/>
    </row>
    <row r="1541" spans="1:39" s="108" customFormat="1" ht="12" customHeight="1">
      <c r="A1541" s="216"/>
      <c r="B1541" s="217"/>
      <c r="C1541" s="1145" t="s">
        <v>398</v>
      </c>
      <c r="D1541" s="1145"/>
      <c r="E1541" s="1145"/>
      <c r="F1541" s="196"/>
      <c r="G1541" s="196"/>
      <c r="H1541" s="196"/>
      <c r="I1541" s="196"/>
      <c r="J1541" s="198"/>
      <c r="K1541" s="196"/>
      <c r="L1541" s="218">
        <v>50.2</v>
      </c>
      <c r="M1541" s="212"/>
      <c r="N1541" s="262">
        <v>249</v>
      </c>
      <c r="Z1541" s="193"/>
      <c r="AA1541" s="200"/>
      <c r="AB1541" s="200"/>
      <c r="AG1541" s="200" t="s">
        <v>398</v>
      </c>
      <c r="AK1541" s="200"/>
      <c r="AM1541" s="200"/>
    </row>
    <row r="1542" spans="1:39" s="108" customFormat="1" ht="45">
      <c r="A1542" s="194" t="s">
        <v>2497</v>
      </c>
      <c r="B1542" s="195" t="s">
        <v>2398</v>
      </c>
      <c r="C1542" s="1145" t="s">
        <v>2169</v>
      </c>
      <c r="D1542" s="1145"/>
      <c r="E1542" s="1145"/>
      <c r="F1542" s="196" t="s">
        <v>2170</v>
      </c>
      <c r="G1542" s="196"/>
      <c r="H1542" s="196"/>
      <c r="I1542" s="251">
        <v>1</v>
      </c>
      <c r="J1542" s="222">
        <v>1246.67</v>
      </c>
      <c r="K1542" s="219">
        <v>1.04236</v>
      </c>
      <c r="L1542" s="218">
        <v>261.89999999999998</v>
      </c>
      <c r="M1542" s="247">
        <v>4.96</v>
      </c>
      <c r="N1542" s="260">
        <v>1299</v>
      </c>
      <c r="Z1542" s="193"/>
      <c r="AA1542" s="200"/>
      <c r="AB1542" s="200" t="s">
        <v>2169</v>
      </c>
      <c r="AG1542" s="200"/>
      <c r="AK1542" s="200"/>
      <c r="AM1542" s="200"/>
    </row>
    <row r="1543" spans="1:39" s="108" customFormat="1" ht="12" customHeight="1">
      <c r="A1543" s="216"/>
      <c r="B1543" s="217"/>
      <c r="C1543" s="1141" t="s">
        <v>923</v>
      </c>
      <c r="D1543" s="1141"/>
      <c r="E1543" s="1141"/>
      <c r="F1543" s="1141"/>
      <c r="G1543" s="1141"/>
      <c r="H1543" s="1141"/>
      <c r="I1543" s="1141"/>
      <c r="J1543" s="1141"/>
      <c r="K1543" s="1141"/>
      <c r="L1543" s="1141"/>
      <c r="M1543" s="1141"/>
      <c r="N1543" s="1146"/>
      <c r="Z1543" s="193"/>
      <c r="AA1543" s="200"/>
      <c r="AB1543" s="200"/>
      <c r="AG1543" s="200"/>
      <c r="AH1543" s="109" t="s">
        <v>923</v>
      </c>
      <c r="AK1543" s="200"/>
      <c r="AM1543" s="200"/>
    </row>
    <row r="1544" spans="1:39" s="108" customFormat="1" ht="12" customHeight="1">
      <c r="A1544" s="201"/>
      <c r="B1544" s="202"/>
      <c r="C1544" s="1141" t="s">
        <v>2171</v>
      </c>
      <c r="D1544" s="1141"/>
      <c r="E1544" s="1141"/>
      <c r="F1544" s="1141"/>
      <c r="G1544" s="1141"/>
      <c r="H1544" s="1141"/>
      <c r="I1544" s="1141"/>
      <c r="J1544" s="1141"/>
      <c r="K1544" s="1141"/>
      <c r="L1544" s="1141"/>
      <c r="M1544" s="1141"/>
      <c r="N1544" s="1146"/>
      <c r="Z1544" s="193"/>
      <c r="AA1544" s="200"/>
      <c r="AB1544" s="200"/>
      <c r="AG1544" s="200"/>
      <c r="AI1544" s="109" t="s">
        <v>2171</v>
      </c>
      <c r="AK1544" s="200"/>
      <c r="AM1544" s="200"/>
    </row>
    <row r="1545" spans="1:39" s="108" customFormat="1" ht="22.5" customHeight="1">
      <c r="A1545" s="203"/>
      <c r="B1545" s="204" t="s">
        <v>925</v>
      </c>
      <c r="C1545" s="1141" t="s">
        <v>926</v>
      </c>
      <c r="D1545" s="1141"/>
      <c r="E1545" s="1141"/>
      <c r="F1545" s="1141"/>
      <c r="G1545" s="1141"/>
      <c r="H1545" s="1141"/>
      <c r="I1545" s="1141"/>
      <c r="J1545" s="1141"/>
      <c r="K1545" s="1141"/>
      <c r="L1545" s="1141"/>
      <c r="M1545" s="1141"/>
      <c r="N1545" s="1146"/>
      <c r="Z1545" s="193"/>
      <c r="AA1545" s="200"/>
      <c r="AB1545" s="200"/>
      <c r="AC1545" s="109" t="s">
        <v>926</v>
      </c>
      <c r="AG1545" s="200"/>
      <c r="AK1545" s="200"/>
      <c r="AM1545" s="200"/>
    </row>
    <row r="1546" spans="1:39" s="108" customFormat="1" ht="22.5" customHeight="1">
      <c r="A1546" s="203"/>
      <c r="B1546" s="204" t="s">
        <v>927</v>
      </c>
      <c r="C1546" s="1141" t="s">
        <v>928</v>
      </c>
      <c r="D1546" s="1141"/>
      <c r="E1546" s="1141"/>
      <c r="F1546" s="1141"/>
      <c r="G1546" s="1141"/>
      <c r="H1546" s="1141"/>
      <c r="I1546" s="1141"/>
      <c r="J1546" s="1141"/>
      <c r="K1546" s="1141"/>
      <c r="L1546" s="1141"/>
      <c r="M1546" s="1141"/>
      <c r="N1546" s="1146"/>
      <c r="Z1546" s="193"/>
      <c r="AA1546" s="200"/>
      <c r="AB1546" s="200"/>
      <c r="AC1546" s="109" t="s">
        <v>928</v>
      </c>
      <c r="AG1546" s="200"/>
      <c r="AK1546" s="200"/>
      <c r="AM1546" s="200"/>
    </row>
    <row r="1547" spans="1:39" s="108" customFormat="1" ht="12" customHeight="1">
      <c r="A1547" s="216"/>
      <c r="B1547" s="217"/>
      <c r="C1547" s="1145" t="s">
        <v>398</v>
      </c>
      <c r="D1547" s="1145"/>
      <c r="E1547" s="1145"/>
      <c r="F1547" s="196"/>
      <c r="G1547" s="196"/>
      <c r="H1547" s="196"/>
      <c r="I1547" s="196"/>
      <c r="J1547" s="198"/>
      <c r="K1547" s="196"/>
      <c r="L1547" s="218">
        <v>261.89999999999998</v>
      </c>
      <c r="M1547" s="212"/>
      <c r="N1547" s="260">
        <v>1299</v>
      </c>
      <c r="Z1547" s="193"/>
      <c r="AA1547" s="200"/>
      <c r="AB1547" s="200"/>
      <c r="AG1547" s="200" t="s">
        <v>398</v>
      </c>
      <c r="AK1547" s="200"/>
      <c r="AM1547" s="200"/>
    </row>
    <row r="1548" spans="1:39" s="108" customFormat="1" ht="22.5" customHeight="1">
      <c r="A1548" s="194" t="s">
        <v>2498</v>
      </c>
      <c r="B1548" s="195" t="s">
        <v>2172</v>
      </c>
      <c r="C1548" s="1145" t="s">
        <v>2173</v>
      </c>
      <c r="D1548" s="1145"/>
      <c r="E1548" s="1145"/>
      <c r="F1548" s="196" t="s">
        <v>673</v>
      </c>
      <c r="G1548" s="196"/>
      <c r="H1548" s="196"/>
      <c r="I1548" s="256">
        <v>0.5</v>
      </c>
      <c r="J1548" s="218">
        <v>62.28</v>
      </c>
      <c r="K1548" s="196"/>
      <c r="L1548" s="218">
        <v>31.14</v>
      </c>
      <c r="M1548" s="196"/>
      <c r="N1548" s="199"/>
      <c r="Z1548" s="193"/>
      <c r="AA1548" s="200"/>
      <c r="AB1548" s="200" t="s">
        <v>2173</v>
      </c>
      <c r="AG1548" s="200"/>
      <c r="AK1548" s="200"/>
      <c r="AM1548" s="200"/>
    </row>
    <row r="1549" spans="1:39" s="108" customFormat="1" ht="12" customHeight="1">
      <c r="A1549" s="216"/>
      <c r="B1549" s="217"/>
      <c r="C1549" s="1141" t="s">
        <v>923</v>
      </c>
      <c r="D1549" s="1141"/>
      <c r="E1549" s="1141"/>
      <c r="F1549" s="1141"/>
      <c r="G1549" s="1141"/>
      <c r="H1549" s="1141"/>
      <c r="I1549" s="1141"/>
      <c r="J1549" s="1141"/>
      <c r="K1549" s="1141"/>
      <c r="L1549" s="1141"/>
      <c r="M1549" s="1141"/>
      <c r="N1549" s="1146"/>
      <c r="Z1549" s="193"/>
      <c r="AA1549" s="200"/>
      <c r="AB1549" s="200"/>
      <c r="AG1549" s="200"/>
      <c r="AH1549" s="109" t="s">
        <v>923</v>
      </c>
      <c r="AK1549" s="200"/>
      <c r="AM1549" s="200"/>
    </row>
    <row r="1550" spans="1:39" s="108" customFormat="1" ht="12" customHeight="1">
      <c r="A1550" s="201"/>
      <c r="B1550" s="202"/>
      <c r="C1550" s="1141" t="s">
        <v>1946</v>
      </c>
      <c r="D1550" s="1141"/>
      <c r="E1550" s="1141"/>
      <c r="F1550" s="1141"/>
      <c r="G1550" s="1141"/>
      <c r="H1550" s="1141"/>
      <c r="I1550" s="1141"/>
      <c r="J1550" s="1141"/>
      <c r="K1550" s="1141"/>
      <c r="L1550" s="1141"/>
      <c r="M1550" s="1141"/>
      <c r="N1550" s="1146"/>
      <c r="Z1550" s="193"/>
      <c r="AA1550" s="200"/>
      <c r="AB1550" s="200"/>
      <c r="AG1550" s="200"/>
      <c r="AJ1550" s="109" t="s">
        <v>1946</v>
      </c>
      <c r="AK1550" s="200"/>
      <c r="AM1550" s="200"/>
    </row>
    <row r="1551" spans="1:39" s="108" customFormat="1" ht="12" customHeight="1">
      <c r="A1551" s="216"/>
      <c r="B1551" s="217"/>
      <c r="C1551" s="1145" t="s">
        <v>398</v>
      </c>
      <c r="D1551" s="1145"/>
      <c r="E1551" s="1145"/>
      <c r="F1551" s="196"/>
      <c r="G1551" s="196"/>
      <c r="H1551" s="196"/>
      <c r="I1551" s="196"/>
      <c r="J1551" s="198"/>
      <c r="K1551" s="196"/>
      <c r="L1551" s="218">
        <v>31.14</v>
      </c>
      <c r="M1551" s="212"/>
      <c r="N1551" s="199"/>
      <c r="Z1551" s="193"/>
      <c r="AA1551" s="200"/>
      <c r="AB1551" s="200"/>
      <c r="AG1551" s="200" t="s">
        <v>398</v>
      </c>
      <c r="AK1551" s="200"/>
      <c r="AM1551" s="200"/>
    </row>
    <row r="1552" spans="1:39" s="108" customFormat="1" ht="22.5" customHeight="1">
      <c r="A1552" s="194" t="s">
        <v>2499</v>
      </c>
      <c r="B1552" s="195" t="s">
        <v>1068</v>
      </c>
      <c r="C1552" s="1145" t="s">
        <v>1069</v>
      </c>
      <c r="D1552" s="1145"/>
      <c r="E1552" s="1145"/>
      <c r="F1552" s="196" t="s">
        <v>486</v>
      </c>
      <c r="G1552" s="196"/>
      <c r="H1552" s="196"/>
      <c r="I1552" s="251">
        <v>1</v>
      </c>
      <c r="J1552" s="198"/>
      <c r="K1552" s="196"/>
      <c r="L1552" s="198"/>
      <c r="M1552" s="196"/>
      <c r="N1552" s="199"/>
      <c r="Z1552" s="193"/>
      <c r="AA1552" s="200"/>
      <c r="AB1552" s="200" t="s">
        <v>1069</v>
      </c>
      <c r="AG1552" s="200"/>
      <c r="AK1552" s="200"/>
      <c r="AM1552" s="200"/>
    </row>
    <row r="1553" spans="1:39" s="108" customFormat="1" ht="33.75" customHeight="1">
      <c r="A1553" s="203"/>
      <c r="B1553" s="204" t="s">
        <v>385</v>
      </c>
      <c r="C1553" s="1141" t="s">
        <v>386</v>
      </c>
      <c r="D1553" s="1141"/>
      <c r="E1553" s="1141"/>
      <c r="F1553" s="1141"/>
      <c r="G1553" s="1141"/>
      <c r="H1553" s="1141"/>
      <c r="I1553" s="1141"/>
      <c r="J1553" s="1141"/>
      <c r="K1553" s="1141"/>
      <c r="L1553" s="1141"/>
      <c r="M1553" s="1141"/>
      <c r="N1553" s="1146"/>
      <c r="Z1553" s="193"/>
      <c r="AA1553" s="200"/>
      <c r="AB1553" s="200"/>
      <c r="AC1553" s="109" t="s">
        <v>386</v>
      </c>
      <c r="AG1553" s="200"/>
      <c r="AK1553" s="200"/>
      <c r="AM1553" s="200"/>
    </row>
    <row r="1554" spans="1:39" s="108" customFormat="1" ht="12">
      <c r="A1554" s="205"/>
      <c r="B1554" s="206">
        <v>1</v>
      </c>
      <c r="C1554" s="1141" t="s">
        <v>446</v>
      </c>
      <c r="D1554" s="1141"/>
      <c r="E1554" s="1141"/>
      <c r="F1554" s="207"/>
      <c r="G1554" s="207"/>
      <c r="H1554" s="207"/>
      <c r="I1554" s="207"/>
      <c r="J1554" s="208">
        <v>8.9</v>
      </c>
      <c r="K1554" s="209">
        <v>1.25</v>
      </c>
      <c r="L1554" s="208">
        <v>11.13</v>
      </c>
      <c r="M1554" s="207"/>
      <c r="N1554" s="210"/>
      <c r="Z1554" s="193"/>
      <c r="AA1554" s="200"/>
      <c r="AB1554" s="200"/>
      <c r="AD1554" s="109" t="s">
        <v>446</v>
      </c>
      <c r="AG1554" s="200"/>
      <c r="AK1554" s="200"/>
      <c r="AM1554" s="200"/>
    </row>
    <row r="1555" spans="1:39" s="108" customFormat="1" ht="12">
      <c r="A1555" s="205"/>
      <c r="B1555" s="206">
        <v>2</v>
      </c>
      <c r="C1555" s="1141" t="s">
        <v>387</v>
      </c>
      <c r="D1555" s="1141"/>
      <c r="E1555" s="1141"/>
      <c r="F1555" s="207"/>
      <c r="G1555" s="207"/>
      <c r="H1555" s="207"/>
      <c r="I1555" s="207"/>
      <c r="J1555" s="208">
        <v>0.66</v>
      </c>
      <c r="K1555" s="209">
        <v>1.25</v>
      </c>
      <c r="L1555" s="208">
        <v>0.83</v>
      </c>
      <c r="M1555" s="207"/>
      <c r="N1555" s="210"/>
      <c r="Z1555" s="193"/>
      <c r="AA1555" s="200"/>
      <c r="AB1555" s="200"/>
      <c r="AD1555" s="109" t="s">
        <v>387</v>
      </c>
      <c r="AG1555" s="200"/>
      <c r="AK1555" s="200"/>
      <c r="AM1555" s="200"/>
    </row>
    <row r="1556" spans="1:39" s="108" customFormat="1" ht="12">
      <c r="A1556" s="205"/>
      <c r="B1556" s="206">
        <v>3</v>
      </c>
      <c r="C1556" s="1141" t="s">
        <v>388</v>
      </c>
      <c r="D1556" s="1141"/>
      <c r="E1556" s="1141"/>
      <c r="F1556" s="207"/>
      <c r="G1556" s="207"/>
      <c r="H1556" s="207"/>
      <c r="I1556" s="207"/>
      <c r="J1556" s="208">
        <v>0.12</v>
      </c>
      <c r="K1556" s="209">
        <v>1.25</v>
      </c>
      <c r="L1556" s="208">
        <v>0.15</v>
      </c>
      <c r="M1556" s="207"/>
      <c r="N1556" s="210"/>
      <c r="Z1556" s="193"/>
      <c r="AA1556" s="200"/>
      <c r="AB1556" s="200"/>
      <c r="AD1556" s="109" t="s">
        <v>388</v>
      </c>
      <c r="AG1556" s="200"/>
      <c r="AK1556" s="200"/>
      <c r="AM1556" s="200"/>
    </row>
    <row r="1557" spans="1:39" s="108" customFormat="1" ht="12">
      <c r="A1557" s="205"/>
      <c r="B1557" s="206">
        <v>4</v>
      </c>
      <c r="C1557" s="1141" t="s">
        <v>447</v>
      </c>
      <c r="D1557" s="1141"/>
      <c r="E1557" s="1141"/>
      <c r="F1557" s="207"/>
      <c r="G1557" s="207"/>
      <c r="H1557" s="207"/>
      <c r="I1557" s="207"/>
      <c r="J1557" s="208">
        <v>0.18</v>
      </c>
      <c r="K1557" s="207"/>
      <c r="L1557" s="208">
        <v>0.18</v>
      </c>
      <c r="M1557" s="207"/>
      <c r="N1557" s="210"/>
      <c r="Z1557" s="193"/>
      <c r="AA1557" s="200"/>
      <c r="AB1557" s="200"/>
      <c r="AD1557" s="109" t="s">
        <v>447</v>
      </c>
      <c r="AG1557" s="200"/>
      <c r="AK1557" s="200"/>
      <c r="AM1557" s="200"/>
    </row>
    <row r="1558" spans="1:39" s="108" customFormat="1" ht="12">
      <c r="A1558" s="205"/>
      <c r="B1558" s="204"/>
      <c r="C1558" s="1141" t="s">
        <v>448</v>
      </c>
      <c r="D1558" s="1141"/>
      <c r="E1558" s="1141"/>
      <c r="F1558" s="207" t="s">
        <v>390</v>
      </c>
      <c r="G1558" s="209">
        <v>1.03</v>
      </c>
      <c r="H1558" s="209">
        <v>1.25</v>
      </c>
      <c r="I1558" s="250">
        <v>1.2875000000000001</v>
      </c>
      <c r="J1558" s="204"/>
      <c r="K1558" s="207"/>
      <c r="L1558" s="204"/>
      <c r="M1558" s="207"/>
      <c r="N1558" s="210"/>
      <c r="Z1558" s="193"/>
      <c r="AA1558" s="200"/>
      <c r="AB1558" s="200"/>
      <c r="AE1558" s="109" t="s">
        <v>448</v>
      </c>
      <c r="AG1558" s="200"/>
      <c r="AK1558" s="200"/>
      <c r="AM1558" s="200"/>
    </row>
    <row r="1559" spans="1:39" s="108" customFormat="1" ht="12">
      <c r="A1559" s="205"/>
      <c r="B1559" s="204"/>
      <c r="C1559" s="1141" t="s">
        <v>389</v>
      </c>
      <c r="D1559" s="1141"/>
      <c r="E1559" s="1141"/>
      <c r="F1559" s="207" t="s">
        <v>390</v>
      </c>
      <c r="G1559" s="209">
        <v>0.01</v>
      </c>
      <c r="H1559" s="209">
        <v>1.25</v>
      </c>
      <c r="I1559" s="250">
        <v>1.2500000000000001E-2</v>
      </c>
      <c r="J1559" s="204"/>
      <c r="K1559" s="207"/>
      <c r="L1559" s="204"/>
      <c r="M1559" s="207"/>
      <c r="N1559" s="210"/>
      <c r="Z1559" s="193"/>
      <c r="AA1559" s="200"/>
      <c r="AB1559" s="200"/>
      <c r="AE1559" s="109" t="s">
        <v>389</v>
      </c>
      <c r="AG1559" s="200"/>
      <c r="AK1559" s="200"/>
      <c r="AM1559" s="200"/>
    </row>
    <row r="1560" spans="1:39" s="108" customFormat="1" ht="12" customHeight="1">
      <c r="A1560" s="205"/>
      <c r="B1560" s="204"/>
      <c r="C1560" s="1150" t="s">
        <v>391</v>
      </c>
      <c r="D1560" s="1150"/>
      <c r="E1560" s="1150"/>
      <c r="F1560" s="212"/>
      <c r="G1560" s="212"/>
      <c r="H1560" s="212"/>
      <c r="I1560" s="212"/>
      <c r="J1560" s="213">
        <v>9.74</v>
      </c>
      <c r="K1560" s="212"/>
      <c r="L1560" s="213">
        <v>12.14</v>
      </c>
      <c r="M1560" s="212"/>
      <c r="N1560" s="214"/>
      <c r="Z1560" s="193"/>
      <c r="AA1560" s="200"/>
      <c r="AB1560" s="200"/>
      <c r="AF1560" s="109" t="s">
        <v>391</v>
      </c>
      <c r="AG1560" s="200"/>
      <c r="AK1560" s="200"/>
      <c r="AM1560" s="200"/>
    </row>
    <row r="1561" spans="1:39" s="108" customFormat="1" ht="12">
      <c r="A1561" s="205"/>
      <c r="B1561" s="204"/>
      <c r="C1561" s="1141" t="s">
        <v>392</v>
      </c>
      <c r="D1561" s="1141"/>
      <c r="E1561" s="1141"/>
      <c r="F1561" s="207"/>
      <c r="G1561" s="207"/>
      <c r="H1561" s="207"/>
      <c r="I1561" s="207"/>
      <c r="J1561" s="204"/>
      <c r="K1561" s="207"/>
      <c r="L1561" s="208">
        <v>11.28</v>
      </c>
      <c r="M1561" s="207"/>
      <c r="N1561" s="210"/>
      <c r="Z1561" s="193"/>
      <c r="AA1561" s="200"/>
      <c r="AB1561" s="200"/>
      <c r="AE1561" s="109" t="s">
        <v>392</v>
      </c>
      <c r="AG1561" s="200"/>
      <c r="AK1561" s="200"/>
      <c r="AM1561" s="200"/>
    </row>
    <row r="1562" spans="1:39" s="108" customFormat="1" ht="22.5" customHeight="1">
      <c r="A1562" s="205"/>
      <c r="B1562" s="204" t="s">
        <v>916</v>
      </c>
      <c r="C1562" s="1141" t="s">
        <v>917</v>
      </c>
      <c r="D1562" s="1141"/>
      <c r="E1562" s="1141"/>
      <c r="F1562" s="207" t="s">
        <v>395</v>
      </c>
      <c r="G1562" s="215">
        <v>90</v>
      </c>
      <c r="H1562" s="207"/>
      <c r="I1562" s="215">
        <v>90</v>
      </c>
      <c r="J1562" s="204"/>
      <c r="K1562" s="207"/>
      <c r="L1562" s="208">
        <v>10.15</v>
      </c>
      <c r="M1562" s="207"/>
      <c r="N1562" s="210"/>
      <c r="Z1562" s="193"/>
      <c r="AA1562" s="200"/>
      <c r="AB1562" s="200"/>
      <c r="AE1562" s="109" t="s">
        <v>917</v>
      </c>
      <c r="AG1562" s="200"/>
      <c r="AK1562" s="200"/>
      <c r="AM1562" s="200"/>
    </row>
    <row r="1563" spans="1:39" s="108" customFormat="1" ht="22.5" customHeight="1">
      <c r="A1563" s="205"/>
      <c r="B1563" s="204" t="s">
        <v>918</v>
      </c>
      <c r="C1563" s="1141" t="s">
        <v>919</v>
      </c>
      <c r="D1563" s="1141"/>
      <c r="E1563" s="1141"/>
      <c r="F1563" s="207" t="s">
        <v>395</v>
      </c>
      <c r="G1563" s="215">
        <v>46</v>
      </c>
      <c r="H1563" s="207"/>
      <c r="I1563" s="215">
        <v>46</v>
      </c>
      <c r="J1563" s="204"/>
      <c r="K1563" s="207"/>
      <c r="L1563" s="208">
        <v>5.19</v>
      </c>
      <c r="M1563" s="207"/>
      <c r="N1563" s="210"/>
      <c r="Z1563" s="193"/>
      <c r="AA1563" s="200"/>
      <c r="AB1563" s="200"/>
      <c r="AE1563" s="109" t="s">
        <v>919</v>
      </c>
      <c r="AG1563" s="200"/>
      <c r="AK1563" s="200"/>
      <c r="AM1563" s="200"/>
    </row>
    <row r="1564" spans="1:39" s="108" customFormat="1" ht="12" customHeight="1">
      <c r="A1564" s="216"/>
      <c r="B1564" s="217"/>
      <c r="C1564" s="1145" t="s">
        <v>398</v>
      </c>
      <c r="D1564" s="1145"/>
      <c r="E1564" s="1145"/>
      <c r="F1564" s="196"/>
      <c r="G1564" s="196"/>
      <c r="H1564" s="196"/>
      <c r="I1564" s="196"/>
      <c r="J1564" s="198"/>
      <c r="K1564" s="196"/>
      <c r="L1564" s="218">
        <v>27.48</v>
      </c>
      <c r="M1564" s="212"/>
      <c r="N1564" s="199"/>
      <c r="Z1564" s="193"/>
      <c r="AA1564" s="200"/>
      <c r="AB1564" s="200"/>
      <c r="AG1564" s="200" t="s">
        <v>398</v>
      </c>
      <c r="AK1564" s="200"/>
      <c r="AM1564" s="200"/>
    </row>
    <row r="1565" spans="1:39" s="108" customFormat="1" ht="45" customHeight="1">
      <c r="A1565" s="194" t="s">
        <v>2500</v>
      </c>
      <c r="B1565" s="195" t="s">
        <v>2501</v>
      </c>
      <c r="C1565" s="1145" t="s">
        <v>2189</v>
      </c>
      <c r="D1565" s="1145"/>
      <c r="E1565" s="1145"/>
      <c r="F1565" s="196" t="s">
        <v>486</v>
      </c>
      <c r="G1565" s="196"/>
      <c r="H1565" s="196"/>
      <c r="I1565" s="251">
        <v>1</v>
      </c>
      <c r="J1565" s="222">
        <v>7100</v>
      </c>
      <c r="K1565" s="219">
        <v>1.04236</v>
      </c>
      <c r="L1565" s="222">
        <v>1492.14</v>
      </c>
      <c r="M1565" s="247">
        <v>4.96</v>
      </c>
      <c r="N1565" s="260">
        <v>7401</v>
      </c>
      <c r="Z1565" s="193"/>
      <c r="AA1565" s="200"/>
      <c r="AB1565" s="200" t="s">
        <v>2189</v>
      </c>
      <c r="AG1565" s="200"/>
      <c r="AK1565" s="200"/>
      <c r="AM1565" s="200"/>
    </row>
    <row r="1566" spans="1:39" s="108" customFormat="1" ht="12" customHeight="1">
      <c r="A1566" s="216"/>
      <c r="B1566" s="217"/>
      <c r="C1566" s="1141" t="s">
        <v>923</v>
      </c>
      <c r="D1566" s="1141"/>
      <c r="E1566" s="1141"/>
      <c r="F1566" s="1141"/>
      <c r="G1566" s="1141"/>
      <c r="H1566" s="1141"/>
      <c r="I1566" s="1141"/>
      <c r="J1566" s="1141"/>
      <c r="K1566" s="1141"/>
      <c r="L1566" s="1141"/>
      <c r="M1566" s="1141"/>
      <c r="N1566" s="1146"/>
      <c r="Z1566" s="193"/>
      <c r="AA1566" s="200"/>
      <c r="AB1566" s="200"/>
      <c r="AG1566" s="200"/>
      <c r="AH1566" s="109" t="s">
        <v>923</v>
      </c>
      <c r="AK1566" s="200"/>
      <c r="AM1566" s="200"/>
    </row>
    <row r="1567" spans="1:39" s="108" customFormat="1" ht="12" customHeight="1">
      <c r="A1567" s="201"/>
      <c r="B1567" s="202"/>
      <c r="C1567" s="1141" t="s">
        <v>2190</v>
      </c>
      <c r="D1567" s="1141"/>
      <c r="E1567" s="1141"/>
      <c r="F1567" s="1141"/>
      <c r="G1567" s="1141"/>
      <c r="H1567" s="1141"/>
      <c r="I1567" s="1141"/>
      <c r="J1567" s="1141"/>
      <c r="K1567" s="1141"/>
      <c r="L1567" s="1141"/>
      <c r="M1567" s="1141"/>
      <c r="N1567" s="1146"/>
      <c r="Z1567" s="193"/>
      <c r="AA1567" s="200"/>
      <c r="AB1567" s="200"/>
      <c r="AG1567" s="200"/>
      <c r="AI1567" s="109" t="s">
        <v>2190</v>
      </c>
      <c r="AK1567" s="200"/>
      <c r="AM1567" s="200"/>
    </row>
    <row r="1568" spans="1:39" s="108" customFormat="1" ht="22.5" customHeight="1">
      <c r="A1568" s="203"/>
      <c r="B1568" s="204" t="s">
        <v>925</v>
      </c>
      <c r="C1568" s="1141" t="s">
        <v>926</v>
      </c>
      <c r="D1568" s="1141"/>
      <c r="E1568" s="1141"/>
      <c r="F1568" s="1141"/>
      <c r="G1568" s="1141"/>
      <c r="H1568" s="1141"/>
      <c r="I1568" s="1141"/>
      <c r="J1568" s="1141"/>
      <c r="K1568" s="1141"/>
      <c r="L1568" s="1141"/>
      <c r="M1568" s="1141"/>
      <c r="N1568" s="1146"/>
      <c r="Z1568" s="193"/>
      <c r="AA1568" s="200"/>
      <c r="AB1568" s="200"/>
      <c r="AC1568" s="109" t="s">
        <v>926</v>
      </c>
      <c r="AG1568" s="200"/>
      <c r="AK1568" s="200"/>
      <c r="AM1568" s="200"/>
    </row>
    <row r="1569" spans="1:39" s="108" customFormat="1" ht="22.5" customHeight="1">
      <c r="A1569" s="203"/>
      <c r="B1569" s="204" t="s">
        <v>927</v>
      </c>
      <c r="C1569" s="1141" t="s">
        <v>928</v>
      </c>
      <c r="D1569" s="1141"/>
      <c r="E1569" s="1141"/>
      <c r="F1569" s="1141"/>
      <c r="G1569" s="1141"/>
      <c r="H1569" s="1141"/>
      <c r="I1569" s="1141"/>
      <c r="J1569" s="1141"/>
      <c r="K1569" s="1141"/>
      <c r="L1569" s="1141"/>
      <c r="M1569" s="1141"/>
      <c r="N1569" s="1146"/>
      <c r="Z1569" s="193"/>
      <c r="AA1569" s="200"/>
      <c r="AB1569" s="200"/>
      <c r="AC1569" s="109" t="s">
        <v>928</v>
      </c>
      <c r="AG1569" s="200"/>
      <c r="AK1569" s="200"/>
      <c r="AM1569" s="200"/>
    </row>
    <row r="1570" spans="1:39" s="108" customFormat="1" ht="12" customHeight="1">
      <c r="A1570" s="216"/>
      <c r="B1570" s="217"/>
      <c r="C1570" s="1145" t="s">
        <v>398</v>
      </c>
      <c r="D1570" s="1145"/>
      <c r="E1570" s="1145"/>
      <c r="F1570" s="196"/>
      <c r="G1570" s="196"/>
      <c r="H1570" s="196"/>
      <c r="I1570" s="196"/>
      <c r="J1570" s="198"/>
      <c r="K1570" s="196"/>
      <c r="L1570" s="222">
        <v>1492.14</v>
      </c>
      <c r="M1570" s="212"/>
      <c r="N1570" s="260">
        <v>7401</v>
      </c>
      <c r="Z1570" s="193"/>
      <c r="AA1570" s="200"/>
      <c r="AB1570" s="200"/>
      <c r="AG1570" s="200" t="s">
        <v>398</v>
      </c>
      <c r="AK1570" s="200"/>
      <c r="AM1570" s="200"/>
    </row>
    <row r="1571" spans="1:39" s="108" customFormat="1" ht="33.75" customHeight="1">
      <c r="A1571" s="194" t="s">
        <v>2502</v>
      </c>
      <c r="B1571" s="195" t="s">
        <v>2191</v>
      </c>
      <c r="C1571" s="1145" t="s">
        <v>2192</v>
      </c>
      <c r="D1571" s="1145"/>
      <c r="E1571" s="1145"/>
      <c r="F1571" s="196" t="s">
        <v>486</v>
      </c>
      <c r="G1571" s="196"/>
      <c r="H1571" s="196"/>
      <c r="I1571" s="251">
        <v>24</v>
      </c>
      <c r="J1571" s="198"/>
      <c r="K1571" s="196"/>
      <c r="L1571" s="198"/>
      <c r="M1571" s="196"/>
      <c r="N1571" s="199"/>
      <c r="Z1571" s="193"/>
      <c r="AA1571" s="200"/>
      <c r="AB1571" s="200" t="s">
        <v>2192</v>
      </c>
      <c r="AG1571" s="200"/>
      <c r="AK1571" s="200"/>
      <c r="AM1571" s="200"/>
    </row>
    <row r="1572" spans="1:39" s="108" customFormat="1" ht="33.75" customHeight="1">
      <c r="A1572" s="203"/>
      <c r="B1572" s="204" t="s">
        <v>385</v>
      </c>
      <c r="C1572" s="1141" t="s">
        <v>386</v>
      </c>
      <c r="D1572" s="1141"/>
      <c r="E1572" s="1141"/>
      <c r="F1572" s="1141"/>
      <c r="G1572" s="1141"/>
      <c r="H1572" s="1141"/>
      <c r="I1572" s="1141"/>
      <c r="J1572" s="1141"/>
      <c r="K1572" s="1141"/>
      <c r="L1572" s="1141"/>
      <c r="M1572" s="1141"/>
      <c r="N1572" s="1146"/>
      <c r="Z1572" s="193"/>
      <c r="AA1572" s="200"/>
      <c r="AB1572" s="200"/>
      <c r="AC1572" s="109" t="s">
        <v>386</v>
      </c>
      <c r="AG1572" s="200"/>
      <c r="AK1572" s="200"/>
      <c r="AM1572" s="200"/>
    </row>
    <row r="1573" spans="1:39" s="108" customFormat="1" ht="12">
      <c r="A1573" s="205"/>
      <c r="B1573" s="206">
        <v>1</v>
      </c>
      <c r="C1573" s="1141" t="s">
        <v>446</v>
      </c>
      <c r="D1573" s="1141"/>
      <c r="E1573" s="1141"/>
      <c r="F1573" s="207"/>
      <c r="G1573" s="207"/>
      <c r="H1573" s="207"/>
      <c r="I1573" s="207"/>
      <c r="J1573" s="208">
        <v>2.0699999999999998</v>
      </c>
      <c r="K1573" s="209">
        <v>1.25</v>
      </c>
      <c r="L1573" s="208">
        <v>62.1</v>
      </c>
      <c r="M1573" s="207"/>
      <c r="N1573" s="210"/>
      <c r="Z1573" s="193"/>
      <c r="AA1573" s="200"/>
      <c r="AB1573" s="200"/>
      <c r="AD1573" s="109" t="s">
        <v>446</v>
      </c>
      <c r="AG1573" s="200"/>
      <c r="AK1573" s="200"/>
      <c r="AM1573" s="200"/>
    </row>
    <row r="1574" spans="1:39" s="108" customFormat="1" ht="12">
      <c r="A1574" s="205"/>
      <c r="B1574" s="206">
        <v>4</v>
      </c>
      <c r="C1574" s="1141" t="s">
        <v>447</v>
      </c>
      <c r="D1574" s="1141"/>
      <c r="E1574" s="1141"/>
      <c r="F1574" s="207"/>
      <c r="G1574" s="207"/>
      <c r="H1574" s="207"/>
      <c r="I1574" s="207"/>
      <c r="J1574" s="208">
        <v>0.04</v>
      </c>
      <c r="K1574" s="207"/>
      <c r="L1574" s="208">
        <v>0.96</v>
      </c>
      <c r="M1574" s="207"/>
      <c r="N1574" s="210"/>
      <c r="Z1574" s="193"/>
      <c r="AA1574" s="200"/>
      <c r="AB1574" s="200"/>
      <c r="AD1574" s="109" t="s">
        <v>447</v>
      </c>
      <c r="AG1574" s="200"/>
      <c r="AK1574" s="200"/>
      <c r="AM1574" s="200"/>
    </row>
    <row r="1575" spans="1:39" s="108" customFormat="1" ht="12">
      <c r="A1575" s="205"/>
      <c r="B1575" s="204"/>
      <c r="C1575" s="1141" t="s">
        <v>448</v>
      </c>
      <c r="D1575" s="1141"/>
      <c r="E1575" s="1141"/>
      <c r="F1575" s="207" t="s">
        <v>390</v>
      </c>
      <c r="G1575" s="209">
        <v>0.22</v>
      </c>
      <c r="H1575" s="209">
        <v>1.25</v>
      </c>
      <c r="I1575" s="248">
        <v>6.6</v>
      </c>
      <c r="J1575" s="204"/>
      <c r="K1575" s="207"/>
      <c r="L1575" s="204"/>
      <c r="M1575" s="207"/>
      <c r="N1575" s="210"/>
      <c r="Z1575" s="193"/>
      <c r="AA1575" s="200"/>
      <c r="AB1575" s="200"/>
      <c r="AE1575" s="109" t="s">
        <v>448</v>
      </c>
      <c r="AG1575" s="200"/>
      <c r="AK1575" s="200"/>
      <c r="AM1575" s="200"/>
    </row>
    <row r="1576" spans="1:39" s="108" customFormat="1" ht="12" customHeight="1">
      <c r="A1576" s="205"/>
      <c r="B1576" s="204"/>
      <c r="C1576" s="1150" t="s">
        <v>391</v>
      </c>
      <c r="D1576" s="1150"/>
      <c r="E1576" s="1150"/>
      <c r="F1576" s="212"/>
      <c r="G1576" s="212"/>
      <c r="H1576" s="212"/>
      <c r="I1576" s="212"/>
      <c r="J1576" s="213">
        <v>2.11</v>
      </c>
      <c r="K1576" s="212"/>
      <c r="L1576" s="213">
        <v>63.06</v>
      </c>
      <c r="M1576" s="212"/>
      <c r="N1576" s="214"/>
      <c r="Z1576" s="193"/>
      <c r="AA1576" s="200"/>
      <c r="AB1576" s="200"/>
      <c r="AF1576" s="109" t="s">
        <v>391</v>
      </c>
      <c r="AG1576" s="200"/>
      <c r="AK1576" s="200"/>
      <c r="AM1576" s="200"/>
    </row>
    <row r="1577" spans="1:39" s="108" customFormat="1" ht="12">
      <c r="A1577" s="205"/>
      <c r="B1577" s="204"/>
      <c r="C1577" s="1141" t="s">
        <v>392</v>
      </c>
      <c r="D1577" s="1141"/>
      <c r="E1577" s="1141"/>
      <c r="F1577" s="207"/>
      <c r="G1577" s="207"/>
      <c r="H1577" s="207"/>
      <c r="I1577" s="207"/>
      <c r="J1577" s="204"/>
      <c r="K1577" s="207"/>
      <c r="L1577" s="208">
        <v>62.1</v>
      </c>
      <c r="M1577" s="207"/>
      <c r="N1577" s="210"/>
      <c r="Z1577" s="193"/>
      <c r="AA1577" s="200"/>
      <c r="AB1577" s="200"/>
      <c r="AE1577" s="109" t="s">
        <v>392</v>
      </c>
      <c r="AG1577" s="200"/>
      <c r="AK1577" s="200"/>
      <c r="AM1577" s="200"/>
    </row>
    <row r="1578" spans="1:39" s="108" customFormat="1" ht="22.5" customHeight="1">
      <c r="A1578" s="205"/>
      <c r="B1578" s="204" t="s">
        <v>916</v>
      </c>
      <c r="C1578" s="1141" t="s">
        <v>917</v>
      </c>
      <c r="D1578" s="1141"/>
      <c r="E1578" s="1141"/>
      <c r="F1578" s="207" t="s">
        <v>395</v>
      </c>
      <c r="G1578" s="215">
        <v>90</v>
      </c>
      <c r="H1578" s="207"/>
      <c r="I1578" s="215">
        <v>90</v>
      </c>
      <c r="J1578" s="204"/>
      <c r="K1578" s="207"/>
      <c r="L1578" s="208">
        <v>55.89</v>
      </c>
      <c r="M1578" s="207"/>
      <c r="N1578" s="210"/>
      <c r="Z1578" s="193"/>
      <c r="AA1578" s="200"/>
      <c r="AB1578" s="200"/>
      <c r="AE1578" s="109" t="s">
        <v>917</v>
      </c>
      <c r="AG1578" s="200"/>
      <c r="AK1578" s="200"/>
      <c r="AM1578" s="200"/>
    </row>
    <row r="1579" spans="1:39" s="108" customFormat="1" ht="22.5" customHeight="1">
      <c r="A1579" s="205"/>
      <c r="B1579" s="204" t="s">
        <v>918</v>
      </c>
      <c r="C1579" s="1141" t="s">
        <v>919</v>
      </c>
      <c r="D1579" s="1141"/>
      <c r="E1579" s="1141"/>
      <c r="F1579" s="207" t="s">
        <v>395</v>
      </c>
      <c r="G1579" s="215">
        <v>46</v>
      </c>
      <c r="H1579" s="207"/>
      <c r="I1579" s="215">
        <v>46</v>
      </c>
      <c r="J1579" s="204"/>
      <c r="K1579" s="207"/>
      <c r="L1579" s="208">
        <v>28.57</v>
      </c>
      <c r="M1579" s="207"/>
      <c r="N1579" s="210"/>
      <c r="Z1579" s="193"/>
      <c r="AA1579" s="200"/>
      <c r="AB1579" s="200"/>
      <c r="AE1579" s="109" t="s">
        <v>919</v>
      </c>
      <c r="AG1579" s="200"/>
      <c r="AK1579" s="200"/>
      <c r="AM1579" s="200"/>
    </row>
    <row r="1580" spans="1:39" s="108" customFormat="1" ht="12" customHeight="1">
      <c r="A1580" s="216"/>
      <c r="B1580" s="217"/>
      <c r="C1580" s="1145" t="s">
        <v>398</v>
      </c>
      <c r="D1580" s="1145"/>
      <c r="E1580" s="1145"/>
      <c r="F1580" s="196"/>
      <c r="G1580" s="196"/>
      <c r="H1580" s="196"/>
      <c r="I1580" s="196"/>
      <c r="J1580" s="198"/>
      <c r="K1580" s="196"/>
      <c r="L1580" s="218">
        <v>147.52000000000001</v>
      </c>
      <c r="M1580" s="212"/>
      <c r="N1580" s="199"/>
      <c r="Z1580" s="193"/>
      <c r="AA1580" s="200"/>
      <c r="AB1580" s="200"/>
      <c r="AG1580" s="200" t="s">
        <v>398</v>
      </c>
      <c r="AK1580" s="200"/>
      <c r="AM1580" s="200"/>
    </row>
    <row r="1581" spans="1:39" s="108" customFormat="1" ht="45" customHeight="1">
      <c r="A1581" s="194" t="s">
        <v>2503</v>
      </c>
      <c r="B1581" s="195" t="s">
        <v>2417</v>
      </c>
      <c r="C1581" s="1145" t="s">
        <v>2418</v>
      </c>
      <c r="D1581" s="1145"/>
      <c r="E1581" s="1145"/>
      <c r="F1581" s="196" t="s">
        <v>2067</v>
      </c>
      <c r="G1581" s="196"/>
      <c r="H1581" s="196"/>
      <c r="I1581" s="251">
        <v>24</v>
      </c>
      <c r="J1581" s="218">
        <v>812.5</v>
      </c>
      <c r="K1581" s="219">
        <v>1.04236</v>
      </c>
      <c r="L1581" s="222">
        <v>4097.9799999999996</v>
      </c>
      <c r="M1581" s="247">
        <v>4.96</v>
      </c>
      <c r="N1581" s="260">
        <v>20326</v>
      </c>
      <c r="Z1581" s="193"/>
      <c r="AA1581" s="200"/>
      <c r="AB1581" s="200" t="s">
        <v>2418</v>
      </c>
      <c r="AG1581" s="200"/>
      <c r="AK1581" s="200"/>
      <c r="AM1581" s="200"/>
    </row>
    <row r="1582" spans="1:39" s="108" customFormat="1" ht="12" customHeight="1">
      <c r="A1582" s="216"/>
      <c r="B1582" s="217"/>
      <c r="C1582" s="1141" t="s">
        <v>923</v>
      </c>
      <c r="D1582" s="1141"/>
      <c r="E1582" s="1141"/>
      <c r="F1582" s="1141"/>
      <c r="G1582" s="1141"/>
      <c r="H1582" s="1141"/>
      <c r="I1582" s="1141"/>
      <c r="J1582" s="1141"/>
      <c r="K1582" s="1141"/>
      <c r="L1582" s="1141"/>
      <c r="M1582" s="1141"/>
      <c r="N1582" s="1146"/>
      <c r="Z1582" s="193"/>
      <c r="AA1582" s="200"/>
      <c r="AB1582" s="200"/>
      <c r="AG1582" s="200"/>
      <c r="AH1582" s="109" t="s">
        <v>923</v>
      </c>
      <c r="AK1582" s="200"/>
      <c r="AM1582" s="200"/>
    </row>
    <row r="1583" spans="1:39" s="108" customFormat="1" ht="12" customHeight="1">
      <c r="A1583" s="201"/>
      <c r="B1583" s="202"/>
      <c r="C1583" s="1141" t="s">
        <v>2200</v>
      </c>
      <c r="D1583" s="1141"/>
      <c r="E1583" s="1141"/>
      <c r="F1583" s="1141"/>
      <c r="G1583" s="1141"/>
      <c r="H1583" s="1141"/>
      <c r="I1583" s="1141"/>
      <c r="J1583" s="1141"/>
      <c r="K1583" s="1141"/>
      <c r="L1583" s="1141"/>
      <c r="M1583" s="1141"/>
      <c r="N1583" s="1146"/>
      <c r="Z1583" s="193"/>
      <c r="AA1583" s="200"/>
      <c r="AB1583" s="200"/>
      <c r="AG1583" s="200"/>
      <c r="AI1583" s="109" t="s">
        <v>2200</v>
      </c>
      <c r="AK1583" s="200"/>
      <c r="AM1583" s="200"/>
    </row>
    <row r="1584" spans="1:39" s="108" customFormat="1" ht="22.5" customHeight="1">
      <c r="A1584" s="203"/>
      <c r="B1584" s="204" t="s">
        <v>925</v>
      </c>
      <c r="C1584" s="1141" t="s">
        <v>926</v>
      </c>
      <c r="D1584" s="1141"/>
      <c r="E1584" s="1141"/>
      <c r="F1584" s="1141"/>
      <c r="G1584" s="1141"/>
      <c r="H1584" s="1141"/>
      <c r="I1584" s="1141"/>
      <c r="J1584" s="1141"/>
      <c r="K1584" s="1141"/>
      <c r="L1584" s="1141"/>
      <c r="M1584" s="1141"/>
      <c r="N1584" s="1146"/>
      <c r="Z1584" s="193"/>
      <c r="AA1584" s="200"/>
      <c r="AB1584" s="200"/>
      <c r="AC1584" s="109" t="s">
        <v>926</v>
      </c>
      <c r="AG1584" s="200"/>
      <c r="AK1584" s="200"/>
      <c r="AM1584" s="200"/>
    </row>
    <row r="1585" spans="1:39" s="108" customFormat="1" ht="22.5" customHeight="1">
      <c r="A1585" s="203"/>
      <c r="B1585" s="204" t="s">
        <v>927</v>
      </c>
      <c r="C1585" s="1141" t="s">
        <v>928</v>
      </c>
      <c r="D1585" s="1141"/>
      <c r="E1585" s="1141"/>
      <c r="F1585" s="1141"/>
      <c r="G1585" s="1141"/>
      <c r="H1585" s="1141"/>
      <c r="I1585" s="1141"/>
      <c r="J1585" s="1141"/>
      <c r="K1585" s="1141"/>
      <c r="L1585" s="1141"/>
      <c r="M1585" s="1141"/>
      <c r="N1585" s="1146"/>
      <c r="Z1585" s="193"/>
      <c r="AA1585" s="200"/>
      <c r="AB1585" s="200"/>
      <c r="AC1585" s="109" t="s">
        <v>928</v>
      </c>
      <c r="AG1585" s="200"/>
      <c r="AK1585" s="200"/>
      <c r="AM1585" s="200"/>
    </row>
    <row r="1586" spans="1:39" s="108" customFormat="1" ht="12" customHeight="1">
      <c r="A1586" s="216"/>
      <c r="B1586" s="217"/>
      <c r="C1586" s="1145" t="s">
        <v>398</v>
      </c>
      <c r="D1586" s="1145"/>
      <c r="E1586" s="1145"/>
      <c r="F1586" s="196"/>
      <c r="G1586" s="196"/>
      <c r="H1586" s="196"/>
      <c r="I1586" s="196"/>
      <c r="J1586" s="198"/>
      <c r="K1586" s="196"/>
      <c r="L1586" s="222">
        <v>4097.9799999999996</v>
      </c>
      <c r="M1586" s="212"/>
      <c r="N1586" s="260">
        <v>20326</v>
      </c>
      <c r="Z1586" s="193"/>
      <c r="AA1586" s="200"/>
      <c r="AB1586" s="200"/>
      <c r="AG1586" s="200" t="s">
        <v>398</v>
      </c>
      <c r="AK1586" s="200"/>
      <c r="AM1586" s="200"/>
    </row>
    <row r="1587" spans="1:39" s="108" customFormat="1" ht="33.75" customHeight="1">
      <c r="A1587" s="194" t="s">
        <v>2504</v>
      </c>
      <c r="B1587" s="195" t="s">
        <v>2163</v>
      </c>
      <c r="C1587" s="1145" t="s">
        <v>2164</v>
      </c>
      <c r="D1587" s="1145"/>
      <c r="E1587" s="1145"/>
      <c r="F1587" s="196" t="s">
        <v>673</v>
      </c>
      <c r="G1587" s="196"/>
      <c r="H1587" s="196"/>
      <c r="I1587" s="247">
        <v>0.01</v>
      </c>
      <c r="J1587" s="198"/>
      <c r="K1587" s="196"/>
      <c r="L1587" s="198"/>
      <c r="M1587" s="196"/>
      <c r="N1587" s="199"/>
      <c r="Z1587" s="193"/>
      <c r="AA1587" s="200"/>
      <c r="AB1587" s="200" t="s">
        <v>2164</v>
      </c>
      <c r="AG1587" s="200"/>
      <c r="AK1587" s="200"/>
      <c r="AM1587" s="200"/>
    </row>
    <row r="1588" spans="1:39" s="108" customFormat="1" ht="12" customHeight="1">
      <c r="A1588" s="201"/>
      <c r="B1588" s="202"/>
      <c r="C1588" s="1141" t="s">
        <v>1693</v>
      </c>
      <c r="D1588" s="1141"/>
      <c r="E1588" s="1141"/>
      <c r="F1588" s="1141"/>
      <c r="G1588" s="1141"/>
      <c r="H1588" s="1141"/>
      <c r="I1588" s="1141"/>
      <c r="J1588" s="1141"/>
      <c r="K1588" s="1141"/>
      <c r="L1588" s="1141"/>
      <c r="M1588" s="1141"/>
      <c r="N1588" s="1146"/>
      <c r="Z1588" s="193"/>
      <c r="AA1588" s="200"/>
      <c r="AB1588" s="200"/>
      <c r="AG1588" s="200"/>
      <c r="AJ1588" s="109" t="s">
        <v>1693</v>
      </c>
      <c r="AK1588" s="200"/>
      <c r="AM1588" s="200"/>
    </row>
    <row r="1589" spans="1:39" s="108" customFormat="1" ht="33.75" customHeight="1">
      <c r="A1589" s="203"/>
      <c r="B1589" s="204" t="s">
        <v>385</v>
      </c>
      <c r="C1589" s="1141" t="s">
        <v>386</v>
      </c>
      <c r="D1589" s="1141"/>
      <c r="E1589" s="1141"/>
      <c r="F1589" s="1141"/>
      <c r="G1589" s="1141"/>
      <c r="H1589" s="1141"/>
      <c r="I1589" s="1141"/>
      <c r="J1589" s="1141"/>
      <c r="K1589" s="1141"/>
      <c r="L1589" s="1141"/>
      <c r="M1589" s="1141"/>
      <c r="N1589" s="1146"/>
      <c r="Z1589" s="193"/>
      <c r="AA1589" s="200"/>
      <c r="AB1589" s="200"/>
      <c r="AC1589" s="109" t="s">
        <v>386</v>
      </c>
      <c r="AG1589" s="200"/>
      <c r="AK1589" s="200"/>
      <c r="AM1589" s="200"/>
    </row>
    <row r="1590" spans="1:39" s="108" customFormat="1" ht="12">
      <c r="A1590" s="205"/>
      <c r="B1590" s="206">
        <v>1</v>
      </c>
      <c r="C1590" s="1141" t="s">
        <v>446</v>
      </c>
      <c r="D1590" s="1141"/>
      <c r="E1590" s="1141"/>
      <c r="F1590" s="207"/>
      <c r="G1590" s="207"/>
      <c r="H1590" s="207"/>
      <c r="I1590" s="207"/>
      <c r="J1590" s="208">
        <v>550.86</v>
      </c>
      <c r="K1590" s="209">
        <v>1.25</v>
      </c>
      <c r="L1590" s="208">
        <v>6.89</v>
      </c>
      <c r="M1590" s="207"/>
      <c r="N1590" s="210"/>
      <c r="Z1590" s="193"/>
      <c r="AA1590" s="200"/>
      <c r="AB1590" s="200"/>
      <c r="AD1590" s="109" t="s">
        <v>446</v>
      </c>
      <c r="AG1590" s="200"/>
      <c r="AK1590" s="200"/>
      <c r="AM1590" s="200"/>
    </row>
    <row r="1591" spans="1:39" s="108" customFormat="1" ht="12">
      <c r="A1591" s="205"/>
      <c r="B1591" s="206">
        <v>2</v>
      </c>
      <c r="C1591" s="1141" t="s">
        <v>387</v>
      </c>
      <c r="D1591" s="1141"/>
      <c r="E1591" s="1141"/>
      <c r="F1591" s="207"/>
      <c r="G1591" s="207"/>
      <c r="H1591" s="207"/>
      <c r="I1591" s="207"/>
      <c r="J1591" s="208">
        <v>9.06</v>
      </c>
      <c r="K1591" s="209">
        <v>1.25</v>
      </c>
      <c r="L1591" s="208">
        <v>0.11</v>
      </c>
      <c r="M1591" s="207"/>
      <c r="N1591" s="210"/>
      <c r="Z1591" s="193"/>
      <c r="AA1591" s="200"/>
      <c r="AB1591" s="200"/>
      <c r="AD1591" s="109" t="s">
        <v>387</v>
      </c>
      <c r="AG1591" s="200"/>
      <c r="AK1591" s="200"/>
      <c r="AM1591" s="200"/>
    </row>
    <row r="1592" spans="1:39" s="108" customFormat="1" ht="12">
      <c r="A1592" s="205"/>
      <c r="B1592" s="206">
        <v>3</v>
      </c>
      <c r="C1592" s="1141" t="s">
        <v>388</v>
      </c>
      <c r="D1592" s="1141"/>
      <c r="E1592" s="1141"/>
      <c r="F1592" s="207"/>
      <c r="G1592" s="207"/>
      <c r="H1592" s="207"/>
      <c r="I1592" s="207"/>
      <c r="J1592" s="208">
        <v>1.26</v>
      </c>
      <c r="K1592" s="209">
        <v>1.25</v>
      </c>
      <c r="L1592" s="208">
        <v>0.02</v>
      </c>
      <c r="M1592" s="207"/>
      <c r="N1592" s="210"/>
      <c r="Z1592" s="193"/>
      <c r="AA1592" s="200"/>
      <c r="AB1592" s="200"/>
      <c r="AD1592" s="109" t="s">
        <v>388</v>
      </c>
      <c r="AG1592" s="200"/>
      <c r="AK1592" s="200"/>
      <c r="AM1592" s="200"/>
    </row>
    <row r="1593" spans="1:39" s="108" customFormat="1" ht="12">
      <c r="A1593" s="205"/>
      <c r="B1593" s="206">
        <v>4</v>
      </c>
      <c r="C1593" s="1141" t="s">
        <v>447</v>
      </c>
      <c r="D1593" s="1141"/>
      <c r="E1593" s="1141"/>
      <c r="F1593" s="207"/>
      <c r="G1593" s="207"/>
      <c r="H1593" s="207"/>
      <c r="I1593" s="207"/>
      <c r="J1593" s="208">
        <v>67.19</v>
      </c>
      <c r="K1593" s="207"/>
      <c r="L1593" s="208">
        <v>0.67</v>
      </c>
      <c r="M1593" s="207"/>
      <c r="N1593" s="210"/>
      <c r="Z1593" s="193"/>
      <c r="AA1593" s="200"/>
      <c r="AB1593" s="200"/>
      <c r="AD1593" s="109" t="s">
        <v>447</v>
      </c>
      <c r="AG1593" s="200"/>
      <c r="AK1593" s="200"/>
      <c r="AM1593" s="200"/>
    </row>
    <row r="1594" spans="1:39" s="108" customFormat="1" ht="12">
      <c r="A1594" s="205"/>
      <c r="B1594" s="204"/>
      <c r="C1594" s="1141" t="s">
        <v>448</v>
      </c>
      <c r="D1594" s="1141"/>
      <c r="E1594" s="1141"/>
      <c r="F1594" s="207" t="s">
        <v>390</v>
      </c>
      <c r="G1594" s="209">
        <v>55.53</v>
      </c>
      <c r="H1594" s="209">
        <v>1.25</v>
      </c>
      <c r="I1594" s="249">
        <v>0.69412499999999999</v>
      </c>
      <c r="J1594" s="204"/>
      <c r="K1594" s="207"/>
      <c r="L1594" s="204"/>
      <c r="M1594" s="207"/>
      <c r="N1594" s="210"/>
      <c r="Z1594" s="193"/>
      <c r="AA1594" s="200"/>
      <c r="AB1594" s="200"/>
      <c r="AE1594" s="109" t="s">
        <v>448</v>
      </c>
      <c r="AG1594" s="200"/>
      <c r="AK1594" s="200"/>
      <c r="AM1594" s="200"/>
    </row>
    <row r="1595" spans="1:39" s="108" customFormat="1" ht="12">
      <c r="A1595" s="205"/>
      <c r="B1595" s="204"/>
      <c r="C1595" s="1141" t="s">
        <v>389</v>
      </c>
      <c r="D1595" s="1141"/>
      <c r="E1595" s="1141"/>
      <c r="F1595" s="207" t="s">
        <v>390</v>
      </c>
      <c r="G1595" s="248">
        <v>0.1</v>
      </c>
      <c r="H1595" s="209">
        <v>1.25</v>
      </c>
      <c r="I1595" s="252">
        <v>1.25E-3</v>
      </c>
      <c r="J1595" s="204"/>
      <c r="K1595" s="207"/>
      <c r="L1595" s="204"/>
      <c r="M1595" s="207"/>
      <c r="N1595" s="210"/>
      <c r="Z1595" s="193"/>
      <c r="AA1595" s="200"/>
      <c r="AB1595" s="200"/>
      <c r="AE1595" s="109" t="s">
        <v>389</v>
      </c>
      <c r="AG1595" s="200"/>
      <c r="AK1595" s="200"/>
      <c r="AM1595" s="200"/>
    </row>
    <row r="1596" spans="1:39" s="108" customFormat="1" ht="12" customHeight="1">
      <c r="A1596" s="205"/>
      <c r="B1596" s="204"/>
      <c r="C1596" s="1150" t="s">
        <v>391</v>
      </c>
      <c r="D1596" s="1150"/>
      <c r="E1596" s="1150"/>
      <c r="F1596" s="212"/>
      <c r="G1596" s="212"/>
      <c r="H1596" s="212"/>
      <c r="I1596" s="212"/>
      <c r="J1596" s="213">
        <v>627.11</v>
      </c>
      <c r="K1596" s="212"/>
      <c r="L1596" s="213">
        <v>7.67</v>
      </c>
      <c r="M1596" s="212"/>
      <c r="N1596" s="214"/>
      <c r="Z1596" s="193"/>
      <c r="AA1596" s="200"/>
      <c r="AB1596" s="200"/>
      <c r="AF1596" s="109" t="s">
        <v>391</v>
      </c>
      <c r="AG1596" s="200"/>
      <c r="AK1596" s="200"/>
      <c r="AM1596" s="200"/>
    </row>
    <row r="1597" spans="1:39" s="108" customFormat="1" ht="12">
      <c r="A1597" s="205"/>
      <c r="B1597" s="204"/>
      <c r="C1597" s="1141" t="s">
        <v>392</v>
      </c>
      <c r="D1597" s="1141"/>
      <c r="E1597" s="1141"/>
      <c r="F1597" s="207"/>
      <c r="G1597" s="207"/>
      <c r="H1597" s="207"/>
      <c r="I1597" s="207"/>
      <c r="J1597" s="204"/>
      <c r="K1597" s="207"/>
      <c r="L1597" s="208">
        <v>6.91</v>
      </c>
      <c r="M1597" s="207"/>
      <c r="N1597" s="210"/>
      <c r="Z1597" s="193"/>
      <c r="AA1597" s="200"/>
      <c r="AB1597" s="200"/>
      <c r="AE1597" s="109" t="s">
        <v>392</v>
      </c>
      <c r="AG1597" s="200"/>
      <c r="AK1597" s="200"/>
      <c r="AM1597" s="200"/>
    </row>
    <row r="1598" spans="1:39" s="108" customFormat="1" ht="22.5" customHeight="1">
      <c r="A1598" s="205"/>
      <c r="B1598" s="204" t="s">
        <v>885</v>
      </c>
      <c r="C1598" s="1141" t="s">
        <v>886</v>
      </c>
      <c r="D1598" s="1141"/>
      <c r="E1598" s="1141"/>
      <c r="F1598" s="207" t="s">
        <v>395</v>
      </c>
      <c r="G1598" s="215">
        <v>97</v>
      </c>
      <c r="H1598" s="207"/>
      <c r="I1598" s="215">
        <v>97</v>
      </c>
      <c r="J1598" s="204"/>
      <c r="K1598" s="207"/>
      <c r="L1598" s="208">
        <v>6.7</v>
      </c>
      <c r="M1598" s="207"/>
      <c r="N1598" s="210"/>
      <c r="Z1598" s="193"/>
      <c r="AA1598" s="200"/>
      <c r="AB1598" s="200"/>
      <c r="AE1598" s="109" t="s">
        <v>886</v>
      </c>
      <c r="AG1598" s="200"/>
      <c r="AK1598" s="200"/>
      <c r="AM1598" s="200"/>
    </row>
    <row r="1599" spans="1:39" s="108" customFormat="1" ht="22.5" customHeight="1">
      <c r="A1599" s="205"/>
      <c r="B1599" s="204" t="s">
        <v>887</v>
      </c>
      <c r="C1599" s="1141" t="s">
        <v>888</v>
      </c>
      <c r="D1599" s="1141"/>
      <c r="E1599" s="1141"/>
      <c r="F1599" s="207" t="s">
        <v>395</v>
      </c>
      <c r="G1599" s="215">
        <v>51</v>
      </c>
      <c r="H1599" s="207"/>
      <c r="I1599" s="215">
        <v>51</v>
      </c>
      <c r="J1599" s="204"/>
      <c r="K1599" s="207"/>
      <c r="L1599" s="208">
        <v>3.52</v>
      </c>
      <c r="M1599" s="207"/>
      <c r="N1599" s="210"/>
      <c r="Z1599" s="193"/>
      <c r="AA1599" s="200"/>
      <c r="AB1599" s="200"/>
      <c r="AE1599" s="109" t="s">
        <v>888</v>
      </c>
      <c r="AG1599" s="200"/>
      <c r="AK1599" s="200"/>
      <c r="AM1599" s="200"/>
    </row>
    <row r="1600" spans="1:39" s="108" customFormat="1" ht="12" customHeight="1">
      <c r="A1600" s="216"/>
      <c r="B1600" s="217"/>
      <c r="C1600" s="1145" t="s">
        <v>398</v>
      </c>
      <c r="D1600" s="1145"/>
      <c r="E1600" s="1145"/>
      <c r="F1600" s="196"/>
      <c r="G1600" s="196"/>
      <c r="H1600" s="196"/>
      <c r="I1600" s="196"/>
      <c r="J1600" s="198"/>
      <c r="K1600" s="196"/>
      <c r="L1600" s="218">
        <v>17.89</v>
      </c>
      <c r="M1600" s="212"/>
      <c r="N1600" s="199"/>
      <c r="Z1600" s="193"/>
      <c r="AA1600" s="200"/>
      <c r="AB1600" s="200"/>
      <c r="AG1600" s="200" t="s">
        <v>398</v>
      </c>
      <c r="AK1600" s="200"/>
      <c r="AM1600" s="200"/>
    </row>
    <row r="1601" spans="1:39" s="108" customFormat="1" ht="33.75" customHeight="1">
      <c r="A1601" s="194" t="s">
        <v>2505</v>
      </c>
      <c r="B1601" s="195" t="s">
        <v>2506</v>
      </c>
      <c r="C1601" s="1145" t="s">
        <v>2507</v>
      </c>
      <c r="D1601" s="1145"/>
      <c r="E1601" s="1145"/>
      <c r="F1601" s="196" t="s">
        <v>486</v>
      </c>
      <c r="G1601" s="196"/>
      <c r="H1601" s="196"/>
      <c r="I1601" s="251">
        <v>1</v>
      </c>
      <c r="J1601" s="218">
        <v>209.93</v>
      </c>
      <c r="K1601" s="196"/>
      <c r="L1601" s="218">
        <v>209.93</v>
      </c>
      <c r="M1601" s="196"/>
      <c r="N1601" s="199"/>
      <c r="Z1601" s="193"/>
      <c r="AA1601" s="200"/>
      <c r="AB1601" s="200" t="s">
        <v>2507</v>
      </c>
      <c r="AG1601" s="200"/>
      <c r="AK1601" s="200"/>
      <c r="AM1601" s="200"/>
    </row>
    <row r="1602" spans="1:39" s="108" customFormat="1" ht="12" customHeight="1">
      <c r="A1602" s="216"/>
      <c r="B1602" s="217"/>
      <c r="C1602" s="1141" t="s">
        <v>923</v>
      </c>
      <c r="D1602" s="1141"/>
      <c r="E1602" s="1141"/>
      <c r="F1602" s="1141"/>
      <c r="G1602" s="1141"/>
      <c r="H1602" s="1141"/>
      <c r="I1602" s="1141"/>
      <c r="J1602" s="1141"/>
      <c r="K1602" s="1141"/>
      <c r="L1602" s="1141"/>
      <c r="M1602" s="1141"/>
      <c r="N1602" s="1146"/>
      <c r="Z1602" s="193"/>
      <c r="AA1602" s="200"/>
      <c r="AB1602" s="200"/>
      <c r="AG1602" s="200"/>
      <c r="AH1602" s="109" t="s">
        <v>923</v>
      </c>
      <c r="AK1602" s="200"/>
      <c r="AM1602" s="200"/>
    </row>
    <row r="1603" spans="1:39" s="108" customFormat="1" ht="12" customHeight="1">
      <c r="A1603" s="216"/>
      <c r="B1603" s="217"/>
      <c r="C1603" s="1145" t="s">
        <v>398</v>
      </c>
      <c r="D1603" s="1145"/>
      <c r="E1603" s="1145"/>
      <c r="F1603" s="196"/>
      <c r="G1603" s="196"/>
      <c r="H1603" s="196"/>
      <c r="I1603" s="196"/>
      <c r="J1603" s="198"/>
      <c r="K1603" s="196"/>
      <c r="L1603" s="218">
        <v>209.93</v>
      </c>
      <c r="M1603" s="212"/>
      <c r="N1603" s="199"/>
      <c r="Z1603" s="193"/>
      <c r="AA1603" s="200"/>
      <c r="AB1603" s="200"/>
      <c r="AG1603" s="200" t="s">
        <v>398</v>
      </c>
      <c r="AK1603" s="200"/>
      <c r="AM1603" s="200"/>
    </row>
    <row r="1604" spans="1:39" s="108" customFormat="1" ht="45" customHeight="1">
      <c r="A1604" s="194" t="s">
        <v>2508</v>
      </c>
      <c r="B1604" s="195" t="s">
        <v>2509</v>
      </c>
      <c r="C1604" s="1145" t="s">
        <v>2152</v>
      </c>
      <c r="D1604" s="1145"/>
      <c r="E1604" s="1145"/>
      <c r="F1604" s="196" t="s">
        <v>2067</v>
      </c>
      <c r="G1604" s="196"/>
      <c r="H1604" s="196"/>
      <c r="I1604" s="251">
        <v>1</v>
      </c>
      <c r="J1604" s="218">
        <v>611.66999999999996</v>
      </c>
      <c r="K1604" s="219">
        <v>1.04236</v>
      </c>
      <c r="L1604" s="218">
        <v>128.63</v>
      </c>
      <c r="M1604" s="247">
        <v>4.96</v>
      </c>
      <c r="N1604" s="262">
        <v>638</v>
      </c>
      <c r="Z1604" s="193"/>
      <c r="AA1604" s="200"/>
      <c r="AB1604" s="200" t="s">
        <v>2152</v>
      </c>
      <c r="AG1604" s="200"/>
      <c r="AK1604" s="200"/>
      <c r="AM1604" s="200"/>
    </row>
    <row r="1605" spans="1:39" s="108" customFormat="1" ht="12" customHeight="1">
      <c r="A1605" s="216"/>
      <c r="B1605" s="217"/>
      <c r="C1605" s="1141" t="s">
        <v>923</v>
      </c>
      <c r="D1605" s="1141"/>
      <c r="E1605" s="1141"/>
      <c r="F1605" s="1141"/>
      <c r="G1605" s="1141"/>
      <c r="H1605" s="1141"/>
      <c r="I1605" s="1141"/>
      <c r="J1605" s="1141"/>
      <c r="K1605" s="1141"/>
      <c r="L1605" s="1141"/>
      <c r="M1605" s="1141"/>
      <c r="N1605" s="1146"/>
      <c r="Z1605" s="193"/>
      <c r="AA1605" s="200"/>
      <c r="AB1605" s="200"/>
      <c r="AG1605" s="200"/>
      <c r="AH1605" s="109" t="s">
        <v>923</v>
      </c>
      <c r="AK1605" s="200"/>
      <c r="AM1605" s="200"/>
    </row>
    <row r="1606" spans="1:39" s="108" customFormat="1" ht="12" customHeight="1">
      <c r="A1606" s="201"/>
      <c r="B1606" s="202"/>
      <c r="C1606" s="1141" t="s">
        <v>2153</v>
      </c>
      <c r="D1606" s="1141"/>
      <c r="E1606" s="1141"/>
      <c r="F1606" s="1141"/>
      <c r="G1606" s="1141"/>
      <c r="H1606" s="1141"/>
      <c r="I1606" s="1141"/>
      <c r="J1606" s="1141"/>
      <c r="K1606" s="1141"/>
      <c r="L1606" s="1141"/>
      <c r="M1606" s="1141"/>
      <c r="N1606" s="1146"/>
      <c r="Z1606" s="193"/>
      <c r="AA1606" s="200"/>
      <c r="AB1606" s="200"/>
      <c r="AG1606" s="200"/>
      <c r="AI1606" s="109" t="s">
        <v>2153</v>
      </c>
      <c r="AK1606" s="200"/>
      <c r="AM1606" s="200"/>
    </row>
    <row r="1607" spans="1:39" s="108" customFormat="1" ht="22.5" customHeight="1">
      <c r="A1607" s="203"/>
      <c r="B1607" s="204" t="s">
        <v>925</v>
      </c>
      <c r="C1607" s="1141" t="s">
        <v>926</v>
      </c>
      <c r="D1607" s="1141"/>
      <c r="E1607" s="1141"/>
      <c r="F1607" s="1141"/>
      <c r="G1607" s="1141"/>
      <c r="H1607" s="1141"/>
      <c r="I1607" s="1141"/>
      <c r="J1607" s="1141"/>
      <c r="K1607" s="1141"/>
      <c r="L1607" s="1141"/>
      <c r="M1607" s="1141"/>
      <c r="N1607" s="1146"/>
      <c r="Z1607" s="193"/>
      <c r="AA1607" s="200"/>
      <c r="AB1607" s="200"/>
      <c r="AC1607" s="109" t="s">
        <v>926</v>
      </c>
      <c r="AG1607" s="200"/>
      <c r="AK1607" s="200"/>
      <c r="AM1607" s="200"/>
    </row>
    <row r="1608" spans="1:39" s="108" customFormat="1" ht="22.5" customHeight="1">
      <c r="A1608" s="203"/>
      <c r="B1608" s="204" t="s">
        <v>927</v>
      </c>
      <c r="C1608" s="1141" t="s">
        <v>928</v>
      </c>
      <c r="D1608" s="1141"/>
      <c r="E1608" s="1141"/>
      <c r="F1608" s="1141"/>
      <c r="G1608" s="1141"/>
      <c r="H1608" s="1141"/>
      <c r="I1608" s="1141"/>
      <c r="J1608" s="1141"/>
      <c r="K1608" s="1141"/>
      <c r="L1608" s="1141"/>
      <c r="M1608" s="1141"/>
      <c r="N1608" s="1146"/>
      <c r="Z1608" s="193"/>
      <c r="AA1608" s="200"/>
      <c r="AB1608" s="200"/>
      <c r="AC1608" s="109" t="s">
        <v>928</v>
      </c>
      <c r="AG1608" s="200"/>
      <c r="AK1608" s="200"/>
      <c r="AM1608" s="200"/>
    </row>
    <row r="1609" spans="1:39" s="108" customFormat="1" ht="12" customHeight="1">
      <c r="A1609" s="216"/>
      <c r="B1609" s="217"/>
      <c r="C1609" s="1145" t="s">
        <v>398</v>
      </c>
      <c r="D1609" s="1145"/>
      <c r="E1609" s="1145"/>
      <c r="F1609" s="196"/>
      <c r="G1609" s="196"/>
      <c r="H1609" s="196"/>
      <c r="I1609" s="196"/>
      <c r="J1609" s="198"/>
      <c r="K1609" s="196"/>
      <c r="L1609" s="218">
        <v>128.63</v>
      </c>
      <c r="M1609" s="212"/>
      <c r="N1609" s="262">
        <v>638</v>
      </c>
      <c r="Z1609" s="193"/>
      <c r="AA1609" s="200"/>
      <c r="AB1609" s="200"/>
      <c r="AG1609" s="200" t="s">
        <v>398</v>
      </c>
      <c r="AK1609" s="200"/>
      <c r="AM1609" s="200"/>
    </row>
    <row r="1610" spans="1:39" s="108" customFormat="1" ht="1.5" customHeight="1">
      <c r="A1610" s="224"/>
      <c r="B1610" s="217"/>
      <c r="C1610" s="217"/>
      <c r="D1610" s="217"/>
      <c r="E1610" s="217"/>
      <c r="F1610" s="225"/>
      <c r="G1610" s="225"/>
      <c r="H1610" s="225"/>
      <c r="I1610" s="225"/>
      <c r="J1610" s="226"/>
      <c r="K1610" s="225"/>
      <c r="L1610" s="226"/>
      <c r="M1610" s="207"/>
      <c r="N1610" s="226"/>
      <c r="Z1610" s="193"/>
      <c r="AA1610" s="200"/>
      <c r="AB1610" s="200"/>
      <c r="AG1610" s="200"/>
      <c r="AK1610" s="200"/>
      <c r="AM1610" s="200"/>
    </row>
    <row r="1611" spans="1:39" s="108" customFormat="1" ht="12" customHeight="1">
      <c r="A1611" s="227"/>
      <c r="B1611" s="198"/>
      <c r="C1611" s="1145" t="s">
        <v>2510</v>
      </c>
      <c r="D1611" s="1145"/>
      <c r="E1611" s="1145"/>
      <c r="F1611" s="1145"/>
      <c r="G1611" s="1145"/>
      <c r="H1611" s="1145"/>
      <c r="I1611" s="1145"/>
      <c r="J1611" s="1145"/>
      <c r="K1611" s="1145"/>
      <c r="L1611" s="228"/>
      <c r="M1611" s="229"/>
      <c r="N1611" s="230"/>
      <c r="Z1611" s="193"/>
      <c r="AA1611" s="200"/>
      <c r="AB1611" s="200"/>
      <c r="AG1611" s="200"/>
      <c r="AK1611" s="200" t="s">
        <v>2510</v>
      </c>
      <c r="AM1611" s="200"/>
    </row>
    <row r="1612" spans="1:39" s="108" customFormat="1" ht="12" customHeight="1">
      <c r="A1612" s="231"/>
      <c r="B1612" s="204"/>
      <c r="C1612" s="1141" t="s">
        <v>416</v>
      </c>
      <c r="D1612" s="1141"/>
      <c r="E1612" s="1141"/>
      <c r="F1612" s="1141"/>
      <c r="G1612" s="1141"/>
      <c r="H1612" s="1141"/>
      <c r="I1612" s="1141"/>
      <c r="J1612" s="1141"/>
      <c r="K1612" s="1141"/>
      <c r="L1612" s="232">
        <v>1319.62</v>
      </c>
      <c r="M1612" s="233"/>
      <c r="N1612" s="234"/>
      <c r="Z1612" s="193"/>
      <c r="AA1612" s="200"/>
      <c r="AB1612" s="200"/>
      <c r="AG1612" s="200"/>
      <c r="AK1612" s="200"/>
      <c r="AL1612" s="109" t="s">
        <v>416</v>
      </c>
      <c r="AM1612" s="200"/>
    </row>
    <row r="1613" spans="1:39" s="108" customFormat="1" ht="12" customHeight="1">
      <c r="A1613" s="231"/>
      <c r="B1613" s="204"/>
      <c r="C1613" s="1141" t="s">
        <v>417</v>
      </c>
      <c r="D1613" s="1141"/>
      <c r="E1613" s="1141"/>
      <c r="F1613" s="1141"/>
      <c r="G1613" s="1141"/>
      <c r="H1613" s="1141"/>
      <c r="I1613" s="1141"/>
      <c r="J1613" s="1141"/>
      <c r="K1613" s="1141"/>
      <c r="L1613" s="236"/>
      <c r="M1613" s="233"/>
      <c r="N1613" s="234"/>
      <c r="Z1613" s="193"/>
      <c r="AA1613" s="200"/>
      <c r="AB1613" s="200"/>
      <c r="AG1613" s="200"/>
      <c r="AK1613" s="200"/>
      <c r="AL1613" s="109" t="s">
        <v>417</v>
      </c>
      <c r="AM1613" s="200"/>
    </row>
    <row r="1614" spans="1:39" s="108" customFormat="1" ht="12" customHeight="1">
      <c r="A1614" s="231"/>
      <c r="B1614" s="204"/>
      <c r="C1614" s="1141" t="s">
        <v>488</v>
      </c>
      <c r="D1614" s="1141"/>
      <c r="E1614" s="1141"/>
      <c r="F1614" s="1141"/>
      <c r="G1614" s="1141"/>
      <c r="H1614" s="1141"/>
      <c r="I1614" s="1141"/>
      <c r="J1614" s="1141"/>
      <c r="K1614" s="1141"/>
      <c r="L1614" s="257">
        <v>116.8</v>
      </c>
      <c r="M1614" s="233"/>
      <c r="N1614" s="234"/>
      <c r="Z1614" s="193"/>
      <c r="AA1614" s="200"/>
      <c r="AB1614" s="200"/>
      <c r="AG1614" s="200"/>
      <c r="AK1614" s="200"/>
      <c r="AL1614" s="109" t="s">
        <v>488</v>
      </c>
      <c r="AM1614" s="200"/>
    </row>
    <row r="1615" spans="1:39" s="108" customFormat="1" ht="12" customHeight="1">
      <c r="A1615" s="231"/>
      <c r="B1615" s="204"/>
      <c r="C1615" s="1141" t="s">
        <v>418</v>
      </c>
      <c r="D1615" s="1141"/>
      <c r="E1615" s="1141"/>
      <c r="F1615" s="1141"/>
      <c r="G1615" s="1141"/>
      <c r="H1615" s="1141"/>
      <c r="I1615" s="1141"/>
      <c r="J1615" s="1141"/>
      <c r="K1615" s="1141"/>
      <c r="L1615" s="257">
        <v>75.12</v>
      </c>
      <c r="M1615" s="233"/>
      <c r="N1615" s="234"/>
      <c r="Z1615" s="193"/>
      <c r="AA1615" s="200"/>
      <c r="AB1615" s="200"/>
      <c r="AG1615" s="200"/>
      <c r="AK1615" s="200"/>
      <c r="AL1615" s="109" t="s">
        <v>418</v>
      </c>
      <c r="AM1615" s="200"/>
    </row>
    <row r="1616" spans="1:39" s="108" customFormat="1" ht="12" customHeight="1">
      <c r="A1616" s="231"/>
      <c r="B1616" s="204"/>
      <c r="C1616" s="1141" t="s">
        <v>419</v>
      </c>
      <c r="D1616" s="1141"/>
      <c r="E1616" s="1141"/>
      <c r="F1616" s="1141"/>
      <c r="G1616" s="1141"/>
      <c r="H1616" s="1141"/>
      <c r="I1616" s="1141"/>
      <c r="J1616" s="1141"/>
      <c r="K1616" s="1141"/>
      <c r="L1616" s="257">
        <v>8.43</v>
      </c>
      <c r="M1616" s="233"/>
      <c r="N1616" s="234"/>
      <c r="Z1616" s="193"/>
      <c r="AA1616" s="200"/>
      <c r="AB1616" s="200"/>
      <c r="AG1616" s="200"/>
      <c r="AK1616" s="200"/>
      <c r="AL1616" s="109" t="s">
        <v>419</v>
      </c>
      <c r="AM1616" s="200"/>
    </row>
    <row r="1617" spans="1:39" s="108" customFormat="1" ht="12" customHeight="1">
      <c r="A1617" s="231"/>
      <c r="B1617" s="204"/>
      <c r="C1617" s="1141" t="s">
        <v>420</v>
      </c>
      <c r="D1617" s="1141"/>
      <c r="E1617" s="1141"/>
      <c r="F1617" s="1141"/>
      <c r="G1617" s="1141"/>
      <c r="H1617" s="1141"/>
      <c r="I1617" s="1141"/>
      <c r="J1617" s="1141"/>
      <c r="K1617" s="1141"/>
      <c r="L1617" s="232">
        <v>1127.7</v>
      </c>
      <c r="M1617" s="233"/>
      <c r="N1617" s="234"/>
      <c r="Z1617" s="193"/>
      <c r="AA1617" s="200"/>
      <c r="AB1617" s="200"/>
      <c r="AG1617" s="200"/>
      <c r="AK1617" s="200"/>
      <c r="AL1617" s="109" t="s">
        <v>420</v>
      </c>
      <c r="AM1617" s="200"/>
    </row>
    <row r="1618" spans="1:39" s="108" customFormat="1" ht="12" customHeight="1">
      <c r="A1618" s="231"/>
      <c r="B1618" s="204"/>
      <c r="C1618" s="1141" t="s">
        <v>421</v>
      </c>
      <c r="D1618" s="1141"/>
      <c r="E1618" s="1141"/>
      <c r="F1618" s="1141"/>
      <c r="G1618" s="1141"/>
      <c r="H1618" s="1141"/>
      <c r="I1618" s="1141"/>
      <c r="J1618" s="1141"/>
      <c r="K1618" s="1141"/>
      <c r="L1618" s="232">
        <v>1121.1500000000001</v>
      </c>
      <c r="M1618" s="233"/>
      <c r="N1618" s="234"/>
      <c r="Z1618" s="193"/>
      <c r="AA1618" s="200"/>
      <c r="AB1618" s="200"/>
      <c r="AG1618" s="200"/>
      <c r="AK1618" s="200"/>
      <c r="AL1618" s="109" t="s">
        <v>421</v>
      </c>
      <c r="AM1618" s="200"/>
    </row>
    <row r="1619" spans="1:39" s="108" customFormat="1" ht="12" customHeight="1">
      <c r="A1619" s="231"/>
      <c r="B1619" s="204"/>
      <c r="C1619" s="1141" t="s">
        <v>417</v>
      </c>
      <c r="D1619" s="1141"/>
      <c r="E1619" s="1141"/>
      <c r="F1619" s="1141"/>
      <c r="G1619" s="1141"/>
      <c r="H1619" s="1141"/>
      <c r="I1619" s="1141"/>
      <c r="J1619" s="1141"/>
      <c r="K1619" s="1141"/>
      <c r="L1619" s="236"/>
      <c r="M1619" s="233"/>
      <c r="N1619" s="234"/>
      <c r="Z1619" s="193"/>
      <c r="AA1619" s="200"/>
      <c r="AB1619" s="200"/>
      <c r="AG1619" s="200"/>
      <c r="AK1619" s="200"/>
      <c r="AL1619" s="109" t="s">
        <v>417</v>
      </c>
      <c r="AM1619" s="200"/>
    </row>
    <row r="1620" spans="1:39" s="108" customFormat="1" ht="12" customHeight="1">
      <c r="A1620" s="231"/>
      <c r="B1620" s="204"/>
      <c r="C1620" s="1141" t="s">
        <v>492</v>
      </c>
      <c r="D1620" s="1141"/>
      <c r="E1620" s="1141"/>
      <c r="F1620" s="1141"/>
      <c r="G1620" s="1141"/>
      <c r="H1620" s="1141"/>
      <c r="I1620" s="1141"/>
      <c r="J1620" s="1141"/>
      <c r="K1620" s="1141"/>
      <c r="L1620" s="232">
        <v>1121.1500000000001</v>
      </c>
      <c r="M1620" s="233"/>
      <c r="N1620" s="234"/>
      <c r="Z1620" s="193"/>
      <c r="AA1620" s="200"/>
      <c r="AB1620" s="200"/>
      <c r="AG1620" s="200"/>
      <c r="AK1620" s="200"/>
      <c r="AL1620" s="109" t="s">
        <v>492</v>
      </c>
      <c r="AM1620" s="200"/>
    </row>
    <row r="1621" spans="1:39" s="108" customFormat="1" ht="12" customHeight="1">
      <c r="A1621" s="231"/>
      <c r="B1621" s="204"/>
      <c r="C1621" s="1141" t="s">
        <v>910</v>
      </c>
      <c r="D1621" s="1141"/>
      <c r="E1621" s="1141"/>
      <c r="F1621" s="1141"/>
      <c r="G1621" s="1141"/>
      <c r="H1621" s="1141"/>
      <c r="I1621" s="1141"/>
      <c r="J1621" s="1141"/>
      <c r="K1621" s="1141"/>
      <c r="L1621" s="257">
        <v>373.65</v>
      </c>
      <c r="M1621" s="233"/>
      <c r="N1621" s="234"/>
      <c r="Z1621" s="193"/>
      <c r="AA1621" s="200"/>
      <c r="AB1621" s="200"/>
      <c r="AG1621" s="200"/>
      <c r="AK1621" s="200"/>
      <c r="AL1621" s="109" t="s">
        <v>910</v>
      </c>
      <c r="AM1621" s="200"/>
    </row>
    <row r="1622" spans="1:39" s="108" customFormat="1" ht="12" customHeight="1">
      <c r="A1622" s="231"/>
      <c r="B1622" s="204"/>
      <c r="C1622" s="1141" t="s">
        <v>417</v>
      </c>
      <c r="D1622" s="1141"/>
      <c r="E1622" s="1141"/>
      <c r="F1622" s="1141"/>
      <c r="G1622" s="1141"/>
      <c r="H1622" s="1141"/>
      <c r="I1622" s="1141"/>
      <c r="J1622" s="1141"/>
      <c r="K1622" s="1141"/>
      <c r="L1622" s="236"/>
      <c r="M1622" s="233"/>
      <c r="N1622" s="234"/>
      <c r="Z1622" s="193"/>
      <c r="AA1622" s="200"/>
      <c r="AB1622" s="200"/>
      <c r="AG1622" s="200"/>
      <c r="AK1622" s="200"/>
      <c r="AL1622" s="109" t="s">
        <v>417</v>
      </c>
      <c r="AM1622" s="200"/>
    </row>
    <row r="1623" spans="1:39" s="108" customFormat="1" ht="12" customHeight="1">
      <c r="A1623" s="231"/>
      <c r="B1623" s="204"/>
      <c r="C1623" s="1141" t="s">
        <v>489</v>
      </c>
      <c r="D1623" s="1141"/>
      <c r="E1623" s="1141"/>
      <c r="F1623" s="1141"/>
      <c r="G1623" s="1141"/>
      <c r="H1623" s="1141"/>
      <c r="I1623" s="1141"/>
      <c r="J1623" s="1141"/>
      <c r="K1623" s="1141"/>
      <c r="L1623" s="257">
        <v>116.8</v>
      </c>
      <c r="M1623" s="233"/>
      <c r="N1623" s="234"/>
      <c r="Z1623" s="193"/>
      <c r="AA1623" s="200"/>
      <c r="AB1623" s="200"/>
      <c r="AG1623" s="200"/>
      <c r="AK1623" s="200"/>
      <c r="AL1623" s="109" t="s">
        <v>489</v>
      </c>
      <c r="AM1623" s="200"/>
    </row>
    <row r="1624" spans="1:39" s="108" customFormat="1" ht="12" customHeight="1">
      <c r="A1624" s="231"/>
      <c r="B1624" s="204"/>
      <c r="C1624" s="1141" t="s">
        <v>490</v>
      </c>
      <c r="D1624" s="1141"/>
      <c r="E1624" s="1141"/>
      <c r="F1624" s="1141"/>
      <c r="G1624" s="1141"/>
      <c r="H1624" s="1141"/>
      <c r="I1624" s="1141"/>
      <c r="J1624" s="1141"/>
      <c r="K1624" s="1141"/>
      <c r="L1624" s="257">
        <v>75.12</v>
      </c>
      <c r="M1624" s="233"/>
      <c r="N1624" s="234"/>
      <c r="Z1624" s="193"/>
      <c r="AA1624" s="200"/>
      <c r="AB1624" s="200"/>
      <c r="AG1624" s="200"/>
      <c r="AK1624" s="200"/>
      <c r="AL1624" s="109" t="s">
        <v>490</v>
      </c>
      <c r="AM1624" s="200"/>
    </row>
    <row r="1625" spans="1:39" s="108" customFormat="1" ht="12" customHeight="1">
      <c r="A1625" s="231"/>
      <c r="B1625" s="204"/>
      <c r="C1625" s="1141" t="s">
        <v>491</v>
      </c>
      <c r="D1625" s="1141"/>
      <c r="E1625" s="1141"/>
      <c r="F1625" s="1141"/>
      <c r="G1625" s="1141"/>
      <c r="H1625" s="1141"/>
      <c r="I1625" s="1141"/>
      <c r="J1625" s="1141"/>
      <c r="K1625" s="1141"/>
      <c r="L1625" s="257">
        <v>8.43</v>
      </c>
      <c r="M1625" s="233"/>
      <c r="N1625" s="234"/>
      <c r="Z1625" s="193"/>
      <c r="AA1625" s="200"/>
      <c r="AB1625" s="200"/>
      <c r="AG1625" s="200"/>
      <c r="AK1625" s="200"/>
      <c r="AL1625" s="109" t="s">
        <v>491</v>
      </c>
      <c r="AM1625" s="200"/>
    </row>
    <row r="1626" spans="1:39" s="108" customFormat="1" ht="12" customHeight="1">
      <c r="A1626" s="231"/>
      <c r="B1626" s="204"/>
      <c r="C1626" s="1141" t="s">
        <v>492</v>
      </c>
      <c r="D1626" s="1141"/>
      <c r="E1626" s="1141"/>
      <c r="F1626" s="1141"/>
      <c r="G1626" s="1141"/>
      <c r="H1626" s="1141"/>
      <c r="I1626" s="1141"/>
      <c r="J1626" s="1141"/>
      <c r="K1626" s="1141"/>
      <c r="L1626" s="257">
        <v>6.55</v>
      </c>
      <c r="M1626" s="233"/>
      <c r="N1626" s="234"/>
      <c r="Z1626" s="193"/>
      <c r="AA1626" s="200"/>
      <c r="AB1626" s="200"/>
      <c r="AG1626" s="200"/>
      <c r="AK1626" s="200"/>
      <c r="AL1626" s="109" t="s">
        <v>492</v>
      </c>
      <c r="AM1626" s="200"/>
    </row>
    <row r="1627" spans="1:39" s="108" customFormat="1" ht="12" customHeight="1">
      <c r="A1627" s="231"/>
      <c r="B1627" s="204"/>
      <c r="C1627" s="1141" t="s">
        <v>493</v>
      </c>
      <c r="D1627" s="1141"/>
      <c r="E1627" s="1141"/>
      <c r="F1627" s="1141"/>
      <c r="G1627" s="1141"/>
      <c r="H1627" s="1141"/>
      <c r="I1627" s="1141"/>
      <c r="J1627" s="1141"/>
      <c r="K1627" s="1141"/>
      <c r="L1627" s="257">
        <v>115.54</v>
      </c>
      <c r="M1627" s="233"/>
      <c r="N1627" s="234"/>
      <c r="Z1627" s="193"/>
      <c r="AA1627" s="200"/>
      <c r="AB1627" s="200"/>
      <c r="AG1627" s="200"/>
      <c r="AK1627" s="200"/>
      <c r="AL1627" s="109" t="s">
        <v>493</v>
      </c>
      <c r="AM1627" s="200"/>
    </row>
    <row r="1628" spans="1:39" s="108" customFormat="1" ht="12" customHeight="1">
      <c r="A1628" s="231"/>
      <c r="B1628" s="204"/>
      <c r="C1628" s="1141" t="s">
        <v>494</v>
      </c>
      <c r="D1628" s="1141"/>
      <c r="E1628" s="1141"/>
      <c r="F1628" s="1141"/>
      <c r="G1628" s="1141"/>
      <c r="H1628" s="1141"/>
      <c r="I1628" s="1141"/>
      <c r="J1628" s="1141"/>
      <c r="K1628" s="1141"/>
      <c r="L1628" s="257">
        <v>59.64</v>
      </c>
      <c r="M1628" s="233"/>
      <c r="N1628" s="234"/>
      <c r="Z1628" s="193"/>
      <c r="AA1628" s="200"/>
      <c r="AB1628" s="200"/>
      <c r="AG1628" s="200"/>
      <c r="AK1628" s="200"/>
      <c r="AL1628" s="109" t="s">
        <v>494</v>
      </c>
      <c r="AM1628" s="200"/>
    </row>
    <row r="1629" spans="1:39" s="108" customFormat="1" ht="12" customHeight="1">
      <c r="A1629" s="231"/>
      <c r="B1629" s="204"/>
      <c r="C1629" s="1141" t="s">
        <v>1100</v>
      </c>
      <c r="D1629" s="1141"/>
      <c r="E1629" s="1141"/>
      <c r="F1629" s="1141"/>
      <c r="G1629" s="1141"/>
      <c r="H1629" s="1141"/>
      <c r="I1629" s="1141"/>
      <c r="J1629" s="1141"/>
      <c r="K1629" s="1141"/>
      <c r="L1629" s="232">
        <v>17158.48</v>
      </c>
      <c r="M1629" s="233"/>
      <c r="N1629" s="234"/>
      <c r="Z1629" s="193"/>
      <c r="AA1629" s="200"/>
      <c r="AB1629" s="200"/>
      <c r="AG1629" s="200"/>
      <c r="AK1629" s="200"/>
      <c r="AL1629" s="109" t="s">
        <v>1100</v>
      </c>
      <c r="AM1629" s="200"/>
    </row>
    <row r="1630" spans="1:39" s="108" customFormat="1" ht="12" customHeight="1">
      <c r="A1630" s="231"/>
      <c r="B1630" s="204"/>
      <c r="C1630" s="1141" t="s">
        <v>1101</v>
      </c>
      <c r="D1630" s="1141"/>
      <c r="E1630" s="1141"/>
      <c r="F1630" s="1141"/>
      <c r="G1630" s="1141"/>
      <c r="H1630" s="1141"/>
      <c r="I1630" s="1141"/>
      <c r="J1630" s="1141"/>
      <c r="K1630" s="1141"/>
      <c r="L1630" s="232">
        <v>15236.64</v>
      </c>
      <c r="M1630" s="233"/>
      <c r="N1630" s="234"/>
      <c r="Z1630" s="193"/>
      <c r="AA1630" s="200"/>
      <c r="AB1630" s="200"/>
      <c r="AG1630" s="200"/>
      <c r="AK1630" s="200"/>
      <c r="AL1630" s="109" t="s">
        <v>1101</v>
      </c>
      <c r="AM1630" s="200"/>
    </row>
    <row r="1631" spans="1:39" s="108" customFormat="1" ht="12" customHeight="1">
      <c r="A1631" s="231"/>
      <c r="B1631" s="204"/>
      <c r="C1631" s="1141" t="s">
        <v>1102</v>
      </c>
      <c r="D1631" s="1141"/>
      <c r="E1631" s="1141"/>
      <c r="F1631" s="1141"/>
      <c r="G1631" s="1141"/>
      <c r="H1631" s="1141"/>
      <c r="I1631" s="1141"/>
      <c r="J1631" s="1141"/>
      <c r="K1631" s="1141"/>
      <c r="L1631" s="232">
        <v>1921.84</v>
      </c>
      <c r="M1631" s="233"/>
      <c r="N1631" s="234"/>
      <c r="Z1631" s="193"/>
      <c r="AA1631" s="200"/>
      <c r="AB1631" s="200"/>
      <c r="AG1631" s="200"/>
      <c r="AK1631" s="200"/>
      <c r="AL1631" s="109" t="s">
        <v>1102</v>
      </c>
      <c r="AM1631" s="200"/>
    </row>
    <row r="1632" spans="1:39" s="108" customFormat="1" ht="12" customHeight="1">
      <c r="A1632" s="231"/>
      <c r="B1632" s="204"/>
      <c r="C1632" s="1141" t="s">
        <v>431</v>
      </c>
      <c r="D1632" s="1141"/>
      <c r="E1632" s="1141"/>
      <c r="F1632" s="1141"/>
      <c r="G1632" s="1141"/>
      <c r="H1632" s="1141"/>
      <c r="I1632" s="1141"/>
      <c r="J1632" s="1141"/>
      <c r="K1632" s="1141"/>
      <c r="L1632" s="257">
        <v>125.23</v>
      </c>
      <c r="M1632" s="233"/>
      <c r="N1632" s="234"/>
      <c r="Z1632" s="193"/>
      <c r="AA1632" s="200"/>
      <c r="AB1632" s="200"/>
      <c r="AG1632" s="200"/>
      <c r="AK1632" s="200"/>
      <c r="AL1632" s="109" t="s">
        <v>431</v>
      </c>
      <c r="AM1632" s="200"/>
    </row>
    <row r="1633" spans="1:39" s="108" customFormat="1" ht="12" customHeight="1">
      <c r="A1633" s="231"/>
      <c r="B1633" s="204"/>
      <c r="C1633" s="1141" t="s">
        <v>432</v>
      </c>
      <c r="D1633" s="1141"/>
      <c r="E1633" s="1141"/>
      <c r="F1633" s="1141"/>
      <c r="G1633" s="1141"/>
      <c r="H1633" s="1141"/>
      <c r="I1633" s="1141"/>
      <c r="J1633" s="1141"/>
      <c r="K1633" s="1141"/>
      <c r="L1633" s="257">
        <v>115.54</v>
      </c>
      <c r="M1633" s="233"/>
      <c r="N1633" s="234"/>
      <c r="Z1633" s="193"/>
      <c r="AA1633" s="200"/>
      <c r="AB1633" s="200"/>
      <c r="AG1633" s="200"/>
      <c r="AK1633" s="200"/>
      <c r="AL1633" s="109" t="s">
        <v>432</v>
      </c>
      <c r="AM1633" s="200"/>
    </row>
    <row r="1634" spans="1:39" s="108" customFormat="1" ht="12" customHeight="1">
      <c r="A1634" s="231"/>
      <c r="B1634" s="204"/>
      <c r="C1634" s="1141" t="s">
        <v>433</v>
      </c>
      <c r="D1634" s="1141"/>
      <c r="E1634" s="1141"/>
      <c r="F1634" s="1141"/>
      <c r="G1634" s="1141"/>
      <c r="H1634" s="1141"/>
      <c r="I1634" s="1141"/>
      <c r="J1634" s="1141"/>
      <c r="K1634" s="1141"/>
      <c r="L1634" s="257">
        <v>59.64</v>
      </c>
      <c r="M1634" s="233"/>
      <c r="N1634" s="234"/>
      <c r="Z1634" s="193"/>
      <c r="AA1634" s="200"/>
      <c r="AB1634" s="200"/>
      <c r="AG1634" s="200"/>
      <c r="AK1634" s="200"/>
      <c r="AL1634" s="109" t="s">
        <v>433</v>
      </c>
      <c r="AM1634" s="200"/>
    </row>
    <row r="1635" spans="1:39" s="108" customFormat="1" ht="12" customHeight="1">
      <c r="A1635" s="231"/>
      <c r="B1635" s="226"/>
      <c r="C1635" s="1142" t="s">
        <v>2511</v>
      </c>
      <c r="D1635" s="1142"/>
      <c r="E1635" s="1142"/>
      <c r="F1635" s="1142"/>
      <c r="G1635" s="1142"/>
      <c r="H1635" s="1142"/>
      <c r="I1635" s="1142"/>
      <c r="J1635" s="1142"/>
      <c r="K1635" s="1142"/>
      <c r="L1635" s="239">
        <v>18653.28</v>
      </c>
      <c r="M1635" s="240"/>
      <c r="N1635" s="253"/>
      <c r="Z1635" s="193"/>
      <c r="AA1635" s="200"/>
      <c r="AB1635" s="200"/>
      <c r="AG1635" s="200"/>
      <c r="AK1635" s="200"/>
      <c r="AM1635" s="200" t="s">
        <v>2511</v>
      </c>
    </row>
    <row r="1636" spans="1:39" s="108" customFormat="1" ht="12" customHeight="1">
      <c r="A1636" s="231"/>
      <c r="B1636" s="204"/>
      <c r="C1636" s="1141" t="s">
        <v>417</v>
      </c>
      <c r="D1636" s="1141"/>
      <c r="E1636" s="1141"/>
      <c r="F1636" s="1141"/>
      <c r="G1636" s="1141"/>
      <c r="H1636" s="1141"/>
      <c r="I1636" s="1141"/>
      <c r="J1636" s="1141"/>
      <c r="K1636" s="1141"/>
      <c r="L1636" s="236"/>
      <c r="M1636" s="233"/>
      <c r="N1636" s="234"/>
      <c r="Z1636" s="193"/>
      <c r="AA1636" s="200"/>
      <c r="AB1636" s="200"/>
      <c r="AG1636" s="200"/>
      <c r="AK1636" s="200"/>
      <c r="AL1636" s="109" t="s">
        <v>417</v>
      </c>
      <c r="AM1636" s="200"/>
    </row>
    <row r="1637" spans="1:39" s="108" customFormat="1" ht="12" customHeight="1">
      <c r="A1637" s="231"/>
      <c r="B1637" s="204"/>
      <c r="C1637" s="1141" t="s">
        <v>1104</v>
      </c>
      <c r="D1637" s="1141"/>
      <c r="E1637" s="1141"/>
      <c r="F1637" s="1141"/>
      <c r="G1637" s="1141"/>
      <c r="H1637" s="1141"/>
      <c r="I1637" s="1141"/>
      <c r="J1637" s="1141"/>
      <c r="K1637" s="1141"/>
      <c r="L1637" s="232">
        <v>14995.57</v>
      </c>
      <c r="M1637" s="233"/>
      <c r="N1637" s="234"/>
      <c r="Z1637" s="193"/>
      <c r="AA1637" s="200"/>
      <c r="AB1637" s="200"/>
      <c r="AG1637" s="200"/>
      <c r="AK1637" s="200"/>
      <c r="AL1637" s="109" t="s">
        <v>1104</v>
      </c>
      <c r="AM1637" s="200"/>
    </row>
    <row r="1638" spans="1:39" s="108" customFormat="1" ht="12" customHeight="1">
      <c r="A1638" s="1089" t="s">
        <v>2512</v>
      </c>
      <c r="B1638" s="1090"/>
      <c r="C1638" s="1090"/>
      <c r="D1638" s="1090"/>
      <c r="E1638" s="1090"/>
      <c r="F1638" s="1090"/>
      <c r="G1638" s="1090"/>
      <c r="H1638" s="1090"/>
      <c r="I1638" s="1090"/>
      <c r="J1638" s="1090"/>
      <c r="K1638" s="1090"/>
      <c r="L1638" s="1090"/>
      <c r="M1638" s="1090"/>
      <c r="N1638" s="1095"/>
      <c r="Z1638" s="193" t="s">
        <v>2512</v>
      </c>
      <c r="AA1638" s="200"/>
      <c r="AB1638" s="200"/>
      <c r="AG1638" s="200"/>
      <c r="AK1638" s="200"/>
      <c r="AM1638" s="200"/>
    </row>
    <row r="1639" spans="1:39" s="108" customFormat="1" ht="22.5" customHeight="1">
      <c r="A1639" s="194" t="s">
        <v>2513</v>
      </c>
      <c r="B1639" s="195" t="s">
        <v>1068</v>
      </c>
      <c r="C1639" s="1145" t="s">
        <v>1069</v>
      </c>
      <c r="D1639" s="1145"/>
      <c r="E1639" s="1145"/>
      <c r="F1639" s="196" t="s">
        <v>486</v>
      </c>
      <c r="G1639" s="196"/>
      <c r="H1639" s="196"/>
      <c r="I1639" s="251">
        <v>2</v>
      </c>
      <c r="J1639" s="198"/>
      <c r="K1639" s="196"/>
      <c r="L1639" s="198"/>
      <c r="M1639" s="196"/>
      <c r="N1639" s="199"/>
      <c r="Z1639" s="193"/>
      <c r="AA1639" s="200"/>
      <c r="AB1639" s="200" t="s">
        <v>1069</v>
      </c>
      <c r="AG1639" s="200"/>
      <c r="AK1639" s="200"/>
      <c r="AM1639" s="200"/>
    </row>
    <row r="1640" spans="1:39" s="108" customFormat="1" ht="33.75" customHeight="1">
      <c r="A1640" s="203"/>
      <c r="B1640" s="204" t="s">
        <v>385</v>
      </c>
      <c r="C1640" s="1141" t="s">
        <v>386</v>
      </c>
      <c r="D1640" s="1141"/>
      <c r="E1640" s="1141"/>
      <c r="F1640" s="1141"/>
      <c r="G1640" s="1141"/>
      <c r="H1640" s="1141"/>
      <c r="I1640" s="1141"/>
      <c r="J1640" s="1141"/>
      <c r="K1640" s="1141"/>
      <c r="L1640" s="1141"/>
      <c r="M1640" s="1141"/>
      <c r="N1640" s="1146"/>
      <c r="Z1640" s="193"/>
      <c r="AA1640" s="200"/>
      <c r="AB1640" s="200"/>
      <c r="AC1640" s="109" t="s">
        <v>386</v>
      </c>
      <c r="AG1640" s="200"/>
      <c r="AK1640" s="200"/>
      <c r="AM1640" s="200"/>
    </row>
    <row r="1641" spans="1:39" s="108" customFormat="1" ht="12">
      <c r="A1641" s="205"/>
      <c r="B1641" s="206">
        <v>1</v>
      </c>
      <c r="C1641" s="1141" t="s">
        <v>446</v>
      </c>
      <c r="D1641" s="1141"/>
      <c r="E1641" s="1141"/>
      <c r="F1641" s="207"/>
      <c r="G1641" s="207"/>
      <c r="H1641" s="207"/>
      <c r="I1641" s="207"/>
      <c r="J1641" s="208">
        <v>8.9</v>
      </c>
      <c r="K1641" s="209">
        <v>1.25</v>
      </c>
      <c r="L1641" s="208">
        <v>22.25</v>
      </c>
      <c r="M1641" s="207"/>
      <c r="N1641" s="210"/>
      <c r="Z1641" s="193"/>
      <c r="AA1641" s="200"/>
      <c r="AB1641" s="200"/>
      <c r="AD1641" s="109" t="s">
        <v>446</v>
      </c>
      <c r="AG1641" s="200"/>
      <c r="AK1641" s="200"/>
      <c r="AM1641" s="200"/>
    </row>
    <row r="1642" spans="1:39" s="108" customFormat="1" ht="12">
      <c r="A1642" s="205"/>
      <c r="B1642" s="206">
        <v>2</v>
      </c>
      <c r="C1642" s="1141" t="s">
        <v>387</v>
      </c>
      <c r="D1642" s="1141"/>
      <c r="E1642" s="1141"/>
      <c r="F1642" s="207"/>
      <c r="G1642" s="207"/>
      <c r="H1642" s="207"/>
      <c r="I1642" s="207"/>
      <c r="J1642" s="208">
        <v>0.66</v>
      </c>
      <c r="K1642" s="209">
        <v>1.25</v>
      </c>
      <c r="L1642" s="208">
        <v>1.65</v>
      </c>
      <c r="M1642" s="207"/>
      <c r="N1642" s="210"/>
      <c r="Z1642" s="193"/>
      <c r="AA1642" s="200"/>
      <c r="AB1642" s="200"/>
      <c r="AD1642" s="109" t="s">
        <v>387</v>
      </c>
      <c r="AG1642" s="200"/>
      <c r="AK1642" s="200"/>
      <c r="AM1642" s="200"/>
    </row>
    <row r="1643" spans="1:39" s="108" customFormat="1" ht="12">
      <c r="A1643" s="205"/>
      <c r="B1643" s="206">
        <v>3</v>
      </c>
      <c r="C1643" s="1141" t="s">
        <v>388</v>
      </c>
      <c r="D1643" s="1141"/>
      <c r="E1643" s="1141"/>
      <c r="F1643" s="207"/>
      <c r="G1643" s="207"/>
      <c r="H1643" s="207"/>
      <c r="I1643" s="207"/>
      <c r="J1643" s="208">
        <v>0.12</v>
      </c>
      <c r="K1643" s="209">
        <v>1.25</v>
      </c>
      <c r="L1643" s="208">
        <v>0.3</v>
      </c>
      <c r="M1643" s="207"/>
      <c r="N1643" s="210"/>
      <c r="Z1643" s="193"/>
      <c r="AA1643" s="200"/>
      <c r="AB1643" s="200"/>
      <c r="AD1643" s="109" t="s">
        <v>388</v>
      </c>
      <c r="AG1643" s="200"/>
      <c r="AK1643" s="200"/>
      <c r="AM1643" s="200"/>
    </row>
    <row r="1644" spans="1:39" s="108" customFormat="1" ht="12">
      <c r="A1644" s="205"/>
      <c r="B1644" s="206">
        <v>4</v>
      </c>
      <c r="C1644" s="1141" t="s">
        <v>447</v>
      </c>
      <c r="D1644" s="1141"/>
      <c r="E1644" s="1141"/>
      <c r="F1644" s="207"/>
      <c r="G1644" s="207"/>
      <c r="H1644" s="207"/>
      <c r="I1644" s="207"/>
      <c r="J1644" s="208">
        <v>0.18</v>
      </c>
      <c r="K1644" s="207"/>
      <c r="L1644" s="208">
        <v>0.36</v>
      </c>
      <c r="M1644" s="207"/>
      <c r="N1644" s="210"/>
      <c r="Z1644" s="193"/>
      <c r="AA1644" s="200"/>
      <c r="AB1644" s="200"/>
      <c r="AD1644" s="109" t="s">
        <v>447</v>
      </c>
      <c r="AG1644" s="200"/>
      <c r="AK1644" s="200"/>
      <c r="AM1644" s="200"/>
    </row>
    <row r="1645" spans="1:39" s="108" customFormat="1" ht="12">
      <c r="A1645" s="205"/>
      <c r="B1645" s="204"/>
      <c r="C1645" s="1141" t="s">
        <v>448</v>
      </c>
      <c r="D1645" s="1141"/>
      <c r="E1645" s="1141"/>
      <c r="F1645" s="207" t="s">
        <v>390</v>
      </c>
      <c r="G1645" s="209">
        <v>1.03</v>
      </c>
      <c r="H1645" s="209">
        <v>1.25</v>
      </c>
      <c r="I1645" s="254">
        <v>2.5750000000000002</v>
      </c>
      <c r="J1645" s="204"/>
      <c r="K1645" s="207"/>
      <c r="L1645" s="204"/>
      <c r="M1645" s="207"/>
      <c r="N1645" s="210"/>
      <c r="Z1645" s="193"/>
      <c r="AA1645" s="200"/>
      <c r="AB1645" s="200"/>
      <c r="AE1645" s="109" t="s">
        <v>448</v>
      </c>
      <c r="AG1645" s="200"/>
      <c r="AK1645" s="200"/>
      <c r="AM1645" s="200"/>
    </row>
    <row r="1646" spans="1:39" s="108" customFormat="1" ht="12">
      <c r="A1646" s="205"/>
      <c r="B1646" s="204"/>
      <c r="C1646" s="1141" t="s">
        <v>389</v>
      </c>
      <c r="D1646" s="1141"/>
      <c r="E1646" s="1141"/>
      <c r="F1646" s="207" t="s">
        <v>390</v>
      </c>
      <c r="G1646" s="209">
        <v>0.01</v>
      </c>
      <c r="H1646" s="209">
        <v>1.25</v>
      </c>
      <c r="I1646" s="254">
        <v>2.5000000000000001E-2</v>
      </c>
      <c r="J1646" s="204"/>
      <c r="K1646" s="207"/>
      <c r="L1646" s="204"/>
      <c r="M1646" s="207"/>
      <c r="N1646" s="210"/>
      <c r="Z1646" s="193"/>
      <c r="AA1646" s="200"/>
      <c r="AB1646" s="200"/>
      <c r="AE1646" s="109" t="s">
        <v>389</v>
      </c>
      <c r="AG1646" s="200"/>
      <c r="AK1646" s="200"/>
      <c r="AM1646" s="200"/>
    </row>
    <row r="1647" spans="1:39" s="108" customFormat="1" ht="12" customHeight="1">
      <c r="A1647" s="205"/>
      <c r="B1647" s="204"/>
      <c r="C1647" s="1150" t="s">
        <v>391</v>
      </c>
      <c r="D1647" s="1150"/>
      <c r="E1647" s="1150"/>
      <c r="F1647" s="212"/>
      <c r="G1647" s="212"/>
      <c r="H1647" s="212"/>
      <c r="I1647" s="212"/>
      <c r="J1647" s="213">
        <v>9.74</v>
      </c>
      <c r="K1647" s="212"/>
      <c r="L1647" s="213">
        <v>24.26</v>
      </c>
      <c r="M1647" s="212"/>
      <c r="N1647" s="214"/>
      <c r="Z1647" s="193"/>
      <c r="AA1647" s="200"/>
      <c r="AB1647" s="200"/>
      <c r="AF1647" s="109" t="s">
        <v>391</v>
      </c>
      <c r="AG1647" s="200"/>
      <c r="AK1647" s="200"/>
      <c r="AM1647" s="200"/>
    </row>
    <row r="1648" spans="1:39" s="108" customFormat="1" ht="12">
      <c r="A1648" s="205"/>
      <c r="B1648" s="204"/>
      <c r="C1648" s="1141" t="s">
        <v>392</v>
      </c>
      <c r="D1648" s="1141"/>
      <c r="E1648" s="1141"/>
      <c r="F1648" s="207"/>
      <c r="G1648" s="207"/>
      <c r="H1648" s="207"/>
      <c r="I1648" s="207"/>
      <c r="J1648" s="204"/>
      <c r="K1648" s="207"/>
      <c r="L1648" s="208">
        <v>22.55</v>
      </c>
      <c r="M1648" s="207"/>
      <c r="N1648" s="210"/>
      <c r="Z1648" s="193"/>
      <c r="AA1648" s="200"/>
      <c r="AB1648" s="200"/>
      <c r="AE1648" s="109" t="s">
        <v>392</v>
      </c>
      <c r="AG1648" s="200"/>
      <c r="AK1648" s="200"/>
      <c r="AM1648" s="200"/>
    </row>
    <row r="1649" spans="1:39" s="108" customFormat="1" ht="22.5" customHeight="1">
      <c r="A1649" s="205"/>
      <c r="B1649" s="204" t="s">
        <v>916</v>
      </c>
      <c r="C1649" s="1141" t="s">
        <v>917</v>
      </c>
      <c r="D1649" s="1141"/>
      <c r="E1649" s="1141"/>
      <c r="F1649" s="207" t="s">
        <v>395</v>
      </c>
      <c r="G1649" s="215">
        <v>90</v>
      </c>
      <c r="H1649" s="207"/>
      <c r="I1649" s="215">
        <v>90</v>
      </c>
      <c r="J1649" s="204"/>
      <c r="K1649" s="207"/>
      <c r="L1649" s="208">
        <v>20.3</v>
      </c>
      <c r="M1649" s="207"/>
      <c r="N1649" s="210"/>
      <c r="Z1649" s="193"/>
      <c r="AA1649" s="200"/>
      <c r="AB1649" s="200"/>
      <c r="AE1649" s="109" t="s">
        <v>917</v>
      </c>
      <c r="AG1649" s="200"/>
      <c r="AK1649" s="200"/>
      <c r="AM1649" s="200"/>
    </row>
    <row r="1650" spans="1:39" s="108" customFormat="1" ht="22.5" customHeight="1">
      <c r="A1650" s="205"/>
      <c r="B1650" s="204" t="s">
        <v>918</v>
      </c>
      <c r="C1650" s="1141" t="s">
        <v>919</v>
      </c>
      <c r="D1650" s="1141"/>
      <c r="E1650" s="1141"/>
      <c r="F1650" s="207" t="s">
        <v>395</v>
      </c>
      <c r="G1650" s="215">
        <v>46</v>
      </c>
      <c r="H1650" s="207"/>
      <c r="I1650" s="215">
        <v>46</v>
      </c>
      <c r="J1650" s="204"/>
      <c r="K1650" s="207"/>
      <c r="L1650" s="208">
        <v>10.37</v>
      </c>
      <c r="M1650" s="207"/>
      <c r="N1650" s="210"/>
      <c r="Z1650" s="193"/>
      <c r="AA1650" s="200"/>
      <c r="AB1650" s="200"/>
      <c r="AE1650" s="109" t="s">
        <v>919</v>
      </c>
      <c r="AG1650" s="200"/>
      <c r="AK1650" s="200"/>
      <c r="AM1650" s="200"/>
    </row>
    <row r="1651" spans="1:39" s="108" customFormat="1" ht="12" customHeight="1">
      <c r="A1651" s="216"/>
      <c r="B1651" s="217"/>
      <c r="C1651" s="1145" t="s">
        <v>398</v>
      </c>
      <c r="D1651" s="1145"/>
      <c r="E1651" s="1145"/>
      <c r="F1651" s="196"/>
      <c r="G1651" s="196"/>
      <c r="H1651" s="196"/>
      <c r="I1651" s="196"/>
      <c r="J1651" s="198"/>
      <c r="K1651" s="196"/>
      <c r="L1651" s="218">
        <v>54.93</v>
      </c>
      <c r="M1651" s="212"/>
      <c r="N1651" s="199"/>
      <c r="Z1651" s="193"/>
      <c r="AA1651" s="200"/>
      <c r="AB1651" s="200"/>
      <c r="AG1651" s="200" t="s">
        <v>398</v>
      </c>
      <c r="AK1651" s="200"/>
      <c r="AM1651" s="200"/>
    </row>
    <row r="1652" spans="1:39" s="108" customFormat="1" ht="45" customHeight="1">
      <c r="A1652" s="194" t="s">
        <v>2514</v>
      </c>
      <c r="B1652" s="195" t="s">
        <v>2428</v>
      </c>
      <c r="C1652" s="1145" t="s">
        <v>2429</v>
      </c>
      <c r="D1652" s="1145"/>
      <c r="E1652" s="1145"/>
      <c r="F1652" s="196" t="s">
        <v>486</v>
      </c>
      <c r="G1652" s="196"/>
      <c r="H1652" s="196"/>
      <c r="I1652" s="251">
        <v>1</v>
      </c>
      <c r="J1652" s="222">
        <v>169565</v>
      </c>
      <c r="K1652" s="219">
        <v>1.04236</v>
      </c>
      <c r="L1652" s="222">
        <v>35634.68</v>
      </c>
      <c r="M1652" s="247">
        <v>4.96</v>
      </c>
      <c r="N1652" s="260">
        <v>176748</v>
      </c>
      <c r="Z1652" s="193"/>
      <c r="AA1652" s="200"/>
      <c r="AB1652" s="200" t="s">
        <v>2429</v>
      </c>
      <c r="AG1652" s="200"/>
      <c r="AK1652" s="200"/>
      <c r="AM1652" s="200"/>
    </row>
    <row r="1653" spans="1:39" s="108" customFormat="1" ht="12" customHeight="1">
      <c r="A1653" s="216"/>
      <c r="B1653" s="217"/>
      <c r="C1653" s="1141" t="s">
        <v>1043</v>
      </c>
      <c r="D1653" s="1141"/>
      <c r="E1653" s="1141"/>
      <c r="F1653" s="1141"/>
      <c r="G1653" s="1141"/>
      <c r="H1653" s="1141"/>
      <c r="I1653" s="1141"/>
      <c r="J1653" s="1141"/>
      <c r="K1653" s="1141"/>
      <c r="L1653" s="1141"/>
      <c r="M1653" s="1141"/>
      <c r="N1653" s="1146"/>
      <c r="Z1653" s="193"/>
      <c r="AA1653" s="200"/>
      <c r="AB1653" s="200"/>
      <c r="AG1653" s="200"/>
      <c r="AH1653" s="109" t="s">
        <v>1043</v>
      </c>
      <c r="AK1653" s="200"/>
      <c r="AM1653" s="200"/>
    </row>
    <row r="1654" spans="1:39" s="108" customFormat="1" ht="12" customHeight="1">
      <c r="A1654" s="201"/>
      <c r="B1654" s="202"/>
      <c r="C1654" s="1141" t="s">
        <v>2430</v>
      </c>
      <c r="D1654" s="1141"/>
      <c r="E1654" s="1141"/>
      <c r="F1654" s="1141"/>
      <c r="G1654" s="1141"/>
      <c r="H1654" s="1141"/>
      <c r="I1654" s="1141"/>
      <c r="J1654" s="1141"/>
      <c r="K1654" s="1141"/>
      <c r="L1654" s="1141"/>
      <c r="M1654" s="1141"/>
      <c r="N1654" s="1146"/>
      <c r="Z1654" s="193"/>
      <c r="AA1654" s="200"/>
      <c r="AB1654" s="200"/>
      <c r="AG1654" s="200"/>
      <c r="AI1654" s="109" t="s">
        <v>2430</v>
      </c>
      <c r="AK1654" s="200"/>
      <c r="AM1654" s="200"/>
    </row>
    <row r="1655" spans="1:39" s="108" customFormat="1" ht="22.5" customHeight="1">
      <c r="A1655" s="203"/>
      <c r="B1655" s="204" t="s">
        <v>925</v>
      </c>
      <c r="C1655" s="1141" t="s">
        <v>926</v>
      </c>
      <c r="D1655" s="1141"/>
      <c r="E1655" s="1141"/>
      <c r="F1655" s="1141"/>
      <c r="G1655" s="1141"/>
      <c r="H1655" s="1141"/>
      <c r="I1655" s="1141"/>
      <c r="J1655" s="1141"/>
      <c r="K1655" s="1141"/>
      <c r="L1655" s="1141"/>
      <c r="M1655" s="1141"/>
      <c r="N1655" s="1146"/>
      <c r="Z1655" s="193"/>
      <c r="AA1655" s="200"/>
      <c r="AB1655" s="200"/>
      <c r="AC1655" s="109" t="s">
        <v>926</v>
      </c>
      <c r="AG1655" s="200"/>
      <c r="AK1655" s="200"/>
      <c r="AM1655" s="200"/>
    </row>
    <row r="1656" spans="1:39" s="108" customFormat="1" ht="22.5" customHeight="1">
      <c r="A1656" s="203"/>
      <c r="B1656" s="204" t="s">
        <v>927</v>
      </c>
      <c r="C1656" s="1141" t="s">
        <v>928</v>
      </c>
      <c r="D1656" s="1141"/>
      <c r="E1656" s="1141"/>
      <c r="F1656" s="1141"/>
      <c r="G1656" s="1141"/>
      <c r="H1656" s="1141"/>
      <c r="I1656" s="1141"/>
      <c r="J1656" s="1141"/>
      <c r="K1656" s="1141"/>
      <c r="L1656" s="1141"/>
      <c r="M1656" s="1141"/>
      <c r="N1656" s="1146"/>
      <c r="Z1656" s="193"/>
      <c r="AA1656" s="200"/>
      <c r="AB1656" s="200"/>
      <c r="AC1656" s="109" t="s">
        <v>928</v>
      </c>
      <c r="AG1656" s="200"/>
      <c r="AK1656" s="200"/>
      <c r="AM1656" s="200"/>
    </row>
    <row r="1657" spans="1:39" s="108" customFormat="1" ht="12" customHeight="1">
      <c r="A1657" s="216"/>
      <c r="B1657" s="217"/>
      <c r="C1657" s="1145" t="s">
        <v>398</v>
      </c>
      <c r="D1657" s="1145"/>
      <c r="E1657" s="1145"/>
      <c r="F1657" s="196"/>
      <c r="G1657" s="196"/>
      <c r="H1657" s="196"/>
      <c r="I1657" s="196"/>
      <c r="J1657" s="198"/>
      <c r="K1657" s="196"/>
      <c r="L1657" s="222">
        <v>35634.68</v>
      </c>
      <c r="M1657" s="212"/>
      <c r="N1657" s="260">
        <v>176748</v>
      </c>
      <c r="Z1657" s="193"/>
      <c r="AA1657" s="200"/>
      <c r="AB1657" s="200"/>
      <c r="AG1657" s="200" t="s">
        <v>398</v>
      </c>
      <c r="AK1657" s="200"/>
      <c r="AM1657" s="200"/>
    </row>
    <row r="1658" spans="1:39" s="108" customFormat="1" ht="45">
      <c r="A1658" s="194" t="s">
        <v>2515</v>
      </c>
      <c r="B1658" s="195" t="s">
        <v>2516</v>
      </c>
      <c r="C1658" s="1145" t="s">
        <v>2438</v>
      </c>
      <c r="D1658" s="1145"/>
      <c r="E1658" s="1145"/>
      <c r="F1658" s="196" t="s">
        <v>486</v>
      </c>
      <c r="G1658" s="196"/>
      <c r="H1658" s="196"/>
      <c r="I1658" s="251">
        <v>1</v>
      </c>
      <c r="J1658" s="222">
        <v>8710</v>
      </c>
      <c r="K1658" s="219">
        <v>1.04236</v>
      </c>
      <c r="L1658" s="222">
        <v>1830.44</v>
      </c>
      <c r="M1658" s="247">
        <v>4.96</v>
      </c>
      <c r="N1658" s="260">
        <v>9079</v>
      </c>
      <c r="Z1658" s="193"/>
      <c r="AA1658" s="200"/>
      <c r="AB1658" s="200" t="s">
        <v>2438</v>
      </c>
      <c r="AG1658" s="200"/>
      <c r="AK1658" s="200"/>
      <c r="AM1658" s="200"/>
    </row>
    <row r="1659" spans="1:39" s="108" customFormat="1" ht="12" customHeight="1">
      <c r="A1659" s="216"/>
      <c r="B1659" s="217"/>
      <c r="C1659" s="1141" t="s">
        <v>923</v>
      </c>
      <c r="D1659" s="1141"/>
      <c r="E1659" s="1141"/>
      <c r="F1659" s="1141"/>
      <c r="G1659" s="1141"/>
      <c r="H1659" s="1141"/>
      <c r="I1659" s="1141"/>
      <c r="J1659" s="1141"/>
      <c r="K1659" s="1141"/>
      <c r="L1659" s="1141"/>
      <c r="M1659" s="1141"/>
      <c r="N1659" s="1146"/>
      <c r="Z1659" s="193"/>
      <c r="AA1659" s="200"/>
      <c r="AB1659" s="200"/>
      <c r="AG1659" s="200"/>
      <c r="AH1659" s="109" t="s">
        <v>923</v>
      </c>
      <c r="AK1659" s="200"/>
      <c r="AM1659" s="200"/>
    </row>
    <row r="1660" spans="1:39" s="108" customFormat="1" ht="12" customHeight="1">
      <c r="A1660" s="201"/>
      <c r="B1660" s="202"/>
      <c r="C1660" s="1141" t="s">
        <v>2439</v>
      </c>
      <c r="D1660" s="1141"/>
      <c r="E1660" s="1141"/>
      <c r="F1660" s="1141"/>
      <c r="G1660" s="1141"/>
      <c r="H1660" s="1141"/>
      <c r="I1660" s="1141"/>
      <c r="J1660" s="1141"/>
      <c r="K1660" s="1141"/>
      <c r="L1660" s="1141"/>
      <c r="M1660" s="1141"/>
      <c r="N1660" s="1146"/>
      <c r="Z1660" s="193"/>
      <c r="AA1660" s="200"/>
      <c r="AB1660" s="200"/>
      <c r="AG1660" s="200"/>
      <c r="AI1660" s="109" t="s">
        <v>2439</v>
      </c>
      <c r="AK1660" s="200"/>
      <c r="AM1660" s="200"/>
    </row>
    <row r="1661" spans="1:39" s="108" customFormat="1" ht="22.5" customHeight="1">
      <c r="A1661" s="203"/>
      <c r="B1661" s="204" t="s">
        <v>925</v>
      </c>
      <c r="C1661" s="1141" t="s">
        <v>926</v>
      </c>
      <c r="D1661" s="1141"/>
      <c r="E1661" s="1141"/>
      <c r="F1661" s="1141"/>
      <c r="G1661" s="1141"/>
      <c r="H1661" s="1141"/>
      <c r="I1661" s="1141"/>
      <c r="J1661" s="1141"/>
      <c r="K1661" s="1141"/>
      <c r="L1661" s="1141"/>
      <c r="M1661" s="1141"/>
      <c r="N1661" s="1146"/>
      <c r="Z1661" s="193"/>
      <c r="AA1661" s="200"/>
      <c r="AB1661" s="200"/>
      <c r="AC1661" s="109" t="s">
        <v>926</v>
      </c>
      <c r="AG1661" s="200"/>
      <c r="AK1661" s="200"/>
      <c r="AM1661" s="200"/>
    </row>
    <row r="1662" spans="1:39" s="108" customFormat="1" ht="22.5" customHeight="1">
      <c r="A1662" s="203"/>
      <c r="B1662" s="204" t="s">
        <v>927</v>
      </c>
      <c r="C1662" s="1141" t="s">
        <v>928</v>
      </c>
      <c r="D1662" s="1141"/>
      <c r="E1662" s="1141"/>
      <c r="F1662" s="1141"/>
      <c r="G1662" s="1141"/>
      <c r="H1662" s="1141"/>
      <c r="I1662" s="1141"/>
      <c r="J1662" s="1141"/>
      <c r="K1662" s="1141"/>
      <c r="L1662" s="1141"/>
      <c r="M1662" s="1141"/>
      <c r="N1662" s="1146"/>
      <c r="Z1662" s="193"/>
      <c r="AA1662" s="200"/>
      <c r="AB1662" s="200"/>
      <c r="AC1662" s="109" t="s">
        <v>928</v>
      </c>
      <c r="AG1662" s="200"/>
      <c r="AK1662" s="200"/>
      <c r="AM1662" s="200"/>
    </row>
    <row r="1663" spans="1:39" s="108" customFormat="1" ht="12" customHeight="1">
      <c r="A1663" s="216"/>
      <c r="B1663" s="217"/>
      <c r="C1663" s="1145" t="s">
        <v>398</v>
      </c>
      <c r="D1663" s="1145"/>
      <c r="E1663" s="1145"/>
      <c r="F1663" s="196"/>
      <c r="G1663" s="196"/>
      <c r="H1663" s="196"/>
      <c r="I1663" s="196"/>
      <c r="J1663" s="198"/>
      <c r="K1663" s="196"/>
      <c r="L1663" s="222">
        <v>1830.44</v>
      </c>
      <c r="M1663" s="212"/>
      <c r="N1663" s="260">
        <v>9079</v>
      </c>
      <c r="Z1663" s="193"/>
      <c r="AA1663" s="200"/>
      <c r="AB1663" s="200"/>
      <c r="AG1663" s="200" t="s">
        <v>398</v>
      </c>
      <c r="AK1663" s="200"/>
      <c r="AM1663" s="200"/>
    </row>
    <row r="1664" spans="1:39" s="108" customFormat="1" ht="22.5" customHeight="1">
      <c r="A1664" s="194" t="s">
        <v>2517</v>
      </c>
      <c r="B1664" s="195" t="s">
        <v>1068</v>
      </c>
      <c r="C1664" s="1145" t="s">
        <v>1069</v>
      </c>
      <c r="D1664" s="1145"/>
      <c r="E1664" s="1145"/>
      <c r="F1664" s="196" t="s">
        <v>486</v>
      </c>
      <c r="G1664" s="196"/>
      <c r="H1664" s="196"/>
      <c r="I1664" s="251">
        <v>2</v>
      </c>
      <c r="J1664" s="198"/>
      <c r="K1664" s="196"/>
      <c r="L1664" s="198"/>
      <c r="M1664" s="196"/>
      <c r="N1664" s="199"/>
      <c r="Z1664" s="193"/>
      <c r="AA1664" s="200"/>
      <c r="AB1664" s="200" t="s">
        <v>1069</v>
      </c>
      <c r="AG1664" s="200"/>
      <c r="AK1664" s="200"/>
      <c r="AM1664" s="200"/>
    </row>
    <row r="1665" spans="1:39" s="108" customFormat="1" ht="33.75" customHeight="1">
      <c r="A1665" s="203"/>
      <c r="B1665" s="204" t="s">
        <v>385</v>
      </c>
      <c r="C1665" s="1141" t="s">
        <v>386</v>
      </c>
      <c r="D1665" s="1141"/>
      <c r="E1665" s="1141"/>
      <c r="F1665" s="1141"/>
      <c r="G1665" s="1141"/>
      <c r="H1665" s="1141"/>
      <c r="I1665" s="1141"/>
      <c r="J1665" s="1141"/>
      <c r="K1665" s="1141"/>
      <c r="L1665" s="1141"/>
      <c r="M1665" s="1141"/>
      <c r="N1665" s="1146"/>
      <c r="Z1665" s="193"/>
      <c r="AA1665" s="200"/>
      <c r="AB1665" s="200"/>
      <c r="AC1665" s="109" t="s">
        <v>386</v>
      </c>
      <c r="AG1665" s="200"/>
      <c r="AK1665" s="200"/>
      <c r="AM1665" s="200"/>
    </row>
    <row r="1666" spans="1:39" s="108" customFormat="1" ht="12">
      <c r="A1666" s="205"/>
      <c r="B1666" s="206">
        <v>1</v>
      </c>
      <c r="C1666" s="1141" t="s">
        <v>446</v>
      </c>
      <c r="D1666" s="1141"/>
      <c r="E1666" s="1141"/>
      <c r="F1666" s="207"/>
      <c r="G1666" s="207"/>
      <c r="H1666" s="207"/>
      <c r="I1666" s="207"/>
      <c r="J1666" s="208">
        <v>8.9</v>
      </c>
      <c r="K1666" s="209">
        <v>1.25</v>
      </c>
      <c r="L1666" s="208">
        <v>22.25</v>
      </c>
      <c r="M1666" s="207"/>
      <c r="N1666" s="210"/>
      <c r="Z1666" s="193"/>
      <c r="AA1666" s="200"/>
      <c r="AB1666" s="200"/>
      <c r="AD1666" s="109" t="s">
        <v>446</v>
      </c>
      <c r="AG1666" s="200"/>
      <c r="AK1666" s="200"/>
      <c r="AM1666" s="200"/>
    </row>
    <row r="1667" spans="1:39" s="108" customFormat="1" ht="12">
      <c r="A1667" s="205"/>
      <c r="B1667" s="206">
        <v>2</v>
      </c>
      <c r="C1667" s="1141" t="s">
        <v>387</v>
      </c>
      <c r="D1667" s="1141"/>
      <c r="E1667" s="1141"/>
      <c r="F1667" s="207"/>
      <c r="G1667" s="207"/>
      <c r="H1667" s="207"/>
      <c r="I1667" s="207"/>
      <c r="J1667" s="208">
        <v>0.66</v>
      </c>
      <c r="K1667" s="209">
        <v>1.25</v>
      </c>
      <c r="L1667" s="208">
        <v>1.65</v>
      </c>
      <c r="M1667" s="207"/>
      <c r="N1667" s="210"/>
      <c r="Z1667" s="193"/>
      <c r="AA1667" s="200"/>
      <c r="AB1667" s="200"/>
      <c r="AD1667" s="109" t="s">
        <v>387</v>
      </c>
      <c r="AG1667" s="200"/>
      <c r="AK1667" s="200"/>
      <c r="AM1667" s="200"/>
    </row>
    <row r="1668" spans="1:39" s="108" customFormat="1" ht="12">
      <c r="A1668" s="205"/>
      <c r="B1668" s="206">
        <v>3</v>
      </c>
      <c r="C1668" s="1141" t="s">
        <v>388</v>
      </c>
      <c r="D1668" s="1141"/>
      <c r="E1668" s="1141"/>
      <c r="F1668" s="207"/>
      <c r="G1668" s="207"/>
      <c r="H1668" s="207"/>
      <c r="I1668" s="207"/>
      <c r="J1668" s="208">
        <v>0.12</v>
      </c>
      <c r="K1668" s="209">
        <v>1.25</v>
      </c>
      <c r="L1668" s="208">
        <v>0.3</v>
      </c>
      <c r="M1668" s="207"/>
      <c r="N1668" s="210"/>
      <c r="Z1668" s="193"/>
      <c r="AA1668" s="200"/>
      <c r="AB1668" s="200"/>
      <c r="AD1668" s="109" t="s">
        <v>388</v>
      </c>
      <c r="AG1668" s="200"/>
      <c r="AK1668" s="200"/>
      <c r="AM1668" s="200"/>
    </row>
    <row r="1669" spans="1:39" s="108" customFormat="1" ht="12">
      <c r="A1669" s="205"/>
      <c r="B1669" s="206">
        <v>4</v>
      </c>
      <c r="C1669" s="1141" t="s">
        <v>447</v>
      </c>
      <c r="D1669" s="1141"/>
      <c r="E1669" s="1141"/>
      <c r="F1669" s="207"/>
      <c r="G1669" s="207"/>
      <c r="H1669" s="207"/>
      <c r="I1669" s="207"/>
      <c r="J1669" s="208">
        <v>0.18</v>
      </c>
      <c r="K1669" s="207"/>
      <c r="L1669" s="208">
        <v>0.36</v>
      </c>
      <c r="M1669" s="207"/>
      <c r="N1669" s="210"/>
      <c r="Z1669" s="193"/>
      <c r="AA1669" s="200"/>
      <c r="AB1669" s="200"/>
      <c r="AD1669" s="109" t="s">
        <v>447</v>
      </c>
      <c r="AG1669" s="200"/>
      <c r="AK1669" s="200"/>
      <c r="AM1669" s="200"/>
    </row>
    <row r="1670" spans="1:39" s="108" customFormat="1" ht="12">
      <c r="A1670" s="205"/>
      <c r="B1670" s="204"/>
      <c r="C1670" s="1141" t="s">
        <v>448</v>
      </c>
      <c r="D1670" s="1141"/>
      <c r="E1670" s="1141"/>
      <c r="F1670" s="207" t="s">
        <v>390</v>
      </c>
      <c r="G1670" s="209">
        <v>1.03</v>
      </c>
      <c r="H1670" s="209">
        <v>1.25</v>
      </c>
      <c r="I1670" s="254">
        <v>2.5750000000000002</v>
      </c>
      <c r="J1670" s="204"/>
      <c r="K1670" s="207"/>
      <c r="L1670" s="204"/>
      <c r="M1670" s="207"/>
      <c r="N1670" s="210"/>
      <c r="Z1670" s="193"/>
      <c r="AA1670" s="200"/>
      <c r="AB1670" s="200"/>
      <c r="AE1670" s="109" t="s">
        <v>448</v>
      </c>
      <c r="AG1670" s="200"/>
      <c r="AK1670" s="200"/>
      <c r="AM1670" s="200"/>
    </row>
    <row r="1671" spans="1:39" s="108" customFormat="1" ht="12">
      <c r="A1671" s="205"/>
      <c r="B1671" s="204"/>
      <c r="C1671" s="1141" t="s">
        <v>389</v>
      </c>
      <c r="D1671" s="1141"/>
      <c r="E1671" s="1141"/>
      <c r="F1671" s="207" t="s">
        <v>390</v>
      </c>
      <c r="G1671" s="209">
        <v>0.01</v>
      </c>
      <c r="H1671" s="209">
        <v>1.25</v>
      </c>
      <c r="I1671" s="254">
        <v>2.5000000000000001E-2</v>
      </c>
      <c r="J1671" s="204"/>
      <c r="K1671" s="207"/>
      <c r="L1671" s="204"/>
      <c r="M1671" s="207"/>
      <c r="N1671" s="210"/>
      <c r="Z1671" s="193"/>
      <c r="AA1671" s="200"/>
      <c r="AB1671" s="200"/>
      <c r="AE1671" s="109" t="s">
        <v>389</v>
      </c>
      <c r="AG1671" s="200"/>
      <c r="AK1671" s="200"/>
      <c r="AM1671" s="200"/>
    </row>
    <row r="1672" spans="1:39" s="108" customFormat="1" ht="12" customHeight="1">
      <c r="A1672" s="205"/>
      <c r="B1672" s="204"/>
      <c r="C1672" s="1150" t="s">
        <v>391</v>
      </c>
      <c r="D1672" s="1150"/>
      <c r="E1672" s="1150"/>
      <c r="F1672" s="212"/>
      <c r="G1672" s="212"/>
      <c r="H1672" s="212"/>
      <c r="I1672" s="212"/>
      <c r="J1672" s="213">
        <v>9.74</v>
      </c>
      <c r="K1672" s="212"/>
      <c r="L1672" s="213">
        <v>24.26</v>
      </c>
      <c r="M1672" s="212"/>
      <c r="N1672" s="214"/>
      <c r="Z1672" s="193"/>
      <c r="AA1672" s="200"/>
      <c r="AB1672" s="200"/>
      <c r="AF1672" s="109" t="s">
        <v>391</v>
      </c>
      <c r="AG1672" s="200"/>
      <c r="AK1672" s="200"/>
      <c r="AM1672" s="200"/>
    </row>
    <row r="1673" spans="1:39" s="108" customFormat="1" ht="12">
      <c r="A1673" s="205"/>
      <c r="B1673" s="204"/>
      <c r="C1673" s="1141" t="s">
        <v>392</v>
      </c>
      <c r="D1673" s="1141"/>
      <c r="E1673" s="1141"/>
      <c r="F1673" s="207"/>
      <c r="G1673" s="207"/>
      <c r="H1673" s="207"/>
      <c r="I1673" s="207"/>
      <c r="J1673" s="204"/>
      <c r="K1673" s="207"/>
      <c r="L1673" s="208">
        <v>22.55</v>
      </c>
      <c r="M1673" s="207"/>
      <c r="N1673" s="210"/>
      <c r="Z1673" s="193"/>
      <c r="AA1673" s="200"/>
      <c r="AB1673" s="200"/>
      <c r="AE1673" s="109" t="s">
        <v>392</v>
      </c>
      <c r="AG1673" s="200"/>
      <c r="AK1673" s="200"/>
      <c r="AM1673" s="200"/>
    </row>
    <row r="1674" spans="1:39" s="108" customFormat="1" ht="22.5" customHeight="1">
      <c r="A1674" s="205"/>
      <c r="B1674" s="204" t="s">
        <v>916</v>
      </c>
      <c r="C1674" s="1141" t="s">
        <v>917</v>
      </c>
      <c r="D1674" s="1141"/>
      <c r="E1674" s="1141"/>
      <c r="F1674" s="207" t="s">
        <v>395</v>
      </c>
      <c r="G1674" s="215">
        <v>90</v>
      </c>
      <c r="H1674" s="207"/>
      <c r="I1674" s="215">
        <v>90</v>
      </c>
      <c r="J1674" s="204"/>
      <c r="K1674" s="207"/>
      <c r="L1674" s="208">
        <v>20.3</v>
      </c>
      <c r="M1674" s="207"/>
      <c r="N1674" s="210"/>
      <c r="Z1674" s="193"/>
      <c r="AA1674" s="200"/>
      <c r="AB1674" s="200"/>
      <c r="AE1674" s="109" t="s">
        <v>917</v>
      </c>
      <c r="AG1674" s="200"/>
      <c r="AK1674" s="200"/>
      <c r="AM1674" s="200"/>
    </row>
    <row r="1675" spans="1:39" s="108" customFormat="1" ht="22.5" customHeight="1">
      <c r="A1675" s="205"/>
      <c r="B1675" s="204" t="s">
        <v>918</v>
      </c>
      <c r="C1675" s="1141" t="s">
        <v>919</v>
      </c>
      <c r="D1675" s="1141"/>
      <c r="E1675" s="1141"/>
      <c r="F1675" s="207" t="s">
        <v>395</v>
      </c>
      <c r="G1675" s="215">
        <v>46</v>
      </c>
      <c r="H1675" s="207"/>
      <c r="I1675" s="215">
        <v>46</v>
      </c>
      <c r="J1675" s="204"/>
      <c r="K1675" s="207"/>
      <c r="L1675" s="208">
        <v>10.37</v>
      </c>
      <c r="M1675" s="207"/>
      <c r="N1675" s="210"/>
      <c r="Z1675" s="193"/>
      <c r="AA1675" s="200"/>
      <c r="AB1675" s="200"/>
      <c r="AE1675" s="109" t="s">
        <v>919</v>
      </c>
      <c r="AG1675" s="200"/>
      <c r="AK1675" s="200"/>
      <c r="AM1675" s="200"/>
    </row>
    <row r="1676" spans="1:39" s="108" customFormat="1" ht="12" customHeight="1">
      <c r="A1676" s="216"/>
      <c r="B1676" s="217"/>
      <c r="C1676" s="1145" t="s">
        <v>398</v>
      </c>
      <c r="D1676" s="1145"/>
      <c r="E1676" s="1145"/>
      <c r="F1676" s="196"/>
      <c r="G1676" s="196"/>
      <c r="H1676" s="196"/>
      <c r="I1676" s="196"/>
      <c r="J1676" s="198"/>
      <c r="K1676" s="196"/>
      <c r="L1676" s="218">
        <v>54.93</v>
      </c>
      <c r="M1676" s="212"/>
      <c r="N1676" s="199"/>
      <c r="Z1676" s="193"/>
      <c r="AA1676" s="200"/>
      <c r="AB1676" s="200"/>
      <c r="AG1676" s="200" t="s">
        <v>398</v>
      </c>
      <c r="AK1676" s="200"/>
      <c r="AM1676" s="200"/>
    </row>
    <row r="1677" spans="1:39" s="108" customFormat="1" ht="45">
      <c r="A1677" s="194" t="s">
        <v>2518</v>
      </c>
      <c r="B1677" s="195" t="s">
        <v>2519</v>
      </c>
      <c r="C1677" s="1145" t="s">
        <v>2247</v>
      </c>
      <c r="D1677" s="1145"/>
      <c r="E1677" s="1145"/>
      <c r="F1677" s="196" t="s">
        <v>486</v>
      </c>
      <c r="G1677" s="196"/>
      <c r="H1677" s="196"/>
      <c r="I1677" s="251">
        <v>1</v>
      </c>
      <c r="J1677" s="222">
        <v>101691.67</v>
      </c>
      <c r="K1677" s="219">
        <v>1.04236</v>
      </c>
      <c r="L1677" s="222">
        <v>21370.77</v>
      </c>
      <c r="M1677" s="247">
        <v>4.96</v>
      </c>
      <c r="N1677" s="260">
        <v>105999</v>
      </c>
      <c r="Z1677" s="193"/>
      <c r="AA1677" s="200"/>
      <c r="AB1677" s="200" t="s">
        <v>2247</v>
      </c>
      <c r="AG1677" s="200"/>
      <c r="AK1677" s="200"/>
      <c r="AM1677" s="200"/>
    </row>
    <row r="1678" spans="1:39" s="108" customFormat="1" ht="12" customHeight="1">
      <c r="A1678" s="216"/>
      <c r="B1678" s="217"/>
      <c r="C1678" s="1141" t="s">
        <v>1043</v>
      </c>
      <c r="D1678" s="1141"/>
      <c r="E1678" s="1141"/>
      <c r="F1678" s="1141"/>
      <c r="G1678" s="1141"/>
      <c r="H1678" s="1141"/>
      <c r="I1678" s="1141"/>
      <c r="J1678" s="1141"/>
      <c r="K1678" s="1141"/>
      <c r="L1678" s="1141"/>
      <c r="M1678" s="1141"/>
      <c r="N1678" s="1146"/>
      <c r="Z1678" s="193"/>
      <c r="AA1678" s="200"/>
      <c r="AB1678" s="200"/>
      <c r="AG1678" s="200"/>
      <c r="AH1678" s="109" t="s">
        <v>1043</v>
      </c>
      <c r="AK1678" s="200"/>
      <c r="AM1678" s="200"/>
    </row>
    <row r="1679" spans="1:39" s="108" customFormat="1" ht="12" customHeight="1">
      <c r="A1679" s="201"/>
      <c r="B1679" s="202"/>
      <c r="C1679" s="1141" t="s">
        <v>2248</v>
      </c>
      <c r="D1679" s="1141"/>
      <c r="E1679" s="1141"/>
      <c r="F1679" s="1141"/>
      <c r="G1679" s="1141"/>
      <c r="H1679" s="1141"/>
      <c r="I1679" s="1141"/>
      <c r="J1679" s="1141"/>
      <c r="K1679" s="1141"/>
      <c r="L1679" s="1141"/>
      <c r="M1679" s="1141"/>
      <c r="N1679" s="1146"/>
      <c r="Z1679" s="193"/>
      <c r="AA1679" s="200"/>
      <c r="AB1679" s="200"/>
      <c r="AG1679" s="200"/>
      <c r="AI1679" s="109" t="s">
        <v>2248</v>
      </c>
      <c r="AK1679" s="200"/>
      <c r="AM1679" s="200"/>
    </row>
    <row r="1680" spans="1:39" s="108" customFormat="1" ht="22.5" customHeight="1">
      <c r="A1680" s="203"/>
      <c r="B1680" s="204" t="s">
        <v>925</v>
      </c>
      <c r="C1680" s="1141" t="s">
        <v>926</v>
      </c>
      <c r="D1680" s="1141"/>
      <c r="E1680" s="1141"/>
      <c r="F1680" s="1141"/>
      <c r="G1680" s="1141"/>
      <c r="H1680" s="1141"/>
      <c r="I1680" s="1141"/>
      <c r="J1680" s="1141"/>
      <c r="K1680" s="1141"/>
      <c r="L1680" s="1141"/>
      <c r="M1680" s="1141"/>
      <c r="N1680" s="1146"/>
      <c r="Z1680" s="193"/>
      <c r="AA1680" s="200"/>
      <c r="AB1680" s="200"/>
      <c r="AC1680" s="109" t="s">
        <v>926</v>
      </c>
      <c r="AG1680" s="200"/>
      <c r="AK1680" s="200"/>
      <c r="AM1680" s="200"/>
    </row>
    <row r="1681" spans="1:39" s="108" customFormat="1" ht="22.5" customHeight="1">
      <c r="A1681" s="203"/>
      <c r="B1681" s="204" t="s">
        <v>927</v>
      </c>
      <c r="C1681" s="1141" t="s">
        <v>928</v>
      </c>
      <c r="D1681" s="1141"/>
      <c r="E1681" s="1141"/>
      <c r="F1681" s="1141"/>
      <c r="G1681" s="1141"/>
      <c r="H1681" s="1141"/>
      <c r="I1681" s="1141"/>
      <c r="J1681" s="1141"/>
      <c r="K1681" s="1141"/>
      <c r="L1681" s="1141"/>
      <c r="M1681" s="1141"/>
      <c r="N1681" s="1146"/>
      <c r="Z1681" s="193"/>
      <c r="AA1681" s="200"/>
      <c r="AB1681" s="200"/>
      <c r="AC1681" s="109" t="s">
        <v>928</v>
      </c>
      <c r="AG1681" s="200"/>
      <c r="AK1681" s="200"/>
      <c r="AM1681" s="200"/>
    </row>
    <row r="1682" spans="1:39" s="108" customFormat="1" ht="12" customHeight="1">
      <c r="A1682" s="216"/>
      <c r="B1682" s="217"/>
      <c r="C1682" s="1145" t="s">
        <v>398</v>
      </c>
      <c r="D1682" s="1145"/>
      <c r="E1682" s="1145"/>
      <c r="F1682" s="196"/>
      <c r="G1682" s="196"/>
      <c r="H1682" s="196"/>
      <c r="I1682" s="196"/>
      <c r="J1682" s="198"/>
      <c r="K1682" s="196"/>
      <c r="L1682" s="222">
        <v>21370.77</v>
      </c>
      <c r="M1682" s="212"/>
      <c r="N1682" s="260">
        <v>105999</v>
      </c>
      <c r="Z1682" s="193"/>
      <c r="AA1682" s="200"/>
      <c r="AB1682" s="200"/>
      <c r="AG1682" s="200" t="s">
        <v>398</v>
      </c>
      <c r="AK1682" s="200"/>
      <c r="AM1682" s="200"/>
    </row>
    <row r="1683" spans="1:39" s="108" customFormat="1" ht="45" customHeight="1">
      <c r="A1683" s="194" t="s">
        <v>2520</v>
      </c>
      <c r="B1683" s="195" t="s">
        <v>2521</v>
      </c>
      <c r="C1683" s="1145" t="s">
        <v>2340</v>
      </c>
      <c r="D1683" s="1145"/>
      <c r="E1683" s="1145"/>
      <c r="F1683" s="196" t="s">
        <v>486</v>
      </c>
      <c r="G1683" s="196"/>
      <c r="H1683" s="196"/>
      <c r="I1683" s="251">
        <v>1</v>
      </c>
      <c r="J1683" s="222">
        <v>96006.67</v>
      </c>
      <c r="K1683" s="219">
        <v>1.04236</v>
      </c>
      <c r="L1683" s="222">
        <v>20176.21</v>
      </c>
      <c r="M1683" s="247">
        <v>4.96</v>
      </c>
      <c r="N1683" s="260">
        <v>100074</v>
      </c>
      <c r="Z1683" s="193"/>
      <c r="AA1683" s="200"/>
      <c r="AB1683" s="200" t="s">
        <v>2340</v>
      </c>
      <c r="AG1683" s="200"/>
      <c r="AK1683" s="200"/>
      <c r="AM1683" s="200"/>
    </row>
    <row r="1684" spans="1:39" s="108" customFormat="1" ht="12" customHeight="1">
      <c r="A1684" s="216"/>
      <c r="B1684" s="217"/>
      <c r="C1684" s="1141" t="s">
        <v>1043</v>
      </c>
      <c r="D1684" s="1141"/>
      <c r="E1684" s="1141"/>
      <c r="F1684" s="1141"/>
      <c r="G1684" s="1141"/>
      <c r="H1684" s="1141"/>
      <c r="I1684" s="1141"/>
      <c r="J1684" s="1141"/>
      <c r="K1684" s="1141"/>
      <c r="L1684" s="1141"/>
      <c r="M1684" s="1141"/>
      <c r="N1684" s="1146"/>
      <c r="Z1684" s="193"/>
      <c r="AA1684" s="200"/>
      <c r="AB1684" s="200"/>
      <c r="AG1684" s="200"/>
      <c r="AH1684" s="109" t="s">
        <v>1043</v>
      </c>
      <c r="AK1684" s="200"/>
      <c r="AM1684" s="200"/>
    </row>
    <row r="1685" spans="1:39" s="108" customFormat="1" ht="12" customHeight="1">
      <c r="A1685" s="201"/>
      <c r="B1685" s="202"/>
      <c r="C1685" s="1141" t="s">
        <v>2341</v>
      </c>
      <c r="D1685" s="1141"/>
      <c r="E1685" s="1141"/>
      <c r="F1685" s="1141"/>
      <c r="G1685" s="1141"/>
      <c r="H1685" s="1141"/>
      <c r="I1685" s="1141"/>
      <c r="J1685" s="1141"/>
      <c r="K1685" s="1141"/>
      <c r="L1685" s="1141"/>
      <c r="M1685" s="1141"/>
      <c r="N1685" s="1146"/>
      <c r="Z1685" s="193"/>
      <c r="AA1685" s="200"/>
      <c r="AB1685" s="200"/>
      <c r="AG1685" s="200"/>
      <c r="AI1685" s="109" t="s">
        <v>2341</v>
      </c>
      <c r="AK1685" s="200"/>
      <c r="AM1685" s="200"/>
    </row>
    <row r="1686" spans="1:39" s="108" customFormat="1" ht="22.5" customHeight="1">
      <c r="A1686" s="203"/>
      <c r="B1686" s="204" t="s">
        <v>925</v>
      </c>
      <c r="C1686" s="1141" t="s">
        <v>926</v>
      </c>
      <c r="D1686" s="1141"/>
      <c r="E1686" s="1141"/>
      <c r="F1686" s="1141"/>
      <c r="G1686" s="1141"/>
      <c r="H1686" s="1141"/>
      <c r="I1686" s="1141"/>
      <c r="J1686" s="1141"/>
      <c r="K1686" s="1141"/>
      <c r="L1686" s="1141"/>
      <c r="M1686" s="1141"/>
      <c r="N1686" s="1146"/>
      <c r="Z1686" s="193"/>
      <c r="AA1686" s="200"/>
      <c r="AB1686" s="200"/>
      <c r="AC1686" s="109" t="s">
        <v>926</v>
      </c>
      <c r="AG1686" s="200"/>
      <c r="AK1686" s="200"/>
      <c r="AM1686" s="200"/>
    </row>
    <row r="1687" spans="1:39" s="108" customFormat="1" ht="22.5" customHeight="1">
      <c r="A1687" s="203"/>
      <c r="B1687" s="204" t="s">
        <v>927</v>
      </c>
      <c r="C1687" s="1141" t="s">
        <v>928</v>
      </c>
      <c r="D1687" s="1141"/>
      <c r="E1687" s="1141"/>
      <c r="F1687" s="1141"/>
      <c r="G1687" s="1141"/>
      <c r="H1687" s="1141"/>
      <c r="I1687" s="1141"/>
      <c r="J1687" s="1141"/>
      <c r="K1687" s="1141"/>
      <c r="L1687" s="1141"/>
      <c r="M1687" s="1141"/>
      <c r="N1687" s="1146"/>
      <c r="Z1687" s="193"/>
      <c r="AA1687" s="200"/>
      <c r="AB1687" s="200"/>
      <c r="AC1687" s="109" t="s">
        <v>928</v>
      </c>
      <c r="AG1687" s="200"/>
      <c r="AK1687" s="200"/>
      <c r="AM1687" s="200"/>
    </row>
    <row r="1688" spans="1:39" s="108" customFormat="1" ht="12" customHeight="1">
      <c r="A1688" s="216"/>
      <c r="B1688" s="217"/>
      <c r="C1688" s="1145" t="s">
        <v>398</v>
      </c>
      <c r="D1688" s="1145"/>
      <c r="E1688" s="1145"/>
      <c r="F1688" s="196"/>
      <c r="G1688" s="196"/>
      <c r="H1688" s="196"/>
      <c r="I1688" s="196"/>
      <c r="J1688" s="198"/>
      <c r="K1688" s="196"/>
      <c r="L1688" s="222">
        <v>20176.21</v>
      </c>
      <c r="M1688" s="212"/>
      <c r="N1688" s="260">
        <v>100074</v>
      </c>
      <c r="Z1688" s="193"/>
      <c r="AA1688" s="200"/>
      <c r="AB1688" s="200"/>
      <c r="AG1688" s="200" t="s">
        <v>398</v>
      </c>
      <c r="AK1688" s="200"/>
      <c r="AM1688" s="200"/>
    </row>
    <row r="1689" spans="1:39" s="108" customFormat="1" ht="1.5" customHeight="1">
      <c r="A1689" s="224"/>
      <c r="B1689" s="217"/>
      <c r="C1689" s="217"/>
      <c r="D1689" s="217"/>
      <c r="E1689" s="217"/>
      <c r="F1689" s="225"/>
      <c r="G1689" s="225"/>
      <c r="H1689" s="225"/>
      <c r="I1689" s="225"/>
      <c r="J1689" s="226"/>
      <c r="K1689" s="225"/>
      <c r="L1689" s="226"/>
      <c r="M1689" s="207"/>
      <c r="N1689" s="226"/>
      <c r="Z1689" s="193"/>
      <c r="AA1689" s="200"/>
      <c r="AB1689" s="200"/>
      <c r="AG1689" s="200"/>
      <c r="AK1689" s="200"/>
      <c r="AM1689" s="200"/>
    </row>
    <row r="1690" spans="1:39" s="108" customFormat="1" ht="12" customHeight="1">
      <c r="A1690" s="227"/>
      <c r="B1690" s="198"/>
      <c r="C1690" s="1145" t="s">
        <v>2522</v>
      </c>
      <c r="D1690" s="1145"/>
      <c r="E1690" s="1145"/>
      <c r="F1690" s="1145"/>
      <c r="G1690" s="1145"/>
      <c r="H1690" s="1145"/>
      <c r="I1690" s="1145"/>
      <c r="J1690" s="1145"/>
      <c r="K1690" s="1145"/>
      <c r="L1690" s="228"/>
      <c r="M1690" s="229"/>
      <c r="N1690" s="230"/>
      <c r="Z1690" s="193"/>
      <c r="AA1690" s="200"/>
      <c r="AB1690" s="200"/>
      <c r="AG1690" s="200"/>
      <c r="AK1690" s="200" t="s">
        <v>2522</v>
      </c>
      <c r="AM1690" s="200"/>
    </row>
    <row r="1691" spans="1:39" s="108" customFormat="1" ht="12" customHeight="1">
      <c r="A1691" s="231"/>
      <c r="B1691" s="204"/>
      <c r="C1691" s="1141" t="s">
        <v>416</v>
      </c>
      <c r="D1691" s="1141"/>
      <c r="E1691" s="1141"/>
      <c r="F1691" s="1141"/>
      <c r="G1691" s="1141"/>
      <c r="H1691" s="1141"/>
      <c r="I1691" s="1141"/>
      <c r="J1691" s="1141"/>
      <c r="K1691" s="1141"/>
      <c r="L1691" s="257">
        <v>48.52</v>
      </c>
      <c r="M1691" s="233"/>
      <c r="N1691" s="234"/>
      <c r="Z1691" s="193"/>
      <c r="AA1691" s="200"/>
      <c r="AB1691" s="200"/>
      <c r="AG1691" s="200"/>
      <c r="AK1691" s="200"/>
      <c r="AL1691" s="109" t="s">
        <v>416</v>
      </c>
      <c r="AM1691" s="200"/>
    </row>
    <row r="1692" spans="1:39" s="108" customFormat="1" ht="12" customHeight="1">
      <c r="A1692" s="231"/>
      <c r="B1692" s="204"/>
      <c r="C1692" s="1141" t="s">
        <v>417</v>
      </c>
      <c r="D1692" s="1141"/>
      <c r="E1692" s="1141"/>
      <c r="F1692" s="1141"/>
      <c r="G1692" s="1141"/>
      <c r="H1692" s="1141"/>
      <c r="I1692" s="1141"/>
      <c r="J1692" s="1141"/>
      <c r="K1692" s="1141"/>
      <c r="L1692" s="236"/>
      <c r="M1692" s="233"/>
      <c r="N1692" s="234"/>
      <c r="Z1692" s="193"/>
      <c r="AA1692" s="200"/>
      <c r="AB1692" s="200"/>
      <c r="AG1692" s="200"/>
      <c r="AK1692" s="200"/>
      <c r="AL1692" s="109" t="s">
        <v>417</v>
      </c>
      <c r="AM1692" s="200"/>
    </row>
    <row r="1693" spans="1:39" s="108" customFormat="1" ht="12" customHeight="1">
      <c r="A1693" s="231"/>
      <c r="B1693" s="204"/>
      <c r="C1693" s="1141" t="s">
        <v>488</v>
      </c>
      <c r="D1693" s="1141"/>
      <c r="E1693" s="1141"/>
      <c r="F1693" s="1141"/>
      <c r="G1693" s="1141"/>
      <c r="H1693" s="1141"/>
      <c r="I1693" s="1141"/>
      <c r="J1693" s="1141"/>
      <c r="K1693" s="1141"/>
      <c r="L1693" s="257">
        <v>44.5</v>
      </c>
      <c r="M1693" s="233"/>
      <c r="N1693" s="234"/>
      <c r="Z1693" s="193"/>
      <c r="AA1693" s="200"/>
      <c r="AB1693" s="200"/>
      <c r="AG1693" s="200"/>
      <c r="AK1693" s="200"/>
      <c r="AL1693" s="109" t="s">
        <v>488</v>
      </c>
      <c r="AM1693" s="200"/>
    </row>
    <row r="1694" spans="1:39" s="108" customFormat="1" ht="12" customHeight="1">
      <c r="A1694" s="231"/>
      <c r="B1694" s="204"/>
      <c r="C1694" s="1141" t="s">
        <v>418</v>
      </c>
      <c r="D1694" s="1141"/>
      <c r="E1694" s="1141"/>
      <c r="F1694" s="1141"/>
      <c r="G1694" s="1141"/>
      <c r="H1694" s="1141"/>
      <c r="I1694" s="1141"/>
      <c r="J1694" s="1141"/>
      <c r="K1694" s="1141"/>
      <c r="L1694" s="257">
        <v>3.3</v>
      </c>
      <c r="M1694" s="233"/>
      <c r="N1694" s="234"/>
      <c r="Z1694" s="193"/>
      <c r="AA1694" s="200"/>
      <c r="AB1694" s="200"/>
      <c r="AG1694" s="200"/>
      <c r="AK1694" s="200"/>
      <c r="AL1694" s="109" t="s">
        <v>418</v>
      </c>
      <c r="AM1694" s="200"/>
    </row>
    <row r="1695" spans="1:39" s="108" customFormat="1" ht="12" customHeight="1">
      <c r="A1695" s="231"/>
      <c r="B1695" s="204"/>
      <c r="C1695" s="1141" t="s">
        <v>419</v>
      </c>
      <c r="D1695" s="1141"/>
      <c r="E1695" s="1141"/>
      <c r="F1695" s="1141"/>
      <c r="G1695" s="1141"/>
      <c r="H1695" s="1141"/>
      <c r="I1695" s="1141"/>
      <c r="J1695" s="1141"/>
      <c r="K1695" s="1141"/>
      <c r="L1695" s="257">
        <v>0.6</v>
      </c>
      <c r="M1695" s="233"/>
      <c r="N1695" s="234"/>
      <c r="Z1695" s="193"/>
      <c r="AA1695" s="200"/>
      <c r="AB1695" s="200"/>
      <c r="AG1695" s="200"/>
      <c r="AK1695" s="200"/>
      <c r="AL1695" s="109" t="s">
        <v>419</v>
      </c>
      <c r="AM1695" s="200"/>
    </row>
    <row r="1696" spans="1:39" s="108" customFormat="1" ht="12" customHeight="1">
      <c r="A1696" s="231"/>
      <c r="B1696" s="204"/>
      <c r="C1696" s="1141" t="s">
        <v>420</v>
      </c>
      <c r="D1696" s="1141"/>
      <c r="E1696" s="1141"/>
      <c r="F1696" s="1141"/>
      <c r="G1696" s="1141"/>
      <c r="H1696" s="1141"/>
      <c r="I1696" s="1141"/>
      <c r="J1696" s="1141"/>
      <c r="K1696" s="1141"/>
      <c r="L1696" s="257">
        <v>0.72</v>
      </c>
      <c r="M1696" s="233"/>
      <c r="N1696" s="234"/>
      <c r="Z1696" s="193"/>
      <c r="AA1696" s="200"/>
      <c r="AB1696" s="200"/>
      <c r="AG1696" s="200"/>
      <c r="AK1696" s="200"/>
      <c r="AL1696" s="109" t="s">
        <v>420</v>
      </c>
      <c r="AM1696" s="200"/>
    </row>
    <row r="1697" spans="1:39" s="108" customFormat="1" ht="12" customHeight="1">
      <c r="A1697" s="231"/>
      <c r="B1697" s="204"/>
      <c r="C1697" s="1141" t="s">
        <v>910</v>
      </c>
      <c r="D1697" s="1141"/>
      <c r="E1697" s="1141"/>
      <c r="F1697" s="1141"/>
      <c r="G1697" s="1141"/>
      <c r="H1697" s="1141"/>
      <c r="I1697" s="1141"/>
      <c r="J1697" s="1141"/>
      <c r="K1697" s="1141"/>
      <c r="L1697" s="257">
        <v>109.86</v>
      </c>
      <c r="M1697" s="233"/>
      <c r="N1697" s="234"/>
      <c r="Z1697" s="193"/>
      <c r="AA1697" s="200"/>
      <c r="AB1697" s="200"/>
      <c r="AG1697" s="200"/>
      <c r="AK1697" s="200"/>
      <c r="AL1697" s="109" t="s">
        <v>910</v>
      </c>
      <c r="AM1697" s="200"/>
    </row>
    <row r="1698" spans="1:39" s="108" customFormat="1" ht="12" customHeight="1">
      <c r="A1698" s="231"/>
      <c r="B1698" s="204"/>
      <c r="C1698" s="1141" t="s">
        <v>417</v>
      </c>
      <c r="D1698" s="1141"/>
      <c r="E1698" s="1141"/>
      <c r="F1698" s="1141"/>
      <c r="G1698" s="1141"/>
      <c r="H1698" s="1141"/>
      <c r="I1698" s="1141"/>
      <c r="J1698" s="1141"/>
      <c r="K1698" s="1141"/>
      <c r="L1698" s="236"/>
      <c r="M1698" s="233"/>
      <c r="N1698" s="234"/>
      <c r="Z1698" s="193"/>
      <c r="AA1698" s="200"/>
      <c r="AB1698" s="200"/>
      <c r="AG1698" s="200"/>
      <c r="AK1698" s="200"/>
      <c r="AL1698" s="109" t="s">
        <v>417</v>
      </c>
      <c r="AM1698" s="200"/>
    </row>
    <row r="1699" spans="1:39" s="108" customFormat="1" ht="12" customHeight="1">
      <c r="A1699" s="231"/>
      <c r="B1699" s="204"/>
      <c r="C1699" s="1141" t="s">
        <v>489</v>
      </c>
      <c r="D1699" s="1141"/>
      <c r="E1699" s="1141"/>
      <c r="F1699" s="1141"/>
      <c r="G1699" s="1141"/>
      <c r="H1699" s="1141"/>
      <c r="I1699" s="1141"/>
      <c r="J1699" s="1141"/>
      <c r="K1699" s="1141"/>
      <c r="L1699" s="257">
        <v>44.5</v>
      </c>
      <c r="M1699" s="233"/>
      <c r="N1699" s="234"/>
      <c r="Z1699" s="193"/>
      <c r="AA1699" s="200"/>
      <c r="AB1699" s="200"/>
      <c r="AG1699" s="200"/>
      <c r="AK1699" s="200"/>
      <c r="AL1699" s="109" t="s">
        <v>489</v>
      </c>
      <c r="AM1699" s="200"/>
    </row>
    <row r="1700" spans="1:39" s="108" customFormat="1" ht="12" customHeight="1">
      <c r="A1700" s="231"/>
      <c r="B1700" s="204"/>
      <c r="C1700" s="1141" t="s">
        <v>490</v>
      </c>
      <c r="D1700" s="1141"/>
      <c r="E1700" s="1141"/>
      <c r="F1700" s="1141"/>
      <c r="G1700" s="1141"/>
      <c r="H1700" s="1141"/>
      <c r="I1700" s="1141"/>
      <c r="J1700" s="1141"/>
      <c r="K1700" s="1141"/>
      <c r="L1700" s="257">
        <v>3.3</v>
      </c>
      <c r="M1700" s="233"/>
      <c r="N1700" s="234"/>
      <c r="Z1700" s="193"/>
      <c r="AA1700" s="200"/>
      <c r="AB1700" s="200"/>
      <c r="AG1700" s="200"/>
      <c r="AK1700" s="200"/>
      <c r="AL1700" s="109" t="s">
        <v>490</v>
      </c>
      <c r="AM1700" s="200"/>
    </row>
    <row r="1701" spans="1:39" s="108" customFormat="1" ht="12" customHeight="1">
      <c r="A1701" s="231"/>
      <c r="B1701" s="204"/>
      <c r="C1701" s="1141" t="s">
        <v>491</v>
      </c>
      <c r="D1701" s="1141"/>
      <c r="E1701" s="1141"/>
      <c r="F1701" s="1141"/>
      <c r="G1701" s="1141"/>
      <c r="H1701" s="1141"/>
      <c r="I1701" s="1141"/>
      <c r="J1701" s="1141"/>
      <c r="K1701" s="1141"/>
      <c r="L1701" s="257">
        <v>0.6</v>
      </c>
      <c r="M1701" s="233"/>
      <c r="N1701" s="234"/>
      <c r="Z1701" s="193"/>
      <c r="AA1701" s="200"/>
      <c r="AB1701" s="200"/>
      <c r="AG1701" s="200"/>
      <c r="AK1701" s="200"/>
      <c r="AL1701" s="109" t="s">
        <v>491</v>
      </c>
      <c r="AM1701" s="200"/>
    </row>
    <row r="1702" spans="1:39" s="108" customFormat="1" ht="12" customHeight="1">
      <c r="A1702" s="231"/>
      <c r="B1702" s="204"/>
      <c r="C1702" s="1141" t="s">
        <v>492</v>
      </c>
      <c r="D1702" s="1141"/>
      <c r="E1702" s="1141"/>
      <c r="F1702" s="1141"/>
      <c r="G1702" s="1141"/>
      <c r="H1702" s="1141"/>
      <c r="I1702" s="1141"/>
      <c r="J1702" s="1141"/>
      <c r="K1702" s="1141"/>
      <c r="L1702" s="257">
        <v>0.72</v>
      </c>
      <c r="M1702" s="233"/>
      <c r="N1702" s="234"/>
      <c r="Z1702" s="193"/>
      <c r="AA1702" s="200"/>
      <c r="AB1702" s="200"/>
      <c r="AG1702" s="200"/>
      <c r="AK1702" s="200"/>
      <c r="AL1702" s="109" t="s">
        <v>492</v>
      </c>
      <c r="AM1702" s="200"/>
    </row>
    <row r="1703" spans="1:39" s="108" customFormat="1" ht="12" customHeight="1">
      <c r="A1703" s="231"/>
      <c r="B1703" s="204"/>
      <c r="C1703" s="1141" t="s">
        <v>493</v>
      </c>
      <c r="D1703" s="1141"/>
      <c r="E1703" s="1141"/>
      <c r="F1703" s="1141"/>
      <c r="G1703" s="1141"/>
      <c r="H1703" s="1141"/>
      <c r="I1703" s="1141"/>
      <c r="J1703" s="1141"/>
      <c r="K1703" s="1141"/>
      <c r="L1703" s="257">
        <v>40.6</v>
      </c>
      <c r="M1703" s="233"/>
      <c r="N1703" s="234"/>
      <c r="Z1703" s="193"/>
      <c r="AA1703" s="200"/>
      <c r="AB1703" s="200"/>
      <c r="AG1703" s="200"/>
      <c r="AK1703" s="200"/>
      <c r="AL1703" s="109" t="s">
        <v>493</v>
      </c>
      <c r="AM1703" s="200"/>
    </row>
    <row r="1704" spans="1:39" s="108" customFormat="1" ht="12" customHeight="1">
      <c r="A1704" s="231"/>
      <c r="B1704" s="204"/>
      <c r="C1704" s="1141" t="s">
        <v>494</v>
      </c>
      <c r="D1704" s="1141"/>
      <c r="E1704" s="1141"/>
      <c r="F1704" s="1141"/>
      <c r="G1704" s="1141"/>
      <c r="H1704" s="1141"/>
      <c r="I1704" s="1141"/>
      <c r="J1704" s="1141"/>
      <c r="K1704" s="1141"/>
      <c r="L1704" s="257">
        <v>20.74</v>
      </c>
      <c r="M1704" s="233"/>
      <c r="N1704" s="234"/>
      <c r="Z1704" s="193"/>
      <c r="AA1704" s="200"/>
      <c r="AB1704" s="200"/>
      <c r="AG1704" s="200"/>
      <c r="AK1704" s="200"/>
      <c r="AL1704" s="109" t="s">
        <v>494</v>
      </c>
      <c r="AM1704" s="200"/>
    </row>
    <row r="1705" spans="1:39" s="108" customFormat="1" ht="12" customHeight="1">
      <c r="A1705" s="231"/>
      <c r="B1705" s="204"/>
      <c r="C1705" s="1141" t="s">
        <v>1100</v>
      </c>
      <c r="D1705" s="1141"/>
      <c r="E1705" s="1141"/>
      <c r="F1705" s="1141"/>
      <c r="G1705" s="1141"/>
      <c r="H1705" s="1141"/>
      <c r="I1705" s="1141"/>
      <c r="J1705" s="1141"/>
      <c r="K1705" s="1141"/>
      <c r="L1705" s="232">
        <v>79012.100000000006</v>
      </c>
      <c r="M1705" s="233"/>
      <c r="N1705" s="234"/>
      <c r="Z1705" s="193"/>
      <c r="AA1705" s="200"/>
      <c r="AB1705" s="200"/>
      <c r="AG1705" s="200"/>
      <c r="AK1705" s="200"/>
      <c r="AL1705" s="109" t="s">
        <v>1100</v>
      </c>
      <c r="AM1705" s="200"/>
    </row>
    <row r="1706" spans="1:39" s="108" customFormat="1" ht="12" customHeight="1">
      <c r="A1706" s="231"/>
      <c r="B1706" s="204"/>
      <c r="C1706" s="1141" t="s">
        <v>1101</v>
      </c>
      <c r="D1706" s="1141"/>
      <c r="E1706" s="1141"/>
      <c r="F1706" s="1141"/>
      <c r="G1706" s="1141"/>
      <c r="H1706" s="1141"/>
      <c r="I1706" s="1141"/>
      <c r="J1706" s="1141"/>
      <c r="K1706" s="1141"/>
      <c r="L1706" s="232">
        <v>1830.44</v>
      </c>
      <c r="M1706" s="233"/>
      <c r="N1706" s="234"/>
      <c r="Z1706" s="193"/>
      <c r="AA1706" s="200"/>
      <c r="AB1706" s="200"/>
      <c r="AG1706" s="200"/>
      <c r="AK1706" s="200"/>
      <c r="AL1706" s="109" t="s">
        <v>1101</v>
      </c>
      <c r="AM1706" s="200"/>
    </row>
    <row r="1707" spans="1:39" s="108" customFormat="1" ht="12" customHeight="1">
      <c r="A1707" s="231"/>
      <c r="B1707" s="204"/>
      <c r="C1707" s="1141" t="s">
        <v>1102</v>
      </c>
      <c r="D1707" s="1141"/>
      <c r="E1707" s="1141"/>
      <c r="F1707" s="1141"/>
      <c r="G1707" s="1141"/>
      <c r="H1707" s="1141"/>
      <c r="I1707" s="1141"/>
      <c r="J1707" s="1141"/>
      <c r="K1707" s="1141"/>
      <c r="L1707" s="232">
        <v>77181.66</v>
      </c>
      <c r="M1707" s="233"/>
      <c r="N1707" s="234"/>
      <c r="Z1707" s="193"/>
      <c r="AA1707" s="200"/>
      <c r="AB1707" s="200"/>
      <c r="AG1707" s="200"/>
      <c r="AK1707" s="200"/>
      <c r="AL1707" s="109" t="s">
        <v>1102</v>
      </c>
      <c r="AM1707" s="200"/>
    </row>
    <row r="1708" spans="1:39" s="108" customFormat="1" ht="12" customHeight="1">
      <c r="A1708" s="231"/>
      <c r="B1708" s="204"/>
      <c r="C1708" s="1141" t="s">
        <v>431</v>
      </c>
      <c r="D1708" s="1141"/>
      <c r="E1708" s="1141"/>
      <c r="F1708" s="1141"/>
      <c r="G1708" s="1141"/>
      <c r="H1708" s="1141"/>
      <c r="I1708" s="1141"/>
      <c r="J1708" s="1141"/>
      <c r="K1708" s="1141"/>
      <c r="L1708" s="257">
        <v>45.1</v>
      </c>
      <c r="M1708" s="233"/>
      <c r="N1708" s="234"/>
      <c r="Z1708" s="193"/>
      <c r="AA1708" s="200"/>
      <c r="AB1708" s="200"/>
      <c r="AG1708" s="200"/>
      <c r="AK1708" s="200"/>
      <c r="AL1708" s="109" t="s">
        <v>431</v>
      </c>
      <c r="AM1708" s="200"/>
    </row>
    <row r="1709" spans="1:39" s="108" customFormat="1" ht="12" customHeight="1">
      <c r="A1709" s="231"/>
      <c r="B1709" s="204"/>
      <c r="C1709" s="1141" t="s">
        <v>432</v>
      </c>
      <c r="D1709" s="1141"/>
      <c r="E1709" s="1141"/>
      <c r="F1709" s="1141"/>
      <c r="G1709" s="1141"/>
      <c r="H1709" s="1141"/>
      <c r="I1709" s="1141"/>
      <c r="J1709" s="1141"/>
      <c r="K1709" s="1141"/>
      <c r="L1709" s="257">
        <v>40.6</v>
      </c>
      <c r="M1709" s="233"/>
      <c r="N1709" s="234"/>
      <c r="Z1709" s="193"/>
      <c r="AA1709" s="200"/>
      <c r="AB1709" s="200"/>
      <c r="AG1709" s="200"/>
      <c r="AK1709" s="200"/>
      <c r="AL1709" s="109" t="s">
        <v>432</v>
      </c>
      <c r="AM1709" s="200"/>
    </row>
    <row r="1710" spans="1:39" s="108" customFormat="1" ht="12" customHeight="1">
      <c r="A1710" s="231"/>
      <c r="B1710" s="204"/>
      <c r="C1710" s="1141" t="s">
        <v>433</v>
      </c>
      <c r="D1710" s="1141"/>
      <c r="E1710" s="1141"/>
      <c r="F1710" s="1141"/>
      <c r="G1710" s="1141"/>
      <c r="H1710" s="1141"/>
      <c r="I1710" s="1141"/>
      <c r="J1710" s="1141"/>
      <c r="K1710" s="1141"/>
      <c r="L1710" s="257">
        <v>20.74</v>
      </c>
      <c r="M1710" s="233"/>
      <c r="N1710" s="234"/>
      <c r="Z1710" s="193"/>
      <c r="AA1710" s="200"/>
      <c r="AB1710" s="200"/>
      <c r="AG1710" s="200"/>
      <c r="AK1710" s="200"/>
      <c r="AL1710" s="109" t="s">
        <v>433</v>
      </c>
      <c r="AM1710" s="200"/>
    </row>
    <row r="1711" spans="1:39" s="108" customFormat="1" ht="12" customHeight="1">
      <c r="A1711" s="231"/>
      <c r="B1711" s="226"/>
      <c r="C1711" s="1142" t="s">
        <v>2523</v>
      </c>
      <c r="D1711" s="1142"/>
      <c r="E1711" s="1142"/>
      <c r="F1711" s="1142"/>
      <c r="G1711" s="1142"/>
      <c r="H1711" s="1142"/>
      <c r="I1711" s="1142"/>
      <c r="J1711" s="1142"/>
      <c r="K1711" s="1142"/>
      <c r="L1711" s="239">
        <v>79121.960000000006</v>
      </c>
      <c r="M1711" s="240"/>
      <c r="N1711" s="253"/>
      <c r="Z1711" s="193"/>
      <c r="AA1711" s="200"/>
      <c r="AB1711" s="200"/>
      <c r="AG1711" s="200"/>
      <c r="AK1711" s="200"/>
      <c r="AM1711" s="200" t="s">
        <v>2523</v>
      </c>
    </row>
    <row r="1712" spans="1:39" s="108" customFormat="1" ht="12" customHeight="1">
      <c r="A1712" s="231"/>
      <c r="B1712" s="204"/>
      <c r="C1712" s="1141" t="s">
        <v>417</v>
      </c>
      <c r="D1712" s="1141"/>
      <c r="E1712" s="1141"/>
      <c r="F1712" s="1141"/>
      <c r="G1712" s="1141"/>
      <c r="H1712" s="1141"/>
      <c r="I1712" s="1141"/>
      <c r="J1712" s="1141"/>
      <c r="K1712" s="1141"/>
      <c r="L1712" s="236"/>
      <c r="M1712" s="233"/>
      <c r="N1712" s="234"/>
      <c r="Z1712" s="193"/>
      <c r="AA1712" s="200"/>
      <c r="AB1712" s="200"/>
      <c r="AG1712" s="200"/>
      <c r="AK1712" s="200"/>
      <c r="AL1712" s="109" t="s">
        <v>417</v>
      </c>
      <c r="AM1712" s="200"/>
    </row>
    <row r="1713" spans="1:39" s="108" customFormat="1" ht="12" customHeight="1">
      <c r="A1713" s="231"/>
      <c r="B1713" s="204"/>
      <c r="C1713" s="1141" t="s">
        <v>1104</v>
      </c>
      <c r="D1713" s="1141"/>
      <c r="E1713" s="1141"/>
      <c r="F1713" s="1141"/>
      <c r="G1713" s="1141"/>
      <c r="H1713" s="1141"/>
      <c r="I1713" s="1141"/>
      <c r="J1713" s="1141"/>
      <c r="K1713" s="1141"/>
      <c r="L1713" s="232">
        <v>79012.100000000006</v>
      </c>
      <c r="M1713" s="233"/>
      <c r="N1713" s="234"/>
      <c r="Z1713" s="193"/>
      <c r="AA1713" s="200"/>
      <c r="AB1713" s="200"/>
      <c r="AG1713" s="200"/>
      <c r="AK1713" s="200"/>
      <c r="AL1713" s="109" t="s">
        <v>1104</v>
      </c>
      <c r="AM1713" s="200"/>
    </row>
    <row r="1714" spans="1:39" s="108" customFormat="1" ht="12" customHeight="1">
      <c r="A1714" s="1089" t="s">
        <v>2524</v>
      </c>
      <c r="B1714" s="1090"/>
      <c r="C1714" s="1090"/>
      <c r="D1714" s="1090"/>
      <c r="E1714" s="1090"/>
      <c r="F1714" s="1090"/>
      <c r="G1714" s="1090"/>
      <c r="H1714" s="1090"/>
      <c r="I1714" s="1090"/>
      <c r="J1714" s="1090"/>
      <c r="K1714" s="1090"/>
      <c r="L1714" s="1090"/>
      <c r="M1714" s="1090"/>
      <c r="N1714" s="1095"/>
      <c r="Z1714" s="193" t="s">
        <v>2524</v>
      </c>
      <c r="AA1714" s="200"/>
      <c r="AB1714" s="200"/>
      <c r="AG1714" s="200"/>
      <c r="AK1714" s="200"/>
      <c r="AM1714" s="200"/>
    </row>
    <row r="1715" spans="1:39" s="108" customFormat="1" ht="33.75" customHeight="1">
      <c r="A1715" s="194" t="s">
        <v>2525</v>
      </c>
      <c r="B1715" s="195" t="s">
        <v>1924</v>
      </c>
      <c r="C1715" s="1145" t="s">
        <v>1925</v>
      </c>
      <c r="D1715" s="1145"/>
      <c r="E1715" s="1145"/>
      <c r="F1715" s="196" t="s">
        <v>486</v>
      </c>
      <c r="G1715" s="196"/>
      <c r="H1715" s="196"/>
      <c r="I1715" s="251">
        <v>2</v>
      </c>
      <c r="J1715" s="198"/>
      <c r="K1715" s="196"/>
      <c r="L1715" s="198"/>
      <c r="M1715" s="196"/>
      <c r="N1715" s="199"/>
      <c r="Z1715" s="193"/>
      <c r="AA1715" s="200"/>
      <c r="AB1715" s="200" t="s">
        <v>1925</v>
      </c>
      <c r="AG1715" s="200"/>
      <c r="AK1715" s="200"/>
      <c r="AM1715" s="200"/>
    </row>
    <row r="1716" spans="1:39" s="108" customFormat="1" ht="33.75" customHeight="1">
      <c r="A1716" s="203"/>
      <c r="B1716" s="204" t="s">
        <v>385</v>
      </c>
      <c r="C1716" s="1141" t="s">
        <v>386</v>
      </c>
      <c r="D1716" s="1141"/>
      <c r="E1716" s="1141"/>
      <c r="F1716" s="1141"/>
      <c r="G1716" s="1141"/>
      <c r="H1716" s="1141"/>
      <c r="I1716" s="1141"/>
      <c r="J1716" s="1141"/>
      <c r="K1716" s="1141"/>
      <c r="L1716" s="1141"/>
      <c r="M1716" s="1141"/>
      <c r="N1716" s="1146"/>
      <c r="Z1716" s="193"/>
      <c r="AA1716" s="200"/>
      <c r="AB1716" s="200"/>
      <c r="AC1716" s="109" t="s">
        <v>386</v>
      </c>
      <c r="AG1716" s="200"/>
      <c r="AK1716" s="200"/>
      <c r="AM1716" s="200"/>
    </row>
    <row r="1717" spans="1:39" s="108" customFormat="1" ht="12">
      <c r="A1717" s="205"/>
      <c r="B1717" s="206">
        <v>1</v>
      </c>
      <c r="C1717" s="1141" t="s">
        <v>446</v>
      </c>
      <c r="D1717" s="1141"/>
      <c r="E1717" s="1141"/>
      <c r="F1717" s="207"/>
      <c r="G1717" s="207"/>
      <c r="H1717" s="207"/>
      <c r="I1717" s="207"/>
      <c r="J1717" s="208">
        <v>20.440000000000001</v>
      </c>
      <c r="K1717" s="209">
        <v>1.25</v>
      </c>
      <c r="L1717" s="208">
        <v>51.1</v>
      </c>
      <c r="M1717" s="207"/>
      <c r="N1717" s="210"/>
      <c r="Z1717" s="193"/>
      <c r="AA1717" s="200"/>
      <c r="AB1717" s="200"/>
      <c r="AD1717" s="109" t="s">
        <v>446</v>
      </c>
      <c r="AG1717" s="200"/>
      <c r="AK1717" s="200"/>
      <c r="AM1717" s="200"/>
    </row>
    <row r="1718" spans="1:39" s="108" customFormat="1" ht="12">
      <c r="A1718" s="205"/>
      <c r="B1718" s="206">
        <v>2</v>
      </c>
      <c r="C1718" s="1141" t="s">
        <v>387</v>
      </c>
      <c r="D1718" s="1141"/>
      <c r="E1718" s="1141"/>
      <c r="F1718" s="207"/>
      <c r="G1718" s="207"/>
      <c r="H1718" s="207"/>
      <c r="I1718" s="207"/>
      <c r="J1718" s="208">
        <v>33.47</v>
      </c>
      <c r="K1718" s="209">
        <v>1.25</v>
      </c>
      <c r="L1718" s="208">
        <v>83.68</v>
      </c>
      <c r="M1718" s="207"/>
      <c r="N1718" s="210"/>
      <c r="Z1718" s="193"/>
      <c r="AA1718" s="200"/>
      <c r="AB1718" s="200"/>
      <c r="AD1718" s="109" t="s">
        <v>387</v>
      </c>
      <c r="AG1718" s="200"/>
      <c r="AK1718" s="200"/>
      <c r="AM1718" s="200"/>
    </row>
    <row r="1719" spans="1:39" s="108" customFormat="1" ht="12">
      <c r="A1719" s="205"/>
      <c r="B1719" s="206">
        <v>3</v>
      </c>
      <c r="C1719" s="1141" t="s">
        <v>388</v>
      </c>
      <c r="D1719" s="1141"/>
      <c r="E1719" s="1141"/>
      <c r="F1719" s="207"/>
      <c r="G1719" s="207"/>
      <c r="H1719" s="207"/>
      <c r="I1719" s="207"/>
      <c r="J1719" s="208">
        <v>3.42</v>
      </c>
      <c r="K1719" s="209">
        <v>1.25</v>
      </c>
      <c r="L1719" s="208">
        <v>8.5500000000000007</v>
      </c>
      <c r="M1719" s="207"/>
      <c r="N1719" s="210"/>
      <c r="Z1719" s="193"/>
      <c r="AA1719" s="200"/>
      <c r="AB1719" s="200"/>
      <c r="AD1719" s="109" t="s">
        <v>388</v>
      </c>
      <c r="AG1719" s="200"/>
      <c r="AK1719" s="200"/>
      <c r="AM1719" s="200"/>
    </row>
    <row r="1720" spans="1:39" s="108" customFormat="1" ht="12">
      <c r="A1720" s="205"/>
      <c r="B1720" s="206">
        <v>4</v>
      </c>
      <c r="C1720" s="1141" t="s">
        <v>447</v>
      </c>
      <c r="D1720" s="1141"/>
      <c r="E1720" s="1141"/>
      <c r="F1720" s="207"/>
      <c r="G1720" s="207"/>
      <c r="H1720" s="207"/>
      <c r="I1720" s="207"/>
      <c r="J1720" s="208">
        <v>2.94</v>
      </c>
      <c r="K1720" s="207"/>
      <c r="L1720" s="208">
        <v>5.88</v>
      </c>
      <c r="M1720" s="207"/>
      <c r="N1720" s="210"/>
      <c r="Z1720" s="193"/>
      <c r="AA1720" s="200"/>
      <c r="AB1720" s="200"/>
      <c r="AD1720" s="109" t="s">
        <v>447</v>
      </c>
      <c r="AG1720" s="200"/>
      <c r="AK1720" s="200"/>
      <c r="AM1720" s="200"/>
    </row>
    <row r="1721" spans="1:39" s="108" customFormat="1" ht="12">
      <c r="A1721" s="205"/>
      <c r="B1721" s="204"/>
      <c r="C1721" s="1141" t="s">
        <v>448</v>
      </c>
      <c r="D1721" s="1141"/>
      <c r="E1721" s="1141"/>
      <c r="F1721" s="207" t="s">
        <v>390</v>
      </c>
      <c r="G1721" s="209">
        <v>2.06</v>
      </c>
      <c r="H1721" s="209">
        <v>1.25</v>
      </c>
      <c r="I1721" s="209">
        <v>5.15</v>
      </c>
      <c r="J1721" s="204"/>
      <c r="K1721" s="207"/>
      <c r="L1721" s="204"/>
      <c r="M1721" s="207"/>
      <c r="N1721" s="210"/>
      <c r="Z1721" s="193"/>
      <c r="AA1721" s="200"/>
      <c r="AB1721" s="200"/>
      <c r="AE1721" s="109" t="s">
        <v>448</v>
      </c>
      <c r="AG1721" s="200"/>
      <c r="AK1721" s="200"/>
      <c r="AM1721" s="200"/>
    </row>
    <row r="1722" spans="1:39" s="108" customFormat="1" ht="12">
      <c r="A1722" s="205"/>
      <c r="B1722" s="204"/>
      <c r="C1722" s="1141" t="s">
        <v>389</v>
      </c>
      <c r="D1722" s="1141"/>
      <c r="E1722" s="1141"/>
      <c r="F1722" s="207" t="s">
        <v>390</v>
      </c>
      <c r="G1722" s="209">
        <v>0.31</v>
      </c>
      <c r="H1722" s="209">
        <v>1.25</v>
      </c>
      <c r="I1722" s="254">
        <v>0.77500000000000002</v>
      </c>
      <c r="J1722" s="204"/>
      <c r="K1722" s="207"/>
      <c r="L1722" s="204"/>
      <c r="M1722" s="207"/>
      <c r="N1722" s="210"/>
      <c r="Z1722" s="193"/>
      <c r="AA1722" s="200"/>
      <c r="AB1722" s="200"/>
      <c r="AE1722" s="109" t="s">
        <v>389</v>
      </c>
      <c r="AG1722" s="200"/>
      <c r="AK1722" s="200"/>
      <c r="AM1722" s="200"/>
    </row>
    <row r="1723" spans="1:39" s="108" customFormat="1" ht="12" customHeight="1">
      <c r="A1723" s="205"/>
      <c r="B1723" s="204"/>
      <c r="C1723" s="1150" t="s">
        <v>391</v>
      </c>
      <c r="D1723" s="1150"/>
      <c r="E1723" s="1150"/>
      <c r="F1723" s="212"/>
      <c r="G1723" s="212"/>
      <c r="H1723" s="212"/>
      <c r="I1723" s="212"/>
      <c r="J1723" s="213">
        <v>56.85</v>
      </c>
      <c r="K1723" s="212"/>
      <c r="L1723" s="213">
        <v>140.66</v>
      </c>
      <c r="M1723" s="212"/>
      <c r="N1723" s="214"/>
      <c r="Z1723" s="193"/>
      <c r="AA1723" s="200"/>
      <c r="AB1723" s="200"/>
      <c r="AF1723" s="109" t="s">
        <v>391</v>
      </c>
      <c r="AG1723" s="200"/>
      <c r="AK1723" s="200"/>
      <c r="AM1723" s="200"/>
    </row>
    <row r="1724" spans="1:39" s="108" customFormat="1" ht="12">
      <c r="A1724" s="205"/>
      <c r="B1724" s="204"/>
      <c r="C1724" s="1141" t="s">
        <v>392</v>
      </c>
      <c r="D1724" s="1141"/>
      <c r="E1724" s="1141"/>
      <c r="F1724" s="207"/>
      <c r="G1724" s="207"/>
      <c r="H1724" s="207"/>
      <c r="I1724" s="207"/>
      <c r="J1724" s="204"/>
      <c r="K1724" s="207"/>
      <c r="L1724" s="208">
        <v>59.65</v>
      </c>
      <c r="M1724" s="207"/>
      <c r="N1724" s="210"/>
      <c r="Z1724" s="193"/>
      <c r="AA1724" s="200"/>
      <c r="AB1724" s="200"/>
      <c r="AE1724" s="109" t="s">
        <v>392</v>
      </c>
      <c r="AG1724" s="200"/>
      <c r="AK1724" s="200"/>
      <c r="AM1724" s="200"/>
    </row>
    <row r="1725" spans="1:39" s="108" customFormat="1" ht="22.5" customHeight="1">
      <c r="A1725" s="205"/>
      <c r="B1725" s="204" t="s">
        <v>885</v>
      </c>
      <c r="C1725" s="1141" t="s">
        <v>886</v>
      </c>
      <c r="D1725" s="1141"/>
      <c r="E1725" s="1141"/>
      <c r="F1725" s="207" t="s">
        <v>395</v>
      </c>
      <c r="G1725" s="215">
        <v>97</v>
      </c>
      <c r="H1725" s="207"/>
      <c r="I1725" s="215">
        <v>97</v>
      </c>
      <c r="J1725" s="204"/>
      <c r="K1725" s="207"/>
      <c r="L1725" s="208">
        <v>57.86</v>
      </c>
      <c r="M1725" s="207"/>
      <c r="N1725" s="210"/>
      <c r="Z1725" s="193"/>
      <c r="AA1725" s="200"/>
      <c r="AB1725" s="200"/>
      <c r="AE1725" s="109" t="s">
        <v>886</v>
      </c>
      <c r="AG1725" s="200"/>
      <c r="AK1725" s="200"/>
      <c r="AM1725" s="200"/>
    </row>
    <row r="1726" spans="1:39" s="108" customFormat="1" ht="22.5" customHeight="1">
      <c r="A1726" s="205"/>
      <c r="B1726" s="204" t="s">
        <v>887</v>
      </c>
      <c r="C1726" s="1141" t="s">
        <v>888</v>
      </c>
      <c r="D1726" s="1141"/>
      <c r="E1726" s="1141"/>
      <c r="F1726" s="207" t="s">
        <v>395</v>
      </c>
      <c r="G1726" s="215">
        <v>51</v>
      </c>
      <c r="H1726" s="207"/>
      <c r="I1726" s="215">
        <v>51</v>
      </c>
      <c r="J1726" s="204"/>
      <c r="K1726" s="207"/>
      <c r="L1726" s="208">
        <v>30.42</v>
      </c>
      <c r="M1726" s="207"/>
      <c r="N1726" s="210"/>
      <c r="Z1726" s="193"/>
      <c r="AA1726" s="200"/>
      <c r="AB1726" s="200"/>
      <c r="AE1726" s="109" t="s">
        <v>888</v>
      </c>
      <c r="AG1726" s="200"/>
      <c r="AK1726" s="200"/>
      <c r="AM1726" s="200"/>
    </row>
    <row r="1727" spans="1:39" s="108" customFormat="1" ht="12" customHeight="1">
      <c r="A1727" s="216"/>
      <c r="B1727" s="217"/>
      <c r="C1727" s="1145" t="s">
        <v>398</v>
      </c>
      <c r="D1727" s="1145"/>
      <c r="E1727" s="1145"/>
      <c r="F1727" s="196"/>
      <c r="G1727" s="196"/>
      <c r="H1727" s="196"/>
      <c r="I1727" s="196"/>
      <c r="J1727" s="198"/>
      <c r="K1727" s="196"/>
      <c r="L1727" s="218">
        <v>228.94</v>
      </c>
      <c r="M1727" s="212"/>
      <c r="N1727" s="199"/>
      <c r="Z1727" s="193"/>
      <c r="AA1727" s="200"/>
      <c r="AB1727" s="200"/>
      <c r="AG1727" s="200" t="s">
        <v>398</v>
      </c>
      <c r="AK1727" s="200"/>
      <c r="AM1727" s="200"/>
    </row>
    <row r="1728" spans="1:39" s="108" customFormat="1" ht="22.5" customHeight="1">
      <c r="A1728" s="194" t="s">
        <v>2526</v>
      </c>
      <c r="B1728" s="195" t="s">
        <v>2527</v>
      </c>
      <c r="C1728" s="1145" t="s">
        <v>2528</v>
      </c>
      <c r="D1728" s="1145"/>
      <c r="E1728" s="1145"/>
      <c r="F1728" s="196" t="s">
        <v>486</v>
      </c>
      <c r="G1728" s="196"/>
      <c r="H1728" s="196"/>
      <c r="I1728" s="251">
        <v>2</v>
      </c>
      <c r="J1728" s="222">
        <v>1658.1</v>
      </c>
      <c r="K1728" s="196"/>
      <c r="L1728" s="222">
        <v>3316.2</v>
      </c>
      <c r="M1728" s="196"/>
      <c r="N1728" s="199"/>
      <c r="Z1728" s="193"/>
      <c r="AA1728" s="200"/>
      <c r="AB1728" s="200" t="s">
        <v>2528</v>
      </c>
      <c r="AG1728" s="200"/>
      <c r="AK1728" s="200"/>
      <c r="AM1728" s="200"/>
    </row>
    <row r="1729" spans="1:39" s="108" customFormat="1" ht="12" customHeight="1">
      <c r="A1729" s="216"/>
      <c r="B1729" s="217"/>
      <c r="C1729" s="1141" t="s">
        <v>1043</v>
      </c>
      <c r="D1729" s="1141"/>
      <c r="E1729" s="1141"/>
      <c r="F1729" s="1141"/>
      <c r="G1729" s="1141"/>
      <c r="H1729" s="1141"/>
      <c r="I1729" s="1141"/>
      <c r="J1729" s="1141"/>
      <c r="K1729" s="1141"/>
      <c r="L1729" s="1141"/>
      <c r="M1729" s="1141"/>
      <c r="N1729" s="1146"/>
      <c r="Z1729" s="193"/>
      <c r="AA1729" s="200"/>
      <c r="AB1729" s="200"/>
      <c r="AG1729" s="200"/>
      <c r="AH1729" s="109" t="s">
        <v>1043</v>
      </c>
      <c r="AK1729" s="200"/>
      <c r="AM1729" s="200"/>
    </row>
    <row r="1730" spans="1:39" s="108" customFormat="1" ht="12" customHeight="1">
      <c r="A1730" s="216"/>
      <c r="B1730" s="217"/>
      <c r="C1730" s="1145" t="s">
        <v>398</v>
      </c>
      <c r="D1730" s="1145"/>
      <c r="E1730" s="1145"/>
      <c r="F1730" s="196"/>
      <c r="G1730" s="196"/>
      <c r="H1730" s="196"/>
      <c r="I1730" s="196"/>
      <c r="J1730" s="198"/>
      <c r="K1730" s="196"/>
      <c r="L1730" s="222">
        <v>3316.2</v>
      </c>
      <c r="M1730" s="212"/>
      <c r="N1730" s="199"/>
      <c r="Z1730" s="193"/>
      <c r="AA1730" s="200"/>
      <c r="AB1730" s="200"/>
      <c r="AG1730" s="200" t="s">
        <v>398</v>
      </c>
      <c r="AK1730" s="200"/>
      <c r="AM1730" s="200"/>
    </row>
    <row r="1731" spans="1:39" s="108" customFormat="1" ht="22.5" customHeight="1">
      <c r="A1731" s="194" t="s">
        <v>2529</v>
      </c>
      <c r="B1731" s="195" t="s">
        <v>2530</v>
      </c>
      <c r="C1731" s="1145" t="s">
        <v>2531</v>
      </c>
      <c r="D1731" s="1145"/>
      <c r="E1731" s="1145"/>
      <c r="F1731" s="196" t="s">
        <v>486</v>
      </c>
      <c r="G1731" s="196"/>
      <c r="H1731" s="196"/>
      <c r="I1731" s="251">
        <v>4</v>
      </c>
      <c r="J1731" s="198"/>
      <c r="K1731" s="196"/>
      <c r="L1731" s="198"/>
      <c r="M1731" s="196"/>
      <c r="N1731" s="199"/>
      <c r="Z1731" s="193"/>
      <c r="AA1731" s="200"/>
      <c r="AB1731" s="200" t="s">
        <v>2531</v>
      </c>
      <c r="AG1731" s="200"/>
      <c r="AK1731" s="200"/>
      <c r="AM1731" s="200"/>
    </row>
    <row r="1732" spans="1:39" s="108" customFormat="1" ht="33.75" customHeight="1">
      <c r="A1732" s="203"/>
      <c r="B1732" s="204" t="s">
        <v>385</v>
      </c>
      <c r="C1732" s="1141" t="s">
        <v>386</v>
      </c>
      <c r="D1732" s="1141"/>
      <c r="E1732" s="1141"/>
      <c r="F1732" s="1141"/>
      <c r="G1732" s="1141"/>
      <c r="H1732" s="1141"/>
      <c r="I1732" s="1141"/>
      <c r="J1732" s="1141"/>
      <c r="K1732" s="1141"/>
      <c r="L1732" s="1141"/>
      <c r="M1732" s="1141"/>
      <c r="N1732" s="1146"/>
      <c r="Z1732" s="193"/>
      <c r="AA1732" s="200"/>
      <c r="AB1732" s="200"/>
      <c r="AC1732" s="109" t="s">
        <v>386</v>
      </c>
      <c r="AG1732" s="200"/>
      <c r="AK1732" s="200"/>
      <c r="AM1732" s="200"/>
    </row>
    <row r="1733" spans="1:39" s="108" customFormat="1" ht="12">
      <c r="A1733" s="205"/>
      <c r="B1733" s="206">
        <v>1</v>
      </c>
      <c r="C1733" s="1141" t="s">
        <v>446</v>
      </c>
      <c r="D1733" s="1141"/>
      <c r="E1733" s="1141"/>
      <c r="F1733" s="207"/>
      <c r="G1733" s="207"/>
      <c r="H1733" s="207"/>
      <c r="I1733" s="207"/>
      <c r="J1733" s="208">
        <v>24.84</v>
      </c>
      <c r="K1733" s="209">
        <v>1.25</v>
      </c>
      <c r="L1733" s="208">
        <v>124.2</v>
      </c>
      <c r="M1733" s="207"/>
      <c r="N1733" s="210"/>
      <c r="Z1733" s="193"/>
      <c r="AA1733" s="200"/>
      <c r="AB1733" s="200"/>
      <c r="AD1733" s="109" t="s">
        <v>446</v>
      </c>
      <c r="AG1733" s="200"/>
      <c r="AK1733" s="200"/>
      <c r="AM1733" s="200"/>
    </row>
    <row r="1734" spans="1:39" s="108" customFormat="1" ht="12">
      <c r="A1734" s="205"/>
      <c r="B1734" s="206">
        <v>4</v>
      </c>
      <c r="C1734" s="1141" t="s">
        <v>447</v>
      </c>
      <c r="D1734" s="1141"/>
      <c r="E1734" s="1141"/>
      <c r="F1734" s="207"/>
      <c r="G1734" s="207"/>
      <c r="H1734" s="207"/>
      <c r="I1734" s="207"/>
      <c r="J1734" s="208">
        <v>4.3600000000000003</v>
      </c>
      <c r="K1734" s="207"/>
      <c r="L1734" s="208">
        <v>17.440000000000001</v>
      </c>
      <c r="M1734" s="207"/>
      <c r="N1734" s="210"/>
      <c r="Z1734" s="193"/>
      <c r="AA1734" s="200"/>
      <c r="AB1734" s="200"/>
      <c r="AD1734" s="109" t="s">
        <v>447</v>
      </c>
      <c r="AG1734" s="200"/>
      <c r="AK1734" s="200"/>
      <c r="AM1734" s="200"/>
    </row>
    <row r="1735" spans="1:39" s="108" customFormat="1" ht="12">
      <c r="A1735" s="205"/>
      <c r="B1735" s="204"/>
      <c r="C1735" s="1141" t="s">
        <v>448</v>
      </c>
      <c r="D1735" s="1141"/>
      <c r="E1735" s="1141"/>
      <c r="F1735" s="207" t="s">
        <v>390</v>
      </c>
      <c r="G1735" s="248">
        <v>2.4</v>
      </c>
      <c r="H1735" s="209">
        <v>1.25</v>
      </c>
      <c r="I1735" s="215">
        <v>12</v>
      </c>
      <c r="J1735" s="204"/>
      <c r="K1735" s="207"/>
      <c r="L1735" s="204"/>
      <c r="M1735" s="207"/>
      <c r="N1735" s="210"/>
      <c r="Z1735" s="193"/>
      <c r="AA1735" s="200"/>
      <c r="AB1735" s="200"/>
      <c r="AE1735" s="109" t="s">
        <v>448</v>
      </c>
      <c r="AG1735" s="200"/>
      <c r="AK1735" s="200"/>
      <c r="AM1735" s="200"/>
    </row>
    <row r="1736" spans="1:39" s="108" customFormat="1" ht="12" customHeight="1">
      <c r="A1736" s="205"/>
      <c r="B1736" s="204"/>
      <c r="C1736" s="1150" t="s">
        <v>391</v>
      </c>
      <c r="D1736" s="1150"/>
      <c r="E1736" s="1150"/>
      <c r="F1736" s="212"/>
      <c r="G1736" s="212"/>
      <c r="H1736" s="212"/>
      <c r="I1736" s="212"/>
      <c r="J1736" s="213">
        <v>29.2</v>
      </c>
      <c r="K1736" s="212"/>
      <c r="L1736" s="213">
        <v>141.63999999999999</v>
      </c>
      <c r="M1736" s="212"/>
      <c r="N1736" s="214"/>
      <c r="Z1736" s="193"/>
      <c r="AA1736" s="200"/>
      <c r="AB1736" s="200"/>
      <c r="AF1736" s="109" t="s">
        <v>391</v>
      </c>
      <c r="AG1736" s="200"/>
      <c r="AK1736" s="200"/>
      <c r="AM1736" s="200"/>
    </row>
    <row r="1737" spans="1:39" s="108" customFormat="1" ht="12">
      <c r="A1737" s="205"/>
      <c r="B1737" s="204"/>
      <c r="C1737" s="1141" t="s">
        <v>392</v>
      </c>
      <c r="D1737" s="1141"/>
      <c r="E1737" s="1141"/>
      <c r="F1737" s="207"/>
      <c r="G1737" s="207"/>
      <c r="H1737" s="207"/>
      <c r="I1737" s="207"/>
      <c r="J1737" s="204"/>
      <c r="K1737" s="207"/>
      <c r="L1737" s="208">
        <v>124.2</v>
      </c>
      <c r="M1737" s="207"/>
      <c r="N1737" s="210"/>
      <c r="Z1737" s="193"/>
      <c r="AA1737" s="200"/>
      <c r="AB1737" s="200"/>
      <c r="AE1737" s="109" t="s">
        <v>392</v>
      </c>
      <c r="AG1737" s="200"/>
      <c r="AK1737" s="200"/>
      <c r="AM1737" s="200"/>
    </row>
    <row r="1738" spans="1:39" s="108" customFormat="1" ht="22.5" customHeight="1">
      <c r="A1738" s="205"/>
      <c r="B1738" s="204" t="s">
        <v>1014</v>
      </c>
      <c r="C1738" s="1141" t="s">
        <v>1015</v>
      </c>
      <c r="D1738" s="1141"/>
      <c r="E1738" s="1141"/>
      <c r="F1738" s="207" t="s">
        <v>395</v>
      </c>
      <c r="G1738" s="215">
        <v>90</v>
      </c>
      <c r="H1738" s="207"/>
      <c r="I1738" s="215">
        <v>90</v>
      </c>
      <c r="J1738" s="204"/>
      <c r="K1738" s="207"/>
      <c r="L1738" s="208">
        <v>111.78</v>
      </c>
      <c r="M1738" s="207"/>
      <c r="N1738" s="210"/>
      <c r="Z1738" s="193"/>
      <c r="AA1738" s="200"/>
      <c r="AB1738" s="200"/>
      <c r="AE1738" s="109" t="s">
        <v>1015</v>
      </c>
      <c r="AG1738" s="200"/>
      <c r="AK1738" s="200"/>
      <c r="AM1738" s="200"/>
    </row>
    <row r="1739" spans="1:39" s="108" customFormat="1" ht="22.5" customHeight="1">
      <c r="A1739" s="205"/>
      <c r="B1739" s="204" t="s">
        <v>1016</v>
      </c>
      <c r="C1739" s="1141" t="s">
        <v>1017</v>
      </c>
      <c r="D1739" s="1141"/>
      <c r="E1739" s="1141"/>
      <c r="F1739" s="207" t="s">
        <v>395</v>
      </c>
      <c r="G1739" s="215">
        <v>46</v>
      </c>
      <c r="H1739" s="207"/>
      <c r="I1739" s="215">
        <v>46</v>
      </c>
      <c r="J1739" s="204"/>
      <c r="K1739" s="207"/>
      <c r="L1739" s="208">
        <v>57.13</v>
      </c>
      <c r="M1739" s="207"/>
      <c r="N1739" s="210"/>
      <c r="Z1739" s="193"/>
      <c r="AA1739" s="200"/>
      <c r="AB1739" s="200"/>
      <c r="AE1739" s="109" t="s">
        <v>1017</v>
      </c>
      <c r="AG1739" s="200"/>
      <c r="AK1739" s="200"/>
      <c r="AM1739" s="200"/>
    </row>
    <row r="1740" spans="1:39" s="108" customFormat="1" ht="12" customHeight="1">
      <c r="A1740" s="216"/>
      <c r="B1740" s="217"/>
      <c r="C1740" s="1145" t="s">
        <v>398</v>
      </c>
      <c r="D1740" s="1145"/>
      <c r="E1740" s="1145"/>
      <c r="F1740" s="196"/>
      <c r="G1740" s="196"/>
      <c r="H1740" s="196"/>
      <c r="I1740" s="196"/>
      <c r="J1740" s="198"/>
      <c r="K1740" s="196"/>
      <c r="L1740" s="218">
        <v>310.55</v>
      </c>
      <c r="M1740" s="212"/>
      <c r="N1740" s="199"/>
      <c r="Z1740" s="193"/>
      <c r="AA1740" s="200"/>
      <c r="AB1740" s="200"/>
      <c r="AG1740" s="200" t="s">
        <v>398</v>
      </c>
      <c r="AK1740" s="200"/>
      <c r="AM1740" s="200"/>
    </row>
    <row r="1741" spans="1:39" s="108" customFormat="1" ht="22.5" customHeight="1">
      <c r="A1741" s="194" t="s">
        <v>2532</v>
      </c>
      <c r="B1741" s="195" t="s">
        <v>2533</v>
      </c>
      <c r="C1741" s="1145" t="s">
        <v>2534</v>
      </c>
      <c r="D1741" s="1145"/>
      <c r="E1741" s="1145"/>
      <c r="F1741" s="196" t="s">
        <v>486</v>
      </c>
      <c r="G1741" s="196"/>
      <c r="H1741" s="196"/>
      <c r="I1741" s="251">
        <v>4</v>
      </c>
      <c r="J1741" s="218">
        <v>175.63</v>
      </c>
      <c r="K1741" s="196"/>
      <c r="L1741" s="218">
        <v>702.52</v>
      </c>
      <c r="M1741" s="196"/>
      <c r="N1741" s="199"/>
      <c r="Z1741" s="193"/>
      <c r="AA1741" s="200"/>
      <c r="AB1741" s="200" t="s">
        <v>2534</v>
      </c>
      <c r="AG1741" s="200"/>
      <c r="AK1741" s="200"/>
      <c r="AM1741" s="200"/>
    </row>
    <row r="1742" spans="1:39" s="108" customFormat="1" ht="12" customHeight="1">
      <c r="A1742" s="216"/>
      <c r="B1742" s="217"/>
      <c r="C1742" s="1141" t="s">
        <v>1043</v>
      </c>
      <c r="D1742" s="1141"/>
      <c r="E1742" s="1141"/>
      <c r="F1742" s="1141"/>
      <c r="G1742" s="1141"/>
      <c r="H1742" s="1141"/>
      <c r="I1742" s="1141"/>
      <c r="J1742" s="1141"/>
      <c r="K1742" s="1141"/>
      <c r="L1742" s="1141"/>
      <c r="M1742" s="1141"/>
      <c r="N1742" s="1146"/>
      <c r="Z1742" s="193"/>
      <c r="AA1742" s="200"/>
      <c r="AB1742" s="200"/>
      <c r="AG1742" s="200"/>
      <c r="AH1742" s="109" t="s">
        <v>1043</v>
      </c>
      <c r="AK1742" s="200"/>
      <c r="AM1742" s="200"/>
    </row>
    <row r="1743" spans="1:39" s="108" customFormat="1" ht="12" customHeight="1">
      <c r="A1743" s="216"/>
      <c r="B1743" s="217"/>
      <c r="C1743" s="1145" t="s">
        <v>398</v>
      </c>
      <c r="D1743" s="1145"/>
      <c r="E1743" s="1145"/>
      <c r="F1743" s="196"/>
      <c r="G1743" s="196"/>
      <c r="H1743" s="196"/>
      <c r="I1743" s="196"/>
      <c r="J1743" s="198"/>
      <c r="K1743" s="196"/>
      <c r="L1743" s="218">
        <v>702.52</v>
      </c>
      <c r="M1743" s="212"/>
      <c r="N1743" s="199"/>
      <c r="Z1743" s="193"/>
      <c r="AA1743" s="200"/>
      <c r="AB1743" s="200"/>
      <c r="AG1743" s="200" t="s">
        <v>398</v>
      </c>
      <c r="AK1743" s="200"/>
      <c r="AM1743" s="200"/>
    </row>
    <row r="1744" spans="1:39" s="108" customFormat="1" ht="22.5" customHeight="1">
      <c r="A1744" s="194" t="s">
        <v>2535</v>
      </c>
      <c r="B1744" s="195" t="s">
        <v>2536</v>
      </c>
      <c r="C1744" s="1145" t="s">
        <v>2537</v>
      </c>
      <c r="D1744" s="1145"/>
      <c r="E1744" s="1145"/>
      <c r="F1744" s="196" t="s">
        <v>486</v>
      </c>
      <c r="G1744" s="196"/>
      <c r="H1744" s="196"/>
      <c r="I1744" s="251">
        <v>2</v>
      </c>
      <c r="J1744" s="198"/>
      <c r="K1744" s="196"/>
      <c r="L1744" s="198"/>
      <c r="M1744" s="196"/>
      <c r="N1744" s="199"/>
      <c r="Z1744" s="193"/>
      <c r="AA1744" s="200"/>
      <c r="AB1744" s="200" t="s">
        <v>2537</v>
      </c>
      <c r="AG1744" s="200"/>
      <c r="AK1744" s="200"/>
      <c r="AM1744" s="200"/>
    </row>
    <row r="1745" spans="1:39" s="108" customFormat="1" ht="33.75" customHeight="1">
      <c r="A1745" s="203"/>
      <c r="B1745" s="204" t="s">
        <v>385</v>
      </c>
      <c r="C1745" s="1141" t="s">
        <v>386</v>
      </c>
      <c r="D1745" s="1141"/>
      <c r="E1745" s="1141"/>
      <c r="F1745" s="1141"/>
      <c r="G1745" s="1141"/>
      <c r="H1745" s="1141"/>
      <c r="I1745" s="1141"/>
      <c r="J1745" s="1141"/>
      <c r="K1745" s="1141"/>
      <c r="L1745" s="1141"/>
      <c r="M1745" s="1141"/>
      <c r="N1745" s="1146"/>
      <c r="Z1745" s="193"/>
      <c r="AA1745" s="200"/>
      <c r="AB1745" s="200"/>
      <c r="AC1745" s="109" t="s">
        <v>386</v>
      </c>
      <c r="AG1745" s="200"/>
      <c r="AK1745" s="200"/>
      <c r="AM1745" s="200"/>
    </row>
    <row r="1746" spans="1:39" s="108" customFormat="1" ht="12">
      <c r="A1746" s="205"/>
      <c r="B1746" s="206">
        <v>1</v>
      </c>
      <c r="C1746" s="1141" t="s">
        <v>446</v>
      </c>
      <c r="D1746" s="1141"/>
      <c r="E1746" s="1141"/>
      <c r="F1746" s="207"/>
      <c r="G1746" s="207"/>
      <c r="H1746" s="207"/>
      <c r="I1746" s="207"/>
      <c r="J1746" s="208">
        <v>36.76</v>
      </c>
      <c r="K1746" s="209">
        <v>1.25</v>
      </c>
      <c r="L1746" s="208">
        <v>91.9</v>
      </c>
      <c r="M1746" s="207"/>
      <c r="N1746" s="210"/>
      <c r="Z1746" s="193"/>
      <c r="AA1746" s="200"/>
      <c r="AB1746" s="200"/>
      <c r="AD1746" s="109" t="s">
        <v>446</v>
      </c>
      <c r="AG1746" s="200"/>
      <c r="AK1746" s="200"/>
      <c r="AM1746" s="200"/>
    </row>
    <row r="1747" spans="1:39" s="108" customFormat="1" ht="12">
      <c r="A1747" s="205"/>
      <c r="B1747" s="206">
        <v>4</v>
      </c>
      <c r="C1747" s="1141" t="s">
        <v>447</v>
      </c>
      <c r="D1747" s="1141"/>
      <c r="E1747" s="1141"/>
      <c r="F1747" s="207"/>
      <c r="G1747" s="207"/>
      <c r="H1747" s="207"/>
      <c r="I1747" s="207"/>
      <c r="J1747" s="208">
        <v>4.5999999999999996</v>
      </c>
      <c r="K1747" s="207"/>
      <c r="L1747" s="208">
        <v>9.1999999999999993</v>
      </c>
      <c r="M1747" s="207"/>
      <c r="N1747" s="210"/>
      <c r="Z1747" s="193"/>
      <c r="AA1747" s="200"/>
      <c r="AB1747" s="200"/>
      <c r="AD1747" s="109" t="s">
        <v>447</v>
      </c>
      <c r="AG1747" s="200"/>
      <c r="AK1747" s="200"/>
      <c r="AM1747" s="200"/>
    </row>
    <row r="1748" spans="1:39" s="108" customFormat="1" ht="12">
      <c r="A1748" s="205"/>
      <c r="B1748" s="204"/>
      <c r="C1748" s="1141" t="s">
        <v>448</v>
      </c>
      <c r="D1748" s="1141"/>
      <c r="E1748" s="1141"/>
      <c r="F1748" s="207" t="s">
        <v>390</v>
      </c>
      <c r="G1748" s="248">
        <v>3.6</v>
      </c>
      <c r="H1748" s="209">
        <v>1.25</v>
      </c>
      <c r="I1748" s="215">
        <v>9</v>
      </c>
      <c r="J1748" s="204"/>
      <c r="K1748" s="207"/>
      <c r="L1748" s="204"/>
      <c r="M1748" s="207"/>
      <c r="N1748" s="210"/>
      <c r="Z1748" s="193"/>
      <c r="AA1748" s="200"/>
      <c r="AB1748" s="200"/>
      <c r="AE1748" s="109" t="s">
        <v>448</v>
      </c>
      <c r="AG1748" s="200"/>
      <c r="AK1748" s="200"/>
      <c r="AM1748" s="200"/>
    </row>
    <row r="1749" spans="1:39" s="108" customFormat="1" ht="12" customHeight="1">
      <c r="A1749" s="205"/>
      <c r="B1749" s="204"/>
      <c r="C1749" s="1150" t="s">
        <v>391</v>
      </c>
      <c r="D1749" s="1150"/>
      <c r="E1749" s="1150"/>
      <c r="F1749" s="212"/>
      <c r="G1749" s="212"/>
      <c r="H1749" s="212"/>
      <c r="I1749" s="212"/>
      <c r="J1749" s="213">
        <v>41.36</v>
      </c>
      <c r="K1749" s="212"/>
      <c r="L1749" s="213">
        <v>101.1</v>
      </c>
      <c r="M1749" s="212"/>
      <c r="N1749" s="214"/>
      <c r="Z1749" s="193"/>
      <c r="AA1749" s="200"/>
      <c r="AB1749" s="200"/>
      <c r="AF1749" s="109" t="s">
        <v>391</v>
      </c>
      <c r="AG1749" s="200"/>
      <c r="AK1749" s="200"/>
      <c r="AM1749" s="200"/>
    </row>
    <row r="1750" spans="1:39" s="108" customFormat="1" ht="12">
      <c r="A1750" s="205"/>
      <c r="B1750" s="204"/>
      <c r="C1750" s="1141" t="s">
        <v>392</v>
      </c>
      <c r="D1750" s="1141"/>
      <c r="E1750" s="1141"/>
      <c r="F1750" s="207"/>
      <c r="G1750" s="207"/>
      <c r="H1750" s="207"/>
      <c r="I1750" s="207"/>
      <c r="J1750" s="204"/>
      <c r="K1750" s="207"/>
      <c r="L1750" s="208">
        <v>91.9</v>
      </c>
      <c r="M1750" s="207"/>
      <c r="N1750" s="210"/>
      <c r="Z1750" s="193"/>
      <c r="AA1750" s="200"/>
      <c r="AB1750" s="200"/>
      <c r="AE1750" s="109" t="s">
        <v>392</v>
      </c>
      <c r="AG1750" s="200"/>
      <c r="AK1750" s="200"/>
      <c r="AM1750" s="200"/>
    </row>
    <row r="1751" spans="1:39" s="108" customFormat="1" ht="22.5" customHeight="1">
      <c r="A1751" s="205"/>
      <c r="B1751" s="204" t="s">
        <v>1014</v>
      </c>
      <c r="C1751" s="1141" t="s">
        <v>1015</v>
      </c>
      <c r="D1751" s="1141"/>
      <c r="E1751" s="1141"/>
      <c r="F1751" s="207" t="s">
        <v>395</v>
      </c>
      <c r="G1751" s="215">
        <v>90</v>
      </c>
      <c r="H1751" s="207"/>
      <c r="I1751" s="215">
        <v>90</v>
      </c>
      <c r="J1751" s="204"/>
      <c r="K1751" s="207"/>
      <c r="L1751" s="208">
        <v>82.71</v>
      </c>
      <c r="M1751" s="207"/>
      <c r="N1751" s="210"/>
      <c r="Z1751" s="193"/>
      <c r="AA1751" s="200"/>
      <c r="AB1751" s="200"/>
      <c r="AE1751" s="109" t="s">
        <v>1015</v>
      </c>
      <c r="AG1751" s="200"/>
      <c r="AK1751" s="200"/>
      <c r="AM1751" s="200"/>
    </row>
    <row r="1752" spans="1:39" s="108" customFormat="1" ht="22.5" customHeight="1">
      <c r="A1752" s="205"/>
      <c r="B1752" s="204" t="s">
        <v>1016</v>
      </c>
      <c r="C1752" s="1141" t="s">
        <v>1017</v>
      </c>
      <c r="D1752" s="1141"/>
      <c r="E1752" s="1141"/>
      <c r="F1752" s="207" t="s">
        <v>395</v>
      </c>
      <c r="G1752" s="215">
        <v>46</v>
      </c>
      <c r="H1752" s="207"/>
      <c r="I1752" s="215">
        <v>46</v>
      </c>
      <c r="J1752" s="204"/>
      <c r="K1752" s="207"/>
      <c r="L1752" s="208">
        <v>42.27</v>
      </c>
      <c r="M1752" s="207"/>
      <c r="N1752" s="210"/>
      <c r="Z1752" s="193"/>
      <c r="AA1752" s="200"/>
      <c r="AB1752" s="200"/>
      <c r="AE1752" s="109" t="s">
        <v>1017</v>
      </c>
      <c r="AG1752" s="200"/>
      <c r="AK1752" s="200"/>
      <c r="AM1752" s="200"/>
    </row>
    <row r="1753" spans="1:39" s="108" customFormat="1" ht="12" customHeight="1">
      <c r="A1753" s="216"/>
      <c r="B1753" s="217"/>
      <c r="C1753" s="1145" t="s">
        <v>398</v>
      </c>
      <c r="D1753" s="1145"/>
      <c r="E1753" s="1145"/>
      <c r="F1753" s="196"/>
      <c r="G1753" s="196"/>
      <c r="H1753" s="196"/>
      <c r="I1753" s="196"/>
      <c r="J1753" s="198"/>
      <c r="K1753" s="196"/>
      <c r="L1753" s="218">
        <v>226.08</v>
      </c>
      <c r="M1753" s="212"/>
      <c r="N1753" s="199"/>
      <c r="Z1753" s="193"/>
      <c r="AA1753" s="200"/>
      <c r="AB1753" s="200"/>
      <c r="AG1753" s="200" t="s">
        <v>398</v>
      </c>
      <c r="AK1753" s="200"/>
      <c r="AM1753" s="200"/>
    </row>
    <row r="1754" spans="1:39" s="108" customFormat="1" ht="22.5" customHeight="1">
      <c r="A1754" s="194" t="s">
        <v>2538</v>
      </c>
      <c r="B1754" s="195" t="s">
        <v>2539</v>
      </c>
      <c r="C1754" s="1145" t="s">
        <v>2540</v>
      </c>
      <c r="D1754" s="1145"/>
      <c r="E1754" s="1145"/>
      <c r="F1754" s="196" t="s">
        <v>486</v>
      </c>
      <c r="G1754" s="196"/>
      <c r="H1754" s="196"/>
      <c r="I1754" s="251">
        <v>2</v>
      </c>
      <c r="J1754" s="218">
        <v>243.85</v>
      </c>
      <c r="K1754" s="196"/>
      <c r="L1754" s="218">
        <v>487.7</v>
      </c>
      <c r="M1754" s="196"/>
      <c r="N1754" s="199"/>
      <c r="Z1754" s="193"/>
      <c r="AA1754" s="200"/>
      <c r="AB1754" s="200" t="s">
        <v>2540</v>
      </c>
      <c r="AG1754" s="200"/>
      <c r="AK1754" s="200"/>
      <c r="AM1754" s="200"/>
    </row>
    <row r="1755" spans="1:39" s="108" customFormat="1" ht="12" customHeight="1">
      <c r="A1755" s="216"/>
      <c r="B1755" s="217"/>
      <c r="C1755" s="1141" t="s">
        <v>1043</v>
      </c>
      <c r="D1755" s="1141"/>
      <c r="E1755" s="1141"/>
      <c r="F1755" s="1141"/>
      <c r="G1755" s="1141"/>
      <c r="H1755" s="1141"/>
      <c r="I1755" s="1141"/>
      <c r="J1755" s="1141"/>
      <c r="K1755" s="1141"/>
      <c r="L1755" s="1141"/>
      <c r="M1755" s="1141"/>
      <c r="N1755" s="1146"/>
      <c r="Z1755" s="193"/>
      <c r="AA1755" s="200"/>
      <c r="AB1755" s="200"/>
      <c r="AG1755" s="200"/>
      <c r="AH1755" s="109" t="s">
        <v>1043</v>
      </c>
      <c r="AK1755" s="200"/>
      <c r="AM1755" s="200"/>
    </row>
    <row r="1756" spans="1:39" s="108" customFormat="1" ht="12" customHeight="1">
      <c r="A1756" s="216"/>
      <c r="B1756" s="217"/>
      <c r="C1756" s="1145" t="s">
        <v>398</v>
      </c>
      <c r="D1756" s="1145"/>
      <c r="E1756" s="1145"/>
      <c r="F1756" s="196"/>
      <c r="G1756" s="196"/>
      <c r="H1756" s="196"/>
      <c r="I1756" s="196"/>
      <c r="J1756" s="198"/>
      <c r="K1756" s="196"/>
      <c r="L1756" s="218">
        <v>487.7</v>
      </c>
      <c r="M1756" s="212"/>
      <c r="N1756" s="199"/>
      <c r="Z1756" s="193"/>
      <c r="AA1756" s="200"/>
      <c r="AB1756" s="200"/>
      <c r="AG1756" s="200" t="s">
        <v>398</v>
      </c>
      <c r="AK1756" s="200"/>
      <c r="AM1756" s="200"/>
    </row>
    <row r="1757" spans="1:39" s="108" customFormat="1" ht="33.75" customHeight="1">
      <c r="A1757" s="194" t="s">
        <v>2541</v>
      </c>
      <c r="B1757" s="195" t="s">
        <v>2082</v>
      </c>
      <c r="C1757" s="1145" t="s">
        <v>2083</v>
      </c>
      <c r="D1757" s="1145"/>
      <c r="E1757" s="1145"/>
      <c r="F1757" s="196" t="s">
        <v>486</v>
      </c>
      <c r="G1757" s="196"/>
      <c r="H1757" s="196"/>
      <c r="I1757" s="251">
        <v>12</v>
      </c>
      <c r="J1757" s="198"/>
      <c r="K1757" s="196"/>
      <c r="L1757" s="198"/>
      <c r="M1757" s="196"/>
      <c r="N1757" s="199"/>
      <c r="Z1757" s="193"/>
      <c r="AA1757" s="200"/>
      <c r="AB1757" s="200" t="s">
        <v>2083</v>
      </c>
      <c r="AG1757" s="200"/>
      <c r="AK1757" s="200"/>
      <c r="AM1757" s="200"/>
    </row>
    <row r="1758" spans="1:39" s="108" customFormat="1" ht="33.75" customHeight="1">
      <c r="A1758" s="203"/>
      <c r="B1758" s="204" t="s">
        <v>385</v>
      </c>
      <c r="C1758" s="1141" t="s">
        <v>386</v>
      </c>
      <c r="D1758" s="1141"/>
      <c r="E1758" s="1141"/>
      <c r="F1758" s="1141"/>
      <c r="G1758" s="1141"/>
      <c r="H1758" s="1141"/>
      <c r="I1758" s="1141"/>
      <c r="J1758" s="1141"/>
      <c r="K1758" s="1141"/>
      <c r="L1758" s="1141"/>
      <c r="M1758" s="1141"/>
      <c r="N1758" s="1146"/>
      <c r="Z1758" s="193"/>
      <c r="AA1758" s="200"/>
      <c r="AB1758" s="200"/>
      <c r="AC1758" s="109" t="s">
        <v>386</v>
      </c>
      <c r="AG1758" s="200"/>
      <c r="AK1758" s="200"/>
      <c r="AM1758" s="200"/>
    </row>
    <row r="1759" spans="1:39" s="108" customFormat="1" ht="12">
      <c r="A1759" s="205"/>
      <c r="B1759" s="206">
        <v>1</v>
      </c>
      <c r="C1759" s="1141" t="s">
        <v>446</v>
      </c>
      <c r="D1759" s="1141"/>
      <c r="E1759" s="1141"/>
      <c r="F1759" s="207"/>
      <c r="G1759" s="207"/>
      <c r="H1759" s="207"/>
      <c r="I1759" s="207"/>
      <c r="J1759" s="208">
        <v>8.08</v>
      </c>
      <c r="K1759" s="209">
        <v>1.25</v>
      </c>
      <c r="L1759" s="208">
        <v>121.2</v>
      </c>
      <c r="M1759" s="207"/>
      <c r="N1759" s="210"/>
      <c r="Z1759" s="193"/>
      <c r="AA1759" s="200"/>
      <c r="AB1759" s="200"/>
      <c r="AD1759" s="109" t="s">
        <v>446</v>
      </c>
      <c r="AG1759" s="200"/>
      <c r="AK1759" s="200"/>
      <c r="AM1759" s="200"/>
    </row>
    <row r="1760" spans="1:39" s="108" customFormat="1" ht="12">
      <c r="A1760" s="205"/>
      <c r="B1760" s="206">
        <v>4</v>
      </c>
      <c r="C1760" s="1141" t="s">
        <v>447</v>
      </c>
      <c r="D1760" s="1141"/>
      <c r="E1760" s="1141"/>
      <c r="F1760" s="207"/>
      <c r="G1760" s="207"/>
      <c r="H1760" s="207"/>
      <c r="I1760" s="207"/>
      <c r="J1760" s="208">
        <v>1.88</v>
      </c>
      <c r="K1760" s="207"/>
      <c r="L1760" s="208">
        <v>22.56</v>
      </c>
      <c r="M1760" s="207"/>
      <c r="N1760" s="210"/>
      <c r="Z1760" s="193"/>
      <c r="AA1760" s="200"/>
      <c r="AB1760" s="200"/>
      <c r="AD1760" s="109" t="s">
        <v>447</v>
      </c>
      <c r="AG1760" s="200"/>
      <c r="AK1760" s="200"/>
      <c r="AM1760" s="200"/>
    </row>
    <row r="1761" spans="1:39" s="108" customFormat="1" ht="12">
      <c r="A1761" s="205"/>
      <c r="B1761" s="204"/>
      <c r="C1761" s="1141" t="s">
        <v>448</v>
      </c>
      <c r="D1761" s="1141"/>
      <c r="E1761" s="1141"/>
      <c r="F1761" s="207" t="s">
        <v>390</v>
      </c>
      <c r="G1761" s="209">
        <v>0.84</v>
      </c>
      <c r="H1761" s="209">
        <v>1.25</v>
      </c>
      <c r="I1761" s="248">
        <v>12.6</v>
      </c>
      <c r="J1761" s="204"/>
      <c r="K1761" s="207"/>
      <c r="L1761" s="204"/>
      <c r="M1761" s="207"/>
      <c r="N1761" s="210"/>
      <c r="Z1761" s="193"/>
      <c r="AA1761" s="200"/>
      <c r="AB1761" s="200"/>
      <c r="AE1761" s="109" t="s">
        <v>448</v>
      </c>
      <c r="AG1761" s="200"/>
      <c r="AK1761" s="200"/>
      <c r="AM1761" s="200"/>
    </row>
    <row r="1762" spans="1:39" s="108" customFormat="1" ht="12" customHeight="1">
      <c r="A1762" s="205"/>
      <c r="B1762" s="204"/>
      <c r="C1762" s="1150" t="s">
        <v>391</v>
      </c>
      <c r="D1762" s="1150"/>
      <c r="E1762" s="1150"/>
      <c r="F1762" s="212"/>
      <c r="G1762" s="212"/>
      <c r="H1762" s="212"/>
      <c r="I1762" s="212"/>
      <c r="J1762" s="213">
        <v>9.9600000000000009</v>
      </c>
      <c r="K1762" s="212"/>
      <c r="L1762" s="213">
        <v>143.76</v>
      </c>
      <c r="M1762" s="212"/>
      <c r="N1762" s="214"/>
      <c r="Z1762" s="193"/>
      <c r="AA1762" s="200"/>
      <c r="AB1762" s="200"/>
      <c r="AF1762" s="109" t="s">
        <v>391</v>
      </c>
      <c r="AG1762" s="200"/>
      <c r="AK1762" s="200"/>
      <c r="AM1762" s="200"/>
    </row>
    <row r="1763" spans="1:39" s="108" customFormat="1" ht="12">
      <c r="A1763" s="205"/>
      <c r="B1763" s="204"/>
      <c r="C1763" s="1141" t="s">
        <v>392</v>
      </c>
      <c r="D1763" s="1141"/>
      <c r="E1763" s="1141"/>
      <c r="F1763" s="207"/>
      <c r="G1763" s="207"/>
      <c r="H1763" s="207"/>
      <c r="I1763" s="207"/>
      <c r="J1763" s="204"/>
      <c r="K1763" s="207"/>
      <c r="L1763" s="208">
        <v>121.2</v>
      </c>
      <c r="M1763" s="207"/>
      <c r="N1763" s="210"/>
      <c r="Z1763" s="193"/>
      <c r="AA1763" s="200"/>
      <c r="AB1763" s="200"/>
      <c r="AE1763" s="109" t="s">
        <v>392</v>
      </c>
      <c r="AG1763" s="200"/>
      <c r="AK1763" s="200"/>
      <c r="AM1763" s="200"/>
    </row>
    <row r="1764" spans="1:39" s="108" customFormat="1" ht="22.5" customHeight="1">
      <c r="A1764" s="205"/>
      <c r="B1764" s="204" t="s">
        <v>1014</v>
      </c>
      <c r="C1764" s="1141" t="s">
        <v>1015</v>
      </c>
      <c r="D1764" s="1141"/>
      <c r="E1764" s="1141"/>
      <c r="F1764" s="207" t="s">
        <v>395</v>
      </c>
      <c r="G1764" s="215">
        <v>90</v>
      </c>
      <c r="H1764" s="207"/>
      <c r="I1764" s="215">
        <v>90</v>
      </c>
      <c r="J1764" s="204"/>
      <c r="K1764" s="207"/>
      <c r="L1764" s="208">
        <v>109.08</v>
      </c>
      <c r="M1764" s="207"/>
      <c r="N1764" s="210"/>
      <c r="Z1764" s="193"/>
      <c r="AA1764" s="200"/>
      <c r="AB1764" s="200"/>
      <c r="AE1764" s="109" t="s">
        <v>1015</v>
      </c>
      <c r="AG1764" s="200"/>
      <c r="AK1764" s="200"/>
      <c r="AM1764" s="200"/>
    </row>
    <row r="1765" spans="1:39" s="108" customFormat="1" ht="22.5" customHeight="1">
      <c r="A1765" s="205"/>
      <c r="B1765" s="204" t="s">
        <v>1016</v>
      </c>
      <c r="C1765" s="1141" t="s">
        <v>1017</v>
      </c>
      <c r="D1765" s="1141"/>
      <c r="E1765" s="1141"/>
      <c r="F1765" s="207" t="s">
        <v>395</v>
      </c>
      <c r="G1765" s="215">
        <v>46</v>
      </c>
      <c r="H1765" s="207"/>
      <c r="I1765" s="215">
        <v>46</v>
      </c>
      <c r="J1765" s="204"/>
      <c r="K1765" s="207"/>
      <c r="L1765" s="208">
        <v>55.75</v>
      </c>
      <c r="M1765" s="207"/>
      <c r="N1765" s="210"/>
      <c r="Z1765" s="193"/>
      <c r="AA1765" s="200"/>
      <c r="AB1765" s="200"/>
      <c r="AE1765" s="109" t="s">
        <v>1017</v>
      </c>
      <c r="AG1765" s="200"/>
      <c r="AK1765" s="200"/>
      <c r="AM1765" s="200"/>
    </row>
    <row r="1766" spans="1:39" s="108" customFormat="1" ht="12" customHeight="1">
      <c r="A1766" s="216"/>
      <c r="B1766" s="217"/>
      <c r="C1766" s="1145" t="s">
        <v>398</v>
      </c>
      <c r="D1766" s="1145"/>
      <c r="E1766" s="1145"/>
      <c r="F1766" s="196"/>
      <c r="G1766" s="196"/>
      <c r="H1766" s="196"/>
      <c r="I1766" s="196"/>
      <c r="J1766" s="198"/>
      <c r="K1766" s="196"/>
      <c r="L1766" s="218">
        <v>308.58999999999997</v>
      </c>
      <c r="M1766" s="212"/>
      <c r="N1766" s="199"/>
      <c r="Z1766" s="193"/>
      <c r="AA1766" s="200"/>
      <c r="AB1766" s="200"/>
      <c r="AG1766" s="200" t="s">
        <v>398</v>
      </c>
      <c r="AK1766" s="200"/>
      <c r="AM1766" s="200"/>
    </row>
    <row r="1767" spans="1:39" s="108" customFormat="1" ht="33.75" customHeight="1">
      <c r="A1767" s="194" t="s">
        <v>2542</v>
      </c>
      <c r="B1767" s="195" t="s">
        <v>2543</v>
      </c>
      <c r="C1767" s="1145" t="s">
        <v>2544</v>
      </c>
      <c r="D1767" s="1145"/>
      <c r="E1767" s="1145"/>
      <c r="F1767" s="196" t="s">
        <v>711</v>
      </c>
      <c r="G1767" s="196"/>
      <c r="H1767" s="196"/>
      <c r="I1767" s="256">
        <v>1.2</v>
      </c>
      <c r="J1767" s="222">
        <v>1006.8</v>
      </c>
      <c r="K1767" s="196"/>
      <c r="L1767" s="222">
        <v>1208.1600000000001</v>
      </c>
      <c r="M1767" s="196"/>
      <c r="N1767" s="199"/>
      <c r="Z1767" s="193"/>
      <c r="AA1767" s="200"/>
      <c r="AB1767" s="200" t="s">
        <v>2544</v>
      </c>
      <c r="AG1767" s="200"/>
      <c r="AK1767" s="200"/>
      <c r="AM1767" s="200"/>
    </row>
    <row r="1768" spans="1:39" s="108" customFormat="1" ht="12" customHeight="1">
      <c r="A1768" s="216"/>
      <c r="B1768" s="217"/>
      <c r="C1768" s="1141" t="s">
        <v>1043</v>
      </c>
      <c r="D1768" s="1141"/>
      <c r="E1768" s="1141"/>
      <c r="F1768" s="1141"/>
      <c r="G1768" s="1141"/>
      <c r="H1768" s="1141"/>
      <c r="I1768" s="1141"/>
      <c r="J1768" s="1141"/>
      <c r="K1768" s="1141"/>
      <c r="L1768" s="1141"/>
      <c r="M1768" s="1141"/>
      <c r="N1768" s="1146"/>
      <c r="Z1768" s="193"/>
      <c r="AA1768" s="200"/>
      <c r="AB1768" s="200"/>
      <c r="AG1768" s="200"/>
      <c r="AH1768" s="109" t="s">
        <v>1043</v>
      </c>
      <c r="AK1768" s="200"/>
      <c r="AM1768" s="200"/>
    </row>
    <row r="1769" spans="1:39" s="108" customFormat="1" ht="12" customHeight="1">
      <c r="A1769" s="201"/>
      <c r="B1769" s="202"/>
      <c r="C1769" s="1141" t="s">
        <v>2545</v>
      </c>
      <c r="D1769" s="1141"/>
      <c r="E1769" s="1141"/>
      <c r="F1769" s="1141"/>
      <c r="G1769" s="1141"/>
      <c r="H1769" s="1141"/>
      <c r="I1769" s="1141"/>
      <c r="J1769" s="1141"/>
      <c r="K1769" s="1141"/>
      <c r="L1769" s="1141"/>
      <c r="M1769" s="1141"/>
      <c r="N1769" s="1146"/>
      <c r="Z1769" s="193"/>
      <c r="AA1769" s="200"/>
      <c r="AB1769" s="200"/>
      <c r="AG1769" s="200"/>
      <c r="AJ1769" s="109" t="s">
        <v>2545</v>
      </c>
      <c r="AK1769" s="200"/>
      <c r="AM1769" s="200"/>
    </row>
    <row r="1770" spans="1:39" s="108" customFormat="1" ht="12" customHeight="1">
      <c r="A1770" s="216"/>
      <c r="B1770" s="217"/>
      <c r="C1770" s="1145" t="s">
        <v>398</v>
      </c>
      <c r="D1770" s="1145"/>
      <c r="E1770" s="1145"/>
      <c r="F1770" s="196"/>
      <c r="G1770" s="196"/>
      <c r="H1770" s="196"/>
      <c r="I1770" s="196"/>
      <c r="J1770" s="198"/>
      <c r="K1770" s="196"/>
      <c r="L1770" s="222">
        <v>1208.1600000000001</v>
      </c>
      <c r="M1770" s="212"/>
      <c r="N1770" s="199"/>
      <c r="Z1770" s="193"/>
      <c r="AA1770" s="200"/>
      <c r="AB1770" s="200"/>
      <c r="AG1770" s="200" t="s">
        <v>398</v>
      </c>
      <c r="AK1770" s="200"/>
      <c r="AM1770" s="200"/>
    </row>
    <row r="1771" spans="1:39" s="108" customFormat="1" ht="56.25" customHeight="1">
      <c r="A1771" s="194" t="s">
        <v>2546</v>
      </c>
      <c r="B1771" s="195" t="s">
        <v>2547</v>
      </c>
      <c r="C1771" s="1145" t="s">
        <v>2548</v>
      </c>
      <c r="D1771" s="1145"/>
      <c r="E1771" s="1145"/>
      <c r="F1771" s="196" t="s">
        <v>486</v>
      </c>
      <c r="G1771" s="196"/>
      <c r="H1771" s="196"/>
      <c r="I1771" s="251">
        <v>29</v>
      </c>
      <c r="J1771" s="198"/>
      <c r="K1771" s="196"/>
      <c r="L1771" s="198"/>
      <c r="M1771" s="196"/>
      <c r="N1771" s="199"/>
      <c r="Z1771" s="193"/>
      <c r="AA1771" s="200"/>
      <c r="AB1771" s="200" t="s">
        <v>2548</v>
      </c>
      <c r="AG1771" s="200"/>
      <c r="AK1771" s="200"/>
      <c r="AM1771" s="200"/>
    </row>
    <row r="1772" spans="1:39" s="108" customFormat="1" ht="12" customHeight="1">
      <c r="A1772" s="201"/>
      <c r="B1772" s="202"/>
      <c r="C1772" s="1141" t="s">
        <v>2549</v>
      </c>
      <c r="D1772" s="1141"/>
      <c r="E1772" s="1141"/>
      <c r="F1772" s="1141"/>
      <c r="G1772" s="1141"/>
      <c r="H1772" s="1141"/>
      <c r="I1772" s="1141"/>
      <c r="J1772" s="1141"/>
      <c r="K1772" s="1141"/>
      <c r="L1772" s="1141"/>
      <c r="M1772" s="1141"/>
      <c r="N1772" s="1146"/>
      <c r="Z1772" s="193"/>
      <c r="AA1772" s="200"/>
      <c r="AB1772" s="200"/>
      <c r="AG1772" s="200"/>
      <c r="AJ1772" s="109" t="s">
        <v>2549</v>
      </c>
      <c r="AK1772" s="200"/>
      <c r="AM1772" s="200"/>
    </row>
    <row r="1773" spans="1:39" s="108" customFormat="1" ht="33.75" customHeight="1">
      <c r="A1773" s="203"/>
      <c r="B1773" s="204" t="s">
        <v>385</v>
      </c>
      <c r="C1773" s="1141" t="s">
        <v>386</v>
      </c>
      <c r="D1773" s="1141"/>
      <c r="E1773" s="1141"/>
      <c r="F1773" s="1141"/>
      <c r="G1773" s="1141"/>
      <c r="H1773" s="1141"/>
      <c r="I1773" s="1141"/>
      <c r="J1773" s="1141"/>
      <c r="K1773" s="1141"/>
      <c r="L1773" s="1141"/>
      <c r="M1773" s="1141"/>
      <c r="N1773" s="1146"/>
      <c r="Z1773" s="193"/>
      <c r="AA1773" s="200"/>
      <c r="AB1773" s="200"/>
      <c r="AC1773" s="109" t="s">
        <v>386</v>
      </c>
      <c r="AG1773" s="200"/>
      <c r="AK1773" s="200"/>
      <c r="AM1773" s="200"/>
    </row>
    <row r="1774" spans="1:39" s="108" customFormat="1" ht="12">
      <c r="A1774" s="205"/>
      <c r="B1774" s="206">
        <v>1</v>
      </c>
      <c r="C1774" s="1141" t="s">
        <v>446</v>
      </c>
      <c r="D1774" s="1141"/>
      <c r="E1774" s="1141"/>
      <c r="F1774" s="207"/>
      <c r="G1774" s="207"/>
      <c r="H1774" s="207"/>
      <c r="I1774" s="207"/>
      <c r="J1774" s="208">
        <v>8.08</v>
      </c>
      <c r="K1774" s="209">
        <v>1.25</v>
      </c>
      <c r="L1774" s="208">
        <v>292.89999999999998</v>
      </c>
      <c r="M1774" s="207"/>
      <c r="N1774" s="210"/>
      <c r="Z1774" s="193"/>
      <c r="AA1774" s="200"/>
      <c r="AB1774" s="200"/>
      <c r="AD1774" s="109" t="s">
        <v>446</v>
      </c>
      <c r="AG1774" s="200"/>
      <c r="AK1774" s="200"/>
      <c r="AM1774" s="200"/>
    </row>
    <row r="1775" spans="1:39" s="108" customFormat="1" ht="12">
      <c r="A1775" s="205"/>
      <c r="B1775" s="206">
        <v>4</v>
      </c>
      <c r="C1775" s="1141" t="s">
        <v>447</v>
      </c>
      <c r="D1775" s="1141"/>
      <c r="E1775" s="1141"/>
      <c r="F1775" s="207"/>
      <c r="G1775" s="207"/>
      <c r="H1775" s="207"/>
      <c r="I1775" s="207"/>
      <c r="J1775" s="208">
        <v>2.0699999999999998</v>
      </c>
      <c r="K1775" s="207"/>
      <c r="L1775" s="208">
        <v>60.03</v>
      </c>
      <c r="M1775" s="207"/>
      <c r="N1775" s="210"/>
      <c r="Z1775" s="193"/>
      <c r="AA1775" s="200"/>
      <c r="AB1775" s="200"/>
      <c r="AD1775" s="109" t="s">
        <v>447</v>
      </c>
      <c r="AG1775" s="200"/>
      <c r="AK1775" s="200"/>
      <c r="AM1775" s="200"/>
    </row>
    <row r="1776" spans="1:39" s="108" customFormat="1" ht="12">
      <c r="A1776" s="205"/>
      <c r="B1776" s="204"/>
      <c r="C1776" s="1141" t="s">
        <v>448</v>
      </c>
      <c r="D1776" s="1141"/>
      <c r="E1776" s="1141"/>
      <c r="F1776" s="207" t="s">
        <v>390</v>
      </c>
      <c r="G1776" s="209">
        <v>0.84</v>
      </c>
      <c r="H1776" s="209">
        <v>1.25</v>
      </c>
      <c r="I1776" s="209">
        <v>30.45</v>
      </c>
      <c r="J1776" s="204"/>
      <c r="K1776" s="207"/>
      <c r="L1776" s="204"/>
      <c r="M1776" s="207"/>
      <c r="N1776" s="210"/>
      <c r="Z1776" s="193"/>
      <c r="AA1776" s="200"/>
      <c r="AB1776" s="200"/>
      <c r="AE1776" s="109" t="s">
        <v>448</v>
      </c>
      <c r="AG1776" s="200"/>
      <c r="AK1776" s="200"/>
      <c r="AM1776" s="200"/>
    </row>
    <row r="1777" spans="1:39" s="108" customFormat="1" ht="12" customHeight="1">
      <c r="A1777" s="205"/>
      <c r="B1777" s="204"/>
      <c r="C1777" s="1150" t="s">
        <v>391</v>
      </c>
      <c r="D1777" s="1150"/>
      <c r="E1777" s="1150"/>
      <c r="F1777" s="212"/>
      <c r="G1777" s="212"/>
      <c r="H1777" s="212"/>
      <c r="I1777" s="212"/>
      <c r="J1777" s="213">
        <v>10.15</v>
      </c>
      <c r="K1777" s="212"/>
      <c r="L1777" s="213">
        <v>352.93</v>
      </c>
      <c r="M1777" s="212"/>
      <c r="N1777" s="214"/>
      <c r="Z1777" s="193"/>
      <c r="AA1777" s="200"/>
      <c r="AB1777" s="200"/>
      <c r="AF1777" s="109" t="s">
        <v>391</v>
      </c>
      <c r="AG1777" s="200"/>
      <c r="AK1777" s="200"/>
      <c r="AM1777" s="200"/>
    </row>
    <row r="1778" spans="1:39" s="108" customFormat="1" ht="12">
      <c r="A1778" s="205"/>
      <c r="B1778" s="204"/>
      <c r="C1778" s="1141" t="s">
        <v>392</v>
      </c>
      <c r="D1778" s="1141"/>
      <c r="E1778" s="1141"/>
      <c r="F1778" s="207"/>
      <c r="G1778" s="207"/>
      <c r="H1778" s="207"/>
      <c r="I1778" s="207"/>
      <c r="J1778" s="204"/>
      <c r="K1778" s="207"/>
      <c r="L1778" s="208">
        <v>292.89999999999998</v>
      </c>
      <c r="M1778" s="207"/>
      <c r="N1778" s="210"/>
      <c r="Z1778" s="193"/>
      <c r="AA1778" s="200"/>
      <c r="AB1778" s="200"/>
      <c r="AE1778" s="109" t="s">
        <v>392</v>
      </c>
      <c r="AG1778" s="200"/>
      <c r="AK1778" s="200"/>
      <c r="AM1778" s="200"/>
    </row>
    <row r="1779" spans="1:39" s="108" customFormat="1" ht="22.5" customHeight="1">
      <c r="A1779" s="205"/>
      <c r="B1779" s="204" t="s">
        <v>1014</v>
      </c>
      <c r="C1779" s="1141" t="s">
        <v>1015</v>
      </c>
      <c r="D1779" s="1141"/>
      <c r="E1779" s="1141"/>
      <c r="F1779" s="207" t="s">
        <v>395</v>
      </c>
      <c r="G1779" s="215">
        <v>90</v>
      </c>
      <c r="H1779" s="207"/>
      <c r="I1779" s="215">
        <v>90</v>
      </c>
      <c r="J1779" s="204"/>
      <c r="K1779" s="207"/>
      <c r="L1779" s="208">
        <v>263.61</v>
      </c>
      <c r="M1779" s="207"/>
      <c r="N1779" s="210"/>
      <c r="Z1779" s="193"/>
      <c r="AA1779" s="200"/>
      <c r="AB1779" s="200"/>
      <c r="AE1779" s="109" t="s">
        <v>1015</v>
      </c>
      <c r="AG1779" s="200"/>
      <c r="AK1779" s="200"/>
      <c r="AM1779" s="200"/>
    </row>
    <row r="1780" spans="1:39" s="108" customFormat="1" ht="22.5" customHeight="1">
      <c r="A1780" s="205"/>
      <c r="B1780" s="204" t="s">
        <v>1016</v>
      </c>
      <c r="C1780" s="1141" t="s">
        <v>1017</v>
      </c>
      <c r="D1780" s="1141"/>
      <c r="E1780" s="1141"/>
      <c r="F1780" s="207" t="s">
        <v>395</v>
      </c>
      <c r="G1780" s="215">
        <v>46</v>
      </c>
      <c r="H1780" s="207"/>
      <c r="I1780" s="215">
        <v>46</v>
      </c>
      <c r="J1780" s="204"/>
      <c r="K1780" s="207"/>
      <c r="L1780" s="208">
        <v>134.72999999999999</v>
      </c>
      <c r="M1780" s="207"/>
      <c r="N1780" s="210"/>
      <c r="Z1780" s="193"/>
      <c r="AA1780" s="200"/>
      <c r="AB1780" s="200"/>
      <c r="AE1780" s="109" t="s">
        <v>1017</v>
      </c>
      <c r="AG1780" s="200"/>
      <c r="AK1780" s="200"/>
      <c r="AM1780" s="200"/>
    </row>
    <row r="1781" spans="1:39" s="108" customFormat="1" ht="12" customHeight="1">
      <c r="A1781" s="216"/>
      <c r="B1781" s="217"/>
      <c r="C1781" s="1145" t="s">
        <v>398</v>
      </c>
      <c r="D1781" s="1145"/>
      <c r="E1781" s="1145"/>
      <c r="F1781" s="196"/>
      <c r="G1781" s="196"/>
      <c r="H1781" s="196"/>
      <c r="I1781" s="196"/>
      <c r="J1781" s="198"/>
      <c r="K1781" s="196"/>
      <c r="L1781" s="218">
        <v>751.27</v>
      </c>
      <c r="M1781" s="212"/>
      <c r="N1781" s="199"/>
      <c r="Z1781" s="193"/>
      <c r="AA1781" s="200"/>
      <c r="AB1781" s="200"/>
      <c r="AG1781" s="200" t="s">
        <v>398</v>
      </c>
      <c r="AK1781" s="200"/>
      <c r="AM1781" s="200"/>
    </row>
    <row r="1782" spans="1:39" s="108" customFormat="1" ht="33.75" customHeight="1">
      <c r="A1782" s="194" t="s">
        <v>2550</v>
      </c>
      <c r="B1782" s="195" t="s">
        <v>2551</v>
      </c>
      <c r="C1782" s="1145" t="s">
        <v>2552</v>
      </c>
      <c r="D1782" s="1145"/>
      <c r="E1782" s="1145"/>
      <c r="F1782" s="196" t="s">
        <v>711</v>
      </c>
      <c r="G1782" s="196"/>
      <c r="H1782" s="196"/>
      <c r="I1782" s="256">
        <v>1.3</v>
      </c>
      <c r="J1782" s="222">
        <v>2422.8000000000002</v>
      </c>
      <c r="K1782" s="196"/>
      <c r="L1782" s="222">
        <v>3149.64</v>
      </c>
      <c r="M1782" s="196"/>
      <c r="N1782" s="199"/>
      <c r="Z1782" s="193"/>
      <c r="AA1782" s="200"/>
      <c r="AB1782" s="200" t="s">
        <v>2552</v>
      </c>
      <c r="AG1782" s="200"/>
      <c r="AK1782" s="200"/>
      <c r="AM1782" s="200"/>
    </row>
    <row r="1783" spans="1:39" s="108" customFormat="1" ht="12" customHeight="1">
      <c r="A1783" s="216"/>
      <c r="B1783" s="217"/>
      <c r="C1783" s="1141" t="s">
        <v>1043</v>
      </c>
      <c r="D1783" s="1141"/>
      <c r="E1783" s="1141"/>
      <c r="F1783" s="1141"/>
      <c r="G1783" s="1141"/>
      <c r="H1783" s="1141"/>
      <c r="I1783" s="1141"/>
      <c r="J1783" s="1141"/>
      <c r="K1783" s="1141"/>
      <c r="L1783" s="1141"/>
      <c r="M1783" s="1141"/>
      <c r="N1783" s="1146"/>
      <c r="Z1783" s="193"/>
      <c r="AA1783" s="200"/>
      <c r="AB1783" s="200"/>
      <c r="AG1783" s="200"/>
      <c r="AH1783" s="109" t="s">
        <v>1043</v>
      </c>
      <c r="AK1783" s="200"/>
      <c r="AM1783" s="200"/>
    </row>
    <row r="1784" spans="1:39" s="108" customFormat="1" ht="12" customHeight="1">
      <c r="A1784" s="201"/>
      <c r="B1784" s="202"/>
      <c r="C1784" s="1141" t="s">
        <v>2553</v>
      </c>
      <c r="D1784" s="1141"/>
      <c r="E1784" s="1141"/>
      <c r="F1784" s="1141"/>
      <c r="G1784" s="1141"/>
      <c r="H1784" s="1141"/>
      <c r="I1784" s="1141"/>
      <c r="J1784" s="1141"/>
      <c r="K1784" s="1141"/>
      <c r="L1784" s="1141"/>
      <c r="M1784" s="1141"/>
      <c r="N1784" s="1146"/>
      <c r="Z1784" s="193"/>
      <c r="AA1784" s="200"/>
      <c r="AB1784" s="200"/>
      <c r="AG1784" s="200"/>
      <c r="AJ1784" s="109" t="s">
        <v>2553</v>
      </c>
      <c r="AK1784" s="200"/>
      <c r="AM1784" s="200"/>
    </row>
    <row r="1785" spans="1:39" s="108" customFormat="1" ht="12" customHeight="1">
      <c r="A1785" s="216"/>
      <c r="B1785" s="217"/>
      <c r="C1785" s="1145" t="s">
        <v>398</v>
      </c>
      <c r="D1785" s="1145"/>
      <c r="E1785" s="1145"/>
      <c r="F1785" s="196"/>
      <c r="G1785" s="196"/>
      <c r="H1785" s="196"/>
      <c r="I1785" s="196"/>
      <c r="J1785" s="198"/>
      <c r="K1785" s="196"/>
      <c r="L1785" s="222">
        <v>3149.64</v>
      </c>
      <c r="M1785" s="212"/>
      <c r="N1785" s="199"/>
      <c r="Z1785" s="193"/>
      <c r="AA1785" s="200"/>
      <c r="AB1785" s="200"/>
      <c r="AG1785" s="200" t="s">
        <v>398</v>
      </c>
      <c r="AK1785" s="200"/>
      <c r="AM1785" s="200"/>
    </row>
    <row r="1786" spans="1:39" s="108" customFormat="1" ht="45" customHeight="1">
      <c r="A1786" s="194" t="s">
        <v>2554</v>
      </c>
      <c r="B1786" s="195" t="s">
        <v>2555</v>
      </c>
      <c r="C1786" s="1145" t="s">
        <v>2556</v>
      </c>
      <c r="D1786" s="1145"/>
      <c r="E1786" s="1145"/>
      <c r="F1786" s="196" t="s">
        <v>711</v>
      </c>
      <c r="G1786" s="196"/>
      <c r="H1786" s="196"/>
      <c r="I1786" s="256">
        <v>1.6</v>
      </c>
      <c r="J1786" s="222">
        <v>2831.8</v>
      </c>
      <c r="K1786" s="196"/>
      <c r="L1786" s="222">
        <v>4530.88</v>
      </c>
      <c r="M1786" s="196"/>
      <c r="N1786" s="199"/>
      <c r="Z1786" s="193"/>
      <c r="AA1786" s="200"/>
      <c r="AB1786" s="200" t="s">
        <v>2556</v>
      </c>
      <c r="AG1786" s="200"/>
      <c r="AK1786" s="200"/>
      <c r="AM1786" s="200"/>
    </row>
    <row r="1787" spans="1:39" s="108" customFormat="1" ht="12" customHeight="1">
      <c r="A1787" s="216"/>
      <c r="B1787" s="217"/>
      <c r="C1787" s="1141" t="s">
        <v>1043</v>
      </c>
      <c r="D1787" s="1141"/>
      <c r="E1787" s="1141"/>
      <c r="F1787" s="1141"/>
      <c r="G1787" s="1141"/>
      <c r="H1787" s="1141"/>
      <c r="I1787" s="1141"/>
      <c r="J1787" s="1141"/>
      <c r="K1787" s="1141"/>
      <c r="L1787" s="1141"/>
      <c r="M1787" s="1141"/>
      <c r="N1787" s="1146"/>
      <c r="Z1787" s="193"/>
      <c r="AA1787" s="200"/>
      <c r="AB1787" s="200"/>
      <c r="AG1787" s="200"/>
      <c r="AH1787" s="109" t="s">
        <v>1043</v>
      </c>
      <c r="AK1787" s="200"/>
      <c r="AM1787" s="200"/>
    </row>
    <row r="1788" spans="1:39" s="108" customFormat="1" ht="12" customHeight="1">
      <c r="A1788" s="201"/>
      <c r="B1788" s="202"/>
      <c r="C1788" s="1141" t="s">
        <v>2557</v>
      </c>
      <c r="D1788" s="1141"/>
      <c r="E1788" s="1141"/>
      <c r="F1788" s="1141"/>
      <c r="G1788" s="1141"/>
      <c r="H1788" s="1141"/>
      <c r="I1788" s="1141"/>
      <c r="J1788" s="1141"/>
      <c r="K1788" s="1141"/>
      <c r="L1788" s="1141"/>
      <c r="M1788" s="1141"/>
      <c r="N1788" s="1146"/>
      <c r="Z1788" s="193"/>
      <c r="AA1788" s="200"/>
      <c r="AB1788" s="200"/>
      <c r="AG1788" s="200"/>
      <c r="AJ1788" s="109" t="s">
        <v>2557</v>
      </c>
      <c r="AK1788" s="200"/>
      <c r="AM1788" s="200"/>
    </row>
    <row r="1789" spans="1:39" s="108" customFormat="1" ht="12" customHeight="1">
      <c r="A1789" s="216"/>
      <c r="B1789" s="217"/>
      <c r="C1789" s="1145" t="s">
        <v>398</v>
      </c>
      <c r="D1789" s="1145"/>
      <c r="E1789" s="1145"/>
      <c r="F1789" s="196"/>
      <c r="G1789" s="196"/>
      <c r="H1789" s="196"/>
      <c r="I1789" s="196"/>
      <c r="J1789" s="198"/>
      <c r="K1789" s="196"/>
      <c r="L1789" s="222">
        <v>4530.88</v>
      </c>
      <c r="M1789" s="212"/>
      <c r="N1789" s="199"/>
      <c r="Z1789" s="193"/>
      <c r="AA1789" s="200"/>
      <c r="AB1789" s="200"/>
      <c r="AG1789" s="200" t="s">
        <v>398</v>
      </c>
      <c r="AK1789" s="200"/>
      <c r="AM1789" s="200"/>
    </row>
    <row r="1790" spans="1:39" s="108" customFormat="1" ht="22.5" customHeight="1">
      <c r="A1790" s="194" t="s">
        <v>2558</v>
      </c>
      <c r="B1790" s="195" t="s">
        <v>2530</v>
      </c>
      <c r="C1790" s="1145" t="s">
        <v>2531</v>
      </c>
      <c r="D1790" s="1145"/>
      <c r="E1790" s="1145"/>
      <c r="F1790" s="196" t="s">
        <v>486</v>
      </c>
      <c r="G1790" s="196"/>
      <c r="H1790" s="196"/>
      <c r="I1790" s="251">
        <v>2</v>
      </c>
      <c r="J1790" s="198"/>
      <c r="K1790" s="196"/>
      <c r="L1790" s="198"/>
      <c r="M1790" s="196"/>
      <c r="N1790" s="199"/>
      <c r="Z1790" s="193"/>
      <c r="AA1790" s="200"/>
      <c r="AB1790" s="200" t="s">
        <v>2531</v>
      </c>
      <c r="AG1790" s="200"/>
      <c r="AK1790" s="200"/>
      <c r="AM1790" s="200"/>
    </row>
    <row r="1791" spans="1:39" s="108" customFormat="1" ht="33.75" customHeight="1">
      <c r="A1791" s="203"/>
      <c r="B1791" s="204" t="s">
        <v>385</v>
      </c>
      <c r="C1791" s="1141" t="s">
        <v>386</v>
      </c>
      <c r="D1791" s="1141"/>
      <c r="E1791" s="1141"/>
      <c r="F1791" s="1141"/>
      <c r="G1791" s="1141"/>
      <c r="H1791" s="1141"/>
      <c r="I1791" s="1141"/>
      <c r="J1791" s="1141"/>
      <c r="K1791" s="1141"/>
      <c r="L1791" s="1141"/>
      <c r="M1791" s="1141"/>
      <c r="N1791" s="1146"/>
      <c r="Z1791" s="193"/>
      <c r="AA1791" s="200"/>
      <c r="AB1791" s="200"/>
      <c r="AC1791" s="109" t="s">
        <v>386</v>
      </c>
      <c r="AG1791" s="200"/>
      <c r="AK1791" s="200"/>
      <c r="AM1791" s="200"/>
    </row>
    <row r="1792" spans="1:39" s="108" customFormat="1" ht="12">
      <c r="A1792" s="205"/>
      <c r="B1792" s="206">
        <v>1</v>
      </c>
      <c r="C1792" s="1141" t="s">
        <v>446</v>
      </c>
      <c r="D1792" s="1141"/>
      <c r="E1792" s="1141"/>
      <c r="F1792" s="207"/>
      <c r="G1792" s="207"/>
      <c r="H1792" s="207"/>
      <c r="I1792" s="207"/>
      <c r="J1792" s="208">
        <v>24.84</v>
      </c>
      <c r="K1792" s="209">
        <v>1.25</v>
      </c>
      <c r="L1792" s="208">
        <v>62.1</v>
      </c>
      <c r="M1792" s="207"/>
      <c r="N1792" s="210"/>
      <c r="Z1792" s="193"/>
      <c r="AA1792" s="200"/>
      <c r="AB1792" s="200"/>
      <c r="AD1792" s="109" t="s">
        <v>446</v>
      </c>
      <c r="AG1792" s="200"/>
      <c r="AK1792" s="200"/>
      <c r="AM1792" s="200"/>
    </row>
    <row r="1793" spans="1:39" s="108" customFormat="1" ht="12">
      <c r="A1793" s="205"/>
      <c r="B1793" s="206">
        <v>4</v>
      </c>
      <c r="C1793" s="1141" t="s">
        <v>447</v>
      </c>
      <c r="D1793" s="1141"/>
      <c r="E1793" s="1141"/>
      <c r="F1793" s="207"/>
      <c r="G1793" s="207"/>
      <c r="H1793" s="207"/>
      <c r="I1793" s="207"/>
      <c r="J1793" s="208">
        <v>4.3600000000000003</v>
      </c>
      <c r="K1793" s="207"/>
      <c r="L1793" s="208">
        <v>8.7200000000000006</v>
      </c>
      <c r="M1793" s="207"/>
      <c r="N1793" s="210"/>
      <c r="Z1793" s="193"/>
      <c r="AA1793" s="200"/>
      <c r="AB1793" s="200"/>
      <c r="AD1793" s="109" t="s">
        <v>447</v>
      </c>
      <c r="AG1793" s="200"/>
      <c r="AK1793" s="200"/>
      <c r="AM1793" s="200"/>
    </row>
    <row r="1794" spans="1:39" s="108" customFormat="1" ht="12">
      <c r="A1794" s="205"/>
      <c r="B1794" s="204"/>
      <c r="C1794" s="1141" t="s">
        <v>448</v>
      </c>
      <c r="D1794" s="1141"/>
      <c r="E1794" s="1141"/>
      <c r="F1794" s="207" t="s">
        <v>390</v>
      </c>
      <c r="G1794" s="248">
        <v>2.4</v>
      </c>
      <c r="H1794" s="209">
        <v>1.25</v>
      </c>
      <c r="I1794" s="215">
        <v>6</v>
      </c>
      <c r="J1794" s="204"/>
      <c r="K1794" s="207"/>
      <c r="L1794" s="204"/>
      <c r="M1794" s="207"/>
      <c r="N1794" s="210"/>
      <c r="Z1794" s="193"/>
      <c r="AA1794" s="200"/>
      <c r="AB1794" s="200"/>
      <c r="AE1794" s="109" t="s">
        <v>448</v>
      </c>
      <c r="AG1794" s="200"/>
      <c r="AK1794" s="200"/>
      <c r="AM1794" s="200"/>
    </row>
    <row r="1795" spans="1:39" s="108" customFormat="1" ht="12" customHeight="1">
      <c r="A1795" s="205"/>
      <c r="B1795" s="204"/>
      <c r="C1795" s="1150" t="s">
        <v>391</v>
      </c>
      <c r="D1795" s="1150"/>
      <c r="E1795" s="1150"/>
      <c r="F1795" s="212"/>
      <c r="G1795" s="212"/>
      <c r="H1795" s="212"/>
      <c r="I1795" s="212"/>
      <c r="J1795" s="213">
        <v>29.2</v>
      </c>
      <c r="K1795" s="212"/>
      <c r="L1795" s="213">
        <v>70.819999999999993</v>
      </c>
      <c r="M1795" s="212"/>
      <c r="N1795" s="214"/>
      <c r="Z1795" s="193"/>
      <c r="AA1795" s="200"/>
      <c r="AB1795" s="200"/>
      <c r="AF1795" s="109" t="s">
        <v>391</v>
      </c>
      <c r="AG1795" s="200"/>
      <c r="AK1795" s="200"/>
      <c r="AM1795" s="200"/>
    </row>
    <row r="1796" spans="1:39" s="108" customFormat="1" ht="12">
      <c r="A1796" s="205"/>
      <c r="B1796" s="204"/>
      <c r="C1796" s="1141" t="s">
        <v>392</v>
      </c>
      <c r="D1796" s="1141"/>
      <c r="E1796" s="1141"/>
      <c r="F1796" s="207"/>
      <c r="G1796" s="207"/>
      <c r="H1796" s="207"/>
      <c r="I1796" s="207"/>
      <c r="J1796" s="204"/>
      <c r="K1796" s="207"/>
      <c r="L1796" s="208">
        <v>62.1</v>
      </c>
      <c r="M1796" s="207"/>
      <c r="N1796" s="210"/>
      <c r="Z1796" s="193"/>
      <c r="AA1796" s="200"/>
      <c r="AB1796" s="200"/>
      <c r="AE1796" s="109" t="s">
        <v>392</v>
      </c>
      <c r="AG1796" s="200"/>
      <c r="AK1796" s="200"/>
      <c r="AM1796" s="200"/>
    </row>
    <row r="1797" spans="1:39" s="108" customFormat="1" ht="22.5" customHeight="1">
      <c r="A1797" s="205"/>
      <c r="B1797" s="204" t="s">
        <v>1014</v>
      </c>
      <c r="C1797" s="1141" t="s">
        <v>1015</v>
      </c>
      <c r="D1797" s="1141"/>
      <c r="E1797" s="1141"/>
      <c r="F1797" s="207" t="s">
        <v>395</v>
      </c>
      <c r="G1797" s="215">
        <v>90</v>
      </c>
      <c r="H1797" s="207"/>
      <c r="I1797" s="215">
        <v>90</v>
      </c>
      <c r="J1797" s="204"/>
      <c r="K1797" s="207"/>
      <c r="L1797" s="208">
        <v>55.89</v>
      </c>
      <c r="M1797" s="207"/>
      <c r="N1797" s="210"/>
      <c r="Z1797" s="193"/>
      <c r="AA1797" s="200"/>
      <c r="AB1797" s="200"/>
      <c r="AE1797" s="109" t="s">
        <v>1015</v>
      </c>
      <c r="AG1797" s="200"/>
      <c r="AK1797" s="200"/>
      <c r="AM1797" s="200"/>
    </row>
    <row r="1798" spans="1:39" s="108" customFormat="1" ht="22.5" customHeight="1">
      <c r="A1798" s="205"/>
      <c r="B1798" s="204" t="s">
        <v>1016</v>
      </c>
      <c r="C1798" s="1141" t="s">
        <v>1017</v>
      </c>
      <c r="D1798" s="1141"/>
      <c r="E1798" s="1141"/>
      <c r="F1798" s="207" t="s">
        <v>395</v>
      </c>
      <c r="G1798" s="215">
        <v>46</v>
      </c>
      <c r="H1798" s="207"/>
      <c r="I1798" s="215">
        <v>46</v>
      </c>
      <c r="J1798" s="204"/>
      <c r="K1798" s="207"/>
      <c r="L1798" s="208">
        <v>28.57</v>
      </c>
      <c r="M1798" s="207"/>
      <c r="N1798" s="210"/>
      <c r="Z1798" s="193"/>
      <c r="AA1798" s="200"/>
      <c r="AB1798" s="200"/>
      <c r="AE1798" s="109" t="s">
        <v>1017</v>
      </c>
      <c r="AG1798" s="200"/>
      <c r="AK1798" s="200"/>
      <c r="AM1798" s="200"/>
    </row>
    <row r="1799" spans="1:39" s="108" customFormat="1" ht="12" customHeight="1">
      <c r="A1799" s="216"/>
      <c r="B1799" s="217"/>
      <c r="C1799" s="1145" t="s">
        <v>398</v>
      </c>
      <c r="D1799" s="1145"/>
      <c r="E1799" s="1145"/>
      <c r="F1799" s="196"/>
      <c r="G1799" s="196"/>
      <c r="H1799" s="196"/>
      <c r="I1799" s="196"/>
      <c r="J1799" s="198"/>
      <c r="K1799" s="196"/>
      <c r="L1799" s="218">
        <v>155.28</v>
      </c>
      <c r="M1799" s="212"/>
      <c r="N1799" s="199"/>
      <c r="Z1799" s="193"/>
      <c r="AA1799" s="200"/>
      <c r="AB1799" s="200"/>
      <c r="AG1799" s="200" t="s">
        <v>398</v>
      </c>
      <c r="AK1799" s="200"/>
      <c r="AM1799" s="200"/>
    </row>
    <row r="1800" spans="1:39" s="108" customFormat="1" ht="56.25" customHeight="1">
      <c r="A1800" s="194" t="s">
        <v>2559</v>
      </c>
      <c r="B1800" s="195" t="s">
        <v>2560</v>
      </c>
      <c r="C1800" s="1145" t="s">
        <v>2561</v>
      </c>
      <c r="D1800" s="1145"/>
      <c r="E1800" s="1145"/>
      <c r="F1800" s="196" t="s">
        <v>711</v>
      </c>
      <c r="G1800" s="196"/>
      <c r="H1800" s="196"/>
      <c r="I1800" s="256">
        <v>0.2</v>
      </c>
      <c r="J1800" s="218">
        <v>688.2</v>
      </c>
      <c r="K1800" s="196"/>
      <c r="L1800" s="218">
        <v>137.63999999999999</v>
      </c>
      <c r="M1800" s="196"/>
      <c r="N1800" s="199"/>
      <c r="Z1800" s="193"/>
      <c r="AA1800" s="200"/>
      <c r="AB1800" s="200" t="s">
        <v>2561</v>
      </c>
      <c r="AG1800" s="200"/>
      <c r="AK1800" s="200"/>
      <c r="AM1800" s="200"/>
    </row>
    <row r="1801" spans="1:39" s="108" customFormat="1" ht="12" customHeight="1">
      <c r="A1801" s="216"/>
      <c r="B1801" s="217"/>
      <c r="C1801" s="1141" t="s">
        <v>1043</v>
      </c>
      <c r="D1801" s="1141"/>
      <c r="E1801" s="1141"/>
      <c r="F1801" s="1141"/>
      <c r="G1801" s="1141"/>
      <c r="H1801" s="1141"/>
      <c r="I1801" s="1141"/>
      <c r="J1801" s="1141"/>
      <c r="K1801" s="1141"/>
      <c r="L1801" s="1141"/>
      <c r="M1801" s="1141"/>
      <c r="N1801" s="1146"/>
      <c r="Z1801" s="193"/>
      <c r="AA1801" s="200"/>
      <c r="AB1801" s="200"/>
      <c r="AG1801" s="200"/>
      <c r="AH1801" s="109" t="s">
        <v>1043</v>
      </c>
      <c r="AK1801" s="200"/>
      <c r="AM1801" s="200"/>
    </row>
    <row r="1802" spans="1:39" s="108" customFormat="1" ht="12" customHeight="1">
      <c r="A1802" s="201"/>
      <c r="B1802" s="202"/>
      <c r="C1802" s="1141" t="s">
        <v>1792</v>
      </c>
      <c r="D1802" s="1141"/>
      <c r="E1802" s="1141"/>
      <c r="F1802" s="1141"/>
      <c r="G1802" s="1141"/>
      <c r="H1802" s="1141"/>
      <c r="I1802" s="1141"/>
      <c r="J1802" s="1141"/>
      <c r="K1802" s="1141"/>
      <c r="L1802" s="1141"/>
      <c r="M1802" s="1141"/>
      <c r="N1802" s="1146"/>
      <c r="Z1802" s="193"/>
      <c r="AA1802" s="200"/>
      <c r="AB1802" s="200"/>
      <c r="AG1802" s="200"/>
      <c r="AJ1802" s="109" t="s">
        <v>1792</v>
      </c>
      <c r="AK1802" s="200"/>
      <c r="AM1802" s="200"/>
    </row>
    <row r="1803" spans="1:39" s="108" customFormat="1" ht="12" customHeight="1">
      <c r="A1803" s="216"/>
      <c r="B1803" s="217"/>
      <c r="C1803" s="1145" t="s">
        <v>398</v>
      </c>
      <c r="D1803" s="1145"/>
      <c r="E1803" s="1145"/>
      <c r="F1803" s="196"/>
      <c r="G1803" s="196"/>
      <c r="H1803" s="196"/>
      <c r="I1803" s="196"/>
      <c r="J1803" s="198"/>
      <c r="K1803" s="196"/>
      <c r="L1803" s="218">
        <v>137.63999999999999</v>
      </c>
      <c r="M1803" s="212"/>
      <c r="N1803" s="199"/>
      <c r="Z1803" s="193"/>
      <c r="AA1803" s="200"/>
      <c r="AB1803" s="200"/>
      <c r="AG1803" s="200" t="s">
        <v>398</v>
      </c>
      <c r="AK1803" s="200"/>
      <c r="AM1803" s="200"/>
    </row>
    <row r="1804" spans="1:39" s="108" customFormat="1" ht="33.75" customHeight="1">
      <c r="A1804" s="194" t="s">
        <v>2562</v>
      </c>
      <c r="B1804" s="195" t="s">
        <v>989</v>
      </c>
      <c r="C1804" s="1145" t="s">
        <v>1007</v>
      </c>
      <c r="D1804" s="1145"/>
      <c r="E1804" s="1145"/>
      <c r="F1804" s="196" t="s">
        <v>486</v>
      </c>
      <c r="G1804" s="196"/>
      <c r="H1804" s="196"/>
      <c r="I1804" s="251">
        <v>2</v>
      </c>
      <c r="J1804" s="198"/>
      <c r="K1804" s="196"/>
      <c r="L1804" s="198"/>
      <c r="M1804" s="196"/>
      <c r="N1804" s="199"/>
      <c r="Z1804" s="193"/>
      <c r="AA1804" s="200"/>
      <c r="AB1804" s="200" t="s">
        <v>1007</v>
      </c>
      <c r="AG1804" s="200"/>
      <c r="AK1804" s="200"/>
      <c r="AM1804" s="200"/>
    </row>
    <row r="1805" spans="1:39" s="108" customFormat="1" ht="33.75" customHeight="1">
      <c r="A1805" s="203"/>
      <c r="B1805" s="204" t="s">
        <v>385</v>
      </c>
      <c r="C1805" s="1141" t="s">
        <v>386</v>
      </c>
      <c r="D1805" s="1141"/>
      <c r="E1805" s="1141"/>
      <c r="F1805" s="1141"/>
      <c r="G1805" s="1141"/>
      <c r="H1805" s="1141"/>
      <c r="I1805" s="1141"/>
      <c r="J1805" s="1141"/>
      <c r="K1805" s="1141"/>
      <c r="L1805" s="1141"/>
      <c r="M1805" s="1141"/>
      <c r="N1805" s="1146"/>
      <c r="Z1805" s="193"/>
      <c r="AA1805" s="200"/>
      <c r="AB1805" s="200"/>
      <c r="AC1805" s="109" t="s">
        <v>386</v>
      </c>
      <c r="AG1805" s="200"/>
      <c r="AK1805" s="200"/>
      <c r="AM1805" s="200"/>
    </row>
    <row r="1806" spans="1:39" s="108" customFormat="1" ht="12">
      <c r="A1806" s="205"/>
      <c r="B1806" s="206">
        <v>1</v>
      </c>
      <c r="C1806" s="1141" t="s">
        <v>446</v>
      </c>
      <c r="D1806" s="1141"/>
      <c r="E1806" s="1141"/>
      <c r="F1806" s="207"/>
      <c r="G1806" s="207"/>
      <c r="H1806" s="207"/>
      <c r="I1806" s="207"/>
      <c r="J1806" s="208">
        <v>5.16</v>
      </c>
      <c r="K1806" s="209">
        <v>1.25</v>
      </c>
      <c r="L1806" s="208">
        <v>12.9</v>
      </c>
      <c r="M1806" s="207"/>
      <c r="N1806" s="210"/>
      <c r="Z1806" s="193"/>
      <c r="AA1806" s="200"/>
      <c r="AB1806" s="200"/>
      <c r="AD1806" s="109" t="s">
        <v>446</v>
      </c>
      <c r="AG1806" s="200"/>
      <c r="AK1806" s="200"/>
      <c r="AM1806" s="200"/>
    </row>
    <row r="1807" spans="1:39" s="108" customFormat="1" ht="12">
      <c r="A1807" s="205"/>
      <c r="B1807" s="206">
        <v>4</v>
      </c>
      <c r="C1807" s="1141" t="s">
        <v>447</v>
      </c>
      <c r="D1807" s="1141"/>
      <c r="E1807" s="1141"/>
      <c r="F1807" s="207"/>
      <c r="G1807" s="207"/>
      <c r="H1807" s="207"/>
      <c r="I1807" s="207"/>
      <c r="J1807" s="208">
        <v>1.0900000000000001</v>
      </c>
      <c r="K1807" s="207"/>
      <c r="L1807" s="208">
        <v>2.1800000000000002</v>
      </c>
      <c r="M1807" s="207"/>
      <c r="N1807" s="210"/>
      <c r="Z1807" s="193"/>
      <c r="AA1807" s="200"/>
      <c r="AB1807" s="200"/>
      <c r="AD1807" s="109" t="s">
        <v>447</v>
      </c>
      <c r="AG1807" s="200"/>
      <c r="AK1807" s="200"/>
      <c r="AM1807" s="200"/>
    </row>
    <row r="1808" spans="1:39" s="108" customFormat="1" ht="12">
      <c r="A1808" s="205"/>
      <c r="B1808" s="204"/>
      <c r="C1808" s="1141" t="s">
        <v>448</v>
      </c>
      <c r="D1808" s="1141"/>
      <c r="E1808" s="1141"/>
      <c r="F1808" s="207" t="s">
        <v>390</v>
      </c>
      <c r="G1808" s="209">
        <v>0.52</v>
      </c>
      <c r="H1808" s="209">
        <v>1.25</v>
      </c>
      <c r="I1808" s="248">
        <v>1.3</v>
      </c>
      <c r="J1808" s="204"/>
      <c r="K1808" s="207"/>
      <c r="L1808" s="204"/>
      <c r="M1808" s="207"/>
      <c r="N1808" s="210"/>
      <c r="Z1808" s="193"/>
      <c r="AA1808" s="200"/>
      <c r="AB1808" s="200"/>
      <c r="AE1808" s="109" t="s">
        <v>448</v>
      </c>
      <c r="AG1808" s="200"/>
      <c r="AK1808" s="200"/>
      <c r="AM1808" s="200"/>
    </row>
    <row r="1809" spans="1:39" s="108" customFormat="1" ht="12" customHeight="1">
      <c r="A1809" s="205"/>
      <c r="B1809" s="204"/>
      <c r="C1809" s="1150" t="s">
        <v>391</v>
      </c>
      <c r="D1809" s="1150"/>
      <c r="E1809" s="1150"/>
      <c r="F1809" s="212"/>
      <c r="G1809" s="212"/>
      <c r="H1809" s="212"/>
      <c r="I1809" s="212"/>
      <c r="J1809" s="213">
        <v>6.25</v>
      </c>
      <c r="K1809" s="212"/>
      <c r="L1809" s="213">
        <v>15.08</v>
      </c>
      <c r="M1809" s="212"/>
      <c r="N1809" s="214"/>
      <c r="Z1809" s="193"/>
      <c r="AA1809" s="200"/>
      <c r="AB1809" s="200"/>
      <c r="AF1809" s="109" t="s">
        <v>391</v>
      </c>
      <c r="AG1809" s="200"/>
      <c r="AK1809" s="200"/>
      <c r="AM1809" s="200"/>
    </row>
    <row r="1810" spans="1:39" s="108" customFormat="1" ht="12">
      <c r="A1810" s="205"/>
      <c r="B1810" s="204"/>
      <c r="C1810" s="1141" t="s">
        <v>392</v>
      </c>
      <c r="D1810" s="1141"/>
      <c r="E1810" s="1141"/>
      <c r="F1810" s="207"/>
      <c r="G1810" s="207"/>
      <c r="H1810" s="207"/>
      <c r="I1810" s="207"/>
      <c r="J1810" s="204"/>
      <c r="K1810" s="207"/>
      <c r="L1810" s="208">
        <v>12.9</v>
      </c>
      <c r="M1810" s="207"/>
      <c r="N1810" s="210"/>
      <c r="Z1810" s="193"/>
      <c r="AA1810" s="200"/>
      <c r="AB1810" s="200"/>
      <c r="AE1810" s="109" t="s">
        <v>392</v>
      </c>
      <c r="AG1810" s="200"/>
      <c r="AK1810" s="200"/>
      <c r="AM1810" s="200"/>
    </row>
    <row r="1811" spans="1:39" s="108" customFormat="1" ht="22.5" customHeight="1">
      <c r="A1811" s="205"/>
      <c r="B1811" s="204" t="s">
        <v>916</v>
      </c>
      <c r="C1811" s="1141" t="s">
        <v>917</v>
      </c>
      <c r="D1811" s="1141"/>
      <c r="E1811" s="1141"/>
      <c r="F1811" s="207" t="s">
        <v>395</v>
      </c>
      <c r="G1811" s="215">
        <v>90</v>
      </c>
      <c r="H1811" s="207"/>
      <c r="I1811" s="215">
        <v>90</v>
      </c>
      <c r="J1811" s="204"/>
      <c r="K1811" s="207"/>
      <c r="L1811" s="208">
        <v>11.61</v>
      </c>
      <c r="M1811" s="207"/>
      <c r="N1811" s="210"/>
      <c r="Z1811" s="193"/>
      <c r="AA1811" s="200"/>
      <c r="AB1811" s="200"/>
      <c r="AE1811" s="109" t="s">
        <v>917</v>
      </c>
      <c r="AG1811" s="200"/>
      <c r="AK1811" s="200"/>
      <c r="AM1811" s="200"/>
    </row>
    <row r="1812" spans="1:39" s="108" customFormat="1" ht="22.5" customHeight="1">
      <c r="A1812" s="205"/>
      <c r="B1812" s="204" t="s">
        <v>918</v>
      </c>
      <c r="C1812" s="1141" t="s">
        <v>919</v>
      </c>
      <c r="D1812" s="1141"/>
      <c r="E1812" s="1141"/>
      <c r="F1812" s="207" t="s">
        <v>395</v>
      </c>
      <c r="G1812" s="215">
        <v>46</v>
      </c>
      <c r="H1812" s="207"/>
      <c r="I1812" s="215">
        <v>46</v>
      </c>
      <c r="J1812" s="204"/>
      <c r="K1812" s="207"/>
      <c r="L1812" s="208">
        <v>5.93</v>
      </c>
      <c r="M1812" s="207"/>
      <c r="N1812" s="210"/>
      <c r="Z1812" s="193"/>
      <c r="AA1812" s="200"/>
      <c r="AB1812" s="200"/>
      <c r="AE1812" s="109" t="s">
        <v>919</v>
      </c>
      <c r="AG1812" s="200"/>
      <c r="AK1812" s="200"/>
      <c r="AM1812" s="200"/>
    </row>
    <row r="1813" spans="1:39" s="108" customFormat="1" ht="12" customHeight="1">
      <c r="A1813" s="216"/>
      <c r="B1813" s="217"/>
      <c r="C1813" s="1145" t="s">
        <v>398</v>
      </c>
      <c r="D1813" s="1145"/>
      <c r="E1813" s="1145"/>
      <c r="F1813" s="196"/>
      <c r="G1813" s="196"/>
      <c r="H1813" s="196"/>
      <c r="I1813" s="196"/>
      <c r="J1813" s="198"/>
      <c r="K1813" s="196"/>
      <c r="L1813" s="218">
        <v>32.619999999999997</v>
      </c>
      <c r="M1813" s="212"/>
      <c r="N1813" s="199"/>
      <c r="Z1813" s="193"/>
      <c r="AA1813" s="200"/>
      <c r="AB1813" s="200"/>
      <c r="AG1813" s="200" t="s">
        <v>398</v>
      </c>
      <c r="AK1813" s="200"/>
      <c r="AM1813" s="200"/>
    </row>
    <row r="1814" spans="1:39" s="108" customFormat="1" ht="22.5" customHeight="1">
      <c r="A1814" s="194" t="s">
        <v>2563</v>
      </c>
      <c r="B1814" s="195" t="s">
        <v>2564</v>
      </c>
      <c r="C1814" s="1145" t="s">
        <v>2565</v>
      </c>
      <c r="D1814" s="1145"/>
      <c r="E1814" s="1145"/>
      <c r="F1814" s="196" t="s">
        <v>711</v>
      </c>
      <c r="G1814" s="196"/>
      <c r="H1814" s="196"/>
      <c r="I1814" s="256">
        <v>0.2</v>
      </c>
      <c r="J1814" s="222">
        <v>4602.5</v>
      </c>
      <c r="K1814" s="196"/>
      <c r="L1814" s="218">
        <v>920.5</v>
      </c>
      <c r="M1814" s="196"/>
      <c r="N1814" s="199"/>
      <c r="Z1814" s="193"/>
      <c r="AA1814" s="200"/>
      <c r="AB1814" s="200" t="s">
        <v>2565</v>
      </c>
      <c r="AG1814" s="200"/>
      <c r="AK1814" s="200"/>
      <c r="AM1814" s="200"/>
    </row>
    <row r="1815" spans="1:39" s="108" customFormat="1" ht="12" customHeight="1">
      <c r="A1815" s="216"/>
      <c r="B1815" s="217"/>
      <c r="C1815" s="1141" t="s">
        <v>1043</v>
      </c>
      <c r="D1815" s="1141"/>
      <c r="E1815" s="1141"/>
      <c r="F1815" s="1141"/>
      <c r="G1815" s="1141"/>
      <c r="H1815" s="1141"/>
      <c r="I1815" s="1141"/>
      <c r="J1815" s="1141"/>
      <c r="K1815" s="1141"/>
      <c r="L1815" s="1141"/>
      <c r="M1815" s="1141"/>
      <c r="N1815" s="1146"/>
      <c r="Z1815" s="193"/>
      <c r="AA1815" s="200"/>
      <c r="AB1815" s="200"/>
      <c r="AG1815" s="200"/>
      <c r="AH1815" s="109" t="s">
        <v>1043</v>
      </c>
      <c r="AK1815" s="200"/>
      <c r="AM1815" s="200"/>
    </row>
    <row r="1816" spans="1:39" s="108" customFormat="1" ht="12" customHeight="1">
      <c r="A1816" s="201"/>
      <c r="B1816" s="202"/>
      <c r="C1816" s="1141" t="s">
        <v>1792</v>
      </c>
      <c r="D1816" s="1141"/>
      <c r="E1816" s="1141"/>
      <c r="F1816" s="1141"/>
      <c r="G1816" s="1141"/>
      <c r="H1816" s="1141"/>
      <c r="I1816" s="1141"/>
      <c r="J1816" s="1141"/>
      <c r="K1816" s="1141"/>
      <c r="L1816" s="1141"/>
      <c r="M1816" s="1141"/>
      <c r="N1816" s="1146"/>
      <c r="Z1816" s="193"/>
      <c r="AA1816" s="200"/>
      <c r="AB1816" s="200"/>
      <c r="AG1816" s="200"/>
      <c r="AJ1816" s="109" t="s">
        <v>1792</v>
      </c>
      <c r="AK1816" s="200"/>
      <c r="AM1816" s="200"/>
    </row>
    <row r="1817" spans="1:39" s="108" customFormat="1" ht="12" customHeight="1">
      <c r="A1817" s="216"/>
      <c r="B1817" s="217"/>
      <c r="C1817" s="1145" t="s">
        <v>398</v>
      </c>
      <c r="D1817" s="1145"/>
      <c r="E1817" s="1145"/>
      <c r="F1817" s="196"/>
      <c r="G1817" s="196"/>
      <c r="H1817" s="196"/>
      <c r="I1817" s="196"/>
      <c r="J1817" s="198"/>
      <c r="K1817" s="196"/>
      <c r="L1817" s="218">
        <v>920.5</v>
      </c>
      <c r="M1817" s="212"/>
      <c r="N1817" s="199"/>
      <c r="Z1817" s="193"/>
      <c r="AA1817" s="200"/>
      <c r="AB1817" s="200"/>
      <c r="AG1817" s="200" t="s">
        <v>398</v>
      </c>
      <c r="AK1817" s="200"/>
      <c r="AM1817" s="200"/>
    </row>
    <row r="1818" spans="1:39" s="108" customFormat="1" ht="22.5" customHeight="1">
      <c r="A1818" s="194" t="s">
        <v>2566</v>
      </c>
      <c r="B1818" s="195" t="s">
        <v>2092</v>
      </c>
      <c r="C1818" s="1145" t="s">
        <v>2093</v>
      </c>
      <c r="D1818" s="1145"/>
      <c r="E1818" s="1145"/>
      <c r="F1818" s="196" t="s">
        <v>486</v>
      </c>
      <c r="G1818" s="196"/>
      <c r="H1818" s="196"/>
      <c r="I1818" s="251">
        <v>1</v>
      </c>
      <c r="J1818" s="198"/>
      <c r="K1818" s="196"/>
      <c r="L1818" s="198"/>
      <c r="M1818" s="196"/>
      <c r="N1818" s="199"/>
      <c r="Z1818" s="193"/>
      <c r="AA1818" s="200"/>
      <c r="AB1818" s="200" t="s">
        <v>2093</v>
      </c>
      <c r="AG1818" s="200"/>
      <c r="AK1818" s="200"/>
      <c r="AM1818" s="200"/>
    </row>
    <row r="1819" spans="1:39" s="108" customFormat="1" ht="33.75" customHeight="1">
      <c r="A1819" s="203"/>
      <c r="B1819" s="204" t="s">
        <v>385</v>
      </c>
      <c r="C1819" s="1141" t="s">
        <v>386</v>
      </c>
      <c r="D1819" s="1141"/>
      <c r="E1819" s="1141"/>
      <c r="F1819" s="1141"/>
      <c r="G1819" s="1141"/>
      <c r="H1819" s="1141"/>
      <c r="I1819" s="1141"/>
      <c r="J1819" s="1141"/>
      <c r="K1819" s="1141"/>
      <c r="L1819" s="1141"/>
      <c r="M1819" s="1141"/>
      <c r="N1819" s="1146"/>
      <c r="Z1819" s="193"/>
      <c r="AA1819" s="200"/>
      <c r="AB1819" s="200"/>
      <c r="AC1819" s="109" t="s">
        <v>386</v>
      </c>
      <c r="AG1819" s="200"/>
      <c r="AK1819" s="200"/>
      <c r="AM1819" s="200"/>
    </row>
    <row r="1820" spans="1:39" s="108" customFormat="1" ht="12">
      <c r="A1820" s="205"/>
      <c r="B1820" s="206">
        <v>1</v>
      </c>
      <c r="C1820" s="1141" t="s">
        <v>446</v>
      </c>
      <c r="D1820" s="1141"/>
      <c r="E1820" s="1141"/>
      <c r="F1820" s="207"/>
      <c r="G1820" s="207"/>
      <c r="H1820" s="207"/>
      <c r="I1820" s="207"/>
      <c r="J1820" s="208">
        <v>53.16</v>
      </c>
      <c r="K1820" s="209">
        <v>1.25</v>
      </c>
      <c r="L1820" s="208">
        <v>66.45</v>
      </c>
      <c r="M1820" s="207"/>
      <c r="N1820" s="210"/>
      <c r="Z1820" s="193"/>
      <c r="AA1820" s="200"/>
      <c r="AB1820" s="200"/>
      <c r="AD1820" s="109" t="s">
        <v>446</v>
      </c>
      <c r="AG1820" s="200"/>
      <c r="AK1820" s="200"/>
      <c r="AM1820" s="200"/>
    </row>
    <row r="1821" spans="1:39" s="108" customFormat="1" ht="12">
      <c r="A1821" s="205"/>
      <c r="B1821" s="206">
        <v>4</v>
      </c>
      <c r="C1821" s="1141" t="s">
        <v>447</v>
      </c>
      <c r="D1821" s="1141"/>
      <c r="E1821" s="1141"/>
      <c r="F1821" s="207"/>
      <c r="G1821" s="207"/>
      <c r="H1821" s="207"/>
      <c r="I1821" s="207"/>
      <c r="J1821" s="208">
        <v>15.92</v>
      </c>
      <c r="K1821" s="207"/>
      <c r="L1821" s="208">
        <v>15.92</v>
      </c>
      <c r="M1821" s="207"/>
      <c r="N1821" s="210"/>
      <c r="Z1821" s="193"/>
      <c r="AA1821" s="200"/>
      <c r="AB1821" s="200"/>
      <c r="AD1821" s="109" t="s">
        <v>447</v>
      </c>
      <c r="AG1821" s="200"/>
      <c r="AK1821" s="200"/>
      <c r="AM1821" s="200"/>
    </row>
    <row r="1822" spans="1:39" s="108" customFormat="1" ht="12">
      <c r="A1822" s="205"/>
      <c r="B1822" s="204"/>
      <c r="C1822" s="1141" t="s">
        <v>448</v>
      </c>
      <c r="D1822" s="1141"/>
      <c r="E1822" s="1141"/>
      <c r="F1822" s="207" t="s">
        <v>390</v>
      </c>
      <c r="G1822" s="215">
        <v>6</v>
      </c>
      <c r="H1822" s="209">
        <v>1.25</v>
      </c>
      <c r="I1822" s="248">
        <v>7.5</v>
      </c>
      <c r="J1822" s="204"/>
      <c r="K1822" s="207"/>
      <c r="L1822" s="204"/>
      <c r="M1822" s="207"/>
      <c r="N1822" s="210"/>
      <c r="Z1822" s="193"/>
      <c r="AA1822" s="200"/>
      <c r="AB1822" s="200"/>
      <c r="AE1822" s="109" t="s">
        <v>448</v>
      </c>
      <c r="AG1822" s="200"/>
      <c r="AK1822" s="200"/>
      <c r="AM1822" s="200"/>
    </row>
    <row r="1823" spans="1:39" s="108" customFormat="1" ht="12" customHeight="1">
      <c r="A1823" s="205"/>
      <c r="B1823" s="204"/>
      <c r="C1823" s="1150" t="s">
        <v>391</v>
      </c>
      <c r="D1823" s="1150"/>
      <c r="E1823" s="1150"/>
      <c r="F1823" s="212"/>
      <c r="G1823" s="212"/>
      <c r="H1823" s="212"/>
      <c r="I1823" s="212"/>
      <c r="J1823" s="213">
        <v>69.08</v>
      </c>
      <c r="K1823" s="212"/>
      <c r="L1823" s="213">
        <v>82.37</v>
      </c>
      <c r="M1823" s="212"/>
      <c r="N1823" s="214"/>
      <c r="Z1823" s="193"/>
      <c r="AA1823" s="200"/>
      <c r="AB1823" s="200"/>
      <c r="AF1823" s="109" t="s">
        <v>391</v>
      </c>
      <c r="AG1823" s="200"/>
      <c r="AK1823" s="200"/>
      <c r="AM1823" s="200"/>
    </row>
    <row r="1824" spans="1:39" s="108" customFormat="1" ht="12">
      <c r="A1824" s="205"/>
      <c r="B1824" s="204"/>
      <c r="C1824" s="1141" t="s">
        <v>392</v>
      </c>
      <c r="D1824" s="1141"/>
      <c r="E1824" s="1141"/>
      <c r="F1824" s="207"/>
      <c r="G1824" s="207"/>
      <c r="H1824" s="207"/>
      <c r="I1824" s="207"/>
      <c r="J1824" s="204"/>
      <c r="K1824" s="207"/>
      <c r="L1824" s="208">
        <v>66.45</v>
      </c>
      <c r="M1824" s="207"/>
      <c r="N1824" s="210"/>
      <c r="Z1824" s="193"/>
      <c r="AA1824" s="200"/>
      <c r="AB1824" s="200"/>
      <c r="AE1824" s="109" t="s">
        <v>392</v>
      </c>
      <c r="AG1824" s="200"/>
      <c r="AK1824" s="200"/>
      <c r="AM1824" s="200"/>
    </row>
    <row r="1825" spans="1:39" s="108" customFormat="1" ht="22.5" customHeight="1">
      <c r="A1825" s="205"/>
      <c r="B1825" s="204" t="s">
        <v>2094</v>
      </c>
      <c r="C1825" s="1141" t="s">
        <v>2095</v>
      </c>
      <c r="D1825" s="1141"/>
      <c r="E1825" s="1141"/>
      <c r="F1825" s="207" t="s">
        <v>395</v>
      </c>
      <c r="G1825" s="215">
        <v>95</v>
      </c>
      <c r="H1825" s="207"/>
      <c r="I1825" s="215">
        <v>95</v>
      </c>
      <c r="J1825" s="204"/>
      <c r="K1825" s="207"/>
      <c r="L1825" s="208">
        <v>63.13</v>
      </c>
      <c r="M1825" s="207"/>
      <c r="N1825" s="210"/>
      <c r="Z1825" s="193"/>
      <c r="AA1825" s="200"/>
      <c r="AB1825" s="200"/>
      <c r="AE1825" s="109" t="s">
        <v>2095</v>
      </c>
      <c r="AG1825" s="200"/>
      <c r="AK1825" s="200"/>
      <c r="AM1825" s="200"/>
    </row>
    <row r="1826" spans="1:39" s="108" customFormat="1" ht="22.5" customHeight="1">
      <c r="A1826" s="205"/>
      <c r="B1826" s="204" t="s">
        <v>2096</v>
      </c>
      <c r="C1826" s="1141" t="s">
        <v>2097</v>
      </c>
      <c r="D1826" s="1141"/>
      <c r="E1826" s="1141"/>
      <c r="F1826" s="207" t="s">
        <v>395</v>
      </c>
      <c r="G1826" s="215">
        <v>53</v>
      </c>
      <c r="H1826" s="207"/>
      <c r="I1826" s="215">
        <v>53</v>
      </c>
      <c r="J1826" s="204"/>
      <c r="K1826" s="207"/>
      <c r="L1826" s="208">
        <v>35.22</v>
      </c>
      <c r="M1826" s="207"/>
      <c r="N1826" s="210"/>
      <c r="Z1826" s="193"/>
      <c r="AA1826" s="200"/>
      <c r="AB1826" s="200"/>
      <c r="AE1826" s="109" t="s">
        <v>2097</v>
      </c>
      <c r="AG1826" s="200"/>
      <c r="AK1826" s="200"/>
      <c r="AM1826" s="200"/>
    </row>
    <row r="1827" spans="1:39" s="108" customFormat="1" ht="12" customHeight="1">
      <c r="A1827" s="216"/>
      <c r="B1827" s="217"/>
      <c r="C1827" s="1145" t="s">
        <v>398</v>
      </c>
      <c r="D1827" s="1145"/>
      <c r="E1827" s="1145"/>
      <c r="F1827" s="196"/>
      <c r="G1827" s="196"/>
      <c r="H1827" s="196"/>
      <c r="I1827" s="196"/>
      <c r="J1827" s="198"/>
      <c r="K1827" s="196"/>
      <c r="L1827" s="218">
        <v>180.72</v>
      </c>
      <c r="M1827" s="212"/>
      <c r="N1827" s="199"/>
      <c r="Z1827" s="193"/>
      <c r="AA1827" s="200"/>
      <c r="AB1827" s="200"/>
      <c r="AG1827" s="200" t="s">
        <v>398</v>
      </c>
      <c r="AK1827" s="200"/>
      <c r="AM1827" s="200"/>
    </row>
    <row r="1828" spans="1:39" s="108" customFormat="1" ht="123.75" customHeight="1">
      <c r="A1828" s="194" t="s">
        <v>2567</v>
      </c>
      <c r="B1828" s="195" t="s">
        <v>2568</v>
      </c>
      <c r="C1828" s="1145" t="s">
        <v>2569</v>
      </c>
      <c r="D1828" s="1145"/>
      <c r="E1828" s="1145"/>
      <c r="F1828" s="196" t="s">
        <v>486</v>
      </c>
      <c r="G1828" s="196"/>
      <c r="H1828" s="196"/>
      <c r="I1828" s="251">
        <v>1</v>
      </c>
      <c r="J1828" s="218">
        <v>726.24</v>
      </c>
      <c r="K1828" s="196"/>
      <c r="L1828" s="218">
        <v>726.24</v>
      </c>
      <c r="M1828" s="196"/>
      <c r="N1828" s="199"/>
      <c r="Z1828" s="193"/>
      <c r="AA1828" s="200"/>
      <c r="AB1828" s="200" t="s">
        <v>2569</v>
      </c>
      <c r="AG1828" s="200"/>
      <c r="AK1828" s="200"/>
      <c r="AM1828" s="200"/>
    </row>
    <row r="1829" spans="1:39" s="108" customFormat="1" ht="12" customHeight="1">
      <c r="A1829" s="216"/>
      <c r="B1829" s="217"/>
      <c r="C1829" s="1141" t="s">
        <v>1043</v>
      </c>
      <c r="D1829" s="1141"/>
      <c r="E1829" s="1141"/>
      <c r="F1829" s="1141"/>
      <c r="G1829" s="1141"/>
      <c r="H1829" s="1141"/>
      <c r="I1829" s="1141"/>
      <c r="J1829" s="1141"/>
      <c r="K1829" s="1141"/>
      <c r="L1829" s="1141"/>
      <c r="M1829" s="1141"/>
      <c r="N1829" s="1146"/>
      <c r="Z1829" s="193"/>
      <c r="AA1829" s="200"/>
      <c r="AB1829" s="200"/>
      <c r="AG1829" s="200"/>
      <c r="AH1829" s="109" t="s">
        <v>1043</v>
      </c>
      <c r="AK1829" s="200"/>
      <c r="AM1829" s="200"/>
    </row>
    <row r="1830" spans="1:39" s="108" customFormat="1" ht="12" customHeight="1">
      <c r="A1830" s="216"/>
      <c r="B1830" s="217"/>
      <c r="C1830" s="1145" t="s">
        <v>398</v>
      </c>
      <c r="D1830" s="1145"/>
      <c r="E1830" s="1145"/>
      <c r="F1830" s="196"/>
      <c r="G1830" s="196"/>
      <c r="H1830" s="196"/>
      <c r="I1830" s="196"/>
      <c r="J1830" s="198"/>
      <c r="K1830" s="196"/>
      <c r="L1830" s="218">
        <v>726.24</v>
      </c>
      <c r="M1830" s="212"/>
      <c r="N1830" s="199"/>
      <c r="Z1830" s="193"/>
      <c r="AA1830" s="200"/>
      <c r="AB1830" s="200"/>
      <c r="AG1830" s="200" t="s">
        <v>398</v>
      </c>
      <c r="AK1830" s="200"/>
      <c r="AM1830" s="200"/>
    </row>
    <row r="1831" spans="1:39" s="108" customFormat="1" ht="45" customHeight="1">
      <c r="A1831" s="194" t="s">
        <v>2570</v>
      </c>
      <c r="B1831" s="195" t="s">
        <v>2571</v>
      </c>
      <c r="C1831" s="1145" t="s">
        <v>2572</v>
      </c>
      <c r="D1831" s="1145"/>
      <c r="E1831" s="1145"/>
      <c r="F1831" s="196" t="s">
        <v>486</v>
      </c>
      <c r="G1831" s="196"/>
      <c r="H1831" s="196"/>
      <c r="I1831" s="251">
        <v>3</v>
      </c>
      <c r="J1831" s="198"/>
      <c r="K1831" s="196"/>
      <c r="L1831" s="198"/>
      <c r="M1831" s="196"/>
      <c r="N1831" s="199"/>
      <c r="Z1831" s="193"/>
      <c r="AA1831" s="200"/>
      <c r="AB1831" s="200" t="s">
        <v>2572</v>
      </c>
      <c r="AG1831" s="200"/>
      <c r="AK1831" s="200"/>
      <c r="AM1831" s="200"/>
    </row>
    <row r="1832" spans="1:39" s="108" customFormat="1" ht="33.75" customHeight="1">
      <c r="A1832" s="203"/>
      <c r="B1832" s="204" t="s">
        <v>385</v>
      </c>
      <c r="C1832" s="1141" t="s">
        <v>386</v>
      </c>
      <c r="D1832" s="1141"/>
      <c r="E1832" s="1141"/>
      <c r="F1832" s="1141"/>
      <c r="G1832" s="1141"/>
      <c r="H1832" s="1141"/>
      <c r="I1832" s="1141"/>
      <c r="J1832" s="1141"/>
      <c r="K1832" s="1141"/>
      <c r="L1832" s="1141"/>
      <c r="M1832" s="1141"/>
      <c r="N1832" s="1146"/>
      <c r="Z1832" s="193"/>
      <c r="AA1832" s="200"/>
      <c r="AB1832" s="200"/>
      <c r="AC1832" s="109" t="s">
        <v>386</v>
      </c>
      <c r="AG1832" s="200"/>
      <c r="AK1832" s="200"/>
      <c r="AM1832" s="200"/>
    </row>
    <row r="1833" spans="1:39" s="108" customFormat="1" ht="12">
      <c r="A1833" s="205"/>
      <c r="B1833" s="206">
        <v>1</v>
      </c>
      <c r="C1833" s="1141" t="s">
        <v>446</v>
      </c>
      <c r="D1833" s="1141"/>
      <c r="E1833" s="1141"/>
      <c r="F1833" s="207"/>
      <c r="G1833" s="207"/>
      <c r="H1833" s="207"/>
      <c r="I1833" s="207"/>
      <c r="J1833" s="208">
        <v>16.16</v>
      </c>
      <c r="K1833" s="209">
        <v>1.25</v>
      </c>
      <c r="L1833" s="208">
        <v>60.6</v>
      </c>
      <c r="M1833" s="207"/>
      <c r="N1833" s="210"/>
      <c r="Z1833" s="193"/>
      <c r="AA1833" s="200"/>
      <c r="AB1833" s="200"/>
      <c r="AD1833" s="109" t="s">
        <v>446</v>
      </c>
      <c r="AG1833" s="200"/>
      <c r="AK1833" s="200"/>
      <c r="AM1833" s="200"/>
    </row>
    <row r="1834" spans="1:39" s="108" customFormat="1" ht="12">
      <c r="A1834" s="205"/>
      <c r="B1834" s="206">
        <v>4</v>
      </c>
      <c r="C1834" s="1141" t="s">
        <v>447</v>
      </c>
      <c r="D1834" s="1141"/>
      <c r="E1834" s="1141"/>
      <c r="F1834" s="207"/>
      <c r="G1834" s="207"/>
      <c r="H1834" s="207"/>
      <c r="I1834" s="207"/>
      <c r="J1834" s="208">
        <v>3.08</v>
      </c>
      <c r="K1834" s="207"/>
      <c r="L1834" s="208">
        <v>9.24</v>
      </c>
      <c r="M1834" s="207"/>
      <c r="N1834" s="210"/>
      <c r="Z1834" s="193"/>
      <c r="AA1834" s="200"/>
      <c r="AB1834" s="200"/>
      <c r="AD1834" s="109" t="s">
        <v>447</v>
      </c>
      <c r="AG1834" s="200"/>
      <c r="AK1834" s="200"/>
      <c r="AM1834" s="200"/>
    </row>
    <row r="1835" spans="1:39" s="108" customFormat="1" ht="12">
      <c r="A1835" s="205"/>
      <c r="B1835" s="204"/>
      <c r="C1835" s="1141" t="s">
        <v>448</v>
      </c>
      <c r="D1835" s="1141"/>
      <c r="E1835" s="1141"/>
      <c r="F1835" s="207" t="s">
        <v>390</v>
      </c>
      <c r="G1835" s="209">
        <v>1.68</v>
      </c>
      <c r="H1835" s="209">
        <v>1.25</v>
      </c>
      <c r="I1835" s="248">
        <v>6.3</v>
      </c>
      <c r="J1835" s="204"/>
      <c r="K1835" s="207"/>
      <c r="L1835" s="204"/>
      <c r="M1835" s="207"/>
      <c r="N1835" s="210"/>
      <c r="Z1835" s="193"/>
      <c r="AA1835" s="200"/>
      <c r="AB1835" s="200"/>
      <c r="AE1835" s="109" t="s">
        <v>448</v>
      </c>
      <c r="AG1835" s="200"/>
      <c r="AK1835" s="200"/>
      <c r="AM1835" s="200"/>
    </row>
    <row r="1836" spans="1:39" s="108" customFormat="1" ht="12" customHeight="1">
      <c r="A1836" s="205"/>
      <c r="B1836" s="204"/>
      <c r="C1836" s="1150" t="s">
        <v>391</v>
      </c>
      <c r="D1836" s="1150"/>
      <c r="E1836" s="1150"/>
      <c r="F1836" s="212"/>
      <c r="G1836" s="212"/>
      <c r="H1836" s="212"/>
      <c r="I1836" s="212"/>
      <c r="J1836" s="213">
        <v>19.239999999999998</v>
      </c>
      <c r="K1836" s="212"/>
      <c r="L1836" s="213">
        <v>69.84</v>
      </c>
      <c r="M1836" s="212"/>
      <c r="N1836" s="214"/>
      <c r="Z1836" s="193"/>
      <c r="AA1836" s="200"/>
      <c r="AB1836" s="200"/>
      <c r="AF1836" s="109" t="s">
        <v>391</v>
      </c>
      <c r="AG1836" s="200"/>
      <c r="AK1836" s="200"/>
      <c r="AM1836" s="200"/>
    </row>
    <row r="1837" spans="1:39" s="108" customFormat="1" ht="12">
      <c r="A1837" s="205"/>
      <c r="B1837" s="204"/>
      <c r="C1837" s="1141" t="s">
        <v>392</v>
      </c>
      <c r="D1837" s="1141"/>
      <c r="E1837" s="1141"/>
      <c r="F1837" s="207"/>
      <c r="G1837" s="207"/>
      <c r="H1837" s="207"/>
      <c r="I1837" s="207"/>
      <c r="J1837" s="204"/>
      <c r="K1837" s="207"/>
      <c r="L1837" s="208">
        <v>60.6</v>
      </c>
      <c r="M1837" s="207"/>
      <c r="N1837" s="210"/>
      <c r="Z1837" s="193"/>
      <c r="AA1837" s="200"/>
      <c r="AB1837" s="200"/>
      <c r="AE1837" s="109" t="s">
        <v>392</v>
      </c>
      <c r="AG1837" s="200"/>
      <c r="AK1837" s="200"/>
      <c r="AM1837" s="200"/>
    </row>
    <row r="1838" spans="1:39" s="108" customFormat="1" ht="22.5" customHeight="1">
      <c r="A1838" s="205"/>
      <c r="B1838" s="204" t="s">
        <v>1014</v>
      </c>
      <c r="C1838" s="1141" t="s">
        <v>1015</v>
      </c>
      <c r="D1838" s="1141"/>
      <c r="E1838" s="1141"/>
      <c r="F1838" s="207" t="s">
        <v>395</v>
      </c>
      <c r="G1838" s="215">
        <v>90</v>
      </c>
      <c r="H1838" s="207"/>
      <c r="I1838" s="215">
        <v>90</v>
      </c>
      <c r="J1838" s="204"/>
      <c r="K1838" s="207"/>
      <c r="L1838" s="208">
        <v>54.54</v>
      </c>
      <c r="M1838" s="207"/>
      <c r="N1838" s="210"/>
      <c r="Z1838" s="193"/>
      <c r="AA1838" s="200"/>
      <c r="AB1838" s="200"/>
      <c r="AE1838" s="109" t="s">
        <v>1015</v>
      </c>
      <c r="AG1838" s="200"/>
      <c r="AK1838" s="200"/>
      <c r="AM1838" s="200"/>
    </row>
    <row r="1839" spans="1:39" s="108" customFormat="1" ht="22.5" customHeight="1">
      <c r="A1839" s="205"/>
      <c r="B1839" s="204" t="s">
        <v>1016</v>
      </c>
      <c r="C1839" s="1141" t="s">
        <v>1017</v>
      </c>
      <c r="D1839" s="1141"/>
      <c r="E1839" s="1141"/>
      <c r="F1839" s="207" t="s">
        <v>395</v>
      </c>
      <c r="G1839" s="215">
        <v>46</v>
      </c>
      <c r="H1839" s="207"/>
      <c r="I1839" s="215">
        <v>46</v>
      </c>
      <c r="J1839" s="204"/>
      <c r="K1839" s="207"/>
      <c r="L1839" s="208">
        <v>27.88</v>
      </c>
      <c r="M1839" s="207"/>
      <c r="N1839" s="210"/>
      <c r="Z1839" s="193"/>
      <c r="AA1839" s="200"/>
      <c r="AB1839" s="200"/>
      <c r="AE1839" s="109" t="s">
        <v>1017</v>
      </c>
      <c r="AG1839" s="200"/>
      <c r="AK1839" s="200"/>
      <c r="AM1839" s="200"/>
    </row>
    <row r="1840" spans="1:39" s="108" customFormat="1" ht="12" customHeight="1">
      <c r="A1840" s="216"/>
      <c r="B1840" s="217"/>
      <c r="C1840" s="1145" t="s">
        <v>398</v>
      </c>
      <c r="D1840" s="1145"/>
      <c r="E1840" s="1145"/>
      <c r="F1840" s="196"/>
      <c r="G1840" s="196"/>
      <c r="H1840" s="196"/>
      <c r="I1840" s="196"/>
      <c r="J1840" s="198"/>
      <c r="K1840" s="196"/>
      <c r="L1840" s="218">
        <v>152.26</v>
      </c>
      <c r="M1840" s="212"/>
      <c r="N1840" s="199"/>
      <c r="Z1840" s="193"/>
      <c r="AA1840" s="200"/>
      <c r="AB1840" s="200"/>
      <c r="AG1840" s="200" t="s">
        <v>398</v>
      </c>
      <c r="AK1840" s="200"/>
      <c r="AM1840" s="200"/>
    </row>
    <row r="1841" spans="1:39" s="108" customFormat="1" ht="22.5" customHeight="1">
      <c r="A1841" s="194" t="s">
        <v>2573</v>
      </c>
      <c r="B1841" s="195" t="s">
        <v>2574</v>
      </c>
      <c r="C1841" s="1145" t="s">
        <v>2575</v>
      </c>
      <c r="D1841" s="1145"/>
      <c r="E1841" s="1145"/>
      <c r="F1841" s="196" t="s">
        <v>486</v>
      </c>
      <c r="G1841" s="196"/>
      <c r="H1841" s="196"/>
      <c r="I1841" s="251">
        <v>3</v>
      </c>
      <c r="J1841" s="218">
        <v>93.04</v>
      </c>
      <c r="K1841" s="196"/>
      <c r="L1841" s="218">
        <v>279.12</v>
      </c>
      <c r="M1841" s="196"/>
      <c r="N1841" s="199"/>
      <c r="Z1841" s="193"/>
      <c r="AA1841" s="200"/>
      <c r="AB1841" s="200" t="s">
        <v>2575</v>
      </c>
      <c r="AG1841" s="200"/>
      <c r="AK1841" s="200"/>
      <c r="AM1841" s="200"/>
    </row>
    <row r="1842" spans="1:39" s="108" customFormat="1" ht="12" customHeight="1">
      <c r="A1842" s="216"/>
      <c r="B1842" s="217"/>
      <c r="C1842" s="1141" t="s">
        <v>1043</v>
      </c>
      <c r="D1842" s="1141"/>
      <c r="E1842" s="1141"/>
      <c r="F1842" s="1141"/>
      <c r="G1842" s="1141"/>
      <c r="H1842" s="1141"/>
      <c r="I1842" s="1141"/>
      <c r="J1842" s="1141"/>
      <c r="K1842" s="1141"/>
      <c r="L1842" s="1141"/>
      <c r="M1842" s="1141"/>
      <c r="N1842" s="1146"/>
      <c r="Z1842" s="193"/>
      <c r="AA1842" s="200"/>
      <c r="AB1842" s="200"/>
      <c r="AG1842" s="200"/>
      <c r="AH1842" s="109" t="s">
        <v>1043</v>
      </c>
      <c r="AK1842" s="200"/>
      <c r="AM1842" s="200"/>
    </row>
    <row r="1843" spans="1:39" s="108" customFormat="1" ht="12" customHeight="1">
      <c r="A1843" s="216"/>
      <c r="B1843" s="217"/>
      <c r="C1843" s="1145" t="s">
        <v>398</v>
      </c>
      <c r="D1843" s="1145"/>
      <c r="E1843" s="1145"/>
      <c r="F1843" s="196"/>
      <c r="G1843" s="196"/>
      <c r="H1843" s="196"/>
      <c r="I1843" s="196"/>
      <c r="J1843" s="198"/>
      <c r="K1843" s="196"/>
      <c r="L1843" s="218">
        <v>279.12</v>
      </c>
      <c r="M1843" s="212"/>
      <c r="N1843" s="199"/>
      <c r="Z1843" s="193"/>
      <c r="AA1843" s="200"/>
      <c r="AB1843" s="200"/>
      <c r="AG1843" s="200" t="s">
        <v>398</v>
      </c>
      <c r="AK1843" s="200"/>
      <c r="AM1843" s="200"/>
    </row>
    <row r="1844" spans="1:39" s="108" customFormat="1" ht="12" customHeight="1">
      <c r="A1844" s="194" t="s">
        <v>2576</v>
      </c>
      <c r="B1844" s="195" t="s">
        <v>1038</v>
      </c>
      <c r="C1844" s="1145" t="s">
        <v>1039</v>
      </c>
      <c r="D1844" s="1145"/>
      <c r="E1844" s="1145"/>
      <c r="F1844" s="196" t="s">
        <v>486</v>
      </c>
      <c r="G1844" s="196"/>
      <c r="H1844" s="196"/>
      <c r="I1844" s="251">
        <v>3</v>
      </c>
      <c r="J1844" s="198"/>
      <c r="K1844" s="196"/>
      <c r="L1844" s="198"/>
      <c r="M1844" s="196"/>
      <c r="N1844" s="199"/>
      <c r="Z1844" s="193"/>
      <c r="AA1844" s="200"/>
      <c r="AB1844" s="200" t="s">
        <v>1039</v>
      </c>
      <c r="AG1844" s="200"/>
      <c r="AK1844" s="200"/>
      <c r="AM1844" s="200"/>
    </row>
    <row r="1845" spans="1:39" s="108" customFormat="1" ht="33.75" customHeight="1">
      <c r="A1845" s="203"/>
      <c r="B1845" s="204" t="s">
        <v>385</v>
      </c>
      <c r="C1845" s="1141" t="s">
        <v>386</v>
      </c>
      <c r="D1845" s="1141"/>
      <c r="E1845" s="1141"/>
      <c r="F1845" s="1141"/>
      <c r="G1845" s="1141"/>
      <c r="H1845" s="1141"/>
      <c r="I1845" s="1141"/>
      <c r="J1845" s="1141"/>
      <c r="K1845" s="1141"/>
      <c r="L1845" s="1141"/>
      <c r="M1845" s="1141"/>
      <c r="N1845" s="1146"/>
      <c r="Z1845" s="193"/>
      <c r="AA1845" s="200"/>
      <c r="AB1845" s="200"/>
      <c r="AC1845" s="109" t="s">
        <v>386</v>
      </c>
      <c r="AG1845" s="200"/>
      <c r="AK1845" s="200"/>
      <c r="AM1845" s="200"/>
    </row>
    <row r="1846" spans="1:39" s="108" customFormat="1" ht="12">
      <c r="A1846" s="205"/>
      <c r="B1846" s="206">
        <v>1</v>
      </c>
      <c r="C1846" s="1141" t="s">
        <v>446</v>
      </c>
      <c r="D1846" s="1141"/>
      <c r="E1846" s="1141"/>
      <c r="F1846" s="207"/>
      <c r="G1846" s="207"/>
      <c r="H1846" s="207"/>
      <c r="I1846" s="207"/>
      <c r="J1846" s="208">
        <v>10.220000000000001</v>
      </c>
      <c r="K1846" s="209">
        <v>1.25</v>
      </c>
      <c r="L1846" s="208">
        <v>38.33</v>
      </c>
      <c r="M1846" s="207"/>
      <c r="N1846" s="210"/>
      <c r="Z1846" s="193"/>
      <c r="AA1846" s="200"/>
      <c r="AB1846" s="200"/>
      <c r="AD1846" s="109" t="s">
        <v>446</v>
      </c>
      <c r="AG1846" s="200"/>
      <c r="AK1846" s="200"/>
      <c r="AM1846" s="200"/>
    </row>
    <row r="1847" spans="1:39" s="108" customFormat="1" ht="12">
      <c r="A1847" s="205"/>
      <c r="B1847" s="206">
        <v>4</v>
      </c>
      <c r="C1847" s="1141" t="s">
        <v>447</v>
      </c>
      <c r="D1847" s="1141"/>
      <c r="E1847" s="1141"/>
      <c r="F1847" s="207"/>
      <c r="G1847" s="207"/>
      <c r="H1847" s="207"/>
      <c r="I1847" s="207"/>
      <c r="J1847" s="208">
        <v>0.38</v>
      </c>
      <c r="K1847" s="207"/>
      <c r="L1847" s="208">
        <v>1.1399999999999999</v>
      </c>
      <c r="M1847" s="207"/>
      <c r="N1847" s="210"/>
      <c r="Z1847" s="193"/>
      <c r="AA1847" s="200"/>
      <c r="AB1847" s="200"/>
      <c r="AD1847" s="109" t="s">
        <v>447</v>
      </c>
      <c r="AG1847" s="200"/>
      <c r="AK1847" s="200"/>
      <c r="AM1847" s="200"/>
    </row>
    <row r="1848" spans="1:39" s="108" customFormat="1" ht="12">
      <c r="A1848" s="205"/>
      <c r="B1848" s="204"/>
      <c r="C1848" s="1141" t="s">
        <v>448</v>
      </c>
      <c r="D1848" s="1141"/>
      <c r="E1848" s="1141"/>
      <c r="F1848" s="207" t="s">
        <v>390</v>
      </c>
      <c r="G1848" s="209">
        <v>1.03</v>
      </c>
      <c r="H1848" s="209">
        <v>1.25</v>
      </c>
      <c r="I1848" s="250">
        <v>3.8624999999999998</v>
      </c>
      <c r="J1848" s="204"/>
      <c r="K1848" s="207"/>
      <c r="L1848" s="204"/>
      <c r="M1848" s="207"/>
      <c r="N1848" s="210"/>
      <c r="Z1848" s="193"/>
      <c r="AA1848" s="200"/>
      <c r="AB1848" s="200"/>
      <c r="AE1848" s="109" t="s">
        <v>448</v>
      </c>
      <c r="AG1848" s="200"/>
      <c r="AK1848" s="200"/>
      <c r="AM1848" s="200"/>
    </row>
    <row r="1849" spans="1:39" s="108" customFormat="1" ht="12" customHeight="1">
      <c r="A1849" s="205"/>
      <c r="B1849" s="204"/>
      <c r="C1849" s="1150" t="s">
        <v>391</v>
      </c>
      <c r="D1849" s="1150"/>
      <c r="E1849" s="1150"/>
      <c r="F1849" s="212"/>
      <c r="G1849" s="212"/>
      <c r="H1849" s="212"/>
      <c r="I1849" s="212"/>
      <c r="J1849" s="213">
        <v>10.6</v>
      </c>
      <c r="K1849" s="212"/>
      <c r="L1849" s="213">
        <v>39.47</v>
      </c>
      <c r="M1849" s="212"/>
      <c r="N1849" s="214"/>
      <c r="Z1849" s="193"/>
      <c r="AA1849" s="200"/>
      <c r="AB1849" s="200"/>
      <c r="AF1849" s="109" t="s">
        <v>391</v>
      </c>
      <c r="AG1849" s="200"/>
      <c r="AK1849" s="200"/>
      <c r="AM1849" s="200"/>
    </row>
    <row r="1850" spans="1:39" s="108" customFormat="1" ht="12">
      <c r="A1850" s="205"/>
      <c r="B1850" s="204"/>
      <c r="C1850" s="1141" t="s">
        <v>392</v>
      </c>
      <c r="D1850" s="1141"/>
      <c r="E1850" s="1141"/>
      <c r="F1850" s="207"/>
      <c r="G1850" s="207"/>
      <c r="H1850" s="207"/>
      <c r="I1850" s="207"/>
      <c r="J1850" s="204"/>
      <c r="K1850" s="207"/>
      <c r="L1850" s="208">
        <v>38.33</v>
      </c>
      <c r="M1850" s="207"/>
      <c r="N1850" s="210"/>
      <c r="Z1850" s="193"/>
      <c r="AA1850" s="200"/>
      <c r="AB1850" s="200"/>
      <c r="AE1850" s="109" t="s">
        <v>392</v>
      </c>
      <c r="AG1850" s="200"/>
      <c r="AK1850" s="200"/>
      <c r="AM1850" s="200"/>
    </row>
    <row r="1851" spans="1:39" s="108" customFormat="1" ht="22.5" customHeight="1">
      <c r="A1851" s="205"/>
      <c r="B1851" s="204" t="s">
        <v>885</v>
      </c>
      <c r="C1851" s="1141" t="s">
        <v>886</v>
      </c>
      <c r="D1851" s="1141"/>
      <c r="E1851" s="1141"/>
      <c r="F1851" s="207" t="s">
        <v>395</v>
      </c>
      <c r="G1851" s="215">
        <v>97</v>
      </c>
      <c r="H1851" s="207"/>
      <c r="I1851" s="215">
        <v>97</v>
      </c>
      <c r="J1851" s="204"/>
      <c r="K1851" s="207"/>
      <c r="L1851" s="208">
        <v>37.18</v>
      </c>
      <c r="M1851" s="207"/>
      <c r="N1851" s="210"/>
      <c r="Z1851" s="193"/>
      <c r="AA1851" s="200"/>
      <c r="AB1851" s="200"/>
      <c r="AE1851" s="109" t="s">
        <v>886</v>
      </c>
      <c r="AG1851" s="200"/>
      <c r="AK1851" s="200"/>
      <c r="AM1851" s="200"/>
    </row>
    <row r="1852" spans="1:39" s="108" customFormat="1" ht="22.5" customHeight="1">
      <c r="A1852" s="205"/>
      <c r="B1852" s="204" t="s">
        <v>887</v>
      </c>
      <c r="C1852" s="1141" t="s">
        <v>888</v>
      </c>
      <c r="D1852" s="1141"/>
      <c r="E1852" s="1141"/>
      <c r="F1852" s="207" t="s">
        <v>395</v>
      </c>
      <c r="G1852" s="215">
        <v>51</v>
      </c>
      <c r="H1852" s="207"/>
      <c r="I1852" s="215">
        <v>51</v>
      </c>
      <c r="J1852" s="204"/>
      <c r="K1852" s="207"/>
      <c r="L1852" s="208">
        <v>19.55</v>
      </c>
      <c r="M1852" s="207"/>
      <c r="N1852" s="210"/>
      <c r="Z1852" s="193"/>
      <c r="AA1852" s="200"/>
      <c r="AB1852" s="200"/>
      <c r="AE1852" s="109" t="s">
        <v>888</v>
      </c>
      <c r="AG1852" s="200"/>
      <c r="AK1852" s="200"/>
      <c r="AM1852" s="200"/>
    </row>
    <row r="1853" spans="1:39" s="108" customFormat="1" ht="12" customHeight="1">
      <c r="A1853" s="216"/>
      <c r="B1853" s="217"/>
      <c r="C1853" s="1145" t="s">
        <v>398</v>
      </c>
      <c r="D1853" s="1145"/>
      <c r="E1853" s="1145"/>
      <c r="F1853" s="196"/>
      <c r="G1853" s="196"/>
      <c r="H1853" s="196"/>
      <c r="I1853" s="196"/>
      <c r="J1853" s="198"/>
      <c r="K1853" s="196"/>
      <c r="L1853" s="218">
        <v>96.2</v>
      </c>
      <c r="M1853" s="212"/>
      <c r="N1853" s="199"/>
      <c r="Z1853" s="193"/>
      <c r="AA1853" s="200"/>
      <c r="AB1853" s="200"/>
      <c r="AG1853" s="200" t="s">
        <v>398</v>
      </c>
      <c r="AK1853" s="200"/>
      <c r="AM1853" s="200"/>
    </row>
    <row r="1854" spans="1:39" s="108" customFormat="1" ht="33.75" customHeight="1">
      <c r="A1854" s="194" t="s">
        <v>2577</v>
      </c>
      <c r="B1854" s="195" t="s">
        <v>2578</v>
      </c>
      <c r="C1854" s="1145" t="s">
        <v>2579</v>
      </c>
      <c r="D1854" s="1145"/>
      <c r="E1854" s="1145"/>
      <c r="F1854" s="196" t="s">
        <v>711</v>
      </c>
      <c r="G1854" s="196"/>
      <c r="H1854" s="196"/>
      <c r="I1854" s="256">
        <v>0.3</v>
      </c>
      <c r="J1854" s="218">
        <v>66</v>
      </c>
      <c r="K1854" s="196"/>
      <c r="L1854" s="218">
        <v>19.8</v>
      </c>
      <c r="M1854" s="196"/>
      <c r="N1854" s="199"/>
      <c r="Z1854" s="193"/>
      <c r="AA1854" s="200"/>
      <c r="AB1854" s="200" t="s">
        <v>2579</v>
      </c>
      <c r="AG1854" s="200"/>
      <c r="AK1854" s="200"/>
      <c r="AM1854" s="200"/>
    </row>
    <row r="1855" spans="1:39" s="108" customFormat="1" ht="12" customHeight="1">
      <c r="A1855" s="216"/>
      <c r="B1855" s="217"/>
      <c r="C1855" s="1141" t="s">
        <v>1043</v>
      </c>
      <c r="D1855" s="1141"/>
      <c r="E1855" s="1141"/>
      <c r="F1855" s="1141"/>
      <c r="G1855" s="1141"/>
      <c r="H1855" s="1141"/>
      <c r="I1855" s="1141"/>
      <c r="J1855" s="1141"/>
      <c r="K1855" s="1141"/>
      <c r="L1855" s="1141"/>
      <c r="M1855" s="1141"/>
      <c r="N1855" s="1146"/>
      <c r="Z1855" s="193"/>
      <c r="AA1855" s="200"/>
      <c r="AB1855" s="200"/>
      <c r="AG1855" s="200"/>
      <c r="AH1855" s="109" t="s">
        <v>1043</v>
      </c>
      <c r="AK1855" s="200"/>
      <c r="AM1855" s="200"/>
    </row>
    <row r="1856" spans="1:39" s="108" customFormat="1" ht="12" customHeight="1">
      <c r="A1856" s="201"/>
      <c r="B1856" s="202"/>
      <c r="C1856" s="1141" t="s">
        <v>1738</v>
      </c>
      <c r="D1856" s="1141"/>
      <c r="E1856" s="1141"/>
      <c r="F1856" s="1141"/>
      <c r="G1856" s="1141"/>
      <c r="H1856" s="1141"/>
      <c r="I1856" s="1141"/>
      <c r="J1856" s="1141"/>
      <c r="K1856" s="1141"/>
      <c r="L1856" s="1141"/>
      <c r="M1856" s="1141"/>
      <c r="N1856" s="1146"/>
      <c r="Z1856" s="193"/>
      <c r="AA1856" s="200"/>
      <c r="AB1856" s="200"/>
      <c r="AG1856" s="200"/>
      <c r="AJ1856" s="109" t="s">
        <v>1738</v>
      </c>
      <c r="AK1856" s="200"/>
      <c r="AM1856" s="200"/>
    </row>
    <row r="1857" spans="1:39" s="108" customFormat="1" ht="12" customHeight="1">
      <c r="A1857" s="216"/>
      <c r="B1857" s="217"/>
      <c r="C1857" s="1145" t="s">
        <v>398</v>
      </c>
      <c r="D1857" s="1145"/>
      <c r="E1857" s="1145"/>
      <c r="F1857" s="196"/>
      <c r="G1857" s="196"/>
      <c r="H1857" s="196"/>
      <c r="I1857" s="196"/>
      <c r="J1857" s="198"/>
      <c r="K1857" s="196"/>
      <c r="L1857" s="218">
        <v>19.8</v>
      </c>
      <c r="M1857" s="212"/>
      <c r="N1857" s="199"/>
      <c r="Z1857" s="193"/>
      <c r="AA1857" s="200"/>
      <c r="AB1857" s="200"/>
      <c r="AG1857" s="200" t="s">
        <v>398</v>
      </c>
      <c r="AK1857" s="200"/>
      <c r="AM1857" s="200"/>
    </row>
    <row r="1858" spans="1:39" s="108" customFormat="1" ht="22.5" customHeight="1">
      <c r="A1858" s="194" t="s">
        <v>2580</v>
      </c>
      <c r="B1858" s="195" t="s">
        <v>1078</v>
      </c>
      <c r="C1858" s="1145" t="s">
        <v>2581</v>
      </c>
      <c r="D1858" s="1145"/>
      <c r="E1858" s="1145"/>
      <c r="F1858" s="196" t="s">
        <v>486</v>
      </c>
      <c r="G1858" s="196"/>
      <c r="H1858" s="196"/>
      <c r="I1858" s="251">
        <v>2</v>
      </c>
      <c r="J1858" s="218">
        <v>230.51</v>
      </c>
      <c r="K1858" s="196"/>
      <c r="L1858" s="218">
        <v>461.02</v>
      </c>
      <c r="M1858" s="196"/>
      <c r="N1858" s="199"/>
      <c r="Z1858" s="193"/>
      <c r="AA1858" s="200"/>
      <c r="AB1858" s="200" t="s">
        <v>2581</v>
      </c>
      <c r="AG1858" s="200"/>
      <c r="AK1858" s="200"/>
      <c r="AM1858" s="200"/>
    </row>
    <row r="1859" spans="1:39" s="108" customFormat="1" ht="12" customHeight="1">
      <c r="A1859" s="216"/>
      <c r="B1859" s="217"/>
      <c r="C1859" s="1141" t="s">
        <v>1043</v>
      </c>
      <c r="D1859" s="1141"/>
      <c r="E1859" s="1141"/>
      <c r="F1859" s="1141"/>
      <c r="G1859" s="1141"/>
      <c r="H1859" s="1141"/>
      <c r="I1859" s="1141"/>
      <c r="J1859" s="1141"/>
      <c r="K1859" s="1141"/>
      <c r="L1859" s="1141"/>
      <c r="M1859" s="1141"/>
      <c r="N1859" s="1146"/>
      <c r="Z1859" s="193"/>
      <c r="AA1859" s="200"/>
      <c r="AB1859" s="200"/>
      <c r="AG1859" s="200"/>
      <c r="AH1859" s="109" t="s">
        <v>1043</v>
      </c>
      <c r="AK1859" s="200"/>
      <c r="AM1859" s="200"/>
    </row>
    <row r="1860" spans="1:39" s="108" customFormat="1" ht="12" customHeight="1">
      <c r="A1860" s="216"/>
      <c r="B1860" s="217"/>
      <c r="C1860" s="1145" t="s">
        <v>398</v>
      </c>
      <c r="D1860" s="1145"/>
      <c r="E1860" s="1145"/>
      <c r="F1860" s="196"/>
      <c r="G1860" s="196"/>
      <c r="H1860" s="196"/>
      <c r="I1860" s="196"/>
      <c r="J1860" s="198"/>
      <c r="K1860" s="196"/>
      <c r="L1860" s="218">
        <v>461.02</v>
      </c>
      <c r="M1860" s="212"/>
      <c r="N1860" s="199"/>
      <c r="Z1860" s="193"/>
      <c r="AA1860" s="200"/>
      <c r="AB1860" s="200"/>
      <c r="AG1860" s="200" t="s">
        <v>398</v>
      </c>
      <c r="AK1860" s="200"/>
      <c r="AM1860" s="200"/>
    </row>
    <row r="1861" spans="1:39" s="108" customFormat="1" ht="45">
      <c r="A1861" s="194" t="s">
        <v>2582</v>
      </c>
      <c r="B1861" s="195" t="s">
        <v>2583</v>
      </c>
      <c r="C1861" s="1145" t="s">
        <v>2584</v>
      </c>
      <c r="D1861" s="1145"/>
      <c r="E1861" s="1145"/>
      <c r="F1861" s="196" t="s">
        <v>2067</v>
      </c>
      <c r="G1861" s="196"/>
      <c r="H1861" s="196"/>
      <c r="I1861" s="251">
        <v>1</v>
      </c>
      <c r="J1861" s="222">
        <v>46075</v>
      </c>
      <c r="K1861" s="219">
        <v>1.04236</v>
      </c>
      <c r="L1861" s="222">
        <v>9682.86</v>
      </c>
      <c r="M1861" s="247">
        <v>4.96</v>
      </c>
      <c r="N1861" s="260">
        <v>48027</v>
      </c>
      <c r="Z1861" s="193"/>
      <c r="AA1861" s="200"/>
      <c r="AB1861" s="200" t="s">
        <v>2584</v>
      </c>
      <c r="AG1861" s="200"/>
      <c r="AK1861" s="200"/>
      <c r="AM1861" s="200"/>
    </row>
    <row r="1862" spans="1:39" s="108" customFormat="1" ht="12" customHeight="1">
      <c r="A1862" s="216"/>
      <c r="B1862" s="217"/>
      <c r="C1862" s="1141" t="s">
        <v>1043</v>
      </c>
      <c r="D1862" s="1141"/>
      <c r="E1862" s="1141"/>
      <c r="F1862" s="1141"/>
      <c r="G1862" s="1141"/>
      <c r="H1862" s="1141"/>
      <c r="I1862" s="1141"/>
      <c r="J1862" s="1141"/>
      <c r="K1862" s="1141"/>
      <c r="L1862" s="1141"/>
      <c r="M1862" s="1141"/>
      <c r="N1862" s="1146"/>
      <c r="Z1862" s="193"/>
      <c r="AA1862" s="200"/>
      <c r="AB1862" s="200"/>
      <c r="AG1862" s="200"/>
      <c r="AH1862" s="109" t="s">
        <v>1043</v>
      </c>
      <c r="AK1862" s="200"/>
      <c r="AM1862" s="200"/>
    </row>
    <row r="1863" spans="1:39" s="108" customFormat="1" ht="12" customHeight="1">
      <c r="A1863" s="201"/>
      <c r="B1863" s="202"/>
      <c r="C1863" s="1141" t="s">
        <v>2585</v>
      </c>
      <c r="D1863" s="1141"/>
      <c r="E1863" s="1141"/>
      <c r="F1863" s="1141"/>
      <c r="G1863" s="1141"/>
      <c r="H1863" s="1141"/>
      <c r="I1863" s="1141"/>
      <c r="J1863" s="1141"/>
      <c r="K1863" s="1141"/>
      <c r="L1863" s="1141"/>
      <c r="M1863" s="1141"/>
      <c r="N1863" s="1146"/>
      <c r="Z1863" s="193"/>
      <c r="AA1863" s="200"/>
      <c r="AB1863" s="200"/>
      <c r="AG1863" s="200"/>
      <c r="AI1863" s="109" t="s">
        <v>2585</v>
      </c>
      <c r="AK1863" s="200"/>
      <c r="AM1863" s="200"/>
    </row>
    <row r="1864" spans="1:39" s="108" customFormat="1" ht="22.5" customHeight="1">
      <c r="A1864" s="203"/>
      <c r="B1864" s="204" t="s">
        <v>925</v>
      </c>
      <c r="C1864" s="1141" t="s">
        <v>926</v>
      </c>
      <c r="D1864" s="1141"/>
      <c r="E1864" s="1141"/>
      <c r="F1864" s="1141"/>
      <c r="G1864" s="1141"/>
      <c r="H1864" s="1141"/>
      <c r="I1864" s="1141"/>
      <c r="J1864" s="1141"/>
      <c r="K1864" s="1141"/>
      <c r="L1864" s="1141"/>
      <c r="M1864" s="1141"/>
      <c r="N1864" s="1146"/>
      <c r="Z1864" s="193"/>
      <c r="AA1864" s="200"/>
      <c r="AB1864" s="200"/>
      <c r="AC1864" s="109" t="s">
        <v>926</v>
      </c>
      <c r="AG1864" s="200"/>
      <c r="AK1864" s="200"/>
      <c r="AM1864" s="200"/>
    </row>
    <row r="1865" spans="1:39" s="108" customFormat="1" ht="22.5" customHeight="1">
      <c r="A1865" s="203"/>
      <c r="B1865" s="204" t="s">
        <v>927</v>
      </c>
      <c r="C1865" s="1141" t="s">
        <v>928</v>
      </c>
      <c r="D1865" s="1141"/>
      <c r="E1865" s="1141"/>
      <c r="F1865" s="1141"/>
      <c r="G1865" s="1141"/>
      <c r="H1865" s="1141"/>
      <c r="I1865" s="1141"/>
      <c r="J1865" s="1141"/>
      <c r="K1865" s="1141"/>
      <c r="L1865" s="1141"/>
      <c r="M1865" s="1141"/>
      <c r="N1865" s="1146"/>
      <c r="Z1865" s="193"/>
      <c r="AA1865" s="200"/>
      <c r="AB1865" s="200"/>
      <c r="AC1865" s="109" t="s">
        <v>928</v>
      </c>
      <c r="AG1865" s="200"/>
      <c r="AK1865" s="200"/>
      <c r="AM1865" s="200"/>
    </row>
    <row r="1866" spans="1:39" s="108" customFormat="1" ht="12" customHeight="1">
      <c r="A1866" s="216"/>
      <c r="B1866" s="217"/>
      <c r="C1866" s="1145" t="s">
        <v>398</v>
      </c>
      <c r="D1866" s="1145"/>
      <c r="E1866" s="1145"/>
      <c r="F1866" s="196"/>
      <c r="G1866" s="196"/>
      <c r="H1866" s="196"/>
      <c r="I1866" s="196"/>
      <c r="J1866" s="198"/>
      <c r="K1866" s="196"/>
      <c r="L1866" s="222">
        <v>9682.86</v>
      </c>
      <c r="M1866" s="212"/>
      <c r="N1866" s="260">
        <v>48027</v>
      </c>
      <c r="Z1866" s="193"/>
      <c r="AA1866" s="200"/>
      <c r="AB1866" s="200"/>
      <c r="AG1866" s="200" t="s">
        <v>398</v>
      </c>
      <c r="AK1866" s="200"/>
      <c r="AM1866" s="200"/>
    </row>
    <row r="1867" spans="1:39" s="108" customFormat="1" ht="12" customHeight="1">
      <c r="A1867" s="1147" t="s">
        <v>2586</v>
      </c>
      <c r="B1867" s="1148"/>
      <c r="C1867" s="1148"/>
      <c r="D1867" s="1148"/>
      <c r="E1867" s="1148"/>
      <c r="F1867" s="1148"/>
      <c r="G1867" s="1148"/>
      <c r="H1867" s="1148"/>
      <c r="I1867" s="1148"/>
      <c r="J1867" s="1148"/>
      <c r="K1867" s="1148"/>
      <c r="L1867" s="1148"/>
      <c r="M1867" s="1148"/>
      <c r="N1867" s="1149"/>
      <c r="Z1867" s="193"/>
      <c r="AA1867" s="200" t="s">
        <v>2586</v>
      </c>
      <c r="AB1867" s="200"/>
      <c r="AG1867" s="200"/>
      <c r="AK1867" s="200"/>
      <c r="AM1867" s="200"/>
    </row>
    <row r="1868" spans="1:39" s="108" customFormat="1" ht="22.5" customHeight="1">
      <c r="A1868" s="194" t="s">
        <v>2587</v>
      </c>
      <c r="B1868" s="195" t="s">
        <v>2588</v>
      </c>
      <c r="C1868" s="1145" t="s">
        <v>2589</v>
      </c>
      <c r="D1868" s="1145"/>
      <c r="E1868" s="1145"/>
      <c r="F1868" s="196" t="s">
        <v>481</v>
      </c>
      <c r="G1868" s="196"/>
      <c r="H1868" s="196"/>
      <c r="I1868" s="247">
        <v>2.2799999999999998</v>
      </c>
      <c r="J1868" s="198"/>
      <c r="K1868" s="196"/>
      <c r="L1868" s="198"/>
      <c r="M1868" s="196"/>
      <c r="N1868" s="199"/>
      <c r="Z1868" s="193"/>
      <c r="AA1868" s="200"/>
      <c r="AB1868" s="200" t="s">
        <v>2589</v>
      </c>
      <c r="AG1868" s="200"/>
      <c r="AK1868" s="200"/>
      <c r="AM1868" s="200"/>
    </row>
    <row r="1869" spans="1:39" s="108" customFormat="1" ht="12" customHeight="1">
      <c r="A1869" s="201"/>
      <c r="B1869" s="202"/>
      <c r="C1869" s="1141" t="s">
        <v>2590</v>
      </c>
      <c r="D1869" s="1141"/>
      <c r="E1869" s="1141"/>
      <c r="F1869" s="1141"/>
      <c r="G1869" s="1141"/>
      <c r="H1869" s="1141"/>
      <c r="I1869" s="1141"/>
      <c r="J1869" s="1141"/>
      <c r="K1869" s="1141"/>
      <c r="L1869" s="1141"/>
      <c r="M1869" s="1141"/>
      <c r="N1869" s="1146"/>
      <c r="Z1869" s="193"/>
      <c r="AA1869" s="200"/>
      <c r="AB1869" s="200"/>
      <c r="AG1869" s="200"/>
      <c r="AJ1869" s="109" t="s">
        <v>2590</v>
      </c>
      <c r="AK1869" s="200"/>
      <c r="AM1869" s="200"/>
    </row>
    <row r="1870" spans="1:39" s="108" customFormat="1" ht="33.75" customHeight="1">
      <c r="A1870" s="203"/>
      <c r="B1870" s="204" t="s">
        <v>385</v>
      </c>
      <c r="C1870" s="1141" t="s">
        <v>386</v>
      </c>
      <c r="D1870" s="1141"/>
      <c r="E1870" s="1141"/>
      <c r="F1870" s="1141"/>
      <c r="G1870" s="1141"/>
      <c r="H1870" s="1141"/>
      <c r="I1870" s="1141"/>
      <c r="J1870" s="1141"/>
      <c r="K1870" s="1141"/>
      <c r="L1870" s="1141"/>
      <c r="M1870" s="1141"/>
      <c r="N1870" s="1146"/>
      <c r="Z1870" s="193"/>
      <c r="AA1870" s="200"/>
      <c r="AB1870" s="200"/>
      <c r="AC1870" s="109" t="s">
        <v>386</v>
      </c>
      <c r="AG1870" s="200"/>
      <c r="AK1870" s="200"/>
      <c r="AM1870" s="200"/>
    </row>
    <row r="1871" spans="1:39" s="108" customFormat="1" ht="12">
      <c r="A1871" s="205"/>
      <c r="B1871" s="206">
        <v>1</v>
      </c>
      <c r="C1871" s="1141" t="s">
        <v>446</v>
      </c>
      <c r="D1871" s="1141"/>
      <c r="E1871" s="1141"/>
      <c r="F1871" s="207"/>
      <c r="G1871" s="207"/>
      <c r="H1871" s="207"/>
      <c r="I1871" s="207"/>
      <c r="J1871" s="208">
        <v>174.89</v>
      </c>
      <c r="K1871" s="209">
        <v>1.25</v>
      </c>
      <c r="L1871" s="208">
        <v>498.44</v>
      </c>
      <c r="M1871" s="207"/>
      <c r="N1871" s="210"/>
      <c r="Z1871" s="193"/>
      <c r="AA1871" s="200"/>
      <c r="AB1871" s="200"/>
      <c r="AD1871" s="109" t="s">
        <v>446</v>
      </c>
      <c r="AG1871" s="200"/>
      <c r="AK1871" s="200"/>
      <c r="AM1871" s="200"/>
    </row>
    <row r="1872" spans="1:39" s="108" customFormat="1" ht="12">
      <c r="A1872" s="205"/>
      <c r="B1872" s="206">
        <v>2</v>
      </c>
      <c r="C1872" s="1141" t="s">
        <v>387</v>
      </c>
      <c r="D1872" s="1141"/>
      <c r="E1872" s="1141"/>
      <c r="F1872" s="207"/>
      <c r="G1872" s="207"/>
      <c r="H1872" s="207"/>
      <c r="I1872" s="207"/>
      <c r="J1872" s="208">
        <v>0.31</v>
      </c>
      <c r="K1872" s="209">
        <v>1.25</v>
      </c>
      <c r="L1872" s="208">
        <v>0.88</v>
      </c>
      <c r="M1872" s="207"/>
      <c r="N1872" s="210"/>
      <c r="Z1872" s="193"/>
      <c r="AA1872" s="200"/>
      <c r="AB1872" s="200"/>
      <c r="AD1872" s="109" t="s">
        <v>387</v>
      </c>
      <c r="AG1872" s="200"/>
      <c r="AK1872" s="200"/>
      <c r="AM1872" s="200"/>
    </row>
    <row r="1873" spans="1:39" s="108" customFormat="1" ht="12">
      <c r="A1873" s="205"/>
      <c r="B1873" s="206">
        <v>3</v>
      </c>
      <c r="C1873" s="1141" t="s">
        <v>388</v>
      </c>
      <c r="D1873" s="1141"/>
      <c r="E1873" s="1141"/>
      <c r="F1873" s="207"/>
      <c r="G1873" s="207"/>
      <c r="H1873" s="207"/>
      <c r="I1873" s="207"/>
      <c r="J1873" s="208">
        <v>0.14000000000000001</v>
      </c>
      <c r="K1873" s="209">
        <v>1.25</v>
      </c>
      <c r="L1873" s="208">
        <v>0.4</v>
      </c>
      <c r="M1873" s="207"/>
      <c r="N1873" s="210"/>
      <c r="Z1873" s="193"/>
      <c r="AA1873" s="200"/>
      <c r="AB1873" s="200"/>
      <c r="AD1873" s="109" t="s">
        <v>388</v>
      </c>
      <c r="AG1873" s="200"/>
      <c r="AK1873" s="200"/>
      <c r="AM1873" s="200"/>
    </row>
    <row r="1874" spans="1:39" s="108" customFormat="1" ht="12">
      <c r="A1874" s="205"/>
      <c r="B1874" s="206">
        <v>4</v>
      </c>
      <c r="C1874" s="1141" t="s">
        <v>447</v>
      </c>
      <c r="D1874" s="1141"/>
      <c r="E1874" s="1141"/>
      <c r="F1874" s="207"/>
      <c r="G1874" s="207"/>
      <c r="H1874" s="207"/>
      <c r="I1874" s="207"/>
      <c r="J1874" s="208">
        <v>69.930000000000007</v>
      </c>
      <c r="K1874" s="207"/>
      <c r="L1874" s="208">
        <v>159.44</v>
      </c>
      <c r="M1874" s="207"/>
      <c r="N1874" s="210"/>
      <c r="Z1874" s="193"/>
      <c r="AA1874" s="200"/>
      <c r="AB1874" s="200"/>
      <c r="AD1874" s="109" t="s">
        <v>447</v>
      </c>
      <c r="AG1874" s="200"/>
      <c r="AK1874" s="200"/>
      <c r="AM1874" s="200"/>
    </row>
    <row r="1875" spans="1:39" s="108" customFormat="1" ht="12">
      <c r="A1875" s="205"/>
      <c r="B1875" s="204"/>
      <c r="C1875" s="1141" t="s">
        <v>448</v>
      </c>
      <c r="D1875" s="1141"/>
      <c r="E1875" s="1141"/>
      <c r="F1875" s="207" t="s">
        <v>390</v>
      </c>
      <c r="G1875" s="209">
        <v>18.39</v>
      </c>
      <c r="H1875" s="209">
        <v>1.25</v>
      </c>
      <c r="I1875" s="250">
        <v>52.411499999999997</v>
      </c>
      <c r="J1875" s="204"/>
      <c r="K1875" s="207"/>
      <c r="L1875" s="204"/>
      <c r="M1875" s="207"/>
      <c r="N1875" s="210"/>
      <c r="Z1875" s="193"/>
      <c r="AA1875" s="200"/>
      <c r="AB1875" s="200"/>
      <c r="AE1875" s="109" t="s">
        <v>448</v>
      </c>
      <c r="AG1875" s="200"/>
      <c r="AK1875" s="200"/>
      <c r="AM1875" s="200"/>
    </row>
    <row r="1876" spans="1:39" s="108" customFormat="1" ht="12">
      <c r="A1876" s="205"/>
      <c r="B1876" s="204"/>
      <c r="C1876" s="1141" t="s">
        <v>389</v>
      </c>
      <c r="D1876" s="1141"/>
      <c r="E1876" s="1141"/>
      <c r="F1876" s="207" t="s">
        <v>390</v>
      </c>
      <c r="G1876" s="209">
        <v>0.01</v>
      </c>
      <c r="H1876" s="209">
        <v>1.25</v>
      </c>
      <c r="I1876" s="250">
        <v>2.8500000000000001E-2</v>
      </c>
      <c r="J1876" s="204"/>
      <c r="K1876" s="207"/>
      <c r="L1876" s="204"/>
      <c r="M1876" s="207"/>
      <c r="N1876" s="210"/>
      <c r="Z1876" s="193"/>
      <c r="AA1876" s="200"/>
      <c r="AB1876" s="200"/>
      <c r="AE1876" s="109" t="s">
        <v>389</v>
      </c>
      <c r="AG1876" s="200"/>
      <c r="AK1876" s="200"/>
      <c r="AM1876" s="200"/>
    </row>
    <row r="1877" spans="1:39" s="108" customFormat="1" ht="12" customHeight="1">
      <c r="A1877" s="205"/>
      <c r="B1877" s="204"/>
      <c r="C1877" s="1150" t="s">
        <v>391</v>
      </c>
      <c r="D1877" s="1150"/>
      <c r="E1877" s="1150"/>
      <c r="F1877" s="212"/>
      <c r="G1877" s="212"/>
      <c r="H1877" s="212"/>
      <c r="I1877" s="212"/>
      <c r="J1877" s="213">
        <v>245.13</v>
      </c>
      <c r="K1877" s="212"/>
      <c r="L1877" s="213">
        <v>658.76</v>
      </c>
      <c r="M1877" s="212"/>
      <c r="N1877" s="214"/>
      <c r="Z1877" s="193"/>
      <c r="AA1877" s="200"/>
      <c r="AB1877" s="200"/>
      <c r="AF1877" s="109" t="s">
        <v>391</v>
      </c>
      <c r="AG1877" s="200"/>
      <c r="AK1877" s="200"/>
      <c r="AM1877" s="200"/>
    </row>
    <row r="1878" spans="1:39" s="108" customFormat="1" ht="12">
      <c r="A1878" s="205"/>
      <c r="B1878" s="204"/>
      <c r="C1878" s="1141" t="s">
        <v>392</v>
      </c>
      <c r="D1878" s="1141"/>
      <c r="E1878" s="1141"/>
      <c r="F1878" s="207"/>
      <c r="G1878" s="207"/>
      <c r="H1878" s="207"/>
      <c r="I1878" s="207"/>
      <c r="J1878" s="204"/>
      <c r="K1878" s="207"/>
      <c r="L1878" s="208">
        <v>498.84</v>
      </c>
      <c r="M1878" s="207"/>
      <c r="N1878" s="210"/>
      <c r="Z1878" s="193"/>
      <c r="AA1878" s="200"/>
      <c r="AB1878" s="200"/>
      <c r="AE1878" s="109" t="s">
        <v>392</v>
      </c>
      <c r="AG1878" s="200"/>
      <c r="AK1878" s="200"/>
      <c r="AM1878" s="200"/>
    </row>
    <row r="1879" spans="1:39" s="108" customFormat="1" ht="22.5" customHeight="1">
      <c r="A1879" s="205"/>
      <c r="B1879" s="204" t="s">
        <v>885</v>
      </c>
      <c r="C1879" s="1141" t="s">
        <v>886</v>
      </c>
      <c r="D1879" s="1141"/>
      <c r="E1879" s="1141"/>
      <c r="F1879" s="207" t="s">
        <v>395</v>
      </c>
      <c r="G1879" s="215">
        <v>97</v>
      </c>
      <c r="H1879" s="207"/>
      <c r="I1879" s="215">
        <v>97</v>
      </c>
      <c r="J1879" s="204"/>
      <c r="K1879" s="207"/>
      <c r="L1879" s="208">
        <v>483.87</v>
      </c>
      <c r="M1879" s="207"/>
      <c r="N1879" s="210"/>
      <c r="Z1879" s="193"/>
      <c r="AA1879" s="200"/>
      <c r="AB1879" s="200"/>
      <c r="AE1879" s="109" t="s">
        <v>886</v>
      </c>
      <c r="AG1879" s="200"/>
      <c r="AK1879" s="200"/>
      <c r="AM1879" s="200"/>
    </row>
    <row r="1880" spans="1:39" s="108" customFormat="1" ht="22.5" customHeight="1">
      <c r="A1880" s="205"/>
      <c r="B1880" s="204" t="s">
        <v>887</v>
      </c>
      <c r="C1880" s="1141" t="s">
        <v>888</v>
      </c>
      <c r="D1880" s="1141"/>
      <c r="E1880" s="1141"/>
      <c r="F1880" s="207" t="s">
        <v>395</v>
      </c>
      <c r="G1880" s="215">
        <v>51</v>
      </c>
      <c r="H1880" s="207"/>
      <c r="I1880" s="215">
        <v>51</v>
      </c>
      <c r="J1880" s="204"/>
      <c r="K1880" s="207"/>
      <c r="L1880" s="208">
        <v>254.41</v>
      </c>
      <c r="M1880" s="207"/>
      <c r="N1880" s="210"/>
      <c r="Z1880" s="193"/>
      <c r="AA1880" s="200"/>
      <c r="AB1880" s="200"/>
      <c r="AE1880" s="109" t="s">
        <v>888</v>
      </c>
      <c r="AG1880" s="200"/>
      <c r="AK1880" s="200"/>
      <c r="AM1880" s="200"/>
    </row>
    <row r="1881" spans="1:39" s="108" customFormat="1" ht="12" customHeight="1">
      <c r="A1881" s="216"/>
      <c r="B1881" s="217"/>
      <c r="C1881" s="1145" t="s">
        <v>398</v>
      </c>
      <c r="D1881" s="1145"/>
      <c r="E1881" s="1145"/>
      <c r="F1881" s="196"/>
      <c r="G1881" s="196"/>
      <c r="H1881" s="196"/>
      <c r="I1881" s="196"/>
      <c r="J1881" s="198"/>
      <c r="K1881" s="196"/>
      <c r="L1881" s="222">
        <v>1397.04</v>
      </c>
      <c r="M1881" s="212"/>
      <c r="N1881" s="199"/>
      <c r="Z1881" s="193"/>
      <c r="AA1881" s="200"/>
      <c r="AB1881" s="200"/>
      <c r="AG1881" s="200" t="s">
        <v>398</v>
      </c>
      <c r="AK1881" s="200"/>
      <c r="AM1881" s="200"/>
    </row>
    <row r="1882" spans="1:39" s="108" customFormat="1" ht="22.5" customHeight="1">
      <c r="A1882" s="194" t="s">
        <v>2591</v>
      </c>
      <c r="B1882" s="195" t="s">
        <v>2592</v>
      </c>
      <c r="C1882" s="1145" t="s">
        <v>2593</v>
      </c>
      <c r="D1882" s="1145"/>
      <c r="E1882" s="1145"/>
      <c r="F1882" s="196" t="s">
        <v>891</v>
      </c>
      <c r="G1882" s="196"/>
      <c r="H1882" s="196"/>
      <c r="I1882" s="251">
        <v>228</v>
      </c>
      <c r="J1882" s="218">
        <v>9.27</v>
      </c>
      <c r="K1882" s="196"/>
      <c r="L1882" s="222">
        <v>2113.56</v>
      </c>
      <c r="M1882" s="196"/>
      <c r="N1882" s="199"/>
      <c r="Z1882" s="193"/>
      <c r="AA1882" s="200"/>
      <c r="AB1882" s="200" t="s">
        <v>2593</v>
      </c>
      <c r="AG1882" s="200"/>
      <c r="AK1882" s="200"/>
      <c r="AM1882" s="200"/>
    </row>
    <row r="1883" spans="1:39" s="108" customFormat="1" ht="12" customHeight="1">
      <c r="A1883" s="216"/>
      <c r="B1883" s="217"/>
      <c r="C1883" s="1141" t="s">
        <v>2594</v>
      </c>
      <c r="D1883" s="1141"/>
      <c r="E1883" s="1141"/>
      <c r="F1883" s="1141"/>
      <c r="G1883" s="1141"/>
      <c r="H1883" s="1141"/>
      <c r="I1883" s="1141"/>
      <c r="J1883" s="1141"/>
      <c r="K1883" s="1141"/>
      <c r="L1883" s="1141"/>
      <c r="M1883" s="1141"/>
      <c r="N1883" s="1146"/>
      <c r="Z1883" s="193"/>
      <c r="AA1883" s="200"/>
      <c r="AB1883" s="200"/>
      <c r="AG1883" s="200"/>
      <c r="AH1883" s="109" t="s">
        <v>2594</v>
      </c>
      <c r="AK1883" s="200"/>
      <c r="AM1883" s="200"/>
    </row>
    <row r="1884" spans="1:39" s="108" customFormat="1" ht="12" customHeight="1">
      <c r="A1884" s="201"/>
      <c r="B1884" s="202"/>
      <c r="C1884" s="1141" t="s">
        <v>2595</v>
      </c>
      <c r="D1884" s="1141"/>
      <c r="E1884" s="1141"/>
      <c r="F1884" s="1141"/>
      <c r="G1884" s="1141"/>
      <c r="H1884" s="1141"/>
      <c r="I1884" s="1141"/>
      <c r="J1884" s="1141"/>
      <c r="K1884" s="1141"/>
      <c r="L1884" s="1141"/>
      <c r="M1884" s="1141"/>
      <c r="N1884" s="1146"/>
      <c r="Z1884" s="193"/>
      <c r="AA1884" s="200"/>
      <c r="AB1884" s="200"/>
      <c r="AG1884" s="200"/>
      <c r="AJ1884" s="109" t="s">
        <v>2595</v>
      </c>
      <c r="AK1884" s="200"/>
      <c r="AM1884" s="200"/>
    </row>
    <row r="1885" spans="1:39" s="108" customFormat="1" ht="12" customHeight="1">
      <c r="A1885" s="216"/>
      <c r="B1885" s="217"/>
      <c r="C1885" s="1145" t="s">
        <v>398</v>
      </c>
      <c r="D1885" s="1145"/>
      <c r="E1885" s="1145"/>
      <c r="F1885" s="196"/>
      <c r="G1885" s="196"/>
      <c r="H1885" s="196"/>
      <c r="I1885" s="196"/>
      <c r="J1885" s="198"/>
      <c r="K1885" s="196"/>
      <c r="L1885" s="222">
        <v>2113.56</v>
      </c>
      <c r="M1885" s="212"/>
      <c r="N1885" s="199"/>
      <c r="Z1885" s="193"/>
      <c r="AA1885" s="200"/>
      <c r="AB1885" s="200"/>
      <c r="AG1885" s="200" t="s">
        <v>398</v>
      </c>
      <c r="AK1885" s="200"/>
      <c r="AM1885" s="200"/>
    </row>
    <row r="1886" spans="1:39" s="108" customFormat="1" ht="22.5" customHeight="1">
      <c r="A1886" s="194" t="s">
        <v>2596</v>
      </c>
      <c r="B1886" s="195" t="s">
        <v>2129</v>
      </c>
      <c r="C1886" s="1145" t="s">
        <v>2130</v>
      </c>
      <c r="D1886" s="1145"/>
      <c r="E1886" s="1145"/>
      <c r="F1886" s="196" t="s">
        <v>2131</v>
      </c>
      <c r="G1886" s="196"/>
      <c r="H1886" s="196"/>
      <c r="I1886" s="247">
        <v>2.2799999999999998</v>
      </c>
      <c r="J1886" s="198"/>
      <c r="K1886" s="196"/>
      <c r="L1886" s="198"/>
      <c r="M1886" s="196"/>
      <c r="N1886" s="199"/>
      <c r="Z1886" s="193"/>
      <c r="AA1886" s="200"/>
      <c r="AB1886" s="200" t="s">
        <v>2130</v>
      </c>
      <c r="AG1886" s="200"/>
      <c r="AK1886" s="200"/>
      <c r="AM1886" s="200"/>
    </row>
    <row r="1887" spans="1:39" s="108" customFormat="1" ht="12" customHeight="1">
      <c r="A1887" s="201"/>
      <c r="B1887" s="202"/>
      <c r="C1887" s="1141" t="s">
        <v>2597</v>
      </c>
      <c r="D1887" s="1141"/>
      <c r="E1887" s="1141"/>
      <c r="F1887" s="1141"/>
      <c r="G1887" s="1141"/>
      <c r="H1887" s="1141"/>
      <c r="I1887" s="1141"/>
      <c r="J1887" s="1141"/>
      <c r="K1887" s="1141"/>
      <c r="L1887" s="1141"/>
      <c r="M1887" s="1141"/>
      <c r="N1887" s="1146"/>
      <c r="Z1887" s="193"/>
      <c r="AA1887" s="200"/>
      <c r="AB1887" s="200"/>
      <c r="AG1887" s="200"/>
      <c r="AJ1887" s="109" t="s">
        <v>2597</v>
      </c>
      <c r="AK1887" s="200"/>
      <c r="AM1887" s="200"/>
    </row>
    <row r="1888" spans="1:39" s="108" customFormat="1" ht="33.75" customHeight="1">
      <c r="A1888" s="203"/>
      <c r="B1888" s="204" t="s">
        <v>385</v>
      </c>
      <c r="C1888" s="1141" t="s">
        <v>386</v>
      </c>
      <c r="D1888" s="1141"/>
      <c r="E1888" s="1141"/>
      <c r="F1888" s="1141"/>
      <c r="G1888" s="1141"/>
      <c r="H1888" s="1141"/>
      <c r="I1888" s="1141"/>
      <c r="J1888" s="1141"/>
      <c r="K1888" s="1141"/>
      <c r="L1888" s="1141"/>
      <c r="M1888" s="1141"/>
      <c r="N1888" s="1146"/>
      <c r="Z1888" s="193"/>
      <c r="AA1888" s="200"/>
      <c r="AB1888" s="200"/>
      <c r="AC1888" s="109" t="s">
        <v>386</v>
      </c>
      <c r="AG1888" s="200"/>
      <c r="AK1888" s="200"/>
      <c r="AM1888" s="200"/>
    </row>
    <row r="1889" spans="1:39" s="108" customFormat="1" ht="12">
      <c r="A1889" s="205"/>
      <c r="B1889" s="206">
        <v>1</v>
      </c>
      <c r="C1889" s="1141" t="s">
        <v>446</v>
      </c>
      <c r="D1889" s="1141"/>
      <c r="E1889" s="1141"/>
      <c r="F1889" s="207"/>
      <c r="G1889" s="207"/>
      <c r="H1889" s="207"/>
      <c r="I1889" s="207"/>
      <c r="J1889" s="208">
        <v>9.49</v>
      </c>
      <c r="K1889" s="209">
        <v>1.25</v>
      </c>
      <c r="L1889" s="208">
        <v>27.05</v>
      </c>
      <c r="M1889" s="207"/>
      <c r="N1889" s="210"/>
      <c r="Z1889" s="193"/>
      <c r="AA1889" s="200"/>
      <c r="AB1889" s="200"/>
      <c r="AD1889" s="109" t="s">
        <v>446</v>
      </c>
      <c r="AG1889" s="200"/>
      <c r="AK1889" s="200"/>
      <c r="AM1889" s="200"/>
    </row>
    <row r="1890" spans="1:39" s="108" customFormat="1" ht="12">
      <c r="A1890" s="205"/>
      <c r="B1890" s="206">
        <v>4</v>
      </c>
      <c r="C1890" s="1141" t="s">
        <v>447</v>
      </c>
      <c r="D1890" s="1141"/>
      <c r="E1890" s="1141"/>
      <c r="F1890" s="207"/>
      <c r="G1890" s="207"/>
      <c r="H1890" s="207"/>
      <c r="I1890" s="207"/>
      <c r="J1890" s="208">
        <v>1</v>
      </c>
      <c r="K1890" s="207"/>
      <c r="L1890" s="208">
        <v>2.2799999999999998</v>
      </c>
      <c r="M1890" s="207"/>
      <c r="N1890" s="210"/>
      <c r="Z1890" s="193"/>
      <c r="AA1890" s="200"/>
      <c r="AB1890" s="200"/>
      <c r="AD1890" s="109" t="s">
        <v>447</v>
      </c>
      <c r="AG1890" s="200"/>
      <c r="AK1890" s="200"/>
      <c r="AM1890" s="200"/>
    </row>
    <row r="1891" spans="1:39" s="108" customFormat="1" ht="12">
      <c r="A1891" s="205"/>
      <c r="B1891" s="204"/>
      <c r="C1891" s="1141" t="s">
        <v>448</v>
      </c>
      <c r="D1891" s="1141"/>
      <c r="E1891" s="1141"/>
      <c r="F1891" s="207" t="s">
        <v>390</v>
      </c>
      <c r="G1891" s="209">
        <v>1.01</v>
      </c>
      <c r="H1891" s="209">
        <v>1.25</v>
      </c>
      <c r="I1891" s="250">
        <v>2.8784999999999998</v>
      </c>
      <c r="J1891" s="204"/>
      <c r="K1891" s="207"/>
      <c r="L1891" s="204"/>
      <c r="M1891" s="207"/>
      <c r="N1891" s="210"/>
      <c r="Z1891" s="193"/>
      <c r="AA1891" s="200"/>
      <c r="AB1891" s="200"/>
      <c r="AE1891" s="109" t="s">
        <v>448</v>
      </c>
      <c r="AG1891" s="200"/>
      <c r="AK1891" s="200"/>
      <c r="AM1891" s="200"/>
    </row>
    <row r="1892" spans="1:39" s="108" customFormat="1" ht="12" customHeight="1">
      <c r="A1892" s="205"/>
      <c r="B1892" s="204"/>
      <c r="C1892" s="1150" t="s">
        <v>391</v>
      </c>
      <c r="D1892" s="1150"/>
      <c r="E1892" s="1150"/>
      <c r="F1892" s="212"/>
      <c r="G1892" s="212"/>
      <c r="H1892" s="212"/>
      <c r="I1892" s="212"/>
      <c r="J1892" s="213">
        <v>10.49</v>
      </c>
      <c r="K1892" s="212"/>
      <c r="L1892" s="213">
        <v>29.33</v>
      </c>
      <c r="M1892" s="212"/>
      <c r="N1892" s="214"/>
      <c r="Z1892" s="193"/>
      <c r="AA1892" s="200"/>
      <c r="AB1892" s="200"/>
      <c r="AF1892" s="109" t="s">
        <v>391</v>
      </c>
      <c r="AG1892" s="200"/>
      <c r="AK1892" s="200"/>
      <c r="AM1892" s="200"/>
    </row>
    <row r="1893" spans="1:39" s="108" customFormat="1" ht="12">
      <c r="A1893" s="205"/>
      <c r="B1893" s="204"/>
      <c r="C1893" s="1141" t="s">
        <v>392</v>
      </c>
      <c r="D1893" s="1141"/>
      <c r="E1893" s="1141"/>
      <c r="F1893" s="207"/>
      <c r="G1893" s="207"/>
      <c r="H1893" s="207"/>
      <c r="I1893" s="207"/>
      <c r="J1893" s="204"/>
      <c r="K1893" s="207"/>
      <c r="L1893" s="208">
        <v>27.05</v>
      </c>
      <c r="M1893" s="207"/>
      <c r="N1893" s="210"/>
      <c r="Z1893" s="193"/>
      <c r="AA1893" s="200"/>
      <c r="AB1893" s="200"/>
      <c r="AE1893" s="109" t="s">
        <v>392</v>
      </c>
      <c r="AG1893" s="200"/>
      <c r="AK1893" s="200"/>
      <c r="AM1893" s="200"/>
    </row>
    <row r="1894" spans="1:39" s="108" customFormat="1" ht="22.5" customHeight="1">
      <c r="A1894" s="205"/>
      <c r="B1894" s="204" t="s">
        <v>885</v>
      </c>
      <c r="C1894" s="1141" t="s">
        <v>886</v>
      </c>
      <c r="D1894" s="1141"/>
      <c r="E1894" s="1141"/>
      <c r="F1894" s="207" t="s">
        <v>395</v>
      </c>
      <c r="G1894" s="215">
        <v>97</v>
      </c>
      <c r="H1894" s="207"/>
      <c r="I1894" s="215">
        <v>97</v>
      </c>
      <c r="J1894" s="204"/>
      <c r="K1894" s="207"/>
      <c r="L1894" s="208">
        <v>26.24</v>
      </c>
      <c r="M1894" s="207"/>
      <c r="N1894" s="210"/>
      <c r="Z1894" s="193"/>
      <c r="AA1894" s="200"/>
      <c r="AB1894" s="200"/>
      <c r="AE1894" s="109" t="s">
        <v>886</v>
      </c>
      <c r="AG1894" s="200"/>
      <c r="AK1894" s="200"/>
      <c r="AM1894" s="200"/>
    </row>
    <row r="1895" spans="1:39" s="108" customFormat="1" ht="22.5" customHeight="1">
      <c r="A1895" s="205"/>
      <c r="B1895" s="204" t="s">
        <v>887</v>
      </c>
      <c r="C1895" s="1141" t="s">
        <v>888</v>
      </c>
      <c r="D1895" s="1141"/>
      <c r="E1895" s="1141"/>
      <c r="F1895" s="207" t="s">
        <v>395</v>
      </c>
      <c r="G1895" s="215">
        <v>51</v>
      </c>
      <c r="H1895" s="207"/>
      <c r="I1895" s="215">
        <v>51</v>
      </c>
      <c r="J1895" s="204"/>
      <c r="K1895" s="207"/>
      <c r="L1895" s="208">
        <v>13.8</v>
      </c>
      <c r="M1895" s="207"/>
      <c r="N1895" s="210"/>
      <c r="Z1895" s="193"/>
      <c r="AA1895" s="200"/>
      <c r="AB1895" s="200"/>
      <c r="AE1895" s="109" t="s">
        <v>888</v>
      </c>
      <c r="AG1895" s="200"/>
      <c r="AK1895" s="200"/>
      <c r="AM1895" s="200"/>
    </row>
    <row r="1896" spans="1:39" s="108" customFormat="1" ht="12" customHeight="1">
      <c r="A1896" s="216"/>
      <c r="B1896" s="217"/>
      <c r="C1896" s="1145" t="s">
        <v>398</v>
      </c>
      <c r="D1896" s="1145"/>
      <c r="E1896" s="1145"/>
      <c r="F1896" s="196"/>
      <c r="G1896" s="196"/>
      <c r="H1896" s="196"/>
      <c r="I1896" s="196"/>
      <c r="J1896" s="198"/>
      <c r="K1896" s="196"/>
      <c r="L1896" s="218">
        <v>69.37</v>
      </c>
      <c r="M1896" s="212"/>
      <c r="N1896" s="199"/>
      <c r="Z1896" s="193"/>
      <c r="AA1896" s="200"/>
      <c r="AB1896" s="200"/>
      <c r="AG1896" s="200" t="s">
        <v>398</v>
      </c>
      <c r="AK1896" s="200"/>
      <c r="AM1896" s="200"/>
    </row>
    <row r="1897" spans="1:39" s="108" customFormat="1" ht="78.75" customHeight="1">
      <c r="A1897" s="194" t="s">
        <v>2598</v>
      </c>
      <c r="B1897" s="195" t="s">
        <v>2599</v>
      </c>
      <c r="C1897" s="1145" t="s">
        <v>2600</v>
      </c>
      <c r="D1897" s="1145"/>
      <c r="E1897" s="1145"/>
      <c r="F1897" s="196" t="s">
        <v>486</v>
      </c>
      <c r="G1897" s="196"/>
      <c r="H1897" s="196"/>
      <c r="I1897" s="251">
        <v>1</v>
      </c>
      <c r="J1897" s="218">
        <v>110.11</v>
      </c>
      <c r="K1897" s="196"/>
      <c r="L1897" s="218">
        <v>110.11</v>
      </c>
      <c r="M1897" s="196"/>
      <c r="N1897" s="199"/>
      <c r="Z1897" s="193"/>
      <c r="AA1897" s="200"/>
      <c r="AB1897" s="200" t="s">
        <v>2600</v>
      </c>
      <c r="AG1897" s="200"/>
      <c r="AK1897" s="200"/>
      <c r="AM1897" s="200"/>
    </row>
    <row r="1898" spans="1:39" s="108" customFormat="1" ht="12" customHeight="1">
      <c r="A1898" s="216"/>
      <c r="B1898" s="217"/>
      <c r="C1898" s="1141" t="s">
        <v>2594</v>
      </c>
      <c r="D1898" s="1141"/>
      <c r="E1898" s="1141"/>
      <c r="F1898" s="1141"/>
      <c r="G1898" s="1141"/>
      <c r="H1898" s="1141"/>
      <c r="I1898" s="1141"/>
      <c r="J1898" s="1141"/>
      <c r="K1898" s="1141"/>
      <c r="L1898" s="1141"/>
      <c r="M1898" s="1141"/>
      <c r="N1898" s="1146"/>
      <c r="Z1898" s="193"/>
      <c r="AA1898" s="200"/>
      <c r="AB1898" s="200"/>
      <c r="AG1898" s="200"/>
      <c r="AH1898" s="109" t="s">
        <v>2594</v>
      </c>
      <c r="AK1898" s="200"/>
      <c r="AM1898" s="200"/>
    </row>
    <row r="1899" spans="1:39" s="108" customFormat="1" ht="12" customHeight="1">
      <c r="A1899" s="216"/>
      <c r="B1899" s="217"/>
      <c r="C1899" s="1145" t="s">
        <v>398</v>
      </c>
      <c r="D1899" s="1145"/>
      <c r="E1899" s="1145"/>
      <c r="F1899" s="196"/>
      <c r="G1899" s="196"/>
      <c r="H1899" s="196"/>
      <c r="I1899" s="196"/>
      <c r="J1899" s="198"/>
      <c r="K1899" s="196"/>
      <c r="L1899" s="218">
        <v>110.11</v>
      </c>
      <c r="M1899" s="212"/>
      <c r="N1899" s="199"/>
      <c r="Z1899" s="193"/>
      <c r="AA1899" s="200"/>
      <c r="AB1899" s="200"/>
      <c r="AG1899" s="200" t="s">
        <v>398</v>
      </c>
      <c r="AK1899" s="200"/>
      <c r="AM1899" s="200"/>
    </row>
    <row r="1900" spans="1:39" s="108" customFormat="1" ht="12" customHeight="1">
      <c r="A1900" s="1147" t="s">
        <v>2601</v>
      </c>
      <c r="B1900" s="1148"/>
      <c r="C1900" s="1148"/>
      <c r="D1900" s="1148"/>
      <c r="E1900" s="1148"/>
      <c r="F1900" s="1148"/>
      <c r="G1900" s="1148"/>
      <c r="H1900" s="1148"/>
      <c r="I1900" s="1148"/>
      <c r="J1900" s="1148"/>
      <c r="K1900" s="1148"/>
      <c r="L1900" s="1148"/>
      <c r="M1900" s="1148"/>
      <c r="N1900" s="1149"/>
      <c r="Z1900" s="193"/>
      <c r="AA1900" s="200" t="s">
        <v>2601</v>
      </c>
      <c r="AB1900" s="200"/>
      <c r="AG1900" s="200"/>
      <c r="AK1900" s="200"/>
      <c r="AM1900" s="200"/>
    </row>
    <row r="1901" spans="1:39" s="108" customFormat="1" ht="12" customHeight="1">
      <c r="A1901" s="194" t="s">
        <v>2602</v>
      </c>
      <c r="B1901" s="195" t="s">
        <v>2015</v>
      </c>
      <c r="C1901" s="1145" t="s">
        <v>2016</v>
      </c>
      <c r="D1901" s="1145"/>
      <c r="E1901" s="1145"/>
      <c r="F1901" s="196" t="s">
        <v>481</v>
      </c>
      <c r="G1901" s="196"/>
      <c r="H1901" s="196"/>
      <c r="I1901" s="247">
        <v>12.78</v>
      </c>
      <c r="J1901" s="198"/>
      <c r="K1901" s="196"/>
      <c r="L1901" s="198"/>
      <c r="M1901" s="196"/>
      <c r="N1901" s="199"/>
      <c r="Z1901" s="193"/>
      <c r="AA1901" s="200"/>
      <c r="AB1901" s="200" t="s">
        <v>2016</v>
      </c>
      <c r="AG1901" s="200"/>
      <c r="AK1901" s="200"/>
      <c r="AM1901" s="200"/>
    </row>
    <row r="1902" spans="1:39" s="108" customFormat="1" ht="12" customHeight="1">
      <c r="A1902" s="201"/>
      <c r="B1902" s="202"/>
      <c r="C1902" s="1141" t="s">
        <v>2603</v>
      </c>
      <c r="D1902" s="1141"/>
      <c r="E1902" s="1141"/>
      <c r="F1902" s="1141"/>
      <c r="G1902" s="1141"/>
      <c r="H1902" s="1141"/>
      <c r="I1902" s="1141"/>
      <c r="J1902" s="1141"/>
      <c r="K1902" s="1141"/>
      <c r="L1902" s="1141"/>
      <c r="M1902" s="1141"/>
      <c r="N1902" s="1146"/>
      <c r="Z1902" s="193"/>
      <c r="AA1902" s="200"/>
      <c r="AB1902" s="200"/>
      <c r="AG1902" s="200"/>
      <c r="AJ1902" s="109" t="s">
        <v>2603</v>
      </c>
      <c r="AK1902" s="200"/>
      <c r="AM1902" s="200"/>
    </row>
    <row r="1903" spans="1:39" s="108" customFormat="1" ht="33.75" customHeight="1">
      <c r="A1903" s="203"/>
      <c r="B1903" s="204" t="s">
        <v>385</v>
      </c>
      <c r="C1903" s="1141" t="s">
        <v>386</v>
      </c>
      <c r="D1903" s="1141"/>
      <c r="E1903" s="1141"/>
      <c r="F1903" s="1141"/>
      <c r="G1903" s="1141"/>
      <c r="H1903" s="1141"/>
      <c r="I1903" s="1141"/>
      <c r="J1903" s="1141"/>
      <c r="K1903" s="1141"/>
      <c r="L1903" s="1141"/>
      <c r="M1903" s="1141"/>
      <c r="N1903" s="1146"/>
      <c r="Z1903" s="193"/>
      <c r="AA1903" s="200"/>
      <c r="AB1903" s="200"/>
      <c r="AC1903" s="109" t="s">
        <v>386</v>
      </c>
      <c r="AG1903" s="200"/>
      <c r="AK1903" s="200"/>
      <c r="AM1903" s="200"/>
    </row>
    <row r="1904" spans="1:39" s="108" customFormat="1" ht="12">
      <c r="A1904" s="205"/>
      <c r="B1904" s="206">
        <v>1</v>
      </c>
      <c r="C1904" s="1141" t="s">
        <v>446</v>
      </c>
      <c r="D1904" s="1141"/>
      <c r="E1904" s="1141"/>
      <c r="F1904" s="207"/>
      <c r="G1904" s="207"/>
      <c r="H1904" s="207"/>
      <c r="I1904" s="207"/>
      <c r="J1904" s="208">
        <v>26.51</v>
      </c>
      <c r="K1904" s="209">
        <v>1.25</v>
      </c>
      <c r="L1904" s="208">
        <v>423.5</v>
      </c>
      <c r="M1904" s="207"/>
      <c r="N1904" s="210"/>
      <c r="Z1904" s="193"/>
      <c r="AA1904" s="200"/>
      <c r="AB1904" s="200"/>
      <c r="AD1904" s="109" t="s">
        <v>446</v>
      </c>
      <c r="AG1904" s="200"/>
      <c r="AK1904" s="200"/>
      <c r="AM1904" s="200"/>
    </row>
    <row r="1905" spans="1:39" s="108" customFormat="1" ht="12">
      <c r="A1905" s="205"/>
      <c r="B1905" s="206">
        <v>2</v>
      </c>
      <c r="C1905" s="1141" t="s">
        <v>387</v>
      </c>
      <c r="D1905" s="1141"/>
      <c r="E1905" s="1141"/>
      <c r="F1905" s="207"/>
      <c r="G1905" s="207"/>
      <c r="H1905" s="207"/>
      <c r="I1905" s="207"/>
      <c r="J1905" s="208">
        <v>1.81</v>
      </c>
      <c r="K1905" s="209">
        <v>1.25</v>
      </c>
      <c r="L1905" s="208">
        <v>28.91</v>
      </c>
      <c r="M1905" s="207"/>
      <c r="N1905" s="210"/>
      <c r="Z1905" s="193"/>
      <c r="AA1905" s="200"/>
      <c r="AB1905" s="200"/>
      <c r="AD1905" s="109" t="s">
        <v>387</v>
      </c>
      <c r="AG1905" s="200"/>
      <c r="AK1905" s="200"/>
      <c r="AM1905" s="200"/>
    </row>
    <row r="1906" spans="1:39" s="108" customFormat="1" ht="12">
      <c r="A1906" s="205"/>
      <c r="B1906" s="206">
        <v>3</v>
      </c>
      <c r="C1906" s="1141" t="s">
        <v>388</v>
      </c>
      <c r="D1906" s="1141"/>
      <c r="E1906" s="1141"/>
      <c r="F1906" s="207"/>
      <c r="G1906" s="207"/>
      <c r="H1906" s="207"/>
      <c r="I1906" s="207"/>
      <c r="J1906" s="208">
        <v>0.26</v>
      </c>
      <c r="K1906" s="209">
        <v>1.25</v>
      </c>
      <c r="L1906" s="208">
        <v>4.1500000000000004</v>
      </c>
      <c r="M1906" s="207"/>
      <c r="N1906" s="210"/>
      <c r="Z1906" s="193"/>
      <c r="AA1906" s="200"/>
      <c r="AB1906" s="200"/>
      <c r="AD1906" s="109" t="s">
        <v>388</v>
      </c>
      <c r="AG1906" s="200"/>
      <c r="AK1906" s="200"/>
      <c r="AM1906" s="200"/>
    </row>
    <row r="1907" spans="1:39" s="108" customFormat="1" ht="12">
      <c r="A1907" s="205"/>
      <c r="B1907" s="206">
        <v>4</v>
      </c>
      <c r="C1907" s="1141" t="s">
        <v>447</v>
      </c>
      <c r="D1907" s="1141"/>
      <c r="E1907" s="1141"/>
      <c r="F1907" s="207"/>
      <c r="G1907" s="207"/>
      <c r="H1907" s="207"/>
      <c r="I1907" s="207"/>
      <c r="J1907" s="208">
        <v>10.27</v>
      </c>
      <c r="K1907" s="207"/>
      <c r="L1907" s="208">
        <v>131.25</v>
      </c>
      <c r="M1907" s="207"/>
      <c r="N1907" s="210"/>
      <c r="Z1907" s="193"/>
      <c r="AA1907" s="200"/>
      <c r="AB1907" s="200"/>
      <c r="AD1907" s="109" t="s">
        <v>447</v>
      </c>
      <c r="AG1907" s="200"/>
      <c r="AK1907" s="200"/>
      <c r="AM1907" s="200"/>
    </row>
    <row r="1908" spans="1:39" s="108" customFormat="1" ht="12">
      <c r="A1908" s="205"/>
      <c r="B1908" s="204"/>
      <c r="C1908" s="1141" t="s">
        <v>448</v>
      </c>
      <c r="D1908" s="1141"/>
      <c r="E1908" s="1141"/>
      <c r="F1908" s="207" t="s">
        <v>390</v>
      </c>
      <c r="G1908" s="209">
        <v>2.82</v>
      </c>
      <c r="H1908" s="209">
        <v>1.25</v>
      </c>
      <c r="I1908" s="250">
        <v>45.049500000000002</v>
      </c>
      <c r="J1908" s="204"/>
      <c r="K1908" s="207"/>
      <c r="L1908" s="204"/>
      <c r="M1908" s="207"/>
      <c r="N1908" s="210"/>
      <c r="Z1908" s="193"/>
      <c r="AA1908" s="200"/>
      <c r="AB1908" s="200"/>
      <c r="AE1908" s="109" t="s">
        <v>448</v>
      </c>
      <c r="AG1908" s="200"/>
      <c r="AK1908" s="200"/>
      <c r="AM1908" s="200"/>
    </row>
    <row r="1909" spans="1:39" s="108" customFormat="1" ht="12">
      <c r="A1909" s="205"/>
      <c r="B1909" s="204"/>
      <c r="C1909" s="1141" t="s">
        <v>389</v>
      </c>
      <c r="D1909" s="1141"/>
      <c r="E1909" s="1141"/>
      <c r="F1909" s="207" t="s">
        <v>390</v>
      </c>
      <c r="G1909" s="209">
        <v>0.02</v>
      </c>
      <c r="H1909" s="209">
        <v>1.25</v>
      </c>
      <c r="I1909" s="250">
        <v>0.31950000000000001</v>
      </c>
      <c r="J1909" s="204"/>
      <c r="K1909" s="207"/>
      <c r="L1909" s="204"/>
      <c r="M1909" s="207"/>
      <c r="N1909" s="210"/>
      <c r="Z1909" s="193"/>
      <c r="AA1909" s="200"/>
      <c r="AB1909" s="200"/>
      <c r="AE1909" s="109" t="s">
        <v>389</v>
      </c>
      <c r="AG1909" s="200"/>
      <c r="AK1909" s="200"/>
      <c r="AM1909" s="200"/>
    </row>
    <row r="1910" spans="1:39" s="108" customFormat="1" ht="12" customHeight="1">
      <c r="A1910" s="205"/>
      <c r="B1910" s="204"/>
      <c r="C1910" s="1150" t="s">
        <v>391</v>
      </c>
      <c r="D1910" s="1150"/>
      <c r="E1910" s="1150"/>
      <c r="F1910" s="212"/>
      <c r="G1910" s="212"/>
      <c r="H1910" s="212"/>
      <c r="I1910" s="212"/>
      <c r="J1910" s="213">
        <v>38.590000000000003</v>
      </c>
      <c r="K1910" s="212"/>
      <c r="L1910" s="213">
        <v>583.66</v>
      </c>
      <c r="M1910" s="212"/>
      <c r="N1910" s="214"/>
      <c r="Z1910" s="193"/>
      <c r="AA1910" s="200"/>
      <c r="AB1910" s="200"/>
      <c r="AF1910" s="109" t="s">
        <v>391</v>
      </c>
      <c r="AG1910" s="200"/>
      <c r="AK1910" s="200"/>
      <c r="AM1910" s="200"/>
    </row>
    <row r="1911" spans="1:39" s="108" customFormat="1" ht="12">
      <c r="A1911" s="205"/>
      <c r="B1911" s="204"/>
      <c r="C1911" s="1141" t="s">
        <v>392</v>
      </c>
      <c r="D1911" s="1141"/>
      <c r="E1911" s="1141"/>
      <c r="F1911" s="207"/>
      <c r="G1911" s="207"/>
      <c r="H1911" s="207"/>
      <c r="I1911" s="207"/>
      <c r="J1911" s="204"/>
      <c r="K1911" s="207"/>
      <c r="L1911" s="208">
        <v>427.65</v>
      </c>
      <c r="M1911" s="207"/>
      <c r="N1911" s="210"/>
      <c r="Z1911" s="193"/>
      <c r="AA1911" s="200"/>
      <c r="AB1911" s="200"/>
      <c r="AE1911" s="109" t="s">
        <v>392</v>
      </c>
      <c r="AG1911" s="200"/>
      <c r="AK1911" s="200"/>
      <c r="AM1911" s="200"/>
    </row>
    <row r="1912" spans="1:39" s="108" customFormat="1" ht="22.5" customHeight="1">
      <c r="A1912" s="205"/>
      <c r="B1912" s="204" t="s">
        <v>885</v>
      </c>
      <c r="C1912" s="1141" t="s">
        <v>886</v>
      </c>
      <c r="D1912" s="1141"/>
      <c r="E1912" s="1141"/>
      <c r="F1912" s="207" t="s">
        <v>395</v>
      </c>
      <c r="G1912" s="215">
        <v>97</v>
      </c>
      <c r="H1912" s="207"/>
      <c r="I1912" s="215">
        <v>97</v>
      </c>
      <c r="J1912" s="204"/>
      <c r="K1912" s="207"/>
      <c r="L1912" s="208">
        <v>414.82</v>
      </c>
      <c r="M1912" s="207"/>
      <c r="N1912" s="210"/>
      <c r="Z1912" s="193"/>
      <c r="AA1912" s="200"/>
      <c r="AB1912" s="200"/>
      <c r="AE1912" s="109" t="s">
        <v>886</v>
      </c>
      <c r="AG1912" s="200"/>
      <c r="AK1912" s="200"/>
      <c r="AM1912" s="200"/>
    </row>
    <row r="1913" spans="1:39" s="108" customFormat="1" ht="22.5" customHeight="1">
      <c r="A1913" s="205"/>
      <c r="B1913" s="204" t="s">
        <v>887</v>
      </c>
      <c r="C1913" s="1141" t="s">
        <v>888</v>
      </c>
      <c r="D1913" s="1141"/>
      <c r="E1913" s="1141"/>
      <c r="F1913" s="207" t="s">
        <v>395</v>
      </c>
      <c r="G1913" s="215">
        <v>51</v>
      </c>
      <c r="H1913" s="207"/>
      <c r="I1913" s="215">
        <v>51</v>
      </c>
      <c r="J1913" s="204"/>
      <c r="K1913" s="207"/>
      <c r="L1913" s="208">
        <v>218.1</v>
      </c>
      <c r="M1913" s="207"/>
      <c r="N1913" s="210"/>
      <c r="Z1913" s="193"/>
      <c r="AA1913" s="200"/>
      <c r="AB1913" s="200"/>
      <c r="AE1913" s="109" t="s">
        <v>888</v>
      </c>
      <c r="AG1913" s="200"/>
      <c r="AK1913" s="200"/>
      <c r="AM1913" s="200"/>
    </row>
    <row r="1914" spans="1:39" s="108" customFormat="1" ht="12" customHeight="1">
      <c r="A1914" s="216"/>
      <c r="B1914" s="217"/>
      <c r="C1914" s="1145" t="s">
        <v>398</v>
      </c>
      <c r="D1914" s="1145"/>
      <c r="E1914" s="1145"/>
      <c r="F1914" s="196"/>
      <c r="G1914" s="196"/>
      <c r="H1914" s="196"/>
      <c r="I1914" s="196"/>
      <c r="J1914" s="198"/>
      <c r="K1914" s="196"/>
      <c r="L1914" s="222">
        <v>1216.58</v>
      </c>
      <c r="M1914" s="212"/>
      <c r="N1914" s="199"/>
      <c r="Z1914" s="193"/>
      <c r="AA1914" s="200"/>
      <c r="AB1914" s="200"/>
      <c r="AG1914" s="200" t="s">
        <v>398</v>
      </c>
      <c r="AK1914" s="200"/>
      <c r="AM1914" s="200"/>
    </row>
    <row r="1915" spans="1:39" s="108" customFormat="1" ht="101.25" customHeight="1">
      <c r="A1915" s="194" t="s">
        <v>2604</v>
      </c>
      <c r="B1915" s="195" t="s">
        <v>2605</v>
      </c>
      <c r="C1915" s="1145" t="s">
        <v>2606</v>
      </c>
      <c r="D1915" s="1145"/>
      <c r="E1915" s="1145"/>
      <c r="F1915" s="196" t="s">
        <v>659</v>
      </c>
      <c r="G1915" s="196"/>
      <c r="H1915" s="196"/>
      <c r="I1915" s="223">
        <v>0.45900000000000002</v>
      </c>
      <c r="J1915" s="222">
        <v>5167.54</v>
      </c>
      <c r="K1915" s="196"/>
      <c r="L1915" s="222">
        <v>2371.9</v>
      </c>
      <c r="M1915" s="196"/>
      <c r="N1915" s="199"/>
      <c r="Z1915" s="193"/>
      <c r="AA1915" s="200"/>
      <c r="AB1915" s="200" t="s">
        <v>2606</v>
      </c>
      <c r="AG1915" s="200"/>
      <c r="AK1915" s="200"/>
      <c r="AM1915" s="200"/>
    </row>
    <row r="1916" spans="1:39" s="108" customFormat="1" ht="12" customHeight="1">
      <c r="A1916" s="216"/>
      <c r="B1916" s="217"/>
      <c r="C1916" s="1141" t="s">
        <v>409</v>
      </c>
      <c r="D1916" s="1141"/>
      <c r="E1916" s="1141"/>
      <c r="F1916" s="1141"/>
      <c r="G1916" s="1141"/>
      <c r="H1916" s="1141"/>
      <c r="I1916" s="1141"/>
      <c r="J1916" s="1141"/>
      <c r="K1916" s="1141"/>
      <c r="L1916" s="1141"/>
      <c r="M1916" s="1141"/>
      <c r="N1916" s="1146"/>
      <c r="Z1916" s="193"/>
      <c r="AA1916" s="200"/>
      <c r="AB1916" s="200"/>
      <c r="AG1916" s="200"/>
      <c r="AH1916" s="109" t="s">
        <v>409</v>
      </c>
      <c r="AK1916" s="200"/>
      <c r="AM1916" s="200"/>
    </row>
    <row r="1917" spans="1:39" s="108" customFormat="1" ht="12" customHeight="1">
      <c r="A1917" s="201"/>
      <c r="B1917" s="202"/>
      <c r="C1917" s="1141" t="s">
        <v>2607</v>
      </c>
      <c r="D1917" s="1141"/>
      <c r="E1917" s="1141"/>
      <c r="F1917" s="1141"/>
      <c r="G1917" s="1141"/>
      <c r="H1917" s="1141"/>
      <c r="I1917" s="1141"/>
      <c r="J1917" s="1141"/>
      <c r="K1917" s="1141"/>
      <c r="L1917" s="1141"/>
      <c r="M1917" s="1141"/>
      <c r="N1917" s="1146"/>
      <c r="Z1917" s="193"/>
      <c r="AA1917" s="200"/>
      <c r="AB1917" s="200"/>
      <c r="AG1917" s="200"/>
      <c r="AJ1917" s="109" t="s">
        <v>2607</v>
      </c>
      <c r="AK1917" s="200"/>
      <c r="AM1917" s="200"/>
    </row>
    <row r="1918" spans="1:39" s="108" customFormat="1" ht="12" customHeight="1">
      <c r="A1918" s="216"/>
      <c r="B1918" s="217"/>
      <c r="C1918" s="1145" t="s">
        <v>398</v>
      </c>
      <c r="D1918" s="1145"/>
      <c r="E1918" s="1145"/>
      <c r="F1918" s="196"/>
      <c r="G1918" s="196"/>
      <c r="H1918" s="196"/>
      <c r="I1918" s="196"/>
      <c r="J1918" s="198"/>
      <c r="K1918" s="196"/>
      <c r="L1918" s="222">
        <v>2371.9</v>
      </c>
      <c r="M1918" s="212"/>
      <c r="N1918" s="199"/>
      <c r="Z1918" s="193"/>
      <c r="AA1918" s="200"/>
      <c r="AB1918" s="200"/>
      <c r="AG1918" s="200" t="s">
        <v>398</v>
      </c>
      <c r="AK1918" s="200"/>
      <c r="AM1918" s="200"/>
    </row>
    <row r="1919" spans="1:39" s="108" customFormat="1" ht="45">
      <c r="A1919" s="194" t="s">
        <v>2608</v>
      </c>
      <c r="B1919" s="195" t="s">
        <v>2609</v>
      </c>
      <c r="C1919" s="1145" t="s">
        <v>2610</v>
      </c>
      <c r="D1919" s="1145"/>
      <c r="E1919" s="1145"/>
      <c r="F1919" s="196" t="s">
        <v>891</v>
      </c>
      <c r="G1919" s="196"/>
      <c r="H1919" s="196"/>
      <c r="I1919" s="247">
        <v>59.16</v>
      </c>
      <c r="J1919" s="218">
        <v>27.37</v>
      </c>
      <c r="K1919" s="196"/>
      <c r="L1919" s="218">
        <v>172.6</v>
      </c>
      <c r="M1919" s="247">
        <v>9.3800000000000008</v>
      </c>
      <c r="N1919" s="260">
        <v>1619</v>
      </c>
      <c r="Z1919" s="193"/>
      <c r="AA1919" s="200"/>
      <c r="AB1919" s="200" t="s">
        <v>2610</v>
      </c>
      <c r="AG1919" s="200"/>
      <c r="AK1919" s="200"/>
      <c r="AM1919" s="200"/>
    </row>
    <row r="1920" spans="1:39" s="108" customFormat="1" ht="12" customHeight="1">
      <c r="A1920" s="216"/>
      <c r="B1920" s="217"/>
      <c r="C1920" s="1141" t="s">
        <v>409</v>
      </c>
      <c r="D1920" s="1141"/>
      <c r="E1920" s="1141"/>
      <c r="F1920" s="1141"/>
      <c r="G1920" s="1141"/>
      <c r="H1920" s="1141"/>
      <c r="I1920" s="1141"/>
      <c r="J1920" s="1141"/>
      <c r="K1920" s="1141"/>
      <c r="L1920" s="1141"/>
      <c r="M1920" s="1141"/>
      <c r="N1920" s="1146"/>
      <c r="Z1920" s="193"/>
      <c r="AA1920" s="200"/>
      <c r="AB1920" s="200"/>
      <c r="AG1920" s="200"/>
      <c r="AH1920" s="109" t="s">
        <v>409</v>
      </c>
      <c r="AK1920" s="200"/>
      <c r="AM1920" s="200"/>
    </row>
    <row r="1921" spans="1:39" s="108" customFormat="1" ht="12" customHeight="1">
      <c r="A1921" s="201"/>
      <c r="B1921" s="202"/>
      <c r="C1921" s="1141" t="s">
        <v>2611</v>
      </c>
      <c r="D1921" s="1141"/>
      <c r="E1921" s="1141"/>
      <c r="F1921" s="1141"/>
      <c r="G1921" s="1141"/>
      <c r="H1921" s="1141"/>
      <c r="I1921" s="1141"/>
      <c r="J1921" s="1141"/>
      <c r="K1921" s="1141"/>
      <c r="L1921" s="1141"/>
      <c r="M1921" s="1141"/>
      <c r="N1921" s="1146"/>
      <c r="Z1921" s="193"/>
      <c r="AA1921" s="200"/>
      <c r="AB1921" s="200"/>
      <c r="AG1921" s="200"/>
      <c r="AJ1921" s="109" t="s">
        <v>2611</v>
      </c>
      <c r="AK1921" s="200"/>
      <c r="AM1921" s="200"/>
    </row>
    <row r="1922" spans="1:39" s="108" customFormat="1" ht="12" customHeight="1">
      <c r="A1922" s="201"/>
      <c r="B1922" s="202"/>
      <c r="C1922" s="1141" t="s">
        <v>2612</v>
      </c>
      <c r="D1922" s="1141"/>
      <c r="E1922" s="1141"/>
      <c r="F1922" s="1141"/>
      <c r="G1922" s="1141"/>
      <c r="H1922" s="1141"/>
      <c r="I1922" s="1141"/>
      <c r="J1922" s="1141"/>
      <c r="K1922" s="1141"/>
      <c r="L1922" s="1141"/>
      <c r="M1922" s="1141"/>
      <c r="N1922" s="1146"/>
      <c r="Z1922" s="193"/>
      <c r="AA1922" s="200"/>
      <c r="AB1922" s="200"/>
      <c r="AG1922" s="200"/>
      <c r="AI1922" s="109" t="s">
        <v>2612</v>
      </c>
      <c r="AK1922" s="200"/>
      <c r="AM1922" s="200"/>
    </row>
    <row r="1923" spans="1:39" s="108" customFormat="1" ht="12" customHeight="1">
      <c r="A1923" s="216"/>
      <c r="B1923" s="217"/>
      <c r="C1923" s="1145" t="s">
        <v>398</v>
      </c>
      <c r="D1923" s="1145"/>
      <c r="E1923" s="1145"/>
      <c r="F1923" s="196"/>
      <c r="G1923" s="196"/>
      <c r="H1923" s="196"/>
      <c r="I1923" s="196"/>
      <c r="J1923" s="198"/>
      <c r="K1923" s="196"/>
      <c r="L1923" s="218">
        <v>172.6</v>
      </c>
      <c r="M1923" s="212"/>
      <c r="N1923" s="260">
        <v>1619</v>
      </c>
      <c r="Z1923" s="193"/>
      <c r="AA1923" s="200"/>
      <c r="AB1923" s="200"/>
      <c r="AG1923" s="200" t="s">
        <v>398</v>
      </c>
      <c r="AK1923" s="200"/>
      <c r="AM1923" s="200"/>
    </row>
    <row r="1924" spans="1:39" s="108" customFormat="1" ht="45">
      <c r="A1924" s="194" t="s">
        <v>2613</v>
      </c>
      <c r="B1924" s="195" t="s">
        <v>2614</v>
      </c>
      <c r="C1924" s="1145" t="s">
        <v>2615</v>
      </c>
      <c r="D1924" s="1145"/>
      <c r="E1924" s="1145"/>
      <c r="F1924" s="196" t="s">
        <v>891</v>
      </c>
      <c r="G1924" s="196"/>
      <c r="H1924" s="196"/>
      <c r="I1924" s="256">
        <v>785.4</v>
      </c>
      <c r="J1924" s="218">
        <v>69.17</v>
      </c>
      <c r="K1924" s="196"/>
      <c r="L1924" s="222">
        <v>5791.68</v>
      </c>
      <c r="M1924" s="247">
        <v>9.3800000000000008</v>
      </c>
      <c r="N1924" s="260">
        <v>54326</v>
      </c>
      <c r="Z1924" s="193"/>
      <c r="AA1924" s="200"/>
      <c r="AB1924" s="200" t="s">
        <v>2615</v>
      </c>
      <c r="AG1924" s="200"/>
      <c r="AK1924" s="200"/>
      <c r="AM1924" s="200"/>
    </row>
    <row r="1925" spans="1:39" s="108" customFormat="1" ht="12" customHeight="1">
      <c r="A1925" s="216"/>
      <c r="B1925" s="217"/>
      <c r="C1925" s="1141" t="s">
        <v>409</v>
      </c>
      <c r="D1925" s="1141"/>
      <c r="E1925" s="1141"/>
      <c r="F1925" s="1141"/>
      <c r="G1925" s="1141"/>
      <c r="H1925" s="1141"/>
      <c r="I1925" s="1141"/>
      <c r="J1925" s="1141"/>
      <c r="K1925" s="1141"/>
      <c r="L1925" s="1141"/>
      <c r="M1925" s="1141"/>
      <c r="N1925" s="1146"/>
      <c r="Z1925" s="193"/>
      <c r="AA1925" s="200"/>
      <c r="AB1925" s="200"/>
      <c r="AG1925" s="200"/>
      <c r="AH1925" s="109" t="s">
        <v>409</v>
      </c>
      <c r="AK1925" s="200"/>
      <c r="AM1925" s="200"/>
    </row>
    <row r="1926" spans="1:39" s="108" customFormat="1" ht="12" customHeight="1">
      <c r="A1926" s="201"/>
      <c r="B1926" s="202"/>
      <c r="C1926" s="1141" t="s">
        <v>2616</v>
      </c>
      <c r="D1926" s="1141"/>
      <c r="E1926" s="1141"/>
      <c r="F1926" s="1141"/>
      <c r="G1926" s="1141"/>
      <c r="H1926" s="1141"/>
      <c r="I1926" s="1141"/>
      <c r="J1926" s="1141"/>
      <c r="K1926" s="1141"/>
      <c r="L1926" s="1141"/>
      <c r="M1926" s="1141"/>
      <c r="N1926" s="1146"/>
      <c r="Z1926" s="193"/>
      <c r="AA1926" s="200"/>
      <c r="AB1926" s="200"/>
      <c r="AG1926" s="200"/>
      <c r="AJ1926" s="109" t="s">
        <v>2616</v>
      </c>
      <c r="AK1926" s="200"/>
      <c r="AM1926" s="200"/>
    </row>
    <row r="1927" spans="1:39" s="108" customFormat="1" ht="12" customHeight="1">
      <c r="A1927" s="216"/>
      <c r="B1927" s="217"/>
      <c r="C1927" s="1145" t="s">
        <v>398</v>
      </c>
      <c r="D1927" s="1145"/>
      <c r="E1927" s="1145"/>
      <c r="F1927" s="196"/>
      <c r="G1927" s="196"/>
      <c r="H1927" s="196"/>
      <c r="I1927" s="196"/>
      <c r="J1927" s="198"/>
      <c r="K1927" s="196"/>
      <c r="L1927" s="222">
        <v>5791.68</v>
      </c>
      <c r="M1927" s="212"/>
      <c r="N1927" s="260">
        <v>54326</v>
      </c>
      <c r="Z1927" s="193"/>
      <c r="AA1927" s="200"/>
      <c r="AB1927" s="200"/>
      <c r="AG1927" s="200" t="s">
        <v>398</v>
      </c>
      <c r="AK1927" s="200"/>
      <c r="AM1927" s="200"/>
    </row>
    <row r="1928" spans="1:39" s="108" customFormat="1" ht="45" customHeight="1">
      <c r="A1928" s="194" t="s">
        <v>2617</v>
      </c>
      <c r="B1928" s="195" t="s">
        <v>1998</v>
      </c>
      <c r="C1928" s="1145" t="s">
        <v>1999</v>
      </c>
      <c r="D1928" s="1145"/>
      <c r="E1928" s="1145"/>
      <c r="F1928" s="196" t="s">
        <v>481</v>
      </c>
      <c r="G1928" s="196"/>
      <c r="H1928" s="196"/>
      <c r="I1928" s="256">
        <v>6.5</v>
      </c>
      <c r="J1928" s="198"/>
      <c r="K1928" s="196"/>
      <c r="L1928" s="198"/>
      <c r="M1928" s="196"/>
      <c r="N1928" s="199"/>
      <c r="Z1928" s="193"/>
      <c r="AA1928" s="200"/>
      <c r="AB1928" s="200" t="s">
        <v>1999</v>
      </c>
      <c r="AG1928" s="200"/>
      <c r="AK1928" s="200"/>
      <c r="AM1928" s="200"/>
    </row>
    <row r="1929" spans="1:39" s="108" customFormat="1" ht="12" customHeight="1">
      <c r="A1929" s="201"/>
      <c r="B1929" s="202"/>
      <c r="C1929" s="1141" t="s">
        <v>2618</v>
      </c>
      <c r="D1929" s="1141"/>
      <c r="E1929" s="1141"/>
      <c r="F1929" s="1141"/>
      <c r="G1929" s="1141"/>
      <c r="H1929" s="1141"/>
      <c r="I1929" s="1141"/>
      <c r="J1929" s="1141"/>
      <c r="K1929" s="1141"/>
      <c r="L1929" s="1141"/>
      <c r="M1929" s="1141"/>
      <c r="N1929" s="1146"/>
      <c r="Z1929" s="193"/>
      <c r="AA1929" s="200"/>
      <c r="AB1929" s="200"/>
      <c r="AG1929" s="200"/>
      <c r="AJ1929" s="109" t="s">
        <v>2618</v>
      </c>
      <c r="AK1929" s="200"/>
      <c r="AM1929" s="200"/>
    </row>
    <row r="1930" spans="1:39" s="108" customFormat="1" ht="33.75" customHeight="1">
      <c r="A1930" s="203"/>
      <c r="B1930" s="204" t="s">
        <v>385</v>
      </c>
      <c r="C1930" s="1141" t="s">
        <v>386</v>
      </c>
      <c r="D1930" s="1141"/>
      <c r="E1930" s="1141"/>
      <c r="F1930" s="1141"/>
      <c r="G1930" s="1141"/>
      <c r="H1930" s="1141"/>
      <c r="I1930" s="1141"/>
      <c r="J1930" s="1141"/>
      <c r="K1930" s="1141"/>
      <c r="L1930" s="1141"/>
      <c r="M1930" s="1141"/>
      <c r="N1930" s="1146"/>
      <c r="Z1930" s="193"/>
      <c r="AA1930" s="200"/>
      <c r="AB1930" s="200"/>
      <c r="AC1930" s="109" t="s">
        <v>386</v>
      </c>
      <c r="AG1930" s="200"/>
      <c r="AK1930" s="200"/>
      <c r="AM1930" s="200"/>
    </row>
    <row r="1931" spans="1:39" s="108" customFormat="1" ht="12">
      <c r="A1931" s="205"/>
      <c r="B1931" s="206">
        <v>1</v>
      </c>
      <c r="C1931" s="1141" t="s">
        <v>446</v>
      </c>
      <c r="D1931" s="1141"/>
      <c r="E1931" s="1141"/>
      <c r="F1931" s="207"/>
      <c r="G1931" s="207"/>
      <c r="H1931" s="207"/>
      <c r="I1931" s="207"/>
      <c r="J1931" s="208">
        <v>139.54</v>
      </c>
      <c r="K1931" s="209">
        <v>1.25</v>
      </c>
      <c r="L1931" s="220">
        <v>1133.76</v>
      </c>
      <c r="M1931" s="207"/>
      <c r="N1931" s="210"/>
      <c r="Z1931" s="193"/>
      <c r="AA1931" s="200"/>
      <c r="AB1931" s="200"/>
      <c r="AD1931" s="109" t="s">
        <v>446</v>
      </c>
      <c r="AG1931" s="200"/>
      <c r="AK1931" s="200"/>
      <c r="AM1931" s="200"/>
    </row>
    <row r="1932" spans="1:39" s="108" customFormat="1" ht="12">
      <c r="A1932" s="205"/>
      <c r="B1932" s="206">
        <v>4</v>
      </c>
      <c r="C1932" s="1141" t="s">
        <v>447</v>
      </c>
      <c r="D1932" s="1141"/>
      <c r="E1932" s="1141"/>
      <c r="F1932" s="207"/>
      <c r="G1932" s="207"/>
      <c r="H1932" s="207"/>
      <c r="I1932" s="207"/>
      <c r="J1932" s="208">
        <v>16.79</v>
      </c>
      <c r="K1932" s="207"/>
      <c r="L1932" s="208">
        <v>109.14</v>
      </c>
      <c r="M1932" s="207"/>
      <c r="N1932" s="210"/>
      <c r="Z1932" s="193"/>
      <c r="AA1932" s="200"/>
      <c r="AB1932" s="200"/>
      <c r="AD1932" s="109" t="s">
        <v>447</v>
      </c>
      <c r="AG1932" s="200"/>
      <c r="AK1932" s="200"/>
      <c r="AM1932" s="200"/>
    </row>
    <row r="1933" spans="1:39" s="108" customFormat="1" ht="12">
      <c r="A1933" s="205"/>
      <c r="B1933" s="204"/>
      <c r="C1933" s="1141" t="s">
        <v>448</v>
      </c>
      <c r="D1933" s="1141"/>
      <c r="E1933" s="1141"/>
      <c r="F1933" s="207" t="s">
        <v>390</v>
      </c>
      <c r="G1933" s="248">
        <v>15.2</v>
      </c>
      <c r="H1933" s="209">
        <v>1.25</v>
      </c>
      <c r="I1933" s="248">
        <v>123.5</v>
      </c>
      <c r="J1933" s="204"/>
      <c r="K1933" s="207"/>
      <c r="L1933" s="204"/>
      <c r="M1933" s="207"/>
      <c r="N1933" s="210"/>
      <c r="Z1933" s="193"/>
      <c r="AA1933" s="200"/>
      <c r="AB1933" s="200"/>
      <c r="AE1933" s="109" t="s">
        <v>448</v>
      </c>
      <c r="AG1933" s="200"/>
      <c r="AK1933" s="200"/>
      <c r="AM1933" s="200"/>
    </row>
    <row r="1934" spans="1:39" s="108" customFormat="1" ht="12" customHeight="1">
      <c r="A1934" s="205"/>
      <c r="B1934" s="204"/>
      <c r="C1934" s="1150" t="s">
        <v>391</v>
      </c>
      <c r="D1934" s="1150"/>
      <c r="E1934" s="1150"/>
      <c r="F1934" s="212"/>
      <c r="G1934" s="212"/>
      <c r="H1934" s="212"/>
      <c r="I1934" s="212"/>
      <c r="J1934" s="213">
        <v>156.33000000000001</v>
      </c>
      <c r="K1934" s="212"/>
      <c r="L1934" s="221">
        <v>1242.9000000000001</v>
      </c>
      <c r="M1934" s="212"/>
      <c r="N1934" s="214"/>
      <c r="Z1934" s="193"/>
      <c r="AA1934" s="200"/>
      <c r="AB1934" s="200"/>
      <c r="AF1934" s="109" t="s">
        <v>391</v>
      </c>
      <c r="AG1934" s="200"/>
      <c r="AK1934" s="200"/>
      <c r="AM1934" s="200"/>
    </row>
    <row r="1935" spans="1:39" s="108" customFormat="1" ht="12">
      <c r="A1935" s="205"/>
      <c r="B1935" s="204"/>
      <c r="C1935" s="1141" t="s">
        <v>392</v>
      </c>
      <c r="D1935" s="1141"/>
      <c r="E1935" s="1141"/>
      <c r="F1935" s="207"/>
      <c r="G1935" s="207"/>
      <c r="H1935" s="207"/>
      <c r="I1935" s="207"/>
      <c r="J1935" s="204"/>
      <c r="K1935" s="207"/>
      <c r="L1935" s="220">
        <v>1133.76</v>
      </c>
      <c r="M1935" s="207"/>
      <c r="N1935" s="210"/>
      <c r="Z1935" s="193"/>
      <c r="AA1935" s="200"/>
      <c r="AB1935" s="200"/>
      <c r="AE1935" s="109" t="s">
        <v>392</v>
      </c>
      <c r="AG1935" s="200"/>
      <c r="AK1935" s="200"/>
      <c r="AM1935" s="200"/>
    </row>
    <row r="1936" spans="1:39" s="108" customFormat="1" ht="22.5" customHeight="1">
      <c r="A1936" s="205"/>
      <c r="B1936" s="204" t="s">
        <v>885</v>
      </c>
      <c r="C1936" s="1141" t="s">
        <v>886</v>
      </c>
      <c r="D1936" s="1141"/>
      <c r="E1936" s="1141"/>
      <c r="F1936" s="207" t="s">
        <v>395</v>
      </c>
      <c r="G1936" s="215">
        <v>97</v>
      </c>
      <c r="H1936" s="207"/>
      <c r="I1936" s="215">
        <v>97</v>
      </c>
      <c r="J1936" s="204"/>
      <c r="K1936" s="207"/>
      <c r="L1936" s="220">
        <v>1099.75</v>
      </c>
      <c r="M1936" s="207"/>
      <c r="N1936" s="210"/>
      <c r="Z1936" s="193"/>
      <c r="AA1936" s="200"/>
      <c r="AB1936" s="200"/>
      <c r="AE1936" s="109" t="s">
        <v>886</v>
      </c>
      <c r="AG1936" s="200"/>
      <c r="AK1936" s="200"/>
      <c r="AM1936" s="200"/>
    </row>
    <row r="1937" spans="1:39" s="108" customFormat="1" ht="22.5" customHeight="1">
      <c r="A1937" s="205"/>
      <c r="B1937" s="204" t="s">
        <v>887</v>
      </c>
      <c r="C1937" s="1141" t="s">
        <v>888</v>
      </c>
      <c r="D1937" s="1141"/>
      <c r="E1937" s="1141"/>
      <c r="F1937" s="207" t="s">
        <v>395</v>
      </c>
      <c r="G1937" s="215">
        <v>51</v>
      </c>
      <c r="H1937" s="207"/>
      <c r="I1937" s="215">
        <v>51</v>
      </c>
      <c r="J1937" s="204"/>
      <c r="K1937" s="207"/>
      <c r="L1937" s="208">
        <v>578.22</v>
      </c>
      <c r="M1937" s="207"/>
      <c r="N1937" s="210"/>
      <c r="Z1937" s="193"/>
      <c r="AA1937" s="200"/>
      <c r="AB1937" s="200"/>
      <c r="AE1937" s="109" t="s">
        <v>888</v>
      </c>
      <c r="AG1937" s="200"/>
      <c r="AK1937" s="200"/>
      <c r="AM1937" s="200"/>
    </row>
    <row r="1938" spans="1:39" s="108" customFormat="1" ht="12" customHeight="1">
      <c r="A1938" s="216"/>
      <c r="B1938" s="217"/>
      <c r="C1938" s="1145" t="s">
        <v>398</v>
      </c>
      <c r="D1938" s="1145"/>
      <c r="E1938" s="1145"/>
      <c r="F1938" s="196"/>
      <c r="G1938" s="196"/>
      <c r="H1938" s="196"/>
      <c r="I1938" s="196"/>
      <c r="J1938" s="198"/>
      <c r="K1938" s="196"/>
      <c r="L1938" s="222">
        <v>2920.87</v>
      </c>
      <c r="M1938" s="212"/>
      <c r="N1938" s="199"/>
      <c r="Z1938" s="193"/>
      <c r="AA1938" s="200"/>
      <c r="AB1938" s="200"/>
      <c r="AG1938" s="200" t="s">
        <v>398</v>
      </c>
      <c r="AK1938" s="200"/>
      <c r="AM1938" s="200"/>
    </row>
    <row r="1939" spans="1:39" s="108" customFormat="1" ht="45" customHeight="1">
      <c r="A1939" s="194" t="s">
        <v>2619</v>
      </c>
      <c r="B1939" s="195" t="s">
        <v>2620</v>
      </c>
      <c r="C1939" s="1145" t="s">
        <v>2621</v>
      </c>
      <c r="D1939" s="1145"/>
      <c r="E1939" s="1145"/>
      <c r="F1939" s="196" t="s">
        <v>891</v>
      </c>
      <c r="G1939" s="196"/>
      <c r="H1939" s="196"/>
      <c r="I1939" s="251">
        <v>650</v>
      </c>
      <c r="J1939" s="218">
        <v>5.0599999999999996</v>
      </c>
      <c r="K1939" s="196"/>
      <c r="L1939" s="222">
        <v>3289</v>
      </c>
      <c r="M1939" s="196"/>
      <c r="N1939" s="199"/>
      <c r="Z1939" s="193"/>
      <c r="AA1939" s="200"/>
      <c r="AB1939" s="200" t="s">
        <v>2621</v>
      </c>
      <c r="AG1939" s="200"/>
      <c r="AK1939" s="200"/>
      <c r="AM1939" s="200"/>
    </row>
    <row r="1940" spans="1:39" s="108" customFormat="1" ht="12" customHeight="1">
      <c r="A1940" s="216"/>
      <c r="B1940" s="217"/>
      <c r="C1940" s="1141" t="s">
        <v>409</v>
      </c>
      <c r="D1940" s="1141"/>
      <c r="E1940" s="1141"/>
      <c r="F1940" s="1141"/>
      <c r="G1940" s="1141"/>
      <c r="H1940" s="1141"/>
      <c r="I1940" s="1141"/>
      <c r="J1940" s="1141"/>
      <c r="K1940" s="1141"/>
      <c r="L1940" s="1141"/>
      <c r="M1940" s="1141"/>
      <c r="N1940" s="1146"/>
      <c r="Z1940" s="193"/>
      <c r="AA1940" s="200"/>
      <c r="AB1940" s="200"/>
      <c r="AG1940" s="200"/>
      <c r="AH1940" s="109" t="s">
        <v>409</v>
      </c>
      <c r="AK1940" s="200"/>
      <c r="AM1940" s="200"/>
    </row>
    <row r="1941" spans="1:39" s="108" customFormat="1" ht="12" customHeight="1">
      <c r="A1941" s="201"/>
      <c r="B1941" s="202"/>
      <c r="C1941" s="1141" t="s">
        <v>2622</v>
      </c>
      <c r="D1941" s="1141"/>
      <c r="E1941" s="1141"/>
      <c r="F1941" s="1141"/>
      <c r="G1941" s="1141"/>
      <c r="H1941" s="1141"/>
      <c r="I1941" s="1141"/>
      <c r="J1941" s="1141"/>
      <c r="K1941" s="1141"/>
      <c r="L1941" s="1141"/>
      <c r="M1941" s="1141"/>
      <c r="N1941" s="1146"/>
      <c r="Z1941" s="193"/>
      <c r="AA1941" s="200"/>
      <c r="AB1941" s="200"/>
      <c r="AG1941" s="200"/>
      <c r="AJ1941" s="109" t="s">
        <v>2622</v>
      </c>
      <c r="AK1941" s="200"/>
      <c r="AM1941" s="200"/>
    </row>
    <row r="1942" spans="1:39" s="108" customFormat="1" ht="12" customHeight="1">
      <c r="A1942" s="216"/>
      <c r="B1942" s="217"/>
      <c r="C1942" s="1145" t="s">
        <v>398</v>
      </c>
      <c r="D1942" s="1145"/>
      <c r="E1942" s="1145"/>
      <c r="F1942" s="196"/>
      <c r="G1942" s="196"/>
      <c r="H1942" s="196"/>
      <c r="I1942" s="196"/>
      <c r="J1942" s="198"/>
      <c r="K1942" s="196"/>
      <c r="L1942" s="222">
        <v>3289</v>
      </c>
      <c r="M1942" s="212"/>
      <c r="N1942" s="199"/>
      <c r="Z1942" s="193"/>
      <c r="AA1942" s="200"/>
      <c r="AB1942" s="200"/>
      <c r="AG1942" s="200" t="s">
        <v>398</v>
      </c>
      <c r="AK1942" s="200"/>
      <c r="AM1942" s="200"/>
    </row>
    <row r="1943" spans="1:39" s="108" customFormat="1" ht="22.5" customHeight="1">
      <c r="A1943" s="194" t="s">
        <v>2623</v>
      </c>
      <c r="B1943" s="195" t="s">
        <v>2624</v>
      </c>
      <c r="C1943" s="1145" t="s">
        <v>2625</v>
      </c>
      <c r="D1943" s="1145"/>
      <c r="E1943" s="1145"/>
      <c r="F1943" s="196" t="s">
        <v>711</v>
      </c>
      <c r="G1943" s="196"/>
      <c r="H1943" s="196"/>
      <c r="I1943" s="251">
        <v>42</v>
      </c>
      <c r="J1943" s="218">
        <v>2.9</v>
      </c>
      <c r="K1943" s="196"/>
      <c r="L1943" s="218">
        <v>121.8</v>
      </c>
      <c r="M1943" s="196"/>
      <c r="N1943" s="199"/>
      <c r="Z1943" s="193"/>
      <c r="AA1943" s="200"/>
      <c r="AB1943" s="200" t="s">
        <v>2625</v>
      </c>
      <c r="AG1943" s="200"/>
      <c r="AK1943" s="200"/>
      <c r="AM1943" s="200"/>
    </row>
    <row r="1944" spans="1:39" s="108" customFormat="1" ht="12" customHeight="1">
      <c r="A1944" s="216"/>
      <c r="B1944" s="217"/>
      <c r="C1944" s="1141" t="s">
        <v>409</v>
      </c>
      <c r="D1944" s="1141"/>
      <c r="E1944" s="1141"/>
      <c r="F1944" s="1141"/>
      <c r="G1944" s="1141"/>
      <c r="H1944" s="1141"/>
      <c r="I1944" s="1141"/>
      <c r="J1944" s="1141"/>
      <c r="K1944" s="1141"/>
      <c r="L1944" s="1141"/>
      <c r="M1944" s="1141"/>
      <c r="N1944" s="1146"/>
      <c r="Z1944" s="193"/>
      <c r="AA1944" s="200"/>
      <c r="AB1944" s="200"/>
      <c r="AG1944" s="200"/>
      <c r="AH1944" s="109" t="s">
        <v>409</v>
      </c>
      <c r="AK1944" s="200"/>
      <c r="AM1944" s="200"/>
    </row>
    <row r="1945" spans="1:39" s="108" customFormat="1" ht="12" customHeight="1">
      <c r="A1945" s="201"/>
      <c r="B1945" s="202"/>
      <c r="C1945" s="1141" t="s">
        <v>2626</v>
      </c>
      <c r="D1945" s="1141"/>
      <c r="E1945" s="1141"/>
      <c r="F1945" s="1141"/>
      <c r="G1945" s="1141"/>
      <c r="H1945" s="1141"/>
      <c r="I1945" s="1141"/>
      <c r="J1945" s="1141"/>
      <c r="K1945" s="1141"/>
      <c r="L1945" s="1141"/>
      <c r="M1945" s="1141"/>
      <c r="N1945" s="1146"/>
      <c r="Z1945" s="193"/>
      <c r="AA1945" s="200"/>
      <c r="AB1945" s="200"/>
      <c r="AG1945" s="200"/>
      <c r="AJ1945" s="109" t="s">
        <v>2626</v>
      </c>
      <c r="AK1945" s="200"/>
      <c r="AM1945" s="200"/>
    </row>
    <row r="1946" spans="1:39" s="108" customFormat="1" ht="12" customHeight="1">
      <c r="A1946" s="216"/>
      <c r="B1946" s="217"/>
      <c r="C1946" s="1145" t="s">
        <v>398</v>
      </c>
      <c r="D1946" s="1145"/>
      <c r="E1946" s="1145"/>
      <c r="F1946" s="196"/>
      <c r="G1946" s="196"/>
      <c r="H1946" s="196"/>
      <c r="I1946" s="196"/>
      <c r="J1946" s="198"/>
      <c r="K1946" s="196"/>
      <c r="L1946" s="218">
        <v>121.8</v>
      </c>
      <c r="M1946" s="212"/>
      <c r="N1946" s="199"/>
      <c r="Z1946" s="193"/>
      <c r="AA1946" s="200"/>
      <c r="AB1946" s="200"/>
      <c r="AG1946" s="200" t="s">
        <v>398</v>
      </c>
      <c r="AK1946" s="200"/>
      <c r="AM1946" s="200"/>
    </row>
    <row r="1947" spans="1:39" s="108" customFormat="1" ht="45">
      <c r="A1947" s="194" t="s">
        <v>2627</v>
      </c>
      <c r="B1947" s="195" t="s">
        <v>2628</v>
      </c>
      <c r="C1947" s="1145" t="s">
        <v>2629</v>
      </c>
      <c r="D1947" s="1145"/>
      <c r="E1947" s="1145"/>
      <c r="F1947" s="196" t="s">
        <v>486</v>
      </c>
      <c r="G1947" s="196"/>
      <c r="H1947" s="196"/>
      <c r="I1947" s="251">
        <v>33</v>
      </c>
      <c r="J1947" s="222">
        <v>1408.33</v>
      </c>
      <c r="K1947" s="196"/>
      <c r="L1947" s="222">
        <v>4954.6899999999996</v>
      </c>
      <c r="M1947" s="247">
        <v>9.3800000000000008</v>
      </c>
      <c r="N1947" s="260">
        <v>46475</v>
      </c>
      <c r="Z1947" s="193"/>
      <c r="AA1947" s="200"/>
      <c r="AB1947" s="200" t="s">
        <v>2629</v>
      </c>
      <c r="AG1947" s="200"/>
      <c r="AK1947" s="200"/>
      <c r="AM1947" s="200"/>
    </row>
    <row r="1948" spans="1:39" s="108" customFormat="1" ht="12" customHeight="1">
      <c r="A1948" s="216"/>
      <c r="B1948" s="217"/>
      <c r="C1948" s="1141" t="s">
        <v>409</v>
      </c>
      <c r="D1948" s="1141"/>
      <c r="E1948" s="1141"/>
      <c r="F1948" s="1141"/>
      <c r="G1948" s="1141"/>
      <c r="H1948" s="1141"/>
      <c r="I1948" s="1141"/>
      <c r="J1948" s="1141"/>
      <c r="K1948" s="1141"/>
      <c r="L1948" s="1141"/>
      <c r="M1948" s="1141"/>
      <c r="N1948" s="1146"/>
      <c r="Z1948" s="193"/>
      <c r="AA1948" s="200"/>
      <c r="AB1948" s="200"/>
      <c r="AG1948" s="200"/>
      <c r="AH1948" s="109" t="s">
        <v>409</v>
      </c>
      <c r="AK1948" s="200"/>
      <c r="AM1948" s="200"/>
    </row>
    <row r="1949" spans="1:39" s="108" customFormat="1" ht="12" customHeight="1">
      <c r="A1949" s="201"/>
      <c r="B1949" s="202"/>
      <c r="C1949" s="1141" t="s">
        <v>2630</v>
      </c>
      <c r="D1949" s="1141"/>
      <c r="E1949" s="1141"/>
      <c r="F1949" s="1141"/>
      <c r="G1949" s="1141"/>
      <c r="H1949" s="1141"/>
      <c r="I1949" s="1141"/>
      <c r="J1949" s="1141"/>
      <c r="K1949" s="1141"/>
      <c r="L1949" s="1141"/>
      <c r="M1949" s="1141"/>
      <c r="N1949" s="1146"/>
      <c r="Z1949" s="193"/>
      <c r="AA1949" s="200"/>
      <c r="AB1949" s="200"/>
      <c r="AG1949" s="200"/>
      <c r="AI1949" s="109" t="s">
        <v>2630</v>
      </c>
      <c r="AK1949" s="200"/>
      <c r="AM1949" s="200"/>
    </row>
    <row r="1950" spans="1:39" s="108" customFormat="1" ht="12" customHeight="1">
      <c r="A1950" s="216"/>
      <c r="B1950" s="217"/>
      <c r="C1950" s="1145" t="s">
        <v>398</v>
      </c>
      <c r="D1950" s="1145"/>
      <c r="E1950" s="1145"/>
      <c r="F1950" s="196"/>
      <c r="G1950" s="196"/>
      <c r="H1950" s="196"/>
      <c r="I1950" s="196"/>
      <c r="J1950" s="198"/>
      <c r="K1950" s="196"/>
      <c r="L1950" s="222">
        <v>4954.6899999999996</v>
      </c>
      <c r="M1950" s="212"/>
      <c r="N1950" s="260">
        <v>46475</v>
      </c>
      <c r="Z1950" s="193"/>
      <c r="AA1950" s="200"/>
      <c r="AB1950" s="200"/>
      <c r="AG1950" s="200" t="s">
        <v>398</v>
      </c>
      <c r="AK1950" s="200"/>
      <c r="AM1950" s="200"/>
    </row>
    <row r="1951" spans="1:39" s="108" customFormat="1" ht="22.5" customHeight="1">
      <c r="A1951" s="194" t="s">
        <v>2631</v>
      </c>
      <c r="B1951" s="195" t="s">
        <v>2632</v>
      </c>
      <c r="C1951" s="1145" t="s">
        <v>2633</v>
      </c>
      <c r="D1951" s="1145"/>
      <c r="E1951" s="1145"/>
      <c r="F1951" s="196" t="s">
        <v>673</v>
      </c>
      <c r="G1951" s="196"/>
      <c r="H1951" s="196"/>
      <c r="I1951" s="251">
        <v>1</v>
      </c>
      <c r="J1951" s="218">
        <v>343.28</v>
      </c>
      <c r="K1951" s="196"/>
      <c r="L1951" s="218">
        <v>343.28</v>
      </c>
      <c r="M1951" s="196"/>
      <c r="N1951" s="199"/>
      <c r="Z1951" s="193"/>
      <c r="AA1951" s="200"/>
      <c r="AB1951" s="200" t="s">
        <v>2633</v>
      </c>
      <c r="AG1951" s="200"/>
      <c r="AK1951" s="200"/>
      <c r="AM1951" s="200"/>
    </row>
    <row r="1952" spans="1:39" s="108" customFormat="1" ht="12" customHeight="1">
      <c r="A1952" s="216"/>
      <c r="B1952" s="217"/>
      <c r="C1952" s="1141" t="s">
        <v>409</v>
      </c>
      <c r="D1952" s="1141"/>
      <c r="E1952" s="1141"/>
      <c r="F1952" s="1141"/>
      <c r="G1952" s="1141"/>
      <c r="H1952" s="1141"/>
      <c r="I1952" s="1141"/>
      <c r="J1952" s="1141"/>
      <c r="K1952" s="1141"/>
      <c r="L1952" s="1141"/>
      <c r="M1952" s="1141"/>
      <c r="N1952" s="1146"/>
      <c r="Z1952" s="193"/>
      <c r="AA1952" s="200"/>
      <c r="AB1952" s="200"/>
      <c r="AG1952" s="200"/>
      <c r="AH1952" s="109" t="s">
        <v>409</v>
      </c>
      <c r="AK1952" s="200"/>
      <c r="AM1952" s="200"/>
    </row>
    <row r="1953" spans="1:39" s="108" customFormat="1" ht="12" customHeight="1">
      <c r="A1953" s="201"/>
      <c r="B1953" s="202"/>
      <c r="C1953" s="1141" t="s">
        <v>2132</v>
      </c>
      <c r="D1953" s="1141"/>
      <c r="E1953" s="1141"/>
      <c r="F1953" s="1141"/>
      <c r="G1953" s="1141"/>
      <c r="H1953" s="1141"/>
      <c r="I1953" s="1141"/>
      <c r="J1953" s="1141"/>
      <c r="K1953" s="1141"/>
      <c r="L1953" s="1141"/>
      <c r="M1953" s="1141"/>
      <c r="N1953" s="1146"/>
      <c r="Z1953" s="193"/>
      <c r="AA1953" s="200"/>
      <c r="AB1953" s="200"/>
      <c r="AG1953" s="200"/>
      <c r="AJ1953" s="109" t="s">
        <v>2132</v>
      </c>
      <c r="AK1953" s="200"/>
      <c r="AM1953" s="200"/>
    </row>
    <row r="1954" spans="1:39" s="108" customFormat="1" ht="12" customHeight="1">
      <c r="A1954" s="216"/>
      <c r="B1954" s="217"/>
      <c r="C1954" s="1145" t="s">
        <v>398</v>
      </c>
      <c r="D1954" s="1145"/>
      <c r="E1954" s="1145"/>
      <c r="F1954" s="196"/>
      <c r="G1954" s="196"/>
      <c r="H1954" s="196"/>
      <c r="I1954" s="196"/>
      <c r="J1954" s="198"/>
      <c r="K1954" s="196"/>
      <c r="L1954" s="218">
        <v>343.28</v>
      </c>
      <c r="M1954" s="212"/>
      <c r="N1954" s="199"/>
      <c r="Z1954" s="193"/>
      <c r="AA1954" s="200"/>
      <c r="AB1954" s="200"/>
      <c r="AG1954" s="200" t="s">
        <v>398</v>
      </c>
      <c r="AK1954" s="200"/>
      <c r="AM1954" s="200"/>
    </row>
    <row r="1955" spans="1:39" s="108" customFormat="1" ht="56.25" customHeight="1">
      <c r="A1955" s="194" t="s">
        <v>2634</v>
      </c>
      <c r="B1955" s="195" t="s">
        <v>1156</v>
      </c>
      <c r="C1955" s="1145" t="s">
        <v>1157</v>
      </c>
      <c r="D1955" s="1145"/>
      <c r="E1955" s="1145"/>
      <c r="F1955" s="196" t="s">
        <v>481</v>
      </c>
      <c r="G1955" s="196"/>
      <c r="H1955" s="196"/>
      <c r="I1955" s="256">
        <v>6.5</v>
      </c>
      <c r="J1955" s="198"/>
      <c r="K1955" s="196"/>
      <c r="L1955" s="198"/>
      <c r="M1955" s="196"/>
      <c r="N1955" s="199"/>
      <c r="Z1955" s="193"/>
      <c r="AA1955" s="200"/>
      <c r="AB1955" s="200" t="s">
        <v>1157</v>
      </c>
      <c r="AG1955" s="200"/>
      <c r="AK1955" s="200"/>
      <c r="AM1955" s="200"/>
    </row>
    <row r="1956" spans="1:39" s="108" customFormat="1" ht="12" customHeight="1">
      <c r="A1956" s="201"/>
      <c r="B1956" s="202"/>
      <c r="C1956" s="1141" t="s">
        <v>2618</v>
      </c>
      <c r="D1956" s="1141"/>
      <c r="E1956" s="1141"/>
      <c r="F1956" s="1141"/>
      <c r="G1956" s="1141"/>
      <c r="H1956" s="1141"/>
      <c r="I1956" s="1141"/>
      <c r="J1956" s="1141"/>
      <c r="K1956" s="1141"/>
      <c r="L1956" s="1141"/>
      <c r="M1956" s="1141"/>
      <c r="N1956" s="1146"/>
      <c r="Z1956" s="193"/>
      <c r="AA1956" s="200"/>
      <c r="AB1956" s="200"/>
      <c r="AG1956" s="200"/>
      <c r="AJ1956" s="109" t="s">
        <v>2618</v>
      </c>
      <c r="AK1956" s="200"/>
      <c r="AM1956" s="200"/>
    </row>
    <row r="1957" spans="1:39" s="108" customFormat="1" ht="33.75" customHeight="1">
      <c r="A1957" s="203"/>
      <c r="B1957" s="204" t="s">
        <v>385</v>
      </c>
      <c r="C1957" s="1141" t="s">
        <v>386</v>
      </c>
      <c r="D1957" s="1141"/>
      <c r="E1957" s="1141"/>
      <c r="F1957" s="1141"/>
      <c r="G1957" s="1141"/>
      <c r="H1957" s="1141"/>
      <c r="I1957" s="1141"/>
      <c r="J1957" s="1141"/>
      <c r="K1957" s="1141"/>
      <c r="L1957" s="1141"/>
      <c r="M1957" s="1141"/>
      <c r="N1957" s="1146"/>
      <c r="Z1957" s="193"/>
      <c r="AA1957" s="200"/>
      <c r="AB1957" s="200"/>
      <c r="AC1957" s="109" t="s">
        <v>386</v>
      </c>
      <c r="AG1957" s="200"/>
      <c r="AK1957" s="200"/>
      <c r="AM1957" s="200"/>
    </row>
    <row r="1958" spans="1:39" s="108" customFormat="1" ht="12">
      <c r="A1958" s="205"/>
      <c r="B1958" s="206">
        <v>1</v>
      </c>
      <c r="C1958" s="1141" t="s">
        <v>446</v>
      </c>
      <c r="D1958" s="1141"/>
      <c r="E1958" s="1141"/>
      <c r="F1958" s="207"/>
      <c r="G1958" s="207"/>
      <c r="H1958" s="207"/>
      <c r="I1958" s="207"/>
      <c r="J1958" s="208">
        <v>50.67</v>
      </c>
      <c r="K1958" s="209">
        <v>1.25</v>
      </c>
      <c r="L1958" s="208">
        <v>411.69</v>
      </c>
      <c r="M1958" s="207"/>
      <c r="N1958" s="210"/>
      <c r="Z1958" s="193"/>
      <c r="AA1958" s="200"/>
      <c r="AB1958" s="200"/>
      <c r="AD1958" s="109" t="s">
        <v>446</v>
      </c>
      <c r="AG1958" s="200"/>
      <c r="AK1958" s="200"/>
      <c r="AM1958" s="200"/>
    </row>
    <row r="1959" spans="1:39" s="108" customFormat="1" ht="12">
      <c r="A1959" s="205"/>
      <c r="B1959" s="206">
        <v>2</v>
      </c>
      <c r="C1959" s="1141" t="s">
        <v>387</v>
      </c>
      <c r="D1959" s="1141"/>
      <c r="E1959" s="1141"/>
      <c r="F1959" s="207"/>
      <c r="G1959" s="207"/>
      <c r="H1959" s="207"/>
      <c r="I1959" s="207"/>
      <c r="J1959" s="208">
        <v>3.62</v>
      </c>
      <c r="K1959" s="209">
        <v>1.25</v>
      </c>
      <c r="L1959" s="208">
        <v>29.41</v>
      </c>
      <c r="M1959" s="207"/>
      <c r="N1959" s="210"/>
      <c r="Z1959" s="193"/>
      <c r="AA1959" s="200"/>
      <c r="AB1959" s="200"/>
      <c r="AD1959" s="109" t="s">
        <v>387</v>
      </c>
      <c r="AG1959" s="200"/>
      <c r="AK1959" s="200"/>
      <c r="AM1959" s="200"/>
    </row>
    <row r="1960" spans="1:39" s="108" customFormat="1" ht="12">
      <c r="A1960" s="205"/>
      <c r="B1960" s="206">
        <v>3</v>
      </c>
      <c r="C1960" s="1141" t="s">
        <v>388</v>
      </c>
      <c r="D1960" s="1141"/>
      <c r="E1960" s="1141"/>
      <c r="F1960" s="207"/>
      <c r="G1960" s="207"/>
      <c r="H1960" s="207"/>
      <c r="I1960" s="207"/>
      <c r="J1960" s="208">
        <v>0.5</v>
      </c>
      <c r="K1960" s="209">
        <v>1.25</v>
      </c>
      <c r="L1960" s="208">
        <v>4.0599999999999996</v>
      </c>
      <c r="M1960" s="207"/>
      <c r="N1960" s="210"/>
      <c r="Z1960" s="193"/>
      <c r="AA1960" s="200"/>
      <c r="AB1960" s="200"/>
      <c r="AD1960" s="109" t="s">
        <v>388</v>
      </c>
      <c r="AG1960" s="200"/>
      <c r="AK1960" s="200"/>
      <c r="AM1960" s="200"/>
    </row>
    <row r="1961" spans="1:39" s="108" customFormat="1" ht="12">
      <c r="A1961" s="205"/>
      <c r="B1961" s="206">
        <v>4</v>
      </c>
      <c r="C1961" s="1141" t="s">
        <v>447</v>
      </c>
      <c r="D1961" s="1141"/>
      <c r="E1961" s="1141"/>
      <c r="F1961" s="207"/>
      <c r="G1961" s="207"/>
      <c r="H1961" s="207"/>
      <c r="I1961" s="207"/>
      <c r="J1961" s="208">
        <v>14.48</v>
      </c>
      <c r="K1961" s="207"/>
      <c r="L1961" s="208">
        <v>94.12</v>
      </c>
      <c r="M1961" s="207"/>
      <c r="N1961" s="210"/>
      <c r="Z1961" s="193"/>
      <c r="AA1961" s="200"/>
      <c r="AB1961" s="200"/>
      <c r="AD1961" s="109" t="s">
        <v>447</v>
      </c>
      <c r="AG1961" s="200"/>
      <c r="AK1961" s="200"/>
      <c r="AM1961" s="200"/>
    </row>
    <row r="1962" spans="1:39" s="108" customFormat="1" ht="12">
      <c r="A1962" s="205"/>
      <c r="B1962" s="204"/>
      <c r="C1962" s="1141" t="s">
        <v>448</v>
      </c>
      <c r="D1962" s="1141"/>
      <c r="E1962" s="1141"/>
      <c r="F1962" s="207" t="s">
        <v>390</v>
      </c>
      <c r="G1962" s="209">
        <v>5.39</v>
      </c>
      <c r="H1962" s="209">
        <v>1.25</v>
      </c>
      <c r="I1962" s="252">
        <v>43.793750000000003</v>
      </c>
      <c r="J1962" s="204"/>
      <c r="K1962" s="207"/>
      <c r="L1962" s="204"/>
      <c r="M1962" s="207"/>
      <c r="N1962" s="210"/>
      <c r="Z1962" s="193"/>
      <c r="AA1962" s="200"/>
      <c r="AB1962" s="200"/>
      <c r="AE1962" s="109" t="s">
        <v>448</v>
      </c>
      <c r="AG1962" s="200"/>
      <c r="AK1962" s="200"/>
      <c r="AM1962" s="200"/>
    </row>
    <row r="1963" spans="1:39" s="108" customFormat="1" ht="12">
      <c r="A1963" s="205"/>
      <c r="B1963" s="204"/>
      <c r="C1963" s="1141" t="s">
        <v>389</v>
      </c>
      <c r="D1963" s="1141"/>
      <c r="E1963" s="1141"/>
      <c r="F1963" s="207" t="s">
        <v>390</v>
      </c>
      <c r="G1963" s="209">
        <v>0.04</v>
      </c>
      <c r="H1963" s="209">
        <v>1.25</v>
      </c>
      <c r="I1963" s="254">
        <v>0.32500000000000001</v>
      </c>
      <c r="J1963" s="204"/>
      <c r="K1963" s="207"/>
      <c r="L1963" s="204"/>
      <c r="M1963" s="207"/>
      <c r="N1963" s="210"/>
      <c r="Z1963" s="193"/>
      <c r="AA1963" s="200"/>
      <c r="AB1963" s="200"/>
      <c r="AE1963" s="109" t="s">
        <v>389</v>
      </c>
      <c r="AG1963" s="200"/>
      <c r="AK1963" s="200"/>
      <c r="AM1963" s="200"/>
    </row>
    <row r="1964" spans="1:39" s="108" customFormat="1" ht="12" customHeight="1">
      <c r="A1964" s="205"/>
      <c r="B1964" s="204"/>
      <c r="C1964" s="1150" t="s">
        <v>391</v>
      </c>
      <c r="D1964" s="1150"/>
      <c r="E1964" s="1150"/>
      <c r="F1964" s="212"/>
      <c r="G1964" s="212"/>
      <c r="H1964" s="212"/>
      <c r="I1964" s="212"/>
      <c r="J1964" s="213">
        <v>68.77</v>
      </c>
      <c r="K1964" s="212"/>
      <c r="L1964" s="213">
        <v>535.22</v>
      </c>
      <c r="M1964" s="212"/>
      <c r="N1964" s="214"/>
      <c r="Z1964" s="193"/>
      <c r="AA1964" s="200"/>
      <c r="AB1964" s="200"/>
      <c r="AF1964" s="109" t="s">
        <v>391</v>
      </c>
      <c r="AG1964" s="200"/>
      <c r="AK1964" s="200"/>
      <c r="AM1964" s="200"/>
    </row>
    <row r="1965" spans="1:39" s="108" customFormat="1" ht="12">
      <c r="A1965" s="205"/>
      <c r="B1965" s="204"/>
      <c r="C1965" s="1141" t="s">
        <v>392</v>
      </c>
      <c r="D1965" s="1141"/>
      <c r="E1965" s="1141"/>
      <c r="F1965" s="207"/>
      <c r="G1965" s="207"/>
      <c r="H1965" s="207"/>
      <c r="I1965" s="207"/>
      <c r="J1965" s="204"/>
      <c r="K1965" s="207"/>
      <c r="L1965" s="208">
        <v>415.75</v>
      </c>
      <c r="M1965" s="207"/>
      <c r="N1965" s="210"/>
      <c r="Z1965" s="193"/>
      <c r="AA1965" s="200"/>
      <c r="AB1965" s="200"/>
      <c r="AE1965" s="109" t="s">
        <v>392</v>
      </c>
      <c r="AG1965" s="200"/>
      <c r="AK1965" s="200"/>
      <c r="AM1965" s="200"/>
    </row>
    <row r="1966" spans="1:39" s="108" customFormat="1" ht="22.5" customHeight="1">
      <c r="A1966" s="205"/>
      <c r="B1966" s="204" t="s">
        <v>885</v>
      </c>
      <c r="C1966" s="1141" t="s">
        <v>886</v>
      </c>
      <c r="D1966" s="1141"/>
      <c r="E1966" s="1141"/>
      <c r="F1966" s="207" t="s">
        <v>395</v>
      </c>
      <c r="G1966" s="215">
        <v>97</v>
      </c>
      <c r="H1966" s="207"/>
      <c r="I1966" s="215">
        <v>97</v>
      </c>
      <c r="J1966" s="204"/>
      <c r="K1966" s="207"/>
      <c r="L1966" s="208">
        <v>403.28</v>
      </c>
      <c r="M1966" s="207"/>
      <c r="N1966" s="210"/>
      <c r="Z1966" s="193"/>
      <c r="AA1966" s="200"/>
      <c r="AB1966" s="200"/>
      <c r="AE1966" s="109" t="s">
        <v>886</v>
      </c>
      <c r="AG1966" s="200"/>
      <c r="AK1966" s="200"/>
      <c r="AM1966" s="200"/>
    </row>
    <row r="1967" spans="1:39" s="108" customFormat="1" ht="22.5" customHeight="1">
      <c r="A1967" s="205"/>
      <c r="B1967" s="204" t="s">
        <v>887</v>
      </c>
      <c r="C1967" s="1141" t="s">
        <v>888</v>
      </c>
      <c r="D1967" s="1141"/>
      <c r="E1967" s="1141"/>
      <c r="F1967" s="207" t="s">
        <v>395</v>
      </c>
      <c r="G1967" s="215">
        <v>51</v>
      </c>
      <c r="H1967" s="207"/>
      <c r="I1967" s="215">
        <v>51</v>
      </c>
      <c r="J1967" s="204"/>
      <c r="K1967" s="207"/>
      <c r="L1967" s="208">
        <v>212.03</v>
      </c>
      <c r="M1967" s="207"/>
      <c r="N1967" s="210"/>
      <c r="Z1967" s="193"/>
      <c r="AA1967" s="200"/>
      <c r="AB1967" s="200"/>
      <c r="AE1967" s="109" t="s">
        <v>888</v>
      </c>
      <c r="AG1967" s="200"/>
      <c r="AK1967" s="200"/>
      <c r="AM1967" s="200"/>
    </row>
    <row r="1968" spans="1:39" s="108" customFormat="1" ht="12" customHeight="1">
      <c r="A1968" s="216"/>
      <c r="B1968" s="217"/>
      <c r="C1968" s="1145" t="s">
        <v>398</v>
      </c>
      <c r="D1968" s="1145"/>
      <c r="E1968" s="1145"/>
      <c r="F1968" s="196"/>
      <c r="G1968" s="196"/>
      <c r="H1968" s="196"/>
      <c r="I1968" s="196"/>
      <c r="J1968" s="198"/>
      <c r="K1968" s="196"/>
      <c r="L1968" s="222">
        <v>1150.53</v>
      </c>
      <c r="M1968" s="212"/>
      <c r="N1968" s="199"/>
      <c r="Z1968" s="193"/>
      <c r="AA1968" s="200"/>
      <c r="AB1968" s="200"/>
      <c r="AG1968" s="200" t="s">
        <v>398</v>
      </c>
      <c r="AK1968" s="200"/>
      <c r="AM1968" s="200"/>
    </row>
    <row r="1969" spans="1:39" s="108" customFormat="1" ht="22.5" customHeight="1">
      <c r="A1969" s="194" t="s">
        <v>2635</v>
      </c>
      <c r="B1969" s="195" t="s">
        <v>2636</v>
      </c>
      <c r="C1969" s="1145" t="s">
        <v>2637</v>
      </c>
      <c r="D1969" s="1145"/>
      <c r="E1969" s="1145"/>
      <c r="F1969" s="196" t="s">
        <v>659</v>
      </c>
      <c r="G1969" s="196"/>
      <c r="H1969" s="196"/>
      <c r="I1969" s="223">
        <v>0.66300000000000003</v>
      </c>
      <c r="J1969" s="222">
        <v>1468.2</v>
      </c>
      <c r="K1969" s="196"/>
      <c r="L1969" s="218">
        <v>973.42</v>
      </c>
      <c r="M1969" s="196"/>
      <c r="N1969" s="199"/>
      <c r="Z1969" s="193"/>
      <c r="AA1969" s="200"/>
      <c r="AB1969" s="200" t="s">
        <v>2637</v>
      </c>
      <c r="AG1969" s="200"/>
      <c r="AK1969" s="200"/>
      <c r="AM1969" s="200"/>
    </row>
    <row r="1970" spans="1:39" s="108" customFormat="1" ht="12" customHeight="1">
      <c r="A1970" s="216"/>
      <c r="B1970" s="217"/>
      <c r="C1970" s="1141" t="s">
        <v>409</v>
      </c>
      <c r="D1970" s="1141"/>
      <c r="E1970" s="1141"/>
      <c r="F1970" s="1141"/>
      <c r="G1970" s="1141"/>
      <c r="H1970" s="1141"/>
      <c r="I1970" s="1141"/>
      <c r="J1970" s="1141"/>
      <c r="K1970" s="1141"/>
      <c r="L1970" s="1141"/>
      <c r="M1970" s="1141"/>
      <c r="N1970" s="1146"/>
      <c r="Z1970" s="193"/>
      <c r="AA1970" s="200"/>
      <c r="AB1970" s="200"/>
      <c r="AG1970" s="200"/>
      <c r="AH1970" s="109" t="s">
        <v>409</v>
      </c>
      <c r="AK1970" s="200"/>
      <c r="AM1970" s="200"/>
    </row>
    <row r="1971" spans="1:39" s="108" customFormat="1" ht="12" customHeight="1">
      <c r="A1971" s="201"/>
      <c r="B1971" s="202"/>
      <c r="C1971" s="1141" t="s">
        <v>2638</v>
      </c>
      <c r="D1971" s="1141"/>
      <c r="E1971" s="1141"/>
      <c r="F1971" s="1141"/>
      <c r="G1971" s="1141"/>
      <c r="H1971" s="1141"/>
      <c r="I1971" s="1141"/>
      <c r="J1971" s="1141"/>
      <c r="K1971" s="1141"/>
      <c r="L1971" s="1141"/>
      <c r="M1971" s="1141"/>
      <c r="N1971" s="1146"/>
      <c r="Z1971" s="193"/>
      <c r="AA1971" s="200"/>
      <c r="AB1971" s="200"/>
      <c r="AG1971" s="200"/>
      <c r="AJ1971" s="109" t="s">
        <v>2638</v>
      </c>
      <c r="AK1971" s="200"/>
      <c r="AM1971" s="200"/>
    </row>
    <row r="1972" spans="1:39" s="108" customFormat="1" ht="12" customHeight="1">
      <c r="A1972" s="216"/>
      <c r="B1972" s="217"/>
      <c r="C1972" s="1145" t="s">
        <v>398</v>
      </c>
      <c r="D1972" s="1145"/>
      <c r="E1972" s="1145"/>
      <c r="F1972" s="196"/>
      <c r="G1972" s="196"/>
      <c r="H1972" s="196"/>
      <c r="I1972" s="196"/>
      <c r="J1972" s="198"/>
      <c r="K1972" s="196"/>
      <c r="L1972" s="218">
        <v>973.42</v>
      </c>
      <c r="M1972" s="212"/>
      <c r="N1972" s="199"/>
      <c r="Z1972" s="193"/>
      <c r="AA1972" s="200"/>
      <c r="AB1972" s="200"/>
      <c r="AG1972" s="200" t="s">
        <v>398</v>
      </c>
      <c r="AK1972" s="200"/>
      <c r="AM1972" s="200"/>
    </row>
    <row r="1973" spans="1:39" s="108" customFormat="1" ht="45" customHeight="1">
      <c r="A1973" s="194" t="s">
        <v>2639</v>
      </c>
      <c r="B1973" s="195" t="s">
        <v>2640</v>
      </c>
      <c r="C1973" s="1145" t="s">
        <v>2641</v>
      </c>
      <c r="D1973" s="1145"/>
      <c r="E1973" s="1145"/>
      <c r="F1973" s="196" t="s">
        <v>2067</v>
      </c>
      <c r="G1973" s="196"/>
      <c r="H1973" s="196"/>
      <c r="I1973" s="251">
        <v>2</v>
      </c>
      <c r="J1973" s="218">
        <v>665.83</v>
      </c>
      <c r="K1973" s="196"/>
      <c r="L1973" s="218">
        <v>142</v>
      </c>
      <c r="M1973" s="247">
        <v>9.3800000000000008</v>
      </c>
      <c r="N1973" s="260">
        <v>1332</v>
      </c>
      <c r="Z1973" s="193"/>
      <c r="AA1973" s="200"/>
      <c r="AB1973" s="200" t="s">
        <v>2641</v>
      </c>
      <c r="AG1973" s="200"/>
      <c r="AK1973" s="200"/>
      <c r="AM1973" s="200"/>
    </row>
    <row r="1974" spans="1:39" s="108" customFormat="1" ht="12" customHeight="1">
      <c r="A1974" s="216"/>
      <c r="B1974" s="217"/>
      <c r="C1974" s="1141" t="s">
        <v>409</v>
      </c>
      <c r="D1974" s="1141"/>
      <c r="E1974" s="1141"/>
      <c r="F1974" s="1141"/>
      <c r="G1974" s="1141"/>
      <c r="H1974" s="1141"/>
      <c r="I1974" s="1141"/>
      <c r="J1974" s="1141"/>
      <c r="K1974" s="1141"/>
      <c r="L1974" s="1141"/>
      <c r="M1974" s="1141"/>
      <c r="N1974" s="1146"/>
      <c r="Z1974" s="193"/>
      <c r="AA1974" s="200"/>
      <c r="AB1974" s="200"/>
      <c r="AG1974" s="200"/>
      <c r="AH1974" s="109" t="s">
        <v>409</v>
      </c>
      <c r="AK1974" s="200"/>
      <c r="AM1974" s="200"/>
    </row>
    <row r="1975" spans="1:39" s="108" customFormat="1" ht="12" customHeight="1">
      <c r="A1975" s="201"/>
      <c r="B1975" s="202"/>
      <c r="C1975" s="1141" t="s">
        <v>2642</v>
      </c>
      <c r="D1975" s="1141"/>
      <c r="E1975" s="1141"/>
      <c r="F1975" s="1141"/>
      <c r="G1975" s="1141"/>
      <c r="H1975" s="1141"/>
      <c r="I1975" s="1141"/>
      <c r="J1975" s="1141"/>
      <c r="K1975" s="1141"/>
      <c r="L1975" s="1141"/>
      <c r="M1975" s="1141"/>
      <c r="N1975" s="1146"/>
      <c r="Z1975" s="193"/>
      <c r="AA1975" s="200"/>
      <c r="AB1975" s="200"/>
      <c r="AG1975" s="200"/>
      <c r="AI1975" s="109" t="s">
        <v>2642</v>
      </c>
      <c r="AK1975" s="200"/>
      <c r="AM1975" s="200"/>
    </row>
    <row r="1976" spans="1:39" s="108" customFormat="1" ht="12" customHeight="1">
      <c r="A1976" s="216"/>
      <c r="B1976" s="217"/>
      <c r="C1976" s="1145" t="s">
        <v>398</v>
      </c>
      <c r="D1976" s="1145"/>
      <c r="E1976" s="1145"/>
      <c r="F1976" s="196"/>
      <c r="G1976" s="196"/>
      <c r="H1976" s="196"/>
      <c r="I1976" s="196"/>
      <c r="J1976" s="198"/>
      <c r="K1976" s="196"/>
      <c r="L1976" s="218">
        <v>142</v>
      </c>
      <c r="M1976" s="212"/>
      <c r="N1976" s="260">
        <v>1332</v>
      </c>
      <c r="Z1976" s="193"/>
      <c r="AA1976" s="200"/>
      <c r="AB1976" s="200"/>
      <c r="AG1976" s="200" t="s">
        <v>398</v>
      </c>
      <c r="AK1976" s="200"/>
      <c r="AM1976" s="200"/>
    </row>
    <row r="1977" spans="1:39" s="108" customFormat="1" ht="1.5" customHeight="1">
      <c r="A1977" s="224"/>
      <c r="B1977" s="217"/>
      <c r="C1977" s="217"/>
      <c r="D1977" s="217"/>
      <c r="E1977" s="217"/>
      <c r="F1977" s="225"/>
      <c r="G1977" s="225"/>
      <c r="H1977" s="225"/>
      <c r="I1977" s="225"/>
      <c r="J1977" s="226"/>
      <c r="K1977" s="225"/>
      <c r="L1977" s="226"/>
      <c r="M1977" s="207"/>
      <c r="N1977" s="226"/>
      <c r="Z1977" s="193"/>
      <c r="AA1977" s="200"/>
      <c r="AB1977" s="200"/>
      <c r="AG1977" s="200"/>
      <c r="AK1977" s="200"/>
      <c r="AM1977" s="200"/>
    </row>
    <row r="1978" spans="1:39" s="108" customFormat="1" ht="12" customHeight="1">
      <c r="A1978" s="227"/>
      <c r="B1978" s="198"/>
      <c r="C1978" s="1145" t="s">
        <v>2643</v>
      </c>
      <c r="D1978" s="1145"/>
      <c r="E1978" s="1145"/>
      <c r="F1978" s="1145"/>
      <c r="G1978" s="1145"/>
      <c r="H1978" s="1145"/>
      <c r="I1978" s="1145"/>
      <c r="J1978" s="1145"/>
      <c r="K1978" s="1145"/>
      <c r="L1978" s="228"/>
      <c r="M1978" s="229"/>
      <c r="N1978" s="230"/>
      <c r="Z1978" s="193"/>
      <c r="AA1978" s="200"/>
      <c r="AB1978" s="200"/>
      <c r="AG1978" s="200"/>
      <c r="AK1978" s="200" t="s">
        <v>2643</v>
      </c>
      <c r="AM1978" s="200"/>
    </row>
    <row r="1979" spans="1:39" s="108" customFormat="1" ht="12" customHeight="1">
      <c r="A1979" s="231"/>
      <c r="B1979" s="204"/>
      <c r="C1979" s="1141" t="s">
        <v>416</v>
      </c>
      <c r="D1979" s="1141"/>
      <c r="E1979" s="1141"/>
      <c r="F1979" s="1141"/>
      <c r="G1979" s="1141"/>
      <c r="H1979" s="1141"/>
      <c r="I1979" s="1141"/>
      <c r="J1979" s="1141"/>
      <c r="K1979" s="1141"/>
      <c r="L1979" s="232">
        <v>24591.58</v>
      </c>
      <c r="M1979" s="233"/>
      <c r="N1979" s="234"/>
      <c r="Z1979" s="193"/>
      <c r="AA1979" s="200"/>
      <c r="AB1979" s="200"/>
      <c r="AG1979" s="200"/>
      <c r="AK1979" s="200"/>
      <c r="AL1979" s="109" t="s">
        <v>416</v>
      </c>
      <c r="AM1979" s="200"/>
    </row>
    <row r="1980" spans="1:39" s="108" customFormat="1" ht="12" customHeight="1">
      <c r="A1980" s="231"/>
      <c r="B1980" s="204"/>
      <c r="C1980" s="1141" t="s">
        <v>417</v>
      </c>
      <c r="D1980" s="1141"/>
      <c r="E1980" s="1141"/>
      <c r="F1980" s="1141"/>
      <c r="G1980" s="1141"/>
      <c r="H1980" s="1141"/>
      <c r="I1980" s="1141"/>
      <c r="J1980" s="1141"/>
      <c r="K1980" s="1141"/>
      <c r="L1980" s="236"/>
      <c r="M1980" s="233"/>
      <c r="N1980" s="234"/>
      <c r="Z1980" s="193"/>
      <c r="AA1980" s="200"/>
      <c r="AB1980" s="200"/>
      <c r="AG1980" s="200"/>
      <c r="AK1980" s="200"/>
      <c r="AL1980" s="109" t="s">
        <v>417</v>
      </c>
      <c r="AM1980" s="200"/>
    </row>
    <row r="1981" spans="1:39" s="108" customFormat="1" ht="12" customHeight="1">
      <c r="A1981" s="231"/>
      <c r="B1981" s="204"/>
      <c r="C1981" s="1141" t="s">
        <v>488</v>
      </c>
      <c r="D1981" s="1141"/>
      <c r="E1981" s="1141"/>
      <c r="F1981" s="1141"/>
      <c r="G1981" s="1141"/>
      <c r="H1981" s="1141"/>
      <c r="I1981" s="1141"/>
      <c r="J1981" s="1141"/>
      <c r="K1981" s="1141"/>
      <c r="L1981" s="232">
        <v>3416.12</v>
      </c>
      <c r="M1981" s="233"/>
      <c r="N1981" s="234"/>
      <c r="Z1981" s="193"/>
      <c r="AA1981" s="200"/>
      <c r="AB1981" s="200"/>
      <c r="AG1981" s="200"/>
      <c r="AK1981" s="200"/>
      <c r="AL1981" s="109" t="s">
        <v>488</v>
      </c>
      <c r="AM1981" s="200"/>
    </row>
    <row r="1982" spans="1:39" s="108" customFormat="1" ht="12" customHeight="1">
      <c r="A1982" s="231"/>
      <c r="B1982" s="204"/>
      <c r="C1982" s="1141" t="s">
        <v>418</v>
      </c>
      <c r="D1982" s="1141"/>
      <c r="E1982" s="1141"/>
      <c r="F1982" s="1141"/>
      <c r="G1982" s="1141"/>
      <c r="H1982" s="1141"/>
      <c r="I1982" s="1141"/>
      <c r="J1982" s="1141"/>
      <c r="K1982" s="1141"/>
      <c r="L1982" s="257">
        <v>142.88</v>
      </c>
      <c r="M1982" s="233"/>
      <c r="N1982" s="234"/>
      <c r="Z1982" s="193"/>
      <c r="AA1982" s="200"/>
      <c r="AB1982" s="200"/>
      <c r="AG1982" s="200"/>
      <c r="AK1982" s="200"/>
      <c r="AL1982" s="109" t="s">
        <v>418</v>
      </c>
      <c r="AM1982" s="200"/>
    </row>
    <row r="1983" spans="1:39" s="108" customFormat="1" ht="12" customHeight="1">
      <c r="A1983" s="231"/>
      <c r="B1983" s="204"/>
      <c r="C1983" s="1141" t="s">
        <v>419</v>
      </c>
      <c r="D1983" s="1141"/>
      <c r="E1983" s="1141"/>
      <c r="F1983" s="1141"/>
      <c r="G1983" s="1141"/>
      <c r="H1983" s="1141"/>
      <c r="I1983" s="1141"/>
      <c r="J1983" s="1141"/>
      <c r="K1983" s="1141"/>
      <c r="L1983" s="257">
        <v>17.16</v>
      </c>
      <c r="M1983" s="233"/>
      <c r="N1983" s="234"/>
      <c r="Z1983" s="193"/>
      <c r="AA1983" s="200"/>
      <c r="AB1983" s="200"/>
      <c r="AG1983" s="200"/>
      <c r="AK1983" s="200"/>
      <c r="AL1983" s="109" t="s">
        <v>419</v>
      </c>
      <c r="AM1983" s="200"/>
    </row>
    <row r="1984" spans="1:39" s="108" customFormat="1" ht="12" customHeight="1">
      <c r="A1984" s="231"/>
      <c r="B1984" s="204"/>
      <c r="C1984" s="1141" t="s">
        <v>420</v>
      </c>
      <c r="D1984" s="1141"/>
      <c r="E1984" s="1141"/>
      <c r="F1984" s="1141"/>
      <c r="G1984" s="1141"/>
      <c r="H1984" s="1141"/>
      <c r="I1984" s="1141"/>
      <c r="J1984" s="1141"/>
      <c r="K1984" s="1141"/>
      <c r="L1984" s="232">
        <v>21032.58</v>
      </c>
      <c r="M1984" s="233"/>
      <c r="N1984" s="234"/>
      <c r="Z1984" s="193"/>
      <c r="AA1984" s="200"/>
      <c r="AB1984" s="200"/>
      <c r="AG1984" s="200"/>
      <c r="AK1984" s="200"/>
      <c r="AL1984" s="109" t="s">
        <v>420</v>
      </c>
      <c r="AM1984" s="200"/>
    </row>
    <row r="1985" spans="1:39" s="108" customFormat="1" ht="12" customHeight="1">
      <c r="A1985" s="231"/>
      <c r="B1985" s="204"/>
      <c r="C1985" s="1141" t="s">
        <v>421</v>
      </c>
      <c r="D1985" s="1141"/>
      <c r="E1985" s="1141"/>
      <c r="F1985" s="1141"/>
      <c r="G1985" s="1141"/>
      <c r="H1985" s="1141"/>
      <c r="I1985" s="1141"/>
      <c r="J1985" s="1141"/>
      <c r="K1985" s="1141"/>
      <c r="L1985" s="232">
        <v>18160.37</v>
      </c>
      <c r="M1985" s="233"/>
      <c r="N1985" s="234"/>
      <c r="Z1985" s="193"/>
      <c r="AA1985" s="200"/>
      <c r="AB1985" s="200"/>
      <c r="AG1985" s="200"/>
      <c r="AK1985" s="200"/>
      <c r="AL1985" s="109" t="s">
        <v>421</v>
      </c>
      <c r="AM1985" s="200"/>
    </row>
    <row r="1986" spans="1:39" s="108" customFormat="1" ht="12" customHeight="1">
      <c r="A1986" s="231"/>
      <c r="B1986" s="204"/>
      <c r="C1986" s="1141" t="s">
        <v>417</v>
      </c>
      <c r="D1986" s="1141"/>
      <c r="E1986" s="1141"/>
      <c r="F1986" s="1141"/>
      <c r="G1986" s="1141"/>
      <c r="H1986" s="1141"/>
      <c r="I1986" s="1141"/>
      <c r="J1986" s="1141"/>
      <c r="K1986" s="1141"/>
      <c r="L1986" s="236"/>
      <c r="M1986" s="233"/>
      <c r="N1986" s="234"/>
      <c r="Z1986" s="193"/>
      <c r="AA1986" s="200"/>
      <c r="AB1986" s="200"/>
      <c r="AG1986" s="200"/>
      <c r="AK1986" s="200"/>
      <c r="AL1986" s="109" t="s">
        <v>417</v>
      </c>
      <c r="AM1986" s="200"/>
    </row>
    <row r="1987" spans="1:39" s="108" customFormat="1" ht="12" customHeight="1">
      <c r="A1987" s="231"/>
      <c r="B1987" s="204"/>
      <c r="C1987" s="1141" t="s">
        <v>492</v>
      </c>
      <c r="D1987" s="1141"/>
      <c r="E1987" s="1141"/>
      <c r="F1987" s="1141"/>
      <c r="G1987" s="1141"/>
      <c r="H1987" s="1141"/>
      <c r="I1987" s="1141"/>
      <c r="J1987" s="1141"/>
      <c r="K1987" s="1141"/>
      <c r="L1987" s="232">
        <v>18160.37</v>
      </c>
      <c r="M1987" s="233"/>
      <c r="N1987" s="234"/>
      <c r="Z1987" s="193"/>
      <c r="AA1987" s="200"/>
      <c r="AB1987" s="200"/>
      <c r="AG1987" s="200"/>
      <c r="AK1987" s="200"/>
      <c r="AL1987" s="109" t="s">
        <v>492</v>
      </c>
      <c r="AM1987" s="200"/>
    </row>
    <row r="1988" spans="1:39" s="108" customFormat="1" ht="12" customHeight="1">
      <c r="A1988" s="231"/>
      <c r="B1988" s="204"/>
      <c r="C1988" s="1141" t="s">
        <v>910</v>
      </c>
      <c r="D1988" s="1141"/>
      <c r="E1988" s="1141"/>
      <c r="F1988" s="1141"/>
      <c r="G1988" s="1141"/>
      <c r="H1988" s="1141"/>
      <c r="I1988" s="1141"/>
      <c r="J1988" s="1141"/>
      <c r="K1988" s="1141"/>
      <c r="L1988" s="232">
        <v>11420.57</v>
      </c>
      <c r="M1988" s="233"/>
      <c r="N1988" s="234"/>
      <c r="Z1988" s="193"/>
      <c r="AA1988" s="200"/>
      <c r="AB1988" s="200"/>
      <c r="AG1988" s="200"/>
      <c r="AK1988" s="200"/>
      <c r="AL1988" s="109" t="s">
        <v>910</v>
      </c>
      <c r="AM1988" s="200"/>
    </row>
    <row r="1989" spans="1:39" s="108" customFormat="1" ht="12" customHeight="1">
      <c r="A1989" s="231"/>
      <c r="B1989" s="204"/>
      <c r="C1989" s="1141" t="s">
        <v>417</v>
      </c>
      <c r="D1989" s="1141"/>
      <c r="E1989" s="1141"/>
      <c r="F1989" s="1141"/>
      <c r="G1989" s="1141"/>
      <c r="H1989" s="1141"/>
      <c r="I1989" s="1141"/>
      <c r="J1989" s="1141"/>
      <c r="K1989" s="1141"/>
      <c r="L1989" s="236"/>
      <c r="M1989" s="233"/>
      <c r="N1989" s="234"/>
      <c r="Z1989" s="193"/>
      <c r="AA1989" s="200"/>
      <c r="AB1989" s="200"/>
      <c r="AG1989" s="200"/>
      <c r="AK1989" s="200"/>
      <c r="AL1989" s="109" t="s">
        <v>417</v>
      </c>
      <c r="AM1989" s="200"/>
    </row>
    <row r="1990" spans="1:39" s="108" customFormat="1" ht="12" customHeight="1">
      <c r="A1990" s="231"/>
      <c r="B1990" s="204"/>
      <c r="C1990" s="1141" t="s">
        <v>489</v>
      </c>
      <c r="D1990" s="1141"/>
      <c r="E1990" s="1141"/>
      <c r="F1990" s="1141"/>
      <c r="G1990" s="1141"/>
      <c r="H1990" s="1141"/>
      <c r="I1990" s="1141"/>
      <c r="J1990" s="1141"/>
      <c r="K1990" s="1141"/>
      <c r="L1990" s="232">
        <v>3416.12</v>
      </c>
      <c r="M1990" s="233"/>
      <c r="N1990" s="234"/>
      <c r="Z1990" s="193"/>
      <c r="AA1990" s="200"/>
      <c r="AB1990" s="200"/>
      <c r="AG1990" s="200"/>
      <c r="AK1990" s="200"/>
      <c r="AL1990" s="109" t="s">
        <v>489</v>
      </c>
      <c r="AM1990" s="200"/>
    </row>
    <row r="1991" spans="1:39" s="108" customFormat="1" ht="12" customHeight="1">
      <c r="A1991" s="231"/>
      <c r="B1991" s="204"/>
      <c r="C1991" s="1141" t="s">
        <v>490</v>
      </c>
      <c r="D1991" s="1141"/>
      <c r="E1991" s="1141"/>
      <c r="F1991" s="1141"/>
      <c r="G1991" s="1141"/>
      <c r="H1991" s="1141"/>
      <c r="I1991" s="1141"/>
      <c r="J1991" s="1141"/>
      <c r="K1991" s="1141"/>
      <c r="L1991" s="257">
        <v>142.88</v>
      </c>
      <c r="M1991" s="233"/>
      <c r="N1991" s="234"/>
      <c r="Z1991" s="193"/>
      <c r="AA1991" s="200"/>
      <c r="AB1991" s="200"/>
      <c r="AG1991" s="200"/>
      <c r="AK1991" s="200"/>
      <c r="AL1991" s="109" t="s">
        <v>490</v>
      </c>
      <c r="AM1991" s="200"/>
    </row>
    <row r="1992" spans="1:39" s="108" customFormat="1" ht="12" customHeight="1">
      <c r="A1992" s="231"/>
      <c r="B1992" s="204"/>
      <c r="C1992" s="1141" t="s">
        <v>491</v>
      </c>
      <c r="D1992" s="1141"/>
      <c r="E1992" s="1141"/>
      <c r="F1992" s="1141"/>
      <c r="G1992" s="1141"/>
      <c r="H1992" s="1141"/>
      <c r="I1992" s="1141"/>
      <c r="J1992" s="1141"/>
      <c r="K1992" s="1141"/>
      <c r="L1992" s="257">
        <v>17.16</v>
      </c>
      <c r="M1992" s="233"/>
      <c r="N1992" s="234"/>
      <c r="Z1992" s="193"/>
      <c r="AA1992" s="200"/>
      <c r="AB1992" s="200"/>
      <c r="AG1992" s="200"/>
      <c r="AK1992" s="200"/>
      <c r="AL1992" s="109" t="s">
        <v>491</v>
      </c>
      <c r="AM1992" s="200"/>
    </row>
    <row r="1993" spans="1:39" s="108" customFormat="1" ht="12" customHeight="1">
      <c r="A1993" s="231"/>
      <c r="B1993" s="204"/>
      <c r="C1993" s="1141" t="s">
        <v>492</v>
      </c>
      <c r="D1993" s="1141"/>
      <c r="E1993" s="1141"/>
      <c r="F1993" s="1141"/>
      <c r="G1993" s="1141"/>
      <c r="H1993" s="1141"/>
      <c r="I1993" s="1141"/>
      <c r="J1993" s="1141"/>
      <c r="K1993" s="1141"/>
      <c r="L1993" s="232">
        <v>2872.21</v>
      </c>
      <c r="M1993" s="233"/>
      <c r="N1993" s="234"/>
      <c r="Z1993" s="193"/>
      <c r="AA1993" s="200"/>
      <c r="AB1993" s="200"/>
      <c r="AG1993" s="200"/>
      <c r="AK1993" s="200"/>
      <c r="AL1993" s="109" t="s">
        <v>492</v>
      </c>
      <c r="AM1993" s="200"/>
    </row>
    <row r="1994" spans="1:39" s="108" customFormat="1" ht="12" customHeight="1">
      <c r="A1994" s="231"/>
      <c r="B1994" s="204"/>
      <c r="C1994" s="1141" t="s">
        <v>493</v>
      </c>
      <c r="D1994" s="1141"/>
      <c r="E1994" s="1141"/>
      <c r="F1994" s="1141"/>
      <c r="G1994" s="1141"/>
      <c r="H1994" s="1141"/>
      <c r="I1994" s="1141"/>
      <c r="J1994" s="1141"/>
      <c r="K1994" s="1141"/>
      <c r="L1994" s="232">
        <v>3275.35</v>
      </c>
      <c r="M1994" s="233"/>
      <c r="N1994" s="234"/>
      <c r="Z1994" s="193"/>
      <c r="AA1994" s="200"/>
      <c r="AB1994" s="200"/>
      <c r="AG1994" s="200"/>
      <c r="AK1994" s="200"/>
      <c r="AL1994" s="109" t="s">
        <v>493</v>
      </c>
      <c r="AM1994" s="200"/>
    </row>
    <row r="1995" spans="1:39" s="108" customFormat="1" ht="12" customHeight="1">
      <c r="A1995" s="231"/>
      <c r="B1995" s="204"/>
      <c r="C1995" s="1141" t="s">
        <v>494</v>
      </c>
      <c r="D1995" s="1141"/>
      <c r="E1995" s="1141"/>
      <c r="F1995" s="1141"/>
      <c r="G1995" s="1141"/>
      <c r="H1995" s="1141"/>
      <c r="I1995" s="1141"/>
      <c r="J1995" s="1141"/>
      <c r="K1995" s="1141"/>
      <c r="L1995" s="232">
        <v>1714.01</v>
      </c>
      <c r="M1995" s="233"/>
      <c r="N1995" s="234"/>
      <c r="Z1995" s="193"/>
      <c r="AA1995" s="200"/>
      <c r="AB1995" s="200"/>
      <c r="AG1995" s="200"/>
      <c r="AK1995" s="200"/>
      <c r="AL1995" s="109" t="s">
        <v>494</v>
      </c>
      <c r="AM1995" s="200"/>
    </row>
    <row r="1996" spans="1:39" s="108" customFormat="1" ht="12" customHeight="1">
      <c r="A1996" s="231"/>
      <c r="B1996" s="204"/>
      <c r="C1996" s="1141" t="s">
        <v>1100</v>
      </c>
      <c r="D1996" s="1141"/>
      <c r="E1996" s="1141"/>
      <c r="F1996" s="1141"/>
      <c r="G1996" s="1141"/>
      <c r="H1996" s="1141"/>
      <c r="I1996" s="1141"/>
      <c r="J1996" s="1141"/>
      <c r="K1996" s="1141"/>
      <c r="L1996" s="232">
        <v>25622.28</v>
      </c>
      <c r="M1996" s="233"/>
      <c r="N1996" s="234"/>
      <c r="Z1996" s="193"/>
      <c r="AA1996" s="200"/>
      <c r="AB1996" s="200"/>
      <c r="AG1996" s="200"/>
      <c r="AK1996" s="200"/>
      <c r="AL1996" s="109" t="s">
        <v>1100</v>
      </c>
      <c r="AM1996" s="200"/>
    </row>
    <row r="1997" spans="1:39" s="108" customFormat="1" ht="12" customHeight="1">
      <c r="A1997" s="231"/>
      <c r="B1997" s="204"/>
      <c r="C1997" s="1141" t="s">
        <v>1102</v>
      </c>
      <c r="D1997" s="1141"/>
      <c r="E1997" s="1141"/>
      <c r="F1997" s="1141"/>
      <c r="G1997" s="1141"/>
      <c r="H1997" s="1141"/>
      <c r="I1997" s="1141"/>
      <c r="J1997" s="1141"/>
      <c r="K1997" s="1141"/>
      <c r="L1997" s="232">
        <v>25622.28</v>
      </c>
      <c r="M1997" s="233"/>
      <c r="N1997" s="234"/>
      <c r="Z1997" s="193"/>
      <c r="AA1997" s="200"/>
      <c r="AB1997" s="200"/>
      <c r="AG1997" s="200"/>
      <c r="AK1997" s="200"/>
      <c r="AL1997" s="109" t="s">
        <v>1102</v>
      </c>
      <c r="AM1997" s="200"/>
    </row>
    <row r="1998" spans="1:39" s="108" customFormat="1" ht="12" customHeight="1">
      <c r="A1998" s="231"/>
      <c r="B1998" s="204"/>
      <c r="C1998" s="1141" t="s">
        <v>431</v>
      </c>
      <c r="D1998" s="1141"/>
      <c r="E1998" s="1141"/>
      <c r="F1998" s="1141"/>
      <c r="G1998" s="1141"/>
      <c r="H1998" s="1141"/>
      <c r="I1998" s="1141"/>
      <c r="J1998" s="1141"/>
      <c r="K1998" s="1141"/>
      <c r="L1998" s="232">
        <v>3433.28</v>
      </c>
      <c r="M1998" s="233"/>
      <c r="N1998" s="234"/>
      <c r="Z1998" s="193"/>
      <c r="AA1998" s="200"/>
      <c r="AB1998" s="200"/>
      <c r="AG1998" s="200"/>
      <c r="AK1998" s="200"/>
      <c r="AL1998" s="109" t="s">
        <v>431</v>
      </c>
      <c r="AM1998" s="200"/>
    </row>
    <row r="1999" spans="1:39" s="108" customFormat="1" ht="12" customHeight="1">
      <c r="A1999" s="231"/>
      <c r="B1999" s="204"/>
      <c r="C1999" s="1141" t="s">
        <v>432</v>
      </c>
      <c r="D1999" s="1141"/>
      <c r="E1999" s="1141"/>
      <c r="F1999" s="1141"/>
      <c r="G1999" s="1141"/>
      <c r="H1999" s="1141"/>
      <c r="I1999" s="1141"/>
      <c r="J1999" s="1141"/>
      <c r="K1999" s="1141"/>
      <c r="L1999" s="232">
        <v>3275.35</v>
      </c>
      <c r="M1999" s="233"/>
      <c r="N1999" s="234"/>
      <c r="Z1999" s="193"/>
      <c r="AA1999" s="200"/>
      <c r="AB1999" s="200"/>
      <c r="AG1999" s="200"/>
      <c r="AK1999" s="200"/>
      <c r="AL1999" s="109" t="s">
        <v>432</v>
      </c>
      <c r="AM1999" s="200"/>
    </row>
    <row r="2000" spans="1:39" s="108" customFormat="1" ht="12" customHeight="1">
      <c r="A2000" s="231"/>
      <c r="B2000" s="204"/>
      <c r="C2000" s="1141" t="s">
        <v>433</v>
      </c>
      <c r="D2000" s="1141"/>
      <c r="E2000" s="1141"/>
      <c r="F2000" s="1141"/>
      <c r="G2000" s="1141"/>
      <c r="H2000" s="1141"/>
      <c r="I2000" s="1141"/>
      <c r="J2000" s="1141"/>
      <c r="K2000" s="1141"/>
      <c r="L2000" s="232">
        <v>1714.01</v>
      </c>
      <c r="M2000" s="233"/>
      <c r="N2000" s="234"/>
      <c r="Z2000" s="193"/>
      <c r="AA2000" s="200"/>
      <c r="AB2000" s="200"/>
      <c r="AG2000" s="200"/>
      <c r="AK2000" s="200"/>
      <c r="AL2000" s="109" t="s">
        <v>433</v>
      </c>
      <c r="AM2000" s="200"/>
    </row>
    <row r="2001" spans="1:39" s="108" customFormat="1" ht="12" customHeight="1">
      <c r="A2001" s="231"/>
      <c r="B2001" s="226"/>
      <c r="C2001" s="1142" t="s">
        <v>2644</v>
      </c>
      <c r="D2001" s="1142"/>
      <c r="E2001" s="1142"/>
      <c r="F2001" s="1142"/>
      <c r="G2001" s="1142"/>
      <c r="H2001" s="1142"/>
      <c r="I2001" s="1142"/>
      <c r="J2001" s="1142"/>
      <c r="K2001" s="1142"/>
      <c r="L2001" s="239">
        <v>55203.22</v>
      </c>
      <c r="M2001" s="240"/>
      <c r="N2001" s="253"/>
      <c r="Z2001" s="193"/>
      <c r="AA2001" s="200"/>
      <c r="AB2001" s="200"/>
      <c r="AG2001" s="200"/>
      <c r="AK2001" s="200"/>
      <c r="AM2001" s="200" t="s">
        <v>2644</v>
      </c>
    </row>
    <row r="2002" spans="1:39" s="108" customFormat="1" ht="12" customHeight="1">
      <c r="A2002" s="231"/>
      <c r="B2002" s="204"/>
      <c r="C2002" s="1141" t="s">
        <v>417</v>
      </c>
      <c r="D2002" s="1141"/>
      <c r="E2002" s="1141"/>
      <c r="F2002" s="1141"/>
      <c r="G2002" s="1141"/>
      <c r="H2002" s="1141"/>
      <c r="I2002" s="1141"/>
      <c r="J2002" s="1141"/>
      <c r="K2002" s="1141"/>
      <c r="L2002" s="236"/>
      <c r="M2002" s="233"/>
      <c r="N2002" s="234"/>
      <c r="Z2002" s="193"/>
      <c r="AA2002" s="200"/>
      <c r="AB2002" s="200"/>
      <c r="AG2002" s="200"/>
      <c r="AK2002" s="200"/>
      <c r="AL2002" s="109" t="s">
        <v>417</v>
      </c>
      <c r="AM2002" s="200"/>
    </row>
    <row r="2003" spans="1:39" s="108" customFormat="1" ht="12" customHeight="1">
      <c r="A2003" s="231"/>
      <c r="B2003" s="204"/>
      <c r="C2003" s="1141" t="s">
        <v>1204</v>
      </c>
      <c r="D2003" s="1141"/>
      <c r="E2003" s="1141"/>
      <c r="F2003" s="1141"/>
      <c r="G2003" s="1141"/>
      <c r="H2003" s="1141"/>
      <c r="I2003" s="1141"/>
      <c r="J2003" s="1141"/>
      <c r="K2003" s="1141"/>
      <c r="L2003" s="232">
        <v>11060.97</v>
      </c>
      <c r="M2003" s="233"/>
      <c r="N2003" s="234"/>
      <c r="Z2003" s="193"/>
      <c r="AA2003" s="200"/>
      <c r="AB2003" s="200"/>
      <c r="AG2003" s="200"/>
      <c r="AK2003" s="200"/>
      <c r="AL2003" s="109" t="s">
        <v>1204</v>
      </c>
      <c r="AM2003" s="200"/>
    </row>
    <row r="2004" spans="1:39" s="108" customFormat="1" ht="12" customHeight="1">
      <c r="A2004" s="231"/>
      <c r="B2004" s="204"/>
      <c r="C2004" s="1141" t="s">
        <v>1104</v>
      </c>
      <c r="D2004" s="1141"/>
      <c r="E2004" s="1141"/>
      <c r="F2004" s="1141"/>
      <c r="G2004" s="1141"/>
      <c r="H2004" s="1141"/>
      <c r="I2004" s="1141"/>
      <c r="J2004" s="1141"/>
      <c r="K2004" s="1141"/>
      <c r="L2004" s="232">
        <v>9682.86</v>
      </c>
      <c r="M2004" s="233"/>
      <c r="N2004" s="234"/>
      <c r="Z2004" s="193"/>
      <c r="AA2004" s="200"/>
      <c r="AB2004" s="200"/>
      <c r="AG2004" s="200"/>
      <c r="AK2004" s="200"/>
      <c r="AL2004" s="109" t="s">
        <v>1104</v>
      </c>
      <c r="AM2004" s="200"/>
    </row>
    <row r="2005" spans="1:39" s="108" customFormat="1" ht="12" customHeight="1">
      <c r="A2005" s="1089" t="s">
        <v>2645</v>
      </c>
      <c r="B2005" s="1090"/>
      <c r="C2005" s="1090"/>
      <c r="D2005" s="1090"/>
      <c r="E2005" s="1090"/>
      <c r="F2005" s="1090"/>
      <c r="G2005" s="1090"/>
      <c r="H2005" s="1090"/>
      <c r="I2005" s="1090"/>
      <c r="J2005" s="1090"/>
      <c r="K2005" s="1090"/>
      <c r="L2005" s="1090"/>
      <c r="M2005" s="1090"/>
      <c r="N2005" s="1095"/>
      <c r="Z2005" s="193" t="s">
        <v>2645</v>
      </c>
      <c r="AA2005" s="200"/>
      <c r="AB2005" s="200"/>
      <c r="AG2005" s="200"/>
      <c r="AK2005" s="200"/>
      <c r="AM2005" s="200"/>
    </row>
    <row r="2006" spans="1:39" s="108" customFormat="1" ht="12" customHeight="1">
      <c r="A2006" s="194" t="s">
        <v>2646</v>
      </c>
      <c r="B2006" s="195" t="s">
        <v>913</v>
      </c>
      <c r="C2006" s="1145" t="s">
        <v>2647</v>
      </c>
      <c r="D2006" s="1145"/>
      <c r="E2006" s="1145"/>
      <c r="F2006" s="196" t="s">
        <v>486</v>
      </c>
      <c r="G2006" s="196"/>
      <c r="H2006" s="196"/>
      <c r="I2006" s="251">
        <v>1</v>
      </c>
      <c r="J2006" s="198"/>
      <c r="K2006" s="196"/>
      <c r="L2006" s="198"/>
      <c r="M2006" s="196"/>
      <c r="N2006" s="199"/>
      <c r="Z2006" s="193"/>
      <c r="AA2006" s="200"/>
      <c r="AB2006" s="200" t="s">
        <v>2647</v>
      </c>
      <c r="AG2006" s="200"/>
      <c r="AK2006" s="200"/>
      <c r="AM2006" s="200"/>
    </row>
    <row r="2007" spans="1:39" s="108" customFormat="1" ht="33.75" customHeight="1">
      <c r="A2007" s="203"/>
      <c r="B2007" s="204" t="s">
        <v>385</v>
      </c>
      <c r="C2007" s="1141" t="s">
        <v>386</v>
      </c>
      <c r="D2007" s="1141"/>
      <c r="E2007" s="1141"/>
      <c r="F2007" s="1141"/>
      <c r="G2007" s="1141"/>
      <c r="H2007" s="1141"/>
      <c r="I2007" s="1141"/>
      <c r="J2007" s="1141"/>
      <c r="K2007" s="1141"/>
      <c r="L2007" s="1141"/>
      <c r="M2007" s="1141"/>
      <c r="N2007" s="1146"/>
      <c r="Z2007" s="193"/>
      <c r="AA2007" s="200"/>
      <c r="AB2007" s="200"/>
      <c r="AC2007" s="109" t="s">
        <v>386</v>
      </c>
      <c r="AG2007" s="200"/>
      <c r="AK2007" s="200"/>
      <c r="AM2007" s="200"/>
    </row>
    <row r="2008" spans="1:39" s="108" customFormat="1" ht="12">
      <c r="A2008" s="205"/>
      <c r="B2008" s="206">
        <v>1</v>
      </c>
      <c r="C2008" s="1141" t="s">
        <v>446</v>
      </c>
      <c r="D2008" s="1141"/>
      <c r="E2008" s="1141"/>
      <c r="F2008" s="207"/>
      <c r="G2008" s="207"/>
      <c r="H2008" s="207"/>
      <c r="I2008" s="207"/>
      <c r="J2008" s="208">
        <v>165.95</v>
      </c>
      <c r="K2008" s="209">
        <v>1.25</v>
      </c>
      <c r="L2008" s="208">
        <v>207.44</v>
      </c>
      <c r="M2008" s="207"/>
      <c r="N2008" s="210"/>
      <c r="Z2008" s="193"/>
      <c r="AA2008" s="200"/>
      <c r="AB2008" s="200"/>
      <c r="AD2008" s="109" t="s">
        <v>446</v>
      </c>
      <c r="AG2008" s="200"/>
      <c r="AK2008" s="200"/>
      <c r="AM2008" s="200"/>
    </row>
    <row r="2009" spans="1:39" s="108" customFormat="1" ht="12">
      <c r="A2009" s="205"/>
      <c r="B2009" s="206">
        <v>2</v>
      </c>
      <c r="C2009" s="1141" t="s">
        <v>387</v>
      </c>
      <c r="D2009" s="1141"/>
      <c r="E2009" s="1141"/>
      <c r="F2009" s="207"/>
      <c r="G2009" s="207"/>
      <c r="H2009" s="207"/>
      <c r="I2009" s="207"/>
      <c r="J2009" s="208">
        <v>77.709999999999994</v>
      </c>
      <c r="K2009" s="209">
        <v>1.25</v>
      </c>
      <c r="L2009" s="208">
        <v>97.14</v>
      </c>
      <c r="M2009" s="207"/>
      <c r="N2009" s="210"/>
      <c r="Z2009" s="193"/>
      <c r="AA2009" s="200"/>
      <c r="AB2009" s="200"/>
      <c r="AD2009" s="109" t="s">
        <v>387</v>
      </c>
      <c r="AG2009" s="200"/>
      <c r="AK2009" s="200"/>
      <c r="AM2009" s="200"/>
    </row>
    <row r="2010" spans="1:39" s="108" customFormat="1" ht="12">
      <c r="A2010" s="205"/>
      <c r="B2010" s="206">
        <v>3</v>
      </c>
      <c r="C2010" s="1141" t="s">
        <v>388</v>
      </c>
      <c r="D2010" s="1141"/>
      <c r="E2010" s="1141"/>
      <c r="F2010" s="207"/>
      <c r="G2010" s="207"/>
      <c r="H2010" s="207"/>
      <c r="I2010" s="207"/>
      <c r="J2010" s="208">
        <v>10.84</v>
      </c>
      <c r="K2010" s="209">
        <v>1.25</v>
      </c>
      <c r="L2010" s="208">
        <v>13.55</v>
      </c>
      <c r="M2010" s="207"/>
      <c r="N2010" s="210"/>
      <c r="Z2010" s="193"/>
      <c r="AA2010" s="200"/>
      <c r="AB2010" s="200"/>
      <c r="AD2010" s="109" t="s">
        <v>388</v>
      </c>
      <c r="AG2010" s="200"/>
      <c r="AK2010" s="200"/>
      <c r="AM2010" s="200"/>
    </row>
    <row r="2011" spans="1:39" s="108" customFormat="1" ht="12">
      <c r="A2011" s="205"/>
      <c r="B2011" s="206">
        <v>4</v>
      </c>
      <c r="C2011" s="1141" t="s">
        <v>447</v>
      </c>
      <c r="D2011" s="1141"/>
      <c r="E2011" s="1141"/>
      <c r="F2011" s="207"/>
      <c r="G2011" s="207"/>
      <c r="H2011" s="207"/>
      <c r="I2011" s="207"/>
      <c r="J2011" s="208">
        <v>46.7</v>
      </c>
      <c r="K2011" s="207"/>
      <c r="L2011" s="208">
        <v>46.7</v>
      </c>
      <c r="M2011" s="207"/>
      <c r="N2011" s="210"/>
      <c r="Z2011" s="193"/>
      <c r="AA2011" s="200"/>
      <c r="AB2011" s="200"/>
      <c r="AD2011" s="109" t="s">
        <v>447</v>
      </c>
      <c r="AG2011" s="200"/>
      <c r="AK2011" s="200"/>
      <c r="AM2011" s="200"/>
    </row>
    <row r="2012" spans="1:39" s="108" customFormat="1" ht="12">
      <c r="A2012" s="205"/>
      <c r="B2012" s="204"/>
      <c r="C2012" s="1141" t="s">
        <v>448</v>
      </c>
      <c r="D2012" s="1141"/>
      <c r="E2012" s="1141"/>
      <c r="F2012" s="207" t="s">
        <v>390</v>
      </c>
      <c r="G2012" s="248">
        <v>18.5</v>
      </c>
      <c r="H2012" s="209">
        <v>1.25</v>
      </c>
      <c r="I2012" s="254">
        <v>23.125</v>
      </c>
      <c r="J2012" s="204"/>
      <c r="K2012" s="207"/>
      <c r="L2012" s="204"/>
      <c r="M2012" s="207"/>
      <c r="N2012" s="210"/>
      <c r="Z2012" s="193"/>
      <c r="AA2012" s="200"/>
      <c r="AB2012" s="200"/>
      <c r="AE2012" s="109" t="s">
        <v>448</v>
      </c>
      <c r="AG2012" s="200"/>
      <c r="AK2012" s="200"/>
      <c r="AM2012" s="200"/>
    </row>
    <row r="2013" spans="1:39" s="108" customFormat="1" ht="12">
      <c r="A2013" s="205"/>
      <c r="B2013" s="204"/>
      <c r="C2013" s="1141" t="s">
        <v>389</v>
      </c>
      <c r="D2013" s="1141"/>
      <c r="E2013" s="1141"/>
      <c r="F2013" s="207" t="s">
        <v>390</v>
      </c>
      <c r="G2013" s="209">
        <v>0.87</v>
      </c>
      <c r="H2013" s="209">
        <v>1.25</v>
      </c>
      <c r="I2013" s="250">
        <v>1.0874999999999999</v>
      </c>
      <c r="J2013" s="204"/>
      <c r="K2013" s="207"/>
      <c r="L2013" s="204"/>
      <c r="M2013" s="207"/>
      <c r="N2013" s="210"/>
      <c r="Z2013" s="193"/>
      <c r="AA2013" s="200"/>
      <c r="AB2013" s="200"/>
      <c r="AE2013" s="109" t="s">
        <v>389</v>
      </c>
      <c r="AG2013" s="200"/>
      <c r="AK2013" s="200"/>
      <c r="AM2013" s="200"/>
    </row>
    <row r="2014" spans="1:39" s="108" customFormat="1" ht="12" customHeight="1">
      <c r="A2014" s="205"/>
      <c r="B2014" s="204"/>
      <c r="C2014" s="1150" t="s">
        <v>391</v>
      </c>
      <c r="D2014" s="1150"/>
      <c r="E2014" s="1150"/>
      <c r="F2014" s="212"/>
      <c r="G2014" s="212"/>
      <c r="H2014" s="212"/>
      <c r="I2014" s="212"/>
      <c r="J2014" s="213">
        <v>290.36</v>
      </c>
      <c r="K2014" s="212"/>
      <c r="L2014" s="213">
        <v>351.28</v>
      </c>
      <c r="M2014" s="212"/>
      <c r="N2014" s="214"/>
      <c r="Z2014" s="193"/>
      <c r="AA2014" s="200"/>
      <c r="AB2014" s="200"/>
      <c r="AF2014" s="109" t="s">
        <v>391</v>
      </c>
      <c r="AG2014" s="200"/>
      <c r="AK2014" s="200"/>
      <c r="AM2014" s="200"/>
    </row>
    <row r="2015" spans="1:39" s="108" customFormat="1" ht="12">
      <c r="A2015" s="205"/>
      <c r="B2015" s="204"/>
      <c r="C2015" s="1141" t="s">
        <v>392</v>
      </c>
      <c r="D2015" s="1141"/>
      <c r="E2015" s="1141"/>
      <c r="F2015" s="207"/>
      <c r="G2015" s="207"/>
      <c r="H2015" s="207"/>
      <c r="I2015" s="207"/>
      <c r="J2015" s="204"/>
      <c r="K2015" s="207"/>
      <c r="L2015" s="208">
        <v>220.99</v>
      </c>
      <c r="M2015" s="207"/>
      <c r="N2015" s="210"/>
      <c r="Z2015" s="193"/>
      <c r="AA2015" s="200"/>
      <c r="AB2015" s="200"/>
      <c r="AE2015" s="109" t="s">
        <v>392</v>
      </c>
      <c r="AG2015" s="200"/>
      <c r="AK2015" s="200"/>
      <c r="AM2015" s="200"/>
    </row>
    <row r="2016" spans="1:39" s="108" customFormat="1" ht="22.5" customHeight="1">
      <c r="A2016" s="205"/>
      <c r="B2016" s="204" t="s">
        <v>916</v>
      </c>
      <c r="C2016" s="1141" t="s">
        <v>917</v>
      </c>
      <c r="D2016" s="1141"/>
      <c r="E2016" s="1141"/>
      <c r="F2016" s="207" t="s">
        <v>395</v>
      </c>
      <c r="G2016" s="215">
        <v>90</v>
      </c>
      <c r="H2016" s="207"/>
      <c r="I2016" s="215">
        <v>90</v>
      </c>
      <c r="J2016" s="204"/>
      <c r="K2016" s="207"/>
      <c r="L2016" s="208">
        <v>198.89</v>
      </c>
      <c r="M2016" s="207"/>
      <c r="N2016" s="210"/>
      <c r="Z2016" s="193"/>
      <c r="AA2016" s="200"/>
      <c r="AB2016" s="200"/>
      <c r="AE2016" s="109" t="s">
        <v>917</v>
      </c>
      <c r="AG2016" s="200"/>
      <c r="AK2016" s="200"/>
      <c r="AM2016" s="200"/>
    </row>
    <row r="2017" spans="1:39" s="108" customFormat="1" ht="22.5" customHeight="1">
      <c r="A2017" s="205"/>
      <c r="B2017" s="204" t="s">
        <v>918</v>
      </c>
      <c r="C2017" s="1141" t="s">
        <v>919</v>
      </c>
      <c r="D2017" s="1141"/>
      <c r="E2017" s="1141"/>
      <c r="F2017" s="207" t="s">
        <v>395</v>
      </c>
      <c r="G2017" s="215">
        <v>46</v>
      </c>
      <c r="H2017" s="207"/>
      <c r="I2017" s="215">
        <v>46</v>
      </c>
      <c r="J2017" s="204"/>
      <c r="K2017" s="207"/>
      <c r="L2017" s="208">
        <v>101.66</v>
      </c>
      <c r="M2017" s="207"/>
      <c r="N2017" s="210"/>
      <c r="Z2017" s="193"/>
      <c r="AA2017" s="200"/>
      <c r="AB2017" s="200"/>
      <c r="AE2017" s="109" t="s">
        <v>919</v>
      </c>
      <c r="AG2017" s="200"/>
      <c r="AK2017" s="200"/>
      <c r="AM2017" s="200"/>
    </row>
    <row r="2018" spans="1:39" s="108" customFormat="1" ht="12" customHeight="1">
      <c r="A2018" s="216"/>
      <c r="B2018" s="217"/>
      <c r="C2018" s="1145" t="s">
        <v>398</v>
      </c>
      <c r="D2018" s="1145"/>
      <c r="E2018" s="1145"/>
      <c r="F2018" s="196"/>
      <c r="G2018" s="196"/>
      <c r="H2018" s="196"/>
      <c r="I2018" s="196"/>
      <c r="J2018" s="198"/>
      <c r="K2018" s="196"/>
      <c r="L2018" s="218">
        <v>651.83000000000004</v>
      </c>
      <c r="M2018" s="212"/>
      <c r="N2018" s="199"/>
      <c r="Z2018" s="193"/>
      <c r="AA2018" s="200"/>
      <c r="AB2018" s="200"/>
      <c r="AG2018" s="200" t="s">
        <v>398</v>
      </c>
      <c r="AK2018" s="200"/>
      <c r="AM2018" s="200"/>
    </row>
    <row r="2019" spans="1:39" s="108" customFormat="1" ht="45" customHeight="1">
      <c r="A2019" s="194" t="s">
        <v>2648</v>
      </c>
      <c r="B2019" s="195" t="s">
        <v>2649</v>
      </c>
      <c r="C2019" s="1145" t="s">
        <v>2650</v>
      </c>
      <c r="D2019" s="1145"/>
      <c r="E2019" s="1145"/>
      <c r="F2019" s="196" t="s">
        <v>960</v>
      </c>
      <c r="G2019" s="196"/>
      <c r="H2019" s="196"/>
      <c r="I2019" s="251">
        <v>1</v>
      </c>
      <c r="J2019" s="222">
        <v>8125.77</v>
      </c>
      <c r="K2019" s="196"/>
      <c r="L2019" s="222">
        <v>8125.77</v>
      </c>
      <c r="M2019" s="196"/>
      <c r="N2019" s="199"/>
      <c r="Z2019" s="193"/>
      <c r="AA2019" s="200"/>
      <c r="AB2019" s="200" t="s">
        <v>2650</v>
      </c>
      <c r="AG2019" s="200"/>
      <c r="AK2019" s="200"/>
      <c r="AM2019" s="200"/>
    </row>
    <row r="2020" spans="1:39" s="108" customFormat="1" ht="12" customHeight="1">
      <c r="A2020" s="216"/>
      <c r="B2020" s="217"/>
      <c r="C2020" s="1141" t="s">
        <v>1043</v>
      </c>
      <c r="D2020" s="1141"/>
      <c r="E2020" s="1141"/>
      <c r="F2020" s="1141"/>
      <c r="G2020" s="1141"/>
      <c r="H2020" s="1141"/>
      <c r="I2020" s="1141"/>
      <c r="J2020" s="1141"/>
      <c r="K2020" s="1141"/>
      <c r="L2020" s="1141"/>
      <c r="M2020" s="1141"/>
      <c r="N2020" s="1146"/>
      <c r="Z2020" s="193"/>
      <c r="AA2020" s="200"/>
      <c r="AB2020" s="200"/>
      <c r="AG2020" s="200"/>
      <c r="AH2020" s="109" t="s">
        <v>1043</v>
      </c>
      <c r="AK2020" s="200"/>
      <c r="AM2020" s="200"/>
    </row>
    <row r="2021" spans="1:39" s="108" customFormat="1" ht="12" customHeight="1">
      <c r="A2021" s="216"/>
      <c r="B2021" s="217"/>
      <c r="C2021" s="1145" t="s">
        <v>398</v>
      </c>
      <c r="D2021" s="1145"/>
      <c r="E2021" s="1145"/>
      <c r="F2021" s="196"/>
      <c r="G2021" s="196"/>
      <c r="H2021" s="196"/>
      <c r="I2021" s="196"/>
      <c r="J2021" s="198"/>
      <c r="K2021" s="196"/>
      <c r="L2021" s="222">
        <v>8125.77</v>
      </c>
      <c r="M2021" s="212"/>
      <c r="N2021" s="199"/>
      <c r="Z2021" s="193"/>
      <c r="AA2021" s="200"/>
      <c r="AB2021" s="200"/>
      <c r="AG2021" s="200" t="s">
        <v>398</v>
      </c>
      <c r="AK2021" s="200"/>
      <c r="AM2021" s="200"/>
    </row>
    <row r="2022" spans="1:39" s="108" customFormat="1" ht="22.5" customHeight="1">
      <c r="A2022" s="194" t="s">
        <v>2651</v>
      </c>
      <c r="B2022" s="195" t="s">
        <v>2652</v>
      </c>
      <c r="C2022" s="1145" t="s">
        <v>2653</v>
      </c>
      <c r="D2022" s="1145"/>
      <c r="E2022" s="1145"/>
      <c r="F2022" s="196" t="s">
        <v>486</v>
      </c>
      <c r="G2022" s="196"/>
      <c r="H2022" s="196"/>
      <c r="I2022" s="251">
        <v>1</v>
      </c>
      <c r="J2022" s="222">
        <v>5415.89</v>
      </c>
      <c r="K2022" s="196"/>
      <c r="L2022" s="222">
        <v>5415.89</v>
      </c>
      <c r="M2022" s="196"/>
      <c r="N2022" s="199"/>
      <c r="Z2022" s="193"/>
      <c r="AA2022" s="200"/>
      <c r="AB2022" s="200" t="s">
        <v>2653</v>
      </c>
      <c r="AG2022" s="200"/>
      <c r="AK2022" s="200"/>
      <c r="AM2022" s="200"/>
    </row>
    <row r="2023" spans="1:39" s="108" customFormat="1" ht="12" customHeight="1">
      <c r="A2023" s="216"/>
      <c r="B2023" s="217"/>
      <c r="C2023" s="1141" t="s">
        <v>1043</v>
      </c>
      <c r="D2023" s="1141"/>
      <c r="E2023" s="1141"/>
      <c r="F2023" s="1141"/>
      <c r="G2023" s="1141"/>
      <c r="H2023" s="1141"/>
      <c r="I2023" s="1141"/>
      <c r="J2023" s="1141"/>
      <c r="K2023" s="1141"/>
      <c r="L2023" s="1141"/>
      <c r="M2023" s="1141"/>
      <c r="N2023" s="1146"/>
      <c r="Z2023" s="193"/>
      <c r="AA2023" s="200"/>
      <c r="AB2023" s="200"/>
      <c r="AG2023" s="200"/>
      <c r="AH2023" s="109" t="s">
        <v>1043</v>
      </c>
      <c r="AK2023" s="200"/>
      <c r="AM2023" s="200"/>
    </row>
    <row r="2024" spans="1:39" s="108" customFormat="1" ht="12" customHeight="1">
      <c r="A2024" s="216"/>
      <c r="B2024" s="217"/>
      <c r="C2024" s="1145" t="s">
        <v>398</v>
      </c>
      <c r="D2024" s="1145"/>
      <c r="E2024" s="1145"/>
      <c r="F2024" s="196"/>
      <c r="G2024" s="196"/>
      <c r="H2024" s="196"/>
      <c r="I2024" s="196"/>
      <c r="J2024" s="198"/>
      <c r="K2024" s="196"/>
      <c r="L2024" s="222">
        <v>5415.89</v>
      </c>
      <c r="M2024" s="212"/>
      <c r="N2024" s="199"/>
      <c r="Z2024" s="193"/>
      <c r="AA2024" s="200"/>
      <c r="AB2024" s="200"/>
      <c r="AG2024" s="200" t="s">
        <v>398</v>
      </c>
      <c r="AK2024" s="200"/>
      <c r="AM2024" s="200"/>
    </row>
    <row r="2025" spans="1:39" s="108" customFormat="1" ht="1.5" customHeight="1">
      <c r="A2025" s="224"/>
      <c r="B2025" s="217"/>
      <c r="C2025" s="217"/>
      <c r="D2025" s="217"/>
      <c r="E2025" s="217"/>
      <c r="F2025" s="225"/>
      <c r="G2025" s="225"/>
      <c r="H2025" s="225"/>
      <c r="I2025" s="225"/>
      <c r="J2025" s="226"/>
      <c r="K2025" s="225"/>
      <c r="L2025" s="226"/>
      <c r="M2025" s="207"/>
      <c r="N2025" s="226"/>
      <c r="Z2025" s="193"/>
      <c r="AA2025" s="200"/>
      <c r="AB2025" s="200"/>
      <c r="AG2025" s="200"/>
      <c r="AK2025" s="200"/>
      <c r="AM2025" s="200"/>
    </row>
    <row r="2026" spans="1:39" s="108" customFormat="1" ht="12" customHeight="1">
      <c r="A2026" s="227"/>
      <c r="B2026" s="198"/>
      <c r="C2026" s="1145" t="s">
        <v>2654</v>
      </c>
      <c r="D2026" s="1145"/>
      <c r="E2026" s="1145"/>
      <c r="F2026" s="1145"/>
      <c r="G2026" s="1145"/>
      <c r="H2026" s="1145"/>
      <c r="I2026" s="1145"/>
      <c r="J2026" s="1145"/>
      <c r="K2026" s="1145"/>
      <c r="L2026" s="228"/>
      <c r="M2026" s="229"/>
      <c r="N2026" s="230"/>
      <c r="Z2026" s="193"/>
      <c r="AA2026" s="200"/>
      <c r="AB2026" s="200"/>
      <c r="AG2026" s="200"/>
      <c r="AK2026" s="200" t="s">
        <v>2654</v>
      </c>
      <c r="AM2026" s="200"/>
    </row>
    <row r="2027" spans="1:39" s="108" customFormat="1" ht="12" customHeight="1">
      <c r="A2027" s="231"/>
      <c r="B2027" s="204"/>
      <c r="C2027" s="1141" t="s">
        <v>416</v>
      </c>
      <c r="D2027" s="1141"/>
      <c r="E2027" s="1141"/>
      <c r="F2027" s="1141"/>
      <c r="G2027" s="1141"/>
      <c r="H2027" s="1141"/>
      <c r="I2027" s="1141"/>
      <c r="J2027" s="1141"/>
      <c r="K2027" s="1141"/>
      <c r="L2027" s="257">
        <v>351.28</v>
      </c>
      <c r="M2027" s="233"/>
      <c r="N2027" s="234"/>
      <c r="Z2027" s="193"/>
      <c r="AA2027" s="200"/>
      <c r="AB2027" s="200"/>
      <c r="AG2027" s="200"/>
      <c r="AK2027" s="200"/>
      <c r="AL2027" s="109" t="s">
        <v>416</v>
      </c>
      <c r="AM2027" s="200"/>
    </row>
    <row r="2028" spans="1:39" s="108" customFormat="1" ht="12" customHeight="1">
      <c r="A2028" s="231"/>
      <c r="B2028" s="204"/>
      <c r="C2028" s="1141" t="s">
        <v>417</v>
      </c>
      <c r="D2028" s="1141"/>
      <c r="E2028" s="1141"/>
      <c r="F2028" s="1141"/>
      <c r="G2028" s="1141"/>
      <c r="H2028" s="1141"/>
      <c r="I2028" s="1141"/>
      <c r="J2028" s="1141"/>
      <c r="K2028" s="1141"/>
      <c r="L2028" s="236"/>
      <c r="M2028" s="233"/>
      <c r="N2028" s="234"/>
      <c r="Z2028" s="193"/>
      <c r="AA2028" s="200"/>
      <c r="AB2028" s="200"/>
      <c r="AG2028" s="200"/>
      <c r="AK2028" s="200"/>
      <c r="AL2028" s="109" t="s">
        <v>417</v>
      </c>
      <c r="AM2028" s="200"/>
    </row>
    <row r="2029" spans="1:39" s="108" customFormat="1" ht="12" customHeight="1">
      <c r="A2029" s="231"/>
      <c r="B2029" s="204"/>
      <c r="C2029" s="1141" t="s">
        <v>488</v>
      </c>
      <c r="D2029" s="1141"/>
      <c r="E2029" s="1141"/>
      <c r="F2029" s="1141"/>
      <c r="G2029" s="1141"/>
      <c r="H2029" s="1141"/>
      <c r="I2029" s="1141"/>
      <c r="J2029" s="1141"/>
      <c r="K2029" s="1141"/>
      <c r="L2029" s="257">
        <v>207.44</v>
      </c>
      <c r="M2029" s="233"/>
      <c r="N2029" s="234"/>
      <c r="Z2029" s="193"/>
      <c r="AA2029" s="200"/>
      <c r="AB2029" s="200"/>
      <c r="AG2029" s="200"/>
      <c r="AK2029" s="200"/>
      <c r="AL2029" s="109" t="s">
        <v>488</v>
      </c>
      <c r="AM2029" s="200"/>
    </row>
    <row r="2030" spans="1:39" s="108" customFormat="1" ht="12" customHeight="1">
      <c r="A2030" s="231"/>
      <c r="B2030" s="204"/>
      <c r="C2030" s="1141" t="s">
        <v>418</v>
      </c>
      <c r="D2030" s="1141"/>
      <c r="E2030" s="1141"/>
      <c r="F2030" s="1141"/>
      <c r="G2030" s="1141"/>
      <c r="H2030" s="1141"/>
      <c r="I2030" s="1141"/>
      <c r="J2030" s="1141"/>
      <c r="K2030" s="1141"/>
      <c r="L2030" s="257">
        <v>97.14</v>
      </c>
      <c r="M2030" s="233"/>
      <c r="N2030" s="234"/>
      <c r="Z2030" s="193"/>
      <c r="AA2030" s="200"/>
      <c r="AB2030" s="200"/>
      <c r="AG2030" s="200"/>
      <c r="AK2030" s="200"/>
      <c r="AL2030" s="109" t="s">
        <v>418</v>
      </c>
      <c r="AM2030" s="200"/>
    </row>
    <row r="2031" spans="1:39" s="108" customFormat="1" ht="12" customHeight="1">
      <c r="A2031" s="231"/>
      <c r="B2031" s="204"/>
      <c r="C2031" s="1141" t="s">
        <v>419</v>
      </c>
      <c r="D2031" s="1141"/>
      <c r="E2031" s="1141"/>
      <c r="F2031" s="1141"/>
      <c r="G2031" s="1141"/>
      <c r="H2031" s="1141"/>
      <c r="I2031" s="1141"/>
      <c r="J2031" s="1141"/>
      <c r="K2031" s="1141"/>
      <c r="L2031" s="257">
        <v>13.55</v>
      </c>
      <c r="M2031" s="233"/>
      <c r="N2031" s="234"/>
      <c r="Z2031" s="193"/>
      <c r="AA2031" s="200"/>
      <c r="AB2031" s="200"/>
      <c r="AG2031" s="200"/>
      <c r="AK2031" s="200"/>
      <c r="AL2031" s="109" t="s">
        <v>419</v>
      </c>
      <c r="AM2031" s="200"/>
    </row>
    <row r="2032" spans="1:39" s="108" customFormat="1" ht="12" customHeight="1">
      <c r="A2032" s="231"/>
      <c r="B2032" s="204"/>
      <c r="C2032" s="1141" t="s">
        <v>420</v>
      </c>
      <c r="D2032" s="1141"/>
      <c r="E2032" s="1141"/>
      <c r="F2032" s="1141"/>
      <c r="G2032" s="1141"/>
      <c r="H2032" s="1141"/>
      <c r="I2032" s="1141"/>
      <c r="J2032" s="1141"/>
      <c r="K2032" s="1141"/>
      <c r="L2032" s="257">
        <v>46.7</v>
      </c>
      <c r="M2032" s="233"/>
      <c r="N2032" s="234"/>
      <c r="Z2032" s="193"/>
      <c r="AA2032" s="200"/>
      <c r="AB2032" s="200"/>
      <c r="AG2032" s="200"/>
      <c r="AK2032" s="200"/>
      <c r="AL2032" s="109" t="s">
        <v>420</v>
      </c>
      <c r="AM2032" s="200"/>
    </row>
    <row r="2033" spans="1:39" s="108" customFormat="1" ht="12" customHeight="1">
      <c r="A2033" s="231"/>
      <c r="B2033" s="204"/>
      <c r="C2033" s="1141" t="s">
        <v>910</v>
      </c>
      <c r="D2033" s="1141"/>
      <c r="E2033" s="1141"/>
      <c r="F2033" s="1141"/>
      <c r="G2033" s="1141"/>
      <c r="H2033" s="1141"/>
      <c r="I2033" s="1141"/>
      <c r="J2033" s="1141"/>
      <c r="K2033" s="1141"/>
      <c r="L2033" s="257">
        <v>651.83000000000004</v>
      </c>
      <c r="M2033" s="233"/>
      <c r="N2033" s="234"/>
      <c r="Z2033" s="193"/>
      <c r="AA2033" s="200"/>
      <c r="AB2033" s="200"/>
      <c r="AG2033" s="200"/>
      <c r="AK2033" s="200"/>
      <c r="AL2033" s="109" t="s">
        <v>910</v>
      </c>
      <c r="AM2033" s="200"/>
    </row>
    <row r="2034" spans="1:39" s="108" customFormat="1" ht="12" customHeight="1">
      <c r="A2034" s="231"/>
      <c r="B2034" s="204"/>
      <c r="C2034" s="1141" t="s">
        <v>417</v>
      </c>
      <c r="D2034" s="1141"/>
      <c r="E2034" s="1141"/>
      <c r="F2034" s="1141"/>
      <c r="G2034" s="1141"/>
      <c r="H2034" s="1141"/>
      <c r="I2034" s="1141"/>
      <c r="J2034" s="1141"/>
      <c r="K2034" s="1141"/>
      <c r="L2034" s="236"/>
      <c r="M2034" s="233"/>
      <c r="N2034" s="234"/>
      <c r="Z2034" s="193"/>
      <c r="AA2034" s="200"/>
      <c r="AB2034" s="200"/>
      <c r="AG2034" s="200"/>
      <c r="AK2034" s="200"/>
      <c r="AL2034" s="109" t="s">
        <v>417</v>
      </c>
      <c r="AM2034" s="200"/>
    </row>
    <row r="2035" spans="1:39" s="108" customFormat="1" ht="12" customHeight="1">
      <c r="A2035" s="231"/>
      <c r="B2035" s="204"/>
      <c r="C2035" s="1141" t="s">
        <v>489</v>
      </c>
      <c r="D2035" s="1141"/>
      <c r="E2035" s="1141"/>
      <c r="F2035" s="1141"/>
      <c r="G2035" s="1141"/>
      <c r="H2035" s="1141"/>
      <c r="I2035" s="1141"/>
      <c r="J2035" s="1141"/>
      <c r="K2035" s="1141"/>
      <c r="L2035" s="257">
        <v>207.44</v>
      </c>
      <c r="M2035" s="233"/>
      <c r="N2035" s="234"/>
      <c r="Z2035" s="193"/>
      <c r="AA2035" s="200"/>
      <c r="AB2035" s="200"/>
      <c r="AG2035" s="200"/>
      <c r="AK2035" s="200"/>
      <c r="AL2035" s="109" t="s">
        <v>489</v>
      </c>
      <c r="AM2035" s="200"/>
    </row>
    <row r="2036" spans="1:39" s="108" customFormat="1" ht="12" customHeight="1">
      <c r="A2036" s="231"/>
      <c r="B2036" s="204"/>
      <c r="C2036" s="1141" t="s">
        <v>490</v>
      </c>
      <c r="D2036" s="1141"/>
      <c r="E2036" s="1141"/>
      <c r="F2036" s="1141"/>
      <c r="G2036" s="1141"/>
      <c r="H2036" s="1141"/>
      <c r="I2036" s="1141"/>
      <c r="J2036" s="1141"/>
      <c r="K2036" s="1141"/>
      <c r="L2036" s="257">
        <v>97.14</v>
      </c>
      <c r="M2036" s="233"/>
      <c r="N2036" s="234"/>
      <c r="Z2036" s="193"/>
      <c r="AA2036" s="200"/>
      <c r="AB2036" s="200"/>
      <c r="AG2036" s="200"/>
      <c r="AK2036" s="200"/>
      <c r="AL2036" s="109" t="s">
        <v>490</v>
      </c>
      <c r="AM2036" s="200"/>
    </row>
    <row r="2037" spans="1:39" s="108" customFormat="1" ht="12" customHeight="1">
      <c r="A2037" s="231"/>
      <c r="B2037" s="204"/>
      <c r="C2037" s="1141" t="s">
        <v>491</v>
      </c>
      <c r="D2037" s="1141"/>
      <c r="E2037" s="1141"/>
      <c r="F2037" s="1141"/>
      <c r="G2037" s="1141"/>
      <c r="H2037" s="1141"/>
      <c r="I2037" s="1141"/>
      <c r="J2037" s="1141"/>
      <c r="K2037" s="1141"/>
      <c r="L2037" s="257">
        <v>13.55</v>
      </c>
      <c r="M2037" s="233"/>
      <c r="N2037" s="234"/>
      <c r="Z2037" s="193"/>
      <c r="AA2037" s="200"/>
      <c r="AB2037" s="200"/>
      <c r="AG2037" s="200"/>
      <c r="AK2037" s="200"/>
      <c r="AL2037" s="109" t="s">
        <v>491</v>
      </c>
      <c r="AM2037" s="200"/>
    </row>
    <row r="2038" spans="1:39" s="108" customFormat="1" ht="12" customHeight="1">
      <c r="A2038" s="231"/>
      <c r="B2038" s="204"/>
      <c r="C2038" s="1141" t="s">
        <v>492</v>
      </c>
      <c r="D2038" s="1141"/>
      <c r="E2038" s="1141"/>
      <c r="F2038" s="1141"/>
      <c r="G2038" s="1141"/>
      <c r="H2038" s="1141"/>
      <c r="I2038" s="1141"/>
      <c r="J2038" s="1141"/>
      <c r="K2038" s="1141"/>
      <c r="L2038" s="257">
        <v>46.7</v>
      </c>
      <c r="M2038" s="233"/>
      <c r="N2038" s="234"/>
      <c r="Z2038" s="193"/>
      <c r="AA2038" s="200"/>
      <c r="AB2038" s="200"/>
      <c r="AG2038" s="200"/>
      <c r="AK2038" s="200"/>
      <c r="AL2038" s="109" t="s">
        <v>492</v>
      </c>
      <c r="AM2038" s="200"/>
    </row>
    <row r="2039" spans="1:39" s="108" customFormat="1" ht="12" customHeight="1">
      <c r="A2039" s="231"/>
      <c r="B2039" s="204"/>
      <c r="C2039" s="1141" t="s">
        <v>493</v>
      </c>
      <c r="D2039" s="1141"/>
      <c r="E2039" s="1141"/>
      <c r="F2039" s="1141"/>
      <c r="G2039" s="1141"/>
      <c r="H2039" s="1141"/>
      <c r="I2039" s="1141"/>
      <c r="J2039" s="1141"/>
      <c r="K2039" s="1141"/>
      <c r="L2039" s="257">
        <v>198.89</v>
      </c>
      <c r="M2039" s="233"/>
      <c r="N2039" s="234"/>
      <c r="Z2039" s="193"/>
      <c r="AA2039" s="200"/>
      <c r="AB2039" s="200"/>
      <c r="AG2039" s="200"/>
      <c r="AK2039" s="200"/>
      <c r="AL2039" s="109" t="s">
        <v>493</v>
      </c>
      <c r="AM2039" s="200"/>
    </row>
    <row r="2040" spans="1:39" s="108" customFormat="1" ht="12" customHeight="1">
      <c r="A2040" s="231"/>
      <c r="B2040" s="204"/>
      <c r="C2040" s="1141" t="s">
        <v>494</v>
      </c>
      <c r="D2040" s="1141"/>
      <c r="E2040" s="1141"/>
      <c r="F2040" s="1141"/>
      <c r="G2040" s="1141"/>
      <c r="H2040" s="1141"/>
      <c r="I2040" s="1141"/>
      <c r="J2040" s="1141"/>
      <c r="K2040" s="1141"/>
      <c r="L2040" s="257">
        <v>101.66</v>
      </c>
      <c r="M2040" s="233"/>
      <c r="N2040" s="234"/>
      <c r="Z2040" s="193"/>
      <c r="AA2040" s="200"/>
      <c r="AB2040" s="200"/>
      <c r="AG2040" s="200"/>
      <c r="AK2040" s="200"/>
      <c r="AL2040" s="109" t="s">
        <v>494</v>
      </c>
      <c r="AM2040" s="200"/>
    </row>
    <row r="2041" spans="1:39" s="108" customFormat="1" ht="12" customHeight="1">
      <c r="A2041" s="231"/>
      <c r="B2041" s="204"/>
      <c r="C2041" s="1141" t="s">
        <v>1100</v>
      </c>
      <c r="D2041" s="1141"/>
      <c r="E2041" s="1141"/>
      <c r="F2041" s="1141"/>
      <c r="G2041" s="1141"/>
      <c r="H2041" s="1141"/>
      <c r="I2041" s="1141"/>
      <c r="J2041" s="1141"/>
      <c r="K2041" s="1141"/>
      <c r="L2041" s="232">
        <v>13541.66</v>
      </c>
      <c r="M2041" s="233"/>
      <c r="N2041" s="234"/>
      <c r="Z2041" s="193"/>
      <c r="AA2041" s="200"/>
      <c r="AB2041" s="200"/>
      <c r="AG2041" s="200"/>
      <c r="AK2041" s="200"/>
      <c r="AL2041" s="109" t="s">
        <v>1100</v>
      </c>
      <c r="AM2041" s="200"/>
    </row>
    <row r="2042" spans="1:39" s="108" customFormat="1" ht="12" customHeight="1">
      <c r="A2042" s="231"/>
      <c r="B2042" s="204"/>
      <c r="C2042" s="1141" t="s">
        <v>1102</v>
      </c>
      <c r="D2042" s="1141"/>
      <c r="E2042" s="1141"/>
      <c r="F2042" s="1141"/>
      <c r="G2042" s="1141"/>
      <c r="H2042" s="1141"/>
      <c r="I2042" s="1141"/>
      <c r="J2042" s="1141"/>
      <c r="K2042" s="1141"/>
      <c r="L2042" s="232">
        <v>13541.66</v>
      </c>
      <c r="M2042" s="233"/>
      <c r="N2042" s="234"/>
      <c r="Z2042" s="193"/>
      <c r="AA2042" s="200"/>
      <c r="AB2042" s="200"/>
      <c r="AG2042" s="200"/>
      <c r="AK2042" s="200"/>
      <c r="AL2042" s="109" t="s">
        <v>1102</v>
      </c>
      <c r="AM2042" s="200"/>
    </row>
    <row r="2043" spans="1:39" s="108" customFormat="1" ht="12" customHeight="1">
      <c r="A2043" s="231"/>
      <c r="B2043" s="204"/>
      <c r="C2043" s="1141" t="s">
        <v>431</v>
      </c>
      <c r="D2043" s="1141"/>
      <c r="E2043" s="1141"/>
      <c r="F2043" s="1141"/>
      <c r="G2043" s="1141"/>
      <c r="H2043" s="1141"/>
      <c r="I2043" s="1141"/>
      <c r="J2043" s="1141"/>
      <c r="K2043" s="1141"/>
      <c r="L2043" s="257">
        <v>220.99</v>
      </c>
      <c r="M2043" s="233"/>
      <c r="N2043" s="234"/>
      <c r="Z2043" s="193"/>
      <c r="AA2043" s="200"/>
      <c r="AB2043" s="200"/>
      <c r="AG2043" s="200"/>
      <c r="AK2043" s="200"/>
      <c r="AL2043" s="109" t="s">
        <v>431</v>
      </c>
      <c r="AM2043" s="200"/>
    </row>
    <row r="2044" spans="1:39" s="108" customFormat="1" ht="12" customHeight="1">
      <c r="A2044" s="231"/>
      <c r="B2044" s="204"/>
      <c r="C2044" s="1141" t="s">
        <v>432</v>
      </c>
      <c r="D2044" s="1141"/>
      <c r="E2044" s="1141"/>
      <c r="F2044" s="1141"/>
      <c r="G2044" s="1141"/>
      <c r="H2044" s="1141"/>
      <c r="I2044" s="1141"/>
      <c r="J2044" s="1141"/>
      <c r="K2044" s="1141"/>
      <c r="L2044" s="257">
        <v>198.89</v>
      </c>
      <c r="M2044" s="233"/>
      <c r="N2044" s="234"/>
      <c r="Z2044" s="193"/>
      <c r="AA2044" s="200"/>
      <c r="AB2044" s="200"/>
      <c r="AG2044" s="200"/>
      <c r="AK2044" s="200"/>
      <c r="AL2044" s="109" t="s">
        <v>432</v>
      </c>
      <c r="AM2044" s="200"/>
    </row>
    <row r="2045" spans="1:39" s="108" customFormat="1" ht="12" customHeight="1">
      <c r="A2045" s="231"/>
      <c r="B2045" s="204"/>
      <c r="C2045" s="1141" t="s">
        <v>433</v>
      </c>
      <c r="D2045" s="1141"/>
      <c r="E2045" s="1141"/>
      <c r="F2045" s="1141"/>
      <c r="G2045" s="1141"/>
      <c r="H2045" s="1141"/>
      <c r="I2045" s="1141"/>
      <c r="J2045" s="1141"/>
      <c r="K2045" s="1141"/>
      <c r="L2045" s="257">
        <v>101.66</v>
      </c>
      <c r="M2045" s="233"/>
      <c r="N2045" s="234"/>
      <c r="Z2045" s="193"/>
      <c r="AA2045" s="200"/>
      <c r="AB2045" s="200"/>
      <c r="AG2045" s="200"/>
      <c r="AK2045" s="200"/>
      <c r="AL2045" s="109" t="s">
        <v>433</v>
      </c>
      <c r="AM2045" s="200"/>
    </row>
    <row r="2046" spans="1:39" s="108" customFormat="1" ht="12" customHeight="1">
      <c r="A2046" s="231"/>
      <c r="B2046" s="226"/>
      <c r="C2046" s="1142" t="s">
        <v>2655</v>
      </c>
      <c r="D2046" s="1142"/>
      <c r="E2046" s="1142"/>
      <c r="F2046" s="1142"/>
      <c r="G2046" s="1142"/>
      <c r="H2046" s="1142"/>
      <c r="I2046" s="1142"/>
      <c r="J2046" s="1142"/>
      <c r="K2046" s="1142"/>
      <c r="L2046" s="239">
        <v>14193.49</v>
      </c>
      <c r="M2046" s="240"/>
      <c r="N2046" s="253"/>
      <c r="Z2046" s="193"/>
      <c r="AA2046" s="200"/>
      <c r="AB2046" s="200"/>
      <c r="AG2046" s="200"/>
      <c r="AK2046" s="200"/>
      <c r="AM2046" s="200" t="s">
        <v>2655</v>
      </c>
    </row>
    <row r="2047" spans="1:39" s="108" customFormat="1" ht="12" customHeight="1">
      <c r="A2047" s="1089" t="s">
        <v>2656</v>
      </c>
      <c r="B2047" s="1090"/>
      <c r="C2047" s="1090"/>
      <c r="D2047" s="1090"/>
      <c r="E2047" s="1090"/>
      <c r="F2047" s="1090"/>
      <c r="G2047" s="1090"/>
      <c r="H2047" s="1090"/>
      <c r="I2047" s="1090"/>
      <c r="J2047" s="1090"/>
      <c r="K2047" s="1090"/>
      <c r="L2047" s="1090"/>
      <c r="M2047" s="1090"/>
      <c r="N2047" s="1095"/>
      <c r="Z2047" s="193" t="s">
        <v>2656</v>
      </c>
      <c r="AA2047" s="200"/>
      <c r="AB2047" s="200"/>
      <c r="AG2047" s="200"/>
      <c r="AK2047" s="200"/>
      <c r="AM2047" s="200"/>
    </row>
    <row r="2048" spans="1:39" s="108" customFormat="1" ht="22.5" customHeight="1">
      <c r="A2048" s="194" t="s">
        <v>2657</v>
      </c>
      <c r="B2048" s="195" t="s">
        <v>2658</v>
      </c>
      <c r="C2048" s="1145" t="s">
        <v>2659</v>
      </c>
      <c r="D2048" s="1145"/>
      <c r="E2048" s="1145"/>
      <c r="F2048" s="196" t="s">
        <v>486</v>
      </c>
      <c r="G2048" s="196"/>
      <c r="H2048" s="196"/>
      <c r="I2048" s="251">
        <v>54</v>
      </c>
      <c r="J2048" s="198"/>
      <c r="K2048" s="196"/>
      <c r="L2048" s="198"/>
      <c r="M2048" s="196"/>
      <c r="N2048" s="199"/>
      <c r="Z2048" s="193"/>
      <c r="AA2048" s="200"/>
      <c r="AB2048" s="200" t="s">
        <v>2659</v>
      </c>
      <c r="AG2048" s="200"/>
      <c r="AK2048" s="200"/>
      <c r="AM2048" s="200"/>
    </row>
    <row r="2049" spans="1:39" s="108" customFormat="1" ht="33.75" customHeight="1">
      <c r="A2049" s="203"/>
      <c r="B2049" s="204" t="s">
        <v>385</v>
      </c>
      <c r="C2049" s="1141" t="s">
        <v>386</v>
      </c>
      <c r="D2049" s="1141"/>
      <c r="E2049" s="1141"/>
      <c r="F2049" s="1141"/>
      <c r="G2049" s="1141"/>
      <c r="H2049" s="1141"/>
      <c r="I2049" s="1141"/>
      <c r="J2049" s="1141"/>
      <c r="K2049" s="1141"/>
      <c r="L2049" s="1141"/>
      <c r="M2049" s="1141"/>
      <c r="N2049" s="1146"/>
      <c r="Z2049" s="193"/>
      <c r="AA2049" s="200"/>
      <c r="AB2049" s="200"/>
      <c r="AC2049" s="109" t="s">
        <v>386</v>
      </c>
      <c r="AG2049" s="200"/>
      <c r="AK2049" s="200"/>
      <c r="AM2049" s="200"/>
    </row>
    <row r="2050" spans="1:39" s="108" customFormat="1" ht="12">
      <c r="A2050" s="205"/>
      <c r="B2050" s="206">
        <v>1</v>
      </c>
      <c r="C2050" s="1141" t="s">
        <v>446</v>
      </c>
      <c r="D2050" s="1141"/>
      <c r="E2050" s="1141"/>
      <c r="F2050" s="207"/>
      <c r="G2050" s="207"/>
      <c r="H2050" s="207"/>
      <c r="I2050" s="207"/>
      <c r="J2050" s="208">
        <v>29.21</v>
      </c>
      <c r="K2050" s="209">
        <v>1.25</v>
      </c>
      <c r="L2050" s="220">
        <v>1971.68</v>
      </c>
      <c r="M2050" s="207"/>
      <c r="N2050" s="210"/>
      <c r="Z2050" s="193"/>
      <c r="AA2050" s="200"/>
      <c r="AB2050" s="200"/>
      <c r="AD2050" s="109" t="s">
        <v>446</v>
      </c>
      <c r="AG2050" s="200"/>
      <c r="AK2050" s="200"/>
      <c r="AM2050" s="200"/>
    </row>
    <row r="2051" spans="1:39" s="108" customFormat="1" ht="12">
      <c r="A2051" s="205"/>
      <c r="B2051" s="206">
        <v>4</v>
      </c>
      <c r="C2051" s="1141" t="s">
        <v>447</v>
      </c>
      <c r="D2051" s="1141"/>
      <c r="E2051" s="1141"/>
      <c r="F2051" s="207"/>
      <c r="G2051" s="207"/>
      <c r="H2051" s="207"/>
      <c r="I2051" s="207"/>
      <c r="J2051" s="208">
        <v>0.57999999999999996</v>
      </c>
      <c r="K2051" s="207"/>
      <c r="L2051" s="208">
        <v>31.32</v>
      </c>
      <c r="M2051" s="207"/>
      <c r="N2051" s="210"/>
      <c r="Z2051" s="193"/>
      <c r="AA2051" s="200"/>
      <c r="AB2051" s="200"/>
      <c r="AD2051" s="109" t="s">
        <v>447</v>
      </c>
      <c r="AG2051" s="200"/>
      <c r="AK2051" s="200"/>
      <c r="AM2051" s="200"/>
    </row>
    <row r="2052" spans="1:39" s="108" customFormat="1" ht="12">
      <c r="A2052" s="205"/>
      <c r="B2052" s="204"/>
      <c r="C2052" s="1141" t="s">
        <v>448</v>
      </c>
      <c r="D2052" s="1141"/>
      <c r="E2052" s="1141"/>
      <c r="F2052" s="207" t="s">
        <v>390</v>
      </c>
      <c r="G2052" s="209">
        <v>2.67</v>
      </c>
      <c r="H2052" s="209">
        <v>1.25</v>
      </c>
      <c r="I2052" s="254">
        <v>180.22499999999999</v>
      </c>
      <c r="J2052" s="204"/>
      <c r="K2052" s="207"/>
      <c r="L2052" s="204"/>
      <c r="M2052" s="207"/>
      <c r="N2052" s="210"/>
      <c r="Z2052" s="193"/>
      <c r="AA2052" s="200"/>
      <c r="AB2052" s="200"/>
      <c r="AE2052" s="109" t="s">
        <v>448</v>
      </c>
      <c r="AG2052" s="200"/>
      <c r="AK2052" s="200"/>
      <c r="AM2052" s="200"/>
    </row>
    <row r="2053" spans="1:39" s="108" customFormat="1" ht="12" customHeight="1">
      <c r="A2053" s="205"/>
      <c r="B2053" s="204"/>
      <c r="C2053" s="1150" t="s">
        <v>391</v>
      </c>
      <c r="D2053" s="1150"/>
      <c r="E2053" s="1150"/>
      <c r="F2053" s="212"/>
      <c r="G2053" s="212"/>
      <c r="H2053" s="212"/>
      <c r="I2053" s="212"/>
      <c r="J2053" s="213">
        <v>29.79</v>
      </c>
      <c r="K2053" s="212"/>
      <c r="L2053" s="221">
        <v>2003</v>
      </c>
      <c r="M2053" s="212"/>
      <c r="N2053" s="214"/>
      <c r="Z2053" s="193"/>
      <c r="AA2053" s="200"/>
      <c r="AB2053" s="200"/>
      <c r="AF2053" s="109" t="s">
        <v>391</v>
      </c>
      <c r="AG2053" s="200"/>
      <c r="AK2053" s="200"/>
      <c r="AM2053" s="200"/>
    </row>
    <row r="2054" spans="1:39" s="108" customFormat="1" ht="12">
      <c r="A2054" s="205"/>
      <c r="B2054" s="204"/>
      <c r="C2054" s="1141" t="s">
        <v>392</v>
      </c>
      <c r="D2054" s="1141"/>
      <c r="E2054" s="1141"/>
      <c r="F2054" s="207"/>
      <c r="G2054" s="207"/>
      <c r="H2054" s="207"/>
      <c r="I2054" s="207"/>
      <c r="J2054" s="204"/>
      <c r="K2054" s="207"/>
      <c r="L2054" s="220">
        <v>1971.68</v>
      </c>
      <c r="M2054" s="207"/>
      <c r="N2054" s="210"/>
      <c r="Z2054" s="193"/>
      <c r="AA2054" s="200"/>
      <c r="AB2054" s="200"/>
      <c r="AE2054" s="109" t="s">
        <v>392</v>
      </c>
      <c r="AG2054" s="200"/>
      <c r="AK2054" s="200"/>
      <c r="AM2054" s="200"/>
    </row>
    <row r="2055" spans="1:39" s="108" customFormat="1" ht="22.5" customHeight="1">
      <c r="A2055" s="205"/>
      <c r="B2055" s="204" t="s">
        <v>1014</v>
      </c>
      <c r="C2055" s="1141" t="s">
        <v>1015</v>
      </c>
      <c r="D2055" s="1141"/>
      <c r="E2055" s="1141"/>
      <c r="F2055" s="207" t="s">
        <v>395</v>
      </c>
      <c r="G2055" s="215">
        <v>90</v>
      </c>
      <c r="H2055" s="207"/>
      <c r="I2055" s="215">
        <v>90</v>
      </c>
      <c r="J2055" s="204"/>
      <c r="K2055" s="207"/>
      <c r="L2055" s="220">
        <v>1774.51</v>
      </c>
      <c r="M2055" s="207"/>
      <c r="N2055" s="210"/>
      <c r="Z2055" s="193"/>
      <c r="AA2055" s="200"/>
      <c r="AB2055" s="200"/>
      <c r="AE2055" s="109" t="s">
        <v>1015</v>
      </c>
      <c r="AG2055" s="200"/>
      <c r="AK2055" s="200"/>
      <c r="AM2055" s="200"/>
    </row>
    <row r="2056" spans="1:39" s="108" customFormat="1" ht="22.5" customHeight="1">
      <c r="A2056" s="205"/>
      <c r="B2056" s="204" t="s">
        <v>1016</v>
      </c>
      <c r="C2056" s="1141" t="s">
        <v>1017</v>
      </c>
      <c r="D2056" s="1141"/>
      <c r="E2056" s="1141"/>
      <c r="F2056" s="207" t="s">
        <v>395</v>
      </c>
      <c r="G2056" s="215">
        <v>46</v>
      </c>
      <c r="H2056" s="207"/>
      <c r="I2056" s="215">
        <v>46</v>
      </c>
      <c r="J2056" s="204"/>
      <c r="K2056" s="207"/>
      <c r="L2056" s="208">
        <v>906.97</v>
      </c>
      <c r="M2056" s="207"/>
      <c r="N2056" s="210"/>
      <c r="Z2056" s="193"/>
      <c r="AA2056" s="200"/>
      <c r="AB2056" s="200"/>
      <c r="AE2056" s="109" t="s">
        <v>1017</v>
      </c>
      <c r="AG2056" s="200"/>
      <c r="AK2056" s="200"/>
      <c r="AM2056" s="200"/>
    </row>
    <row r="2057" spans="1:39" s="108" customFormat="1" ht="12" customHeight="1">
      <c r="A2057" s="216"/>
      <c r="B2057" s="217"/>
      <c r="C2057" s="1145" t="s">
        <v>398</v>
      </c>
      <c r="D2057" s="1145"/>
      <c r="E2057" s="1145"/>
      <c r="F2057" s="196"/>
      <c r="G2057" s="196"/>
      <c r="H2057" s="196"/>
      <c r="I2057" s="196"/>
      <c r="J2057" s="198"/>
      <c r="K2057" s="196"/>
      <c r="L2057" s="222">
        <v>4684.4799999999996</v>
      </c>
      <c r="M2057" s="212"/>
      <c r="N2057" s="199"/>
      <c r="Z2057" s="193"/>
      <c r="AA2057" s="200"/>
      <c r="AB2057" s="200"/>
      <c r="AG2057" s="200" t="s">
        <v>398</v>
      </c>
      <c r="AK2057" s="200"/>
      <c r="AM2057" s="200"/>
    </row>
    <row r="2058" spans="1:39" s="108" customFormat="1" ht="45">
      <c r="A2058" s="194" t="s">
        <v>2660</v>
      </c>
      <c r="B2058" s="195" t="s">
        <v>2661</v>
      </c>
      <c r="C2058" s="1145" t="s">
        <v>2662</v>
      </c>
      <c r="D2058" s="1145"/>
      <c r="E2058" s="1145"/>
      <c r="F2058" s="196" t="s">
        <v>2067</v>
      </c>
      <c r="G2058" s="196"/>
      <c r="H2058" s="196"/>
      <c r="I2058" s="251">
        <v>54</v>
      </c>
      <c r="J2058" s="222">
        <v>11658.33</v>
      </c>
      <c r="K2058" s="219">
        <v>1.04236</v>
      </c>
      <c r="L2058" s="222">
        <v>132302.01999999999</v>
      </c>
      <c r="M2058" s="247">
        <v>4.96</v>
      </c>
      <c r="N2058" s="260">
        <v>656218</v>
      </c>
      <c r="Z2058" s="193"/>
      <c r="AA2058" s="200"/>
      <c r="AB2058" s="200" t="s">
        <v>2662</v>
      </c>
      <c r="AG2058" s="200"/>
      <c r="AK2058" s="200"/>
      <c r="AM2058" s="200"/>
    </row>
    <row r="2059" spans="1:39" s="108" customFormat="1" ht="12" customHeight="1">
      <c r="A2059" s="216"/>
      <c r="B2059" s="217"/>
      <c r="C2059" s="1141" t="s">
        <v>1043</v>
      </c>
      <c r="D2059" s="1141"/>
      <c r="E2059" s="1141"/>
      <c r="F2059" s="1141"/>
      <c r="G2059" s="1141"/>
      <c r="H2059" s="1141"/>
      <c r="I2059" s="1141"/>
      <c r="J2059" s="1141"/>
      <c r="K2059" s="1141"/>
      <c r="L2059" s="1141"/>
      <c r="M2059" s="1141"/>
      <c r="N2059" s="1146"/>
      <c r="Z2059" s="193"/>
      <c r="AA2059" s="200"/>
      <c r="AB2059" s="200"/>
      <c r="AG2059" s="200"/>
      <c r="AH2059" s="109" t="s">
        <v>1043</v>
      </c>
      <c r="AK2059" s="200"/>
      <c r="AM2059" s="200"/>
    </row>
    <row r="2060" spans="1:39" s="108" customFormat="1" ht="12" customHeight="1">
      <c r="A2060" s="201"/>
      <c r="B2060" s="202"/>
      <c r="C2060" s="1141" t="s">
        <v>2663</v>
      </c>
      <c r="D2060" s="1141"/>
      <c r="E2060" s="1141"/>
      <c r="F2060" s="1141"/>
      <c r="G2060" s="1141"/>
      <c r="H2060" s="1141"/>
      <c r="I2060" s="1141"/>
      <c r="J2060" s="1141"/>
      <c r="K2060" s="1141"/>
      <c r="L2060" s="1141"/>
      <c r="M2060" s="1141"/>
      <c r="N2060" s="1146"/>
      <c r="Z2060" s="193"/>
      <c r="AA2060" s="200"/>
      <c r="AB2060" s="200"/>
      <c r="AG2060" s="200"/>
      <c r="AI2060" s="109" t="s">
        <v>2663</v>
      </c>
      <c r="AK2060" s="200"/>
      <c r="AM2060" s="200"/>
    </row>
    <row r="2061" spans="1:39" s="108" customFormat="1" ht="22.5" customHeight="1">
      <c r="A2061" s="203"/>
      <c r="B2061" s="204" t="s">
        <v>925</v>
      </c>
      <c r="C2061" s="1141" t="s">
        <v>926</v>
      </c>
      <c r="D2061" s="1141"/>
      <c r="E2061" s="1141"/>
      <c r="F2061" s="1141"/>
      <c r="G2061" s="1141"/>
      <c r="H2061" s="1141"/>
      <c r="I2061" s="1141"/>
      <c r="J2061" s="1141"/>
      <c r="K2061" s="1141"/>
      <c r="L2061" s="1141"/>
      <c r="M2061" s="1141"/>
      <c r="N2061" s="1146"/>
      <c r="Z2061" s="193"/>
      <c r="AA2061" s="200"/>
      <c r="AB2061" s="200"/>
      <c r="AC2061" s="109" t="s">
        <v>926</v>
      </c>
      <c r="AG2061" s="200"/>
      <c r="AK2061" s="200"/>
      <c r="AM2061" s="200"/>
    </row>
    <row r="2062" spans="1:39" s="108" customFormat="1" ht="22.5" customHeight="1">
      <c r="A2062" s="203"/>
      <c r="B2062" s="204" t="s">
        <v>927</v>
      </c>
      <c r="C2062" s="1141" t="s">
        <v>928</v>
      </c>
      <c r="D2062" s="1141"/>
      <c r="E2062" s="1141"/>
      <c r="F2062" s="1141"/>
      <c r="G2062" s="1141"/>
      <c r="H2062" s="1141"/>
      <c r="I2062" s="1141"/>
      <c r="J2062" s="1141"/>
      <c r="K2062" s="1141"/>
      <c r="L2062" s="1141"/>
      <c r="M2062" s="1141"/>
      <c r="N2062" s="1146"/>
      <c r="Z2062" s="193"/>
      <c r="AA2062" s="200"/>
      <c r="AB2062" s="200"/>
      <c r="AC2062" s="109" t="s">
        <v>928</v>
      </c>
      <c r="AG2062" s="200"/>
      <c r="AK2062" s="200"/>
      <c r="AM2062" s="200"/>
    </row>
    <row r="2063" spans="1:39" s="108" customFormat="1" ht="12" customHeight="1">
      <c r="A2063" s="216"/>
      <c r="B2063" s="217"/>
      <c r="C2063" s="1145" t="s">
        <v>398</v>
      </c>
      <c r="D2063" s="1145"/>
      <c r="E2063" s="1145"/>
      <c r="F2063" s="196"/>
      <c r="G2063" s="196"/>
      <c r="H2063" s="196"/>
      <c r="I2063" s="196"/>
      <c r="J2063" s="198"/>
      <c r="K2063" s="196"/>
      <c r="L2063" s="222">
        <v>132302.01999999999</v>
      </c>
      <c r="M2063" s="212"/>
      <c r="N2063" s="260">
        <v>656218</v>
      </c>
      <c r="Z2063" s="193"/>
      <c r="AA2063" s="200"/>
      <c r="AB2063" s="200"/>
      <c r="AG2063" s="200" t="s">
        <v>398</v>
      </c>
      <c r="AK2063" s="200"/>
      <c r="AM2063" s="200"/>
    </row>
    <row r="2064" spans="1:39" s="108" customFormat="1" ht="45">
      <c r="A2064" s="194" t="s">
        <v>2664</v>
      </c>
      <c r="B2064" s="195" t="s">
        <v>2665</v>
      </c>
      <c r="C2064" s="1145" t="s">
        <v>2666</v>
      </c>
      <c r="D2064" s="1145"/>
      <c r="E2064" s="1145"/>
      <c r="F2064" s="196" t="s">
        <v>2067</v>
      </c>
      <c r="G2064" s="196"/>
      <c r="H2064" s="196"/>
      <c r="I2064" s="251">
        <v>42</v>
      </c>
      <c r="J2064" s="222">
        <v>2208.33</v>
      </c>
      <c r="K2064" s="219">
        <v>1.04236</v>
      </c>
      <c r="L2064" s="222">
        <v>19491.73</v>
      </c>
      <c r="M2064" s="247">
        <v>4.96</v>
      </c>
      <c r="N2064" s="260">
        <v>96679</v>
      </c>
      <c r="Z2064" s="193"/>
      <c r="AA2064" s="200"/>
      <c r="AB2064" s="200" t="s">
        <v>2666</v>
      </c>
      <c r="AG2064" s="200"/>
      <c r="AK2064" s="200"/>
      <c r="AM2064" s="200"/>
    </row>
    <row r="2065" spans="1:39" s="108" customFormat="1" ht="12" customHeight="1">
      <c r="A2065" s="216"/>
      <c r="B2065" s="217"/>
      <c r="C2065" s="1141" t="s">
        <v>1043</v>
      </c>
      <c r="D2065" s="1141"/>
      <c r="E2065" s="1141"/>
      <c r="F2065" s="1141"/>
      <c r="G2065" s="1141"/>
      <c r="H2065" s="1141"/>
      <c r="I2065" s="1141"/>
      <c r="J2065" s="1141"/>
      <c r="K2065" s="1141"/>
      <c r="L2065" s="1141"/>
      <c r="M2065" s="1141"/>
      <c r="N2065" s="1146"/>
      <c r="Z2065" s="193"/>
      <c r="AA2065" s="200"/>
      <c r="AB2065" s="200"/>
      <c r="AG2065" s="200"/>
      <c r="AH2065" s="109" t="s">
        <v>1043</v>
      </c>
      <c r="AK2065" s="200"/>
      <c r="AM2065" s="200"/>
    </row>
    <row r="2066" spans="1:39" s="108" customFormat="1" ht="12" customHeight="1">
      <c r="A2066" s="201"/>
      <c r="B2066" s="202"/>
      <c r="C2066" s="1141" t="s">
        <v>2667</v>
      </c>
      <c r="D2066" s="1141"/>
      <c r="E2066" s="1141"/>
      <c r="F2066" s="1141"/>
      <c r="G2066" s="1141"/>
      <c r="H2066" s="1141"/>
      <c r="I2066" s="1141"/>
      <c r="J2066" s="1141"/>
      <c r="K2066" s="1141"/>
      <c r="L2066" s="1141"/>
      <c r="M2066" s="1141"/>
      <c r="N2066" s="1146"/>
      <c r="Z2066" s="193"/>
      <c r="AA2066" s="200"/>
      <c r="AB2066" s="200"/>
      <c r="AG2066" s="200"/>
      <c r="AI2066" s="109" t="s">
        <v>2667</v>
      </c>
      <c r="AK2066" s="200"/>
      <c r="AM2066" s="200"/>
    </row>
    <row r="2067" spans="1:39" s="108" customFormat="1" ht="22.5" customHeight="1">
      <c r="A2067" s="203"/>
      <c r="B2067" s="204" t="s">
        <v>925</v>
      </c>
      <c r="C2067" s="1141" t="s">
        <v>926</v>
      </c>
      <c r="D2067" s="1141"/>
      <c r="E2067" s="1141"/>
      <c r="F2067" s="1141"/>
      <c r="G2067" s="1141"/>
      <c r="H2067" s="1141"/>
      <c r="I2067" s="1141"/>
      <c r="J2067" s="1141"/>
      <c r="K2067" s="1141"/>
      <c r="L2067" s="1141"/>
      <c r="M2067" s="1141"/>
      <c r="N2067" s="1146"/>
      <c r="Z2067" s="193"/>
      <c r="AA2067" s="200"/>
      <c r="AB2067" s="200"/>
      <c r="AC2067" s="109" t="s">
        <v>926</v>
      </c>
      <c r="AG2067" s="200"/>
      <c r="AK2067" s="200"/>
      <c r="AM2067" s="200"/>
    </row>
    <row r="2068" spans="1:39" s="108" customFormat="1" ht="22.5" customHeight="1">
      <c r="A2068" s="203"/>
      <c r="B2068" s="204" t="s">
        <v>927</v>
      </c>
      <c r="C2068" s="1141" t="s">
        <v>928</v>
      </c>
      <c r="D2068" s="1141"/>
      <c r="E2068" s="1141"/>
      <c r="F2068" s="1141"/>
      <c r="G2068" s="1141"/>
      <c r="H2068" s="1141"/>
      <c r="I2068" s="1141"/>
      <c r="J2068" s="1141"/>
      <c r="K2068" s="1141"/>
      <c r="L2068" s="1141"/>
      <c r="M2068" s="1141"/>
      <c r="N2068" s="1146"/>
      <c r="Z2068" s="193"/>
      <c r="AA2068" s="200"/>
      <c r="AB2068" s="200"/>
      <c r="AC2068" s="109" t="s">
        <v>928</v>
      </c>
      <c r="AG2068" s="200"/>
      <c r="AK2068" s="200"/>
      <c r="AM2068" s="200"/>
    </row>
    <row r="2069" spans="1:39" s="108" customFormat="1" ht="12" customHeight="1">
      <c r="A2069" s="216"/>
      <c r="B2069" s="217"/>
      <c r="C2069" s="1145" t="s">
        <v>398</v>
      </c>
      <c r="D2069" s="1145"/>
      <c r="E2069" s="1145"/>
      <c r="F2069" s="196"/>
      <c r="G2069" s="196"/>
      <c r="H2069" s="196"/>
      <c r="I2069" s="196"/>
      <c r="J2069" s="198"/>
      <c r="K2069" s="196"/>
      <c r="L2069" s="222">
        <v>19491.73</v>
      </c>
      <c r="M2069" s="212"/>
      <c r="N2069" s="260">
        <v>96679</v>
      </c>
      <c r="Z2069" s="193"/>
      <c r="AA2069" s="200"/>
      <c r="AB2069" s="200"/>
      <c r="AG2069" s="200" t="s">
        <v>398</v>
      </c>
      <c r="AK2069" s="200"/>
      <c r="AM2069" s="200"/>
    </row>
    <row r="2070" spans="1:39" s="108" customFormat="1" ht="33.75" customHeight="1">
      <c r="A2070" s="194" t="s">
        <v>2668</v>
      </c>
      <c r="B2070" s="195" t="s">
        <v>2669</v>
      </c>
      <c r="C2070" s="1145" t="s">
        <v>2670</v>
      </c>
      <c r="D2070" s="1145"/>
      <c r="E2070" s="1145"/>
      <c r="F2070" s="196" t="s">
        <v>486</v>
      </c>
      <c r="G2070" s="196"/>
      <c r="H2070" s="196"/>
      <c r="I2070" s="251">
        <v>1</v>
      </c>
      <c r="J2070" s="222">
        <v>18333.330000000002</v>
      </c>
      <c r="K2070" s="196"/>
      <c r="L2070" s="222">
        <v>3696.17</v>
      </c>
      <c r="M2070" s="247">
        <v>4.96</v>
      </c>
      <c r="N2070" s="260">
        <v>18333</v>
      </c>
      <c r="Z2070" s="193"/>
      <c r="AA2070" s="200"/>
      <c r="AB2070" s="200" t="s">
        <v>2670</v>
      </c>
      <c r="AG2070" s="200"/>
      <c r="AK2070" s="200"/>
      <c r="AM2070" s="200"/>
    </row>
    <row r="2071" spans="1:39" s="108" customFormat="1" ht="12" customHeight="1">
      <c r="A2071" s="216"/>
      <c r="B2071" s="217"/>
      <c r="C2071" s="1141" t="s">
        <v>923</v>
      </c>
      <c r="D2071" s="1141"/>
      <c r="E2071" s="1141"/>
      <c r="F2071" s="1141"/>
      <c r="G2071" s="1141"/>
      <c r="H2071" s="1141"/>
      <c r="I2071" s="1141"/>
      <c r="J2071" s="1141"/>
      <c r="K2071" s="1141"/>
      <c r="L2071" s="1141"/>
      <c r="M2071" s="1141"/>
      <c r="N2071" s="1146"/>
      <c r="Z2071" s="193"/>
      <c r="AA2071" s="200"/>
      <c r="AB2071" s="200"/>
      <c r="AG2071" s="200"/>
      <c r="AH2071" s="109" t="s">
        <v>923</v>
      </c>
      <c r="AK2071" s="200"/>
      <c r="AM2071" s="200"/>
    </row>
    <row r="2072" spans="1:39" s="108" customFormat="1" ht="12" customHeight="1">
      <c r="A2072" s="201"/>
      <c r="B2072" s="202"/>
      <c r="C2072" s="1141" t="s">
        <v>2671</v>
      </c>
      <c r="D2072" s="1141"/>
      <c r="E2072" s="1141"/>
      <c r="F2072" s="1141"/>
      <c r="G2072" s="1141"/>
      <c r="H2072" s="1141"/>
      <c r="I2072" s="1141"/>
      <c r="J2072" s="1141"/>
      <c r="K2072" s="1141"/>
      <c r="L2072" s="1141"/>
      <c r="M2072" s="1141"/>
      <c r="N2072" s="1146"/>
      <c r="Z2072" s="193"/>
      <c r="AA2072" s="200"/>
      <c r="AB2072" s="200"/>
      <c r="AG2072" s="200"/>
      <c r="AI2072" s="109" t="s">
        <v>2671</v>
      </c>
      <c r="AK2072" s="200"/>
      <c r="AM2072" s="200"/>
    </row>
    <row r="2073" spans="1:39" s="108" customFormat="1" ht="12" customHeight="1">
      <c r="A2073" s="216"/>
      <c r="B2073" s="217"/>
      <c r="C2073" s="1145" t="s">
        <v>398</v>
      </c>
      <c r="D2073" s="1145"/>
      <c r="E2073" s="1145"/>
      <c r="F2073" s="196"/>
      <c r="G2073" s="196"/>
      <c r="H2073" s="196"/>
      <c r="I2073" s="196"/>
      <c r="J2073" s="198"/>
      <c r="K2073" s="196"/>
      <c r="L2073" s="222">
        <v>3696.17</v>
      </c>
      <c r="M2073" s="212"/>
      <c r="N2073" s="260">
        <v>18333</v>
      </c>
      <c r="Z2073" s="193"/>
      <c r="AA2073" s="200"/>
      <c r="AB2073" s="200"/>
      <c r="AG2073" s="200" t="s">
        <v>398</v>
      </c>
      <c r="AK2073" s="200"/>
      <c r="AM2073" s="200"/>
    </row>
    <row r="2074" spans="1:39" s="108" customFormat="1" ht="33.75" customHeight="1">
      <c r="A2074" s="194" t="s">
        <v>2672</v>
      </c>
      <c r="B2074" s="195" t="s">
        <v>2673</v>
      </c>
      <c r="C2074" s="1145" t="s">
        <v>2674</v>
      </c>
      <c r="D2074" s="1145"/>
      <c r="E2074" s="1145"/>
      <c r="F2074" s="196" t="s">
        <v>486</v>
      </c>
      <c r="G2074" s="196"/>
      <c r="H2074" s="196"/>
      <c r="I2074" s="251">
        <v>54</v>
      </c>
      <c r="J2074" s="222">
        <v>7500</v>
      </c>
      <c r="K2074" s="196"/>
      <c r="L2074" s="222">
        <v>81653.23</v>
      </c>
      <c r="M2074" s="247">
        <v>4.96</v>
      </c>
      <c r="N2074" s="260">
        <v>405000</v>
      </c>
      <c r="Z2074" s="193"/>
      <c r="AA2074" s="200"/>
      <c r="AB2074" s="200" t="s">
        <v>2674</v>
      </c>
      <c r="AG2074" s="200"/>
      <c r="AK2074" s="200"/>
      <c r="AM2074" s="200"/>
    </row>
    <row r="2075" spans="1:39" s="108" customFormat="1" ht="12" customHeight="1">
      <c r="A2075" s="216"/>
      <c r="B2075" s="217"/>
      <c r="C2075" s="1141" t="s">
        <v>923</v>
      </c>
      <c r="D2075" s="1141"/>
      <c r="E2075" s="1141"/>
      <c r="F2075" s="1141"/>
      <c r="G2075" s="1141"/>
      <c r="H2075" s="1141"/>
      <c r="I2075" s="1141"/>
      <c r="J2075" s="1141"/>
      <c r="K2075" s="1141"/>
      <c r="L2075" s="1141"/>
      <c r="M2075" s="1141"/>
      <c r="N2075" s="1146"/>
      <c r="Z2075" s="193"/>
      <c r="AA2075" s="200"/>
      <c r="AB2075" s="200"/>
      <c r="AG2075" s="200"/>
      <c r="AH2075" s="109" t="s">
        <v>923</v>
      </c>
      <c r="AK2075" s="200"/>
      <c r="AM2075" s="200"/>
    </row>
    <row r="2076" spans="1:39" s="108" customFormat="1" ht="12" customHeight="1">
      <c r="A2076" s="201"/>
      <c r="B2076" s="202"/>
      <c r="C2076" s="1141" t="s">
        <v>2675</v>
      </c>
      <c r="D2076" s="1141"/>
      <c r="E2076" s="1141"/>
      <c r="F2076" s="1141"/>
      <c r="G2076" s="1141"/>
      <c r="H2076" s="1141"/>
      <c r="I2076" s="1141"/>
      <c r="J2076" s="1141"/>
      <c r="K2076" s="1141"/>
      <c r="L2076" s="1141"/>
      <c r="M2076" s="1141"/>
      <c r="N2076" s="1146"/>
      <c r="Z2076" s="193"/>
      <c r="AA2076" s="200"/>
      <c r="AB2076" s="200"/>
      <c r="AG2076" s="200"/>
      <c r="AI2076" s="109" t="s">
        <v>2675</v>
      </c>
      <c r="AK2076" s="200"/>
      <c r="AM2076" s="200"/>
    </row>
    <row r="2077" spans="1:39" s="108" customFormat="1" ht="12" customHeight="1">
      <c r="A2077" s="216"/>
      <c r="B2077" s="217"/>
      <c r="C2077" s="1145" t="s">
        <v>398</v>
      </c>
      <c r="D2077" s="1145"/>
      <c r="E2077" s="1145"/>
      <c r="F2077" s="196"/>
      <c r="G2077" s="196"/>
      <c r="H2077" s="196"/>
      <c r="I2077" s="196"/>
      <c r="J2077" s="198"/>
      <c r="K2077" s="196"/>
      <c r="L2077" s="222">
        <v>81653.23</v>
      </c>
      <c r="M2077" s="212"/>
      <c r="N2077" s="260">
        <v>405000</v>
      </c>
      <c r="Z2077" s="193"/>
      <c r="AA2077" s="200"/>
      <c r="AB2077" s="200"/>
      <c r="AG2077" s="200" t="s">
        <v>398</v>
      </c>
      <c r="AK2077" s="200"/>
      <c r="AM2077" s="200"/>
    </row>
    <row r="2078" spans="1:39" s="108" customFormat="1" ht="33.75" customHeight="1">
      <c r="A2078" s="194" t="s">
        <v>2676</v>
      </c>
      <c r="B2078" s="195" t="s">
        <v>2677</v>
      </c>
      <c r="C2078" s="1145" t="s">
        <v>2678</v>
      </c>
      <c r="D2078" s="1145"/>
      <c r="E2078" s="1145"/>
      <c r="F2078" s="196" t="s">
        <v>486</v>
      </c>
      <c r="G2078" s="196"/>
      <c r="H2078" s="196"/>
      <c r="I2078" s="251">
        <v>1</v>
      </c>
      <c r="J2078" s="222">
        <v>18333.330000000002</v>
      </c>
      <c r="K2078" s="196"/>
      <c r="L2078" s="222">
        <v>3696.17</v>
      </c>
      <c r="M2078" s="247">
        <v>4.96</v>
      </c>
      <c r="N2078" s="260">
        <v>18333</v>
      </c>
      <c r="Z2078" s="193"/>
      <c r="AA2078" s="200"/>
      <c r="AB2078" s="200" t="s">
        <v>2678</v>
      </c>
      <c r="AG2078" s="200"/>
      <c r="AK2078" s="200"/>
      <c r="AM2078" s="200"/>
    </row>
    <row r="2079" spans="1:39" s="108" customFormat="1" ht="12" customHeight="1">
      <c r="A2079" s="216"/>
      <c r="B2079" s="217"/>
      <c r="C2079" s="1141" t="s">
        <v>923</v>
      </c>
      <c r="D2079" s="1141"/>
      <c r="E2079" s="1141"/>
      <c r="F2079" s="1141"/>
      <c r="G2079" s="1141"/>
      <c r="H2079" s="1141"/>
      <c r="I2079" s="1141"/>
      <c r="J2079" s="1141"/>
      <c r="K2079" s="1141"/>
      <c r="L2079" s="1141"/>
      <c r="M2079" s="1141"/>
      <c r="N2079" s="1146"/>
      <c r="Z2079" s="193"/>
      <c r="AA2079" s="200"/>
      <c r="AB2079" s="200"/>
      <c r="AG2079" s="200"/>
      <c r="AH2079" s="109" t="s">
        <v>923</v>
      </c>
      <c r="AK2079" s="200"/>
      <c r="AM2079" s="200"/>
    </row>
    <row r="2080" spans="1:39" s="108" customFormat="1" ht="12" customHeight="1">
      <c r="A2080" s="201"/>
      <c r="B2080" s="202"/>
      <c r="C2080" s="1141" t="s">
        <v>2671</v>
      </c>
      <c r="D2080" s="1141"/>
      <c r="E2080" s="1141"/>
      <c r="F2080" s="1141"/>
      <c r="G2080" s="1141"/>
      <c r="H2080" s="1141"/>
      <c r="I2080" s="1141"/>
      <c r="J2080" s="1141"/>
      <c r="K2080" s="1141"/>
      <c r="L2080" s="1141"/>
      <c r="M2080" s="1141"/>
      <c r="N2080" s="1146"/>
      <c r="Z2080" s="193"/>
      <c r="AA2080" s="200"/>
      <c r="AB2080" s="200"/>
      <c r="AG2080" s="200"/>
      <c r="AI2080" s="109" t="s">
        <v>2671</v>
      </c>
      <c r="AK2080" s="200"/>
      <c r="AM2080" s="200"/>
    </row>
    <row r="2081" spans="1:39" s="108" customFormat="1" ht="12" customHeight="1">
      <c r="A2081" s="216"/>
      <c r="B2081" s="217"/>
      <c r="C2081" s="1145" t="s">
        <v>398</v>
      </c>
      <c r="D2081" s="1145"/>
      <c r="E2081" s="1145"/>
      <c r="F2081" s="196"/>
      <c r="G2081" s="196"/>
      <c r="H2081" s="196"/>
      <c r="I2081" s="196"/>
      <c r="J2081" s="198"/>
      <c r="K2081" s="196"/>
      <c r="L2081" s="222">
        <v>3696.17</v>
      </c>
      <c r="M2081" s="212"/>
      <c r="N2081" s="260">
        <v>18333</v>
      </c>
      <c r="Z2081" s="193"/>
      <c r="AA2081" s="200"/>
      <c r="AB2081" s="200"/>
      <c r="AG2081" s="200" t="s">
        <v>398</v>
      </c>
      <c r="AK2081" s="200"/>
      <c r="AM2081" s="200"/>
    </row>
    <row r="2082" spans="1:39" s="108" customFormat="1" ht="33.75" customHeight="1">
      <c r="A2082" s="194" t="s">
        <v>2679</v>
      </c>
      <c r="B2082" s="195" t="s">
        <v>2680</v>
      </c>
      <c r="C2082" s="1145" t="s">
        <v>2681</v>
      </c>
      <c r="D2082" s="1145"/>
      <c r="E2082" s="1145"/>
      <c r="F2082" s="196" t="s">
        <v>486</v>
      </c>
      <c r="G2082" s="196"/>
      <c r="H2082" s="196"/>
      <c r="I2082" s="251">
        <v>1</v>
      </c>
      <c r="J2082" s="222">
        <v>18333.330000000002</v>
      </c>
      <c r="K2082" s="196"/>
      <c r="L2082" s="222">
        <v>3696.17</v>
      </c>
      <c r="M2082" s="247">
        <v>4.96</v>
      </c>
      <c r="N2082" s="260">
        <v>18333</v>
      </c>
      <c r="Z2082" s="193"/>
      <c r="AA2082" s="200"/>
      <c r="AB2082" s="200" t="s">
        <v>2681</v>
      </c>
      <c r="AG2082" s="200"/>
      <c r="AK2082" s="200"/>
      <c r="AM2082" s="200"/>
    </row>
    <row r="2083" spans="1:39" s="108" customFormat="1" ht="12" customHeight="1">
      <c r="A2083" s="216"/>
      <c r="B2083" s="217"/>
      <c r="C2083" s="1141" t="s">
        <v>923</v>
      </c>
      <c r="D2083" s="1141"/>
      <c r="E2083" s="1141"/>
      <c r="F2083" s="1141"/>
      <c r="G2083" s="1141"/>
      <c r="H2083" s="1141"/>
      <c r="I2083" s="1141"/>
      <c r="J2083" s="1141"/>
      <c r="K2083" s="1141"/>
      <c r="L2083" s="1141"/>
      <c r="M2083" s="1141"/>
      <c r="N2083" s="1146"/>
      <c r="Z2083" s="193"/>
      <c r="AA2083" s="200"/>
      <c r="AB2083" s="200"/>
      <c r="AG2083" s="200"/>
      <c r="AH2083" s="109" t="s">
        <v>923</v>
      </c>
      <c r="AK2083" s="200"/>
      <c r="AM2083" s="200"/>
    </row>
    <row r="2084" spans="1:39" s="108" customFormat="1" ht="12" customHeight="1">
      <c r="A2084" s="201"/>
      <c r="B2084" s="202"/>
      <c r="C2084" s="1141" t="s">
        <v>2671</v>
      </c>
      <c r="D2084" s="1141"/>
      <c r="E2084" s="1141"/>
      <c r="F2084" s="1141"/>
      <c r="G2084" s="1141"/>
      <c r="H2084" s="1141"/>
      <c r="I2084" s="1141"/>
      <c r="J2084" s="1141"/>
      <c r="K2084" s="1141"/>
      <c r="L2084" s="1141"/>
      <c r="M2084" s="1141"/>
      <c r="N2084" s="1146"/>
      <c r="Z2084" s="193"/>
      <c r="AA2084" s="200"/>
      <c r="AB2084" s="200"/>
      <c r="AG2084" s="200"/>
      <c r="AI2084" s="109" t="s">
        <v>2671</v>
      </c>
      <c r="AK2084" s="200"/>
      <c r="AM2084" s="200"/>
    </row>
    <row r="2085" spans="1:39" s="108" customFormat="1" ht="12" customHeight="1">
      <c r="A2085" s="216"/>
      <c r="B2085" s="217"/>
      <c r="C2085" s="1145" t="s">
        <v>398</v>
      </c>
      <c r="D2085" s="1145"/>
      <c r="E2085" s="1145"/>
      <c r="F2085" s="196"/>
      <c r="G2085" s="196"/>
      <c r="H2085" s="196"/>
      <c r="I2085" s="196"/>
      <c r="J2085" s="198"/>
      <c r="K2085" s="196"/>
      <c r="L2085" s="222">
        <v>3696.17</v>
      </c>
      <c r="M2085" s="212"/>
      <c r="N2085" s="260">
        <v>18333</v>
      </c>
      <c r="Z2085" s="193"/>
      <c r="AA2085" s="200"/>
      <c r="AB2085" s="200"/>
      <c r="AG2085" s="200" t="s">
        <v>398</v>
      </c>
      <c r="AK2085" s="200"/>
      <c r="AM2085" s="200"/>
    </row>
    <row r="2086" spans="1:39" s="108" customFormat="1" ht="33.75" customHeight="1">
      <c r="A2086" s="194" t="s">
        <v>2682</v>
      </c>
      <c r="B2086" s="195" t="s">
        <v>2683</v>
      </c>
      <c r="C2086" s="1145" t="s">
        <v>2684</v>
      </c>
      <c r="D2086" s="1145"/>
      <c r="E2086" s="1145"/>
      <c r="F2086" s="196" t="s">
        <v>486</v>
      </c>
      <c r="G2086" s="196"/>
      <c r="H2086" s="196"/>
      <c r="I2086" s="251">
        <v>1</v>
      </c>
      <c r="J2086" s="222">
        <v>11666.67</v>
      </c>
      <c r="K2086" s="196"/>
      <c r="L2086" s="222">
        <v>2352.2199999999998</v>
      </c>
      <c r="M2086" s="247">
        <v>4.96</v>
      </c>
      <c r="N2086" s="260">
        <v>11667</v>
      </c>
      <c r="Z2086" s="193"/>
      <c r="AA2086" s="200"/>
      <c r="AB2086" s="200" t="s">
        <v>2684</v>
      </c>
      <c r="AG2086" s="200"/>
      <c r="AK2086" s="200"/>
      <c r="AM2086" s="200"/>
    </row>
    <row r="2087" spans="1:39" s="108" customFormat="1" ht="12" customHeight="1">
      <c r="A2087" s="216"/>
      <c r="B2087" s="217"/>
      <c r="C2087" s="1141" t="s">
        <v>923</v>
      </c>
      <c r="D2087" s="1141"/>
      <c r="E2087" s="1141"/>
      <c r="F2087" s="1141"/>
      <c r="G2087" s="1141"/>
      <c r="H2087" s="1141"/>
      <c r="I2087" s="1141"/>
      <c r="J2087" s="1141"/>
      <c r="K2087" s="1141"/>
      <c r="L2087" s="1141"/>
      <c r="M2087" s="1141"/>
      <c r="N2087" s="1146"/>
      <c r="Z2087" s="193"/>
      <c r="AA2087" s="200"/>
      <c r="AB2087" s="200"/>
      <c r="AG2087" s="200"/>
      <c r="AH2087" s="109" t="s">
        <v>923</v>
      </c>
      <c r="AK2087" s="200"/>
      <c r="AM2087" s="200"/>
    </row>
    <row r="2088" spans="1:39" s="108" customFormat="1" ht="12" customHeight="1">
      <c r="A2088" s="201"/>
      <c r="B2088" s="202"/>
      <c r="C2088" s="1141" t="s">
        <v>2685</v>
      </c>
      <c r="D2088" s="1141"/>
      <c r="E2088" s="1141"/>
      <c r="F2088" s="1141"/>
      <c r="G2088" s="1141"/>
      <c r="H2088" s="1141"/>
      <c r="I2088" s="1141"/>
      <c r="J2088" s="1141"/>
      <c r="K2088" s="1141"/>
      <c r="L2088" s="1141"/>
      <c r="M2088" s="1141"/>
      <c r="N2088" s="1146"/>
      <c r="Z2088" s="193"/>
      <c r="AA2088" s="200"/>
      <c r="AB2088" s="200"/>
      <c r="AG2088" s="200"/>
      <c r="AI2088" s="109" t="s">
        <v>2685</v>
      </c>
      <c r="AK2088" s="200"/>
      <c r="AM2088" s="200"/>
    </row>
    <row r="2089" spans="1:39" s="108" customFormat="1" ht="12" customHeight="1">
      <c r="A2089" s="216"/>
      <c r="B2089" s="217"/>
      <c r="C2089" s="1145" t="s">
        <v>398</v>
      </c>
      <c r="D2089" s="1145"/>
      <c r="E2089" s="1145"/>
      <c r="F2089" s="196"/>
      <c r="G2089" s="196"/>
      <c r="H2089" s="196"/>
      <c r="I2089" s="196"/>
      <c r="J2089" s="198"/>
      <c r="K2089" s="196"/>
      <c r="L2089" s="222">
        <v>2352.2199999999998</v>
      </c>
      <c r="M2089" s="212"/>
      <c r="N2089" s="260">
        <v>11667</v>
      </c>
      <c r="Z2089" s="193"/>
      <c r="AA2089" s="200"/>
      <c r="AB2089" s="200"/>
      <c r="AG2089" s="200" t="s">
        <v>398</v>
      </c>
      <c r="AK2089" s="200"/>
      <c r="AM2089" s="200"/>
    </row>
    <row r="2090" spans="1:39" s="108" customFormat="1" ht="12" customHeight="1">
      <c r="A2090" s="194" t="s">
        <v>2686</v>
      </c>
      <c r="B2090" s="195" t="s">
        <v>1038</v>
      </c>
      <c r="C2090" s="1145" t="s">
        <v>1039</v>
      </c>
      <c r="D2090" s="1145"/>
      <c r="E2090" s="1145"/>
      <c r="F2090" s="196" t="s">
        <v>486</v>
      </c>
      <c r="G2090" s="196"/>
      <c r="H2090" s="196"/>
      <c r="I2090" s="251">
        <v>42</v>
      </c>
      <c r="J2090" s="198"/>
      <c r="K2090" s="196"/>
      <c r="L2090" s="198"/>
      <c r="M2090" s="196"/>
      <c r="N2090" s="199"/>
      <c r="Z2090" s="193"/>
      <c r="AA2090" s="200"/>
      <c r="AB2090" s="200" t="s">
        <v>1039</v>
      </c>
      <c r="AG2090" s="200"/>
      <c r="AK2090" s="200"/>
      <c r="AM2090" s="200"/>
    </row>
    <row r="2091" spans="1:39" s="108" customFormat="1" ht="33.75" customHeight="1">
      <c r="A2091" s="203"/>
      <c r="B2091" s="204" t="s">
        <v>385</v>
      </c>
      <c r="C2091" s="1141" t="s">
        <v>386</v>
      </c>
      <c r="D2091" s="1141"/>
      <c r="E2091" s="1141"/>
      <c r="F2091" s="1141"/>
      <c r="G2091" s="1141"/>
      <c r="H2091" s="1141"/>
      <c r="I2091" s="1141"/>
      <c r="J2091" s="1141"/>
      <c r="K2091" s="1141"/>
      <c r="L2091" s="1141"/>
      <c r="M2091" s="1141"/>
      <c r="N2091" s="1146"/>
      <c r="Z2091" s="193"/>
      <c r="AA2091" s="200"/>
      <c r="AB2091" s="200"/>
      <c r="AC2091" s="109" t="s">
        <v>386</v>
      </c>
      <c r="AG2091" s="200"/>
      <c r="AK2091" s="200"/>
      <c r="AM2091" s="200"/>
    </row>
    <row r="2092" spans="1:39" s="108" customFormat="1" ht="12">
      <c r="A2092" s="205"/>
      <c r="B2092" s="206">
        <v>1</v>
      </c>
      <c r="C2092" s="1141" t="s">
        <v>446</v>
      </c>
      <c r="D2092" s="1141"/>
      <c r="E2092" s="1141"/>
      <c r="F2092" s="207"/>
      <c r="G2092" s="207"/>
      <c r="H2092" s="207"/>
      <c r="I2092" s="207"/>
      <c r="J2092" s="208">
        <v>10.220000000000001</v>
      </c>
      <c r="K2092" s="209">
        <v>1.25</v>
      </c>
      <c r="L2092" s="208">
        <v>536.54999999999995</v>
      </c>
      <c r="M2092" s="207"/>
      <c r="N2092" s="210"/>
      <c r="Z2092" s="193"/>
      <c r="AA2092" s="200"/>
      <c r="AB2092" s="200"/>
      <c r="AD2092" s="109" t="s">
        <v>446</v>
      </c>
      <c r="AG2092" s="200"/>
      <c r="AK2092" s="200"/>
      <c r="AM2092" s="200"/>
    </row>
    <row r="2093" spans="1:39" s="108" customFormat="1" ht="12">
      <c r="A2093" s="205"/>
      <c r="B2093" s="206">
        <v>4</v>
      </c>
      <c r="C2093" s="1141" t="s">
        <v>447</v>
      </c>
      <c r="D2093" s="1141"/>
      <c r="E2093" s="1141"/>
      <c r="F2093" s="207"/>
      <c r="G2093" s="207"/>
      <c r="H2093" s="207"/>
      <c r="I2093" s="207"/>
      <c r="J2093" s="208">
        <v>0.38</v>
      </c>
      <c r="K2093" s="207"/>
      <c r="L2093" s="208">
        <v>15.96</v>
      </c>
      <c r="M2093" s="207"/>
      <c r="N2093" s="210"/>
      <c r="Z2093" s="193"/>
      <c r="AA2093" s="200"/>
      <c r="AB2093" s="200"/>
      <c r="AD2093" s="109" t="s">
        <v>447</v>
      </c>
      <c r="AG2093" s="200"/>
      <c r="AK2093" s="200"/>
      <c r="AM2093" s="200"/>
    </row>
    <row r="2094" spans="1:39" s="108" customFormat="1" ht="12">
      <c r="A2094" s="205"/>
      <c r="B2094" s="204"/>
      <c r="C2094" s="1141" t="s">
        <v>448</v>
      </c>
      <c r="D2094" s="1141"/>
      <c r="E2094" s="1141"/>
      <c r="F2094" s="207" t="s">
        <v>390</v>
      </c>
      <c r="G2094" s="209">
        <v>1.03</v>
      </c>
      <c r="H2094" s="209">
        <v>1.25</v>
      </c>
      <c r="I2094" s="254">
        <v>54.075000000000003</v>
      </c>
      <c r="J2094" s="204"/>
      <c r="K2094" s="207"/>
      <c r="L2094" s="204"/>
      <c r="M2094" s="207"/>
      <c r="N2094" s="210"/>
      <c r="Z2094" s="193"/>
      <c r="AA2094" s="200"/>
      <c r="AB2094" s="200"/>
      <c r="AE2094" s="109" t="s">
        <v>448</v>
      </c>
      <c r="AG2094" s="200"/>
      <c r="AK2094" s="200"/>
      <c r="AM2094" s="200"/>
    </row>
    <row r="2095" spans="1:39" s="108" customFormat="1" ht="12" customHeight="1">
      <c r="A2095" s="205"/>
      <c r="B2095" s="204"/>
      <c r="C2095" s="1150" t="s">
        <v>391</v>
      </c>
      <c r="D2095" s="1150"/>
      <c r="E2095" s="1150"/>
      <c r="F2095" s="212"/>
      <c r="G2095" s="212"/>
      <c r="H2095" s="212"/>
      <c r="I2095" s="212"/>
      <c r="J2095" s="213">
        <v>10.6</v>
      </c>
      <c r="K2095" s="212"/>
      <c r="L2095" s="213">
        <v>552.51</v>
      </c>
      <c r="M2095" s="212"/>
      <c r="N2095" s="214"/>
      <c r="Z2095" s="193"/>
      <c r="AA2095" s="200"/>
      <c r="AB2095" s="200"/>
      <c r="AF2095" s="109" t="s">
        <v>391</v>
      </c>
      <c r="AG2095" s="200"/>
      <c r="AK2095" s="200"/>
      <c r="AM2095" s="200"/>
    </row>
    <row r="2096" spans="1:39" s="108" customFormat="1" ht="12">
      <c r="A2096" s="205"/>
      <c r="B2096" s="204"/>
      <c r="C2096" s="1141" t="s">
        <v>392</v>
      </c>
      <c r="D2096" s="1141"/>
      <c r="E2096" s="1141"/>
      <c r="F2096" s="207"/>
      <c r="G2096" s="207"/>
      <c r="H2096" s="207"/>
      <c r="I2096" s="207"/>
      <c r="J2096" s="204"/>
      <c r="K2096" s="207"/>
      <c r="L2096" s="208">
        <v>536.54999999999995</v>
      </c>
      <c r="M2096" s="207"/>
      <c r="N2096" s="210"/>
      <c r="Z2096" s="193"/>
      <c r="AA2096" s="200"/>
      <c r="AB2096" s="200"/>
      <c r="AE2096" s="109" t="s">
        <v>392</v>
      </c>
      <c r="AG2096" s="200"/>
      <c r="AK2096" s="200"/>
      <c r="AM2096" s="200"/>
    </row>
    <row r="2097" spans="1:39" s="108" customFormat="1" ht="22.5" customHeight="1">
      <c r="A2097" s="205"/>
      <c r="B2097" s="204" t="s">
        <v>885</v>
      </c>
      <c r="C2097" s="1141" t="s">
        <v>886</v>
      </c>
      <c r="D2097" s="1141"/>
      <c r="E2097" s="1141"/>
      <c r="F2097" s="207" t="s">
        <v>395</v>
      </c>
      <c r="G2097" s="215">
        <v>97</v>
      </c>
      <c r="H2097" s="207"/>
      <c r="I2097" s="215">
        <v>97</v>
      </c>
      <c r="J2097" s="204"/>
      <c r="K2097" s="207"/>
      <c r="L2097" s="208">
        <v>520.45000000000005</v>
      </c>
      <c r="M2097" s="207"/>
      <c r="N2097" s="210"/>
      <c r="Z2097" s="193"/>
      <c r="AA2097" s="200"/>
      <c r="AB2097" s="200"/>
      <c r="AE2097" s="109" t="s">
        <v>886</v>
      </c>
      <c r="AG2097" s="200"/>
      <c r="AK2097" s="200"/>
      <c r="AM2097" s="200"/>
    </row>
    <row r="2098" spans="1:39" s="108" customFormat="1" ht="22.5" customHeight="1">
      <c r="A2098" s="205"/>
      <c r="B2098" s="204" t="s">
        <v>887</v>
      </c>
      <c r="C2098" s="1141" t="s">
        <v>888</v>
      </c>
      <c r="D2098" s="1141"/>
      <c r="E2098" s="1141"/>
      <c r="F2098" s="207" t="s">
        <v>395</v>
      </c>
      <c r="G2098" s="215">
        <v>51</v>
      </c>
      <c r="H2098" s="207"/>
      <c r="I2098" s="215">
        <v>51</v>
      </c>
      <c r="J2098" s="204"/>
      <c r="K2098" s="207"/>
      <c r="L2098" s="208">
        <v>273.64</v>
      </c>
      <c r="M2098" s="207"/>
      <c r="N2098" s="210"/>
      <c r="Z2098" s="193"/>
      <c r="AA2098" s="200"/>
      <c r="AB2098" s="200"/>
      <c r="AE2098" s="109" t="s">
        <v>888</v>
      </c>
      <c r="AG2098" s="200"/>
      <c r="AK2098" s="200"/>
      <c r="AM2098" s="200"/>
    </row>
    <row r="2099" spans="1:39" s="108" customFormat="1" ht="12" customHeight="1">
      <c r="A2099" s="216"/>
      <c r="B2099" s="217"/>
      <c r="C2099" s="1145" t="s">
        <v>398</v>
      </c>
      <c r="D2099" s="1145"/>
      <c r="E2099" s="1145"/>
      <c r="F2099" s="196"/>
      <c r="G2099" s="196"/>
      <c r="H2099" s="196"/>
      <c r="I2099" s="196"/>
      <c r="J2099" s="198"/>
      <c r="K2099" s="196"/>
      <c r="L2099" s="222">
        <v>1346.6</v>
      </c>
      <c r="M2099" s="212"/>
      <c r="N2099" s="199"/>
      <c r="Z2099" s="193"/>
      <c r="AA2099" s="200"/>
      <c r="AB2099" s="200"/>
      <c r="AG2099" s="200" t="s">
        <v>398</v>
      </c>
      <c r="AK2099" s="200"/>
      <c r="AM2099" s="200"/>
    </row>
    <row r="2100" spans="1:39" s="108" customFormat="1" ht="45" customHeight="1">
      <c r="A2100" s="194" t="s">
        <v>2687</v>
      </c>
      <c r="B2100" s="195" t="s">
        <v>2688</v>
      </c>
      <c r="C2100" s="1145" t="s">
        <v>2689</v>
      </c>
      <c r="D2100" s="1145"/>
      <c r="E2100" s="1145"/>
      <c r="F2100" s="196" t="s">
        <v>673</v>
      </c>
      <c r="G2100" s="196"/>
      <c r="H2100" s="196"/>
      <c r="I2100" s="247">
        <v>0.42</v>
      </c>
      <c r="J2100" s="222">
        <v>3041.56</v>
      </c>
      <c r="K2100" s="196"/>
      <c r="L2100" s="222">
        <v>1277.46</v>
      </c>
      <c r="M2100" s="196"/>
      <c r="N2100" s="199"/>
      <c r="Z2100" s="193"/>
      <c r="AA2100" s="200"/>
      <c r="AB2100" s="200" t="s">
        <v>2689</v>
      </c>
      <c r="AG2100" s="200"/>
      <c r="AK2100" s="200"/>
      <c r="AM2100" s="200"/>
    </row>
    <row r="2101" spans="1:39" s="108" customFormat="1" ht="12" customHeight="1">
      <c r="A2101" s="216"/>
      <c r="B2101" s="217"/>
      <c r="C2101" s="1141" t="s">
        <v>1043</v>
      </c>
      <c r="D2101" s="1141"/>
      <c r="E2101" s="1141"/>
      <c r="F2101" s="1141"/>
      <c r="G2101" s="1141"/>
      <c r="H2101" s="1141"/>
      <c r="I2101" s="1141"/>
      <c r="J2101" s="1141"/>
      <c r="K2101" s="1141"/>
      <c r="L2101" s="1141"/>
      <c r="M2101" s="1141"/>
      <c r="N2101" s="1146"/>
      <c r="Z2101" s="193"/>
      <c r="AA2101" s="200"/>
      <c r="AB2101" s="200"/>
      <c r="AG2101" s="200"/>
      <c r="AH2101" s="109" t="s">
        <v>1043</v>
      </c>
      <c r="AK2101" s="200"/>
      <c r="AM2101" s="200"/>
    </row>
    <row r="2102" spans="1:39" s="108" customFormat="1" ht="12" customHeight="1">
      <c r="A2102" s="201"/>
      <c r="B2102" s="202"/>
      <c r="C2102" s="1141" t="s">
        <v>2690</v>
      </c>
      <c r="D2102" s="1141"/>
      <c r="E2102" s="1141"/>
      <c r="F2102" s="1141"/>
      <c r="G2102" s="1141"/>
      <c r="H2102" s="1141"/>
      <c r="I2102" s="1141"/>
      <c r="J2102" s="1141"/>
      <c r="K2102" s="1141"/>
      <c r="L2102" s="1141"/>
      <c r="M2102" s="1141"/>
      <c r="N2102" s="1146"/>
      <c r="Z2102" s="193"/>
      <c r="AA2102" s="200"/>
      <c r="AB2102" s="200"/>
      <c r="AG2102" s="200"/>
      <c r="AJ2102" s="109" t="s">
        <v>2690</v>
      </c>
      <c r="AK2102" s="200"/>
      <c r="AM2102" s="200"/>
    </row>
    <row r="2103" spans="1:39" s="108" customFormat="1" ht="12" customHeight="1">
      <c r="A2103" s="216"/>
      <c r="B2103" s="217"/>
      <c r="C2103" s="1145" t="s">
        <v>398</v>
      </c>
      <c r="D2103" s="1145"/>
      <c r="E2103" s="1145"/>
      <c r="F2103" s="196"/>
      <c r="G2103" s="196"/>
      <c r="H2103" s="196"/>
      <c r="I2103" s="196"/>
      <c r="J2103" s="198"/>
      <c r="K2103" s="196"/>
      <c r="L2103" s="222">
        <v>1277.46</v>
      </c>
      <c r="M2103" s="212"/>
      <c r="N2103" s="199"/>
      <c r="Z2103" s="193"/>
      <c r="AA2103" s="200"/>
      <c r="AB2103" s="200"/>
      <c r="AG2103" s="200" t="s">
        <v>398</v>
      </c>
      <c r="AK2103" s="200"/>
      <c r="AM2103" s="200"/>
    </row>
    <row r="2104" spans="1:39" s="108" customFormat="1" ht="12" customHeight="1">
      <c r="A2104" s="1147" t="s">
        <v>2691</v>
      </c>
      <c r="B2104" s="1148"/>
      <c r="C2104" s="1148"/>
      <c r="D2104" s="1148"/>
      <c r="E2104" s="1148"/>
      <c r="F2104" s="1148"/>
      <c r="G2104" s="1148"/>
      <c r="H2104" s="1148"/>
      <c r="I2104" s="1148"/>
      <c r="J2104" s="1148"/>
      <c r="K2104" s="1148"/>
      <c r="L2104" s="1148"/>
      <c r="M2104" s="1148"/>
      <c r="N2104" s="1149"/>
      <c r="Z2104" s="193"/>
      <c r="AA2104" s="200" t="s">
        <v>2691</v>
      </c>
      <c r="AB2104" s="200"/>
      <c r="AG2104" s="200"/>
      <c r="AK2104" s="200"/>
      <c r="AM2104" s="200"/>
    </row>
    <row r="2105" spans="1:39" s="108" customFormat="1" ht="33.75" customHeight="1">
      <c r="A2105" s="194" t="s">
        <v>2692</v>
      </c>
      <c r="B2105" s="195" t="s">
        <v>2693</v>
      </c>
      <c r="C2105" s="1145" t="s">
        <v>2694</v>
      </c>
      <c r="D2105" s="1145"/>
      <c r="E2105" s="1145"/>
      <c r="F2105" s="196" t="s">
        <v>486</v>
      </c>
      <c r="G2105" s="196"/>
      <c r="H2105" s="196"/>
      <c r="I2105" s="251">
        <v>6</v>
      </c>
      <c r="J2105" s="198"/>
      <c r="K2105" s="196"/>
      <c r="L2105" s="198"/>
      <c r="M2105" s="196"/>
      <c r="N2105" s="199"/>
      <c r="Z2105" s="193"/>
      <c r="AA2105" s="200"/>
      <c r="AB2105" s="200" t="s">
        <v>2694</v>
      </c>
      <c r="AG2105" s="200"/>
      <c r="AK2105" s="200"/>
      <c r="AM2105" s="200"/>
    </row>
    <row r="2106" spans="1:39" s="108" customFormat="1" ht="33.75" customHeight="1">
      <c r="A2106" s="203"/>
      <c r="B2106" s="204" t="s">
        <v>385</v>
      </c>
      <c r="C2106" s="1141" t="s">
        <v>386</v>
      </c>
      <c r="D2106" s="1141"/>
      <c r="E2106" s="1141"/>
      <c r="F2106" s="1141"/>
      <c r="G2106" s="1141"/>
      <c r="H2106" s="1141"/>
      <c r="I2106" s="1141"/>
      <c r="J2106" s="1141"/>
      <c r="K2106" s="1141"/>
      <c r="L2106" s="1141"/>
      <c r="M2106" s="1141"/>
      <c r="N2106" s="1146"/>
      <c r="Z2106" s="193"/>
      <c r="AA2106" s="200"/>
      <c r="AB2106" s="200"/>
      <c r="AC2106" s="109" t="s">
        <v>386</v>
      </c>
      <c r="AG2106" s="200"/>
      <c r="AK2106" s="200"/>
      <c r="AM2106" s="200"/>
    </row>
    <row r="2107" spans="1:39" s="108" customFormat="1" ht="12">
      <c r="A2107" s="205"/>
      <c r="B2107" s="206">
        <v>1</v>
      </c>
      <c r="C2107" s="1141" t="s">
        <v>446</v>
      </c>
      <c r="D2107" s="1141"/>
      <c r="E2107" s="1141"/>
      <c r="F2107" s="207"/>
      <c r="G2107" s="207"/>
      <c r="H2107" s="207"/>
      <c r="I2107" s="207"/>
      <c r="J2107" s="208">
        <v>20.440000000000001</v>
      </c>
      <c r="K2107" s="209">
        <v>1.25</v>
      </c>
      <c r="L2107" s="208">
        <v>153.30000000000001</v>
      </c>
      <c r="M2107" s="207"/>
      <c r="N2107" s="210"/>
      <c r="Z2107" s="193"/>
      <c r="AA2107" s="200"/>
      <c r="AB2107" s="200"/>
      <c r="AD2107" s="109" t="s">
        <v>446</v>
      </c>
      <c r="AG2107" s="200"/>
      <c r="AK2107" s="200"/>
      <c r="AM2107" s="200"/>
    </row>
    <row r="2108" spans="1:39" s="108" customFormat="1" ht="12">
      <c r="A2108" s="205"/>
      <c r="B2108" s="206">
        <v>2</v>
      </c>
      <c r="C2108" s="1141" t="s">
        <v>387</v>
      </c>
      <c r="D2108" s="1141"/>
      <c r="E2108" s="1141"/>
      <c r="F2108" s="207"/>
      <c r="G2108" s="207"/>
      <c r="H2108" s="207"/>
      <c r="I2108" s="207"/>
      <c r="J2108" s="208">
        <v>49</v>
      </c>
      <c r="K2108" s="209">
        <v>1.25</v>
      </c>
      <c r="L2108" s="208">
        <v>367.5</v>
      </c>
      <c r="M2108" s="207"/>
      <c r="N2108" s="210"/>
      <c r="Z2108" s="193"/>
      <c r="AA2108" s="200"/>
      <c r="AB2108" s="200"/>
      <c r="AD2108" s="109" t="s">
        <v>387</v>
      </c>
      <c r="AG2108" s="200"/>
      <c r="AK2108" s="200"/>
      <c r="AM2108" s="200"/>
    </row>
    <row r="2109" spans="1:39" s="108" customFormat="1" ht="12">
      <c r="A2109" s="205"/>
      <c r="B2109" s="206">
        <v>3</v>
      </c>
      <c r="C2109" s="1141" t="s">
        <v>388</v>
      </c>
      <c r="D2109" s="1141"/>
      <c r="E2109" s="1141"/>
      <c r="F2109" s="207"/>
      <c r="G2109" s="207"/>
      <c r="H2109" s="207"/>
      <c r="I2109" s="207"/>
      <c r="J2109" s="208">
        <v>5.29</v>
      </c>
      <c r="K2109" s="209">
        <v>1.25</v>
      </c>
      <c r="L2109" s="208">
        <v>39.68</v>
      </c>
      <c r="M2109" s="207"/>
      <c r="N2109" s="210"/>
      <c r="Z2109" s="193"/>
      <c r="AA2109" s="200"/>
      <c r="AB2109" s="200"/>
      <c r="AD2109" s="109" t="s">
        <v>388</v>
      </c>
      <c r="AG2109" s="200"/>
      <c r="AK2109" s="200"/>
      <c r="AM2109" s="200"/>
    </row>
    <row r="2110" spans="1:39" s="108" customFormat="1" ht="12">
      <c r="A2110" s="205"/>
      <c r="B2110" s="206">
        <v>4</v>
      </c>
      <c r="C2110" s="1141" t="s">
        <v>447</v>
      </c>
      <c r="D2110" s="1141"/>
      <c r="E2110" s="1141"/>
      <c r="F2110" s="207"/>
      <c r="G2110" s="207"/>
      <c r="H2110" s="207"/>
      <c r="I2110" s="207"/>
      <c r="J2110" s="208">
        <v>3.47</v>
      </c>
      <c r="K2110" s="207"/>
      <c r="L2110" s="208">
        <v>20.82</v>
      </c>
      <c r="M2110" s="207"/>
      <c r="N2110" s="210"/>
      <c r="Z2110" s="193"/>
      <c r="AA2110" s="200"/>
      <c r="AB2110" s="200"/>
      <c r="AD2110" s="109" t="s">
        <v>447</v>
      </c>
      <c r="AG2110" s="200"/>
      <c r="AK2110" s="200"/>
      <c r="AM2110" s="200"/>
    </row>
    <row r="2111" spans="1:39" s="108" customFormat="1" ht="12">
      <c r="A2111" s="205"/>
      <c r="B2111" s="204"/>
      <c r="C2111" s="1141" t="s">
        <v>448</v>
      </c>
      <c r="D2111" s="1141"/>
      <c r="E2111" s="1141"/>
      <c r="F2111" s="207" t="s">
        <v>390</v>
      </c>
      <c r="G2111" s="209">
        <v>2.06</v>
      </c>
      <c r="H2111" s="209">
        <v>1.25</v>
      </c>
      <c r="I2111" s="209">
        <v>15.45</v>
      </c>
      <c r="J2111" s="204"/>
      <c r="K2111" s="207"/>
      <c r="L2111" s="204"/>
      <c r="M2111" s="207"/>
      <c r="N2111" s="210"/>
      <c r="Z2111" s="193"/>
      <c r="AA2111" s="200"/>
      <c r="AB2111" s="200"/>
      <c r="AE2111" s="109" t="s">
        <v>448</v>
      </c>
      <c r="AG2111" s="200"/>
      <c r="AK2111" s="200"/>
      <c r="AM2111" s="200"/>
    </row>
    <row r="2112" spans="1:39" s="108" customFormat="1" ht="12">
      <c r="A2112" s="205"/>
      <c r="B2112" s="204"/>
      <c r="C2112" s="1141" t="s">
        <v>389</v>
      </c>
      <c r="D2112" s="1141"/>
      <c r="E2112" s="1141"/>
      <c r="F2112" s="207" t="s">
        <v>390</v>
      </c>
      <c r="G2112" s="209">
        <v>0.47</v>
      </c>
      <c r="H2112" s="209">
        <v>1.25</v>
      </c>
      <c r="I2112" s="254">
        <v>3.5249999999999999</v>
      </c>
      <c r="J2112" s="204"/>
      <c r="K2112" s="207"/>
      <c r="L2112" s="204"/>
      <c r="M2112" s="207"/>
      <c r="N2112" s="210"/>
      <c r="Z2112" s="193"/>
      <c r="AA2112" s="200"/>
      <c r="AB2112" s="200"/>
      <c r="AE2112" s="109" t="s">
        <v>389</v>
      </c>
      <c r="AG2112" s="200"/>
      <c r="AK2112" s="200"/>
      <c r="AM2112" s="200"/>
    </row>
    <row r="2113" spans="1:39" s="108" customFormat="1" ht="12" customHeight="1">
      <c r="A2113" s="205"/>
      <c r="B2113" s="204"/>
      <c r="C2113" s="1150" t="s">
        <v>391</v>
      </c>
      <c r="D2113" s="1150"/>
      <c r="E2113" s="1150"/>
      <c r="F2113" s="212"/>
      <c r="G2113" s="212"/>
      <c r="H2113" s="212"/>
      <c r="I2113" s="212"/>
      <c r="J2113" s="213">
        <v>72.91</v>
      </c>
      <c r="K2113" s="212"/>
      <c r="L2113" s="213">
        <v>541.62</v>
      </c>
      <c r="M2113" s="212"/>
      <c r="N2113" s="214"/>
      <c r="Z2113" s="193"/>
      <c r="AA2113" s="200"/>
      <c r="AB2113" s="200"/>
      <c r="AF2113" s="109" t="s">
        <v>391</v>
      </c>
      <c r="AG2113" s="200"/>
      <c r="AK2113" s="200"/>
      <c r="AM2113" s="200"/>
    </row>
    <row r="2114" spans="1:39" s="108" customFormat="1" ht="12">
      <c r="A2114" s="205"/>
      <c r="B2114" s="204"/>
      <c r="C2114" s="1141" t="s">
        <v>392</v>
      </c>
      <c r="D2114" s="1141"/>
      <c r="E2114" s="1141"/>
      <c r="F2114" s="207"/>
      <c r="G2114" s="207"/>
      <c r="H2114" s="207"/>
      <c r="I2114" s="207"/>
      <c r="J2114" s="204"/>
      <c r="K2114" s="207"/>
      <c r="L2114" s="208">
        <v>192.98</v>
      </c>
      <c r="M2114" s="207"/>
      <c r="N2114" s="210"/>
      <c r="Z2114" s="193"/>
      <c r="AA2114" s="200"/>
      <c r="AB2114" s="200"/>
      <c r="AE2114" s="109" t="s">
        <v>392</v>
      </c>
      <c r="AG2114" s="200"/>
      <c r="AK2114" s="200"/>
      <c r="AM2114" s="200"/>
    </row>
    <row r="2115" spans="1:39" s="108" customFormat="1" ht="22.5" customHeight="1">
      <c r="A2115" s="205"/>
      <c r="B2115" s="204" t="s">
        <v>885</v>
      </c>
      <c r="C2115" s="1141" t="s">
        <v>886</v>
      </c>
      <c r="D2115" s="1141"/>
      <c r="E2115" s="1141"/>
      <c r="F2115" s="207" t="s">
        <v>395</v>
      </c>
      <c r="G2115" s="215">
        <v>97</v>
      </c>
      <c r="H2115" s="207"/>
      <c r="I2115" s="215">
        <v>97</v>
      </c>
      <c r="J2115" s="204"/>
      <c r="K2115" s="207"/>
      <c r="L2115" s="208">
        <v>187.19</v>
      </c>
      <c r="M2115" s="207"/>
      <c r="N2115" s="210"/>
      <c r="Z2115" s="193"/>
      <c r="AA2115" s="200"/>
      <c r="AB2115" s="200"/>
      <c r="AE2115" s="109" t="s">
        <v>886</v>
      </c>
      <c r="AG2115" s="200"/>
      <c r="AK2115" s="200"/>
      <c r="AM2115" s="200"/>
    </row>
    <row r="2116" spans="1:39" s="108" customFormat="1" ht="22.5" customHeight="1">
      <c r="A2116" s="205"/>
      <c r="B2116" s="204" t="s">
        <v>887</v>
      </c>
      <c r="C2116" s="1141" t="s">
        <v>888</v>
      </c>
      <c r="D2116" s="1141"/>
      <c r="E2116" s="1141"/>
      <c r="F2116" s="207" t="s">
        <v>395</v>
      </c>
      <c r="G2116" s="215">
        <v>51</v>
      </c>
      <c r="H2116" s="207"/>
      <c r="I2116" s="215">
        <v>51</v>
      </c>
      <c r="J2116" s="204"/>
      <c r="K2116" s="207"/>
      <c r="L2116" s="208">
        <v>98.42</v>
      </c>
      <c r="M2116" s="207"/>
      <c r="N2116" s="210"/>
      <c r="Z2116" s="193"/>
      <c r="AA2116" s="200"/>
      <c r="AB2116" s="200"/>
      <c r="AE2116" s="109" t="s">
        <v>888</v>
      </c>
      <c r="AG2116" s="200"/>
      <c r="AK2116" s="200"/>
      <c r="AM2116" s="200"/>
    </row>
    <row r="2117" spans="1:39" s="108" customFormat="1" ht="12" customHeight="1">
      <c r="A2117" s="216"/>
      <c r="B2117" s="217"/>
      <c r="C2117" s="1145" t="s">
        <v>398</v>
      </c>
      <c r="D2117" s="1145"/>
      <c r="E2117" s="1145"/>
      <c r="F2117" s="196"/>
      <c r="G2117" s="196"/>
      <c r="H2117" s="196"/>
      <c r="I2117" s="196"/>
      <c r="J2117" s="198"/>
      <c r="K2117" s="196"/>
      <c r="L2117" s="218">
        <v>827.23</v>
      </c>
      <c r="M2117" s="212"/>
      <c r="N2117" s="199"/>
      <c r="Z2117" s="193"/>
      <c r="AA2117" s="200"/>
      <c r="AB2117" s="200"/>
      <c r="AG2117" s="200" t="s">
        <v>398</v>
      </c>
      <c r="AK2117" s="200"/>
      <c r="AM2117" s="200"/>
    </row>
    <row r="2118" spans="1:39" s="108" customFormat="1" ht="45" customHeight="1">
      <c r="A2118" s="194" t="s">
        <v>2695</v>
      </c>
      <c r="B2118" s="195" t="s">
        <v>2696</v>
      </c>
      <c r="C2118" s="1145" t="s">
        <v>2697</v>
      </c>
      <c r="D2118" s="1145"/>
      <c r="E2118" s="1145"/>
      <c r="F2118" s="196" t="s">
        <v>486</v>
      </c>
      <c r="G2118" s="196"/>
      <c r="H2118" s="196"/>
      <c r="I2118" s="251">
        <v>6</v>
      </c>
      <c r="J2118" s="222">
        <v>35032.25</v>
      </c>
      <c r="K2118" s="219">
        <v>1.04236</v>
      </c>
      <c r="L2118" s="222">
        <v>44172.78</v>
      </c>
      <c r="M2118" s="247">
        <v>4.96</v>
      </c>
      <c r="N2118" s="260">
        <v>219097</v>
      </c>
      <c r="Z2118" s="193"/>
      <c r="AA2118" s="200"/>
      <c r="AB2118" s="200" t="s">
        <v>2697</v>
      </c>
      <c r="AG2118" s="200"/>
      <c r="AK2118" s="200"/>
      <c r="AM2118" s="200"/>
    </row>
    <row r="2119" spans="1:39" s="108" customFormat="1" ht="12" customHeight="1">
      <c r="A2119" s="216"/>
      <c r="B2119" s="217"/>
      <c r="C2119" s="1141" t="s">
        <v>923</v>
      </c>
      <c r="D2119" s="1141"/>
      <c r="E2119" s="1141"/>
      <c r="F2119" s="1141"/>
      <c r="G2119" s="1141"/>
      <c r="H2119" s="1141"/>
      <c r="I2119" s="1141"/>
      <c r="J2119" s="1141"/>
      <c r="K2119" s="1141"/>
      <c r="L2119" s="1141"/>
      <c r="M2119" s="1141"/>
      <c r="N2119" s="1146"/>
      <c r="Z2119" s="193"/>
      <c r="AA2119" s="200"/>
      <c r="AB2119" s="200"/>
      <c r="AG2119" s="200"/>
      <c r="AH2119" s="109" t="s">
        <v>923</v>
      </c>
      <c r="AK2119" s="200"/>
      <c r="AM2119" s="200"/>
    </row>
    <row r="2120" spans="1:39" s="108" customFormat="1" ht="12" customHeight="1">
      <c r="A2120" s="201"/>
      <c r="B2120" s="202"/>
      <c r="C2120" s="1141" t="s">
        <v>2698</v>
      </c>
      <c r="D2120" s="1141"/>
      <c r="E2120" s="1141"/>
      <c r="F2120" s="1141"/>
      <c r="G2120" s="1141"/>
      <c r="H2120" s="1141"/>
      <c r="I2120" s="1141"/>
      <c r="J2120" s="1141"/>
      <c r="K2120" s="1141"/>
      <c r="L2120" s="1141"/>
      <c r="M2120" s="1141"/>
      <c r="N2120" s="1146"/>
      <c r="Z2120" s="193"/>
      <c r="AA2120" s="200"/>
      <c r="AB2120" s="200"/>
      <c r="AG2120" s="200"/>
      <c r="AI2120" s="109" t="s">
        <v>2698</v>
      </c>
      <c r="AK2120" s="200"/>
      <c r="AM2120" s="200"/>
    </row>
    <row r="2121" spans="1:39" s="108" customFormat="1" ht="22.5" customHeight="1">
      <c r="A2121" s="203"/>
      <c r="B2121" s="204" t="s">
        <v>925</v>
      </c>
      <c r="C2121" s="1141" t="s">
        <v>926</v>
      </c>
      <c r="D2121" s="1141"/>
      <c r="E2121" s="1141"/>
      <c r="F2121" s="1141"/>
      <c r="G2121" s="1141"/>
      <c r="H2121" s="1141"/>
      <c r="I2121" s="1141"/>
      <c r="J2121" s="1141"/>
      <c r="K2121" s="1141"/>
      <c r="L2121" s="1141"/>
      <c r="M2121" s="1141"/>
      <c r="N2121" s="1146"/>
      <c r="Z2121" s="193"/>
      <c r="AA2121" s="200"/>
      <c r="AB2121" s="200"/>
      <c r="AC2121" s="109" t="s">
        <v>926</v>
      </c>
      <c r="AG2121" s="200"/>
      <c r="AK2121" s="200"/>
      <c r="AM2121" s="200"/>
    </row>
    <row r="2122" spans="1:39" s="108" customFormat="1" ht="22.5" customHeight="1">
      <c r="A2122" s="203"/>
      <c r="B2122" s="204" t="s">
        <v>927</v>
      </c>
      <c r="C2122" s="1141" t="s">
        <v>928</v>
      </c>
      <c r="D2122" s="1141"/>
      <c r="E2122" s="1141"/>
      <c r="F2122" s="1141"/>
      <c r="G2122" s="1141"/>
      <c r="H2122" s="1141"/>
      <c r="I2122" s="1141"/>
      <c r="J2122" s="1141"/>
      <c r="K2122" s="1141"/>
      <c r="L2122" s="1141"/>
      <c r="M2122" s="1141"/>
      <c r="N2122" s="1146"/>
      <c r="Z2122" s="193"/>
      <c r="AA2122" s="200"/>
      <c r="AB2122" s="200"/>
      <c r="AC2122" s="109" t="s">
        <v>928</v>
      </c>
      <c r="AG2122" s="200"/>
      <c r="AK2122" s="200"/>
      <c r="AM2122" s="200"/>
    </row>
    <row r="2123" spans="1:39" s="108" customFormat="1" ht="12" customHeight="1">
      <c r="A2123" s="216"/>
      <c r="B2123" s="217"/>
      <c r="C2123" s="1145" t="s">
        <v>398</v>
      </c>
      <c r="D2123" s="1145"/>
      <c r="E2123" s="1145"/>
      <c r="F2123" s="196"/>
      <c r="G2123" s="196"/>
      <c r="H2123" s="196"/>
      <c r="I2123" s="196"/>
      <c r="J2123" s="198"/>
      <c r="K2123" s="196"/>
      <c r="L2123" s="222">
        <v>44172.78</v>
      </c>
      <c r="M2123" s="212"/>
      <c r="N2123" s="260">
        <v>219097</v>
      </c>
      <c r="Z2123" s="193"/>
      <c r="AA2123" s="200"/>
      <c r="AB2123" s="200"/>
      <c r="AG2123" s="200" t="s">
        <v>398</v>
      </c>
      <c r="AK2123" s="200"/>
      <c r="AM2123" s="200"/>
    </row>
    <row r="2124" spans="1:39" s="108" customFormat="1" ht="33.75" customHeight="1">
      <c r="A2124" s="194" t="s">
        <v>2699</v>
      </c>
      <c r="B2124" s="195" t="s">
        <v>2487</v>
      </c>
      <c r="C2124" s="1145" t="s">
        <v>2488</v>
      </c>
      <c r="D2124" s="1145"/>
      <c r="E2124" s="1145"/>
      <c r="F2124" s="196" t="s">
        <v>486</v>
      </c>
      <c r="G2124" s="196"/>
      <c r="H2124" s="196"/>
      <c r="I2124" s="251">
        <v>12</v>
      </c>
      <c r="J2124" s="218">
        <v>478.56</v>
      </c>
      <c r="K2124" s="196"/>
      <c r="L2124" s="222">
        <v>5742.72</v>
      </c>
      <c r="M2124" s="196"/>
      <c r="N2124" s="199"/>
      <c r="Z2124" s="193"/>
      <c r="AA2124" s="200"/>
      <c r="AB2124" s="200" t="s">
        <v>2488</v>
      </c>
      <c r="AG2124" s="200"/>
      <c r="AK2124" s="200"/>
      <c r="AM2124" s="200"/>
    </row>
    <row r="2125" spans="1:39" s="108" customFormat="1" ht="12" customHeight="1">
      <c r="A2125" s="216"/>
      <c r="B2125" s="217"/>
      <c r="C2125" s="1141" t="s">
        <v>409</v>
      </c>
      <c r="D2125" s="1141"/>
      <c r="E2125" s="1141"/>
      <c r="F2125" s="1141"/>
      <c r="G2125" s="1141"/>
      <c r="H2125" s="1141"/>
      <c r="I2125" s="1141"/>
      <c r="J2125" s="1141"/>
      <c r="K2125" s="1141"/>
      <c r="L2125" s="1141"/>
      <c r="M2125" s="1141"/>
      <c r="N2125" s="1146"/>
      <c r="Z2125" s="193"/>
      <c r="AA2125" s="200"/>
      <c r="AB2125" s="200"/>
      <c r="AG2125" s="200"/>
      <c r="AH2125" s="109" t="s">
        <v>409</v>
      </c>
      <c r="AK2125" s="200"/>
      <c r="AM2125" s="200"/>
    </row>
    <row r="2126" spans="1:39" s="108" customFormat="1" ht="12">
      <c r="A2126" s="201"/>
      <c r="B2126" s="202"/>
      <c r="C2126" s="1141" t="s">
        <v>2700</v>
      </c>
      <c r="D2126" s="1141"/>
      <c r="E2126" s="1141"/>
      <c r="F2126" s="1141"/>
      <c r="G2126" s="1141"/>
      <c r="H2126" s="1141"/>
      <c r="I2126" s="1141"/>
      <c r="J2126" s="1141"/>
      <c r="K2126" s="1141"/>
      <c r="L2126" s="1141"/>
      <c r="M2126" s="1141"/>
      <c r="N2126" s="1146"/>
      <c r="Z2126" s="193"/>
      <c r="AA2126" s="200"/>
      <c r="AB2126" s="200"/>
      <c r="AG2126" s="200"/>
      <c r="AJ2126" s="109" t="s">
        <v>2700</v>
      </c>
      <c r="AK2126" s="200"/>
      <c r="AM2126" s="200"/>
    </row>
    <row r="2127" spans="1:39" s="108" customFormat="1" ht="12" customHeight="1">
      <c r="A2127" s="216"/>
      <c r="B2127" s="217"/>
      <c r="C2127" s="1145" t="s">
        <v>398</v>
      </c>
      <c r="D2127" s="1145"/>
      <c r="E2127" s="1145"/>
      <c r="F2127" s="196"/>
      <c r="G2127" s="196"/>
      <c r="H2127" s="196"/>
      <c r="I2127" s="196"/>
      <c r="J2127" s="198"/>
      <c r="K2127" s="196"/>
      <c r="L2127" s="222">
        <v>5742.72</v>
      </c>
      <c r="M2127" s="212"/>
      <c r="N2127" s="199"/>
      <c r="Z2127" s="193"/>
      <c r="AA2127" s="200"/>
      <c r="AB2127" s="200"/>
      <c r="AG2127" s="200" t="s">
        <v>398</v>
      </c>
      <c r="AK2127" s="200"/>
      <c r="AM2127" s="200"/>
    </row>
    <row r="2128" spans="1:39" s="108" customFormat="1" ht="56.25" customHeight="1">
      <c r="A2128" s="194" t="s">
        <v>2701</v>
      </c>
      <c r="B2128" s="195" t="s">
        <v>2490</v>
      </c>
      <c r="C2128" s="1145" t="s">
        <v>2491</v>
      </c>
      <c r="D2128" s="1145"/>
      <c r="E2128" s="1145"/>
      <c r="F2128" s="196" t="s">
        <v>486</v>
      </c>
      <c r="G2128" s="196"/>
      <c r="H2128" s="196"/>
      <c r="I2128" s="251">
        <v>6</v>
      </c>
      <c r="J2128" s="218">
        <v>163.46</v>
      </c>
      <c r="K2128" s="196"/>
      <c r="L2128" s="218">
        <v>980.76</v>
      </c>
      <c r="M2128" s="196"/>
      <c r="N2128" s="199"/>
      <c r="Z2128" s="193"/>
      <c r="AA2128" s="200"/>
      <c r="AB2128" s="200" t="s">
        <v>2491</v>
      </c>
      <c r="AG2128" s="200"/>
      <c r="AK2128" s="200"/>
      <c r="AM2128" s="200"/>
    </row>
    <row r="2129" spans="1:39" s="108" customFormat="1" ht="12" customHeight="1">
      <c r="A2129" s="216"/>
      <c r="B2129" s="217"/>
      <c r="C2129" s="1141" t="s">
        <v>409</v>
      </c>
      <c r="D2129" s="1141"/>
      <c r="E2129" s="1141"/>
      <c r="F2129" s="1141"/>
      <c r="G2129" s="1141"/>
      <c r="H2129" s="1141"/>
      <c r="I2129" s="1141"/>
      <c r="J2129" s="1141"/>
      <c r="K2129" s="1141"/>
      <c r="L2129" s="1141"/>
      <c r="M2129" s="1141"/>
      <c r="N2129" s="1146"/>
      <c r="Z2129" s="193"/>
      <c r="AA2129" s="200"/>
      <c r="AB2129" s="200"/>
      <c r="AG2129" s="200"/>
      <c r="AH2129" s="109" t="s">
        <v>409</v>
      </c>
      <c r="AK2129" s="200"/>
      <c r="AM2129" s="200"/>
    </row>
    <row r="2130" spans="1:39" s="108" customFormat="1" ht="12" customHeight="1">
      <c r="A2130" s="216"/>
      <c r="B2130" s="217"/>
      <c r="C2130" s="1145" t="s">
        <v>398</v>
      </c>
      <c r="D2130" s="1145"/>
      <c r="E2130" s="1145"/>
      <c r="F2130" s="196"/>
      <c r="G2130" s="196"/>
      <c r="H2130" s="196"/>
      <c r="I2130" s="196"/>
      <c r="J2130" s="198"/>
      <c r="K2130" s="196"/>
      <c r="L2130" s="218">
        <v>980.76</v>
      </c>
      <c r="M2130" s="212"/>
      <c r="N2130" s="199"/>
      <c r="Z2130" s="193"/>
      <c r="AA2130" s="200"/>
      <c r="AB2130" s="200"/>
      <c r="AG2130" s="200" t="s">
        <v>398</v>
      </c>
      <c r="AK2130" s="200"/>
      <c r="AM2130" s="200"/>
    </row>
    <row r="2131" spans="1:39" s="108" customFormat="1" ht="22.5" customHeight="1">
      <c r="A2131" s="194" t="s">
        <v>2702</v>
      </c>
      <c r="B2131" s="195" t="s">
        <v>1068</v>
      </c>
      <c r="C2131" s="1145" t="s">
        <v>1069</v>
      </c>
      <c r="D2131" s="1145"/>
      <c r="E2131" s="1145"/>
      <c r="F2131" s="196" t="s">
        <v>486</v>
      </c>
      <c r="G2131" s="196"/>
      <c r="H2131" s="196"/>
      <c r="I2131" s="251">
        <v>12</v>
      </c>
      <c r="J2131" s="198"/>
      <c r="K2131" s="196"/>
      <c r="L2131" s="198"/>
      <c r="M2131" s="196"/>
      <c r="N2131" s="199"/>
      <c r="Z2131" s="193"/>
      <c r="AA2131" s="200"/>
      <c r="AB2131" s="200" t="s">
        <v>1069</v>
      </c>
      <c r="AG2131" s="200"/>
      <c r="AK2131" s="200"/>
      <c r="AM2131" s="200"/>
    </row>
    <row r="2132" spans="1:39" s="108" customFormat="1" ht="12">
      <c r="A2132" s="201"/>
      <c r="B2132" s="202"/>
      <c r="C2132" s="1141" t="s">
        <v>2700</v>
      </c>
      <c r="D2132" s="1141"/>
      <c r="E2132" s="1141"/>
      <c r="F2132" s="1141"/>
      <c r="G2132" s="1141"/>
      <c r="H2132" s="1141"/>
      <c r="I2132" s="1141"/>
      <c r="J2132" s="1141"/>
      <c r="K2132" s="1141"/>
      <c r="L2132" s="1141"/>
      <c r="M2132" s="1141"/>
      <c r="N2132" s="1146"/>
      <c r="Z2132" s="193"/>
      <c r="AA2132" s="200"/>
      <c r="AB2132" s="200"/>
      <c r="AG2132" s="200"/>
      <c r="AJ2132" s="109" t="s">
        <v>2700</v>
      </c>
      <c r="AK2132" s="200"/>
      <c r="AM2132" s="200"/>
    </row>
    <row r="2133" spans="1:39" s="108" customFormat="1" ht="33.75" customHeight="1">
      <c r="A2133" s="203"/>
      <c r="B2133" s="204" t="s">
        <v>385</v>
      </c>
      <c r="C2133" s="1141" t="s">
        <v>386</v>
      </c>
      <c r="D2133" s="1141"/>
      <c r="E2133" s="1141"/>
      <c r="F2133" s="1141"/>
      <c r="G2133" s="1141"/>
      <c r="H2133" s="1141"/>
      <c r="I2133" s="1141"/>
      <c r="J2133" s="1141"/>
      <c r="K2133" s="1141"/>
      <c r="L2133" s="1141"/>
      <c r="M2133" s="1141"/>
      <c r="N2133" s="1146"/>
      <c r="Z2133" s="193"/>
      <c r="AA2133" s="200"/>
      <c r="AB2133" s="200"/>
      <c r="AC2133" s="109" t="s">
        <v>386</v>
      </c>
      <c r="AG2133" s="200"/>
      <c r="AK2133" s="200"/>
      <c r="AM2133" s="200"/>
    </row>
    <row r="2134" spans="1:39" s="108" customFormat="1" ht="12">
      <c r="A2134" s="205"/>
      <c r="B2134" s="206">
        <v>1</v>
      </c>
      <c r="C2134" s="1141" t="s">
        <v>446</v>
      </c>
      <c r="D2134" s="1141"/>
      <c r="E2134" s="1141"/>
      <c r="F2134" s="207"/>
      <c r="G2134" s="207"/>
      <c r="H2134" s="207"/>
      <c r="I2134" s="207"/>
      <c r="J2134" s="208">
        <v>8.9</v>
      </c>
      <c r="K2134" s="209">
        <v>1.25</v>
      </c>
      <c r="L2134" s="208">
        <v>133.5</v>
      </c>
      <c r="M2134" s="207"/>
      <c r="N2134" s="210"/>
      <c r="Z2134" s="193"/>
      <c r="AA2134" s="200"/>
      <c r="AB2134" s="200"/>
      <c r="AD2134" s="109" t="s">
        <v>446</v>
      </c>
      <c r="AG2134" s="200"/>
      <c r="AK2134" s="200"/>
      <c r="AM2134" s="200"/>
    </row>
    <row r="2135" spans="1:39" s="108" customFormat="1" ht="12">
      <c r="A2135" s="205"/>
      <c r="B2135" s="206">
        <v>2</v>
      </c>
      <c r="C2135" s="1141" t="s">
        <v>387</v>
      </c>
      <c r="D2135" s="1141"/>
      <c r="E2135" s="1141"/>
      <c r="F2135" s="207"/>
      <c r="G2135" s="207"/>
      <c r="H2135" s="207"/>
      <c r="I2135" s="207"/>
      <c r="J2135" s="208">
        <v>0.66</v>
      </c>
      <c r="K2135" s="209">
        <v>1.25</v>
      </c>
      <c r="L2135" s="208">
        <v>9.9</v>
      </c>
      <c r="M2135" s="207"/>
      <c r="N2135" s="210"/>
      <c r="Z2135" s="193"/>
      <c r="AA2135" s="200"/>
      <c r="AB2135" s="200"/>
      <c r="AD2135" s="109" t="s">
        <v>387</v>
      </c>
      <c r="AG2135" s="200"/>
      <c r="AK2135" s="200"/>
      <c r="AM2135" s="200"/>
    </row>
    <row r="2136" spans="1:39" s="108" customFormat="1" ht="12">
      <c r="A2136" s="205"/>
      <c r="B2136" s="206">
        <v>3</v>
      </c>
      <c r="C2136" s="1141" t="s">
        <v>388</v>
      </c>
      <c r="D2136" s="1141"/>
      <c r="E2136" s="1141"/>
      <c r="F2136" s="207"/>
      <c r="G2136" s="207"/>
      <c r="H2136" s="207"/>
      <c r="I2136" s="207"/>
      <c r="J2136" s="208">
        <v>0.12</v>
      </c>
      <c r="K2136" s="209">
        <v>1.25</v>
      </c>
      <c r="L2136" s="208">
        <v>1.8</v>
      </c>
      <c r="M2136" s="207"/>
      <c r="N2136" s="210"/>
      <c r="Z2136" s="193"/>
      <c r="AA2136" s="200"/>
      <c r="AB2136" s="200"/>
      <c r="AD2136" s="109" t="s">
        <v>388</v>
      </c>
      <c r="AG2136" s="200"/>
      <c r="AK2136" s="200"/>
      <c r="AM2136" s="200"/>
    </row>
    <row r="2137" spans="1:39" s="108" customFormat="1" ht="12">
      <c r="A2137" s="205"/>
      <c r="B2137" s="206">
        <v>4</v>
      </c>
      <c r="C2137" s="1141" t="s">
        <v>447</v>
      </c>
      <c r="D2137" s="1141"/>
      <c r="E2137" s="1141"/>
      <c r="F2137" s="207"/>
      <c r="G2137" s="207"/>
      <c r="H2137" s="207"/>
      <c r="I2137" s="207"/>
      <c r="J2137" s="208">
        <v>0.18</v>
      </c>
      <c r="K2137" s="207"/>
      <c r="L2137" s="208">
        <v>2.16</v>
      </c>
      <c r="M2137" s="207"/>
      <c r="N2137" s="210"/>
      <c r="Z2137" s="193"/>
      <c r="AA2137" s="200"/>
      <c r="AB2137" s="200"/>
      <c r="AD2137" s="109" t="s">
        <v>447</v>
      </c>
      <c r="AG2137" s="200"/>
      <c r="AK2137" s="200"/>
      <c r="AM2137" s="200"/>
    </row>
    <row r="2138" spans="1:39" s="108" customFormat="1" ht="12">
      <c r="A2138" s="205"/>
      <c r="B2138" s="204"/>
      <c r="C2138" s="1141" t="s">
        <v>448</v>
      </c>
      <c r="D2138" s="1141"/>
      <c r="E2138" s="1141"/>
      <c r="F2138" s="207" t="s">
        <v>390</v>
      </c>
      <c r="G2138" s="209">
        <v>1.03</v>
      </c>
      <c r="H2138" s="209">
        <v>1.25</v>
      </c>
      <c r="I2138" s="209">
        <v>15.45</v>
      </c>
      <c r="J2138" s="204"/>
      <c r="K2138" s="207"/>
      <c r="L2138" s="204"/>
      <c r="M2138" s="207"/>
      <c r="N2138" s="210"/>
      <c r="Z2138" s="193"/>
      <c r="AA2138" s="200"/>
      <c r="AB2138" s="200"/>
      <c r="AE2138" s="109" t="s">
        <v>448</v>
      </c>
      <c r="AG2138" s="200"/>
      <c r="AK2138" s="200"/>
      <c r="AM2138" s="200"/>
    </row>
    <row r="2139" spans="1:39" s="108" customFormat="1" ht="12">
      <c r="A2139" s="205"/>
      <c r="B2139" s="204"/>
      <c r="C2139" s="1141" t="s">
        <v>389</v>
      </c>
      <c r="D2139" s="1141"/>
      <c r="E2139" s="1141"/>
      <c r="F2139" s="207" t="s">
        <v>390</v>
      </c>
      <c r="G2139" s="209">
        <v>0.01</v>
      </c>
      <c r="H2139" s="209">
        <v>1.25</v>
      </c>
      <c r="I2139" s="209">
        <v>0.15</v>
      </c>
      <c r="J2139" s="204"/>
      <c r="K2139" s="207"/>
      <c r="L2139" s="204"/>
      <c r="M2139" s="207"/>
      <c r="N2139" s="210"/>
      <c r="Z2139" s="193"/>
      <c r="AA2139" s="200"/>
      <c r="AB2139" s="200"/>
      <c r="AE2139" s="109" t="s">
        <v>389</v>
      </c>
      <c r="AG2139" s="200"/>
      <c r="AK2139" s="200"/>
      <c r="AM2139" s="200"/>
    </row>
    <row r="2140" spans="1:39" s="108" customFormat="1" ht="12" customHeight="1">
      <c r="A2140" s="205"/>
      <c r="B2140" s="204"/>
      <c r="C2140" s="1150" t="s">
        <v>391</v>
      </c>
      <c r="D2140" s="1150"/>
      <c r="E2140" s="1150"/>
      <c r="F2140" s="212"/>
      <c r="G2140" s="212"/>
      <c r="H2140" s="212"/>
      <c r="I2140" s="212"/>
      <c r="J2140" s="213">
        <v>9.74</v>
      </c>
      <c r="K2140" s="212"/>
      <c r="L2140" s="213">
        <v>145.56</v>
      </c>
      <c r="M2140" s="212"/>
      <c r="N2140" s="214"/>
      <c r="Z2140" s="193"/>
      <c r="AA2140" s="200"/>
      <c r="AB2140" s="200"/>
      <c r="AF2140" s="109" t="s">
        <v>391</v>
      </c>
      <c r="AG2140" s="200"/>
      <c r="AK2140" s="200"/>
      <c r="AM2140" s="200"/>
    </row>
    <row r="2141" spans="1:39" s="108" customFormat="1" ht="12">
      <c r="A2141" s="205"/>
      <c r="B2141" s="204"/>
      <c r="C2141" s="1141" t="s">
        <v>392</v>
      </c>
      <c r="D2141" s="1141"/>
      <c r="E2141" s="1141"/>
      <c r="F2141" s="207"/>
      <c r="G2141" s="207"/>
      <c r="H2141" s="207"/>
      <c r="I2141" s="207"/>
      <c r="J2141" s="204"/>
      <c r="K2141" s="207"/>
      <c r="L2141" s="208">
        <v>135.30000000000001</v>
      </c>
      <c r="M2141" s="207"/>
      <c r="N2141" s="210"/>
      <c r="Z2141" s="193"/>
      <c r="AA2141" s="200"/>
      <c r="AB2141" s="200"/>
      <c r="AE2141" s="109" t="s">
        <v>392</v>
      </c>
      <c r="AG2141" s="200"/>
      <c r="AK2141" s="200"/>
      <c r="AM2141" s="200"/>
    </row>
    <row r="2142" spans="1:39" s="108" customFormat="1" ht="22.5" customHeight="1">
      <c r="A2142" s="205"/>
      <c r="B2142" s="204" t="s">
        <v>916</v>
      </c>
      <c r="C2142" s="1141" t="s">
        <v>917</v>
      </c>
      <c r="D2142" s="1141"/>
      <c r="E2142" s="1141"/>
      <c r="F2142" s="207" t="s">
        <v>395</v>
      </c>
      <c r="G2142" s="215">
        <v>90</v>
      </c>
      <c r="H2142" s="207"/>
      <c r="I2142" s="215">
        <v>90</v>
      </c>
      <c r="J2142" s="204"/>
      <c r="K2142" s="207"/>
      <c r="L2142" s="208">
        <v>121.77</v>
      </c>
      <c r="M2142" s="207"/>
      <c r="N2142" s="210"/>
      <c r="Z2142" s="193"/>
      <c r="AA2142" s="200"/>
      <c r="AB2142" s="200"/>
      <c r="AE2142" s="109" t="s">
        <v>917</v>
      </c>
      <c r="AG2142" s="200"/>
      <c r="AK2142" s="200"/>
      <c r="AM2142" s="200"/>
    </row>
    <row r="2143" spans="1:39" s="108" customFormat="1" ht="22.5" customHeight="1">
      <c r="A2143" s="205"/>
      <c r="B2143" s="204" t="s">
        <v>918</v>
      </c>
      <c r="C2143" s="1141" t="s">
        <v>919</v>
      </c>
      <c r="D2143" s="1141"/>
      <c r="E2143" s="1141"/>
      <c r="F2143" s="207" t="s">
        <v>395</v>
      </c>
      <c r="G2143" s="215">
        <v>46</v>
      </c>
      <c r="H2143" s="207"/>
      <c r="I2143" s="215">
        <v>46</v>
      </c>
      <c r="J2143" s="204"/>
      <c r="K2143" s="207"/>
      <c r="L2143" s="208">
        <v>62.24</v>
      </c>
      <c r="M2143" s="207"/>
      <c r="N2143" s="210"/>
      <c r="Z2143" s="193"/>
      <c r="AA2143" s="200"/>
      <c r="AB2143" s="200"/>
      <c r="AE2143" s="109" t="s">
        <v>919</v>
      </c>
      <c r="AG2143" s="200"/>
      <c r="AK2143" s="200"/>
      <c r="AM2143" s="200"/>
    </row>
    <row r="2144" spans="1:39" s="108" customFormat="1" ht="12" customHeight="1">
      <c r="A2144" s="216"/>
      <c r="B2144" s="217"/>
      <c r="C2144" s="1145" t="s">
        <v>398</v>
      </c>
      <c r="D2144" s="1145"/>
      <c r="E2144" s="1145"/>
      <c r="F2144" s="196"/>
      <c r="G2144" s="196"/>
      <c r="H2144" s="196"/>
      <c r="I2144" s="196"/>
      <c r="J2144" s="198"/>
      <c r="K2144" s="196"/>
      <c r="L2144" s="218">
        <v>329.57</v>
      </c>
      <c r="M2144" s="212"/>
      <c r="N2144" s="199"/>
      <c r="Z2144" s="193"/>
      <c r="AA2144" s="200"/>
      <c r="AB2144" s="200"/>
      <c r="AG2144" s="200" t="s">
        <v>398</v>
      </c>
      <c r="AK2144" s="200"/>
      <c r="AM2144" s="200"/>
    </row>
    <row r="2145" spans="1:39" s="108" customFormat="1" ht="33.75" customHeight="1">
      <c r="A2145" s="194" t="s">
        <v>2703</v>
      </c>
      <c r="B2145" s="195" t="s">
        <v>2219</v>
      </c>
      <c r="C2145" s="1145" t="s">
        <v>2494</v>
      </c>
      <c r="D2145" s="1145"/>
      <c r="E2145" s="1145"/>
      <c r="F2145" s="196" t="s">
        <v>486</v>
      </c>
      <c r="G2145" s="196"/>
      <c r="H2145" s="196"/>
      <c r="I2145" s="251">
        <v>6</v>
      </c>
      <c r="J2145" s="222">
        <v>1921.84</v>
      </c>
      <c r="K2145" s="196"/>
      <c r="L2145" s="222">
        <v>11531.04</v>
      </c>
      <c r="M2145" s="196"/>
      <c r="N2145" s="199"/>
      <c r="Z2145" s="193"/>
      <c r="AA2145" s="200"/>
      <c r="AB2145" s="200" t="s">
        <v>2494</v>
      </c>
      <c r="AG2145" s="200"/>
      <c r="AK2145" s="200"/>
      <c r="AM2145" s="200"/>
    </row>
    <row r="2146" spans="1:39" s="108" customFormat="1" ht="12" customHeight="1">
      <c r="A2146" s="216"/>
      <c r="B2146" s="217"/>
      <c r="C2146" s="1141" t="s">
        <v>1043</v>
      </c>
      <c r="D2146" s="1141"/>
      <c r="E2146" s="1141"/>
      <c r="F2146" s="1141"/>
      <c r="G2146" s="1141"/>
      <c r="H2146" s="1141"/>
      <c r="I2146" s="1141"/>
      <c r="J2146" s="1141"/>
      <c r="K2146" s="1141"/>
      <c r="L2146" s="1141"/>
      <c r="M2146" s="1141"/>
      <c r="N2146" s="1146"/>
      <c r="Z2146" s="193"/>
      <c r="AA2146" s="200"/>
      <c r="AB2146" s="200"/>
      <c r="AG2146" s="200"/>
      <c r="AH2146" s="109" t="s">
        <v>1043</v>
      </c>
      <c r="AK2146" s="200"/>
      <c r="AM2146" s="200"/>
    </row>
    <row r="2147" spans="1:39" s="108" customFormat="1" ht="12" customHeight="1">
      <c r="A2147" s="216"/>
      <c r="B2147" s="217"/>
      <c r="C2147" s="1145" t="s">
        <v>398</v>
      </c>
      <c r="D2147" s="1145"/>
      <c r="E2147" s="1145"/>
      <c r="F2147" s="196"/>
      <c r="G2147" s="196"/>
      <c r="H2147" s="196"/>
      <c r="I2147" s="196"/>
      <c r="J2147" s="198"/>
      <c r="K2147" s="196"/>
      <c r="L2147" s="222">
        <v>11531.04</v>
      </c>
      <c r="M2147" s="212"/>
      <c r="N2147" s="199"/>
      <c r="Z2147" s="193"/>
      <c r="AA2147" s="200"/>
      <c r="AB2147" s="200"/>
      <c r="AG2147" s="200" t="s">
        <v>398</v>
      </c>
      <c r="AK2147" s="200"/>
      <c r="AM2147" s="200"/>
    </row>
    <row r="2148" spans="1:39" s="108" customFormat="1" ht="45" customHeight="1">
      <c r="A2148" s="194" t="s">
        <v>2704</v>
      </c>
      <c r="B2148" s="195" t="s">
        <v>2705</v>
      </c>
      <c r="C2148" s="1145" t="s">
        <v>2429</v>
      </c>
      <c r="D2148" s="1145"/>
      <c r="E2148" s="1145"/>
      <c r="F2148" s="196" t="s">
        <v>486</v>
      </c>
      <c r="G2148" s="196"/>
      <c r="H2148" s="196"/>
      <c r="I2148" s="251">
        <v>6</v>
      </c>
      <c r="J2148" s="222">
        <v>169565</v>
      </c>
      <c r="K2148" s="219">
        <v>1.04236</v>
      </c>
      <c r="L2148" s="222">
        <v>213807.86</v>
      </c>
      <c r="M2148" s="247">
        <v>4.96</v>
      </c>
      <c r="N2148" s="260">
        <v>1060487</v>
      </c>
      <c r="Z2148" s="193"/>
      <c r="AA2148" s="200"/>
      <c r="AB2148" s="200" t="s">
        <v>2429</v>
      </c>
      <c r="AG2148" s="200"/>
      <c r="AK2148" s="200"/>
      <c r="AM2148" s="200"/>
    </row>
    <row r="2149" spans="1:39" s="108" customFormat="1" ht="12" customHeight="1">
      <c r="A2149" s="216"/>
      <c r="B2149" s="217"/>
      <c r="C2149" s="1141" t="s">
        <v>1043</v>
      </c>
      <c r="D2149" s="1141"/>
      <c r="E2149" s="1141"/>
      <c r="F2149" s="1141"/>
      <c r="G2149" s="1141"/>
      <c r="H2149" s="1141"/>
      <c r="I2149" s="1141"/>
      <c r="J2149" s="1141"/>
      <c r="K2149" s="1141"/>
      <c r="L2149" s="1141"/>
      <c r="M2149" s="1141"/>
      <c r="N2149" s="1146"/>
      <c r="Z2149" s="193"/>
      <c r="AA2149" s="200"/>
      <c r="AB2149" s="200"/>
      <c r="AG2149" s="200"/>
      <c r="AH2149" s="109" t="s">
        <v>1043</v>
      </c>
      <c r="AK2149" s="200"/>
      <c r="AM2149" s="200"/>
    </row>
    <row r="2150" spans="1:39" s="108" customFormat="1" ht="12" customHeight="1">
      <c r="A2150" s="201"/>
      <c r="B2150" s="202"/>
      <c r="C2150" s="1141" t="s">
        <v>2430</v>
      </c>
      <c r="D2150" s="1141"/>
      <c r="E2150" s="1141"/>
      <c r="F2150" s="1141"/>
      <c r="G2150" s="1141"/>
      <c r="H2150" s="1141"/>
      <c r="I2150" s="1141"/>
      <c r="J2150" s="1141"/>
      <c r="K2150" s="1141"/>
      <c r="L2150" s="1141"/>
      <c r="M2150" s="1141"/>
      <c r="N2150" s="1146"/>
      <c r="Z2150" s="193"/>
      <c r="AA2150" s="200"/>
      <c r="AB2150" s="200"/>
      <c r="AG2150" s="200"/>
      <c r="AI2150" s="109" t="s">
        <v>2430</v>
      </c>
      <c r="AK2150" s="200"/>
      <c r="AM2150" s="200"/>
    </row>
    <row r="2151" spans="1:39" s="108" customFormat="1" ht="22.5" customHeight="1">
      <c r="A2151" s="203"/>
      <c r="B2151" s="204" t="s">
        <v>925</v>
      </c>
      <c r="C2151" s="1141" t="s">
        <v>926</v>
      </c>
      <c r="D2151" s="1141"/>
      <c r="E2151" s="1141"/>
      <c r="F2151" s="1141"/>
      <c r="G2151" s="1141"/>
      <c r="H2151" s="1141"/>
      <c r="I2151" s="1141"/>
      <c r="J2151" s="1141"/>
      <c r="K2151" s="1141"/>
      <c r="L2151" s="1141"/>
      <c r="M2151" s="1141"/>
      <c r="N2151" s="1146"/>
      <c r="Z2151" s="193"/>
      <c r="AA2151" s="200"/>
      <c r="AB2151" s="200"/>
      <c r="AC2151" s="109" t="s">
        <v>926</v>
      </c>
      <c r="AG2151" s="200"/>
      <c r="AK2151" s="200"/>
      <c r="AM2151" s="200"/>
    </row>
    <row r="2152" spans="1:39" s="108" customFormat="1" ht="22.5" customHeight="1">
      <c r="A2152" s="203"/>
      <c r="B2152" s="204" t="s">
        <v>927</v>
      </c>
      <c r="C2152" s="1141" t="s">
        <v>928</v>
      </c>
      <c r="D2152" s="1141"/>
      <c r="E2152" s="1141"/>
      <c r="F2152" s="1141"/>
      <c r="G2152" s="1141"/>
      <c r="H2152" s="1141"/>
      <c r="I2152" s="1141"/>
      <c r="J2152" s="1141"/>
      <c r="K2152" s="1141"/>
      <c r="L2152" s="1141"/>
      <c r="M2152" s="1141"/>
      <c r="N2152" s="1146"/>
      <c r="Z2152" s="193"/>
      <c r="AA2152" s="200"/>
      <c r="AB2152" s="200"/>
      <c r="AC2152" s="109" t="s">
        <v>928</v>
      </c>
      <c r="AG2152" s="200"/>
      <c r="AK2152" s="200"/>
      <c r="AM2152" s="200"/>
    </row>
    <row r="2153" spans="1:39" s="108" customFormat="1" ht="12" customHeight="1">
      <c r="A2153" s="216"/>
      <c r="B2153" s="217"/>
      <c r="C2153" s="1145" t="s">
        <v>398</v>
      </c>
      <c r="D2153" s="1145"/>
      <c r="E2153" s="1145"/>
      <c r="F2153" s="196"/>
      <c r="G2153" s="196"/>
      <c r="H2153" s="196"/>
      <c r="I2153" s="196"/>
      <c r="J2153" s="198"/>
      <c r="K2153" s="196"/>
      <c r="L2153" s="222">
        <v>213807.86</v>
      </c>
      <c r="M2153" s="212"/>
      <c r="N2153" s="260">
        <v>1060487</v>
      </c>
      <c r="Z2153" s="193"/>
      <c r="AA2153" s="200"/>
      <c r="AB2153" s="200"/>
      <c r="AG2153" s="200" t="s">
        <v>398</v>
      </c>
      <c r="AK2153" s="200"/>
      <c r="AM2153" s="200"/>
    </row>
    <row r="2154" spans="1:39" s="108" customFormat="1" ht="33.75">
      <c r="A2154" s="194" t="s">
        <v>2706</v>
      </c>
      <c r="B2154" s="195" t="s">
        <v>2707</v>
      </c>
      <c r="C2154" s="1145" t="s">
        <v>2344</v>
      </c>
      <c r="D2154" s="1145"/>
      <c r="E2154" s="1145"/>
      <c r="F2154" s="196" t="s">
        <v>486</v>
      </c>
      <c r="G2154" s="196"/>
      <c r="H2154" s="196"/>
      <c r="I2154" s="251">
        <v>6</v>
      </c>
      <c r="J2154" s="222">
        <v>4247.5</v>
      </c>
      <c r="K2154" s="219">
        <v>1.04236</v>
      </c>
      <c r="L2154" s="222">
        <v>5355.85</v>
      </c>
      <c r="M2154" s="247">
        <v>4.96</v>
      </c>
      <c r="N2154" s="260">
        <v>26565</v>
      </c>
      <c r="Z2154" s="193"/>
      <c r="AA2154" s="200"/>
      <c r="AB2154" s="200" t="s">
        <v>2344</v>
      </c>
      <c r="AG2154" s="200"/>
      <c r="AK2154" s="200"/>
      <c r="AM2154" s="200"/>
    </row>
    <row r="2155" spans="1:39" s="108" customFormat="1" ht="12" customHeight="1">
      <c r="A2155" s="216"/>
      <c r="B2155" s="217"/>
      <c r="C2155" s="1141" t="s">
        <v>1043</v>
      </c>
      <c r="D2155" s="1141"/>
      <c r="E2155" s="1141"/>
      <c r="F2155" s="1141"/>
      <c r="G2155" s="1141"/>
      <c r="H2155" s="1141"/>
      <c r="I2155" s="1141"/>
      <c r="J2155" s="1141"/>
      <c r="K2155" s="1141"/>
      <c r="L2155" s="1141"/>
      <c r="M2155" s="1141"/>
      <c r="N2155" s="1146"/>
      <c r="Z2155" s="193"/>
      <c r="AA2155" s="200"/>
      <c r="AB2155" s="200"/>
      <c r="AG2155" s="200"/>
      <c r="AH2155" s="109" t="s">
        <v>1043</v>
      </c>
      <c r="AK2155" s="200"/>
      <c r="AM2155" s="200"/>
    </row>
    <row r="2156" spans="1:39" s="108" customFormat="1" ht="12" customHeight="1">
      <c r="A2156" s="201"/>
      <c r="B2156" s="202"/>
      <c r="C2156" s="1141" t="s">
        <v>2345</v>
      </c>
      <c r="D2156" s="1141"/>
      <c r="E2156" s="1141"/>
      <c r="F2156" s="1141"/>
      <c r="G2156" s="1141"/>
      <c r="H2156" s="1141"/>
      <c r="I2156" s="1141"/>
      <c r="J2156" s="1141"/>
      <c r="K2156" s="1141"/>
      <c r="L2156" s="1141"/>
      <c r="M2156" s="1141"/>
      <c r="N2156" s="1146"/>
      <c r="Z2156" s="193"/>
      <c r="AA2156" s="200"/>
      <c r="AB2156" s="200"/>
      <c r="AG2156" s="200"/>
      <c r="AI2156" s="109" t="s">
        <v>2345</v>
      </c>
      <c r="AK2156" s="200"/>
      <c r="AM2156" s="200"/>
    </row>
    <row r="2157" spans="1:39" s="108" customFormat="1" ht="22.5" customHeight="1">
      <c r="A2157" s="203"/>
      <c r="B2157" s="204" t="s">
        <v>925</v>
      </c>
      <c r="C2157" s="1141" t="s">
        <v>926</v>
      </c>
      <c r="D2157" s="1141"/>
      <c r="E2157" s="1141"/>
      <c r="F2157" s="1141"/>
      <c r="G2157" s="1141"/>
      <c r="H2157" s="1141"/>
      <c r="I2157" s="1141"/>
      <c r="J2157" s="1141"/>
      <c r="K2157" s="1141"/>
      <c r="L2157" s="1141"/>
      <c r="M2157" s="1141"/>
      <c r="N2157" s="1146"/>
      <c r="Z2157" s="193"/>
      <c r="AA2157" s="200"/>
      <c r="AB2157" s="200"/>
      <c r="AC2157" s="109" t="s">
        <v>926</v>
      </c>
      <c r="AG2157" s="200"/>
      <c r="AK2157" s="200"/>
      <c r="AM2157" s="200"/>
    </row>
    <row r="2158" spans="1:39" s="108" customFormat="1" ht="22.5" customHeight="1">
      <c r="A2158" s="203"/>
      <c r="B2158" s="204" t="s">
        <v>927</v>
      </c>
      <c r="C2158" s="1141" t="s">
        <v>928</v>
      </c>
      <c r="D2158" s="1141"/>
      <c r="E2158" s="1141"/>
      <c r="F2158" s="1141"/>
      <c r="G2158" s="1141"/>
      <c r="H2158" s="1141"/>
      <c r="I2158" s="1141"/>
      <c r="J2158" s="1141"/>
      <c r="K2158" s="1141"/>
      <c r="L2158" s="1141"/>
      <c r="M2158" s="1141"/>
      <c r="N2158" s="1146"/>
      <c r="Z2158" s="193"/>
      <c r="AA2158" s="200"/>
      <c r="AB2158" s="200"/>
      <c r="AC2158" s="109" t="s">
        <v>928</v>
      </c>
      <c r="AG2158" s="200"/>
      <c r="AK2158" s="200"/>
      <c r="AM2158" s="200"/>
    </row>
    <row r="2159" spans="1:39" s="108" customFormat="1" ht="12" customHeight="1">
      <c r="A2159" s="216"/>
      <c r="B2159" s="217"/>
      <c r="C2159" s="1145" t="s">
        <v>398</v>
      </c>
      <c r="D2159" s="1145"/>
      <c r="E2159" s="1145"/>
      <c r="F2159" s="196"/>
      <c r="G2159" s="196"/>
      <c r="H2159" s="196"/>
      <c r="I2159" s="196"/>
      <c r="J2159" s="198"/>
      <c r="K2159" s="196"/>
      <c r="L2159" s="222">
        <v>5355.85</v>
      </c>
      <c r="M2159" s="212"/>
      <c r="N2159" s="260">
        <v>26565</v>
      </c>
      <c r="Z2159" s="193"/>
      <c r="AA2159" s="200"/>
      <c r="AB2159" s="200"/>
      <c r="AG2159" s="200" t="s">
        <v>398</v>
      </c>
      <c r="AK2159" s="200"/>
      <c r="AM2159" s="200"/>
    </row>
    <row r="2160" spans="1:39" s="108" customFormat="1" ht="22.5" customHeight="1">
      <c r="A2160" s="194" t="s">
        <v>2708</v>
      </c>
      <c r="B2160" s="195" t="s">
        <v>1192</v>
      </c>
      <c r="C2160" s="1145" t="s">
        <v>1193</v>
      </c>
      <c r="D2160" s="1145"/>
      <c r="E2160" s="1145"/>
      <c r="F2160" s="196" t="s">
        <v>673</v>
      </c>
      <c r="G2160" s="196"/>
      <c r="H2160" s="196"/>
      <c r="I2160" s="256">
        <v>0.6</v>
      </c>
      <c r="J2160" s="218">
        <v>5.73</v>
      </c>
      <c r="K2160" s="196"/>
      <c r="L2160" s="218">
        <v>3.44</v>
      </c>
      <c r="M2160" s="196"/>
      <c r="N2160" s="199"/>
      <c r="Z2160" s="193"/>
      <c r="AA2160" s="200"/>
      <c r="AB2160" s="200" t="s">
        <v>1193</v>
      </c>
      <c r="AG2160" s="200"/>
      <c r="AK2160" s="200"/>
      <c r="AM2160" s="200"/>
    </row>
    <row r="2161" spans="1:39" s="108" customFormat="1" ht="12" customHeight="1">
      <c r="A2161" s="216"/>
      <c r="B2161" s="217"/>
      <c r="C2161" s="1141" t="s">
        <v>409</v>
      </c>
      <c r="D2161" s="1141"/>
      <c r="E2161" s="1141"/>
      <c r="F2161" s="1141"/>
      <c r="G2161" s="1141"/>
      <c r="H2161" s="1141"/>
      <c r="I2161" s="1141"/>
      <c r="J2161" s="1141"/>
      <c r="K2161" s="1141"/>
      <c r="L2161" s="1141"/>
      <c r="M2161" s="1141"/>
      <c r="N2161" s="1146"/>
      <c r="Z2161" s="193"/>
      <c r="AA2161" s="200"/>
      <c r="AB2161" s="200"/>
      <c r="AG2161" s="200"/>
      <c r="AH2161" s="109" t="s">
        <v>409</v>
      </c>
      <c r="AK2161" s="200"/>
      <c r="AM2161" s="200"/>
    </row>
    <row r="2162" spans="1:39" s="108" customFormat="1" ht="12" customHeight="1">
      <c r="A2162" s="201"/>
      <c r="B2162" s="202"/>
      <c r="C2162" s="1141" t="s">
        <v>2709</v>
      </c>
      <c r="D2162" s="1141"/>
      <c r="E2162" s="1141"/>
      <c r="F2162" s="1141"/>
      <c r="G2162" s="1141"/>
      <c r="H2162" s="1141"/>
      <c r="I2162" s="1141"/>
      <c r="J2162" s="1141"/>
      <c r="K2162" s="1141"/>
      <c r="L2162" s="1141"/>
      <c r="M2162" s="1141"/>
      <c r="N2162" s="1146"/>
      <c r="Z2162" s="193"/>
      <c r="AA2162" s="200"/>
      <c r="AB2162" s="200"/>
      <c r="AG2162" s="200"/>
      <c r="AJ2162" s="109" t="s">
        <v>2709</v>
      </c>
      <c r="AK2162" s="200"/>
      <c r="AM2162" s="200"/>
    </row>
    <row r="2163" spans="1:39" s="108" customFormat="1" ht="12" customHeight="1">
      <c r="A2163" s="216"/>
      <c r="B2163" s="217"/>
      <c r="C2163" s="1145" t="s">
        <v>398</v>
      </c>
      <c r="D2163" s="1145"/>
      <c r="E2163" s="1145"/>
      <c r="F2163" s="196"/>
      <c r="G2163" s="196"/>
      <c r="H2163" s="196"/>
      <c r="I2163" s="196"/>
      <c r="J2163" s="198"/>
      <c r="K2163" s="196"/>
      <c r="L2163" s="218">
        <v>3.44</v>
      </c>
      <c r="M2163" s="212"/>
      <c r="N2163" s="199"/>
      <c r="Z2163" s="193"/>
      <c r="AA2163" s="200"/>
      <c r="AB2163" s="200"/>
      <c r="AG2163" s="200" t="s">
        <v>398</v>
      </c>
      <c r="AK2163" s="200"/>
      <c r="AM2163" s="200"/>
    </row>
    <row r="2164" spans="1:39" s="108" customFormat="1" ht="45">
      <c r="A2164" s="194" t="s">
        <v>2710</v>
      </c>
      <c r="B2164" s="195" t="s">
        <v>2711</v>
      </c>
      <c r="C2164" s="1145" t="s">
        <v>2169</v>
      </c>
      <c r="D2164" s="1145"/>
      <c r="E2164" s="1145"/>
      <c r="F2164" s="196" t="s">
        <v>2170</v>
      </c>
      <c r="G2164" s="196"/>
      <c r="H2164" s="196"/>
      <c r="I2164" s="251">
        <v>3</v>
      </c>
      <c r="J2164" s="222">
        <v>1246.67</v>
      </c>
      <c r="K2164" s="219">
        <v>1.04236</v>
      </c>
      <c r="L2164" s="218">
        <v>785.89</v>
      </c>
      <c r="M2164" s="247">
        <v>4.96</v>
      </c>
      <c r="N2164" s="260">
        <v>3898</v>
      </c>
      <c r="Z2164" s="193"/>
      <c r="AA2164" s="200"/>
      <c r="AB2164" s="200" t="s">
        <v>2169</v>
      </c>
      <c r="AG2164" s="200"/>
      <c r="AK2164" s="200"/>
      <c r="AM2164" s="200"/>
    </row>
    <row r="2165" spans="1:39" s="108" customFormat="1" ht="12" customHeight="1">
      <c r="A2165" s="216"/>
      <c r="B2165" s="217"/>
      <c r="C2165" s="1141" t="s">
        <v>923</v>
      </c>
      <c r="D2165" s="1141"/>
      <c r="E2165" s="1141"/>
      <c r="F2165" s="1141"/>
      <c r="G2165" s="1141"/>
      <c r="H2165" s="1141"/>
      <c r="I2165" s="1141"/>
      <c r="J2165" s="1141"/>
      <c r="K2165" s="1141"/>
      <c r="L2165" s="1141"/>
      <c r="M2165" s="1141"/>
      <c r="N2165" s="1146"/>
      <c r="Z2165" s="193"/>
      <c r="AA2165" s="200"/>
      <c r="AB2165" s="200"/>
      <c r="AG2165" s="200"/>
      <c r="AH2165" s="109" t="s">
        <v>923</v>
      </c>
      <c r="AK2165" s="200"/>
      <c r="AM2165" s="200"/>
    </row>
    <row r="2166" spans="1:39" s="108" customFormat="1" ht="12" customHeight="1">
      <c r="A2166" s="201"/>
      <c r="B2166" s="202"/>
      <c r="C2166" s="1141" t="s">
        <v>2171</v>
      </c>
      <c r="D2166" s="1141"/>
      <c r="E2166" s="1141"/>
      <c r="F2166" s="1141"/>
      <c r="G2166" s="1141"/>
      <c r="H2166" s="1141"/>
      <c r="I2166" s="1141"/>
      <c r="J2166" s="1141"/>
      <c r="K2166" s="1141"/>
      <c r="L2166" s="1141"/>
      <c r="M2166" s="1141"/>
      <c r="N2166" s="1146"/>
      <c r="Z2166" s="193"/>
      <c r="AA2166" s="200"/>
      <c r="AB2166" s="200"/>
      <c r="AG2166" s="200"/>
      <c r="AI2166" s="109" t="s">
        <v>2171</v>
      </c>
      <c r="AK2166" s="200"/>
      <c r="AM2166" s="200"/>
    </row>
    <row r="2167" spans="1:39" s="108" customFormat="1" ht="22.5" customHeight="1">
      <c r="A2167" s="203"/>
      <c r="B2167" s="204" t="s">
        <v>925</v>
      </c>
      <c r="C2167" s="1141" t="s">
        <v>926</v>
      </c>
      <c r="D2167" s="1141"/>
      <c r="E2167" s="1141"/>
      <c r="F2167" s="1141"/>
      <c r="G2167" s="1141"/>
      <c r="H2167" s="1141"/>
      <c r="I2167" s="1141"/>
      <c r="J2167" s="1141"/>
      <c r="K2167" s="1141"/>
      <c r="L2167" s="1141"/>
      <c r="M2167" s="1141"/>
      <c r="N2167" s="1146"/>
      <c r="Z2167" s="193"/>
      <c r="AA2167" s="200"/>
      <c r="AB2167" s="200"/>
      <c r="AC2167" s="109" t="s">
        <v>926</v>
      </c>
      <c r="AG2167" s="200"/>
      <c r="AK2167" s="200"/>
      <c r="AM2167" s="200"/>
    </row>
    <row r="2168" spans="1:39" s="108" customFormat="1" ht="22.5" customHeight="1">
      <c r="A2168" s="203"/>
      <c r="B2168" s="204" t="s">
        <v>927</v>
      </c>
      <c r="C2168" s="1141" t="s">
        <v>928</v>
      </c>
      <c r="D2168" s="1141"/>
      <c r="E2168" s="1141"/>
      <c r="F2168" s="1141"/>
      <c r="G2168" s="1141"/>
      <c r="H2168" s="1141"/>
      <c r="I2168" s="1141"/>
      <c r="J2168" s="1141"/>
      <c r="K2168" s="1141"/>
      <c r="L2168" s="1141"/>
      <c r="M2168" s="1141"/>
      <c r="N2168" s="1146"/>
      <c r="Z2168" s="193"/>
      <c r="AA2168" s="200"/>
      <c r="AB2168" s="200"/>
      <c r="AC2168" s="109" t="s">
        <v>928</v>
      </c>
      <c r="AG2168" s="200"/>
      <c r="AK2168" s="200"/>
      <c r="AM2168" s="200"/>
    </row>
    <row r="2169" spans="1:39" s="108" customFormat="1" ht="12" customHeight="1">
      <c r="A2169" s="216"/>
      <c r="B2169" s="217"/>
      <c r="C2169" s="1145" t="s">
        <v>398</v>
      </c>
      <c r="D2169" s="1145"/>
      <c r="E2169" s="1145"/>
      <c r="F2169" s="196"/>
      <c r="G2169" s="196"/>
      <c r="H2169" s="196"/>
      <c r="I2169" s="196"/>
      <c r="J2169" s="198"/>
      <c r="K2169" s="196"/>
      <c r="L2169" s="218">
        <v>785.89</v>
      </c>
      <c r="M2169" s="212"/>
      <c r="N2169" s="260">
        <v>3898</v>
      </c>
      <c r="Z2169" s="193"/>
      <c r="AA2169" s="200"/>
      <c r="AB2169" s="200"/>
      <c r="AG2169" s="200" t="s">
        <v>398</v>
      </c>
      <c r="AK2169" s="200"/>
      <c r="AM2169" s="200"/>
    </row>
    <row r="2170" spans="1:39" s="108" customFormat="1" ht="22.5" customHeight="1">
      <c r="A2170" s="194" t="s">
        <v>2712</v>
      </c>
      <c r="B2170" s="195" t="s">
        <v>2172</v>
      </c>
      <c r="C2170" s="1145" t="s">
        <v>2173</v>
      </c>
      <c r="D2170" s="1145"/>
      <c r="E2170" s="1145"/>
      <c r="F2170" s="196" t="s">
        <v>673</v>
      </c>
      <c r="G2170" s="196"/>
      <c r="H2170" s="196"/>
      <c r="I2170" s="256">
        <v>1.5</v>
      </c>
      <c r="J2170" s="218">
        <v>62.28</v>
      </c>
      <c r="K2170" s="196"/>
      <c r="L2170" s="218">
        <v>93.42</v>
      </c>
      <c r="M2170" s="196"/>
      <c r="N2170" s="199"/>
      <c r="Z2170" s="193"/>
      <c r="AA2170" s="200"/>
      <c r="AB2170" s="200" t="s">
        <v>2173</v>
      </c>
      <c r="AG2170" s="200"/>
      <c r="AK2170" s="200"/>
      <c r="AM2170" s="200"/>
    </row>
    <row r="2171" spans="1:39" s="108" customFormat="1" ht="12" customHeight="1">
      <c r="A2171" s="216"/>
      <c r="B2171" s="217"/>
      <c r="C2171" s="1141" t="s">
        <v>923</v>
      </c>
      <c r="D2171" s="1141"/>
      <c r="E2171" s="1141"/>
      <c r="F2171" s="1141"/>
      <c r="G2171" s="1141"/>
      <c r="H2171" s="1141"/>
      <c r="I2171" s="1141"/>
      <c r="J2171" s="1141"/>
      <c r="K2171" s="1141"/>
      <c r="L2171" s="1141"/>
      <c r="M2171" s="1141"/>
      <c r="N2171" s="1146"/>
      <c r="Z2171" s="193"/>
      <c r="AA2171" s="200"/>
      <c r="AB2171" s="200"/>
      <c r="AG2171" s="200"/>
      <c r="AH2171" s="109" t="s">
        <v>923</v>
      </c>
      <c r="AK2171" s="200"/>
      <c r="AM2171" s="200"/>
    </row>
    <row r="2172" spans="1:39" s="108" customFormat="1" ht="12" customHeight="1">
      <c r="A2172" s="201"/>
      <c r="B2172" s="202"/>
      <c r="C2172" s="1141" t="s">
        <v>2713</v>
      </c>
      <c r="D2172" s="1141"/>
      <c r="E2172" s="1141"/>
      <c r="F2172" s="1141"/>
      <c r="G2172" s="1141"/>
      <c r="H2172" s="1141"/>
      <c r="I2172" s="1141"/>
      <c r="J2172" s="1141"/>
      <c r="K2172" s="1141"/>
      <c r="L2172" s="1141"/>
      <c r="M2172" s="1141"/>
      <c r="N2172" s="1146"/>
      <c r="Z2172" s="193"/>
      <c r="AA2172" s="200"/>
      <c r="AB2172" s="200"/>
      <c r="AG2172" s="200"/>
      <c r="AJ2172" s="109" t="s">
        <v>2713</v>
      </c>
      <c r="AK2172" s="200"/>
      <c r="AM2172" s="200"/>
    </row>
    <row r="2173" spans="1:39" s="108" customFormat="1" ht="12" customHeight="1">
      <c r="A2173" s="216"/>
      <c r="B2173" s="217"/>
      <c r="C2173" s="1145" t="s">
        <v>398</v>
      </c>
      <c r="D2173" s="1145"/>
      <c r="E2173" s="1145"/>
      <c r="F2173" s="196"/>
      <c r="G2173" s="196"/>
      <c r="H2173" s="196"/>
      <c r="I2173" s="196"/>
      <c r="J2173" s="198"/>
      <c r="K2173" s="196"/>
      <c r="L2173" s="218">
        <v>93.42</v>
      </c>
      <c r="M2173" s="212"/>
      <c r="N2173" s="199"/>
      <c r="Z2173" s="193"/>
      <c r="AA2173" s="200"/>
      <c r="AB2173" s="200"/>
      <c r="AG2173" s="200" t="s">
        <v>398</v>
      </c>
      <c r="AK2173" s="200"/>
      <c r="AM2173" s="200"/>
    </row>
    <row r="2174" spans="1:39" s="108" customFormat="1" ht="33.75" customHeight="1">
      <c r="A2174" s="194" t="s">
        <v>2714</v>
      </c>
      <c r="B2174" s="195" t="s">
        <v>2163</v>
      </c>
      <c r="C2174" s="1145" t="s">
        <v>2164</v>
      </c>
      <c r="D2174" s="1145"/>
      <c r="E2174" s="1145"/>
      <c r="F2174" s="196" t="s">
        <v>673</v>
      </c>
      <c r="G2174" s="196"/>
      <c r="H2174" s="196"/>
      <c r="I2174" s="247">
        <v>0.06</v>
      </c>
      <c r="J2174" s="198"/>
      <c r="K2174" s="196"/>
      <c r="L2174" s="198"/>
      <c r="M2174" s="196"/>
      <c r="N2174" s="199"/>
      <c r="Z2174" s="193"/>
      <c r="AA2174" s="200"/>
      <c r="AB2174" s="200" t="s">
        <v>2164</v>
      </c>
      <c r="AG2174" s="200"/>
      <c r="AK2174" s="200"/>
      <c r="AM2174" s="200"/>
    </row>
    <row r="2175" spans="1:39" s="108" customFormat="1" ht="12" customHeight="1">
      <c r="A2175" s="201"/>
      <c r="B2175" s="202"/>
      <c r="C2175" s="1141" t="s">
        <v>1874</v>
      </c>
      <c r="D2175" s="1141"/>
      <c r="E2175" s="1141"/>
      <c r="F2175" s="1141"/>
      <c r="G2175" s="1141"/>
      <c r="H2175" s="1141"/>
      <c r="I2175" s="1141"/>
      <c r="J2175" s="1141"/>
      <c r="K2175" s="1141"/>
      <c r="L2175" s="1141"/>
      <c r="M2175" s="1141"/>
      <c r="N2175" s="1146"/>
      <c r="Z2175" s="193"/>
      <c r="AA2175" s="200"/>
      <c r="AB2175" s="200"/>
      <c r="AG2175" s="200"/>
      <c r="AJ2175" s="109" t="s">
        <v>1874</v>
      </c>
      <c r="AK2175" s="200"/>
      <c r="AM2175" s="200"/>
    </row>
    <row r="2176" spans="1:39" s="108" customFormat="1" ht="33.75" customHeight="1">
      <c r="A2176" s="203"/>
      <c r="B2176" s="204" t="s">
        <v>385</v>
      </c>
      <c r="C2176" s="1141" t="s">
        <v>386</v>
      </c>
      <c r="D2176" s="1141"/>
      <c r="E2176" s="1141"/>
      <c r="F2176" s="1141"/>
      <c r="G2176" s="1141"/>
      <c r="H2176" s="1141"/>
      <c r="I2176" s="1141"/>
      <c r="J2176" s="1141"/>
      <c r="K2176" s="1141"/>
      <c r="L2176" s="1141"/>
      <c r="M2176" s="1141"/>
      <c r="N2176" s="1146"/>
      <c r="Z2176" s="193"/>
      <c r="AA2176" s="200"/>
      <c r="AB2176" s="200"/>
      <c r="AC2176" s="109" t="s">
        <v>386</v>
      </c>
      <c r="AG2176" s="200"/>
      <c r="AK2176" s="200"/>
      <c r="AM2176" s="200"/>
    </row>
    <row r="2177" spans="1:39" s="108" customFormat="1" ht="12">
      <c r="A2177" s="205"/>
      <c r="B2177" s="206">
        <v>1</v>
      </c>
      <c r="C2177" s="1141" t="s">
        <v>446</v>
      </c>
      <c r="D2177" s="1141"/>
      <c r="E2177" s="1141"/>
      <c r="F2177" s="207"/>
      <c r="G2177" s="207"/>
      <c r="H2177" s="207"/>
      <c r="I2177" s="207"/>
      <c r="J2177" s="208">
        <v>550.86</v>
      </c>
      <c r="K2177" s="209">
        <v>1.25</v>
      </c>
      <c r="L2177" s="208">
        <v>41.31</v>
      </c>
      <c r="M2177" s="207"/>
      <c r="N2177" s="210"/>
      <c r="Z2177" s="193"/>
      <c r="AA2177" s="200"/>
      <c r="AB2177" s="200"/>
      <c r="AD2177" s="109" t="s">
        <v>446</v>
      </c>
      <c r="AG2177" s="200"/>
      <c r="AK2177" s="200"/>
      <c r="AM2177" s="200"/>
    </row>
    <row r="2178" spans="1:39" s="108" customFormat="1" ht="12">
      <c r="A2178" s="205"/>
      <c r="B2178" s="206">
        <v>2</v>
      </c>
      <c r="C2178" s="1141" t="s">
        <v>387</v>
      </c>
      <c r="D2178" s="1141"/>
      <c r="E2178" s="1141"/>
      <c r="F2178" s="207"/>
      <c r="G2178" s="207"/>
      <c r="H2178" s="207"/>
      <c r="I2178" s="207"/>
      <c r="J2178" s="208">
        <v>9.06</v>
      </c>
      <c r="K2178" s="209">
        <v>1.25</v>
      </c>
      <c r="L2178" s="208">
        <v>0.68</v>
      </c>
      <c r="M2178" s="207"/>
      <c r="N2178" s="210"/>
      <c r="Z2178" s="193"/>
      <c r="AA2178" s="200"/>
      <c r="AB2178" s="200"/>
      <c r="AD2178" s="109" t="s">
        <v>387</v>
      </c>
      <c r="AG2178" s="200"/>
      <c r="AK2178" s="200"/>
      <c r="AM2178" s="200"/>
    </row>
    <row r="2179" spans="1:39" s="108" customFormat="1" ht="12">
      <c r="A2179" s="205"/>
      <c r="B2179" s="206">
        <v>3</v>
      </c>
      <c r="C2179" s="1141" t="s">
        <v>388</v>
      </c>
      <c r="D2179" s="1141"/>
      <c r="E2179" s="1141"/>
      <c r="F2179" s="207"/>
      <c r="G2179" s="207"/>
      <c r="H2179" s="207"/>
      <c r="I2179" s="207"/>
      <c r="J2179" s="208">
        <v>1.26</v>
      </c>
      <c r="K2179" s="209">
        <v>1.25</v>
      </c>
      <c r="L2179" s="208">
        <v>0.09</v>
      </c>
      <c r="M2179" s="207"/>
      <c r="N2179" s="210"/>
      <c r="Z2179" s="193"/>
      <c r="AA2179" s="200"/>
      <c r="AB2179" s="200"/>
      <c r="AD2179" s="109" t="s">
        <v>388</v>
      </c>
      <c r="AG2179" s="200"/>
      <c r="AK2179" s="200"/>
      <c r="AM2179" s="200"/>
    </row>
    <row r="2180" spans="1:39" s="108" customFormat="1" ht="12">
      <c r="A2180" s="205"/>
      <c r="B2180" s="206">
        <v>4</v>
      </c>
      <c r="C2180" s="1141" t="s">
        <v>447</v>
      </c>
      <c r="D2180" s="1141"/>
      <c r="E2180" s="1141"/>
      <c r="F2180" s="207"/>
      <c r="G2180" s="207"/>
      <c r="H2180" s="207"/>
      <c r="I2180" s="207"/>
      <c r="J2180" s="208">
        <v>67.19</v>
      </c>
      <c r="K2180" s="207"/>
      <c r="L2180" s="208">
        <v>4.03</v>
      </c>
      <c r="M2180" s="207"/>
      <c r="N2180" s="210"/>
      <c r="Z2180" s="193"/>
      <c r="AA2180" s="200"/>
      <c r="AB2180" s="200"/>
      <c r="AD2180" s="109" t="s">
        <v>447</v>
      </c>
      <c r="AG2180" s="200"/>
      <c r="AK2180" s="200"/>
      <c r="AM2180" s="200"/>
    </row>
    <row r="2181" spans="1:39" s="108" customFormat="1" ht="12">
      <c r="A2181" s="205"/>
      <c r="B2181" s="204"/>
      <c r="C2181" s="1141" t="s">
        <v>448</v>
      </c>
      <c r="D2181" s="1141"/>
      <c r="E2181" s="1141"/>
      <c r="F2181" s="207" t="s">
        <v>390</v>
      </c>
      <c r="G2181" s="209">
        <v>55.53</v>
      </c>
      <c r="H2181" s="209">
        <v>1.25</v>
      </c>
      <c r="I2181" s="252">
        <v>4.1647499999999997</v>
      </c>
      <c r="J2181" s="204"/>
      <c r="K2181" s="207"/>
      <c r="L2181" s="204"/>
      <c r="M2181" s="207"/>
      <c r="N2181" s="210"/>
      <c r="Z2181" s="193"/>
      <c r="AA2181" s="200"/>
      <c r="AB2181" s="200"/>
      <c r="AE2181" s="109" t="s">
        <v>448</v>
      </c>
      <c r="AG2181" s="200"/>
      <c r="AK2181" s="200"/>
      <c r="AM2181" s="200"/>
    </row>
    <row r="2182" spans="1:39" s="108" customFormat="1" ht="12">
      <c r="A2182" s="205"/>
      <c r="B2182" s="204"/>
      <c r="C2182" s="1141" t="s">
        <v>389</v>
      </c>
      <c r="D2182" s="1141"/>
      <c r="E2182" s="1141"/>
      <c r="F2182" s="207" t="s">
        <v>390</v>
      </c>
      <c r="G2182" s="248">
        <v>0.1</v>
      </c>
      <c r="H2182" s="209">
        <v>1.25</v>
      </c>
      <c r="I2182" s="250">
        <v>7.4999999999999997E-3</v>
      </c>
      <c r="J2182" s="204"/>
      <c r="K2182" s="207"/>
      <c r="L2182" s="204"/>
      <c r="M2182" s="207"/>
      <c r="N2182" s="210"/>
      <c r="Z2182" s="193"/>
      <c r="AA2182" s="200"/>
      <c r="AB2182" s="200"/>
      <c r="AE2182" s="109" t="s">
        <v>389</v>
      </c>
      <c r="AG2182" s="200"/>
      <c r="AK2182" s="200"/>
      <c r="AM2182" s="200"/>
    </row>
    <row r="2183" spans="1:39" s="108" customFormat="1" ht="12" customHeight="1">
      <c r="A2183" s="205"/>
      <c r="B2183" s="204"/>
      <c r="C2183" s="1150" t="s">
        <v>391</v>
      </c>
      <c r="D2183" s="1150"/>
      <c r="E2183" s="1150"/>
      <c r="F2183" s="212"/>
      <c r="G2183" s="212"/>
      <c r="H2183" s="212"/>
      <c r="I2183" s="212"/>
      <c r="J2183" s="213">
        <v>627.11</v>
      </c>
      <c r="K2183" s="212"/>
      <c r="L2183" s="213">
        <v>46.02</v>
      </c>
      <c r="M2183" s="212"/>
      <c r="N2183" s="214"/>
      <c r="Z2183" s="193"/>
      <c r="AA2183" s="200"/>
      <c r="AB2183" s="200"/>
      <c r="AF2183" s="109" t="s">
        <v>391</v>
      </c>
      <c r="AG2183" s="200"/>
      <c r="AK2183" s="200"/>
      <c r="AM2183" s="200"/>
    </row>
    <row r="2184" spans="1:39" s="108" customFormat="1" ht="12">
      <c r="A2184" s="205"/>
      <c r="B2184" s="204"/>
      <c r="C2184" s="1141" t="s">
        <v>392</v>
      </c>
      <c r="D2184" s="1141"/>
      <c r="E2184" s="1141"/>
      <c r="F2184" s="207"/>
      <c r="G2184" s="207"/>
      <c r="H2184" s="207"/>
      <c r="I2184" s="207"/>
      <c r="J2184" s="204"/>
      <c r="K2184" s="207"/>
      <c r="L2184" s="208">
        <v>41.4</v>
      </c>
      <c r="M2184" s="207"/>
      <c r="N2184" s="210"/>
      <c r="Z2184" s="193"/>
      <c r="AA2184" s="200"/>
      <c r="AB2184" s="200"/>
      <c r="AE2184" s="109" t="s">
        <v>392</v>
      </c>
      <c r="AG2184" s="200"/>
      <c r="AK2184" s="200"/>
      <c r="AM2184" s="200"/>
    </row>
    <row r="2185" spans="1:39" s="108" customFormat="1" ht="22.5" customHeight="1">
      <c r="A2185" s="205"/>
      <c r="B2185" s="204" t="s">
        <v>885</v>
      </c>
      <c r="C2185" s="1141" t="s">
        <v>886</v>
      </c>
      <c r="D2185" s="1141"/>
      <c r="E2185" s="1141"/>
      <c r="F2185" s="207" t="s">
        <v>395</v>
      </c>
      <c r="G2185" s="215">
        <v>97</v>
      </c>
      <c r="H2185" s="207"/>
      <c r="I2185" s="215">
        <v>97</v>
      </c>
      <c r="J2185" s="204"/>
      <c r="K2185" s="207"/>
      <c r="L2185" s="208">
        <v>40.159999999999997</v>
      </c>
      <c r="M2185" s="207"/>
      <c r="N2185" s="210"/>
      <c r="Z2185" s="193"/>
      <c r="AA2185" s="200"/>
      <c r="AB2185" s="200"/>
      <c r="AE2185" s="109" t="s">
        <v>886</v>
      </c>
      <c r="AG2185" s="200"/>
      <c r="AK2185" s="200"/>
      <c r="AM2185" s="200"/>
    </row>
    <row r="2186" spans="1:39" s="108" customFormat="1" ht="22.5" customHeight="1">
      <c r="A2186" s="205"/>
      <c r="B2186" s="204" t="s">
        <v>887</v>
      </c>
      <c r="C2186" s="1141" t="s">
        <v>888</v>
      </c>
      <c r="D2186" s="1141"/>
      <c r="E2186" s="1141"/>
      <c r="F2186" s="207" t="s">
        <v>395</v>
      </c>
      <c r="G2186" s="215">
        <v>51</v>
      </c>
      <c r="H2186" s="207"/>
      <c r="I2186" s="215">
        <v>51</v>
      </c>
      <c r="J2186" s="204"/>
      <c r="K2186" s="207"/>
      <c r="L2186" s="208">
        <v>21.11</v>
      </c>
      <c r="M2186" s="207"/>
      <c r="N2186" s="210"/>
      <c r="Z2186" s="193"/>
      <c r="AA2186" s="200"/>
      <c r="AB2186" s="200"/>
      <c r="AE2186" s="109" t="s">
        <v>888</v>
      </c>
      <c r="AG2186" s="200"/>
      <c r="AK2186" s="200"/>
      <c r="AM2186" s="200"/>
    </row>
    <row r="2187" spans="1:39" s="108" customFormat="1" ht="12" customHeight="1">
      <c r="A2187" s="216"/>
      <c r="B2187" s="217"/>
      <c r="C2187" s="1145" t="s">
        <v>398</v>
      </c>
      <c r="D2187" s="1145"/>
      <c r="E2187" s="1145"/>
      <c r="F2187" s="196"/>
      <c r="G2187" s="196"/>
      <c r="H2187" s="196"/>
      <c r="I2187" s="196"/>
      <c r="J2187" s="198"/>
      <c r="K2187" s="196"/>
      <c r="L2187" s="218">
        <v>107.29</v>
      </c>
      <c r="M2187" s="212"/>
      <c r="N2187" s="199"/>
      <c r="Z2187" s="193"/>
      <c r="AA2187" s="200"/>
      <c r="AB2187" s="200"/>
      <c r="AG2187" s="200" t="s">
        <v>398</v>
      </c>
      <c r="AK2187" s="200"/>
      <c r="AM2187" s="200"/>
    </row>
    <row r="2188" spans="1:39" s="108" customFormat="1" ht="33.75" customHeight="1">
      <c r="A2188" s="194" t="s">
        <v>2715</v>
      </c>
      <c r="B2188" s="195" t="s">
        <v>2506</v>
      </c>
      <c r="C2188" s="1145" t="s">
        <v>2507</v>
      </c>
      <c r="D2188" s="1145"/>
      <c r="E2188" s="1145"/>
      <c r="F2188" s="196" t="s">
        <v>486</v>
      </c>
      <c r="G2188" s="196"/>
      <c r="H2188" s="196"/>
      <c r="I2188" s="251">
        <v>6</v>
      </c>
      <c r="J2188" s="218">
        <v>209.93</v>
      </c>
      <c r="K2188" s="196"/>
      <c r="L2188" s="222">
        <v>1259.58</v>
      </c>
      <c r="M2188" s="196"/>
      <c r="N2188" s="199"/>
      <c r="Z2188" s="193"/>
      <c r="AA2188" s="200"/>
      <c r="AB2188" s="200" t="s">
        <v>2507</v>
      </c>
      <c r="AG2188" s="200"/>
      <c r="AK2188" s="200"/>
      <c r="AM2188" s="200"/>
    </row>
    <row r="2189" spans="1:39" s="108" customFormat="1" ht="12" customHeight="1">
      <c r="A2189" s="216"/>
      <c r="B2189" s="217"/>
      <c r="C2189" s="1141" t="s">
        <v>923</v>
      </c>
      <c r="D2189" s="1141"/>
      <c r="E2189" s="1141"/>
      <c r="F2189" s="1141"/>
      <c r="G2189" s="1141"/>
      <c r="H2189" s="1141"/>
      <c r="I2189" s="1141"/>
      <c r="J2189" s="1141"/>
      <c r="K2189" s="1141"/>
      <c r="L2189" s="1141"/>
      <c r="M2189" s="1141"/>
      <c r="N2189" s="1146"/>
      <c r="Z2189" s="193"/>
      <c r="AA2189" s="200"/>
      <c r="AB2189" s="200"/>
      <c r="AG2189" s="200"/>
      <c r="AH2189" s="109" t="s">
        <v>923</v>
      </c>
      <c r="AK2189" s="200"/>
      <c r="AM2189" s="200"/>
    </row>
    <row r="2190" spans="1:39" s="108" customFormat="1" ht="12" customHeight="1">
      <c r="A2190" s="216"/>
      <c r="B2190" s="217"/>
      <c r="C2190" s="1145" t="s">
        <v>398</v>
      </c>
      <c r="D2190" s="1145"/>
      <c r="E2190" s="1145"/>
      <c r="F2190" s="196"/>
      <c r="G2190" s="196"/>
      <c r="H2190" s="196"/>
      <c r="I2190" s="196"/>
      <c r="J2190" s="198"/>
      <c r="K2190" s="196"/>
      <c r="L2190" s="222">
        <v>1259.58</v>
      </c>
      <c r="M2190" s="212"/>
      <c r="N2190" s="199"/>
      <c r="Z2190" s="193"/>
      <c r="AA2190" s="200"/>
      <c r="AB2190" s="200"/>
      <c r="AG2190" s="200" t="s">
        <v>398</v>
      </c>
      <c r="AK2190" s="200"/>
      <c r="AM2190" s="200"/>
    </row>
    <row r="2191" spans="1:39" s="108" customFormat="1" ht="33.75" customHeight="1">
      <c r="A2191" s="194" t="s">
        <v>2716</v>
      </c>
      <c r="B2191" s="195" t="s">
        <v>2191</v>
      </c>
      <c r="C2191" s="1145" t="s">
        <v>2192</v>
      </c>
      <c r="D2191" s="1145"/>
      <c r="E2191" s="1145"/>
      <c r="F2191" s="196" t="s">
        <v>486</v>
      </c>
      <c r="G2191" s="196"/>
      <c r="H2191" s="196"/>
      <c r="I2191" s="251">
        <v>144</v>
      </c>
      <c r="J2191" s="198"/>
      <c r="K2191" s="196"/>
      <c r="L2191" s="198"/>
      <c r="M2191" s="196"/>
      <c r="N2191" s="199"/>
      <c r="Z2191" s="193"/>
      <c r="AA2191" s="200"/>
      <c r="AB2191" s="200" t="s">
        <v>2192</v>
      </c>
      <c r="AG2191" s="200"/>
      <c r="AK2191" s="200"/>
      <c r="AM2191" s="200"/>
    </row>
    <row r="2192" spans="1:39" s="108" customFormat="1" ht="33.75" customHeight="1">
      <c r="A2192" s="203"/>
      <c r="B2192" s="204" t="s">
        <v>385</v>
      </c>
      <c r="C2192" s="1141" t="s">
        <v>386</v>
      </c>
      <c r="D2192" s="1141"/>
      <c r="E2192" s="1141"/>
      <c r="F2192" s="1141"/>
      <c r="G2192" s="1141"/>
      <c r="H2192" s="1141"/>
      <c r="I2192" s="1141"/>
      <c r="J2192" s="1141"/>
      <c r="K2192" s="1141"/>
      <c r="L2192" s="1141"/>
      <c r="M2192" s="1141"/>
      <c r="N2192" s="1146"/>
      <c r="Z2192" s="193"/>
      <c r="AA2192" s="200"/>
      <c r="AB2192" s="200"/>
      <c r="AC2192" s="109" t="s">
        <v>386</v>
      </c>
      <c r="AG2192" s="200"/>
      <c r="AK2192" s="200"/>
      <c r="AM2192" s="200"/>
    </row>
    <row r="2193" spans="1:39" s="108" customFormat="1" ht="12">
      <c r="A2193" s="205"/>
      <c r="B2193" s="206">
        <v>1</v>
      </c>
      <c r="C2193" s="1141" t="s">
        <v>446</v>
      </c>
      <c r="D2193" s="1141"/>
      <c r="E2193" s="1141"/>
      <c r="F2193" s="207"/>
      <c r="G2193" s="207"/>
      <c r="H2193" s="207"/>
      <c r="I2193" s="207"/>
      <c r="J2193" s="208">
        <v>2.0699999999999998</v>
      </c>
      <c r="K2193" s="209">
        <v>1.25</v>
      </c>
      <c r="L2193" s="208">
        <v>372.6</v>
      </c>
      <c r="M2193" s="207"/>
      <c r="N2193" s="210"/>
      <c r="Z2193" s="193"/>
      <c r="AA2193" s="200"/>
      <c r="AB2193" s="200"/>
      <c r="AD2193" s="109" t="s">
        <v>446</v>
      </c>
      <c r="AG2193" s="200"/>
      <c r="AK2193" s="200"/>
      <c r="AM2193" s="200"/>
    </row>
    <row r="2194" spans="1:39" s="108" customFormat="1" ht="12">
      <c r="A2194" s="205"/>
      <c r="B2194" s="206">
        <v>4</v>
      </c>
      <c r="C2194" s="1141" t="s">
        <v>447</v>
      </c>
      <c r="D2194" s="1141"/>
      <c r="E2194" s="1141"/>
      <c r="F2194" s="207"/>
      <c r="G2194" s="207"/>
      <c r="H2194" s="207"/>
      <c r="I2194" s="207"/>
      <c r="J2194" s="208">
        <v>0.04</v>
      </c>
      <c r="K2194" s="207"/>
      <c r="L2194" s="208">
        <v>5.76</v>
      </c>
      <c r="M2194" s="207"/>
      <c r="N2194" s="210"/>
      <c r="Z2194" s="193"/>
      <c r="AA2194" s="200"/>
      <c r="AB2194" s="200"/>
      <c r="AD2194" s="109" t="s">
        <v>447</v>
      </c>
      <c r="AG2194" s="200"/>
      <c r="AK2194" s="200"/>
      <c r="AM2194" s="200"/>
    </row>
    <row r="2195" spans="1:39" s="108" customFormat="1" ht="12">
      <c r="A2195" s="205"/>
      <c r="B2195" s="204"/>
      <c r="C2195" s="1141" t="s">
        <v>448</v>
      </c>
      <c r="D2195" s="1141"/>
      <c r="E2195" s="1141"/>
      <c r="F2195" s="207" t="s">
        <v>390</v>
      </c>
      <c r="G2195" s="209">
        <v>0.22</v>
      </c>
      <c r="H2195" s="209">
        <v>1.25</v>
      </c>
      <c r="I2195" s="248">
        <v>39.6</v>
      </c>
      <c r="J2195" s="204"/>
      <c r="K2195" s="207"/>
      <c r="L2195" s="204"/>
      <c r="M2195" s="207"/>
      <c r="N2195" s="210"/>
      <c r="Z2195" s="193"/>
      <c r="AA2195" s="200"/>
      <c r="AB2195" s="200"/>
      <c r="AE2195" s="109" t="s">
        <v>448</v>
      </c>
      <c r="AG2195" s="200"/>
      <c r="AK2195" s="200"/>
      <c r="AM2195" s="200"/>
    </row>
    <row r="2196" spans="1:39" s="108" customFormat="1" ht="12" customHeight="1">
      <c r="A2196" s="205"/>
      <c r="B2196" s="204"/>
      <c r="C2196" s="1150" t="s">
        <v>391</v>
      </c>
      <c r="D2196" s="1150"/>
      <c r="E2196" s="1150"/>
      <c r="F2196" s="212"/>
      <c r="G2196" s="212"/>
      <c r="H2196" s="212"/>
      <c r="I2196" s="212"/>
      <c r="J2196" s="213">
        <v>2.11</v>
      </c>
      <c r="K2196" s="212"/>
      <c r="L2196" s="213">
        <v>378.36</v>
      </c>
      <c r="M2196" s="212"/>
      <c r="N2196" s="214"/>
      <c r="Z2196" s="193"/>
      <c r="AA2196" s="200"/>
      <c r="AB2196" s="200"/>
      <c r="AF2196" s="109" t="s">
        <v>391</v>
      </c>
      <c r="AG2196" s="200"/>
      <c r="AK2196" s="200"/>
      <c r="AM2196" s="200"/>
    </row>
    <row r="2197" spans="1:39" s="108" customFormat="1" ht="12">
      <c r="A2197" s="205"/>
      <c r="B2197" s="204"/>
      <c r="C2197" s="1141" t="s">
        <v>392</v>
      </c>
      <c r="D2197" s="1141"/>
      <c r="E2197" s="1141"/>
      <c r="F2197" s="207"/>
      <c r="G2197" s="207"/>
      <c r="H2197" s="207"/>
      <c r="I2197" s="207"/>
      <c r="J2197" s="204"/>
      <c r="K2197" s="207"/>
      <c r="L2197" s="208">
        <v>372.6</v>
      </c>
      <c r="M2197" s="207"/>
      <c r="N2197" s="210"/>
      <c r="Z2197" s="193"/>
      <c r="AA2197" s="200"/>
      <c r="AB2197" s="200"/>
      <c r="AE2197" s="109" t="s">
        <v>392</v>
      </c>
      <c r="AG2197" s="200"/>
      <c r="AK2197" s="200"/>
      <c r="AM2197" s="200"/>
    </row>
    <row r="2198" spans="1:39" s="108" customFormat="1" ht="22.5" customHeight="1">
      <c r="A2198" s="205"/>
      <c r="B2198" s="204" t="s">
        <v>916</v>
      </c>
      <c r="C2198" s="1141" t="s">
        <v>917</v>
      </c>
      <c r="D2198" s="1141"/>
      <c r="E2198" s="1141"/>
      <c r="F2198" s="207" t="s">
        <v>395</v>
      </c>
      <c r="G2198" s="215">
        <v>90</v>
      </c>
      <c r="H2198" s="207"/>
      <c r="I2198" s="215">
        <v>90</v>
      </c>
      <c r="J2198" s="204"/>
      <c r="K2198" s="207"/>
      <c r="L2198" s="208">
        <v>335.34</v>
      </c>
      <c r="M2198" s="207"/>
      <c r="N2198" s="210"/>
      <c r="Z2198" s="193"/>
      <c r="AA2198" s="200"/>
      <c r="AB2198" s="200"/>
      <c r="AE2198" s="109" t="s">
        <v>917</v>
      </c>
      <c r="AG2198" s="200"/>
      <c r="AK2198" s="200"/>
      <c r="AM2198" s="200"/>
    </row>
    <row r="2199" spans="1:39" s="108" customFormat="1" ht="22.5" customHeight="1">
      <c r="A2199" s="205"/>
      <c r="B2199" s="204" t="s">
        <v>918</v>
      </c>
      <c r="C2199" s="1141" t="s">
        <v>919</v>
      </c>
      <c r="D2199" s="1141"/>
      <c r="E2199" s="1141"/>
      <c r="F2199" s="207" t="s">
        <v>395</v>
      </c>
      <c r="G2199" s="215">
        <v>46</v>
      </c>
      <c r="H2199" s="207"/>
      <c r="I2199" s="215">
        <v>46</v>
      </c>
      <c r="J2199" s="204"/>
      <c r="K2199" s="207"/>
      <c r="L2199" s="208">
        <v>171.4</v>
      </c>
      <c r="M2199" s="207"/>
      <c r="N2199" s="210"/>
      <c r="Z2199" s="193"/>
      <c r="AA2199" s="200"/>
      <c r="AB2199" s="200"/>
      <c r="AE2199" s="109" t="s">
        <v>919</v>
      </c>
      <c r="AG2199" s="200"/>
      <c r="AK2199" s="200"/>
      <c r="AM2199" s="200"/>
    </row>
    <row r="2200" spans="1:39" s="108" customFormat="1" ht="12" customHeight="1">
      <c r="A2200" s="216"/>
      <c r="B2200" s="217"/>
      <c r="C2200" s="1145" t="s">
        <v>398</v>
      </c>
      <c r="D2200" s="1145"/>
      <c r="E2200" s="1145"/>
      <c r="F2200" s="196"/>
      <c r="G2200" s="196"/>
      <c r="H2200" s="196"/>
      <c r="I2200" s="196"/>
      <c r="J2200" s="198"/>
      <c r="K2200" s="196"/>
      <c r="L2200" s="218">
        <v>885.1</v>
      </c>
      <c r="M2200" s="212"/>
      <c r="N2200" s="199"/>
      <c r="Z2200" s="193"/>
      <c r="AA2200" s="200"/>
      <c r="AB2200" s="200"/>
      <c r="AG2200" s="200" t="s">
        <v>398</v>
      </c>
      <c r="AK2200" s="200"/>
      <c r="AM2200" s="200"/>
    </row>
    <row r="2201" spans="1:39" s="108" customFormat="1" ht="45" customHeight="1">
      <c r="A2201" s="194" t="s">
        <v>2717</v>
      </c>
      <c r="B2201" s="195" t="s">
        <v>2718</v>
      </c>
      <c r="C2201" s="1145" t="s">
        <v>2418</v>
      </c>
      <c r="D2201" s="1145"/>
      <c r="E2201" s="1145"/>
      <c r="F2201" s="196" t="s">
        <v>2067</v>
      </c>
      <c r="G2201" s="196"/>
      <c r="H2201" s="196"/>
      <c r="I2201" s="251">
        <v>144</v>
      </c>
      <c r="J2201" s="218">
        <v>812.5</v>
      </c>
      <c r="K2201" s="219">
        <v>1.04236</v>
      </c>
      <c r="L2201" s="222">
        <v>24587.9</v>
      </c>
      <c r="M2201" s="247">
        <v>4.96</v>
      </c>
      <c r="N2201" s="260">
        <v>121956</v>
      </c>
      <c r="Z2201" s="193"/>
      <c r="AA2201" s="200"/>
      <c r="AB2201" s="200" t="s">
        <v>2418</v>
      </c>
      <c r="AG2201" s="200"/>
      <c r="AK2201" s="200"/>
      <c r="AM2201" s="200"/>
    </row>
    <row r="2202" spans="1:39" s="108" customFormat="1" ht="12" customHeight="1">
      <c r="A2202" s="216"/>
      <c r="B2202" s="217"/>
      <c r="C2202" s="1141" t="s">
        <v>923</v>
      </c>
      <c r="D2202" s="1141"/>
      <c r="E2202" s="1141"/>
      <c r="F2202" s="1141"/>
      <c r="G2202" s="1141"/>
      <c r="H2202" s="1141"/>
      <c r="I2202" s="1141"/>
      <c r="J2202" s="1141"/>
      <c r="K2202" s="1141"/>
      <c r="L2202" s="1141"/>
      <c r="M2202" s="1141"/>
      <c r="N2202" s="1146"/>
      <c r="Z2202" s="193"/>
      <c r="AA2202" s="200"/>
      <c r="AB2202" s="200"/>
      <c r="AG2202" s="200"/>
      <c r="AH2202" s="109" t="s">
        <v>923</v>
      </c>
      <c r="AK2202" s="200"/>
      <c r="AM2202" s="200"/>
    </row>
    <row r="2203" spans="1:39" s="108" customFormat="1" ht="12" customHeight="1">
      <c r="A2203" s="201"/>
      <c r="B2203" s="202"/>
      <c r="C2203" s="1141" t="s">
        <v>2200</v>
      </c>
      <c r="D2203" s="1141"/>
      <c r="E2203" s="1141"/>
      <c r="F2203" s="1141"/>
      <c r="G2203" s="1141"/>
      <c r="H2203" s="1141"/>
      <c r="I2203" s="1141"/>
      <c r="J2203" s="1141"/>
      <c r="K2203" s="1141"/>
      <c r="L2203" s="1141"/>
      <c r="M2203" s="1141"/>
      <c r="N2203" s="1146"/>
      <c r="Z2203" s="193"/>
      <c r="AA2203" s="200"/>
      <c r="AB2203" s="200"/>
      <c r="AG2203" s="200"/>
      <c r="AI2203" s="109" t="s">
        <v>2200</v>
      </c>
      <c r="AK2203" s="200"/>
      <c r="AM2203" s="200"/>
    </row>
    <row r="2204" spans="1:39" s="108" customFormat="1" ht="22.5" customHeight="1">
      <c r="A2204" s="203"/>
      <c r="B2204" s="204" t="s">
        <v>925</v>
      </c>
      <c r="C2204" s="1141" t="s">
        <v>926</v>
      </c>
      <c r="D2204" s="1141"/>
      <c r="E2204" s="1141"/>
      <c r="F2204" s="1141"/>
      <c r="G2204" s="1141"/>
      <c r="H2204" s="1141"/>
      <c r="I2204" s="1141"/>
      <c r="J2204" s="1141"/>
      <c r="K2204" s="1141"/>
      <c r="L2204" s="1141"/>
      <c r="M2204" s="1141"/>
      <c r="N2204" s="1146"/>
      <c r="Z2204" s="193"/>
      <c r="AA2204" s="200"/>
      <c r="AB2204" s="200"/>
      <c r="AC2204" s="109" t="s">
        <v>926</v>
      </c>
      <c r="AG2204" s="200"/>
      <c r="AK2204" s="200"/>
      <c r="AM2204" s="200"/>
    </row>
    <row r="2205" spans="1:39" s="108" customFormat="1" ht="22.5" customHeight="1">
      <c r="A2205" s="203"/>
      <c r="B2205" s="204" t="s">
        <v>927</v>
      </c>
      <c r="C2205" s="1141" t="s">
        <v>928</v>
      </c>
      <c r="D2205" s="1141"/>
      <c r="E2205" s="1141"/>
      <c r="F2205" s="1141"/>
      <c r="G2205" s="1141"/>
      <c r="H2205" s="1141"/>
      <c r="I2205" s="1141"/>
      <c r="J2205" s="1141"/>
      <c r="K2205" s="1141"/>
      <c r="L2205" s="1141"/>
      <c r="M2205" s="1141"/>
      <c r="N2205" s="1146"/>
      <c r="Z2205" s="193"/>
      <c r="AA2205" s="200"/>
      <c r="AB2205" s="200"/>
      <c r="AC2205" s="109" t="s">
        <v>928</v>
      </c>
      <c r="AG2205" s="200"/>
      <c r="AK2205" s="200"/>
      <c r="AM2205" s="200"/>
    </row>
    <row r="2206" spans="1:39" s="108" customFormat="1" ht="12" customHeight="1">
      <c r="A2206" s="216"/>
      <c r="B2206" s="217"/>
      <c r="C2206" s="1145" t="s">
        <v>398</v>
      </c>
      <c r="D2206" s="1145"/>
      <c r="E2206" s="1145"/>
      <c r="F2206" s="196"/>
      <c r="G2206" s="196"/>
      <c r="H2206" s="196"/>
      <c r="I2206" s="196"/>
      <c r="J2206" s="198"/>
      <c r="K2206" s="196"/>
      <c r="L2206" s="222">
        <v>24587.9</v>
      </c>
      <c r="M2206" s="212"/>
      <c r="N2206" s="260">
        <v>121956</v>
      </c>
      <c r="Z2206" s="193"/>
      <c r="AA2206" s="200"/>
      <c r="AB2206" s="200"/>
      <c r="AG2206" s="200" t="s">
        <v>398</v>
      </c>
      <c r="AK2206" s="200"/>
      <c r="AM2206" s="200"/>
    </row>
    <row r="2207" spans="1:39" s="108" customFormat="1" ht="12" customHeight="1">
      <c r="A2207" s="194" t="s">
        <v>2719</v>
      </c>
      <c r="B2207" s="195" t="s">
        <v>1038</v>
      </c>
      <c r="C2207" s="1145" t="s">
        <v>1039</v>
      </c>
      <c r="D2207" s="1145"/>
      <c r="E2207" s="1145"/>
      <c r="F2207" s="196" t="s">
        <v>486</v>
      </c>
      <c r="G2207" s="196"/>
      <c r="H2207" s="196"/>
      <c r="I2207" s="251">
        <v>12</v>
      </c>
      <c r="J2207" s="198"/>
      <c r="K2207" s="196"/>
      <c r="L2207" s="198"/>
      <c r="M2207" s="196"/>
      <c r="N2207" s="199"/>
      <c r="Z2207" s="193"/>
      <c r="AA2207" s="200"/>
      <c r="AB2207" s="200" t="s">
        <v>1039</v>
      </c>
      <c r="AG2207" s="200"/>
      <c r="AK2207" s="200"/>
      <c r="AM2207" s="200"/>
    </row>
    <row r="2208" spans="1:39" s="108" customFormat="1" ht="12">
      <c r="A2208" s="201"/>
      <c r="B2208" s="202"/>
      <c r="C2208" s="1141" t="s">
        <v>2700</v>
      </c>
      <c r="D2208" s="1141"/>
      <c r="E2208" s="1141"/>
      <c r="F2208" s="1141"/>
      <c r="G2208" s="1141"/>
      <c r="H2208" s="1141"/>
      <c r="I2208" s="1141"/>
      <c r="J2208" s="1141"/>
      <c r="K2208" s="1141"/>
      <c r="L2208" s="1141"/>
      <c r="M2208" s="1141"/>
      <c r="N2208" s="1146"/>
      <c r="Z2208" s="193"/>
      <c r="AA2208" s="200"/>
      <c r="AB2208" s="200"/>
      <c r="AG2208" s="200"/>
      <c r="AJ2208" s="109" t="s">
        <v>2700</v>
      </c>
      <c r="AK2208" s="200"/>
      <c r="AM2208" s="200"/>
    </row>
    <row r="2209" spans="1:39" s="108" customFormat="1" ht="33.75" customHeight="1">
      <c r="A2209" s="203"/>
      <c r="B2209" s="204" t="s">
        <v>385</v>
      </c>
      <c r="C2209" s="1141" t="s">
        <v>386</v>
      </c>
      <c r="D2209" s="1141"/>
      <c r="E2209" s="1141"/>
      <c r="F2209" s="1141"/>
      <c r="G2209" s="1141"/>
      <c r="H2209" s="1141"/>
      <c r="I2209" s="1141"/>
      <c r="J2209" s="1141"/>
      <c r="K2209" s="1141"/>
      <c r="L2209" s="1141"/>
      <c r="M2209" s="1141"/>
      <c r="N2209" s="1146"/>
      <c r="Z2209" s="193"/>
      <c r="AA2209" s="200"/>
      <c r="AB2209" s="200"/>
      <c r="AC2209" s="109" t="s">
        <v>386</v>
      </c>
      <c r="AG2209" s="200"/>
      <c r="AK2209" s="200"/>
      <c r="AM2209" s="200"/>
    </row>
    <row r="2210" spans="1:39" s="108" customFormat="1" ht="12">
      <c r="A2210" s="205"/>
      <c r="B2210" s="206">
        <v>1</v>
      </c>
      <c r="C2210" s="1141" t="s">
        <v>446</v>
      </c>
      <c r="D2210" s="1141"/>
      <c r="E2210" s="1141"/>
      <c r="F2210" s="207"/>
      <c r="G2210" s="207"/>
      <c r="H2210" s="207"/>
      <c r="I2210" s="207"/>
      <c r="J2210" s="208">
        <v>10.220000000000001</v>
      </c>
      <c r="K2210" s="209">
        <v>1.25</v>
      </c>
      <c r="L2210" s="208">
        <v>153.30000000000001</v>
      </c>
      <c r="M2210" s="207"/>
      <c r="N2210" s="210"/>
      <c r="Z2210" s="193"/>
      <c r="AA2210" s="200"/>
      <c r="AB2210" s="200"/>
      <c r="AD2210" s="109" t="s">
        <v>446</v>
      </c>
      <c r="AG2210" s="200"/>
      <c r="AK2210" s="200"/>
      <c r="AM2210" s="200"/>
    </row>
    <row r="2211" spans="1:39" s="108" customFormat="1" ht="12">
      <c r="A2211" s="205"/>
      <c r="B2211" s="206">
        <v>4</v>
      </c>
      <c r="C2211" s="1141" t="s">
        <v>447</v>
      </c>
      <c r="D2211" s="1141"/>
      <c r="E2211" s="1141"/>
      <c r="F2211" s="207"/>
      <c r="G2211" s="207"/>
      <c r="H2211" s="207"/>
      <c r="I2211" s="207"/>
      <c r="J2211" s="208">
        <v>0.38</v>
      </c>
      <c r="K2211" s="207"/>
      <c r="L2211" s="208">
        <v>4.5599999999999996</v>
      </c>
      <c r="M2211" s="207"/>
      <c r="N2211" s="210"/>
      <c r="Z2211" s="193"/>
      <c r="AA2211" s="200"/>
      <c r="AB2211" s="200"/>
      <c r="AD2211" s="109" t="s">
        <v>447</v>
      </c>
      <c r="AG2211" s="200"/>
      <c r="AK2211" s="200"/>
      <c r="AM2211" s="200"/>
    </row>
    <row r="2212" spans="1:39" s="108" customFormat="1" ht="12">
      <c r="A2212" s="205"/>
      <c r="B2212" s="204"/>
      <c r="C2212" s="1141" t="s">
        <v>448</v>
      </c>
      <c r="D2212" s="1141"/>
      <c r="E2212" s="1141"/>
      <c r="F2212" s="207" t="s">
        <v>390</v>
      </c>
      <c r="G2212" s="209">
        <v>1.03</v>
      </c>
      <c r="H2212" s="209">
        <v>1.25</v>
      </c>
      <c r="I2212" s="209">
        <v>15.45</v>
      </c>
      <c r="J2212" s="204"/>
      <c r="K2212" s="207"/>
      <c r="L2212" s="204"/>
      <c r="M2212" s="207"/>
      <c r="N2212" s="210"/>
      <c r="Z2212" s="193"/>
      <c r="AA2212" s="200"/>
      <c r="AB2212" s="200"/>
      <c r="AE2212" s="109" t="s">
        <v>448</v>
      </c>
      <c r="AG2212" s="200"/>
      <c r="AK2212" s="200"/>
      <c r="AM2212" s="200"/>
    </row>
    <row r="2213" spans="1:39" s="108" customFormat="1" ht="12" customHeight="1">
      <c r="A2213" s="205"/>
      <c r="B2213" s="204"/>
      <c r="C2213" s="1150" t="s">
        <v>391</v>
      </c>
      <c r="D2213" s="1150"/>
      <c r="E2213" s="1150"/>
      <c r="F2213" s="212"/>
      <c r="G2213" s="212"/>
      <c r="H2213" s="212"/>
      <c r="I2213" s="212"/>
      <c r="J2213" s="213">
        <v>10.6</v>
      </c>
      <c r="K2213" s="212"/>
      <c r="L2213" s="213">
        <v>157.86000000000001</v>
      </c>
      <c r="M2213" s="212"/>
      <c r="N2213" s="214"/>
      <c r="Z2213" s="193"/>
      <c r="AA2213" s="200"/>
      <c r="AB2213" s="200"/>
      <c r="AF2213" s="109" t="s">
        <v>391</v>
      </c>
      <c r="AG2213" s="200"/>
      <c r="AK2213" s="200"/>
      <c r="AM2213" s="200"/>
    </row>
    <row r="2214" spans="1:39" s="108" customFormat="1" ht="12">
      <c r="A2214" s="205"/>
      <c r="B2214" s="204"/>
      <c r="C2214" s="1141" t="s">
        <v>392</v>
      </c>
      <c r="D2214" s="1141"/>
      <c r="E2214" s="1141"/>
      <c r="F2214" s="207"/>
      <c r="G2214" s="207"/>
      <c r="H2214" s="207"/>
      <c r="I2214" s="207"/>
      <c r="J2214" s="204"/>
      <c r="K2214" s="207"/>
      <c r="L2214" s="208">
        <v>153.30000000000001</v>
      </c>
      <c r="M2214" s="207"/>
      <c r="N2214" s="210"/>
      <c r="Z2214" s="193"/>
      <c r="AA2214" s="200"/>
      <c r="AB2214" s="200"/>
      <c r="AE2214" s="109" t="s">
        <v>392</v>
      </c>
      <c r="AG2214" s="200"/>
      <c r="AK2214" s="200"/>
      <c r="AM2214" s="200"/>
    </row>
    <row r="2215" spans="1:39" s="108" customFormat="1" ht="22.5" customHeight="1">
      <c r="A2215" s="205"/>
      <c r="B2215" s="204" t="s">
        <v>885</v>
      </c>
      <c r="C2215" s="1141" t="s">
        <v>886</v>
      </c>
      <c r="D2215" s="1141"/>
      <c r="E2215" s="1141"/>
      <c r="F2215" s="207" t="s">
        <v>395</v>
      </c>
      <c r="G2215" s="215">
        <v>97</v>
      </c>
      <c r="H2215" s="207"/>
      <c r="I2215" s="215">
        <v>97</v>
      </c>
      <c r="J2215" s="204"/>
      <c r="K2215" s="207"/>
      <c r="L2215" s="208">
        <v>148.69999999999999</v>
      </c>
      <c r="M2215" s="207"/>
      <c r="N2215" s="210"/>
      <c r="Z2215" s="193"/>
      <c r="AA2215" s="200"/>
      <c r="AB2215" s="200"/>
      <c r="AE2215" s="109" t="s">
        <v>886</v>
      </c>
      <c r="AG2215" s="200"/>
      <c r="AK2215" s="200"/>
      <c r="AM2215" s="200"/>
    </row>
    <row r="2216" spans="1:39" s="108" customFormat="1" ht="22.5" customHeight="1">
      <c r="A2216" s="205"/>
      <c r="B2216" s="204" t="s">
        <v>887</v>
      </c>
      <c r="C2216" s="1141" t="s">
        <v>888</v>
      </c>
      <c r="D2216" s="1141"/>
      <c r="E2216" s="1141"/>
      <c r="F2216" s="207" t="s">
        <v>395</v>
      </c>
      <c r="G2216" s="215">
        <v>51</v>
      </c>
      <c r="H2216" s="207"/>
      <c r="I2216" s="215">
        <v>51</v>
      </c>
      <c r="J2216" s="204"/>
      <c r="K2216" s="207"/>
      <c r="L2216" s="208">
        <v>78.180000000000007</v>
      </c>
      <c r="M2216" s="207"/>
      <c r="N2216" s="210"/>
      <c r="Z2216" s="193"/>
      <c r="AA2216" s="200"/>
      <c r="AB2216" s="200"/>
      <c r="AE2216" s="109" t="s">
        <v>888</v>
      </c>
      <c r="AG2216" s="200"/>
      <c r="AK2216" s="200"/>
      <c r="AM2216" s="200"/>
    </row>
    <row r="2217" spans="1:39" s="108" customFormat="1" ht="12" customHeight="1">
      <c r="A2217" s="216"/>
      <c r="B2217" s="217"/>
      <c r="C2217" s="1145" t="s">
        <v>398</v>
      </c>
      <c r="D2217" s="1145"/>
      <c r="E2217" s="1145"/>
      <c r="F2217" s="196"/>
      <c r="G2217" s="196"/>
      <c r="H2217" s="196"/>
      <c r="I2217" s="196"/>
      <c r="J2217" s="198"/>
      <c r="K2217" s="196"/>
      <c r="L2217" s="218">
        <v>384.74</v>
      </c>
      <c r="M2217" s="212"/>
      <c r="N2217" s="199"/>
      <c r="Z2217" s="193"/>
      <c r="AA2217" s="200"/>
      <c r="AB2217" s="200"/>
      <c r="AG2217" s="200" t="s">
        <v>398</v>
      </c>
      <c r="AK2217" s="200"/>
      <c r="AM2217" s="200"/>
    </row>
    <row r="2218" spans="1:39" s="108" customFormat="1" ht="45">
      <c r="A2218" s="194" t="s">
        <v>2720</v>
      </c>
      <c r="B2218" s="195" t="s">
        <v>2721</v>
      </c>
      <c r="C2218" s="1145" t="s">
        <v>2722</v>
      </c>
      <c r="D2218" s="1145"/>
      <c r="E2218" s="1145"/>
      <c r="F2218" s="196" t="s">
        <v>2067</v>
      </c>
      <c r="G2218" s="196"/>
      <c r="H2218" s="196"/>
      <c r="I2218" s="251">
        <v>6</v>
      </c>
      <c r="J2218" s="222">
        <v>2540</v>
      </c>
      <c r="K2218" s="219">
        <v>1.04236</v>
      </c>
      <c r="L2218" s="222">
        <v>3202.82</v>
      </c>
      <c r="M2218" s="247">
        <v>4.96</v>
      </c>
      <c r="N2218" s="260">
        <v>15886</v>
      </c>
      <c r="Z2218" s="193"/>
      <c r="AA2218" s="200"/>
      <c r="AB2218" s="200" t="s">
        <v>2722</v>
      </c>
      <c r="AG2218" s="200"/>
      <c r="AK2218" s="200"/>
      <c r="AM2218" s="200"/>
    </row>
    <row r="2219" spans="1:39" s="108" customFormat="1" ht="12" customHeight="1">
      <c r="A2219" s="216"/>
      <c r="B2219" s="217"/>
      <c r="C2219" s="1141" t="s">
        <v>1043</v>
      </c>
      <c r="D2219" s="1141"/>
      <c r="E2219" s="1141"/>
      <c r="F2219" s="1141"/>
      <c r="G2219" s="1141"/>
      <c r="H2219" s="1141"/>
      <c r="I2219" s="1141"/>
      <c r="J2219" s="1141"/>
      <c r="K2219" s="1141"/>
      <c r="L2219" s="1141"/>
      <c r="M2219" s="1141"/>
      <c r="N2219" s="1146"/>
      <c r="Z2219" s="193"/>
      <c r="AA2219" s="200"/>
      <c r="AB2219" s="200"/>
      <c r="AG2219" s="200"/>
      <c r="AH2219" s="109" t="s">
        <v>1043</v>
      </c>
      <c r="AK2219" s="200"/>
      <c r="AM2219" s="200"/>
    </row>
    <row r="2220" spans="1:39" s="108" customFormat="1" ht="12" customHeight="1">
      <c r="A2220" s="201"/>
      <c r="B2220" s="202"/>
      <c r="C2220" s="1141" t="s">
        <v>2723</v>
      </c>
      <c r="D2220" s="1141"/>
      <c r="E2220" s="1141"/>
      <c r="F2220" s="1141"/>
      <c r="G2220" s="1141"/>
      <c r="H2220" s="1141"/>
      <c r="I2220" s="1141"/>
      <c r="J2220" s="1141"/>
      <c r="K2220" s="1141"/>
      <c r="L2220" s="1141"/>
      <c r="M2220" s="1141"/>
      <c r="N2220" s="1146"/>
      <c r="Z2220" s="193"/>
      <c r="AA2220" s="200"/>
      <c r="AB2220" s="200"/>
      <c r="AG2220" s="200"/>
      <c r="AI2220" s="109" t="s">
        <v>2723</v>
      </c>
      <c r="AK2220" s="200"/>
      <c r="AM2220" s="200"/>
    </row>
    <row r="2221" spans="1:39" s="108" customFormat="1" ht="22.5" customHeight="1">
      <c r="A2221" s="203"/>
      <c r="B2221" s="204" t="s">
        <v>925</v>
      </c>
      <c r="C2221" s="1141" t="s">
        <v>926</v>
      </c>
      <c r="D2221" s="1141"/>
      <c r="E2221" s="1141"/>
      <c r="F2221" s="1141"/>
      <c r="G2221" s="1141"/>
      <c r="H2221" s="1141"/>
      <c r="I2221" s="1141"/>
      <c r="J2221" s="1141"/>
      <c r="K2221" s="1141"/>
      <c r="L2221" s="1141"/>
      <c r="M2221" s="1141"/>
      <c r="N2221" s="1146"/>
      <c r="Z2221" s="193"/>
      <c r="AA2221" s="200"/>
      <c r="AB2221" s="200"/>
      <c r="AC2221" s="109" t="s">
        <v>926</v>
      </c>
      <c r="AG2221" s="200"/>
      <c r="AK2221" s="200"/>
      <c r="AM2221" s="200"/>
    </row>
    <row r="2222" spans="1:39" s="108" customFormat="1" ht="22.5" customHeight="1">
      <c r="A2222" s="203"/>
      <c r="B2222" s="204" t="s">
        <v>927</v>
      </c>
      <c r="C2222" s="1141" t="s">
        <v>928</v>
      </c>
      <c r="D2222" s="1141"/>
      <c r="E2222" s="1141"/>
      <c r="F2222" s="1141"/>
      <c r="G2222" s="1141"/>
      <c r="H2222" s="1141"/>
      <c r="I2222" s="1141"/>
      <c r="J2222" s="1141"/>
      <c r="K2222" s="1141"/>
      <c r="L2222" s="1141"/>
      <c r="M2222" s="1141"/>
      <c r="N2222" s="1146"/>
      <c r="Z2222" s="193"/>
      <c r="AA2222" s="200"/>
      <c r="AB2222" s="200"/>
      <c r="AC2222" s="109" t="s">
        <v>928</v>
      </c>
      <c r="AG2222" s="200"/>
      <c r="AK2222" s="200"/>
      <c r="AM2222" s="200"/>
    </row>
    <row r="2223" spans="1:39" s="108" customFormat="1" ht="12" customHeight="1">
      <c r="A2223" s="216"/>
      <c r="B2223" s="217"/>
      <c r="C2223" s="1145" t="s">
        <v>398</v>
      </c>
      <c r="D2223" s="1145"/>
      <c r="E2223" s="1145"/>
      <c r="F2223" s="196"/>
      <c r="G2223" s="196"/>
      <c r="H2223" s="196"/>
      <c r="I2223" s="196"/>
      <c r="J2223" s="198"/>
      <c r="K2223" s="196"/>
      <c r="L2223" s="222">
        <v>3202.82</v>
      </c>
      <c r="M2223" s="212"/>
      <c r="N2223" s="260">
        <v>15886</v>
      </c>
      <c r="Z2223" s="193"/>
      <c r="AA2223" s="200"/>
      <c r="AB2223" s="200"/>
      <c r="AG2223" s="200" t="s">
        <v>398</v>
      </c>
      <c r="AK2223" s="200"/>
      <c r="AM2223" s="200"/>
    </row>
    <row r="2224" spans="1:39" s="108" customFormat="1" ht="22.5" customHeight="1">
      <c r="A2224" s="194" t="s">
        <v>2724</v>
      </c>
      <c r="B2224" s="195" t="s">
        <v>2725</v>
      </c>
      <c r="C2224" s="1145" t="s">
        <v>2726</v>
      </c>
      <c r="D2224" s="1145"/>
      <c r="E2224" s="1145"/>
      <c r="F2224" s="196" t="s">
        <v>486</v>
      </c>
      <c r="G2224" s="196"/>
      <c r="H2224" s="196"/>
      <c r="I2224" s="251">
        <v>6</v>
      </c>
      <c r="J2224" s="218">
        <v>237.66</v>
      </c>
      <c r="K2224" s="196"/>
      <c r="L2224" s="222">
        <v>1425.96</v>
      </c>
      <c r="M2224" s="196"/>
      <c r="N2224" s="199"/>
      <c r="Z2224" s="193"/>
      <c r="AA2224" s="200"/>
      <c r="AB2224" s="200" t="s">
        <v>2726</v>
      </c>
      <c r="AG2224" s="200"/>
      <c r="AK2224" s="200"/>
      <c r="AM2224" s="200"/>
    </row>
    <row r="2225" spans="1:39" s="108" customFormat="1" ht="12" customHeight="1">
      <c r="A2225" s="216"/>
      <c r="B2225" s="217"/>
      <c r="C2225" s="1141" t="s">
        <v>1043</v>
      </c>
      <c r="D2225" s="1141"/>
      <c r="E2225" s="1141"/>
      <c r="F2225" s="1141"/>
      <c r="G2225" s="1141"/>
      <c r="H2225" s="1141"/>
      <c r="I2225" s="1141"/>
      <c r="J2225" s="1141"/>
      <c r="K2225" s="1141"/>
      <c r="L2225" s="1141"/>
      <c r="M2225" s="1141"/>
      <c r="N2225" s="1146"/>
      <c r="Z2225" s="193"/>
      <c r="AA2225" s="200"/>
      <c r="AB2225" s="200"/>
      <c r="AG2225" s="200"/>
      <c r="AH2225" s="109" t="s">
        <v>1043</v>
      </c>
      <c r="AK2225" s="200"/>
      <c r="AM2225" s="200"/>
    </row>
    <row r="2226" spans="1:39" s="108" customFormat="1" ht="12" customHeight="1">
      <c r="A2226" s="216"/>
      <c r="B2226" s="217"/>
      <c r="C2226" s="1145" t="s">
        <v>398</v>
      </c>
      <c r="D2226" s="1145"/>
      <c r="E2226" s="1145"/>
      <c r="F2226" s="196"/>
      <c r="G2226" s="196"/>
      <c r="H2226" s="196"/>
      <c r="I2226" s="196"/>
      <c r="J2226" s="198"/>
      <c r="K2226" s="196"/>
      <c r="L2226" s="222">
        <v>1425.96</v>
      </c>
      <c r="M2226" s="212"/>
      <c r="N2226" s="199"/>
      <c r="Z2226" s="193"/>
      <c r="AA2226" s="200"/>
      <c r="AB2226" s="200"/>
      <c r="AG2226" s="200" t="s">
        <v>398</v>
      </c>
      <c r="AK2226" s="200"/>
      <c r="AM2226" s="200"/>
    </row>
    <row r="2227" spans="1:39" s="108" customFormat="1" ht="12" customHeight="1">
      <c r="A2227" s="1147" t="s">
        <v>2346</v>
      </c>
      <c r="B2227" s="1148"/>
      <c r="C2227" s="1148"/>
      <c r="D2227" s="1148"/>
      <c r="E2227" s="1148"/>
      <c r="F2227" s="1148"/>
      <c r="G2227" s="1148"/>
      <c r="H2227" s="1148"/>
      <c r="I2227" s="1148"/>
      <c r="J2227" s="1148"/>
      <c r="K2227" s="1148"/>
      <c r="L2227" s="1148"/>
      <c r="M2227" s="1148"/>
      <c r="N2227" s="1149"/>
      <c r="Z2227" s="193"/>
      <c r="AA2227" s="200" t="s">
        <v>2346</v>
      </c>
      <c r="AB2227" s="200"/>
      <c r="AG2227" s="200"/>
      <c r="AK2227" s="200"/>
      <c r="AM2227" s="200"/>
    </row>
    <row r="2228" spans="1:39" s="108" customFormat="1" ht="56.25" customHeight="1">
      <c r="A2228" s="194" t="s">
        <v>2727</v>
      </c>
      <c r="B2228" s="195" t="s">
        <v>1156</v>
      </c>
      <c r="C2228" s="1145" t="s">
        <v>1157</v>
      </c>
      <c r="D2228" s="1145"/>
      <c r="E2228" s="1145"/>
      <c r="F2228" s="196" t="s">
        <v>481</v>
      </c>
      <c r="G2228" s="196"/>
      <c r="H2228" s="196"/>
      <c r="I2228" s="256">
        <v>3.5</v>
      </c>
      <c r="J2228" s="198"/>
      <c r="K2228" s="196"/>
      <c r="L2228" s="198"/>
      <c r="M2228" s="196"/>
      <c r="N2228" s="199"/>
      <c r="Z2228" s="193"/>
      <c r="AA2228" s="200"/>
      <c r="AB2228" s="200" t="s">
        <v>1157</v>
      </c>
      <c r="AG2228" s="200"/>
      <c r="AK2228" s="200"/>
      <c r="AM2228" s="200"/>
    </row>
    <row r="2229" spans="1:39" s="108" customFormat="1" ht="12" customHeight="1">
      <c r="A2229" s="201"/>
      <c r="B2229" s="202"/>
      <c r="C2229" s="1141" t="s">
        <v>2728</v>
      </c>
      <c r="D2229" s="1141"/>
      <c r="E2229" s="1141"/>
      <c r="F2229" s="1141"/>
      <c r="G2229" s="1141"/>
      <c r="H2229" s="1141"/>
      <c r="I2229" s="1141"/>
      <c r="J2229" s="1141"/>
      <c r="K2229" s="1141"/>
      <c r="L2229" s="1141"/>
      <c r="M2229" s="1141"/>
      <c r="N2229" s="1146"/>
      <c r="Z2229" s="193"/>
      <c r="AA2229" s="200"/>
      <c r="AB2229" s="200"/>
      <c r="AG2229" s="200"/>
      <c r="AJ2229" s="109" t="s">
        <v>2728</v>
      </c>
      <c r="AK2229" s="200"/>
      <c r="AM2229" s="200"/>
    </row>
    <row r="2230" spans="1:39" s="108" customFormat="1" ht="33.75" customHeight="1">
      <c r="A2230" s="203"/>
      <c r="B2230" s="204" t="s">
        <v>385</v>
      </c>
      <c r="C2230" s="1141" t="s">
        <v>386</v>
      </c>
      <c r="D2230" s="1141"/>
      <c r="E2230" s="1141"/>
      <c r="F2230" s="1141"/>
      <c r="G2230" s="1141"/>
      <c r="H2230" s="1141"/>
      <c r="I2230" s="1141"/>
      <c r="J2230" s="1141"/>
      <c r="K2230" s="1141"/>
      <c r="L2230" s="1141"/>
      <c r="M2230" s="1141"/>
      <c r="N2230" s="1146"/>
      <c r="Z2230" s="193"/>
      <c r="AA2230" s="200"/>
      <c r="AB2230" s="200"/>
      <c r="AC2230" s="109" t="s">
        <v>386</v>
      </c>
      <c r="AG2230" s="200"/>
      <c r="AK2230" s="200"/>
      <c r="AM2230" s="200"/>
    </row>
    <row r="2231" spans="1:39" s="108" customFormat="1" ht="12">
      <c r="A2231" s="205"/>
      <c r="B2231" s="206">
        <v>1</v>
      </c>
      <c r="C2231" s="1141" t="s">
        <v>446</v>
      </c>
      <c r="D2231" s="1141"/>
      <c r="E2231" s="1141"/>
      <c r="F2231" s="207"/>
      <c r="G2231" s="207"/>
      <c r="H2231" s="207"/>
      <c r="I2231" s="207"/>
      <c r="J2231" s="208">
        <v>50.67</v>
      </c>
      <c r="K2231" s="209">
        <v>1.25</v>
      </c>
      <c r="L2231" s="208">
        <v>221.68</v>
      </c>
      <c r="M2231" s="207"/>
      <c r="N2231" s="210"/>
      <c r="Z2231" s="193"/>
      <c r="AA2231" s="200"/>
      <c r="AB2231" s="200"/>
      <c r="AD2231" s="109" t="s">
        <v>446</v>
      </c>
      <c r="AG2231" s="200"/>
      <c r="AK2231" s="200"/>
      <c r="AM2231" s="200"/>
    </row>
    <row r="2232" spans="1:39" s="108" customFormat="1" ht="12">
      <c r="A2232" s="205"/>
      <c r="B2232" s="206">
        <v>2</v>
      </c>
      <c r="C2232" s="1141" t="s">
        <v>387</v>
      </c>
      <c r="D2232" s="1141"/>
      <c r="E2232" s="1141"/>
      <c r="F2232" s="207"/>
      <c r="G2232" s="207"/>
      <c r="H2232" s="207"/>
      <c r="I2232" s="207"/>
      <c r="J2232" s="208">
        <v>3.62</v>
      </c>
      <c r="K2232" s="209">
        <v>1.25</v>
      </c>
      <c r="L2232" s="208">
        <v>15.84</v>
      </c>
      <c r="M2232" s="207"/>
      <c r="N2232" s="210"/>
      <c r="Z2232" s="193"/>
      <c r="AA2232" s="200"/>
      <c r="AB2232" s="200"/>
      <c r="AD2232" s="109" t="s">
        <v>387</v>
      </c>
      <c r="AG2232" s="200"/>
      <c r="AK2232" s="200"/>
      <c r="AM2232" s="200"/>
    </row>
    <row r="2233" spans="1:39" s="108" customFormat="1" ht="12">
      <c r="A2233" s="205"/>
      <c r="B2233" s="206">
        <v>3</v>
      </c>
      <c r="C2233" s="1141" t="s">
        <v>388</v>
      </c>
      <c r="D2233" s="1141"/>
      <c r="E2233" s="1141"/>
      <c r="F2233" s="207"/>
      <c r="G2233" s="207"/>
      <c r="H2233" s="207"/>
      <c r="I2233" s="207"/>
      <c r="J2233" s="208">
        <v>0.5</v>
      </c>
      <c r="K2233" s="209">
        <v>1.25</v>
      </c>
      <c r="L2233" s="208">
        <v>2.19</v>
      </c>
      <c r="M2233" s="207"/>
      <c r="N2233" s="210"/>
      <c r="Z2233" s="193"/>
      <c r="AA2233" s="200"/>
      <c r="AB2233" s="200"/>
      <c r="AD2233" s="109" t="s">
        <v>388</v>
      </c>
      <c r="AG2233" s="200"/>
      <c r="AK2233" s="200"/>
      <c r="AM2233" s="200"/>
    </row>
    <row r="2234" spans="1:39" s="108" customFormat="1" ht="12">
      <c r="A2234" s="205"/>
      <c r="B2234" s="206">
        <v>4</v>
      </c>
      <c r="C2234" s="1141" t="s">
        <v>447</v>
      </c>
      <c r="D2234" s="1141"/>
      <c r="E2234" s="1141"/>
      <c r="F2234" s="207"/>
      <c r="G2234" s="207"/>
      <c r="H2234" s="207"/>
      <c r="I2234" s="207"/>
      <c r="J2234" s="208">
        <v>14.48</v>
      </c>
      <c r="K2234" s="207"/>
      <c r="L2234" s="208">
        <v>50.68</v>
      </c>
      <c r="M2234" s="207"/>
      <c r="N2234" s="210"/>
      <c r="Z2234" s="193"/>
      <c r="AA2234" s="200"/>
      <c r="AB2234" s="200"/>
      <c r="AD2234" s="109" t="s">
        <v>447</v>
      </c>
      <c r="AG2234" s="200"/>
      <c r="AK2234" s="200"/>
      <c r="AM2234" s="200"/>
    </row>
    <row r="2235" spans="1:39" s="108" customFormat="1" ht="12">
      <c r="A2235" s="205"/>
      <c r="B2235" s="204"/>
      <c r="C2235" s="1141" t="s">
        <v>448</v>
      </c>
      <c r="D2235" s="1141"/>
      <c r="E2235" s="1141"/>
      <c r="F2235" s="207" t="s">
        <v>390</v>
      </c>
      <c r="G2235" s="209">
        <v>5.39</v>
      </c>
      <c r="H2235" s="209">
        <v>1.25</v>
      </c>
      <c r="I2235" s="252">
        <v>23.581250000000001</v>
      </c>
      <c r="J2235" s="204"/>
      <c r="K2235" s="207"/>
      <c r="L2235" s="204"/>
      <c r="M2235" s="207"/>
      <c r="N2235" s="210"/>
      <c r="Z2235" s="193"/>
      <c r="AA2235" s="200"/>
      <c r="AB2235" s="200"/>
      <c r="AE2235" s="109" t="s">
        <v>448</v>
      </c>
      <c r="AG2235" s="200"/>
      <c r="AK2235" s="200"/>
      <c r="AM2235" s="200"/>
    </row>
    <row r="2236" spans="1:39" s="108" customFormat="1" ht="12">
      <c r="A2236" s="205"/>
      <c r="B2236" s="204"/>
      <c r="C2236" s="1141" t="s">
        <v>389</v>
      </c>
      <c r="D2236" s="1141"/>
      <c r="E2236" s="1141"/>
      <c r="F2236" s="207" t="s">
        <v>390</v>
      </c>
      <c r="G2236" s="209">
        <v>0.04</v>
      </c>
      <c r="H2236" s="209">
        <v>1.25</v>
      </c>
      <c r="I2236" s="254">
        <v>0.17499999999999999</v>
      </c>
      <c r="J2236" s="204"/>
      <c r="K2236" s="207"/>
      <c r="L2236" s="204"/>
      <c r="M2236" s="207"/>
      <c r="N2236" s="210"/>
      <c r="Z2236" s="193"/>
      <c r="AA2236" s="200"/>
      <c r="AB2236" s="200"/>
      <c r="AE2236" s="109" t="s">
        <v>389</v>
      </c>
      <c r="AG2236" s="200"/>
      <c r="AK2236" s="200"/>
      <c r="AM2236" s="200"/>
    </row>
    <row r="2237" spans="1:39" s="108" customFormat="1" ht="12" customHeight="1">
      <c r="A2237" s="205"/>
      <c r="B2237" s="204"/>
      <c r="C2237" s="1150" t="s">
        <v>391</v>
      </c>
      <c r="D2237" s="1150"/>
      <c r="E2237" s="1150"/>
      <c r="F2237" s="212"/>
      <c r="G2237" s="212"/>
      <c r="H2237" s="212"/>
      <c r="I2237" s="212"/>
      <c r="J2237" s="213">
        <v>68.77</v>
      </c>
      <c r="K2237" s="212"/>
      <c r="L2237" s="213">
        <v>288.2</v>
      </c>
      <c r="M2237" s="212"/>
      <c r="N2237" s="214"/>
      <c r="Z2237" s="193"/>
      <c r="AA2237" s="200"/>
      <c r="AB2237" s="200"/>
      <c r="AF2237" s="109" t="s">
        <v>391</v>
      </c>
      <c r="AG2237" s="200"/>
      <c r="AK2237" s="200"/>
      <c r="AM2237" s="200"/>
    </row>
    <row r="2238" spans="1:39" s="108" customFormat="1" ht="12">
      <c r="A2238" s="205"/>
      <c r="B2238" s="204"/>
      <c r="C2238" s="1141" t="s">
        <v>392</v>
      </c>
      <c r="D2238" s="1141"/>
      <c r="E2238" s="1141"/>
      <c r="F2238" s="207"/>
      <c r="G2238" s="207"/>
      <c r="H2238" s="207"/>
      <c r="I2238" s="207"/>
      <c r="J2238" s="204"/>
      <c r="K2238" s="207"/>
      <c r="L2238" s="208">
        <v>223.87</v>
      </c>
      <c r="M2238" s="207"/>
      <c r="N2238" s="210"/>
      <c r="Z2238" s="193"/>
      <c r="AA2238" s="200"/>
      <c r="AB2238" s="200"/>
      <c r="AE2238" s="109" t="s">
        <v>392</v>
      </c>
      <c r="AG2238" s="200"/>
      <c r="AK2238" s="200"/>
      <c r="AM2238" s="200"/>
    </row>
    <row r="2239" spans="1:39" s="108" customFormat="1" ht="22.5" customHeight="1">
      <c r="A2239" s="205"/>
      <c r="B2239" s="204" t="s">
        <v>885</v>
      </c>
      <c r="C2239" s="1141" t="s">
        <v>886</v>
      </c>
      <c r="D2239" s="1141"/>
      <c r="E2239" s="1141"/>
      <c r="F2239" s="207" t="s">
        <v>395</v>
      </c>
      <c r="G2239" s="215">
        <v>97</v>
      </c>
      <c r="H2239" s="207"/>
      <c r="I2239" s="215">
        <v>97</v>
      </c>
      <c r="J2239" s="204"/>
      <c r="K2239" s="207"/>
      <c r="L2239" s="208">
        <v>217.15</v>
      </c>
      <c r="M2239" s="207"/>
      <c r="N2239" s="210"/>
      <c r="Z2239" s="193"/>
      <c r="AA2239" s="200"/>
      <c r="AB2239" s="200"/>
      <c r="AE2239" s="109" t="s">
        <v>886</v>
      </c>
      <c r="AG2239" s="200"/>
      <c r="AK2239" s="200"/>
      <c r="AM2239" s="200"/>
    </row>
    <row r="2240" spans="1:39" s="108" customFormat="1" ht="22.5" customHeight="1">
      <c r="A2240" s="205"/>
      <c r="B2240" s="204" t="s">
        <v>887</v>
      </c>
      <c r="C2240" s="1141" t="s">
        <v>888</v>
      </c>
      <c r="D2240" s="1141"/>
      <c r="E2240" s="1141"/>
      <c r="F2240" s="207" t="s">
        <v>395</v>
      </c>
      <c r="G2240" s="215">
        <v>51</v>
      </c>
      <c r="H2240" s="207"/>
      <c r="I2240" s="215">
        <v>51</v>
      </c>
      <c r="J2240" s="204"/>
      <c r="K2240" s="207"/>
      <c r="L2240" s="208">
        <v>114.17</v>
      </c>
      <c r="M2240" s="207"/>
      <c r="N2240" s="210"/>
      <c r="Z2240" s="193"/>
      <c r="AA2240" s="200"/>
      <c r="AB2240" s="200"/>
      <c r="AE2240" s="109" t="s">
        <v>888</v>
      </c>
      <c r="AG2240" s="200"/>
      <c r="AK2240" s="200"/>
      <c r="AM2240" s="200"/>
    </row>
    <row r="2241" spans="1:39" s="108" customFormat="1" ht="12" customHeight="1">
      <c r="A2241" s="216"/>
      <c r="B2241" s="217"/>
      <c r="C2241" s="1145" t="s">
        <v>398</v>
      </c>
      <c r="D2241" s="1145"/>
      <c r="E2241" s="1145"/>
      <c r="F2241" s="196"/>
      <c r="G2241" s="196"/>
      <c r="H2241" s="196"/>
      <c r="I2241" s="196"/>
      <c r="J2241" s="198"/>
      <c r="K2241" s="196"/>
      <c r="L2241" s="218">
        <v>619.52</v>
      </c>
      <c r="M2241" s="212"/>
      <c r="N2241" s="199"/>
      <c r="Z2241" s="193"/>
      <c r="AA2241" s="200"/>
      <c r="AB2241" s="200"/>
      <c r="AG2241" s="200" t="s">
        <v>398</v>
      </c>
      <c r="AK2241" s="200"/>
      <c r="AM2241" s="200"/>
    </row>
    <row r="2242" spans="1:39" s="108" customFormat="1" ht="22.5" customHeight="1">
      <c r="A2242" s="194" t="s">
        <v>2729</v>
      </c>
      <c r="B2242" s="195" t="s">
        <v>2730</v>
      </c>
      <c r="C2242" s="1145" t="s">
        <v>2731</v>
      </c>
      <c r="D2242" s="1145"/>
      <c r="E2242" s="1145"/>
      <c r="F2242" s="196" t="s">
        <v>659</v>
      </c>
      <c r="G2242" s="196"/>
      <c r="H2242" s="196"/>
      <c r="I2242" s="223">
        <v>0.35699999999999998</v>
      </c>
      <c r="J2242" s="218">
        <v>896.28</v>
      </c>
      <c r="K2242" s="196"/>
      <c r="L2242" s="218">
        <v>319.97000000000003</v>
      </c>
      <c r="M2242" s="196"/>
      <c r="N2242" s="199"/>
      <c r="Z2242" s="193"/>
      <c r="AA2242" s="200"/>
      <c r="AB2242" s="200" t="s">
        <v>2731</v>
      </c>
      <c r="AG2242" s="200"/>
      <c r="AK2242" s="200"/>
      <c r="AM2242" s="200"/>
    </row>
    <row r="2243" spans="1:39" s="108" customFormat="1" ht="12" customHeight="1">
      <c r="A2243" s="216"/>
      <c r="B2243" s="217"/>
      <c r="C2243" s="1141" t="s">
        <v>409</v>
      </c>
      <c r="D2243" s="1141"/>
      <c r="E2243" s="1141"/>
      <c r="F2243" s="1141"/>
      <c r="G2243" s="1141"/>
      <c r="H2243" s="1141"/>
      <c r="I2243" s="1141"/>
      <c r="J2243" s="1141"/>
      <c r="K2243" s="1141"/>
      <c r="L2243" s="1141"/>
      <c r="M2243" s="1141"/>
      <c r="N2243" s="1146"/>
      <c r="Z2243" s="193"/>
      <c r="AA2243" s="200"/>
      <c r="AB2243" s="200"/>
      <c r="AG2243" s="200"/>
      <c r="AH2243" s="109" t="s">
        <v>409</v>
      </c>
      <c r="AK2243" s="200"/>
      <c r="AM2243" s="200"/>
    </row>
    <row r="2244" spans="1:39" s="108" customFormat="1" ht="12" customHeight="1">
      <c r="A2244" s="201"/>
      <c r="B2244" s="202"/>
      <c r="C2244" s="1141" t="s">
        <v>2732</v>
      </c>
      <c r="D2244" s="1141"/>
      <c r="E2244" s="1141"/>
      <c r="F2244" s="1141"/>
      <c r="G2244" s="1141"/>
      <c r="H2244" s="1141"/>
      <c r="I2244" s="1141"/>
      <c r="J2244" s="1141"/>
      <c r="K2244" s="1141"/>
      <c r="L2244" s="1141"/>
      <c r="M2244" s="1141"/>
      <c r="N2244" s="1146"/>
      <c r="Z2244" s="193"/>
      <c r="AA2244" s="200"/>
      <c r="AB2244" s="200"/>
      <c r="AG2244" s="200"/>
      <c r="AJ2244" s="109" t="s">
        <v>2732</v>
      </c>
      <c r="AK2244" s="200"/>
      <c r="AM2244" s="200"/>
    </row>
    <row r="2245" spans="1:39" s="108" customFormat="1" ht="12" customHeight="1">
      <c r="A2245" s="216"/>
      <c r="B2245" s="217"/>
      <c r="C2245" s="1145" t="s">
        <v>398</v>
      </c>
      <c r="D2245" s="1145"/>
      <c r="E2245" s="1145"/>
      <c r="F2245" s="196"/>
      <c r="G2245" s="196"/>
      <c r="H2245" s="196"/>
      <c r="I2245" s="196"/>
      <c r="J2245" s="198"/>
      <c r="K2245" s="196"/>
      <c r="L2245" s="218">
        <v>319.97000000000003</v>
      </c>
      <c r="M2245" s="212"/>
      <c r="N2245" s="199"/>
      <c r="Z2245" s="193"/>
      <c r="AA2245" s="200"/>
      <c r="AB2245" s="200"/>
      <c r="AG2245" s="200" t="s">
        <v>398</v>
      </c>
      <c r="AK2245" s="200"/>
      <c r="AM2245" s="200"/>
    </row>
    <row r="2246" spans="1:39" s="108" customFormat="1" ht="1.5" customHeight="1">
      <c r="A2246" s="224"/>
      <c r="B2246" s="217"/>
      <c r="C2246" s="217"/>
      <c r="D2246" s="217"/>
      <c r="E2246" s="217"/>
      <c r="F2246" s="225"/>
      <c r="G2246" s="225"/>
      <c r="H2246" s="225"/>
      <c r="I2246" s="225"/>
      <c r="J2246" s="226"/>
      <c r="K2246" s="225"/>
      <c r="L2246" s="226"/>
      <c r="M2246" s="207"/>
      <c r="N2246" s="226"/>
      <c r="Z2246" s="193"/>
      <c r="AA2246" s="200"/>
      <c r="AB2246" s="200"/>
      <c r="AG2246" s="200"/>
      <c r="AK2246" s="200"/>
      <c r="AM2246" s="200"/>
    </row>
    <row r="2247" spans="1:39" s="108" customFormat="1" ht="12" customHeight="1">
      <c r="A2247" s="227"/>
      <c r="B2247" s="198"/>
      <c r="C2247" s="1145" t="s">
        <v>2733</v>
      </c>
      <c r="D2247" s="1145"/>
      <c r="E2247" s="1145"/>
      <c r="F2247" s="1145"/>
      <c r="G2247" s="1145"/>
      <c r="H2247" s="1145"/>
      <c r="I2247" s="1145"/>
      <c r="J2247" s="1145"/>
      <c r="K2247" s="1145"/>
      <c r="L2247" s="228"/>
      <c r="M2247" s="229"/>
      <c r="N2247" s="230"/>
      <c r="Z2247" s="193"/>
      <c r="AA2247" s="200"/>
      <c r="AB2247" s="200"/>
      <c r="AG2247" s="200"/>
      <c r="AK2247" s="200" t="s">
        <v>2733</v>
      </c>
      <c r="AM2247" s="200"/>
    </row>
    <row r="2248" spans="1:39" s="108" customFormat="1" ht="12" customHeight="1">
      <c r="A2248" s="231"/>
      <c r="B2248" s="204"/>
      <c r="C2248" s="1141" t="s">
        <v>416</v>
      </c>
      <c r="D2248" s="1141"/>
      <c r="E2248" s="1141"/>
      <c r="F2248" s="1141"/>
      <c r="G2248" s="1141"/>
      <c r="H2248" s="1141"/>
      <c r="I2248" s="1141"/>
      <c r="J2248" s="1141"/>
      <c r="K2248" s="1141"/>
      <c r="L2248" s="232">
        <v>11160.02</v>
      </c>
      <c r="M2248" s="233"/>
      <c r="N2248" s="234"/>
      <c r="Z2248" s="193"/>
      <c r="AA2248" s="200"/>
      <c r="AB2248" s="200"/>
      <c r="AG2248" s="200"/>
      <c r="AK2248" s="200"/>
      <c r="AL2248" s="109" t="s">
        <v>416</v>
      </c>
      <c r="AM2248" s="200"/>
    </row>
    <row r="2249" spans="1:39" s="108" customFormat="1" ht="12" customHeight="1">
      <c r="A2249" s="231"/>
      <c r="B2249" s="204"/>
      <c r="C2249" s="1141" t="s">
        <v>417</v>
      </c>
      <c r="D2249" s="1141"/>
      <c r="E2249" s="1141"/>
      <c r="F2249" s="1141"/>
      <c r="G2249" s="1141"/>
      <c r="H2249" s="1141"/>
      <c r="I2249" s="1141"/>
      <c r="J2249" s="1141"/>
      <c r="K2249" s="1141"/>
      <c r="L2249" s="236"/>
      <c r="M2249" s="233"/>
      <c r="N2249" s="234"/>
      <c r="Z2249" s="193"/>
      <c r="AA2249" s="200"/>
      <c r="AB2249" s="200"/>
      <c r="AG2249" s="200"/>
      <c r="AK2249" s="200"/>
      <c r="AL2249" s="109" t="s">
        <v>417</v>
      </c>
      <c r="AM2249" s="200"/>
    </row>
    <row r="2250" spans="1:39" s="108" customFormat="1" ht="12" customHeight="1">
      <c r="A2250" s="231"/>
      <c r="B2250" s="204"/>
      <c r="C2250" s="1141" t="s">
        <v>488</v>
      </c>
      <c r="D2250" s="1141"/>
      <c r="E2250" s="1141"/>
      <c r="F2250" s="1141"/>
      <c r="G2250" s="1141"/>
      <c r="H2250" s="1141"/>
      <c r="I2250" s="1141"/>
      <c r="J2250" s="1141"/>
      <c r="K2250" s="1141"/>
      <c r="L2250" s="232">
        <v>3583.92</v>
      </c>
      <c r="M2250" s="233"/>
      <c r="N2250" s="234"/>
      <c r="Z2250" s="193"/>
      <c r="AA2250" s="200"/>
      <c r="AB2250" s="200"/>
      <c r="AG2250" s="200"/>
      <c r="AK2250" s="200"/>
      <c r="AL2250" s="109" t="s">
        <v>488</v>
      </c>
      <c r="AM2250" s="200"/>
    </row>
    <row r="2251" spans="1:39" s="108" customFormat="1" ht="12" customHeight="1">
      <c r="A2251" s="231"/>
      <c r="B2251" s="204"/>
      <c r="C2251" s="1141" t="s">
        <v>418</v>
      </c>
      <c r="D2251" s="1141"/>
      <c r="E2251" s="1141"/>
      <c r="F2251" s="1141"/>
      <c r="G2251" s="1141"/>
      <c r="H2251" s="1141"/>
      <c r="I2251" s="1141"/>
      <c r="J2251" s="1141"/>
      <c r="K2251" s="1141"/>
      <c r="L2251" s="257">
        <v>393.92</v>
      </c>
      <c r="M2251" s="233"/>
      <c r="N2251" s="234"/>
      <c r="Z2251" s="193"/>
      <c r="AA2251" s="200"/>
      <c r="AB2251" s="200"/>
      <c r="AG2251" s="200"/>
      <c r="AK2251" s="200"/>
      <c r="AL2251" s="109" t="s">
        <v>418</v>
      </c>
      <c r="AM2251" s="200"/>
    </row>
    <row r="2252" spans="1:39" s="108" customFormat="1" ht="12" customHeight="1">
      <c r="A2252" s="231"/>
      <c r="B2252" s="204"/>
      <c r="C2252" s="1141" t="s">
        <v>419</v>
      </c>
      <c r="D2252" s="1141"/>
      <c r="E2252" s="1141"/>
      <c r="F2252" s="1141"/>
      <c r="G2252" s="1141"/>
      <c r="H2252" s="1141"/>
      <c r="I2252" s="1141"/>
      <c r="J2252" s="1141"/>
      <c r="K2252" s="1141"/>
      <c r="L2252" s="257">
        <v>43.76</v>
      </c>
      <c r="M2252" s="233"/>
      <c r="N2252" s="234"/>
      <c r="Z2252" s="193"/>
      <c r="AA2252" s="200"/>
      <c r="AB2252" s="200"/>
      <c r="AG2252" s="200"/>
      <c r="AK2252" s="200"/>
      <c r="AL2252" s="109" t="s">
        <v>419</v>
      </c>
      <c r="AM2252" s="200"/>
    </row>
    <row r="2253" spans="1:39" s="108" customFormat="1" ht="12" customHeight="1">
      <c r="A2253" s="231"/>
      <c r="B2253" s="204"/>
      <c r="C2253" s="1141" t="s">
        <v>420</v>
      </c>
      <c r="D2253" s="1141"/>
      <c r="E2253" s="1141"/>
      <c r="F2253" s="1141"/>
      <c r="G2253" s="1141"/>
      <c r="H2253" s="1141"/>
      <c r="I2253" s="1141"/>
      <c r="J2253" s="1141"/>
      <c r="K2253" s="1141"/>
      <c r="L2253" s="232">
        <v>7182.18</v>
      </c>
      <c r="M2253" s="233"/>
      <c r="N2253" s="234"/>
      <c r="Z2253" s="193"/>
      <c r="AA2253" s="200"/>
      <c r="AB2253" s="200"/>
      <c r="AG2253" s="200"/>
      <c r="AK2253" s="200"/>
      <c r="AL2253" s="109" t="s">
        <v>420</v>
      </c>
      <c r="AM2253" s="200"/>
    </row>
    <row r="2254" spans="1:39" s="108" customFormat="1" ht="12" customHeight="1">
      <c r="A2254" s="231"/>
      <c r="B2254" s="204"/>
      <c r="C2254" s="1141" t="s">
        <v>421</v>
      </c>
      <c r="D2254" s="1141"/>
      <c r="E2254" s="1141"/>
      <c r="F2254" s="1141"/>
      <c r="G2254" s="1141"/>
      <c r="H2254" s="1141"/>
      <c r="I2254" s="1141"/>
      <c r="J2254" s="1141"/>
      <c r="K2254" s="1141"/>
      <c r="L2254" s="232">
        <v>7046.89</v>
      </c>
      <c r="M2254" s="233"/>
      <c r="N2254" s="234"/>
      <c r="Z2254" s="193"/>
      <c r="AA2254" s="200"/>
      <c r="AB2254" s="200"/>
      <c r="AG2254" s="200"/>
      <c r="AK2254" s="200"/>
      <c r="AL2254" s="109" t="s">
        <v>421</v>
      </c>
      <c r="AM2254" s="200"/>
    </row>
    <row r="2255" spans="1:39" s="108" customFormat="1" ht="12" customHeight="1">
      <c r="A2255" s="231"/>
      <c r="B2255" s="204"/>
      <c r="C2255" s="1141" t="s">
        <v>417</v>
      </c>
      <c r="D2255" s="1141"/>
      <c r="E2255" s="1141"/>
      <c r="F2255" s="1141"/>
      <c r="G2255" s="1141"/>
      <c r="H2255" s="1141"/>
      <c r="I2255" s="1141"/>
      <c r="J2255" s="1141"/>
      <c r="K2255" s="1141"/>
      <c r="L2255" s="236"/>
      <c r="M2255" s="233"/>
      <c r="N2255" s="234"/>
      <c r="Z2255" s="193"/>
      <c r="AA2255" s="200"/>
      <c r="AB2255" s="200"/>
      <c r="AG2255" s="200"/>
      <c r="AK2255" s="200"/>
      <c r="AL2255" s="109" t="s">
        <v>417</v>
      </c>
      <c r="AM2255" s="200"/>
    </row>
    <row r="2256" spans="1:39" s="108" customFormat="1" ht="12" customHeight="1">
      <c r="A2256" s="231"/>
      <c r="B2256" s="204"/>
      <c r="C2256" s="1141" t="s">
        <v>492</v>
      </c>
      <c r="D2256" s="1141"/>
      <c r="E2256" s="1141"/>
      <c r="F2256" s="1141"/>
      <c r="G2256" s="1141"/>
      <c r="H2256" s="1141"/>
      <c r="I2256" s="1141"/>
      <c r="J2256" s="1141"/>
      <c r="K2256" s="1141"/>
      <c r="L2256" s="232">
        <v>7046.89</v>
      </c>
      <c r="M2256" s="233"/>
      <c r="N2256" s="234"/>
      <c r="Z2256" s="193"/>
      <c r="AA2256" s="200"/>
      <c r="AB2256" s="200"/>
      <c r="AG2256" s="200"/>
      <c r="AK2256" s="200"/>
      <c r="AL2256" s="109" t="s">
        <v>492</v>
      </c>
      <c r="AM2256" s="200"/>
    </row>
    <row r="2257" spans="1:39" s="108" customFormat="1" ht="12" customHeight="1">
      <c r="A2257" s="231"/>
      <c r="B2257" s="204"/>
      <c r="C2257" s="1141" t="s">
        <v>910</v>
      </c>
      <c r="D2257" s="1141"/>
      <c r="E2257" s="1141"/>
      <c r="F2257" s="1141"/>
      <c r="G2257" s="1141"/>
      <c r="H2257" s="1141"/>
      <c r="I2257" s="1141"/>
      <c r="J2257" s="1141"/>
      <c r="K2257" s="1141"/>
      <c r="L2257" s="232">
        <v>9184.5300000000007</v>
      </c>
      <c r="M2257" s="233"/>
      <c r="N2257" s="234"/>
      <c r="Z2257" s="193"/>
      <c r="AA2257" s="200"/>
      <c r="AB2257" s="200"/>
      <c r="AG2257" s="200"/>
      <c r="AK2257" s="200"/>
      <c r="AL2257" s="109" t="s">
        <v>910</v>
      </c>
      <c r="AM2257" s="200"/>
    </row>
    <row r="2258" spans="1:39" s="108" customFormat="1" ht="12" customHeight="1">
      <c r="A2258" s="231"/>
      <c r="B2258" s="204"/>
      <c r="C2258" s="1141" t="s">
        <v>417</v>
      </c>
      <c r="D2258" s="1141"/>
      <c r="E2258" s="1141"/>
      <c r="F2258" s="1141"/>
      <c r="G2258" s="1141"/>
      <c r="H2258" s="1141"/>
      <c r="I2258" s="1141"/>
      <c r="J2258" s="1141"/>
      <c r="K2258" s="1141"/>
      <c r="L2258" s="236"/>
      <c r="M2258" s="233"/>
      <c r="N2258" s="234"/>
      <c r="Z2258" s="193"/>
      <c r="AA2258" s="200"/>
      <c r="AB2258" s="200"/>
      <c r="AG2258" s="200"/>
      <c r="AK2258" s="200"/>
      <c r="AL2258" s="109" t="s">
        <v>417</v>
      </c>
      <c r="AM2258" s="200"/>
    </row>
    <row r="2259" spans="1:39" s="108" customFormat="1" ht="12" customHeight="1">
      <c r="A2259" s="231"/>
      <c r="B2259" s="204"/>
      <c r="C2259" s="1141" t="s">
        <v>489</v>
      </c>
      <c r="D2259" s="1141"/>
      <c r="E2259" s="1141"/>
      <c r="F2259" s="1141"/>
      <c r="G2259" s="1141"/>
      <c r="H2259" s="1141"/>
      <c r="I2259" s="1141"/>
      <c r="J2259" s="1141"/>
      <c r="K2259" s="1141"/>
      <c r="L2259" s="232">
        <v>3583.92</v>
      </c>
      <c r="M2259" s="233"/>
      <c r="N2259" s="234"/>
      <c r="Z2259" s="193"/>
      <c r="AA2259" s="200"/>
      <c r="AB2259" s="200"/>
      <c r="AG2259" s="200"/>
      <c r="AK2259" s="200"/>
      <c r="AL2259" s="109" t="s">
        <v>489</v>
      </c>
      <c r="AM2259" s="200"/>
    </row>
    <row r="2260" spans="1:39" s="108" customFormat="1" ht="12" customHeight="1">
      <c r="A2260" s="231"/>
      <c r="B2260" s="204"/>
      <c r="C2260" s="1141" t="s">
        <v>490</v>
      </c>
      <c r="D2260" s="1141"/>
      <c r="E2260" s="1141"/>
      <c r="F2260" s="1141"/>
      <c r="G2260" s="1141"/>
      <c r="H2260" s="1141"/>
      <c r="I2260" s="1141"/>
      <c r="J2260" s="1141"/>
      <c r="K2260" s="1141"/>
      <c r="L2260" s="257">
        <v>393.92</v>
      </c>
      <c r="M2260" s="233"/>
      <c r="N2260" s="234"/>
      <c r="Z2260" s="193"/>
      <c r="AA2260" s="200"/>
      <c r="AB2260" s="200"/>
      <c r="AG2260" s="200"/>
      <c r="AK2260" s="200"/>
      <c r="AL2260" s="109" t="s">
        <v>490</v>
      </c>
      <c r="AM2260" s="200"/>
    </row>
    <row r="2261" spans="1:39" s="108" customFormat="1" ht="12" customHeight="1">
      <c r="A2261" s="231"/>
      <c r="B2261" s="204"/>
      <c r="C2261" s="1141" t="s">
        <v>491</v>
      </c>
      <c r="D2261" s="1141"/>
      <c r="E2261" s="1141"/>
      <c r="F2261" s="1141"/>
      <c r="G2261" s="1141"/>
      <c r="H2261" s="1141"/>
      <c r="I2261" s="1141"/>
      <c r="J2261" s="1141"/>
      <c r="K2261" s="1141"/>
      <c r="L2261" s="257">
        <v>43.76</v>
      </c>
      <c r="M2261" s="233"/>
      <c r="N2261" s="234"/>
      <c r="Z2261" s="193"/>
      <c r="AA2261" s="200"/>
      <c r="AB2261" s="200"/>
      <c r="AG2261" s="200"/>
      <c r="AK2261" s="200"/>
      <c r="AL2261" s="109" t="s">
        <v>491</v>
      </c>
      <c r="AM2261" s="200"/>
    </row>
    <row r="2262" spans="1:39" s="108" customFormat="1" ht="12" customHeight="1">
      <c r="A2262" s="231"/>
      <c r="B2262" s="204"/>
      <c r="C2262" s="1141" t="s">
        <v>492</v>
      </c>
      <c r="D2262" s="1141"/>
      <c r="E2262" s="1141"/>
      <c r="F2262" s="1141"/>
      <c r="G2262" s="1141"/>
      <c r="H2262" s="1141"/>
      <c r="I2262" s="1141"/>
      <c r="J2262" s="1141"/>
      <c r="K2262" s="1141"/>
      <c r="L2262" s="257">
        <v>135.29</v>
      </c>
      <c r="M2262" s="233"/>
      <c r="N2262" s="234"/>
      <c r="Z2262" s="193"/>
      <c r="AA2262" s="200"/>
      <c r="AB2262" s="200"/>
      <c r="AG2262" s="200"/>
      <c r="AK2262" s="200"/>
      <c r="AL2262" s="109" t="s">
        <v>492</v>
      </c>
      <c r="AM2262" s="200"/>
    </row>
    <row r="2263" spans="1:39" s="108" customFormat="1" ht="12" customHeight="1">
      <c r="A2263" s="231"/>
      <c r="B2263" s="204"/>
      <c r="C2263" s="1141" t="s">
        <v>493</v>
      </c>
      <c r="D2263" s="1141"/>
      <c r="E2263" s="1141"/>
      <c r="F2263" s="1141"/>
      <c r="G2263" s="1141"/>
      <c r="H2263" s="1141"/>
      <c r="I2263" s="1141"/>
      <c r="J2263" s="1141"/>
      <c r="K2263" s="1141"/>
      <c r="L2263" s="232">
        <v>3345.27</v>
      </c>
      <c r="M2263" s="233"/>
      <c r="N2263" s="234"/>
      <c r="Z2263" s="193"/>
      <c r="AA2263" s="200"/>
      <c r="AB2263" s="200"/>
      <c r="AG2263" s="200"/>
      <c r="AK2263" s="200"/>
      <c r="AL2263" s="109" t="s">
        <v>493</v>
      </c>
      <c r="AM2263" s="200"/>
    </row>
    <row r="2264" spans="1:39" s="108" customFormat="1" ht="12" customHeight="1">
      <c r="A2264" s="231"/>
      <c r="B2264" s="204"/>
      <c r="C2264" s="1141" t="s">
        <v>494</v>
      </c>
      <c r="D2264" s="1141"/>
      <c r="E2264" s="1141"/>
      <c r="F2264" s="1141"/>
      <c r="G2264" s="1141"/>
      <c r="H2264" s="1141"/>
      <c r="I2264" s="1141"/>
      <c r="J2264" s="1141"/>
      <c r="K2264" s="1141"/>
      <c r="L2264" s="232">
        <v>1726.13</v>
      </c>
      <c r="M2264" s="233"/>
      <c r="N2264" s="234"/>
      <c r="Z2264" s="193"/>
      <c r="AA2264" s="200"/>
      <c r="AB2264" s="200"/>
      <c r="AG2264" s="200"/>
      <c r="AK2264" s="200"/>
      <c r="AL2264" s="109" t="s">
        <v>494</v>
      </c>
      <c r="AM2264" s="200"/>
    </row>
    <row r="2265" spans="1:39" s="108" customFormat="1" ht="12" customHeight="1">
      <c r="A2265" s="231"/>
      <c r="B2265" s="204"/>
      <c r="C2265" s="1141" t="s">
        <v>1100</v>
      </c>
      <c r="D2265" s="1141"/>
      <c r="E2265" s="1141"/>
      <c r="F2265" s="1141"/>
      <c r="G2265" s="1141"/>
      <c r="H2265" s="1141"/>
      <c r="I2265" s="1141"/>
      <c r="J2265" s="1141"/>
      <c r="K2265" s="1141"/>
      <c r="L2265" s="232">
        <v>554388.27</v>
      </c>
      <c r="M2265" s="233"/>
      <c r="N2265" s="234"/>
      <c r="Z2265" s="193"/>
      <c r="AA2265" s="200"/>
      <c r="AB2265" s="200"/>
      <c r="AG2265" s="200"/>
      <c r="AK2265" s="200"/>
      <c r="AL2265" s="109" t="s">
        <v>1100</v>
      </c>
      <c r="AM2265" s="200"/>
    </row>
    <row r="2266" spans="1:39" s="108" customFormat="1" ht="12" customHeight="1">
      <c r="A2266" s="231"/>
      <c r="B2266" s="204"/>
      <c r="C2266" s="1141" t="s">
        <v>1101</v>
      </c>
      <c r="D2266" s="1141"/>
      <c r="E2266" s="1141"/>
      <c r="F2266" s="1141"/>
      <c r="G2266" s="1141"/>
      <c r="H2266" s="1141"/>
      <c r="I2266" s="1141"/>
      <c r="J2266" s="1141"/>
      <c r="K2266" s="1141"/>
      <c r="L2266" s="232">
        <v>165993.53</v>
      </c>
      <c r="M2266" s="233"/>
      <c r="N2266" s="234"/>
      <c r="Z2266" s="193"/>
      <c r="AA2266" s="200"/>
      <c r="AB2266" s="200"/>
      <c r="AG2266" s="200"/>
      <c r="AK2266" s="200"/>
      <c r="AL2266" s="109" t="s">
        <v>1101</v>
      </c>
      <c r="AM2266" s="200"/>
    </row>
    <row r="2267" spans="1:39" s="108" customFormat="1" ht="12" customHeight="1">
      <c r="A2267" s="231"/>
      <c r="B2267" s="204"/>
      <c r="C2267" s="1141" t="s">
        <v>1102</v>
      </c>
      <c r="D2267" s="1141"/>
      <c r="E2267" s="1141"/>
      <c r="F2267" s="1141"/>
      <c r="G2267" s="1141"/>
      <c r="H2267" s="1141"/>
      <c r="I2267" s="1141"/>
      <c r="J2267" s="1141"/>
      <c r="K2267" s="1141"/>
      <c r="L2267" s="232">
        <v>388394.74</v>
      </c>
      <c r="M2267" s="233"/>
      <c r="N2267" s="234"/>
      <c r="Z2267" s="193"/>
      <c r="AA2267" s="200"/>
      <c r="AB2267" s="200"/>
      <c r="AG2267" s="200"/>
      <c r="AK2267" s="200"/>
      <c r="AL2267" s="109" t="s">
        <v>1102</v>
      </c>
      <c r="AM2267" s="200"/>
    </row>
    <row r="2268" spans="1:39" s="108" customFormat="1" ht="12" customHeight="1">
      <c r="A2268" s="231"/>
      <c r="B2268" s="204"/>
      <c r="C2268" s="1141" t="s">
        <v>431</v>
      </c>
      <c r="D2268" s="1141"/>
      <c r="E2268" s="1141"/>
      <c r="F2268" s="1141"/>
      <c r="G2268" s="1141"/>
      <c r="H2268" s="1141"/>
      <c r="I2268" s="1141"/>
      <c r="J2268" s="1141"/>
      <c r="K2268" s="1141"/>
      <c r="L2268" s="232">
        <v>3627.68</v>
      </c>
      <c r="M2268" s="233"/>
      <c r="N2268" s="234"/>
      <c r="Z2268" s="193"/>
      <c r="AA2268" s="200"/>
      <c r="AB2268" s="200"/>
      <c r="AG2268" s="200"/>
      <c r="AK2268" s="200"/>
      <c r="AL2268" s="109" t="s">
        <v>431</v>
      </c>
      <c r="AM2268" s="200"/>
    </row>
    <row r="2269" spans="1:39" s="108" customFormat="1" ht="12" customHeight="1">
      <c r="A2269" s="231"/>
      <c r="B2269" s="204"/>
      <c r="C2269" s="1141" t="s">
        <v>432</v>
      </c>
      <c r="D2269" s="1141"/>
      <c r="E2269" s="1141"/>
      <c r="F2269" s="1141"/>
      <c r="G2269" s="1141"/>
      <c r="H2269" s="1141"/>
      <c r="I2269" s="1141"/>
      <c r="J2269" s="1141"/>
      <c r="K2269" s="1141"/>
      <c r="L2269" s="232">
        <v>3345.27</v>
      </c>
      <c r="M2269" s="233"/>
      <c r="N2269" s="234"/>
      <c r="Z2269" s="193"/>
      <c r="AA2269" s="200"/>
      <c r="AB2269" s="200"/>
      <c r="AG2269" s="200"/>
      <c r="AK2269" s="200"/>
      <c r="AL2269" s="109" t="s">
        <v>432</v>
      </c>
      <c r="AM2269" s="200"/>
    </row>
    <row r="2270" spans="1:39" s="108" customFormat="1" ht="12" customHeight="1">
      <c r="A2270" s="231"/>
      <c r="B2270" s="204"/>
      <c r="C2270" s="1141" t="s">
        <v>433</v>
      </c>
      <c r="D2270" s="1141"/>
      <c r="E2270" s="1141"/>
      <c r="F2270" s="1141"/>
      <c r="G2270" s="1141"/>
      <c r="H2270" s="1141"/>
      <c r="I2270" s="1141"/>
      <c r="J2270" s="1141"/>
      <c r="K2270" s="1141"/>
      <c r="L2270" s="232">
        <v>1726.13</v>
      </c>
      <c r="M2270" s="233"/>
      <c r="N2270" s="234"/>
      <c r="Z2270" s="193"/>
      <c r="AA2270" s="200"/>
      <c r="AB2270" s="200"/>
      <c r="AG2270" s="200"/>
      <c r="AK2270" s="200"/>
      <c r="AL2270" s="109" t="s">
        <v>433</v>
      </c>
      <c r="AM2270" s="200"/>
    </row>
    <row r="2271" spans="1:39" s="108" customFormat="1" ht="12" customHeight="1">
      <c r="A2271" s="231"/>
      <c r="B2271" s="226"/>
      <c r="C2271" s="1142" t="s">
        <v>2734</v>
      </c>
      <c r="D2271" s="1142"/>
      <c r="E2271" s="1142"/>
      <c r="F2271" s="1142"/>
      <c r="G2271" s="1142"/>
      <c r="H2271" s="1142"/>
      <c r="I2271" s="1142"/>
      <c r="J2271" s="1142"/>
      <c r="K2271" s="1142"/>
      <c r="L2271" s="239">
        <v>570619.68999999994</v>
      </c>
      <c r="M2271" s="240"/>
      <c r="N2271" s="253"/>
      <c r="Z2271" s="193"/>
      <c r="AA2271" s="200"/>
      <c r="AB2271" s="200"/>
      <c r="AG2271" s="200"/>
      <c r="AK2271" s="200"/>
      <c r="AM2271" s="200" t="s">
        <v>2734</v>
      </c>
    </row>
    <row r="2272" spans="1:39" s="108" customFormat="1" ht="12" customHeight="1">
      <c r="A2272" s="231"/>
      <c r="B2272" s="204"/>
      <c r="C2272" s="1141" t="s">
        <v>417</v>
      </c>
      <c r="D2272" s="1141"/>
      <c r="E2272" s="1141"/>
      <c r="F2272" s="1141"/>
      <c r="G2272" s="1141"/>
      <c r="H2272" s="1141"/>
      <c r="I2272" s="1141"/>
      <c r="J2272" s="1141"/>
      <c r="K2272" s="1141"/>
      <c r="L2272" s="236"/>
      <c r="M2272" s="233"/>
      <c r="N2272" s="234"/>
      <c r="Z2272" s="193"/>
      <c r="AA2272" s="200"/>
      <c r="AB2272" s="200"/>
      <c r="AG2272" s="200"/>
      <c r="AK2272" s="200"/>
      <c r="AL2272" s="109" t="s">
        <v>417</v>
      </c>
      <c r="AM2272" s="200"/>
    </row>
    <row r="2273" spans="1:39" s="108" customFormat="1" ht="12" customHeight="1">
      <c r="A2273" s="231"/>
      <c r="B2273" s="204"/>
      <c r="C2273" s="1141" t="s">
        <v>1104</v>
      </c>
      <c r="D2273" s="1141"/>
      <c r="E2273" s="1141"/>
      <c r="F2273" s="1141"/>
      <c r="G2273" s="1141"/>
      <c r="H2273" s="1141"/>
      <c r="I2273" s="1141"/>
      <c r="J2273" s="1141"/>
      <c r="K2273" s="1141"/>
      <c r="L2273" s="232">
        <v>538800.81000000006</v>
      </c>
      <c r="M2273" s="233"/>
      <c r="N2273" s="234"/>
      <c r="Z2273" s="193"/>
      <c r="AA2273" s="200"/>
      <c r="AB2273" s="200"/>
      <c r="AG2273" s="200"/>
      <c r="AK2273" s="200"/>
      <c r="AL2273" s="109" t="s">
        <v>1104</v>
      </c>
      <c r="AM2273" s="200"/>
    </row>
    <row r="2274" spans="1:39" s="108" customFormat="1" ht="24" customHeight="1">
      <c r="A2274" s="1089" t="s">
        <v>2735</v>
      </c>
      <c r="B2274" s="1090"/>
      <c r="C2274" s="1090"/>
      <c r="D2274" s="1090"/>
      <c r="E2274" s="1090"/>
      <c r="F2274" s="1090"/>
      <c r="G2274" s="1090"/>
      <c r="H2274" s="1090"/>
      <c r="I2274" s="1090"/>
      <c r="J2274" s="1090"/>
      <c r="K2274" s="1090"/>
      <c r="L2274" s="1090"/>
      <c r="M2274" s="1090"/>
      <c r="N2274" s="1095"/>
      <c r="Z2274" s="193" t="s">
        <v>2735</v>
      </c>
      <c r="AA2274" s="200"/>
      <c r="AB2274" s="200"/>
      <c r="AG2274" s="200"/>
      <c r="AK2274" s="200"/>
      <c r="AM2274" s="200"/>
    </row>
    <row r="2275" spans="1:39" s="108" customFormat="1" ht="12" customHeight="1">
      <c r="A2275" s="1147" t="s">
        <v>743</v>
      </c>
      <c r="B2275" s="1148"/>
      <c r="C2275" s="1148"/>
      <c r="D2275" s="1148"/>
      <c r="E2275" s="1148"/>
      <c r="F2275" s="1148"/>
      <c r="G2275" s="1148"/>
      <c r="H2275" s="1148"/>
      <c r="I2275" s="1148"/>
      <c r="J2275" s="1148"/>
      <c r="K2275" s="1148"/>
      <c r="L2275" s="1148"/>
      <c r="M2275" s="1148"/>
      <c r="N2275" s="1149"/>
      <c r="Z2275" s="193"/>
      <c r="AA2275" s="200" t="s">
        <v>743</v>
      </c>
      <c r="AB2275" s="200"/>
      <c r="AG2275" s="200"/>
      <c r="AK2275" s="200"/>
      <c r="AM2275" s="200"/>
    </row>
    <row r="2276" spans="1:39" s="108" customFormat="1" ht="33.75" customHeight="1">
      <c r="A2276" s="194" t="s">
        <v>2736</v>
      </c>
      <c r="B2276" s="195" t="s">
        <v>745</v>
      </c>
      <c r="C2276" s="1145" t="s">
        <v>746</v>
      </c>
      <c r="D2276" s="1145"/>
      <c r="E2276" s="1145"/>
      <c r="F2276" s="196" t="s">
        <v>414</v>
      </c>
      <c r="G2276" s="196"/>
      <c r="H2276" s="196"/>
      <c r="I2276" s="223">
        <v>0.186</v>
      </c>
      <c r="J2276" s="218">
        <v>64.680000000000007</v>
      </c>
      <c r="K2276" s="196"/>
      <c r="L2276" s="218">
        <v>12.03</v>
      </c>
      <c r="M2276" s="196"/>
      <c r="N2276" s="199"/>
      <c r="Z2276" s="193"/>
      <c r="AA2276" s="200"/>
      <c r="AB2276" s="200" t="s">
        <v>746</v>
      </c>
      <c r="AG2276" s="200"/>
      <c r="AK2276" s="200"/>
      <c r="AM2276" s="200"/>
    </row>
    <row r="2277" spans="1:39" s="108" customFormat="1" ht="12" customHeight="1">
      <c r="A2277" s="216"/>
      <c r="B2277" s="217"/>
      <c r="C2277" s="1141" t="s">
        <v>747</v>
      </c>
      <c r="D2277" s="1141"/>
      <c r="E2277" s="1141"/>
      <c r="F2277" s="1141"/>
      <c r="G2277" s="1141"/>
      <c r="H2277" s="1141"/>
      <c r="I2277" s="1141"/>
      <c r="J2277" s="1141"/>
      <c r="K2277" s="1141"/>
      <c r="L2277" s="1141"/>
      <c r="M2277" s="1141"/>
      <c r="N2277" s="1146"/>
      <c r="Z2277" s="193"/>
      <c r="AA2277" s="200"/>
      <c r="AB2277" s="200"/>
      <c r="AG2277" s="200"/>
      <c r="AH2277" s="109" t="s">
        <v>747</v>
      </c>
      <c r="AK2277" s="200"/>
      <c r="AM2277" s="200"/>
    </row>
    <row r="2278" spans="1:39" s="108" customFormat="1" ht="12" customHeight="1">
      <c r="A2278" s="201"/>
      <c r="B2278" s="202"/>
      <c r="C2278" s="1141" t="s">
        <v>2737</v>
      </c>
      <c r="D2278" s="1141"/>
      <c r="E2278" s="1141"/>
      <c r="F2278" s="1141"/>
      <c r="G2278" s="1141"/>
      <c r="H2278" s="1141"/>
      <c r="I2278" s="1141"/>
      <c r="J2278" s="1141"/>
      <c r="K2278" s="1141"/>
      <c r="L2278" s="1141"/>
      <c r="M2278" s="1141"/>
      <c r="N2278" s="1146"/>
      <c r="Z2278" s="193"/>
      <c r="AA2278" s="200"/>
      <c r="AB2278" s="200"/>
      <c r="AG2278" s="200"/>
      <c r="AJ2278" s="109" t="s">
        <v>2737</v>
      </c>
      <c r="AK2278" s="200"/>
      <c r="AM2278" s="200"/>
    </row>
    <row r="2279" spans="1:39" s="108" customFormat="1" ht="12" customHeight="1">
      <c r="A2279" s="216"/>
      <c r="B2279" s="217"/>
      <c r="C2279" s="1145" t="s">
        <v>398</v>
      </c>
      <c r="D2279" s="1145"/>
      <c r="E2279" s="1145"/>
      <c r="F2279" s="196"/>
      <c r="G2279" s="196"/>
      <c r="H2279" s="196"/>
      <c r="I2279" s="196"/>
      <c r="J2279" s="198"/>
      <c r="K2279" s="196"/>
      <c r="L2279" s="218">
        <v>12.03</v>
      </c>
      <c r="M2279" s="212"/>
      <c r="N2279" s="199"/>
      <c r="Z2279" s="193"/>
      <c r="AA2279" s="200"/>
      <c r="AB2279" s="200"/>
      <c r="AG2279" s="200" t="s">
        <v>398</v>
      </c>
      <c r="AK2279" s="200"/>
      <c r="AM2279" s="200"/>
    </row>
    <row r="2280" spans="1:39" s="108" customFormat="1" ht="33.75" customHeight="1">
      <c r="A2280" s="194" t="s">
        <v>2738</v>
      </c>
      <c r="B2280" s="195" t="s">
        <v>750</v>
      </c>
      <c r="C2280" s="1145" t="s">
        <v>751</v>
      </c>
      <c r="D2280" s="1145"/>
      <c r="E2280" s="1145"/>
      <c r="F2280" s="196" t="s">
        <v>414</v>
      </c>
      <c r="G2280" s="196"/>
      <c r="H2280" s="196"/>
      <c r="I2280" s="223">
        <v>1.962</v>
      </c>
      <c r="J2280" s="218">
        <v>76.09</v>
      </c>
      <c r="K2280" s="196"/>
      <c r="L2280" s="218">
        <v>149.29</v>
      </c>
      <c r="M2280" s="196"/>
      <c r="N2280" s="199"/>
      <c r="Z2280" s="193"/>
      <c r="AA2280" s="200"/>
      <c r="AB2280" s="200" t="s">
        <v>751</v>
      </c>
      <c r="AG2280" s="200"/>
      <c r="AK2280" s="200"/>
      <c r="AM2280" s="200"/>
    </row>
    <row r="2281" spans="1:39" s="108" customFormat="1" ht="12" customHeight="1">
      <c r="A2281" s="216"/>
      <c r="B2281" s="217"/>
      <c r="C2281" s="1141" t="s">
        <v>747</v>
      </c>
      <c r="D2281" s="1141"/>
      <c r="E2281" s="1141"/>
      <c r="F2281" s="1141"/>
      <c r="G2281" s="1141"/>
      <c r="H2281" s="1141"/>
      <c r="I2281" s="1141"/>
      <c r="J2281" s="1141"/>
      <c r="K2281" s="1141"/>
      <c r="L2281" s="1141"/>
      <c r="M2281" s="1141"/>
      <c r="N2281" s="1146"/>
      <c r="Z2281" s="193"/>
      <c r="AA2281" s="200"/>
      <c r="AB2281" s="200"/>
      <c r="AG2281" s="200"/>
      <c r="AH2281" s="109" t="s">
        <v>747</v>
      </c>
      <c r="AK2281" s="200"/>
      <c r="AM2281" s="200"/>
    </row>
    <row r="2282" spans="1:39" s="108" customFormat="1" ht="12" customHeight="1">
      <c r="A2282" s="216"/>
      <c r="B2282" s="217"/>
      <c r="C2282" s="1145" t="s">
        <v>398</v>
      </c>
      <c r="D2282" s="1145"/>
      <c r="E2282" s="1145"/>
      <c r="F2282" s="196"/>
      <c r="G2282" s="196"/>
      <c r="H2282" s="196"/>
      <c r="I2282" s="196"/>
      <c r="J2282" s="198"/>
      <c r="K2282" s="196"/>
      <c r="L2282" s="218">
        <v>149.29</v>
      </c>
      <c r="M2282" s="212"/>
      <c r="N2282" s="199"/>
      <c r="Z2282" s="193"/>
      <c r="AA2282" s="200"/>
      <c r="AB2282" s="200"/>
      <c r="AG2282" s="200" t="s">
        <v>398</v>
      </c>
      <c r="AK2282" s="200"/>
      <c r="AM2282" s="200"/>
    </row>
    <row r="2283" spans="1:39" s="108" customFormat="1" ht="12" customHeight="1">
      <c r="A2283" s="1147" t="s">
        <v>1221</v>
      </c>
      <c r="B2283" s="1148"/>
      <c r="C2283" s="1148"/>
      <c r="D2283" s="1148"/>
      <c r="E2283" s="1148"/>
      <c r="F2283" s="1148"/>
      <c r="G2283" s="1148"/>
      <c r="H2283" s="1148"/>
      <c r="I2283" s="1148"/>
      <c r="J2283" s="1148"/>
      <c r="K2283" s="1148"/>
      <c r="L2283" s="1148"/>
      <c r="M2283" s="1148"/>
      <c r="N2283" s="1149"/>
      <c r="Z2283" s="193"/>
      <c r="AA2283" s="200" t="s">
        <v>1221</v>
      </c>
      <c r="AB2283" s="200"/>
      <c r="AG2283" s="200"/>
      <c r="AK2283" s="200"/>
      <c r="AM2283" s="200"/>
    </row>
    <row r="2284" spans="1:39" s="108" customFormat="1" ht="33.75" customHeight="1">
      <c r="A2284" s="194" t="s">
        <v>2739</v>
      </c>
      <c r="B2284" s="195" t="s">
        <v>1226</v>
      </c>
      <c r="C2284" s="1145" t="s">
        <v>1227</v>
      </c>
      <c r="D2284" s="1145"/>
      <c r="E2284" s="1145"/>
      <c r="F2284" s="196" t="s">
        <v>414</v>
      </c>
      <c r="G2284" s="196"/>
      <c r="H2284" s="196"/>
      <c r="I2284" s="247">
        <v>0.06</v>
      </c>
      <c r="J2284" s="218">
        <v>103.88</v>
      </c>
      <c r="K2284" s="196"/>
      <c r="L2284" s="218">
        <v>6.23</v>
      </c>
      <c r="M2284" s="196"/>
      <c r="N2284" s="199"/>
      <c r="Z2284" s="193"/>
      <c r="AA2284" s="200"/>
      <c r="AB2284" s="200" t="s">
        <v>1227</v>
      </c>
      <c r="AG2284" s="200"/>
      <c r="AK2284" s="200"/>
      <c r="AM2284" s="200"/>
    </row>
    <row r="2285" spans="1:39" s="108" customFormat="1" ht="12" customHeight="1">
      <c r="A2285" s="216"/>
      <c r="B2285" s="217"/>
      <c r="C2285" s="1141" t="s">
        <v>747</v>
      </c>
      <c r="D2285" s="1141"/>
      <c r="E2285" s="1141"/>
      <c r="F2285" s="1141"/>
      <c r="G2285" s="1141"/>
      <c r="H2285" s="1141"/>
      <c r="I2285" s="1141"/>
      <c r="J2285" s="1141"/>
      <c r="K2285" s="1141"/>
      <c r="L2285" s="1141"/>
      <c r="M2285" s="1141"/>
      <c r="N2285" s="1146"/>
      <c r="Z2285" s="193"/>
      <c r="AA2285" s="200"/>
      <c r="AB2285" s="200"/>
      <c r="AG2285" s="200"/>
      <c r="AH2285" s="109" t="s">
        <v>747</v>
      </c>
      <c r="AK2285" s="200"/>
      <c r="AM2285" s="200"/>
    </row>
    <row r="2286" spans="1:39" s="108" customFormat="1" ht="12" customHeight="1">
      <c r="A2286" s="216"/>
      <c r="B2286" s="217"/>
      <c r="C2286" s="1145" t="s">
        <v>398</v>
      </c>
      <c r="D2286" s="1145"/>
      <c r="E2286" s="1145"/>
      <c r="F2286" s="196"/>
      <c r="G2286" s="196"/>
      <c r="H2286" s="196"/>
      <c r="I2286" s="196"/>
      <c r="J2286" s="198"/>
      <c r="K2286" s="196"/>
      <c r="L2286" s="218">
        <v>6.23</v>
      </c>
      <c r="M2286" s="212"/>
      <c r="N2286" s="199"/>
      <c r="Z2286" s="193"/>
      <c r="AA2286" s="200"/>
      <c r="AB2286" s="200"/>
      <c r="AG2286" s="200" t="s">
        <v>398</v>
      </c>
      <c r="AK2286" s="200"/>
      <c r="AM2286" s="200"/>
    </row>
    <row r="2287" spans="1:39" s="108" customFormat="1" ht="1.5" customHeight="1">
      <c r="A2287" s="224"/>
      <c r="B2287" s="217"/>
      <c r="C2287" s="217"/>
      <c r="D2287" s="217"/>
      <c r="E2287" s="217"/>
      <c r="F2287" s="225"/>
      <c r="G2287" s="225"/>
      <c r="H2287" s="225"/>
      <c r="I2287" s="225"/>
      <c r="J2287" s="226"/>
      <c r="K2287" s="225"/>
      <c r="L2287" s="226"/>
      <c r="M2287" s="207"/>
      <c r="N2287" s="226"/>
      <c r="Z2287" s="193"/>
      <c r="AA2287" s="200"/>
      <c r="AB2287" s="200"/>
      <c r="AG2287" s="200"/>
      <c r="AK2287" s="200"/>
      <c r="AM2287" s="200"/>
    </row>
    <row r="2288" spans="1:39" s="108" customFormat="1" ht="22.5" customHeight="1">
      <c r="A2288" s="227"/>
      <c r="B2288" s="198"/>
      <c r="C2288" s="1145" t="s">
        <v>2740</v>
      </c>
      <c r="D2288" s="1145"/>
      <c r="E2288" s="1145"/>
      <c r="F2288" s="1145"/>
      <c r="G2288" s="1145"/>
      <c r="H2288" s="1145"/>
      <c r="I2288" s="1145"/>
      <c r="J2288" s="1145"/>
      <c r="K2288" s="1145"/>
      <c r="L2288" s="228"/>
      <c r="M2288" s="229"/>
      <c r="N2288" s="230"/>
      <c r="Z2288" s="193"/>
      <c r="AA2288" s="200"/>
      <c r="AB2288" s="200"/>
      <c r="AG2288" s="200"/>
      <c r="AK2288" s="200" t="s">
        <v>2740</v>
      </c>
      <c r="AM2288" s="200"/>
    </row>
    <row r="2289" spans="1:41" s="108" customFormat="1" ht="12" customHeight="1">
      <c r="A2289" s="231"/>
      <c r="B2289" s="204"/>
      <c r="C2289" s="1141" t="s">
        <v>416</v>
      </c>
      <c r="D2289" s="1141"/>
      <c r="E2289" s="1141"/>
      <c r="F2289" s="1141"/>
      <c r="G2289" s="1141"/>
      <c r="H2289" s="1141"/>
      <c r="I2289" s="1141"/>
      <c r="J2289" s="1141"/>
      <c r="K2289" s="1141"/>
      <c r="L2289" s="257">
        <v>167.55</v>
      </c>
      <c r="M2289" s="233"/>
      <c r="N2289" s="234"/>
      <c r="Z2289" s="193"/>
      <c r="AA2289" s="200"/>
      <c r="AB2289" s="200"/>
      <c r="AG2289" s="200"/>
      <c r="AK2289" s="200"/>
      <c r="AL2289" s="109" t="s">
        <v>416</v>
      </c>
      <c r="AM2289" s="200"/>
    </row>
    <row r="2290" spans="1:41" s="108" customFormat="1" ht="12" customHeight="1">
      <c r="A2290" s="231"/>
      <c r="B2290" s="204"/>
      <c r="C2290" s="1141" t="s">
        <v>417</v>
      </c>
      <c r="D2290" s="1141"/>
      <c r="E2290" s="1141"/>
      <c r="F2290" s="1141"/>
      <c r="G2290" s="1141"/>
      <c r="H2290" s="1141"/>
      <c r="I2290" s="1141"/>
      <c r="J2290" s="1141"/>
      <c r="K2290" s="1141"/>
      <c r="L2290" s="236"/>
      <c r="M2290" s="233"/>
      <c r="N2290" s="234"/>
      <c r="Z2290" s="193"/>
      <c r="AA2290" s="200"/>
      <c r="AB2290" s="200"/>
      <c r="AG2290" s="200"/>
      <c r="AK2290" s="200"/>
      <c r="AL2290" s="109" t="s">
        <v>417</v>
      </c>
      <c r="AM2290" s="200"/>
    </row>
    <row r="2291" spans="1:41" s="108" customFormat="1" ht="12" customHeight="1">
      <c r="A2291" s="231"/>
      <c r="B2291" s="204"/>
      <c r="C2291" s="1141" t="s">
        <v>420</v>
      </c>
      <c r="D2291" s="1141"/>
      <c r="E2291" s="1141"/>
      <c r="F2291" s="1141"/>
      <c r="G2291" s="1141"/>
      <c r="H2291" s="1141"/>
      <c r="I2291" s="1141"/>
      <c r="J2291" s="1141"/>
      <c r="K2291" s="1141"/>
      <c r="L2291" s="257">
        <v>167.55</v>
      </c>
      <c r="M2291" s="233"/>
      <c r="N2291" s="234"/>
      <c r="Z2291" s="193"/>
      <c r="AA2291" s="200"/>
      <c r="AB2291" s="200"/>
      <c r="AG2291" s="200"/>
      <c r="AK2291" s="200"/>
      <c r="AL2291" s="109" t="s">
        <v>420</v>
      </c>
      <c r="AM2291" s="200"/>
    </row>
    <row r="2292" spans="1:41" s="108" customFormat="1" ht="12" customHeight="1">
      <c r="A2292" s="231"/>
      <c r="B2292" s="204"/>
      <c r="C2292" s="1141" t="s">
        <v>421</v>
      </c>
      <c r="D2292" s="1141"/>
      <c r="E2292" s="1141"/>
      <c r="F2292" s="1141"/>
      <c r="G2292" s="1141"/>
      <c r="H2292" s="1141"/>
      <c r="I2292" s="1141"/>
      <c r="J2292" s="1141"/>
      <c r="K2292" s="1141"/>
      <c r="L2292" s="257">
        <v>167.55</v>
      </c>
      <c r="M2292" s="233"/>
      <c r="N2292" s="234"/>
      <c r="Z2292" s="193"/>
      <c r="AA2292" s="200"/>
      <c r="AB2292" s="200"/>
      <c r="AG2292" s="200"/>
      <c r="AK2292" s="200"/>
      <c r="AL2292" s="109" t="s">
        <v>421</v>
      </c>
      <c r="AM2292" s="200"/>
    </row>
    <row r="2293" spans="1:41" s="108" customFormat="1" ht="12" customHeight="1">
      <c r="A2293" s="231"/>
      <c r="B2293" s="204"/>
      <c r="C2293" s="1141" t="s">
        <v>417</v>
      </c>
      <c r="D2293" s="1141"/>
      <c r="E2293" s="1141"/>
      <c r="F2293" s="1141"/>
      <c r="G2293" s="1141"/>
      <c r="H2293" s="1141"/>
      <c r="I2293" s="1141"/>
      <c r="J2293" s="1141"/>
      <c r="K2293" s="1141"/>
      <c r="L2293" s="236"/>
      <c r="M2293" s="233"/>
      <c r="N2293" s="234"/>
      <c r="Z2293" s="193"/>
      <c r="AA2293" s="200"/>
      <c r="AB2293" s="200"/>
      <c r="AG2293" s="200"/>
      <c r="AK2293" s="200"/>
      <c r="AL2293" s="109" t="s">
        <v>417</v>
      </c>
      <c r="AM2293" s="200"/>
    </row>
    <row r="2294" spans="1:41" s="108" customFormat="1" ht="12" customHeight="1">
      <c r="A2294" s="231"/>
      <c r="B2294" s="204"/>
      <c r="C2294" s="1141" t="s">
        <v>492</v>
      </c>
      <c r="D2294" s="1141"/>
      <c r="E2294" s="1141"/>
      <c r="F2294" s="1141"/>
      <c r="G2294" s="1141"/>
      <c r="H2294" s="1141"/>
      <c r="I2294" s="1141"/>
      <c r="J2294" s="1141"/>
      <c r="K2294" s="1141"/>
      <c r="L2294" s="257">
        <v>167.55</v>
      </c>
      <c r="M2294" s="233"/>
      <c r="N2294" s="234"/>
      <c r="Z2294" s="193"/>
      <c r="AA2294" s="200"/>
      <c r="AB2294" s="200"/>
      <c r="AG2294" s="200"/>
      <c r="AK2294" s="200"/>
      <c r="AL2294" s="109" t="s">
        <v>492</v>
      </c>
      <c r="AM2294" s="200"/>
    </row>
    <row r="2295" spans="1:41" s="108" customFormat="1" ht="22.5" customHeight="1">
      <c r="A2295" s="231"/>
      <c r="B2295" s="226"/>
      <c r="C2295" s="1142" t="s">
        <v>2741</v>
      </c>
      <c r="D2295" s="1142"/>
      <c r="E2295" s="1142"/>
      <c r="F2295" s="1142"/>
      <c r="G2295" s="1142"/>
      <c r="H2295" s="1142"/>
      <c r="I2295" s="1142"/>
      <c r="J2295" s="1142"/>
      <c r="K2295" s="1142"/>
      <c r="L2295" s="258">
        <v>167.55</v>
      </c>
      <c r="M2295" s="240"/>
      <c r="N2295" s="253"/>
      <c r="Z2295" s="193"/>
      <c r="AA2295" s="200"/>
      <c r="AB2295" s="200"/>
      <c r="AG2295" s="200"/>
      <c r="AK2295" s="200"/>
      <c r="AM2295" s="200" t="s">
        <v>2741</v>
      </c>
    </row>
    <row r="2296" spans="1:41" s="108" customFormat="1" ht="2.25" customHeight="1">
      <c r="B2296" s="171"/>
      <c r="C2296" s="171"/>
      <c r="D2296" s="171"/>
      <c r="E2296" s="171"/>
      <c r="F2296" s="171"/>
      <c r="G2296" s="171"/>
      <c r="H2296" s="171"/>
      <c r="I2296" s="171"/>
      <c r="J2296" s="171"/>
      <c r="K2296" s="171"/>
      <c r="L2296" s="171"/>
      <c r="M2296" s="171"/>
      <c r="N2296" s="171"/>
    </row>
    <row r="2297" spans="1:41" s="108" customFormat="1" ht="11.25" customHeight="1">
      <c r="A2297" s="227"/>
      <c r="B2297" s="198"/>
      <c r="C2297" s="1145" t="s">
        <v>415</v>
      </c>
      <c r="D2297" s="1145"/>
      <c r="E2297" s="1145"/>
      <c r="F2297" s="1145"/>
      <c r="G2297" s="1145"/>
      <c r="H2297" s="1145"/>
      <c r="I2297" s="1145"/>
      <c r="J2297" s="1145"/>
      <c r="K2297" s="1145"/>
      <c r="L2297" s="228"/>
      <c r="M2297" s="229"/>
      <c r="N2297" s="230"/>
      <c r="AN2297" s="200" t="s">
        <v>415</v>
      </c>
    </row>
    <row r="2298" spans="1:41" s="108" customFormat="1" ht="16.5" customHeight="1">
      <c r="A2298" s="231"/>
      <c r="B2298" s="204"/>
      <c r="C2298" s="1141" t="s">
        <v>416</v>
      </c>
      <c r="D2298" s="1141"/>
      <c r="E2298" s="1141"/>
      <c r="F2298" s="1141"/>
      <c r="G2298" s="1141"/>
      <c r="H2298" s="1141"/>
      <c r="I2298" s="1141"/>
      <c r="J2298" s="1141"/>
      <c r="K2298" s="1141"/>
      <c r="L2298" s="232">
        <v>44819.98</v>
      </c>
      <c r="M2298" s="233"/>
      <c r="N2298" s="234"/>
      <c r="O2298" s="235"/>
      <c r="P2298" s="235"/>
      <c r="Q2298" s="235"/>
      <c r="AN2298" s="200"/>
      <c r="AO2298" s="109" t="s">
        <v>416</v>
      </c>
    </row>
    <row r="2299" spans="1:41" s="108" customFormat="1" ht="16.5" customHeight="1">
      <c r="A2299" s="231"/>
      <c r="B2299" s="204"/>
      <c r="C2299" s="1141" t="s">
        <v>417</v>
      </c>
      <c r="D2299" s="1141"/>
      <c r="E2299" s="1141"/>
      <c r="F2299" s="1141"/>
      <c r="G2299" s="1141"/>
      <c r="H2299" s="1141"/>
      <c r="I2299" s="1141"/>
      <c r="J2299" s="1141"/>
      <c r="K2299" s="1141"/>
      <c r="L2299" s="236"/>
      <c r="M2299" s="233"/>
      <c r="N2299" s="234"/>
      <c r="O2299" s="235"/>
      <c r="P2299" s="235"/>
      <c r="Q2299" s="235"/>
      <c r="AN2299" s="200"/>
      <c r="AO2299" s="109" t="s">
        <v>417</v>
      </c>
    </row>
    <row r="2300" spans="1:41" s="108" customFormat="1" ht="16.5" customHeight="1">
      <c r="A2300" s="231"/>
      <c r="B2300" s="204"/>
      <c r="C2300" s="1141" t="s">
        <v>488</v>
      </c>
      <c r="D2300" s="1141"/>
      <c r="E2300" s="1141"/>
      <c r="F2300" s="1141"/>
      <c r="G2300" s="1141"/>
      <c r="H2300" s="1141"/>
      <c r="I2300" s="1141"/>
      <c r="J2300" s="1141"/>
      <c r="K2300" s="1141"/>
      <c r="L2300" s="232">
        <v>9720.23</v>
      </c>
      <c r="M2300" s="233"/>
      <c r="N2300" s="234"/>
      <c r="O2300" s="235"/>
      <c r="P2300" s="235"/>
      <c r="Q2300" s="235"/>
      <c r="AN2300" s="200"/>
      <c r="AO2300" s="109" t="s">
        <v>488</v>
      </c>
    </row>
    <row r="2301" spans="1:41" s="108" customFormat="1" ht="16.5" customHeight="1">
      <c r="A2301" s="231"/>
      <c r="B2301" s="204"/>
      <c r="C2301" s="1141" t="s">
        <v>418</v>
      </c>
      <c r="D2301" s="1141"/>
      <c r="E2301" s="1141"/>
      <c r="F2301" s="1141"/>
      <c r="G2301" s="1141"/>
      <c r="H2301" s="1141"/>
      <c r="I2301" s="1141"/>
      <c r="J2301" s="1141"/>
      <c r="K2301" s="1141"/>
      <c r="L2301" s="232">
        <v>1097.3900000000001</v>
      </c>
      <c r="M2301" s="233"/>
      <c r="N2301" s="234"/>
      <c r="O2301" s="235"/>
      <c r="P2301" s="235"/>
      <c r="Q2301" s="235"/>
      <c r="AN2301" s="200"/>
      <c r="AO2301" s="109" t="s">
        <v>418</v>
      </c>
    </row>
    <row r="2302" spans="1:41" s="108" customFormat="1" ht="16.5" customHeight="1">
      <c r="A2302" s="231"/>
      <c r="B2302" s="204"/>
      <c r="C2302" s="1141" t="s">
        <v>419</v>
      </c>
      <c r="D2302" s="1141"/>
      <c r="E2302" s="1141"/>
      <c r="F2302" s="1141"/>
      <c r="G2302" s="1141"/>
      <c r="H2302" s="1141"/>
      <c r="I2302" s="1141"/>
      <c r="J2302" s="1141"/>
      <c r="K2302" s="1141"/>
      <c r="L2302" s="257">
        <v>130.18</v>
      </c>
      <c r="M2302" s="233"/>
      <c r="N2302" s="234"/>
      <c r="O2302" s="235"/>
      <c r="P2302" s="235"/>
      <c r="Q2302" s="235"/>
      <c r="AN2302" s="200"/>
      <c r="AO2302" s="109" t="s">
        <v>419</v>
      </c>
    </row>
    <row r="2303" spans="1:41" s="108" customFormat="1" ht="16.5" customHeight="1">
      <c r="A2303" s="231"/>
      <c r="B2303" s="204"/>
      <c r="C2303" s="1141" t="s">
        <v>420</v>
      </c>
      <c r="D2303" s="1141"/>
      <c r="E2303" s="1141"/>
      <c r="F2303" s="1141"/>
      <c r="G2303" s="1141"/>
      <c r="H2303" s="1141"/>
      <c r="I2303" s="1141"/>
      <c r="J2303" s="1141"/>
      <c r="K2303" s="1141"/>
      <c r="L2303" s="232">
        <v>34002.36</v>
      </c>
      <c r="M2303" s="233"/>
      <c r="N2303" s="234"/>
      <c r="O2303" s="235"/>
      <c r="P2303" s="235"/>
      <c r="Q2303" s="235"/>
      <c r="AN2303" s="200"/>
      <c r="AO2303" s="109" t="s">
        <v>420</v>
      </c>
    </row>
    <row r="2304" spans="1:41" s="108" customFormat="1" ht="45">
      <c r="A2304" s="231"/>
      <c r="B2304" s="204" t="s">
        <v>422</v>
      </c>
      <c r="C2304" s="1141" t="s">
        <v>421</v>
      </c>
      <c r="D2304" s="1141"/>
      <c r="E2304" s="1141"/>
      <c r="F2304" s="1141"/>
      <c r="G2304" s="1141"/>
      <c r="H2304" s="1141"/>
      <c r="I2304" s="1141"/>
      <c r="J2304" s="1141"/>
      <c r="K2304" s="1141"/>
      <c r="L2304" s="232">
        <v>28234.27</v>
      </c>
      <c r="M2304" s="238">
        <v>9.3800000000000008</v>
      </c>
      <c r="N2304" s="237">
        <v>264837</v>
      </c>
      <c r="O2304" s="235"/>
      <c r="P2304" s="235"/>
      <c r="Q2304" s="235"/>
      <c r="AN2304" s="200"/>
      <c r="AO2304" s="109" t="s">
        <v>421</v>
      </c>
    </row>
    <row r="2305" spans="1:41" s="108" customFormat="1" ht="16.5" customHeight="1">
      <c r="A2305" s="231"/>
      <c r="B2305" s="204"/>
      <c r="C2305" s="1141" t="s">
        <v>417</v>
      </c>
      <c r="D2305" s="1141"/>
      <c r="E2305" s="1141"/>
      <c r="F2305" s="1141"/>
      <c r="G2305" s="1141"/>
      <c r="H2305" s="1141"/>
      <c r="I2305" s="1141"/>
      <c r="J2305" s="1141"/>
      <c r="K2305" s="1141"/>
      <c r="L2305" s="236"/>
      <c r="M2305" s="233"/>
      <c r="N2305" s="234"/>
      <c r="O2305" s="235"/>
      <c r="P2305" s="235"/>
      <c r="Q2305" s="235"/>
      <c r="AN2305" s="200"/>
      <c r="AO2305" s="109" t="s">
        <v>417</v>
      </c>
    </row>
    <row r="2306" spans="1:41" s="108" customFormat="1" ht="16.5" customHeight="1">
      <c r="A2306" s="231"/>
      <c r="B2306" s="204"/>
      <c r="C2306" s="1141" t="s">
        <v>489</v>
      </c>
      <c r="D2306" s="1141"/>
      <c r="E2306" s="1141"/>
      <c r="F2306" s="1141"/>
      <c r="G2306" s="1141"/>
      <c r="H2306" s="1141"/>
      <c r="I2306" s="1141"/>
      <c r="J2306" s="1141"/>
      <c r="K2306" s="1141"/>
      <c r="L2306" s="257">
        <v>66.58</v>
      </c>
      <c r="M2306" s="233"/>
      <c r="N2306" s="234"/>
      <c r="O2306" s="235"/>
      <c r="P2306" s="235"/>
      <c r="Q2306" s="235"/>
      <c r="AN2306" s="200"/>
      <c r="AO2306" s="109" t="s">
        <v>489</v>
      </c>
    </row>
    <row r="2307" spans="1:41" s="108" customFormat="1" ht="16.5" customHeight="1">
      <c r="A2307" s="231"/>
      <c r="B2307" s="204"/>
      <c r="C2307" s="1141" t="s">
        <v>490</v>
      </c>
      <c r="D2307" s="1141"/>
      <c r="E2307" s="1141"/>
      <c r="F2307" s="1141"/>
      <c r="G2307" s="1141"/>
      <c r="H2307" s="1141"/>
      <c r="I2307" s="1141"/>
      <c r="J2307" s="1141"/>
      <c r="K2307" s="1141"/>
      <c r="L2307" s="257">
        <v>10.55</v>
      </c>
      <c r="M2307" s="233"/>
      <c r="N2307" s="234"/>
      <c r="O2307" s="235"/>
      <c r="P2307" s="235"/>
      <c r="Q2307" s="235"/>
      <c r="AN2307" s="200"/>
      <c r="AO2307" s="109" t="s">
        <v>490</v>
      </c>
    </row>
    <row r="2308" spans="1:41" s="108" customFormat="1" ht="16.5" customHeight="1">
      <c r="A2308" s="231"/>
      <c r="B2308" s="204"/>
      <c r="C2308" s="1141" t="s">
        <v>492</v>
      </c>
      <c r="D2308" s="1141"/>
      <c r="E2308" s="1141"/>
      <c r="F2308" s="1141"/>
      <c r="G2308" s="1141"/>
      <c r="H2308" s="1141"/>
      <c r="I2308" s="1141"/>
      <c r="J2308" s="1141"/>
      <c r="K2308" s="1141"/>
      <c r="L2308" s="232">
        <v>28053.94</v>
      </c>
      <c r="M2308" s="233"/>
      <c r="N2308" s="234"/>
      <c r="O2308" s="235"/>
      <c r="P2308" s="235"/>
      <c r="Q2308" s="235"/>
      <c r="AN2308" s="200"/>
      <c r="AO2308" s="109" t="s">
        <v>492</v>
      </c>
    </row>
    <row r="2309" spans="1:41" s="108" customFormat="1" ht="16.5" customHeight="1">
      <c r="A2309" s="231"/>
      <c r="B2309" s="204"/>
      <c r="C2309" s="1141" t="s">
        <v>493</v>
      </c>
      <c r="D2309" s="1141"/>
      <c r="E2309" s="1141"/>
      <c r="F2309" s="1141"/>
      <c r="G2309" s="1141"/>
      <c r="H2309" s="1141"/>
      <c r="I2309" s="1141"/>
      <c r="J2309" s="1141"/>
      <c r="K2309" s="1141"/>
      <c r="L2309" s="257">
        <v>61.92</v>
      </c>
      <c r="M2309" s="233"/>
      <c r="N2309" s="234"/>
      <c r="O2309" s="235"/>
      <c r="P2309" s="235"/>
      <c r="Q2309" s="235"/>
      <c r="AN2309" s="200"/>
      <c r="AO2309" s="109" t="s">
        <v>493</v>
      </c>
    </row>
    <row r="2310" spans="1:41" s="108" customFormat="1" ht="16.5" customHeight="1">
      <c r="A2310" s="231"/>
      <c r="B2310" s="204"/>
      <c r="C2310" s="1141" t="s">
        <v>494</v>
      </c>
      <c r="D2310" s="1141"/>
      <c r="E2310" s="1141"/>
      <c r="F2310" s="1141"/>
      <c r="G2310" s="1141"/>
      <c r="H2310" s="1141"/>
      <c r="I2310" s="1141"/>
      <c r="J2310" s="1141"/>
      <c r="K2310" s="1141"/>
      <c r="L2310" s="257">
        <v>41.28</v>
      </c>
      <c r="M2310" s="233"/>
      <c r="N2310" s="234"/>
      <c r="O2310" s="235"/>
      <c r="P2310" s="235"/>
      <c r="Q2310" s="235"/>
      <c r="AN2310" s="200"/>
      <c r="AO2310" s="109" t="s">
        <v>494</v>
      </c>
    </row>
    <row r="2311" spans="1:41" s="108" customFormat="1" ht="45">
      <c r="A2311" s="231"/>
      <c r="B2311" s="204" t="s">
        <v>422</v>
      </c>
      <c r="C2311" s="1141" t="s">
        <v>910</v>
      </c>
      <c r="D2311" s="1141"/>
      <c r="E2311" s="1141"/>
      <c r="F2311" s="1141"/>
      <c r="G2311" s="1141"/>
      <c r="H2311" s="1141"/>
      <c r="I2311" s="1141"/>
      <c r="J2311" s="1141"/>
      <c r="K2311" s="1141"/>
      <c r="L2311" s="232">
        <v>30567.67</v>
      </c>
      <c r="M2311" s="238">
        <v>9.3800000000000008</v>
      </c>
      <c r="N2311" s="237">
        <v>286725</v>
      </c>
      <c r="O2311" s="235"/>
      <c r="P2311" s="235"/>
      <c r="Q2311" s="235"/>
      <c r="AN2311" s="200"/>
      <c r="AO2311" s="109" t="s">
        <v>910</v>
      </c>
    </row>
    <row r="2312" spans="1:41" s="108" customFormat="1" ht="16.5" customHeight="1">
      <c r="A2312" s="231"/>
      <c r="B2312" s="204"/>
      <c r="C2312" s="1141" t="s">
        <v>417</v>
      </c>
      <c r="D2312" s="1141"/>
      <c r="E2312" s="1141"/>
      <c r="F2312" s="1141"/>
      <c r="G2312" s="1141"/>
      <c r="H2312" s="1141"/>
      <c r="I2312" s="1141"/>
      <c r="J2312" s="1141"/>
      <c r="K2312" s="1141"/>
      <c r="L2312" s="236"/>
      <c r="M2312" s="233"/>
      <c r="N2312" s="234"/>
      <c r="O2312" s="235"/>
      <c r="P2312" s="235"/>
      <c r="Q2312" s="235"/>
      <c r="AN2312" s="200"/>
      <c r="AO2312" s="109" t="s">
        <v>417</v>
      </c>
    </row>
    <row r="2313" spans="1:41" s="108" customFormat="1" ht="16.5" customHeight="1">
      <c r="A2313" s="231"/>
      <c r="B2313" s="204"/>
      <c r="C2313" s="1141" t="s">
        <v>489</v>
      </c>
      <c r="D2313" s="1141"/>
      <c r="E2313" s="1141"/>
      <c r="F2313" s="1141"/>
      <c r="G2313" s="1141"/>
      <c r="H2313" s="1141"/>
      <c r="I2313" s="1141"/>
      <c r="J2313" s="1141"/>
      <c r="K2313" s="1141"/>
      <c r="L2313" s="232">
        <v>9653.65</v>
      </c>
      <c r="M2313" s="233"/>
      <c r="N2313" s="234"/>
      <c r="O2313" s="235"/>
      <c r="P2313" s="235"/>
      <c r="Q2313" s="235"/>
      <c r="AN2313" s="200"/>
      <c r="AO2313" s="109" t="s">
        <v>489</v>
      </c>
    </row>
    <row r="2314" spans="1:41" s="108" customFormat="1" ht="16.5" customHeight="1">
      <c r="A2314" s="231"/>
      <c r="B2314" s="204"/>
      <c r="C2314" s="1141" t="s">
        <v>490</v>
      </c>
      <c r="D2314" s="1141"/>
      <c r="E2314" s="1141"/>
      <c r="F2314" s="1141"/>
      <c r="G2314" s="1141"/>
      <c r="H2314" s="1141"/>
      <c r="I2314" s="1141"/>
      <c r="J2314" s="1141"/>
      <c r="K2314" s="1141"/>
      <c r="L2314" s="232">
        <v>1086.8399999999999</v>
      </c>
      <c r="M2314" s="233"/>
      <c r="N2314" s="234"/>
      <c r="O2314" s="235"/>
      <c r="P2314" s="235"/>
      <c r="Q2314" s="235"/>
      <c r="AN2314" s="200"/>
      <c r="AO2314" s="109" t="s">
        <v>490</v>
      </c>
    </row>
    <row r="2315" spans="1:41" s="108" customFormat="1" ht="16.5" customHeight="1">
      <c r="A2315" s="231"/>
      <c r="B2315" s="204"/>
      <c r="C2315" s="1141" t="s">
        <v>491</v>
      </c>
      <c r="D2315" s="1141"/>
      <c r="E2315" s="1141"/>
      <c r="F2315" s="1141"/>
      <c r="G2315" s="1141"/>
      <c r="H2315" s="1141"/>
      <c r="I2315" s="1141"/>
      <c r="J2315" s="1141"/>
      <c r="K2315" s="1141"/>
      <c r="L2315" s="257">
        <v>130.18</v>
      </c>
      <c r="M2315" s="233"/>
      <c r="N2315" s="234"/>
      <c r="O2315" s="235"/>
      <c r="P2315" s="235"/>
      <c r="Q2315" s="235"/>
      <c r="AN2315" s="200"/>
      <c r="AO2315" s="109" t="s">
        <v>491</v>
      </c>
    </row>
    <row r="2316" spans="1:41" s="108" customFormat="1" ht="16.5" customHeight="1">
      <c r="A2316" s="231"/>
      <c r="B2316" s="204"/>
      <c r="C2316" s="1141" t="s">
        <v>492</v>
      </c>
      <c r="D2316" s="1141"/>
      <c r="E2316" s="1141"/>
      <c r="F2316" s="1141"/>
      <c r="G2316" s="1141"/>
      <c r="H2316" s="1141"/>
      <c r="I2316" s="1141"/>
      <c r="J2316" s="1141"/>
      <c r="K2316" s="1141"/>
      <c r="L2316" s="232">
        <v>5948.42</v>
      </c>
      <c r="M2316" s="233"/>
      <c r="N2316" s="234"/>
      <c r="O2316" s="235"/>
      <c r="P2316" s="235"/>
      <c r="Q2316" s="235"/>
      <c r="AN2316" s="200"/>
      <c r="AO2316" s="109" t="s">
        <v>492</v>
      </c>
    </row>
    <row r="2317" spans="1:41" s="108" customFormat="1" ht="16.5" customHeight="1">
      <c r="A2317" s="231"/>
      <c r="B2317" s="204"/>
      <c r="C2317" s="1141" t="s">
        <v>493</v>
      </c>
      <c r="D2317" s="1141"/>
      <c r="E2317" s="1141"/>
      <c r="F2317" s="1141"/>
      <c r="G2317" s="1141"/>
      <c r="H2317" s="1141"/>
      <c r="I2317" s="1141"/>
      <c r="J2317" s="1141"/>
      <c r="K2317" s="1141"/>
      <c r="L2317" s="232">
        <v>9136.92</v>
      </c>
      <c r="M2317" s="233"/>
      <c r="N2317" s="234"/>
      <c r="O2317" s="235"/>
      <c r="P2317" s="235"/>
      <c r="Q2317" s="235"/>
      <c r="AN2317" s="200"/>
      <c r="AO2317" s="109" t="s">
        <v>493</v>
      </c>
    </row>
    <row r="2318" spans="1:41" s="108" customFormat="1" ht="16.5" customHeight="1">
      <c r="A2318" s="231"/>
      <c r="B2318" s="204"/>
      <c r="C2318" s="1141" t="s">
        <v>494</v>
      </c>
      <c r="D2318" s="1141"/>
      <c r="E2318" s="1141"/>
      <c r="F2318" s="1141"/>
      <c r="G2318" s="1141"/>
      <c r="H2318" s="1141"/>
      <c r="I2318" s="1141"/>
      <c r="J2318" s="1141"/>
      <c r="K2318" s="1141"/>
      <c r="L2318" s="232">
        <v>4741.84</v>
      </c>
      <c r="M2318" s="233"/>
      <c r="N2318" s="234"/>
      <c r="O2318" s="235"/>
      <c r="P2318" s="235"/>
      <c r="Q2318" s="235"/>
      <c r="AN2318" s="200"/>
      <c r="AO2318" s="109" t="s">
        <v>494</v>
      </c>
    </row>
    <row r="2319" spans="1:41" s="108" customFormat="1" ht="16.5" customHeight="1">
      <c r="A2319" s="231"/>
      <c r="B2319" s="204"/>
      <c r="C2319" s="1141" t="s">
        <v>1100</v>
      </c>
      <c r="D2319" s="1141"/>
      <c r="E2319" s="1141"/>
      <c r="F2319" s="1141"/>
      <c r="G2319" s="1141"/>
      <c r="H2319" s="1141"/>
      <c r="I2319" s="1141"/>
      <c r="J2319" s="1141"/>
      <c r="K2319" s="1141"/>
      <c r="L2319" s="232">
        <v>2000410.97</v>
      </c>
      <c r="M2319" s="233"/>
      <c r="N2319" s="237">
        <v>9922038</v>
      </c>
      <c r="O2319" s="235"/>
      <c r="P2319" s="235"/>
      <c r="Q2319" s="235"/>
      <c r="AN2319" s="200"/>
      <c r="AO2319" s="109" t="s">
        <v>1100</v>
      </c>
    </row>
    <row r="2320" spans="1:41" s="108" customFormat="1" ht="78.75">
      <c r="A2320" s="231"/>
      <c r="B2320" s="204" t="s">
        <v>1230</v>
      </c>
      <c r="C2320" s="1141" t="s">
        <v>1101</v>
      </c>
      <c r="D2320" s="1141"/>
      <c r="E2320" s="1141"/>
      <c r="F2320" s="1141"/>
      <c r="G2320" s="1141"/>
      <c r="H2320" s="1141"/>
      <c r="I2320" s="1141"/>
      <c r="J2320" s="1141"/>
      <c r="K2320" s="1141"/>
      <c r="L2320" s="232">
        <v>1005146.23</v>
      </c>
      <c r="M2320" s="238">
        <v>4.96</v>
      </c>
      <c r="N2320" s="237">
        <v>4985525</v>
      </c>
      <c r="O2320" s="235"/>
      <c r="P2320" s="235"/>
      <c r="Q2320" s="235"/>
      <c r="AN2320" s="200"/>
      <c r="AO2320" s="109" t="s">
        <v>1101</v>
      </c>
    </row>
    <row r="2321" spans="1:43" ht="78.75">
      <c r="A2321" s="231"/>
      <c r="B2321" s="204" t="s">
        <v>1230</v>
      </c>
      <c r="C2321" s="1141" t="s">
        <v>1102</v>
      </c>
      <c r="D2321" s="1141"/>
      <c r="E2321" s="1141"/>
      <c r="F2321" s="1141"/>
      <c r="G2321" s="1141"/>
      <c r="H2321" s="1141"/>
      <c r="I2321" s="1141"/>
      <c r="J2321" s="1141"/>
      <c r="K2321" s="1141"/>
      <c r="L2321" s="232">
        <v>995264.74</v>
      </c>
      <c r="M2321" s="238">
        <v>4.96</v>
      </c>
      <c r="N2321" s="237">
        <v>4936513</v>
      </c>
      <c r="O2321" s="235"/>
      <c r="P2321" s="235"/>
      <c r="Q2321" s="235"/>
      <c r="R2321" s="108"/>
      <c r="S2321" s="108"/>
      <c r="T2321" s="108"/>
      <c r="V2321" s="108"/>
      <c r="W2321" s="108"/>
      <c r="X2321" s="108"/>
      <c r="Y2321" s="108"/>
      <c r="Z2321" s="108"/>
      <c r="AA2321" s="108"/>
      <c r="AB2321" s="108"/>
      <c r="AC2321" s="108"/>
      <c r="AD2321" s="108"/>
      <c r="AE2321" s="108"/>
      <c r="AF2321" s="108"/>
      <c r="AG2321" s="108"/>
      <c r="AH2321" s="108"/>
      <c r="AI2321" s="108"/>
      <c r="AJ2321" s="108"/>
      <c r="AK2321" s="108"/>
      <c r="AL2321" s="108"/>
      <c r="AM2321" s="108"/>
      <c r="AN2321" s="200"/>
      <c r="AO2321" s="109" t="s">
        <v>1102</v>
      </c>
      <c r="AP2321" s="108"/>
      <c r="AQ2321" s="108"/>
    </row>
    <row r="2322" spans="1:43" ht="16.5" customHeight="1">
      <c r="A2322" s="231"/>
      <c r="B2322" s="204"/>
      <c r="C2322" s="1141" t="s">
        <v>431</v>
      </c>
      <c r="D2322" s="1141"/>
      <c r="E2322" s="1141"/>
      <c r="F2322" s="1141"/>
      <c r="G2322" s="1141"/>
      <c r="H2322" s="1141"/>
      <c r="I2322" s="1141"/>
      <c r="J2322" s="1141"/>
      <c r="K2322" s="1141"/>
      <c r="L2322" s="232">
        <v>9850.41</v>
      </c>
      <c r="M2322" s="233"/>
      <c r="N2322" s="234"/>
      <c r="O2322" s="235"/>
      <c r="P2322" s="235"/>
      <c r="Q2322" s="235"/>
      <c r="R2322" s="108"/>
      <c r="S2322" s="108"/>
      <c r="T2322" s="108"/>
      <c r="V2322" s="108"/>
      <c r="W2322" s="108"/>
      <c r="X2322" s="108"/>
      <c r="Y2322" s="108"/>
      <c r="Z2322" s="108"/>
      <c r="AA2322" s="108"/>
      <c r="AB2322" s="108"/>
      <c r="AC2322" s="108"/>
      <c r="AD2322" s="108"/>
      <c r="AE2322" s="108"/>
      <c r="AF2322" s="108"/>
      <c r="AG2322" s="108"/>
      <c r="AH2322" s="108"/>
      <c r="AI2322" s="108"/>
      <c r="AJ2322" s="108"/>
      <c r="AK2322" s="108"/>
      <c r="AL2322" s="108"/>
      <c r="AM2322" s="108"/>
      <c r="AN2322" s="200"/>
      <c r="AO2322" s="109" t="s">
        <v>431</v>
      </c>
      <c r="AP2322" s="108"/>
      <c r="AQ2322" s="108"/>
    </row>
    <row r="2323" spans="1:43" ht="16.5" customHeight="1">
      <c r="A2323" s="231"/>
      <c r="B2323" s="204"/>
      <c r="C2323" s="1141" t="s">
        <v>432</v>
      </c>
      <c r="D2323" s="1141"/>
      <c r="E2323" s="1141"/>
      <c r="F2323" s="1141"/>
      <c r="G2323" s="1141"/>
      <c r="H2323" s="1141"/>
      <c r="I2323" s="1141"/>
      <c r="J2323" s="1141"/>
      <c r="K2323" s="1141"/>
      <c r="L2323" s="232">
        <v>9198.84</v>
      </c>
      <c r="M2323" s="233"/>
      <c r="N2323" s="234"/>
      <c r="O2323" s="235"/>
      <c r="P2323" s="235"/>
      <c r="Q2323" s="235"/>
      <c r="R2323" s="108"/>
      <c r="S2323" s="108"/>
      <c r="T2323" s="108"/>
      <c r="V2323" s="108"/>
      <c r="W2323" s="108"/>
      <c r="X2323" s="108"/>
      <c r="Y2323" s="108"/>
      <c r="Z2323" s="108"/>
      <c r="AA2323" s="108"/>
      <c r="AB2323" s="108"/>
      <c r="AC2323" s="108"/>
      <c r="AD2323" s="108"/>
      <c r="AE2323" s="108"/>
      <c r="AF2323" s="108"/>
      <c r="AG2323" s="108"/>
      <c r="AH2323" s="108"/>
      <c r="AI2323" s="108"/>
      <c r="AJ2323" s="108"/>
      <c r="AK2323" s="108"/>
      <c r="AL2323" s="108"/>
      <c r="AM2323" s="108"/>
      <c r="AN2323" s="200"/>
      <c r="AO2323" s="109" t="s">
        <v>432</v>
      </c>
      <c r="AP2323" s="108"/>
      <c r="AQ2323" s="108"/>
    </row>
    <row r="2324" spans="1:43" ht="16.5" customHeight="1">
      <c r="A2324" s="231"/>
      <c r="B2324" s="204"/>
      <c r="C2324" s="1141" t="s">
        <v>433</v>
      </c>
      <c r="D2324" s="1141"/>
      <c r="E2324" s="1141"/>
      <c r="F2324" s="1141"/>
      <c r="G2324" s="1141"/>
      <c r="H2324" s="1141"/>
      <c r="I2324" s="1141"/>
      <c r="J2324" s="1141"/>
      <c r="K2324" s="1141"/>
      <c r="L2324" s="232">
        <v>4783.12</v>
      </c>
      <c r="M2324" s="233"/>
      <c r="N2324" s="234"/>
      <c r="O2324" s="235"/>
      <c r="P2324" s="235"/>
      <c r="Q2324" s="235"/>
      <c r="R2324" s="108"/>
      <c r="S2324" s="108"/>
      <c r="T2324" s="108"/>
      <c r="V2324" s="108"/>
      <c r="W2324" s="108"/>
      <c r="X2324" s="108"/>
      <c r="Y2324" s="108"/>
      <c r="Z2324" s="108"/>
      <c r="AA2324" s="108"/>
      <c r="AB2324" s="108"/>
      <c r="AC2324" s="108"/>
      <c r="AD2324" s="108"/>
      <c r="AE2324" s="108"/>
      <c r="AF2324" s="108"/>
      <c r="AG2324" s="108"/>
      <c r="AH2324" s="108"/>
      <c r="AI2324" s="108"/>
      <c r="AJ2324" s="108"/>
      <c r="AK2324" s="108"/>
      <c r="AL2324" s="108"/>
      <c r="AM2324" s="108"/>
      <c r="AN2324" s="200"/>
      <c r="AO2324" s="109" t="s">
        <v>433</v>
      </c>
      <c r="AP2324" s="108"/>
      <c r="AQ2324" s="108"/>
    </row>
    <row r="2325" spans="1:43" ht="16.5" customHeight="1">
      <c r="A2325" s="231"/>
      <c r="B2325" s="226"/>
      <c r="C2325" s="1142" t="s">
        <v>434</v>
      </c>
      <c r="D2325" s="1142"/>
      <c r="E2325" s="1142"/>
      <c r="F2325" s="1142"/>
      <c r="G2325" s="1142"/>
      <c r="H2325" s="1142"/>
      <c r="I2325" s="1142"/>
      <c r="J2325" s="1142"/>
      <c r="K2325" s="1142"/>
      <c r="L2325" s="239">
        <v>2059212.91</v>
      </c>
      <c r="M2325" s="240"/>
      <c r="N2325" s="241">
        <v>10473600</v>
      </c>
      <c r="O2325" s="235"/>
      <c r="P2325" s="235"/>
      <c r="Q2325" s="235"/>
      <c r="R2325" s="108"/>
      <c r="S2325" s="108"/>
      <c r="T2325" s="108"/>
      <c r="V2325" s="108"/>
      <c r="W2325" s="108"/>
      <c r="X2325" s="108"/>
      <c r="Y2325" s="108"/>
      <c r="Z2325" s="108"/>
      <c r="AA2325" s="108"/>
      <c r="AB2325" s="108"/>
      <c r="AC2325" s="108"/>
      <c r="AD2325" s="108"/>
      <c r="AE2325" s="108"/>
      <c r="AF2325" s="108"/>
      <c r="AG2325" s="108"/>
      <c r="AH2325" s="108"/>
      <c r="AI2325" s="108"/>
      <c r="AJ2325" s="108"/>
      <c r="AK2325" s="108"/>
      <c r="AL2325" s="108"/>
      <c r="AM2325" s="108"/>
      <c r="AN2325" s="200"/>
      <c r="AO2325" s="108"/>
      <c r="AP2325" s="200" t="s">
        <v>434</v>
      </c>
      <c r="AQ2325" s="108"/>
    </row>
    <row r="2326" spans="1:43" ht="16.5" customHeight="1">
      <c r="A2326" s="231"/>
      <c r="B2326" s="204"/>
      <c r="C2326" s="1141" t="s">
        <v>417</v>
      </c>
      <c r="D2326" s="1141"/>
      <c r="E2326" s="1141"/>
      <c r="F2326" s="1141"/>
      <c r="G2326" s="1141"/>
      <c r="H2326" s="1141"/>
      <c r="I2326" s="1141"/>
      <c r="J2326" s="1141"/>
      <c r="K2326" s="1141"/>
      <c r="L2326" s="236"/>
      <c r="M2326" s="233"/>
      <c r="N2326" s="234"/>
      <c r="O2326" s="235"/>
      <c r="P2326" s="235"/>
      <c r="Q2326" s="235"/>
      <c r="R2326" s="108"/>
      <c r="S2326" s="108"/>
      <c r="T2326" s="108"/>
      <c r="V2326" s="108"/>
      <c r="W2326" s="108"/>
      <c r="X2326" s="108"/>
      <c r="Y2326" s="108"/>
      <c r="Z2326" s="108"/>
      <c r="AA2326" s="108"/>
      <c r="AB2326" s="108"/>
      <c r="AC2326" s="108"/>
      <c r="AD2326" s="108"/>
      <c r="AE2326" s="108"/>
      <c r="AF2326" s="108"/>
      <c r="AG2326" s="108"/>
      <c r="AH2326" s="108"/>
      <c r="AI2326" s="108"/>
      <c r="AJ2326" s="108"/>
      <c r="AK2326" s="108"/>
      <c r="AL2326" s="108"/>
      <c r="AM2326" s="108"/>
      <c r="AN2326" s="200"/>
      <c r="AO2326" s="109" t="s">
        <v>417</v>
      </c>
      <c r="AP2326" s="200"/>
      <c r="AQ2326" s="108"/>
    </row>
    <row r="2327" spans="1:43" ht="16.5" customHeight="1">
      <c r="A2327" s="231"/>
      <c r="B2327" s="204"/>
      <c r="C2327" s="1141" t="s">
        <v>1204</v>
      </c>
      <c r="D2327" s="1141"/>
      <c r="E2327" s="1141"/>
      <c r="F2327" s="1141"/>
      <c r="G2327" s="1141"/>
      <c r="H2327" s="1141"/>
      <c r="I2327" s="1141"/>
      <c r="J2327" s="1141"/>
      <c r="K2327" s="1141"/>
      <c r="L2327" s="236"/>
      <c r="M2327" s="233"/>
      <c r="N2327" s="237">
        <v>118839</v>
      </c>
      <c r="O2327" s="235"/>
      <c r="P2327" s="235"/>
      <c r="Q2327" s="235"/>
      <c r="R2327" s="108"/>
      <c r="S2327" s="108"/>
      <c r="T2327" s="108"/>
      <c r="V2327" s="108"/>
      <c r="W2327" s="108"/>
      <c r="X2327" s="108"/>
      <c r="Y2327" s="108"/>
      <c r="Z2327" s="108"/>
      <c r="AA2327" s="108"/>
      <c r="AB2327" s="108"/>
      <c r="AC2327" s="108"/>
      <c r="AD2327" s="108"/>
      <c r="AE2327" s="108"/>
      <c r="AF2327" s="108"/>
      <c r="AG2327" s="108"/>
      <c r="AH2327" s="108"/>
      <c r="AI2327" s="108"/>
      <c r="AJ2327" s="108"/>
      <c r="AK2327" s="108"/>
      <c r="AL2327" s="108"/>
      <c r="AM2327" s="108"/>
      <c r="AN2327" s="200"/>
      <c r="AO2327" s="109" t="s">
        <v>1204</v>
      </c>
      <c r="AP2327" s="200"/>
      <c r="AQ2327" s="108"/>
    </row>
    <row r="2328" spans="1:43" ht="16.5" customHeight="1">
      <c r="A2328" s="231"/>
      <c r="B2328" s="204"/>
      <c r="C2328" s="1141" t="s">
        <v>1104</v>
      </c>
      <c r="D2328" s="1141"/>
      <c r="E2328" s="1141"/>
      <c r="F2328" s="1141"/>
      <c r="G2328" s="1141"/>
      <c r="H2328" s="1141"/>
      <c r="I2328" s="1141"/>
      <c r="J2328" s="1141"/>
      <c r="K2328" s="1141"/>
      <c r="L2328" s="236"/>
      <c r="M2328" s="233"/>
      <c r="N2328" s="237">
        <v>9631807</v>
      </c>
      <c r="O2328" s="235"/>
      <c r="P2328" s="235"/>
      <c r="Q2328" s="235"/>
      <c r="R2328" s="108"/>
      <c r="S2328" s="108"/>
      <c r="T2328" s="108"/>
      <c r="V2328" s="108"/>
      <c r="W2328" s="108"/>
      <c r="X2328" s="108"/>
      <c r="Y2328" s="108"/>
      <c r="Z2328" s="108"/>
      <c r="AA2328" s="108"/>
      <c r="AB2328" s="108"/>
      <c r="AC2328" s="108"/>
      <c r="AD2328" s="108"/>
      <c r="AE2328" s="108"/>
      <c r="AF2328" s="108"/>
      <c r="AG2328" s="108"/>
      <c r="AH2328" s="108"/>
      <c r="AI2328" s="108"/>
      <c r="AJ2328" s="108"/>
      <c r="AK2328" s="108"/>
      <c r="AL2328" s="108"/>
      <c r="AM2328" s="108"/>
      <c r="AN2328" s="200"/>
      <c r="AO2328" s="109" t="s">
        <v>1104</v>
      </c>
      <c r="AP2328" s="200"/>
      <c r="AQ2328" s="108"/>
    </row>
    <row r="2329" spans="1:43" ht="1.5" customHeight="1">
      <c r="B2329" s="226"/>
      <c r="C2329" s="217"/>
      <c r="D2329" s="217"/>
      <c r="E2329" s="217"/>
      <c r="F2329" s="217"/>
      <c r="G2329" s="217"/>
      <c r="H2329" s="217"/>
      <c r="I2329" s="217"/>
      <c r="J2329" s="217"/>
      <c r="K2329" s="217"/>
      <c r="L2329" s="239"/>
      <c r="M2329" s="242"/>
      <c r="N2329" s="243"/>
      <c r="R2329" s="108"/>
      <c r="S2329" s="108"/>
      <c r="T2329" s="108"/>
      <c r="V2329" s="108"/>
      <c r="W2329" s="108"/>
      <c r="X2329" s="108"/>
      <c r="Y2329" s="108"/>
      <c r="Z2329" s="108"/>
      <c r="AA2329" s="108"/>
      <c r="AB2329" s="108"/>
      <c r="AC2329" s="108"/>
      <c r="AD2329" s="108"/>
      <c r="AE2329" s="108"/>
      <c r="AF2329" s="108"/>
      <c r="AG2329" s="108"/>
      <c r="AH2329" s="108"/>
      <c r="AI2329" s="108"/>
      <c r="AJ2329" s="108"/>
      <c r="AK2329" s="108"/>
      <c r="AL2329" s="108"/>
      <c r="AM2329" s="108"/>
      <c r="AN2329" s="108"/>
      <c r="AO2329" s="108"/>
      <c r="AP2329" s="108"/>
      <c r="AQ2329" s="108"/>
    </row>
    <row r="2330" spans="1:43" ht="53.25" customHeight="1">
      <c r="A2330" s="244"/>
      <c r="B2330" s="245"/>
      <c r="C2330" s="245"/>
      <c r="D2330" s="245"/>
      <c r="E2330" s="245"/>
      <c r="F2330" s="245"/>
      <c r="G2330" s="245"/>
      <c r="H2330" s="245"/>
      <c r="I2330" s="245"/>
      <c r="J2330" s="245"/>
      <c r="K2330" s="245"/>
      <c r="L2330" s="245"/>
      <c r="M2330" s="245"/>
      <c r="N2330" s="245"/>
      <c r="R2330" s="108"/>
      <c r="S2330" s="108"/>
      <c r="T2330" s="108"/>
      <c r="V2330" s="108"/>
      <c r="W2330" s="108"/>
      <c r="X2330" s="108"/>
      <c r="Y2330" s="108"/>
      <c r="Z2330" s="108"/>
      <c r="AA2330" s="108"/>
      <c r="AB2330" s="108"/>
      <c r="AC2330" s="108"/>
      <c r="AD2330" s="108"/>
      <c r="AE2330" s="108"/>
      <c r="AF2330" s="108"/>
      <c r="AG2330" s="108"/>
      <c r="AH2330" s="108"/>
      <c r="AI2330" s="108"/>
      <c r="AJ2330" s="108"/>
      <c r="AK2330" s="108"/>
      <c r="AL2330" s="108"/>
      <c r="AM2330" s="108"/>
      <c r="AN2330" s="108"/>
      <c r="AO2330" s="108"/>
      <c r="AP2330" s="108"/>
      <c r="AQ2330" s="108"/>
    </row>
    <row r="2331" spans="1:43" ht="12.75" customHeight="1">
      <c r="A2331" s="177"/>
      <c r="B2331" s="236" t="s">
        <v>329</v>
      </c>
      <c r="C2331" s="1143" t="s">
        <v>435</v>
      </c>
      <c r="D2331" s="1143"/>
      <c r="E2331" s="1143"/>
      <c r="F2331" s="1143"/>
      <c r="G2331" s="1143"/>
      <c r="H2331" s="1143"/>
      <c r="I2331" s="1143"/>
      <c r="J2331" s="1143"/>
      <c r="K2331" s="1143"/>
      <c r="L2331" s="1143"/>
      <c r="R2331" s="108"/>
      <c r="S2331" s="108"/>
      <c r="T2331" s="108"/>
      <c r="V2331" s="108"/>
      <c r="W2331" s="108"/>
      <c r="X2331" s="108"/>
      <c r="Y2331" s="108"/>
      <c r="Z2331" s="108"/>
      <c r="AA2331" s="108"/>
      <c r="AB2331" s="108"/>
      <c r="AC2331" s="108"/>
      <c r="AD2331" s="108"/>
      <c r="AE2331" s="108"/>
      <c r="AF2331" s="108"/>
      <c r="AG2331" s="108"/>
      <c r="AH2331" s="108"/>
      <c r="AI2331" s="108"/>
      <c r="AJ2331" s="108"/>
      <c r="AK2331" s="108"/>
      <c r="AL2331" s="108"/>
      <c r="AM2331" s="108"/>
      <c r="AN2331" s="108"/>
      <c r="AO2331" s="108"/>
      <c r="AP2331" s="108"/>
      <c r="AQ2331" s="108"/>
    </row>
    <row r="2332" spans="1:43" ht="13.5" customHeight="1">
      <c r="A2332" s="177"/>
      <c r="B2332" s="169"/>
      <c r="C2332" s="1144" t="s">
        <v>157</v>
      </c>
      <c r="D2332" s="1144"/>
      <c r="E2332" s="1144"/>
      <c r="F2332" s="1144"/>
      <c r="G2332" s="1144"/>
      <c r="H2332" s="1144"/>
      <c r="I2332" s="1144"/>
      <c r="J2332" s="1144"/>
      <c r="K2332" s="1144"/>
      <c r="L2332" s="1144"/>
      <c r="R2332" s="108"/>
      <c r="S2332" s="108"/>
      <c r="T2332" s="108"/>
      <c r="V2332" s="108"/>
      <c r="W2332" s="108"/>
      <c r="X2332" s="108"/>
      <c r="Y2332" s="108"/>
      <c r="Z2332" s="108"/>
      <c r="AA2332" s="108"/>
      <c r="AB2332" s="108"/>
      <c r="AC2332" s="108"/>
      <c r="AD2332" s="108"/>
      <c r="AE2332" s="108"/>
      <c r="AF2332" s="108"/>
      <c r="AG2332" s="108"/>
      <c r="AH2332" s="108"/>
      <c r="AI2332" s="108"/>
      <c r="AJ2332" s="108"/>
      <c r="AK2332" s="108"/>
      <c r="AL2332" s="108"/>
      <c r="AM2332" s="108"/>
      <c r="AN2332" s="108"/>
      <c r="AO2332" s="108"/>
      <c r="AP2332" s="108"/>
      <c r="AQ2332" s="108"/>
    </row>
    <row r="2333" spans="1:43" ht="13.5" customHeight="1">
      <c r="A2333" s="177"/>
      <c r="B2333" s="236" t="s">
        <v>331</v>
      </c>
      <c r="C2333" s="1143" t="s">
        <v>436</v>
      </c>
      <c r="D2333" s="1143"/>
      <c r="E2333" s="1143"/>
      <c r="F2333" s="1143"/>
      <c r="G2333" s="1143"/>
      <c r="H2333" s="1143"/>
      <c r="I2333" s="1143"/>
      <c r="J2333" s="1143"/>
      <c r="K2333" s="1143"/>
      <c r="L2333" s="1143"/>
      <c r="R2333" s="108"/>
      <c r="S2333" s="108"/>
      <c r="T2333" s="108"/>
      <c r="V2333" s="108"/>
      <c r="W2333" s="108"/>
      <c r="X2333" s="108"/>
      <c r="Y2333" s="108"/>
      <c r="Z2333" s="108"/>
      <c r="AA2333" s="108"/>
      <c r="AB2333" s="108"/>
      <c r="AC2333" s="108"/>
      <c r="AD2333" s="108"/>
      <c r="AE2333" s="108"/>
      <c r="AF2333" s="108"/>
      <c r="AG2333" s="108"/>
      <c r="AH2333" s="108"/>
      <c r="AI2333" s="108"/>
      <c r="AJ2333" s="108"/>
      <c r="AK2333" s="108"/>
      <c r="AL2333" s="108"/>
      <c r="AM2333" s="108"/>
      <c r="AN2333" s="108"/>
      <c r="AO2333" s="108"/>
      <c r="AP2333" s="108"/>
      <c r="AQ2333" s="108"/>
    </row>
    <row r="2334" spans="1:43" ht="13.5" customHeight="1">
      <c r="A2334" s="177"/>
      <c r="C2334" s="1144" t="s">
        <v>157</v>
      </c>
      <c r="D2334" s="1144"/>
      <c r="E2334" s="1144"/>
      <c r="F2334" s="1144"/>
      <c r="G2334" s="1144"/>
      <c r="H2334" s="1144"/>
      <c r="I2334" s="1144"/>
      <c r="J2334" s="1144"/>
      <c r="K2334" s="1144"/>
      <c r="L2334" s="1144"/>
      <c r="R2334" s="108"/>
      <c r="S2334" s="108"/>
      <c r="T2334" s="108"/>
      <c r="V2334" s="108"/>
      <c r="W2334" s="108"/>
      <c r="X2334" s="108"/>
      <c r="Y2334" s="108"/>
      <c r="Z2334" s="108"/>
      <c r="AA2334" s="108"/>
      <c r="AB2334" s="108"/>
      <c r="AC2334" s="108"/>
      <c r="AD2334" s="108"/>
      <c r="AE2334" s="108"/>
      <c r="AF2334" s="108"/>
      <c r="AG2334" s="108"/>
      <c r="AH2334" s="108"/>
      <c r="AI2334" s="108"/>
      <c r="AJ2334" s="108"/>
      <c r="AK2334" s="108"/>
      <c r="AL2334" s="108"/>
      <c r="AM2334" s="108"/>
      <c r="AN2334" s="108"/>
      <c r="AO2334" s="108"/>
      <c r="AP2334" s="108"/>
      <c r="AQ2334" s="108"/>
    </row>
    <row r="2336" spans="1:43" ht="11.25">
      <c r="A2336" s="1140"/>
      <c r="B2336" s="1140"/>
      <c r="C2336" s="1140"/>
      <c r="D2336" s="1140"/>
      <c r="E2336" s="1140"/>
      <c r="F2336" s="1140"/>
      <c r="G2336" s="1140"/>
      <c r="H2336" s="1140"/>
      <c r="I2336" s="1140"/>
      <c r="J2336" s="1140"/>
      <c r="K2336" s="1140"/>
      <c r="L2336" s="1140"/>
      <c r="M2336" s="1140"/>
      <c r="N2336" s="1140"/>
      <c r="R2336" s="108"/>
      <c r="S2336" s="108"/>
      <c r="T2336" s="108"/>
      <c r="V2336" s="108"/>
      <c r="W2336" s="108"/>
      <c r="X2336" s="108"/>
      <c r="Y2336" s="108"/>
      <c r="Z2336" s="108"/>
      <c r="AA2336" s="108"/>
      <c r="AB2336" s="108"/>
      <c r="AC2336" s="108"/>
      <c r="AD2336" s="108"/>
      <c r="AE2336" s="108"/>
      <c r="AF2336" s="108"/>
      <c r="AG2336" s="108"/>
      <c r="AH2336" s="108"/>
      <c r="AI2336" s="108"/>
      <c r="AJ2336" s="108"/>
      <c r="AK2336" s="108"/>
      <c r="AL2336" s="108"/>
      <c r="AM2336" s="108"/>
      <c r="AN2336" s="108"/>
      <c r="AO2336" s="108"/>
      <c r="AP2336" s="108"/>
      <c r="AQ2336" s="109" t="s">
        <v>149</v>
      </c>
    </row>
    <row r="2337" spans="2:6" s="108" customFormat="1" ht="11.25">
      <c r="B2337" s="246"/>
      <c r="D2337" s="246"/>
      <c r="F2337" s="246"/>
    </row>
    <row r="2341" spans="2:6" s="108" customFormat="1" ht="11.25"/>
    <row r="2358" s="108" customFormat="1" ht="11.25"/>
    <row r="2361" s="108" customFormat="1" ht="11.25"/>
    <row r="2414" s="108" customFormat="1" ht="11.25"/>
    <row r="2415" s="108" customFormat="1" ht="11.25"/>
    <row r="2418" s="108" customFormat="1" ht="11.25"/>
    <row r="2435" s="108" customFormat="1" ht="11.25"/>
    <row r="2436" s="108" customFormat="1" ht="11.25"/>
    <row r="2448" s="108" customFormat="1" ht="11.25"/>
    <row r="2462" s="108" customFormat="1" ht="11.25"/>
  </sheetData>
  <mergeCells count="2310"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C44:E44"/>
    <mergeCell ref="C45:E45"/>
    <mergeCell ref="C46:E46"/>
    <mergeCell ref="C47:N47"/>
    <mergeCell ref="C48:E48"/>
    <mergeCell ref="C49:E49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A35:N35"/>
    <mergeCell ref="C36:E36"/>
    <mergeCell ref="C37:N37"/>
    <mergeCell ref="C62:N62"/>
    <mergeCell ref="C63:N63"/>
    <mergeCell ref="C64:N64"/>
    <mergeCell ref="C65:E65"/>
    <mergeCell ref="C66:E66"/>
    <mergeCell ref="C67:N67"/>
    <mergeCell ref="C56:N56"/>
    <mergeCell ref="C57:N57"/>
    <mergeCell ref="C58:N58"/>
    <mergeCell ref="C59:E59"/>
    <mergeCell ref="C60:E60"/>
    <mergeCell ref="C61:N61"/>
    <mergeCell ref="C50:N50"/>
    <mergeCell ref="C51:N51"/>
    <mergeCell ref="C52:N52"/>
    <mergeCell ref="C53:E53"/>
    <mergeCell ref="C54:E54"/>
    <mergeCell ref="C55:N55"/>
    <mergeCell ref="C80:E80"/>
    <mergeCell ref="C81:E81"/>
    <mergeCell ref="C82:E82"/>
    <mergeCell ref="C83:E83"/>
    <mergeCell ref="C84:E84"/>
    <mergeCell ref="C85:E85"/>
    <mergeCell ref="C74:E74"/>
    <mergeCell ref="C75:E75"/>
    <mergeCell ref="C76:N76"/>
    <mergeCell ref="C77:E77"/>
    <mergeCell ref="C78:E78"/>
    <mergeCell ref="C79:E79"/>
    <mergeCell ref="C68:N68"/>
    <mergeCell ref="C69:N69"/>
    <mergeCell ref="C70:N70"/>
    <mergeCell ref="C71:E71"/>
    <mergeCell ref="C72:E72"/>
    <mergeCell ref="C73:N73"/>
    <mergeCell ref="C98:E98"/>
    <mergeCell ref="C99:E99"/>
    <mergeCell ref="C100:N100"/>
    <mergeCell ref="C101:N101"/>
    <mergeCell ref="C102:E102"/>
    <mergeCell ref="C103:E103"/>
    <mergeCell ref="C92:E92"/>
    <mergeCell ref="C93:E93"/>
    <mergeCell ref="C94:E94"/>
    <mergeCell ref="C95:E95"/>
    <mergeCell ref="C96:E96"/>
    <mergeCell ref="C97:E97"/>
    <mergeCell ref="C86:E86"/>
    <mergeCell ref="C87:N87"/>
    <mergeCell ref="C88:E88"/>
    <mergeCell ref="C89:E89"/>
    <mergeCell ref="C90:N90"/>
    <mergeCell ref="C91:E91"/>
    <mergeCell ref="C116:E116"/>
    <mergeCell ref="C117:N117"/>
    <mergeCell ref="C118:E118"/>
    <mergeCell ref="C119:E119"/>
    <mergeCell ref="C120:E120"/>
    <mergeCell ref="C121:E121"/>
    <mergeCell ref="C110:E110"/>
    <mergeCell ref="C111:E111"/>
    <mergeCell ref="C112:E112"/>
    <mergeCell ref="C113:E113"/>
    <mergeCell ref="C114:N114"/>
    <mergeCell ref="C115:E115"/>
    <mergeCell ref="C104:N104"/>
    <mergeCell ref="C105:E105"/>
    <mergeCell ref="C106:E106"/>
    <mergeCell ref="C107:E107"/>
    <mergeCell ref="C108:E108"/>
    <mergeCell ref="C109:E109"/>
    <mergeCell ref="C134:N134"/>
    <mergeCell ref="C135:E135"/>
    <mergeCell ref="C136:E136"/>
    <mergeCell ref="C137:E137"/>
    <mergeCell ref="C138:E138"/>
    <mergeCell ref="C139:E139"/>
    <mergeCell ref="C128:N128"/>
    <mergeCell ref="C129:N129"/>
    <mergeCell ref="C130:N130"/>
    <mergeCell ref="C131:E131"/>
    <mergeCell ref="C132:E132"/>
    <mergeCell ref="C133:N133"/>
    <mergeCell ref="C122:E122"/>
    <mergeCell ref="C123:E123"/>
    <mergeCell ref="C124:E124"/>
    <mergeCell ref="C125:E125"/>
    <mergeCell ref="C126:E126"/>
    <mergeCell ref="C127:N127"/>
    <mergeCell ref="C152:E152"/>
    <mergeCell ref="C153:E153"/>
    <mergeCell ref="C154:E154"/>
    <mergeCell ref="C155:E155"/>
    <mergeCell ref="C156:E156"/>
    <mergeCell ref="C157:E157"/>
    <mergeCell ref="C146:E146"/>
    <mergeCell ref="C147:N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N144"/>
    <mergeCell ref="C145:E145"/>
    <mergeCell ref="C170:E170"/>
    <mergeCell ref="C171:E171"/>
    <mergeCell ref="C172:E172"/>
    <mergeCell ref="C173:E173"/>
    <mergeCell ref="C174:E174"/>
    <mergeCell ref="C175:E175"/>
    <mergeCell ref="C164:E164"/>
    <mergeCell ref="C165:N165"/>
    <mergeCell ref="C166:N166"/>
    <mergeCell ref="C167:E167"/>
    <mergeCell ref="C168:E168"/>
    <mergeCell ref="C169:E169"/>
    <mergeCell ref="C158:E158"/>
    <mergeCell ref="C159:E159"/>
    <mergeCell ref="C160:N160"/>
    <mergeCell ref="C161:N161"/>
    <mergeCell ref="C162:E162"/>
    <mergeCell ref="A163:N163"/>
    <mergeCell ref="C188:N188"/>
    <mergeCell ref="C189:N189"/>
    <mergeCell ref="C190:E190"/>
    <mergeCell ref="C191:E191"/>
    <mergeCell ref="C192:N192"/>
    <mergeCell ref="C193:E193"/>
    <mergeCell ref="C182:E182"/>
    <mergeCell ref="C183:N183"/>
    <mergeCell ref="C184:N184"/>
    <mergeCell ref="C185:E185"/>
    <mergeCell ref="C186:E186"/>
    <mergeCell ref="C187:N187"/>
    <mergeCell ref="C176:E176"/>
    <mergeCell ref="C177:E177"/>
    <mergeCell ref="C178:E178"/>
    <mergeCell ref="C179:N179"/>
    <mergeCell ref="C180:N180"/>
    <mergeCell ref="C181:E181"/>
    <mergeCell ref="C206:E206"/>
    <mergeCell ref="C207:E207"/>
    <mergeCell ref="C208:E208"/>
    <mergeCell ref="C209:E209"/>
    <mergeCell ref="C210:N210"/>
    <mergeCell ref="C211:N211"/>
    <mergeCell ref="C200:N200"/>
    <mergeCell ref="C201:E201"/>
    <mergeCell ref="C202:E202"/>
    <mergeCell ref="C203:E203"/>
    <mergeCell ref="C204:E204"/>
    <mergeCell ref="C205:E205"/>
    <mergeCell ref="C194:E194"/>
    <mergeCell ref="C195:N195"/>
    <mergeCell ref="C196:N196"/>
    <mergeCell ref="C197:E197"/>
    <mergeCell ref="C198:E198"/>
    <mergeCell ref="C199:N199"/>
    <mergeCell ref="C225:K225"/>
    <mergeCell ref="C226:K226"/>
    <mergeCell ref="C227:K227"/>
    <mergeCell ref="C228:K228"/>
    <mergeCell ref="C229:K229"/>
    <mergeCell ref="C230:K230"/>
    <mergeCell ref="C219:K219"/>
    <mergeCell ref="C220:K220"/>
    <mergeCell ref="C221:K221"/>
    <mergeCell ref="C222:K222"/>
    <mergeCell ref="C223:K223"/>
    <mergeCell ref="C224:K224"/>
    <mergeCell ref="C212:E212"/>
    <mergeCell ref="C214:K214"/>
    <mergeCell ref="C215:K215"/>
    <mergeCell ref="C216:K216"/>
    <mergeCell ref="C217:K217"/>
    <mergeCell ref="C218:K218"/>
    <mergeCell ref="C243:K243"/>
    <mergeCell ref="C244:K244"/>
    <mergeCell ref="C245:K245"/>
    <mergeCell ref="A246:N246"/>
    <mergeCell ref="A247:N247"/>
    <mergeCell ref="C248:E248"/>
    <mergeCell ref="C237:K237"/>
    <mergeCell ref="C238:K238"/>
    <mergeCell ref="C239:K239"/>
    <mergeCell ref="C240:K240"/>
    <mergeCell ref="C241:K241"/>
    <mergeCell ref="C242:K242"/>
    <mergeCell ref="C231:K231"/>
    <mergeCell ref="C232:K232"/>
    <mergeCell ref="C233:K233"/>
    <mergeCell ref="C234:K234"/>
    <mergeCell ref="C235:K235"/>
    <mergeCell ref="C236:K236"/>
    <mergeCell ref="C261:E261"/>
    <mergeCell ref="C262:N262"/>
    <mergeCell ref="C263:N263"/>
    <mergeCell ref="C264:N264"/>
    <mergeCell ref="C265:N265"/>
    <mergeCell ref="C266:E266"/>
    <mergeCell ref="C255:E255"/>
    <mergeCell ref="C256:E256"/>
    <mergeCell ref="C257:E257"/>
    <mergeCell ref="C258:E258"/>
    <mergeCell ref="C259:E259"/>
    <mergeCell ref="C260:E260"/>
    <mergeCell ref="C249:N249"/>
    <mergeCell ref="C250:E250"/>
    <mergeCell ref="C251:E251"/>
    <mergeCell ref="C252:E252"/>
    <mergeCell ref="C253:E253"/>
    <mergeCell ref="C254:E254"/>
    <mergeCell ref="C279:E279"/>
    <mergeCell ref="C280:N280"/>
    <mergeCell ref="C281:N281"/>
    <mergeCell ref="C282:N282"/>
    <mergeCell ref="C283:N283"/>
    <mergeCell ref="C284:E284"/>
    <mergeCell ref="C273:E273"/>
    <mergeCell ref="C274:N274"/>
    <mergeCell ref="C275:N275"/>
    <mergeCell ref="C276:N276"/>
    <mergeCell ref="C277:N277"/>
    <mergeCell ref="C278:E278"/>
    <mergeCell ref="C267:E267"/>
    <mergeCell ref="C268:N268"/>
    <mergeCell ref="C269:N269"/>
    <mergeCell ref="C270:N270"/>
    <mergeCell ref="C271:N271"/>
    <mergeCell ref="C272:E272"/>
    <mergeCell ref="C297:E297"/>
    <mergeCell ref="C298:N298"/>
    <mergeCell ref="C299:N299"/>
    <mergeCell ref="C300:N300"/>
    <mergeCell ref="C301:N301"/>
    <mergeCell ref="C302:E302"/>
    <mergeCell ref="C291:E291"/>
    <mergeCell ref="C292:N292"/>
    <mergeCell ref="C293:N293"/>
    <mergeCell ref="C294:N294"/>
    <mergeCell ref="C295:N295"/>
    <mergeCell ref="C296:E296"/>
    <mergeCell ref="C285:E285"/>
    <mergeCell ref="C286:N286"/>
    <mergeCell ref="C287:N287"/>
    <mergeCell ref="C288:N288"/>
    <mergeCell ref="C289:N289"/>
    <mergeCell ref="C290:E290"/>
    <mergeCell ref="C315:E315"/>
    <mergeCell ref="C316:E316"/>
    <mergeCell ref="C317:E317"/>
    <mergeCell ref="C318:N318"/>
    <mergeCell ref="C319:N319"/>
    <mergeCell ref="C320:N320"/>
    <mergeCell ref="C309:E309"/>
    <mergeCell ref="C310:E310"/>
    <mergeCell ref="C311:E311"/>
    <mergeCell ref="C312:E312"/>
    <mergeCell ref="C313:E313"/>
    <mergeCell ref="C314:E314"/>
    <mergeCell ref="C303:E303"/>
    <mergeCell ref="C304:N304"/>
    <mergeCell ref="C305:N305"/>
    <mergeCell ref="C306:E306"/>
    <mergeCell ref="C307:E307"/>
    <mergeCell ref="C308:E308"/>
    <mergeCell ref="C333:E333"/>
    <mergeCell ref="C334:N334"/>
    <mergeCell ref="C335:E335"/>
    <mergeCell ref="C336:E336"/>
    <mergeCell ref="C337:E337"/>
    <mergeCell ref="C338:E338"/>
    <mergeCell ref="C327:N327"/>
    <mergeCell ref="C328:E328"/>
    <mergeCell ref="C329:E329"/>
    <mergeCell ref="C330:N330"/>
    <mergeCell ref="C331:N331"/>
    <mergeCell ref="C332:E332"/>
    <mergeCell ref="C321:N321"/>
    <mergeCell ref="C322:E322"/>
    <mergeCell ref="C323:E323"/>
    <mergeCell ref="C324:N324"/>
    <mergeCell ref="C325:N325"/>
    <mergeCell ref="C326:N326"/>
    <mergeCell ref="C351:E351"/>
    <mergeCell ref="C352:E352"/>
    <mergeCell ref="C353:N353"/>
    <mergeCell ref="C354:N354"/>
    <mergeCell ref="C355:N355"/>
    <mergeCell ref="C356:N356"/>
    <mergeCell ref="C345:E345"/>
    <mergeCell ref="C346:E346"/>
    <mergeCell ref="C347:N347"/>
    <mergeCell ref="C348:N348"/>
    <mergeCell ref="C349:N349"/>
    <mergeCell ref="C350:N350"/>
    <mergeCell ref="C339:E339"/>
    <mergeCell ref="C340:E340"/>
    <mergeCell ref="C341:E341"/>
    <mergeCell ref="C342:E342"/>
    <mergeCell ref="C343:E343"/>
    <mergeCell ref="C344:E344"/>
    <mergeCell ref="C369:N369"/>
    <mergeCell ref="C370:N370"/>
    <mergeCell ref="C371:N371"/>
    <mergeCell ref="C372:N372"/>
    <mergeCell ref="C373:E373"/>
    <mergeCell ref="C374:E374"/>
    <mergeCell ref="C363:E363"/>
    <mergeCell ref="C364:E364"/>
    <mergeCell ref="C365:E365"/>
    <mergeCell ref="C366:E366"/>
    <mergeCell ref="C367:E367"/>
    <mergeCell ref="C368:E368"/>
    <mergeCell ref="C357:E357"/>
    <mergeCell ref="C358:E358"/>
    <mergeCell ref="C359:N359"/>
    <mergeCell ref="C360:E360"/>
    <mergeCell ref="C361:E361"/>
    <mergeCell ref="C362:E362"/>
    <mergeCell ref="C387:E387"/>
    <mergeCell ref="C388:E388"/>
    <mergeCell ref="C389:N389"/>
    <mergeCell ref="C390:N390"/>
    <mergeCell ref="C391:N391"/>
    <mergeCell ref="C392:N392"/>
    <mergeCell ref="C381:E381"/>
    <mergeCell ref="C382:E382"/>
    <mergeCell ref="C383:E383"/>
    <mergeCell ref="C384:E384"/>
    <mergeCell ref="C385:E385"/>
    <mergeCell ref="C386:E386"/>
    <mergeCell ref="C375:N375"/>
    <mergeCell ref="C376:N376"/>
    <mergeCell ref="C377:E377"/>
    <mergeCell ref="C378:E378"/>
    <mergeCell ref="C379:E379"/>
    <mergeCell ref="C380:E380"/>
    <mergeCell ref="C405:E405"/>
    <mergeCell ref="C406:E406"/>
    <mergeCell ref="C407:E407"/>
    <mergeCell ref="C408:E408"/>
    <mergeCell ref="C409:E409"/>
    <mergeCell ref="C410:E410"/>
    <mergeCell ref="C399:E399"/>
    <mergeCell ref="C400:E400"/>
    <mergeCell ref="C401:N401"/>
    <mergeCell ref="C402:N402"/>
    <mergeCell ref="C403:E403"/>
    <mergeCell ref="C404:E404"/>
    <mergeCell ref="C393:E393"/>
    <mergeCell ref="C394:E394"/>
    <mergeCell ref="C395:N395"/>
    <mergeCell ref="C396:N396"/>
    <mergeCell ref="C397:N397"/>
    <mergeCell ref="C398:N398"/>
    <mergeCell ref="C423:E423"/>
    <mergeCell ref="C424:N424"/>
    <mergeCell ref="C425:N425"/>
    <mergeCell ref="C426:E426"/>
    <mergeCell ref="C427:E427"/>
    <mergeCell ref="C428:E428"/>
    <mergeCell ref="C417:E417"/>
    <mergeCell ref="C418:N418"/>
    <mergeCell ref="C419:N419"/>
    <mergeCell ref="C420:N420"/>
    <mergeCell ref="C421:N421"/>
    <mergeCell ref="C422:E422"/>
    <mergeCell ref="C411:E411"/>
    <mergeCell ref="C412:N412"/>
    <mergeCell ref="C413:N413"/>
    <mergeCell ref="C414:N414"/>
    <mergeCell ref="C415:N415"/>
    <mergeCell ref="C416:E416"/>
    <mergeCell ref="C441:N441"/>
    <mergeCell ref="C442:E442"/>
    <mergeCell ref="A443:N443"/>
    <mergeCell ref="C444:E444"/>
    <mergeCell ref="C445:N445"/>
    <mergeCell ref="C446:E446"/>
    <mergeCell ref="C435:E435"/>
    <mergeCell ref="C436:E436"/>
    <mergeCell ref="C437:E437"/>
    <mergeCell ref="C438:N438"/>
    <mergeCell ref="C439:N439"/>
    <mergeCell ref="C440:N440"/>
    <mergeCell ref="C429:E429"/>
    <mergeCell ref="C430:E430"/>
    <mergeCell ref="C431:E431"/>
    <mergeCell ref="C432:E432"/>
    <mergeCell ref="C433:E433"/>
    <mergeCell ref="C434:E434"/>
    <mergeCell ref="C459:N459"/>
    <mergeCell ref="C460:N460"/>
    <mergeCell ref="C461:N461"/>
    <mergeCell ref="C462:E462"/>
    <mergeCell ref="C463:E463"/>
    <mergeCell ref="C464:N464"/>
    <mergeCell ref="C453:E453"/>
    <mergeCell ref="C454:E454"/>
    <mergeCell ref="C455:E455"/>
    <mergeCell ref="C456:E456"/>
    <mergeCell ref="C457:E457"/>
    <mergeCell ref="C458:N458"/>
    <mergeCell ref="C447:E447"/>
    <mergeCell ref="C448:E448"/>
    <mergeCell ref="C449:E449"/>
    <mergeCell ref="C450:E450"/>
    <mergeCell ref="C451:E451"/>
    <mergeCell ref="C452:E452"/>
    <mergeCell ref="C477:N477"/>
    <mergeCell ref="C478:N478"/>
    <mergeCell ref="C479:N479"/>
    <mergeCell ref="C480:E480"/>
    <mergeCell ref="C481:E481"/>
    <mergeCell ref="C482:N482"/>
    <mergeCell ref="C471:N471"/>
    <mergeCell ref="C472:N472"/>
    <mergeCell ref="C473:N473"/>
    <mergeCell ref="C474:E474"/>
    <mergeCell ref="C475:E475"/>
    <mergeCell ref="C476:N476"/>
    <mergeCell ref="C465:N465"/>
    <mergeCell ref="C466:N466"/>
    <mergeCell ref="C467:N467"/>
    <mergeCell ref="C468:E468"/>
    <mergeCell ref="C469:E469"/>
    <mergeCell ref="C470:N470"/>
    <mergeCell ref="C495:N495"/>
    <mergeCell ref="C496:E496"/>
    <mergeCell ref="C497:E497"/>
    <mergeCell ref="C498:E498"/>
    <mergeCell ref="C499:E499"/>
    <mergeCell ref="C500:E500"/>
    <mergeCell ref="C489:N489"/>
    <mergeCell ref="C490:N490"/>
    <mergeCell ref="C491:N491"/>
    <mergeCell ref="C492:E492"/>
    <mergeCell ref="C493:E493"/>
    <mergeCell ref="C494:N494"/>
    <mergeCell ref="C483:N483"/>
    <mergeCell ref="C484:N484"/>
    <mergeCell ref="C485:N485"/>
    <mergeCell ref="C486:E486"/>
    <mergeCell ref="C487:E487"/>
    <mergeCell ref="C488:N488"/>
    <mergeCell ref="C513:E513"/>
    <mergeCell ref="C514:N514"/>
    <mergeCell ref="C515:N515"/>
    <mergeCell ref="C516:N516"/>
    <mergeCell ref="C517:N517"/>
    <mergeCell ref="C518:E518"/>
    <mergeCell ref="C507:E507"/>
    <mergeCell ref="C508:N508"/>
    <mergeCell ref="C509:N509"/>
    <mergeCell ref="C510:N510"/>
    <mergeCell ref="C511:N511"/>
    <mergeCell ref="C512:E512"/>
    <mergeCell ref="C501:E501"/>
    <mergeCell ref="C502:E502"/>
    <mergeCell ref="C503:E503"/>
    <mergeCell ref="C504:E504"/>
    <mergeCell ref="C505:E505"/>
    <mergeCell ref="C506:E506"/>
    <mergeCell ref="C531:E531"/>
    <mergeCell ref="C532:E532"/>
    <mergeCell ref="C533:E533"/>
    <mergeCell ref="C534:E534"/>
    <mergeCell ref="C535:E535"/>
    <mergeCell ref="C536:E536"/>
    <mergeCell ref="C525:E525"/>
    <mergeCell ref="C526:E526"/>
    <mergeCell ref="C527:E527"/>
    <mergeCell ref="C528:E528"/>
    <mergeCell ref="C529:E529"/>
    <mergeCell ref="C530:E530"/>
    <mergeCell ref="C519:E519"/>
    <mergeCell ref="C520:N520"/>
    <mergeCell ref="C521:N521"/>
    <mergeCell ref="C522:E522"/>
    <mergeCell ref="C523:E523"/>
    <mergeCell ref="C524:N524"/>
    <mergeCell ref="C549:N549"/>
    <mergeCell ref="C550:E550"/>
    <mergeCell ref="C551:E551"/>
    <mergeCell ref="C552:E552"/>
    <mergeCell ref="C553:E553"/>
    <mergeCell ref="C554:E554"/>
    <mergeCell ref="C543:N543"/>
    <mergeCell ref="C544:N544"/>
    <mergeCell ref="C545:N545"/>
    <mergeCell ref="C546:N546"/>
    <mergeCell ref="C547:E547"/>
    <mergeCell ref="C548:E548"/>
    <mergeCell ref="C537:N537"/>
    <mergeCell ref="C538:N538"/>
    <mergeCell ref="C539:N539"/>
    <mergeCell ref="C540:N540"/>
    <mergeCell ref="C541:E541"/>
    <mergeCell ref="C542:E542"/>
    <mergeCell ref="C567:E567"/>
    <mergeCell ref="C568:E568"/>
    <mergeCell ref="C569:E569"/>
    <mergeCell ref="C570:E570"/>
    <mergeCell ref="C571:E571"/>
    <mergeCell ref="C572:E572"/>
    <mergeCell ref="C561:N561"/>
    <mergeCell ref="C562:N562"/>
    <mergeCell ref="C563:E563"/>
    <mergeCell ref="C564:E564"/>
    <mergeCell ref="C565:N565"/>
    <mergeCell ref="C566:E566"/>
    <mergeCell ref="C555:E555"/>
    <mergeCell ref="C556:E556"/>
    <mergeCell ref="C557:E557"/>
    <mergeCell ref="C558:E558"/>
    <mergeCell ref="C559:N559"/>
    <mergeCell ref="C560:N560"/>
    <mergeCell ref="C585:E585"/>
    <mergeCell ref="C586:E586"/>
    <mergeCell ref="C587:N587"/>
    <mergeCell ref="C588:N588"/>
    <mergeCell ref="C589:N589"/>
    <mergeCell ref="C590:N590"/>
    <mergeCell ref="C579:E579"/>
    <mergeCell ref="C580:E580"/>
    <mergeCell ref="C581:N581"/>
    <mergeCell ref="C582:N582"/>
    <mergeCell ref="C583:N583"/>
    <mergeCell ref="C584:N584"/>
    <mergeCell ref="C573:E573"/>
    <mergeCell ref="C574:E574"/>
    <mergeCell ref="C575:E575"/>
    <mergeCell ref="C576:E576"/>
    <mergeCell ref="C577:E577"/>
    <mergeCell ref="C578:N578"/>
    <mergeCell ref="C603:E603"/>
    <mergeCell ref="C604:N604"/>
    <mergeCell ref="C605:N605"/>
    <mergeCell ref="C606:N606"/>
    <mergeCell ref="C607:N607"/>
    <mergeCell ref="C608:E608"/>
    <mergeCell ref="C597:E597"/>
    <mergeCell ref="C598:E598"/>
    <mergeCell ref="C599:E599"/>
    <mergeCell ref="C600:E600"/>
    <mergeCell ref="C601:E601"/>
    <mergeCell ref="C602:E602"/>
    <mergeCell ref="C591:E591"/>
    <mergeCell ref="C592:E592"/>
    <mergeCell ref="C593:N593"/>
    <mergeCell ref="C594:N594"/>
    <mergeCell ref="C595:E595"/>
    <mergeCell ref="C596:E596"/>
    <mergeCell ref="C621:E621"/>
    <mergeCell ref="C622:E622"/>
    <mergeCell ref="C623:E623"/>
    <mergeCell ref="C624:E624"/>
    <mergeCell ref="C625:E625"/>
    <mergeCell ref="C626:E626"/>
    <mergeCell ref="C615:E615"/>
    <mergeCell ref="C616:N616"/>
    <mergeCell ref="C617:N617"/>
    <mergeCell ref="C618:E618"/>
    <mergeCell ref="C619:E619"/>
    <mergeCell ref="C620:E620"/>
    <mergeCell ref="C609:E609"/>
    <mergeCell ref="C610:N610"/>
    <mergeCell ref="C611:N611"/>
    <mergeCell ref="C612:N612"/>
    <mergeCell ref="C613:N613"/>
    <mergeCell ref="C614:E614"/>
    <mergeCell ref="C639:E639"/>
    <mergeCell ref="C640:E640"/>
    <mergeCell ref="C641:E641"/>
    <mergeCell ref="C642:E642"/>
    <mergeCell ref="C643:E643"/>
    <mergeCell ref="C644:E644"/>
    <mergeCell ref="C633:N633"/>
    <mergeCell ref="C634:E634"/>
    <mergeCell ref="A635:N635"/>
    <mergeCell ref="C636:E636"/>
    <mergeCell ref="C637:N637"/>
    <mergeCell ref="C638:E638"/>
    <mergeCell ref="C627:E627"/>
    <mergeCell ref="C628:E628"/>
    <mergeCell ref="C629:E629"/>
    <mergeCell ref="C630:N630"/>
    <mergeCell ref="C631:N631"/>
    <mergeCell ref="C632:N632"/>
    <mergeCell ref="C657:E657"/>
    <mergeCell ref="C658:E658"/>
    <mergeCell ref="C659:E659"/>
    <mergeCell ref="C660:E660"/>
    <mergeCell ref="C661:E661"/>
    <mergeCell ref="C662:E662"/>
    <mergeCell ref="C651:N651"/>
    <mergeCell ref="C652:N652"/>
    <mergeCell ref="C653:N653"/>
    <mergeCell ref="C654:E654"/>
    <mergeCell ref="C655:E655"/>
    <mergeCell ref="C656:N656"/>
    <mergeCell ref="C645:E645"/>
    <mergeCell ref="C646:E646"/>
    <mergeCell ref="C647:E647"/>
    <mergeCell ref="C648:E648"/>
    <mergeCell ref="C649:E649"/>
    <mergeCell ref="C650:N650"/>
    <mergeCell ref="C675:E675"/>
    <mergeCell ref="C676:E676"/>
    <mergeCell ref="C677:E677"/>
    <mergeCell ref="C678:E678"/>
    <mergeCell ref="C679:E679"/>
    <mergeCell ref="C680:E680"/>
    <mergeCell ref="C669:N669"/>
    <mergeCell ref="C670:E670"/>
    <mergeCell ref="C671:E671"/>
    <mergeCell ref="C672:E672"/>
    <mergeCell ref="C673:E673"/>
    <mergeCell ref="C674:E674"/>
    <mergeCell ref="C663:E663"/>
    <mergeCell ref="C664:E664"/>
    <mergeCell ref="C665:E665"/>
    <mergeCell ref="C666:N666"/>
    <mergeCell ref="C667:E667"/>
    <mergeCell ref="C668:E668"/>
    <mergeCell ref="C693:N693"/>
    <mergeCell ref="C694:N694"/>
    <mergeCell ref="C695:E695"/>
    <mergeCell ref="C696:E696"/>
    <mergeCell ref="C697:N697"/>
    <mergeCell ref="C698:N698"/>
    <mergeCell ref="C687:N687"/>
    <mergeCell ref="C688:N688"/>
    <mergeCell ref="C689:E689"/>
    <mergeCell ref="C690:E690"/>
    <mergeCell ref="C691:N691"/>
    <mergeCell ref="C692:N692"/>
    <mergeCell ref="C681:E681"/>
    <mergeCell ref="C682:N682"/>
    <mergeCell ref="C683:E683"/>
    <mergeCell ref="C684:E684"/>
    <mergeCell ref="C685:N685"/>
    <mergeCell ref="C686:N686"/>
    <mergeCell ref="C711:N711"/>
    <mergeCell ref="C712:E712"/>
    <mergeCell ref="C713:E713"/>
    <mergeCell ref="C714:N714"/>
    <mergeCell ref="C715:N715"/>
    <mergeCell ref="C716:N716"/>
    <mergeCell ref="C705:E705"/>
    <mergeCell ref="C706:E706"/>
    <mergeCell ref="C707:E707"/>
    <mergeCell ref="C708:N708"/>
    <mergeCell ref="C709:N709"/>
    <mergeCell ref="C710:N710"/>
    <mergeCell ref="C699:E699"/>
    <mergeCell ref="C700:E700"/>
    <mergeCell ref="C701:E701"/>
    <mergeCell ref="C702:E702"/>
    <mergeCell ref="C703:E703"/>
    <mergeCell ref="C704:E704"/>
    <mergeCell ref="C729:E729"/>
    <mergeCell ref="C730:E730"/>
    <mergeCell ref="C731:E731"/>
    <mergeCell ref="C732:E732"/>
    <mergeCell ref="C733:N733"/>
    <mergeCell ref="C734:N734"/>
    <mergeCell ref="C723:E723"/>
    <mergeCell ref="C724:E724"/>
    <mergeCell ref="C725:E725"/>
    <mergeCell ref="C726:E726"/>
    <mergeCell ref="C727:E727"/>
    <mergeCell ref="C728:E728"/>
    <mergeCell ref="C717:N717"/>
    <mergeCell ref="C718:E718"/>
    <mergeCell ref="C719:E719"/>
    <mergeCell ref="C720:N720"/>
    <mergeCell ref="C721:E721"/>
    <mergeCell ref="C722:E722"/>
    <mergeCell ref="C747:E747"/>
    <mergeCell ref="C748:E748"/>
    <mergeCell ref="C749:E749"/>
    <mergeCell ref="C750:E750"/>
    <mergeCell ref="C751:E751"/>
    <mergeCell ref="C752:E752"/>
    <mergeCell ref="C741:E741"/>
    <mergeCell ref="C742:E742"/>
    <mergeCell ref="C743:E743"/>
    <mergeCell ref="C744:E744"/>
    <mergeCell ref="C745:E745"/>
    <mergeCell ref="C746:E746"/>
    <mergeCell ref="C735:N735"/>
    <mergeCell ref="C736:N736"/>
    <mergeCell ref="C737:E737"/>
    <mergeCell ref="A738:N738"/>
    <mergeCell ref="C739:E739"/>
    <mergeCell ref="C740:N740"/>
    <mergeCell ref="C765:E765"/>
    <mergeCell ref="C766:E766"/>
    <mergeCell ref="C767:E767"/>
    <mergeCell ref="C768:E768"/>
    <mergeCell ref="C769:N769"/>
    <mergeCell ref="C770:N770"/>
    <mergeCell ref="C759:N759"/>
    <mergeCell ref="C760:E760"/>
    <mergeCell ref="C761:E761"/>
    <mergeCell ref="C762:E762"/>
    <mergeCell ref="C763:E763"/>
    <mergeCell ref="C764:E764"/>
    <mergeCell ref="C753:N753"/>
    <mergeCell ref="C754:N754"/>
    <mergeCell ref="C755:N755"/>
    <mergeCell ref="C756:N756"/>
    <mergeCell ref="C757:E757"/>
    <mergeCell ref="C758:E758"/>
    <mergeCell ref="C783:E783"/>
    <mergeCell ref="C784:E784"/>
    <mergeCell ref="C785:E785"/>
    <mergeCell ref="C786:E786"/>
    <mergeCell ref="C787:E787"/>
    <mergeCell ref="C788:N788"/>
    <mergeCell ref="C777:E777"/>
    <mergeCell ref="C778:E778"/>
    <mergeCell ref="C779:E779"/>
    <mergeCell ref="C780:E780"/>
    <mergeCell ref="C781:E781"/>
    <mergeCell ref="C782:E782"/>
    <mergeCell ref="C771:N771"/>
    <mergeCell ref="C772:N772"/>
    <mergeCell ref="C773:E773"/>
    <mergeCell ref="C774:E774"/>
    <mergeCell ref="C775:N775"/>
    <mergeCell ref="C776:E776"/>
    <mergeCell ref="C801:E801"/>
    <mergeCell ref="C802:E802"/>
    <mergeCell ref="C803:E803"/>
    <mergeCell ref="C804:E804"/>
    <mergeCell ref="C805:E805"/>
    <mergeCell ref="C806:E806"/>
    <mergeCell ref="C795:N795"/>
    <mergeCell ref="C796:E796"/>
    <mergeCell ref="C797:E797"/>
    <mergeCell ref="C798:E798"/>
    <mergeCell ref="C799:E799"/>
    <mergeCell ref="C800:E800"/>
    <mergeCell ref="C789:N789"/>
    <mergeCell ref="C790:N790"/>
    <mergeCell ref="C791:N791"/>
    <mergeCell ref="C792:E792"/>
    <mergeCell ref="C793:E793"/>
    <mergeCell ref="C794:N794"/>
    <mergeCell ref="C819:E819"/>
    <mergeCell ref="C820:E820"/>
    <mergeCell ref="C821:E821"/>
    <mergeCell ref="C822:E822"/>
    <mergeCell ref="C823:E823"/>
    <mergeCell ref="C824:E824"/>
    <mergeCell ref="C813:N813"/>
    <mergeCell ref="C814:E814"/>
    <mergeCell ref="A815:N815"/>
    <mergeCell ref="C816:E816"/>
    <mergeCell ref="C817:N817"/>
    <mergeCell ref="C818:E818"/>
    <mergeCell ref="C807:E807"/>
    <mergeCell ref="C808:N808"/>
    <mergeCell ref="C809:N809"/>
    <mergeCell ref="C810:E810"/>
    <mergeCell ref="C811:E811"/>
    <mergeCell ref="C812:N812"/>
    <mergeCell ref="C837:E837"/>
    <mergeCell ref="C838:E838"/>
    <mergeCell ref="C839:E839"/>
    <mergeCell ref="C840:E840"/>
    <mergeCell ref="C841:N841"/>
    <mergeCell ref="C842:N842"/>
    <mergeCell ref="C831:N831"/>
    <mergeCell ref="C832:E832"/>
    <mergeCell ref="C833:E833"/>
    <mergeCell ref="C834:E834"/>
    <mergeCell ref="C835:E835"/>
    <mergeCell ref="C836:E836"/>
    <mergeCell ref="C825:E825"/>
    <mergeCell ref="C826:E826"/>
    <mergeCell ref="C827:N827"/>
    <mergeCell ref="C828:E828"/>
    <mergeCell ref="A829:N829"/>
    <mergeCell ref="C830:E830"/>
    <mergeCell ref="C855:E855"/>
    <mergeCell ref="C856:E856"/>
    <mergeCell ref="C857:E857"/>
    <mergeCell ref="C858:N858"/>
    <mergeCell ref="C859:N859"/>
    <mergeCell ref="C860:N860"/>
    <mergeCell ref="C849:E849"/>
    <mergeCell ref="C850:E850"/>
    <mergeCell ref="C851:E851"/>
    <mergeCell ref="C852:E852"/>
    <mergeCell ref="C853:E853"/>
    <mergeCell ref="C854:E854"/>
    <mergeCell ref="C843:N843"/>
    <mergeCell ref="C844:N844"/>
    <mergeCell ref="C845:E845"/>
    <mergeCell ref="A846:N846"/>
    <mergeCell ref="C847:E847"/>
    <mergeCell ref="C848:N848"/>
    <mergeCell ref="C873:E873"/>
    <mergeCell ref="C874:E874"/>
    <mergeCell ref="C875:E875"/>
    <mergeCell ref="C876:E876"/>
    <mergeCell ref="C877:E877"/>
    <mergeCell ref="C878:N878"/>
    <mergeCell ref="C867:E867"/>
    <mergeCell ref="C868:E868"/>
    <mergeCell ref="C869:E869"/>
    <mergeCell ref="C870:E870"/>
    <mergeCell ref="C871:E871"/>
    <mergeCell ref="C872:E872"/>
    <mergeCell ref="C861:N861"/>
    <mergeCell ref="C862:E862"/>
    <mergeCell ref="C863:E863"/>
    <mergeCell ref="C864:N864"/>
    <mergeCell ref="C865:N865"/>
    <mergeCell ref="C866:E866"/>
    <mergeCell ref="C891:N891"/>
    <mergeCell ref="C892:N892"/>
    <mergeCell ref="C893:N893"/>
    <mergeCell ref="C894:E894"/>
    <mergeCell ref="C895:E895"/>
    <mergeCell ref="C896:N896"/>
    <mergeCell ref="C885:N885"/>
    <mergeCell ref="C886:N886"/>
    <mergeCell ref="C887:N887"/>
    <mergeCell ref="C888:E888"/>
    <mergeCell ref="C889:E889"/>
    <mergeCell ref="C890:N890"/>
    <mergeCell ref="C879:N879"/>
    <mergeCell ref="C880:N880"/>
    <mergeCell ref="C881:N881"/>
    <mergeCell ref="C882:E882"/>
    <mergeCell ref="C883:E883"/>
    <mergeCell ref="C884:N884"/>
    <mergeCell ref="C909:N909"/>
    <mergeCell ref="C910:E910"/>
    <mergeCell ref="C911:E911"/>
    <mergeCell ref="C912:N912"/>
    <mergeCell ref="C913:E913"/>
    <mergeCell ref="C914:E914"/>
    <mergeCell ref="C903:N903"/>
    <mergeCell ref="C904:E904"/>
    <mergeCell ref="C905:E905"/>
    <mergeCell ref="C906:N906"/>
    <mergeCell ref="C907:N907"/>
    <mergeCell ref="C908:N908"/>
    <mergeCell ref="C897:N897"/>
    <mergeCell ref="C898:E898"/>
    <mergeCell ref="C899:E899"/>
    <mergeCell ref="C900:N900"/>
    <mergeCell ref="C901:N901"/>
    <mergeCell ref="C902:N902"/>
    <mergeCell ref="C927:E927"/>
    <mergeCell ref="C928:N928"/>
    <mergeCell ref="C929:E929"/>
    <mergeCell ref="C930:E930"/>
    <mergeCell ref="C931:N931"/>
    <mergeCell ref="C932:E932"/>
    <mergeCell ref="C921:E921"/>
    <mergeCell ref="C922:N922"/>
    <mergeCell ref="C923:N923"/>
    <mergeCell ref="C924:N924"/>
    <mergeCell ref="C925:N925"/>
    <mergeCell ref="C926:E926"/>
    <mergeCell ref="C915:E915"/>
    <mergeCell ref="C916:E916"/>
    <mergeCell ref="C917:E917"/>
    <mergeCell ref="C918:E918"/>
    <mergeCell ref="C919:E919"/>
    <mergeCell ref="C920:E920"/>
    <mergeCell ref="C945:E945"/>
    <mergeCell ref="C946:N946"/>
    <mergeCell ref="C947:E947"/>
    <mergeCell ref="C948:E948"/>
    <mergeCell ref="C949:E949"/>
    <mergeCell ref="C950:E950"/>
    <mergeCell ref="C939:E939"/>
    <mergeCell ref="C940:E940"/>
    <mergeCell ref="C941:N941"/>
    <mergeCell ref="C942:N942"/>
    <mergeCell ref="C943:E943"/>
    <mergeCell ref="A944:N944"/>
    <mergeCell ref="C933:E933"/>
    <mergeCell ref="C934:E934"/>
    <mergeCell ref="C935:E935"/>
    <mergeCell ref="C936:E936"/>
    <mergeCell ref="C937:E937"/>
    <mergeCell ref="C938:E938"/>
    <mergeCell ref="C963:E963"/>
    <mergeCell ref="C964:E964"/>
    <mergeCell ref="C965:N965"/>
    <mergeCell ref="C966:N966"/>
    <mergeCell ref="C967:E967"/>
    <mergeCell ref="C968:E968"/>
    <mergeCell ref="C957:E957"/>
    <mergeCell ref="C958:E958"/>
    <mergeCell ref="C959:N959"/>
    <mergeCell ref="C960:N960"/>
    <mergeCell ref="C961:N961"/>
    <mergeCell ref="C962:N962"/>
    <mergeCell ref="C951:E951"/>
    <mergeCell ref="C952:E952"/>
    <mergeCell ref="C953:E953"/>
    <mergeCell ref="C954:E954"/>
    <mergeCell ref="C955:E955"/>
    <mergeCell ref="C956:E956"/>
    <mergeCell ref="C981:E981"/>
    <mergeCell ref="C982:N982"/>
    <mergeCell ref="C983:N983"/>
    <mergeCell ref="C984:N984"/>
    <mergeCell ref="C985:N985"/>
    <mergeCell ref="C986:E986"/>
    <mergeCell ref="C975:E975"/>
    <mergeCell ref="C976:N976"/>
    <mergeCell ref="C977:N977"/>
    <mergeCell ref="C978:N978"/>
    <mergeCell ref="C979:N979"/>
    <mergeCell ref="C980:E980"/>
    <mergeCell ref="C969:E969"/>
    <mergeCell ref="C970:E970"/>
    <mergeCell ref="C971:E971"/>
    <mergeCell ref="C972:E972"/>
    <mergeCell ref="C973:E973"/>
    <mergeCell ref="C974:E974"/>
    <mergeCell ref="C999:E999"/>
    <mergeCell ref="C1000:E1000"/>
    <mergeCell ref="C1001:E1001"/>
    <mergeCell ref="C1002:N1002"/>
    <mergeCell ref="C1003:N1003"/>
    <mergeCell ref="C1004:N1004"/>
    <mergeCell ref="C993:E993"/>
    <mergeCell ref="C994:E994"/>
    <mergeCell ref="C995:E995"/>
    <mergeCell ref="C996:E996"/>
    <mergeCell ref="C997:E997"/>
    <mergeCell ref="C998:E998"/>
    <mergeCell ref="C987:E987"/>
    <mergeCell ref="C988:N988"/>
    <mergeCell ref="C989:N989"/>
    <mergeCell ref="C990:E990"/>
    <mergeCell ref="C991:E991"/>
    <mergeCell ref="C992:E992"/>
    <mergeCell ref="C1017:N1017"/>
    <mergeCell ref="C1018:E1018"/>
    <mergeCell ref="A1019:N1019"/>
    <mergeCell ref="C1020:E1020"/>
    <mergeCell ref="C1021:N1021"/>
    <mergeCell ref="C1022:N1022"/>
    <mergeCell ref="C1011:N1011"/>
    <mergeCell ref="C1012:E1012"/>
    <mergeCell ref="C1013:E1013"/>
    <mergeCell ref="C1014:N1014"/>
    <mergeCell ref="C1015:N1015"/>
    <mergeCell ref="C1016:N1016"/>
    <mergeCell ref="C1005:N1005"/>
    <mergeCell ref="C1006:E1006"/>
    <mergeCell ref="C1007:E1007"/>
    <mergeCell ref="C1008:N1008"/>
    <mergeCell ref="C1009:N1009"/>
    <mergeCell ref="C1010:N1010"/>
    <mergeCell ref="C1035:N1035"/>
    <mergeCell ref="C1036:N1036"/>
    <mergeCell ref="C1037:N1037"/>
    <mergeCell ref="C1038:E1038"/>
    <mergeCell ref="C1039:E1039"/>
    <mergeCell ref="C1040:N1040"/>
    <mergeCell ref="C1029:E1029"/>
    <mergeCell ref="C1030:E1030"/>
    <mergeCell ref="C1031:E1031"/>
    <mergeCell ref="C1032:E1032"/>
    <mergeCell ref="C1033:E1033"/>
    <mergeCell ref="C1034:E1034"/>
    <mergeCell ref="C1023:E1023"/>
    <mergeCell ref="C1024:E1024"/>
    <mergeCell ref="C1025:E1025"/>
    <mergeCell ref="C1026:E1026"/>
    <mergeCell ref="C1027:E1027"/>
    <mergeCell ref="C1028:E1028"/>
    <mergeCell ref="C1053:E1053"/>
    <mergeCell ref="C1054:E1054"/>
    <mergeCell ref="C1055:E1055"/>
    <mergeCell ref="C1056:E1056"/>
    <mergeCell ref="C1057:E1057"/>
    <mergeCell ref="C1058:E1058"/>
    <mergeCell ref="C1047:N1047"/>
    <mergeCell ref="C1048:E1048"/>
    <mergeCell ref="C1049:E1049"/>
    <mergeCell ref="C1050:E1050"/>
    <mergeCell ref="C1051:E1051"/>
    <mergeCell ref="C1052:E1052"/>
    <mergeCell ref="C1041:N1041"/>
    <mergeCell ref="C1042:N1042"/>
    <mergeCell ref="C1043:N1043"/>
    <mergeCell ref="C1044:E1044"/>
    <mergeCell ref="C1045:E1045"/>
    <mergeCell ref="C1046:N1046"/>
    <mergeCell ref="C1072:K1072"/>
    <mergeCell ref="C1073:K1073"/>
    <mergeCell ref="C1074:K1074"/>
    <mergeCell ref="C1075:K1075"/>
    <mergeCell ref="C1076:K1076"/>
    <mergeCell ref="C1077:K1077"/>
    <mergeCell ref="C1065:E1065"/>
    <mergeCell ref="C1066:E1066"/>
    <mergeCell ref="C1067:N1067"/>
    <mergeCell ref="C1068:N1068"/>
    <mergeCell ref="C1069:E1069"/>
    <mergeCell ref="C1071:K1071"/>
    <mergeCell ref="C1059:E1059"/>
    <mergeCell ref="C1060:N1060"/>
    <mergeCell ref="C1061:E1061"/>
    <mergeCell ref="C1062:E1062"/>
    <mergeCell ref="C1063:N1063"/>
    <mergeCell ref="C1064:N1064"/>
    <mergeCell ref="C1090:K1090"/>
    <mergeCell ref="C1091:K1091"/>
    <mergeCell ref="C1092:K1092"/>
    <mergeCell ref="C1093:K1093"/>
    <mergeCell ref="C1094:K1094"/>
    <mergeCell ref="C1095:K1095"/>
    <mergeCell ref="C1084:K1084"/>
    <mergeCell ref="C1085:K1085"/>
    <mergeCell ref="C1086:K1086"/>
    <mergeCell ref="C1087:K1087"/>
    <mergeCell ref="C1088:K1088"/>
    <mergeCell ref="C1089:K1089"/>
    <mergeCell ref="C1078:K1078"/>
    <mergeCell ref="C1079:K1079"/>
    <mergeCell ref="C1080:K1080"/>
    <mergeCell ref="C1081:K1081"/>
    <mergeCell ref="C1082:K1082"/>
    <mergeCell ref="C1083:K1083"/>
    <mergeCell ref="C1108:E1108"/>
    <mergeCell ref="C1110:K1110"/>
    <mergeCell ref="C1111:K1111"/>
    <mergeCell ref="C1112:K1112"/>
    <mergeCell ref="C1113:K1113"/>
    <mergeCell ref="C1114:K1114"/>
    <mergeCell ref="A1102:N1102"/>
    <mergeCell ref="C1103:E1103"/>
    <mergeCell ref="C1104:N1104"/>
    <mergeCell ref="C1105:N1105"/>
    <mergeCell ref="C1106:N1106"/>
    <mergeCell ref="C1107:N1107"/>
    <mergeCell ref="C1096:K1096"/>
    <mergeCell ref="C1097:K1097"/>
    <mergeCell ref="C1098:K1098"/>
    <mergeCell ref="C1099:K1099"/>
    <mergeCell ref="C1100:K1100"/>
    <mergeCell ref="C1101:K1101"/>
    <mergeCell ref="C1127:E1127"/>
    <mergeCell ref="C1128:E1128"/>
    <mergeCell ref="C1129:E1129"/>
    <mergeCell ref="C1130:E1130"/>
    <mergeCell ref="C1131:N1131"/>
    <mergeCell ref="C1132:N1132"/>
    <mergeCell ref="C1121:E1121"/>
    <mergeCell ref="C1122:E1122"/>
    <mergeCell ref="C1123:E1123"/>
    <mergeCell ref="C1124:E1124"/>
    <mergeCell ref="C1125:E1125"/>
    <mergeCell ref="C1126:E1126"/>
    <mergeCell ref="C1115:K1115"/>
    <mergeCell ref="A1116:N1116"/>
    <mergeCell ref="C1117:E1117"/>
    <mergeCell ref="C1118:N1118"/>
    <mergeCell ref="C1119:E1119"/>
    <mergeCell ref="C1120:E1120"/>
    <mergeCell ref="C1145:N1145"/>
    <mergeCell ref="C1146:N1146"/>
    <mergeCell ref="C1147:E1147"/>
    <mergeCell ref="C1148:E1148"/>
    <mergeCell ref="C1149:N1149"/>
    <mergeCell ref="C1150:N1150"/>
    <mergeCell ref="C1139:N1139"/>
    <mergeCell ref="C1140:N1140"/>
    <mergeCell ref="C1141:E1141"/>
    <mergeCell ref="C1142:E1142"/>
    <mergeCell ref="C1143:N1143"/>
    <mergeCell ref="C1144:N1144"/>
    <mergeCell ref="C1133:N1133"/>
    <mergeCell ref="C1134:N1134"/>
    <mergeCell ref="C1135:E1135"/>
    <mergeCell ref="C1136:E1136"/>
    <mergeCell ref="C1137:N1137"/>
    <mergeCell ref="C1138:N1138"/>
    <mergeCell ref="C1163:N1163"/>
    <mergeCell ref="C1164:N1164"/>
    <mergeCell ref="C1165:E1165"/>
    <mergeCell ref="C1166:E1166"/>
    <mergeCell ref="C1167:N1167"/>
    <mergeCell ref="C1168:N1168"/>
    <mergeCell ref="C1157:N1157"/>
    <mergeCell ref="C1158:N1158"/>
    <mergeCell ref="C1159:E1159"/>
    <mergeCell ref="C1160:E1160"/>
    <mergeCell ref="C1161:N1161"/>
    <mergeCell ref="C1162:N1162"/>
    <mergeCell ref="C1151:N1151"/>
    <mergeCell ref="C1152:N1152"/>
    <mergeCell ref="C1153:E1153"/>
    <mergeCell ref="C1154:E1154"/>
    <mergeCell ref="C1155:N1155"/>
    <mergeCell ref="C1156:N1156"/>
    <mergeCell ref="C1181:N1181"/>
    <mergeCell ref="C1182:N1182"/>
    <mergeCell ref="C1183:E1183"/>
    <mergeCell ref="C1184:E1184"/>
    <mergeCell ref="C1185:N1185"/>
    <mergeCell ref="C1186:N1186"/>
    <mergeCell ref="C1175:N1175"/>
    <mergeCell ref="C1176:N1176"/>
    <mergeCell ref="C1177:E1177"/>
    <mergeCell ref="C1178:E1178"/>
    <mergeCell ref="C1179:N1179"/>
    <mergeCell ref="C1180:N1180"/>
    <mergeCell ref="C1169:N1169"/>
    <mergeCell ref="C1170:N1170"/>
    <mergeCell ref="C1171:E1171"/>
    <mergeCell ref="C1172:E1172"/>
    <mergeCell ref="C1173:N1173"/>
    <mergeCell ref="C1174:N1174"/>
    <mergeCell ref="C1199:E1199"/>
    <mergeCell ref="C1200:E1200"/>
    <mergeCell ref="C1201:E1201"/>
    <mergeCell ref="C1202:N1202"/>
    <mergeCell ref="C1203:N1203"/>
    <mergeCell ref="C1204:N1204"/>
    <mergeCell ref="C1193:E1193"/>
    <mergeCell ref="C1194:E1194"/>
    <mergeCell ref="C1195:E1195"/>
    <mergeCell ref="C1196:E1196"/>
    <mergeCell ref="C1197:E1197"/>
    <mergeCell ref="C1198:E1198"/>
    <mergeCell ref="C1187:E1187"/>
    <mergeCell ref="C1188:E1188"/>
    <mergeCell ref="C1189:N1189"/>
    <mergeCell ref="C1190:E1190"/>
    <mergeCell ref="C1191:E1191"/>
    <mergeCell ref="C1192:E1192"/>
    <mergeCell ref="C1217:E1217"/>
    <mergeCell ref="C1218:E1218"/>
    <mergeCell ref="C1219:E1219"/>
    <mergeCell ref="C1220:E1220"/>
    <mergeCell ref="C1221:E1221"/>
    <mergeCell ref="C1222:E1222"/>
    <mergeCell ref="C1211:N1211"/>
    <mergeCell ref="C1212:E1212"/>
    <mergeCell ref="C1213:E1213"/>
    <mergeCell ref="C1214:N1214"/>
    <mergeCell ref="C1215:E1215"/>
    <mergeCell ref="C1216:E1216"/>
    <mergeCell ref="C1205:N1205"/>
    <mergeCell ref="C1206:E1206"/>
    <mergeCell ref="C1207:E1207"/>
    <mergeCell ref="C1208:N1208"/>
    <mergeCell ref="C1209:N1209"/>
    <mergeCell ref="C1210:N1210"/>
    <mergeCell ref="C1235:E1235"/>
    <mergeCell ref="C1236:E1236"/>
    <mergeCell ref="C1237:E1237"/>
    <mergeCell ref="C1238:E1238"/>
    <mergeCell ref="C1239:E1239"/>
    <mergeCell ref="C1240:E1240"/>
    <mergeCell ref="C1229:E1229"/>
    <mergeCell ref="C1230:N1230"/>
    <mergeCell ref="C1231:N1231"/>
    <mergeCell ref="C1232:E1232"/>
    <mergeCell ref="C1233:E1233"/>
    <mergeCell ref="C1234:E1234"/>
    <mergeCell ref="C1223:E1223"/>
    <mergeCell ref="C1224:N1224"/>
    <mergeCell ref="C1225:N1225"/>
    <mergeCell ref="C1226:N1226"/>
    <mergeCell ref="C1227:N1227"/>
    <mergeCell ref="C1228:E1228"/>
    <mergeCell ref="C1253:N1253"/>
    <mergeCell ref="C1254:E1254"/>
    <mergeCell ref="C1255:E1255"/>
    <mergeCell ref="C1256:N1256"/>
    <mergeCell ref="C1257:N1257"/>
    <mergeCell ref="C1258:E1258"/>
    <mergeCell ref="C1247:N1247"/>
    <mergeCell ref="C1248:E1248"/>
    <mergeCell ref="C1249:E1249"/>
    <mergeCell ref="C1250:N1250"/>
    <mergeCell ref="C1251:N1251"/>
    <mergeCell ref="C1252:N1252"/>
    <mergeCell ref="C1241:E1241"/>
    <mergeCell ref="C1242:E1242"/>
    <mergeCell ref="C1243:E1243"/>
    <mergeCell ref="C1244:N1244"/>
    <mergeCell ref="C1245:N1245"/>
    <mergeCell ref="C1246:N1246"/>
    <mergeCell ref="C1271:E1271"/>
    <mergeCell ref="C1272:E1272"/>
    <mergeCell ref="C1273:N1273"/>
    <mergeCell ref="C1274:N1274"/>
    <mergeCell ref="C1275:N1275"/>
    <mergeCell ref="C1276:N1276"/>
    <mergeCell ref="C1265:E1265"/>
    <mergeCell ref="C1266:E1266"/>
    <mergeCell ref="C1267:N1267"/>
    <mergeCell ref="C1268:N1268"/>
    <mergeCell ref="C1269:N1269"/>
    <mergeCell ref="C1270:N1270"/>
    <mergeCell ref="C1259:E1259"/>
    <mergeCell ref="C1260:E1260"/>
    <mergeCell ref="C1261:E1261"/>
    <mergeCell ref="C1262:E1262"/>
    <mergeCell ref="C1263:E1263"/>
    <mergeCell ref="C1264:E1264"/>
    <mergeCell ref="C1289:E1289"/>
    <mergeCell ref="C1290:E1290"/>
    <mergeCell ref="C1291:E1291"/>
    <mergeCell ref="C1292:E1292"/>
    <mergeCell ref="C1293:N1293"/>
    <mergeCell ref="C1294:N1294"/>
    <mergeCell ref="C1283:E1283"/>
    <mergeCell ref="C1284:E1284"/>
    <mergeCell ref="C1285:E1285"/>
    <mergeCell ref="C1286:E1286"/>
    <mergeCell ref="C1287:E1287"/>
    <mergeCell ref="C1288:E1288"/>
    <mergeCell ref="C1277:E1277"/>
    <mergeCell ref="C1278:E1278"/>
    <mergeCell ref="C1279:N1279"/>
    <mergeCell ref="C1280:N1280"/>
    <mergeCell ref="C1281:E1281"/>
    <mergeCell ref="C1282:E1282"/>
    <mergeCell ref="C1308:K1308"/>
    <mergeCell ref="C1309:K1309"/>
    <mergeCell ref="C1310:K1310"/>
    <mergeCell ref="C1311:K1311"/>
    <mergeCell ref="C1312:K1312"/>
    <mergeCell ref="C1313:K1313"/>
    <mergeCell ref="C1302:K1302"/>
    <mergeCell ref="C1303:K1303"/>
    <mergeCell ref="C1304:K1304"/>
    <mergeCell ref="C1305:K1305"/>
    <mergeCell ref="C1306:K1306"/>
    <mergeCell ref="C1307:K1307"/>
    <mergeCell ref="C1295:N1295"/>
    <mergeCell ref="C1296:N1296"/>
    <mergeCell ref="C1297:E1297"/>
    <mergeCell ref="C1299:K1299"/>
    <mergeCell ref="C1300:K1300"/>
    <mergeCell ref="C1301:K1301"/>
    <mergeCell ref="C1326:N1326"/>
    <mergeCell ref="C1327:E1327"/>
    <mergeCell ref="C1328:E1328"/>
    <mergeCell ref="C1329:E1329"/>
    <mergeCell ref="C1330:E1330"/>
    <mergeCell ref="C1331:E1331"/>
    <mergeCell ref="C1320:K1320"/>
    <mergeCell ref="C1321:K1321"/>
    <mergeCell ref="C1322:K1322"/>
    <mergeCell ref="A1323:N1323"/>
    <mergeCell ref="C1324:E1324"/>
    <mergeCell ref="C1325:N1325"/>
    <mergeCell ref="C1314:K1314"/>
    <mergeCell ref="C1315:K1315"/>
    <mergeCell ref="C1316:K1316"/>
    <mergeCell ref="C1317:K1317"/>
    <mergeCell ref="C1318:K1318"/>
    <mergeCell ref="C1319:K1319"/>
    <mergeCell ref="C1344:E1344"/>
    <mergeCell ref="C1345:N1345"/>
    <mergeCell ref="C1346:N1346"/>
    <mergeCell ref="C1347:N1347"/>
    <mergeCell ref="C1348:N1348"/>
    <mergeCell ref="C1349:E1349"/>
    <mergeCell ref="C1338:E1338"/>
    <mergeCell ref="C1339:N1339"/>
    <mergeCell ref="C1340:N1340"/>
    <mergeCell ref="C1341:N1341"/>
    <mergeCell ref="C1342:N1342"/>
    <mergeCell ref="C1343:E1343"/>
    <mergeCell ref="C1332:E1332"/>
    <mergeCell ref="C1333:E1333"/>
    <mergeCell ref="C1334:E1334"/>
    <mergeCell ref="C1335:E1335"/>
    <mergeCell ref="C1336:E1336"/>
    <mergeCell ref="C1337:E1337"/>
    <mergeCell ref="C1362:E1362"/>
    <mergeCell ref="C1363:E1363"/>
    <mergeCell ref="C1364:N1364"/>
    <mergeCell ref="C1365:N1365"/>
    <mergeCell ref="C1366:N1366"/>
    <mergeCell ref="C1367:N1367"/>
    <mergeCell ref="C1356:E1356"/>
    <mergeCell ref="C1357:E1357"/>
    <mergeCell ref="C1358:E1358"/>
    <mergeCell ref="C1359:E1359"/>
    <mergeCell ref="C1360:E1360"/>
    <mergeCell ref="C1361:E1361"/>
    <mergeCell ref="C1350:E1350"/>
    <mergeCell ref="C1351:N1351"/>
    <mergeCell ref="C1352:E1352"/>
    <mergeCell ref="C1353:E1353"/>
    <mergeCell ref="C1354:E1354"/>
    <mergeCell ref="C1355:E1355"/>
    <mergeCell ref="C1380:E1380"/>
    <mergeCell ref="C1381:E1381"/>
    <mergeCell ref="C1382:E1382"/>
    <mergeCell ref="C1383:E1383"/>
    <mergeCell ref="C1384:N1384"/>
    <mergeCell ref="C1385:N1385"/>
    <mergeCell ref="C1374:E1374"/>
    <mergeCell ref="C1375:E1375"/>
    <mergeCell ref="C1376:E1376"/>
    <mergeCell ref="C1377:E1377"/>
    <mergeCell ref="C1378:E1378"/>
    <mergeCell ref="C1379:E1379"/>
    <mergeCell ref="C1368:E1368"/>
    <mergeCell ref="C1369:E1369"/>
    <mergeCell ref="C1370:N1370"/>
    <mergeCell ref="C1371:N1371"/>
    <mergeCell ref="C1372:E1372"/>
    <mergeCell ref="C1373:E1373"/>
    <mergeCell ref="C1398:N1398"/>
    <mergeCell ref="C1399:N1399"/>
    <mergeCell ref="C1400:E1400"/>
    <mergeCell ref="C1401:E1401"/>
    <mergeCell ref="C1402:N1402"/>
    <mergeCell ref="C1403:E1403"/>
    <mergeCell ref="C1392:N1392"/>
    <mergeCell ref="C1393:N1393"/>
    <mergeCell ref="C1394:E1394"/>
    <mergeCell ref="C1395:E1395"/>
    <mergeCell ref="C1396:N1396"/>
    <mergeCell ref="C1397:N1397"/>
    <mergeCell ref="C1386:N1386"/>
    <mergeCell ref="C1387:N1387"/>
    <mergeCell ref="C1388:E1388"/>
    <mergeCell ref="C1389:E1389"/>
    <mergeCell ref="C1390:N1390"/>
    <mergeCell ref="C1391:N1391"/>
    <mergeCell ref="C1416:N1416"/>
    <mergeCell ref="C1417:N1417"/>
    <mergeCell ref="C1418:N1418"/>
    <mergeCell ref="C1419:E1419"/>
    <mergeCell ref="C1420:E1420"/>
    <mergeCell ref="C1421:N1421"/>
    <mergeCell ref="C1410:E1410"/>
    <mergeCell ref="C1411:E1411"/>
    <mergeCell ref="C1412:E1412"/>
    <mergeCell ref="C1413:E1413"/>
    <mergeCell ref="C1414:E1414"/>
    <mergeCell ref="C1415:N1415"/>
    <mergeCell ref="C1404:E1404"/>
    <mergeCell ref="C1405:E1405"/>
    <mergeCell ref="C1406:E1406"/>
    <mergeCell ref="C1407:E1407"/>
    <mergeCell ref="C1408:E1408"/>
    <mergeCell ref="C1409:E1409"/>
    <mergeCell ref="C1434:E1434"/>
    <mergeCell ref="C1435:E1435"/>
    <mergeCell ref="C1436:E1436"/>
    <mergeCell ref="C1437:E1437"/>
    <mergeCell ref="C1438:E1438"/>
    <mergeCell ref="C1439:E1439"/>
    <mergeCell ref="C1428:N1428"/>
    <mergeCell ref="C1429:E1429"/>
    <mergeCell ref="C1430:E1430"/>
    <mergeCell ref="C1431:E1431"/>
    <mergeCell ref="C1432:E1432"/>
    <mergeCell ref="C1433:E1433"/>
    <mergeCell ref="C1422:N1422"/>
    <mergeCell ref="C1423:N1423"/>
    <mergeCell ref="C1424:N1424"/>
    <mergeCell ref="C1425:E1425"/>
    <mergeCell ref="C1426:E1426"/>
    <mergeCell ref="C1427:N1427"/>
    <mergeCell ref="C1452:E1452"/>
    <mergeCell ref="C1453:N1453"/>
    <mergeCell ref="C1454:N1454"/>
    <mergeCell ref="C1455:N1455"/>
    <mergeCell ref="C1456:N1456"/>
    <mergeCell ref="C1457:E1457"/>
    <mergeCell ref="C1446:E1446"/>
    <mergeCell ref="C1447:N1447"/>
    <mergeCell ref="C1448:N1448"/>
    <mergeCell ref="C1449:N1449"/>
    <mergeCell ref="C1450:N1450"/>
    <mergeCell ref="C1451:E1451"/>
    <mergeCell ref="C1440:E1440"/>
    <mergeCell ref="C1441:N1441"/>
    <mergeCell ref="C1442:N1442"/>
    <mergeCell ref="C1443:N1443"/>
    <mergeCell ref="C1444:N1444"/>
    <mergeCell ref="C1445:E1445"/>
    <mergeCell ref="C1471:K1471"/>
    <mergeCell ref="C1472:K1472"/>
    <mergeCell ref="C1473:K1473"/>
    <mergeCell ref="C1474:K1474"/>
    <mergeCell ref="C1475:K1475"/>
    <mergeCell ref="C1476:K1476"/>
    <mergeCell ref="C1465:K1465"/>
    <mergeCell ref="C1466:K1466"/>
    <mergeCell ref="C1467:K1467"/>
    <mergeCell ref="C1468:K1468"/>
    <mergeCell ref="C1469:K1469"/>
    <mergeCell ref="C1470:K1470"/>
    <mergeCell ref="C1458:E1458"/>
    <mergeCell ref="C1459:N1459"/>
    <mergeCell ref="C1460:N1460"/>
    <mergeCell ref="C1461:N1461"/>
    <mergeCell ref="C1462:N1462"/>
    <mergeCell ref="C1463:E1463"/>
    <mergeCell ref="A1489:N1489"/>
    <mergeCell ref="C1490:E1490"/>
    <mergeCell ref="C1491:N1491"/>
    <mergeCell ref="C1492:E1492"/>
    <mergeCell ref="C1493:E1493"/>
    <mergeCell ref="C1494:E1494"/>
    <mergeCell ref="C1483:K1483"/>
    <mergeCell ref="C1484:K1484"/>
    <mergeCell ref="C1485:K1485"/>
    <mergeCell ref="C1486:K1486"/>
    <mergeCell ref="C1487:K1487"/>
    <mergeCell ref="C1488:K1488"/>
    <mergeCell ref="C1477:K1477"/>
    <mergeCell ref="C1478:K1478"/>
    <mergeCell ref="C1479:K1479"/>
    <mergeCell ref="C1480:K1480"/>
    <mergeCell ref="C1481:K1481"/>
    <mergeCell ref="C1482:K1482"/>
    <mergeCell ref="C1507:N1507"/>
    <mergeCell ref="C1508:E1508"/>
    <mergeCell ref="C1509:E1509"/>
    <mergeCell ref="C1510:N1510"/>
    <mergeCell ref="C1511:N1511"/>
    <mergeCell ref="C1512:E1512"/>
    <mergeCell ref="C1501:E1501"/>
    <mergeCell ref="C1502:E1502"/>
    <mergeCell ref="C1503:E1503"/>
    <mergeCell ref="C1504:N1504"/>
    <mergeCell ref="C1505:N1505"/>
    <mergeCell ref="C1506:N1506"/>
    <mergeCell ref="C1495:E1495"/>
    <mergeCell ref="C1496:E1496"/>
    <mergeCell ref="C1497:E1497"/>
    <mergeCell ref="C1498:E1498"/>
    <mergeCell ref="C1499:E1499"/>
    <mergeCell ref="C1500:E1500"/>
    <mergeCell ref="C1525:E1525"/>
    <mergeCell ref="C1526:E1526"/>
    <mergeCell ref="C1527:E1527"/>
    <mergeCell ref="C1528:E1528"/>
    <mergeCell ref="C1529:E1529"/>
    <mergeCell ref="C1530:N1530"/>
    <mergeCell ref="C1519:E1519"/>
    <mergeCell ref="C1520:E1520"/>
    <mergeCell ref="C1521:E1521"/>
    <mergeCell ref="C1522:E1522"/>
    <mergeCell ref="C1523:E1523"/>
    <mergeCell ref="C1524:E1524"/>
    <mergeCell ref="C1513:E1513"/>
    <mergeCell ref="C1514:N1514"/>
    <mergeCell ref="C1515:E1515"/>
    <mergeCell ref="C1516:E1516"/>
    <mergeCell ref="C1517:N1517"/>
    <mergeCell ref="C1518:E1518"/>
    <mergeCell ref="C1543:N1543"/>
    <mergeCell ref="C1544:N1544"/>
    <mergeCell ref="C1545:N1545"/>
    <mergeCell ref="C1546:N1546"/>
    <mergeCell ref="C1547:E1547"/>
    <mergeCell ref="C1548:E1548"/>
    <mergeCell ref="C1537:N1537"/>
    <mergeCell ref="C1538:N1538"/>
    <mergeCell ref="C1539:N1539"/>
    <mergeCell ref="C1540:N1540"/>
    <mergeCell ref="C1541:E1541"/>
    <mergeCell ref="C1542:E1542"/>
    <mergeCell ref="C1531:E1531"/>
    <mergeCell ref="C1532:E1532"/>
    <mergeCell ref="C1533:N1533"/>
    <mergeCell ref="C1534:N1534"/>
    <mergeCell ref="C1535:E1535"/>
    <mergeCell ref="C1536:E1536"/>
    <mergeCell ref="C1561:E1561"/>
    <mergeCell ref="C1562:E1562"/>
    <mergeCell ref="C1563:E1563"/>
    <mergeCell ref="C1564:E1564"/>
    <mergeCell ref="C1565:E1565"/>
    <mergeCell ref="C1566:N1566"/>
    <mergeCell ref="C1555:E1555"/>
    <mergeCell ref="C1556:E1556"/>
    <mergeCell ref="C1557:E1557"/>
    <mergeCell ref="C1558:E1558"/>
    <mergeCell ref="C1559:E1559"/>
    <mergeCell ref="C1560:E1560"/>
    <mergeCell ref="C1549:N1549"/>
    <mergeCell ref="C1550:N1550"/>
    <mergeCell ref="C1551:E1551"/>
    <mergeCell ref="C1552:E1552"/>
    <mergeCell ref="C1553:N1553"/>
    <mergeCell ref="C1554:E1554"/>
    <mergeCell ref="C1579:E1579"/>
    <mergeCell ref="C1580:E1580"/>
    <mergeCell ref="C1581:E1581"/>
    <mergeCell ref="C1582:N1582"/>
    <mergeCell ref="C1583:N1583"/>
    <mergeCell ref="C1584:N1584"/>
    <mergeCell ref="C1573:E1573"/>
    <mergeCell ref="C1574:E1574"/>
    <mergeCell ref="C1575:E1575"/>
    <mergeCell ref="C1576:E1576"/>
    <mergeCell ref="C1577:E1577"/>
    <mergeCell ref="C1578:E1578"/>
    <mergeCell ref="C1567:N1567"/>
    <mergeCell ref="C1568:N1568"/>
    <mergeCell ref="C1569:N1569"/>
    <mergeCell ref="C1570:E1570"/>
    <mergeCell ref="C1571:E1571"/>
    <mergeCell ref="C1572:N1572"/>
    <mergeCell ref="C1597:E1597"/>
    <mergeCell ref="C1598:E1598"/>
    <mergeCell ref="C1599:E1599"/>
    <mergeCell ref="C1600:E1600"/>
    <mergeCell ref="C1601:E1601"/>
    <mergeCell ref="C1602:N1602"/>
    <mergeCell ref="C1591:E1591"/>
    <mergeCell ref="C1592:E1592"/>
    <mergeCell ref="C1593:E1593"/>
    <mergeCell ref="C1594:E1594"/>
    <mergeCell ref="C1595:E1595"/>
    <mergeCell ref="C1596:E1596"/>
    <mergeCell ref="C1585:N1585"/>
    <mergeCell ref="C1586:E1586"/>
    <mergeCell ref="C1587:E1587"/>
    <mergeCell ref="C1588:N1588"/>
    <mergeCell ref="C1589:N1589"/>
    <mergeCell ref="C1590:E1590"/>
    <mergeCell ref="C1616:K1616"/>
    <mergeCell ref="C1617:K1617"/>
    <mergeCell ref="C1618:K1618"/>
    <mergeCell ref="C1619:K1619"/>
    <mergeCell ref="C1620:K1620"/>
    <mergeCell ref="C1621:K1621"/>
    <mergeCell ref="C1609:E1609"/>
    <mergeCell ref="C1611:K1611"/>
    <mergeCell ref="C1612:K1612"/>
    <mergeCell ref="C1613:K1613"/>
    <mergeCell ref="C1614:K1614"/>
    <mergeCell ref="C1615:K1615"/>
    <mergeCell ref="C1603:E1603"/>
    <mergeCell ref="C1604:E1604"/>
    <mergeCell ref="C1605:N1605"/>
    <mergeCell ref="C1606:N1606"/>
    <mergeCell ref="C1607:N1607"/>
    <mergeCell ref="C1608:N1608"/>
    <mergeCell ref="C1634:K1634"/>
    <mergeCell ref="C1635:K1635"/>
    <mergeCell ref="C1636:K1636"/>
    <mergeCell ref="C1637:K1637"/>
    <mergeCell ref="A1638:N1638"/>
    <mergeCell ref="C1639:E1639"/>
    <mergeCell ref="C1628:K1628"/>
    <mergeCell ref="C1629:K1629"/>
    <mergeCell ref="C1630:K1630"/>
    <mergeCell ref="C1631:K1631"/>
    <mergeCell ref="C1632:K1632"/>
    <mergeCell ref="C1633:K1633"/>
    <mergeCell ref="C1622:K1622"/>
    <mergeCell ref="C1623:K1623"/>
    <mergeCell ref="C1624:K1624"/>
    <mergeCell ref="C1625:K1625"/>
    <mergeCell ref="C1626:K1626"/>
    <mergeCell ref="C1627:K1627"/>
    <mergeCell ref="C1652:E1652"/>
    <mergeCell ref="C1653:N1653"/>
    <mergeCell ref="C1654:N1654"/>
    <mergeCell ref="C1655:N1655"/>
    <mergeCell ref="C1656:N1656"/>
    <mergeCell ref="C1657:E1657"/>
    <mergeCell ref="C1646:E1646"/>
    <mergeCell ref="C1647:E1647"/>
    <mergeCell ref="C1648:E1648"/>
    <mergeCell ref="C1649:E1649"/>
    <mergeCell ref="C1650:E1650"/>
    <mergeCell ref="C1651:E1651"/>
    <mergeCell ref="C1640:N1640"/>
    <mergeCell ref="C1641:E1641"/>
    <mergeCell ref="C1642:E1642"/>
    <mergeCell ref="C1643:E1643"/>
    <mergeCell ref="C1644:E1644"/>
    <mergeCell ref="C1645:E1645"/>
    <mergeCell ref="C1670:E1670"/>
    <mergeCell ref="C1671:E1671"/>
    <mergeCell ref="C1672:E1672"/>
    <mergeCell ref="C1673:E1673"/>
    <mergeCell ref="C1674:E1674"/>
    <mergeCell ref="C1675:E1675"/>
    <mergeCell ref="C1664:E1664"/>
    <mergeCell ref="C1665:N1665"/>
    <mergeCell ref="C1666:E1666"/>
    <mergeCell ref="C1667:E1667"/>
    <mergeCell ref="C1668:E1668"/>
    <mergeCell ref="C1669:E1669"/>
    <mergeCell ref="C1658:E1658"/>
    <mergeCell ref="C1659:N1659"/>
    <mergeCell ref="C1660:N1660"/>
    <mergeCell ref="C1661:N1661"/>
    <mergeCell ref="C1662:N1662"/>
    <mergeCell ref="C1663:E1663"/>
    <mergeCell ref="C1688:E1688"/>
    <mergeCell ref="C1690:K1690"/>
    <mergeCell ref="C1691:K1691"/>
    <mergeCell ref="C1692:K1692"/>
    <mergeCell ref="C1693:K1693"/>
    <mergeCell ref="C1694:K1694"/>
    <mergeCell ref="C1682:E1682"/>
    <mergeCell ref="C1683:E1683"/>
    <mergeCell ref="C1684:N1684"/>
    <mergeCell ref="C1685:N1685"/>
    <mergeCell ref="C1686:N1686"/>
    <mergeCell ref="C1687:N1687"/>
    <mergeCell ref="C1676:E1676"/>
    <mergeCell ref="C1677:E1677"/>
    <mergeCell ref="C1678:N1678"/>
    <mergeCell ref="C1679:N1679"/>
    <mergeCell ref="C1680:N1680"/>
    <mergeCell ref="C1681:N1681"/>
    <mergeCell ref="C1707:K1707"/>
    <mergeCell ref="C1708:K1708"/>
    <mergeCell ref="C1709:K1709"/>
    <mergeCell ref="C1710:K1710"/>
    <mergeCell ref="C1711:K1711"/>
    <mergeCell ref="C1712:K1712"/>
    <mergeCell ref="C1701:K1701"/>
    <mergeCell ref="C1702:K1702"/>
    <mergeCell ref="C1703:K1703"/>
    <mergeCell ref="C1704:K1704"/>
    <mergeCell ref="C1705:K1705"/>
    <mergeCell ref="C1706:K1706"/>
    <mergeCell ref="C1695:K1695"/>
    <mergeCell ref="C1696:K1696"/>
    <mergeCell ref="C1697:K1697"/>
    <mergeCell ref="C1698:K1698"/>
    <mergeCell ref="C1699:K1699"/>
    <mergeCell ref="C1700:K1700"/>
    <mergeCell ref="C1725:E1725"/>
    <mergeCell ref="C1726:E1726"/>
    <mergeCell ref="C1727:E1727"/>
    <mergeCell ref="C1728:E1728"/>
    <mergeCell ref="C1729:N1729"/>
    <mergeCell ref="C1730:E1730"/>
    <mergeCell ref="C1719:E1719"/>
    <mergeCell ref="C1720:E1720"/>
    <mergeCell ref="C1721:E1721"/>
    <mergeCell ref="C1722:E1722"/>
    <mergeCell ref="C1723:E1723"/>
    <mergeCell ref="C1724:E1724"/>
    <mergeCell ref="C1713:K1713"/>
    <mergeCell ref="A1714:N1714"/>
    <mergeCell ref="C1715:E1715"/>
    <mergeCell ref="C1716:N1716"/>
    <mergeCell ref="C1717:E1717"/>
    <mergeCell ref="C1718:E1718"/>
    <mergeCell ref="C1743:E1743"/>
    <mergeCell ref="C1744:E1744"/>
    <mergeCell ref="C1745:N1745"/>
    <mergeCell ref="C1746:E1746"/>
    <mergeCell ref="C1747:E1747"/>
    <mergeCell ref="C1748:E1748"/>
    <mergeCell ref="C1737:E1737"/>
    <mergeCell ref="C1738:E1738"/>
    <mergeCell ref="C1739:E1739"/>
    <mergeCell ref="C1740:E1740"/>
    <mergeCell ref="C1741:E1741"/>
    <mergeCell ref="C1742:N1742"/>
    <mergeCell ref="C1731:E1731"/>
    <mergeCell ref="C1732:N1732"/>
    <mergeCell ref="C1733:E1733"/>
    <mergeCell ref="C1734:E1734"/>
    <mergeCell ref="C1735:E1735"/>
    <mergeCell ref="C1736:E1736"/>
    <mergeCell ref="C1761:E1761"/>
    <mergeCell ref="C1762:E1762"/>
    <mergeCell ref="C1763:E1763"/>
    <mergeCell ref="C1764:E1764"/>
    <mergeCell ref="C1765:E1765"/>
    <mergeCell ref="C1766:E1766"/>
    <mergeCell ref="C1755:N1755"/>
    <mergeCell ref="C1756:E1756"/>
    <mergeCell ref="C1757:E1757"/>
    <mergeCell ref="C1758:N1758"/>
    <mergeCell ref="C1759:E1759"/>
    <mergeCell ref="C1760:E1760"/>
    <mergeCell ref="C1749:E1749"/>
    <mergeCell ref="C1750:E1750"/>
    <mergeCell ref="C1751:E1751"/>
    <mergeCell ref="C1752:E1752"/>
    <mergeCell ref="C1753:E1753"/>
    <mergeCell ref="C1754:E1754"/>
    <mergeCell ref="C1779:E1779"/>
    <mergeCell ref="C1780:E1780"/>
    <mergeCell ref="C1781:E1781"/>
    <mergeCell ref="C1782:E1782"/>
    <mergeCell ref="C1783:N1783"/>
    <mergeCell ref="C1784:N1784"/>
    <mergeCell ref="C1773:N1773"/>
    <mergeCell ref="C1774:E1774"/>
    <mergeCell ref="C1775:E1775"/>
    <mergeCell ref="C1776:E1776"/>
    <mergeCell ref="C1777:E1777"/>
    <mergeCell ref="C1778:E1778"/>
    <mergeCell ref="C1767:E1767"/>
    <mergeCell ref="C1768:N1768"/>
    <mergeCell ref="C1769:N1769"/>
    <mergeCell ref="C1770:E1770"/>
    <mergeCell ref="C1771:E1771"/>
    <mergeCell ref="C1772:N1772"/>
    <mergeCell ref="C1797:E1797"/>
    <mergeCell ref="C1798:E1798"/>
    <mergeCell ref="C1799:E1799"/>
    <mergeCell ref="C1800:E1800"/>
    <mergeCell ref="C1801:N1801"/>
    <mergeCell ref="C1802:N1802"/>
    <mergeCell ref="C1791:N1791"/>
    <mergeCell ref="C1792:E1792"/>
    <mergeCell ref="C1793:E1793"/>
    <mergeCell ref="C1794:E1794"/>
    <mergeCell ref="C1795:E1795"/>
    <mergeCell ref="C1796:E1796"/>
    <mergeCell ref="C1785:E1785"/>
    <mergeCell ref="C1786:E1786"/>
    <mergeCell ref="C1787:N1787"/>
    <mergeCell ref="C1788:N1788"/>
    <mergeCell ref="C1789:E1789"/>
    <mergeCell ref="C1790:E1790"/>
    <mergeCell ref="C1815:N1815"/>
    <mergeCell ref="C1816:N1816"/>
    <mergeCell ref="C1817:E1817"/>
    <mergeCell ref="C1818:E1818"/>
    <mergeCell ref="C1819:N1819"/>
    <mergeCell ref="C1820:E1820"/>
    <mergeCell ref="C1809:E1809"/>
    <mergeCell ref="C1810:E1810"/>
    <mergeCell ref="C1811:E1811"/>
    <mergeCell ref="C1812:E1812"/>
    <mergeCell ref="C1813:E1813"/>
    <mergeCell ref="C1814:E1814"/>
    <mergeCell ref="C1803:E1803"/>
    <mergeCell ref="C1804:E1804"/>
    <mergeCell ref="C1805:N1805"/>
    <mergeCell ref="C1806:E1806"/>
    <mergeCell ref="C1807:E1807"/>
    <mergeCell ref="C1808:E1808"/>
    <mergeCell ref="C1833:E1833"/>
    <mergeCell ref="C1834:E1834"/>
    <mergeCell ref="C1835:E1835"/>
    <mergeCell ref="C1836:E1836"/>
    <mergeCell ref="C1837:E1837"/>
    <mergeCell ref="C1838:E1838"/>
    <mergeCell ref="C1827:E1827"/>
    <mergeCell ref="C1828:E1828"/>
    <mergeCell ref="C1829:N1829"/>
    <mergeCell ref="C1830:E1830"/>
    <mergeCell ref="C1831:E1831"/>
    <mergeCell ref="C1832:N1832"/>
    <mergeCell ref="C1821:E1821"/>
    <mergeCell ref="C1822:E1822"/>
    <mergeCell ref="C1823:E1823"/>
    <mergeCell ref="C1824:E1824"/>
    <mergeCell ref="C1825:E1825"/>
    <mergeCell ref="C1826:E1826"/>
    <mergeCell ref="C1851:E1851"/>
    <mergeCell ref="C1852:E1852"/>
    <mergeCell ref="C1853:E1853"/>
    <mergeCell ref="C1854:E1854"/>
    <mergeCell ref="C1855:N1855"/>
    <mergeCell ref="C1856:N1856"/>
    <mergeCell ref="C1845:N1845"/>
    <mergeCell ref="C1846:E1846"/>
    <mergeCell ref="C1847:E1847"/>
    <mergeCell ref="C1848:E1848"/>
    <mergeCell ref="C1849:E1849"/>
    <mergeCell ref="C1850:E1850"/>
    <mergeCell ref="C1839:E1839"/>
    <mergeCell ref="C1840:E1840"/>
    <mergeCell ref="C1841:E1841"/>
    <mergeCell ref="C1842:N1842"/>
    <mergeCell ref="C1843:E1843"/>
    <mergeCell ref="C1844:E1844"/>
    <mergeCell ref="C1869:N1869"/>
    <mergeCell ref="C1870:N1870"/>
    <mergeCell ref="C1871:E1871"/>
    <mergeCell ref="C1872:E1872"/>
    <mergeCell ref="C1873:E1873"/>
    <mergeCell ref="C1874:E1874"/>
    <mergeCell ref="C1863:N1863"/>
    <mergeCell ref="C1864:N1864"/>
    <mergeCell ref="C1865:N1865"/>
    <mergeCell ref="C1866:E1866"/>
    <mergeCell ref="A1867:N1867"/>
    <mergeCell ref="C1868:E1868"/>
    <mergeCell ref="C1857:E1857"/>
    <mergeCell ref="C1858:E1858"/>
    <mergeCell ref="C1859:N1859"/>
    <mergeCell ref="C1860:E1860"/>
    <mergeCell ref="C1861:E1861"/>
    <mergeCell ref="C1862:N1862"/>
    <mergeCell ref="C1887:N1887"/>
    <mergeCell ref="C1888:N1888"/>
    <mergeCell ref="C1889:E1889"/>
    <mergeCell ref="C1890:E1890"/>
    <mergeCell ref="C1891:E1891"/>
    <mergeCell ref="C1892:E1892"/>
    <mergeCell ref="C1881:E1881"/>
    <mergeCell ref="C1882:E1882"/>
    <mergeCell ref="C1883:N1883"/>
    <mergeCell ref="C1884:N1884"/>
    <mergeCell ref="C1885:E1885"/>
    <mergeCell ref="C1886:E1886"/>
    <mergeCell ref="C1875:E1875"/>
    <mergeCell ref="C1876:E1876"/>
    <mergeCell ref="C1877:E1877"/>
    <mergeCell ref="C1878:E1878"/>
    <mergeCell ref="C1879:E1879"/>
    <mergeCell ref="C1880:E1880"/>
    <mergeCell ref="C1905:E1905"/>
    <mergeCell ref="C1906:E1906"/>
    <mergeCell ref="C1907:E1907"/>
    <mergeCell ref="C1908:E1908"/>
    <mergeCell ref="C1909:E1909"/>
    <mergeCell ref="C1910:E1910"/>
    <mergeCell ref="C1899:E1899"/>
    <mergeCell ref="A1900:N1900"/>
    <mergeCell ref="C1901:E1901"/>
    <mergeCell ref="C1902:N1902"/>
    <mergeCell ref="C1903:N1903"/>
    <mergeCell ref="C1904:E1904"/>
    <mergeCell ref="C1893:E1893"/>
    <mergeCell ref="C1894:E1894"/>
    <mergeCell ref="C1895:E1895"/>
    <mergeCell ref="C1896:E1896"/>
    <mergeCell ref="C1897:E1897"/>
    <mergeCell ref="C1898:N1898"/>
    <mergeCell ref="C1923:E1923"/>
    <mergeCell ref="C1924:E1924"/>
    <mergeCell ref="C1925:N1925"/>
    <mergeCell ref="C1926:N1926"/>
    <mergeCell ref="C1927:E1927"/>
    <mergeCell ref="C1928:E1928"/>
    <mergeCell ref="C1917:N1917"/>
    <mergeCell ref="C1918:E1918"/>
    <mergeCell ref="C1919:E1919"/>
    <mergeCell ref="C1920:N1920"/>
    <mergeCell ref="C1921:N1921"/>
    <mergeCell ref="C1922:N1922"/>
    <mergeCell ref="C1911:E1911"/>
    <mergeCell ref="C1912:E1912"/>
    <mergeCell ref="C1913:E1913"/>
    <mergeCell ref="C1914:E1914"/>
    <mergeCell ref="C1915:E1915"/>
    <mergeCell ref="C1916:N1916"/>
    <mergeCell ref="C1941:N1941"/>
    <mergeCell ref="C1942:E1942"/>
    <mergeCell ref="C1943:E1943"/>
    <mergeCell ref="C1944:N1944"/>
    <mergeCell ref="C1945:N1945"/>
    <mergeCell ref="C1946:E1946"/>
    <mergeCell ref="C1935:E1935"/>
    <mergeCell ref="C1936:E1936"/>
    <mergeCell ref="C1937:E1937"/>
    <mergeCell ref="C1938:E1938"/>
    <mergeCell ref="C1939:E1939"/>
    <mergeCell ref="C1940:N1940"/>
    <mergeCell ref="C1929:N1929"/>
    <mergeCell ref="C1930:N1930"/>
    <mergeCell ref="C1931:E1931"/>
    <mergeCell ref="C1932:E1932"/>
    <mergeCell ref="C1933:E1933"/>
    <mergeCell ref="C1934:E1934"/>
    <mergeCell ref="C1959:E1959"/>
    <mergeCell ref="C1960:E1960"/>
    <mergeCell ref="C1961:E1961"/>
    <mergeCell ref="C1962:E1962"/>
    <mergeCell ref="C1963:E1963"/>
    <mergeCell ref="C1964:E1964"/>
    <mergeCell ref="C1953:N1953"/>
    <mergeCell ref="C1954:E1954"/>
    <mergeCell ref="C1955:E1955"/>
    <mergeCell ref="C1956:N1956"/>
    <mergeCell ref="C1957:N1957"/>
    <mergeCell ref="C1958:E1958"/>
    <mergeCell ref="C1947:E1947"/>
    <mergeCell ref="C1948:N1948"/>
    <mergeCell ref="C1949:N1949"/>
    <mergeCell ref="C1950:E1950"/>
    <mergeCell ref="C1951:E1951"/>
    <mergeCell ref="C1952:N1952"/>
    <mergeCell ref="C1978:K1978"/>
    <mergeCell ref="C1979:K1979"/>
    <mergeCell ref="C1980:K1980"/>
    <mergeCell ref="C1981:K1981"/>
    <mergeCell ref="C1982:K1982"/>
    <mergeCell ref="C1983:K1983"/>
    <mergeCell ref="C1971:N1971"/>
    <mergeCell ref="C1972:E1972"/>
    <mergeCell ref="C1973:E1973"/>
    <mergeCell ref="C1974:N1974"/>
    <mergeCell ref="C1975:N1975"/>
    <mergeCell ref="C1976:E1976"/>
    <mergeCell ref="C1965:E1965"/>
    <mergeCell ref="C1966:E1966"/>
    <mergeCell ref="C1967:E1967"/>
    <mergeCell ref="C1968:E1968"/>
    <mergeCell ref="C1969:E1969"/>
    <mergeCell ref="C1970:N1970"/>
    <mergeCell ref="C1996:K1996"/>
    <mergeCell ref="C1997:K1997"/>
    <mergeCell ref="C1998:K1998"/>
    <mergeCell ref="C1999:K1999"/>
    <mergeCell ref="C2000:K2000"/>
    <mergeCell ref="C2001:K2001"/>
    <mergeCell ref="C1990:K1990"/>
    <mergeCell ref="C1991:K1991"/>
    <mergeCell ref="C1992:K1992"/>
    <mergeCell ref="C1993:K1993"/>
    <mergeCell ref="C1994:K1994"/>
    <mergeCell ref="C1995:K1995"/>
    <mergeCell ref="C1984:K1984"/>
    <mergeCell ref="C1985:K1985"/>
    <mergeCell ref="C1986:K1986"/>
    <mergeCell ref="C1987:K1987"/>
    <mergeCell ref="C1988:K1988"/>
    <mergeCell ref="C1989:K1989"/>
    <mergeCell ref="C2014:E2014"/>
    <mergeCell ref="C2015:E2015"/>
    <mergeCell ref="C2016:E2016"/>
    <mergeCell ref="C2017:E2017"/>
    <mergeCell ref="C2018:E2018"/>
    <mergeCell ref="C2019:E2019"/>
    <mergeCell ref="C2008:E2008"/>
    <mergeCell ref="C2009:E2009"/>
    <mergeCell ref="C2010:E2010"/>
    <mergeCell ref="C2011:E2011"/>
    <mergeCell ref="C2012:E2012"/>
    <mergeCell ref="C2013:E2013"/>
    <mergeCell ref="C2002:K2002"/>
    <mergeCell ref="C2003:K2003"/>
    <mergeCell ref="C2004:K2004"/>
    <mergeCell ref="A2005:N2005"/>
    <mergeCell ref="C2006:E2006"/>
    <mergeCell ref="C2007:N2007"/>
    <mergeCell ref="C2033:K2033"/>
    <mergeCell ref="C2034:K2034"/>
    <mergeCell ref="C2035:K2035"/>
    <mergeCell ref="C2036:K2036"/>
    <mergeCell ref="C2037:K2037"/>
    <mergeCell ref="C2038:K2038"/>
    <mergeCell ref="C2027:K2027"/>
    <mergeCell ref="C2028:K2028"/>
    <mergeCell ref="C2029:K2029"/>
    <mergeCell ref="C2030:K2030"/>
    <mergeCell ref="C2031:K2031"/>
    <mergeCell ref="C2032:K2032"/>
    <mergeCell ref="C2020:N2020"/>
    <mergeCell ref="C2021:E2021"/>
    <mergeCell ref="C2022:E2022"/>
    <mergeCell ref="C2023:N2023"/>
    <mergeCell ref="C2024:E2024"/>
    <mergeCell ref="C2026:K2026"/>
    <mergeCell ref="C2051:E2051"/>
    <mergeCell ref="C2052:E2052"/>
    <mergeCell ref="C2053:E2053"/>
    <mergeCell ref="C2054:E2054"/>
    <mergeCell ref="C2055:E2055"/>
    <mergeCell ref="C2056:E2056"/>
    <mergeCell ref="C2045:K2045"/>
    <mergeCell ref="C2046:K2046"/>
    <mergeCell ref="A2047:N2047"/>
    <mergeCell ref="C2048:E2048"/>
    <mergeCell ref="C2049:N2049"/>
    <mergeCell ref="C2050:E2050"/>
    <mergeCell ref="C2039:K2039"/>
    <mergeCell ref="C2040:K2040"/>
    <mergeCell ref="C2041:K2041"/>
    <mergeCell ref="C2042:K2042"/>
    <mergeCell ref="C2043:K2043"/>
    <mergeCell ref="C2044:K2044"/>
    <mergeCell ref="C2069:E2069"/>
    <mergeCell ref="C2070:E2070"/>
    <mergeCell ref="C2071:N2071"/>
    <mergeCell ref="C2072:N2072"/>
    <mergeCell ref="C2073:E2073"/>
    <mergeCell ref="C2074:E2074"/>
    <mergeCell ref="C2063:E2063"/>
    <mergeCell ref="C2064:E2064"/>
    <mergeCell ref="C2065:N2065"/>
    <mergeCell ref="C2066:N2066"/>
    <mergeCell ref="C2067:N2067"/>
    <mergeCell ref="C2068:N2068"/>
    <mergeCell ref="C2057:E2057"/>
    <mergeCell ref="C2058:E2058"/>
    <mergeCell ref="C2059:N2059"/>
    <mergeCell ref="C2060:N2060"/>
    <mergeCell ref="C2061:N2061"/>
    <mergeCell ref="C2062:N2062"/>
    <mergeCell ref="C2087:N2087"/>
    <mergeCell ref="C2088:N2088"/>
    <mergeCell ref="C2089:E2089"/>
    <mergeCell ref="C2090:E2090"/>
    <mergeCell ref="C2091:N2091"/>
    <mergeCell ref="C2092:E2092"/>
    <mergeCell ref="C2081:E2081"/>
    <mergeCell ref="C2082:E2082"/>
    <mergeCell ref="C2083:N2083"/>
    <mergeCell ref="C2084:N2084"/>
    <mergeCell ref="C2085:E2085"/>
    <mergeCell ref="C2086:E2086"/>
    <mergeCell ref="C2075:N2075"/>
    <mergeCell ref="C2076:N2076"/>
    <mergeCell ref="C2077:E2077"/>
    <mergeCell ref="C2078:E2078"/>
    <mergeCell ref="C2079:N2079"/>
    <mergeCell ref="C2080:N2080"/>
    <mergeCell ref="C2105:E2105"/>
    <mergeCell ref="C2106:N2106"/>
    <mergeCell ref="C2107:E2107"/>
    <mergeCell ref="C2108:E2108"/>
    <mergeCell ref="C2109:E2109"/>
    <mergeCell ref="C2110:E2110"/>
    <mergeCell ref="C2099:E2099"/>
    <mergeCell ref="C2100:E2100"/>
    <mergeCell ref="C2101:N2101"/>
    <mergeCell ref="C2102:N2102"/>
    <mergeCell ref="C2103:E2103"/>
    <mergeCell ref="A2104:N2104"/>
    <mergeCell ref="C2093:E2093"/>
    <mergeCell ref="C2094:E2094"/>
    <mergeCell ref="C2095:E2095"/>
    <mergeCell ref="C2096:E2096"/>
    <mergeCell ref="C2097:E2097"/>
    <mergeCell ref="C2098:E2098"/>
    <mergeCell ref="C2123:E2123"/>
    <mergeCell ref="C2124:E2124"/>
    <mergeCell ref="C2125:N2125"/>
    <mergeCell ref="C2126:N2126"/>
    <mergeCell ref="C2127:E2127"/>
    <mergeCell ref="C2128:E2128"/>
    <mergeCell ref="C2117:E2117"/>
    <mergeCell ref="C2118:E2118"/>
    <mergeCell ref="C2119:N2119"/>
    <mergeCell ref="C2120:N2120"/>
    <mergeCell ref="C2121:N2121"/>
    <mergeCell ref="C2122:N2122"/>
    <mergeCell ref="C2111:E2111"/>
    <mergeCell ref="C2112:E2112"/>
    <mergeCell ref="C2113:E2113"/>
    <mergeCell ref="C2114:E2114"/>
    <mergeCell ref="C2115:E2115"/>
    <mergeCell ref="C2116:E2116"/>
    <mergeCell ref="C2141:E2141"/>
    <mergeCell ref="C2142:E2142"/>
    <mergeCell ref="C2143:E2143"/>
    <mergeCell ref="C2144:E2144"/>
    <mergeCell ref="C2145:E2145"/>
    <mergeCell ref="C2146:N2146"/>
    <mergeCell ref="C2135:E2135"/>
    <mergeCell ref="C2136:E2136"/>
    <mergeCell ref="C2137:E2137"/>
    <mergeCell ref="C2138:E2138"/>
    <mergeCell ref="C2139:E2139"/>
    <mergeCell ref="C2140:E2140"/>
    <mergeCell ref="C2129:N2129"/>
    <mergeCell ref="C2130:E2130"/>
    <mergeCell ref="C2131:E2131"/>
    <mergeCell ref="C2132:N2132"/>
    <mergeCell ref="C2133:N2133"/>
    <mergeCell ref="C2134:E2134"/>
    <mergeCell ref="C2159:E2159"/>
    <mergeCell ref="C2160:E2160"/>
    <mergeCell ref="C2161:N2161"/>
    <mergeCell ref="C2162:N2162"/>
    <mergeCell ref="C2163:E2163"/>
    <mergeCell ref="C2164:E2164"/>
    <mergeCell ref="C2153:E2153"/>
    <mergeCell ref="C2154:E2154"/>
    <mergeCell ref="C2155:N2155"/>
    <mergeCell ref="C2156:N2156"/>
    <mergeCell ref="C2157:N2157"/>
    <mergeCell ref="C2158:N2158"/>
    <mergeCell ref="C2147:E2147"/>
    <mergeCell ref="C2148:E2148"/>
    <mergeCell ref="C2149:N2149"/>
    <mergeCell ref="C2150:N2150"/>
    <mergeCell ref="C2151:N2151"/>
    <mergeCell ref="C2152:N2152"/>
    <mergeCell ref="C2177:E2177"/>
    <mergeCell ref="C2178:E2178"/>
    <mergeCell ref="C2179:E2179"/>
    <mergeCell ref="C2180:E2180"/>
    <mergeCell ref="C2181:E2181"/>
    <mergeCell ref="C2182:E2182"/>
    <mergeCell ref="C2171:N2171"/>
    <mergeCell ref="C2172:N2172"/>
    <mergeCell ref="C2173:E2173"/>
    <mergeCell ref="C2174:E2174"/>
    <mergeCell ref="C2175:N2175"/>
    <mergeCell ref="C2176:N2176"/>
    <mergeCell ref="C2165:N2165"/>
    <mergeCell ref="C2166:N2166"/>
    <mergeCell ref="C2167:N2167"/>
    <mergeCell ref="C2168:N2168"/>
    <mergeCell ref="C2169:E2169"/>
    <mergeCell ref="C2170:E2170"/>
    <mergeCell ref="C2195:E2195"/>
    <mergeCell ref="C2196:E2196"/>
    <mergeCell ref="C2197:E2197"/>
    <mergeCell ref="C2198:E2198"/>
    <mergeCell ref="C2199:E2199"/>
    <mergeCell ref="C2200:E2200"/>
    <mergeCell ref="C2189:N2189"/>
    <mergeCell ref="C2190:E2190"/>
    <mergeCell ref="C2191:E2191"/>
    <mergeCell ref="C2192:N2192"/>
    <mergeCell ref="C2193:E2193"/>
    <mergeCell ref="C2194:E2194"/>
    <mergeCell ref="C2183:E2183"/>
    <mergeCell ref="C2184:E2184"/>
    <mergeCell ref="C2185:E2185"/>
    <mergeCell ref="C2186:E2186"/>
    <mergeCell ref="C2187:E2187"/>
    <mergeCell ref="C2188:E2188"/>
    <mergeCell ref="C2213:E2213"/>
    <mergeCell ref="C2214:E2214"/>
    <mergeCell ref="C2215:E2215"/>
    <mergeCell ref="C2216:E2216"/>
    <mergeCell ref="C2217:E2217"/>
    <mergeCell ref="C2218:E2218"/>
    <mergeCell ref="C2207:E2207"/>
    <mergeCell ref="C2208:N2208"/>
    <mergeCell ref="C2209:N2209"/>
    <mergeCell ref="C2210:E2210"/>
    <mergeCell ref="C2211:E2211"/>
    <mergeCell ref="C2212:E2212"/>
    <mergeCell ref="C2201:E2201"/>
    <mergeCell ref="C2202:N2202"/>
    <mergeCell ref="C2203:N2203"/>
    <mergeCell ref="C2204:N2204"/>
    <mergeCell ref="C2205:N2205"/>
    <mergeCell ref="C2206:E2206"/>
    <mergeCell ref="C2231:E2231"/>
    <mergeCell ref="C2232:E2232"/>
    <mergeCell ref="C2233:E2233"/>
    <mergeCell ref="C2234:E2234"/>
    <mergeCell ref="C2235:E2235"/>
    <mergeCell ref="C2236:E2236"/>
    <mergeCell ref="C2225:N2225"/>
    <mergeCell ref="C2226:E2226"/>
    <mergeCell ref="A2227:N2227"/>
    <mergeCell ref="C2228:E2228"/>
    <mergeCell ref="C2229:N2229"/>
    <mergeCell ref="C2230:N2230"/>
    <mergeCell ref="C2219:N2219"/>
    <mergeCell ref="C2220:N2220"/>
    <mergeCell ref="C2221:N2221"/>
    <mergeCell ref="C2222:N2222"/>
    <mergeCell ref="C2223:E2223"/>
    <mergeCell ref="C2224:E2224"/>
    <mergeCell ref="C2250:K2250"/>
    <mergeCell ref="C2251:K2251"/>
    <mergeCell ref="C2252:K2252"/>
    <mergeCell ref="C2253:K2253"/>
    <mergeCell ref="C2254:K2254"/>
    <mergeCell ref="C2255:K2255"/>
    <mergeCell ref="C2243:N2243"/>
    <mergeCell ref="C2244:N2244"/>
    <mergeCell ref="C2245:E2245"/>
    <mergeCell ref="C2247:K2247"/>
    <mergeCell ref="C2248:K2248"/>
    <mergeCell ref="C2249:K2249"/>
    <mergeCell ref="C2237:E2237"/>
    <mergeCell ref="C2238:E2238"/>
    <mergeCell ref="C2239:E2239"/>
    <mergeCell ref="C2240:E2240"/>
    <mergeCell ref="C2241:E2241"/>
    <mergeCell ref="C2242:E2242"/>
    <mergeCell ref="C2268:K2268"/>
    <mergeCell ref="C2269:K2269"/>
    <mergeCell ref="C2270:K2270"/>
    <mergeCell ref="C2271:K2271"/>
    <mergeCell ref="C2272:K2272"/>
    <mergeCell ref="C2273:K2273"/>
    <mergeCell ref="C2262:K2262"/>
    <mergeCell ref="C2263:K2263"/>
    <mergeCell ref="C2264:K2264"/>
    <mergeCell ref="C2265:K2265"/>
    <mergeCell ref="C2266:K2266"/>
    <mergeCell ref="C2267:K2267"/>
    <mergeCell ref="C2256:K2256"/>
    <mergeCell ref="C2257:K2257"/>
    <mergeCell ref="C2258:K2258"/>
    <mergeCell ref="C2259:K2259"/>
    <mergeCell ref="C2260:K2260"/>
    <mergeCell ref="C2261:K2261"/>
    <mergeCell ref="C2286:E2286"/>
    <mergeCell ref="C2288:K2288"/>
    <mergeCell ref="C2289:K2289"/>
    <mergeCell ref="C2290:K2290"/>
    <mergeCell ref="C2291:K2291"/>
    <mergeCell ref="C2292:K2292"/>
    <mergeCell ref="C2280:E2280"/>
    <mergeCell ref="C2281:N2281"/>
    <mergeCell ref="C2282:E2282"/>
    <mergeCell ref="A2283:N2283"/>
    <mergeCell ref="C2284:E2284"/>
    <mergeCell ref="C2285:N2285"/>
    <mergeCell ref="A2274:N2274"/>
    <mergeCell ref="A2275:N2275"/>
    <mergeCell ref="C2276:E2276"/>
    <mergeCell ref="C2277:N2277"/>
    <mergeCell ref="C2278:N2278"/>
    <mergeCell ref="C2279:E2279"/>
    <mergeCell ref="C2306:K2306"/>
    <mergeCell ref="C2307:K2307"/>
    <mergeCell ref="C2308:K2308"/>
    <mergeCell ref="C2309:K2309"/>
    <mergeCell ref="C2310:K2310"/>
    <mergeCell ref="C2311:K2311"/>
    <mergeCell ref="C2300:K2300"/>
    <mergeCell ref="C2301:K2301"/>
    <mergeCell ref="C2302:K2302"/>
    <mergeCell ref="C2303:K2303"/>
    <mergeCell ref="C2304:K2304"/>
    <mergeCell ref="C2305:K2305"/>
    <mergeCell ref="C2293:K2293"/>
    <mergeCell ref="C2294:K2294"/>
    <mergeCell ref="C2295:K2295"/>
    <mergeCell ref="C2297:K2297"/>
    <mergeCell ref="C2298:K2298"/>
    <mergeCell ref="C2299:K2299"/>
    <mergeCell ref="C2332:L2332"/>
    <mergeCell ref="C2333:L2333"/>
    <mergeCell ref="C2334:L2334"/>
    <mergeCell ref="A2336:N2336"/>
    <mergeCell ref="C2324:K2324"/>
    <mergeCell ref="C2325:K2325"/>
    <mergeCell ref="C2326:K2326"/>
    <mergeCell ref="C2327:K2327"/>
    <mergeCell ref="C2328:K2328"/>
    <mergeCell ref="C2331:L2331"/>
    <mergeCell ref="C2318:K2318"/>
    <mergeCell ref="C2319:K2319"/>
    <mergeCell ref="C2320:K2320"/>
    <mergeCell ref="C2321:K2321"/>
    <mergeCell ref="C2322:K2322"/>
    <mergeCell ref="C2323:K2323"/>
    <mergeCell ref="C2312:K2312"/>
    <mergeCell ref="C2313:K2313"/>
    <mergeCell ref="C2314:K2314"/>
    <mergeCell ref="C2315:K2315"/>
    <mergeCell ref="C2316:K2316"/>
    <mergeCell ref="C2317:K2317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90"/>
  <sheetViews>
    <sheetView topLeftCell="A326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5" width="141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2742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243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243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2743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47.4</v>
      </c>
      <c r="D22" s="182" t="s">
        <v>2744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6.38</v>
      </c>
      <c r="D24" s="182" t="s">
        <v>2745</v>
      </c>
      <c r="E24" s="137" t="s">
        <v>362</v>
      </c>
      <c r="G24" s="108" t="s">
        <v>365</v>
      </c>
      <c r="L24" s="181"/>
      <c r="M24" s="182" t="s">
        <v>2746</v>
      </c>
      <c r="N24" s="137" t="s">
        <v>362</v>
      </c>
    </row>
    <row r="25" spans="1:14" s="108" customFormat="1" ht="12.75" customHeight="1">
      <c r="B25" s="108" t="s">
        <v>3</v>
      </c>
      <c r="C25" s="181">
        <v>20.76</v>
      </c>
      <c r="D25" s="186" t="s">
        <v>2747</v>
      </c>
      <c r="E25" s="137" t="s">
        <v>362</v>
      </c>
      <c r="G25" s="108" t="s">
        <v>367</v>
      </c>
      <c r="L25" s="1155">
        <v>83.64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20.27</v>
      </c>
      <c r="D26" s="186" t="s">
        <v>2748</v>
      </c>
      <c r="E26" s="137" t="s">
        <v>362</v>
      </c>
      <c r="G26" s="108" t="s">
        <v>369</v>
      </c>
      <c r="L26" s="1155">
        <v>0.11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2749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2749</v>
      </c>
    </row>
    <row r="35" spans="1:33" s="108" customFormat="1" ht="33.75" customHeight="1">
      <c r="A35" s="194" t="s">
        <v>122</v>
      </c>
      <c r="B35" s="195" t="s">
        <v>2087</v>
      </c>
      <c r="C35" s="1145" t="s">
        <v>2088</v>
      </c>
      <c r="D35" s="1145"/>
      <c r="E35" s="1145"/>
      <c r="F35" s="196" t="s">
        <v>486</v>
      </c>
      <c r="G35" s="196"/>
      <c r="H35" s="196"/>
      <c r="I35" s="251">
        <v>1</v>
      </c>
      <c r="J35" s="198"/>
      <c r="K35" s="196"/>
      <c r="L35" s="198"/>
      <c r="M35" s="196"/>
      <c r="N35" s="199"/>
      <c r="Z35" s="193"/>
      <c r="AA35" s="200" t="s">
        <v>2088</v>
      </c>
    </row>
    <row r="36" spans="1:33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3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48.29</v>
      </c>
      <c r="K37" s="209">
        <v>1.25</v>
      </c>
      <c r="L37" s="208">
        <v>60.36</v>
      </c>
      <c r="M37" s="207"/>
      <c r="N37" s="210"/>
      <c r="Z37" s="193"/>
      <c r="AA37" s="200"/>
      <c r="AC37" s="109" t="s">
        <v>446</v>
      </c>
    </row>
    <row r="38" spans="1:33" s="108" customFormat="1" ht="12">
      <c r="A38" s="205"/>
      <c r="B38" s="206">
        <v>4</v>
      </c>
      <c r="C38" s="1141" t="s">
        <v>447</v>
      </c>
      <c r="D38" s="1141"/>
      <c r="E38" s="1141"/>
      <c r="F38" s="207"/>
      <c r="G38" s="207"/>
      <c r="H38" s="207"/>
      <c r="I38" s="207"/>
      <c r="J38" s="208">
        <v>6.34</v>
      </c>
      <c r="K38" s="207"/>
      <c r="L38" s="208">
        <v>6.34</v>
      </c>
      <c r="M38" s="207"/>
      <c r="N38" s="210"/>
      <c r="Z38" s="193"/>
      <c r="AA38" s="200"/>
      <c r="AC38" s="109" t="s">
        <v>447</v>
      </c>
    </row>
    <row r="39" spans="1:33" s="108" customFormat="1" ht="12">
      <c r="A39" s="205"/>
      <c r="B39" s="204"/>
      <c r="C39" s="1141" t="s">
        <v>448</v>
      </c>
      <c r="D39" s="1141"/>
      <c r="E39" s="1141"/>
      <c r="F39" s="207" t="s">
        <v>390</v>
      </c>
      <c r="G39" s="248">
        <v>4.8</v>
      </c>
      <c r="H39" s="209">
        <v>1.25</v>
      </c>
      <c r="I39" s="215">
        <v>6</v>
      </c>
      <c r="J39" s="204"/>
      <c r="K39" s="207"/>
      <c r="L39" s="204"/>
      <c r="M39" s="207"/>
      <c r="N39" s="210"/>
      <c r="Z39" s="193"/>
      <c r="AA39" s="200"/>
      <c r="AD39" s="109" t="s">
        <v>448</v>
      </c>
    </row>
    <row r="40" spans="1:33" s="108" customFormat="1" ht="12" customHeight="1">
      <c r="A40" s="205"/>
      <c r="B40" s="204"/>
      <c r="C40" s="1150" t="s">
        <v>391</v>
      </c>
      <c r="D40" s="1150"/>
      <c r="E40" s="1150"/>
      <c r="F40" s="212"/>
      <c r="G40" s="212"/>
      <c r="H40" s="212"/>
      <c r="I40" s="212"/>
      <c r="J40" s="213">
        <v>54.63</v>
      </c>
      <c r="K40" s="212"/>
      <c r="L40" s="213">
        <v>66.7</v>
      </c>
      <c r="M40" s="212"/>
      <c r="N40" s="214"/>
      <c r="Z40" s="193"/>
      <c r="AA40" s="200"/>
      <c r="AE40" s="109" t="s">
        <v>391</v>
      </c>
    </row>
    <row r="41" spans="1:33" s="108" customFormat="1" ht="12">
      <c r="A41" s="205"/>
      <c r="B41" s="204"/>
      <c r="C41" s="1141" t="s">
        <v>392</v>
      </c>
      <c r="D41" s="1141"/>
      <c r="E41" s="1141"/>
      <c r="F41" s="207"/>
      <c r="G41" s="207"/>
      <c r="H41" s="207"/>
      <c r="I41" s="207"/>
      <c r="J41" s="204"/>
      <c r="K41" s="207"/>
      <c r="L41" s="208">
        <v>60.36</v>
      </c>
      <c r="M41" s="207"/>
      <c r="N41" s="210"/>
      <c r="Z41" s="193"/>
      <c r="AA41" s="200"/>
      <c r="AD41" s="109" t="s">
        <v>392</v>
      </c>
    </row>
    <row r="42" spans="1:33" s="108" customFormat="1" ht="22.5" customHeight="1">
      <c r="A42" s="205"/>
      <c r="B42" s="204" t="s">
        <v>1014</v>
      </c>
      <c r="C42" s="1141" t="s">
        <v>1015</v>
      </c>
      <c r="D42" s="1141"/>
      <c r="E42" s="1141"/>
      <c r="F42" s="207" t="s">
        <v>395</v>
      </c>
      <c r="G42" s="215">
        <v>90</v>
      </c>
      <c r="H42" s="207"/>
      <c r="I42" s="215">
        <v>90</v>
      </c>
      <c r="J42" s="204"/>
      <c r="K42" s="207"/>
      <c r="L42" s="208">
        <v>54.32</v>
      </c>
      <c r="M42" s="207"/>
      <c r="N42" s="210"/>
      <c r="Z42" s="193"/>
      <c r="AA42" s="200"/>
      <c r="AD42" s="109" t="s">
        <v>1015</v>
      </c>
    </row>
    <row r="43" spans="1:33" s="108" customFormat="1" ht="22.5" customHeight="1">
      <c r="A43" s="205"/>
      <c r="B43" s="204" t="s">
        <v>1016</v>
      </c>
      <c r="C43" s="1141" t="s">
        <v>1017</v>
      </c>
      <c r="D43" s="1141"/>
      <c r="E43" s="1141"/>
      <c r="F43" s="207" t="s">
        <v>395</v>
      </c>
      <c r="G43" s="215">
        <v>46</v>
      </c>
      <c r="H43" s="207"/>
      <c r="I43" s="215">
        <v>46</v>
      </c>
      <c r="J43" s="204"/>
      <c r="K43" s="207"/>
      <c r="L43" s="208">
        <v>27.77</v>
      </c>
      <c r="M43" s="207"/>
      <c r="N43" s="210"/>
      <c r="Z43" s="193"/>
      <c r="AA43" s="200"/>
      <c r="AD43" s="109" t="s">
        <v>1017</v>
      </c>
    </row>
    <row r="44" spans="1:33" s="108" customFormat="1" ht="12" customHeight="1">
      <c r="A44" s="216"/>
      <c r="B44" s="217"/>
      <c r="C44" s="1145" t="s">
        <v>398</v>
      </c>
      <c r="D44" s="1145"/>
      <c r="E44" s="1145"/>
      <c r="F44" s="196"/>
      <c r="G44" s="196"/>
      <c r="H44" s="196"/>
      <c r="I44" s="196"/>
      <c r="J44" s="198"/>
      <c r="K44" s="196"/>
      <c r="L44" s="218">
        <v>148.79</v>
      </c>
      <c r="M44" s="212"/>
      <c r="N44" s="199"/>
      <c r="Z44" s="193"/>
      <c r="AA44" s="200"/>
      <c r="AF44" s="200" t="s">
        <v>398</v>
      </c>
    </row>
    <row r="45" spans="1:33" s="108" customFormat="1" ht="33.75" customHeight="1">
      <c r="A45" s="194" t="s">
        <v>1675</v>
      </c>
      <c r="B45" s="195" t="s">
        <v>2750</v>
      </c>
      <c r="C45" s="1145" t="s">
        <v>2751</v>
      </c>
      <c r="D45" s="1145"/>
      <c r="E45" s="1145"/>
      <c r="F45" s="196" t="s">
        <v>486</v>
      </c>
      <c r="G45" s="196"/>
      <c r="H45" s="196"/>
      <c r="I45" s="251">
        <v>1</v>
      </c>
      <c r="J45" s="218">
        <v>627.51</v>
      </c>
      <c r="K45" s="196"/>
      <c r="L45" s="218">
        <v>627.51</v>
      </c>
      <c r="M45" s="196"/>
      <c r="N45" s="199"/>
      <c r="Z45" s="193"/>
      <c r="AA45" s="200" t="s">
        <v>2751</v>
      </c>
      <c r="AF45" s="200"/>
    </row>
    <row r="46" spans="1:33" s="108" customFormat="1" ht="12" customHeight="1">
      <c r="A46" s="216"/>
      <c r="B46" s="217"/>
      <c r="C46" s="1141" t="s">
        <v>1043</v>
      </c>
      <c r="D46" s="1141"/>
      <c r="E46" s="1141"/>
      <c r="F46" s="1141"/>
      <c r="G46" s="1141"/>
      <c r="H46" s="1141"/>
      <c r="I46" s="1141"/>
      <c r="J46" s="1141"/>
      <c r="K46" s="1141"/>
      <c r="L46" s="1141"/>
      <c r="M46" s="1141"/>
      <c r="N46" s="1146"/>
      <c r="Z46" s="193"/>
      <c r="AA46" s="200"/>
      <c r="AF46" s="200"/>
      <c r="AG46" s="109" t="s">
        <v>1043</v>
      </c>
    </row>
    <row r="47" spans="1:33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627.51</v>
      </c>
      <c r="M47" s="212"/>
      <c r="N47" s="199"/>
      <c r="Z47" s="193"/>
      <c r="AA47" s="200"/>
      <c r="AF47" s="200" t="s">
        <v>398</v>
      </c>
    </row>
    <row r="48" spans="1:33" s="108" customFormat="1" ht="22.5" customHeight="1">
      <c r="A48" s="194" t="s">
        <v>128</v>
      </c>
      <c r="B48" s="195" t="s">
        <v>2092</v>
      </c>
      <c r="C48" s="1145" t="s">
        <v>2093</v>
      </c>
      <c r="D48" s="1145"/>
      <c r="E48" s="1145"/>
      <c r="F48" s="196" t="s">
        <v>486</v>
      </c>
      <c r="G48" s="196"/>
      <c r="H48" s="196"/>
      <c r="I48" s="251">
        <v>3</v>
      </c>
      <c r="J48" s="198"/>
      <c r="K48" s="196"/>
      <c r="L48" s="198"/>
      <c r="M48" s="196"/>
      <c r="N48" s="199"/>
      <c r="Z48" s="193"/>
      <c r="AA48" s="200" t="s">
        <v>2093</v>
      </c>
      <c r="AF48" s="200"/>
    </row>
    <row r="49" spans="1:33" s="108" customFormat="1" ht="33.75" customHeight="1">
      <c r="A49" s="203"/>
      <c r="B49" s="204" t="s">
        <v>385</v>
      </c>
      <c r="C49" s="1141" t="s">
        <v>386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B49" s="109" t="s">
        <v>386</v>
      </c>
      <c r="AF49" s="200"/>
    </row>
    <row r="50" spans="1:33" s="108" customFormat="1" ht="12">
      <c r="A50" s="205"/>
      <c r="B50" s="206">
        <v>1</v>
      </c>
      <c r="C50" s="1141" t="s">
        <v>446</v>
      </c>
      <c r="D50" s="1141"/>
      <c r="E50" s="1141"/>
      <c r="F50" s="207"/>
      <c r="G50" s="207"/>
      <c r="H50" s="207"/>
      <c r="I50" s="207"/>
      <c r="J50" s="208">
        <v>53.16</v>
      </c>
      <c r="K50" s="209">
        <v>1.25</v>
      </c>
      <c r="L50" s="208">
        <v>199.35</v>
      </c>
      <c r="M50" s="207"/>
      <c r="N50" s="210"/>
      <c r="Z50" s="193"/>
      <c r="AA50" s="200"/>
      <c r="AC50" s="109" t="s">
        <v>446</v>
      </c>
      <c r="AF50" s="200"/>
    </row>
    <row r="51" spans="1:33" s="108" customFormat="1" ht="12">
      <c r="A51" s="205"/>
      <c r="B51" s="206">
        <v>4</v>
      </c>
      <c r="C51" s="1141" t="s">
        <v>447</v>
      </c>
      <c r="D51" s="1141"/>
      <c r="E51" s="1141"/>
      <c r="F51" s="207"/>
      <c r="G51" s="207"/>
      <c r="H51" s="207"/>
      <c r="I51" s="207"/>
      <c r="J51" s="208">
        <v>15.92</v>
      </c>
      <c r="K51" s="207"/>
      <c r="L51" s="208">
        <v>47.76</v>
      </c>
      <c r="M51" s="207"/>
      <c r="N51" s="210"/>
      <c r="Z51" s="193"/>
      <c r="AA51" s="200"/>
      <c r="AC51" s="109" t="s">
        <v>447</v>
      </c>
      <c r="AF51" s="200"/>
    </row>
    <row r="52" spans="1:33" s="108" customFormat="1" ht="12">
      <c r="A52" s="205"/>
      <c r="B52" s="204"/>
      <c r="C52" s="1141" t="s">
        <v>448</v>
      </c>
      <c r="D52" s="1141"/>
      <c r="E52" s="1141"/>
      <c r="F52" s="207" t="s">
        <v>390</v>
      </c>
      <c r="G52" s="215">
        <v>6</v>
      </c>
      <c r="H52" s="209">
        <v>1.25</v>
      </c>
      <c r="I52" s="248">
        <v>22.5</v>
      </c>
      <c r="J52" s="204"/>
      <c r="K52" s="207"/>
      <c r="L52" s="204"/>
      <c r="M52" s="207"/>
      <c r="N52" s="210"/>
      <c r="Z52" s="193"/>
      <c r="AA52" s="200"/>
      <c r="AD52" s="109" t="s">
        <v>448</v>
      </c>
      <c r="AF52" s="200"/>
    </row>
    <row r="53" spans="1:33" s="108" customFormat="1" ht="12" customHeight="1">
      <c r="A53" s="205"/>
      <c r="B53" s="204"/>
      <c r="C53" s="1150" t="s">
        <v>391</v>
      </c>
      <c r="D53" s="1150"/>
      <c r="E53" s="1150"/>
      <c r="F53" s="212"/>
      <c r="G53" s="212"/>
      <c r="H53" s="212"/>
      <c r="I53" s="212"/>
      <c r="J53" s="213">
        <v>69.08</v>
      </c>
      <c r="K53" s="212"/>
      <c r="L53" s="213">
        <v>247.11</v>
      </c>
      <c r="M53" s="212"/>
      <c r="N53" s="214"/>
      <c r="Z53" s="193"/>
      <c r="AA53" s="200"/>
      <c r="AE53" s="109" t="s">
        <v>391</v>
      </c>
      <c r="AF53" s="200"/>
    </row>
    <row r="54" spans="1:33" s="108" customFormat="1" ht="12">
      <c r="A54" s="205"/>
      <c r="B54" s="204"/>
      <c r="C54" s="1141" t="s">
        <v>392</v>
      </c>
      <c r="D54" s="1141"/>
      <c r="E54" s="1141"/>
      <c r="F54" s="207"/>
      <c r="G54" s="207"/>
      <c r="H54" s="207"/>
      <c r="I54" s="207"/>
      <c r="J54" s="204"/>
      <c r="K54" s="207"/>
      <c r="L54" s="208">
        <v>199.35</v>
      </c>
      <c r="M54" s="207"/>
      <c r="N54" s="210"/>
      <c r="Z54" s="193"/>
      <c r="AA54" s="200"/>
      <c r="AD54" s="109" t="s">
        <v>392</v>
      </c>
      <c r="AF54" s="200"/>
    </row>
    <row r="55" spans="1:33" s="108" customFormat="1" ht="22.5" customHeight="1">
      <c r="A55" s="205"/>
      <c r="B55" s="204" t="s">
        <v>2094</v>
      </c>
      <c r="C55" s="1141" t="s">
        <v>2095</v>
      </c>
      <c r="D55" s="1141"/>
      <c r="E55" s="1141"/>
      <c r="F55" s="207" t="s">
        <v>395</v>
      </c>
      <c r="G55" s="215">
        <v>95</v>
      </c>
      <c r="H55" s="207"/>
      <c r="I55" s="215">
        <v>95</v>
      </c>
      <c r="J55" s="204"/>
      <c r="K55" s="207"/>
      <c r="L55" s="208">
        <v>189.38</v>
      </c>
      <c r="M55" s="207"/>
      <c r="N55" s="210"/>
      <c r="Z55" s="193"/>
      <c r="AA55" s="200"/>
      <c r="AD55" s="109" t="s">
        <v>2095</v>
      </c>
      <c r="AF55" s="200"/>
    </row>
    <row r="56" spans="1:33" s="108" customFormat="1" ht="22.5" customHeight="1">
      <c r="A56" s="205"/>
      <c r="B56" s="204" t="s">
        <v>2096</v>
      </c>
      <c r="C56" s="1141" t="s">
        <v>2097</v>
      </c>
      <c r="D56" s="1141"/>
      <c r="E56" s="1141"/>
      <c r="F56" s="207" t="s">
        <v>395</v>
      </c>
      <c r="G56" s="215">
        <v>53</v>
      </c>
      <c r="H56" s="207"/>
      <c r="I56" s="215">
        <v>53</v>
      </c>
      <c r="J56" s="204"/>
      <c r="K56" s="207"/>
      <c r="L56" s="208">
        <v>105.66</v>
      </c>
      <c r="M56" s="207"/>
      <c r="N56" s="210"/>
      <c r="Z56" s="193"/>
      <c r="AA56" s="200"/>
      <c r="AD56" s="109" t="s">
        <v>2097</v>
      </c>
      <c r="AF56" s="200"/>
    </row>
    <row r="57" spans="1:33" s="108" customFormat="1" ht="12" customHeight="1">
      <c r="A57" s="216"/>
      <c r="B57" s="217"/>
      <c r="C57" s="1145" t="s">
        <v>398</v>
      </c>
      <c r="D57" s="1145"/>
      <c r="E57" s="1145"/>
      <c r="F57" s="196"/>
      <c r="G57" s="196"/>
      <c r="H57" s="196"/>
      <c r="I57" s="196"/>
      <c r="J57" s="198"/>
      <c r="K57" s="196"/>
      <c r="L57" s="218">
        <v>542.15</v>
      </c>
      <c r="M57" s="212"/>
      <c r="N57" s="199"/>
      <c r="Z57" s="193"/>
      <c r="AA57" s="200"/>
      <c r="AF57" s="200" t="s">
        <v>398</v>
      </c>
    </row>
    <row r="58" spans="1:33" s="108" customFormat="1" ht="123.75" customHeight="1">
      <c r="A58" s="194" t="s">
        <v>2068</v>
      </c>
      <c r="B58" s="195" t="s">
        <v>2568</v>
      </c>
      <c r="C58" s="1145" t="s">
        <v>2752</v>
      </c>
      <c r="D58" s="1145"/>
      <c r="E58" s="1145"/>
      <c r="F58" s="196" t="s">
        <v>486</v>
      </c>
      <c r="G58" s="196"/>
      <c r="H58" s="196"/>
      <c r="I58" s="251">
        <v>3</v>
      </c>
      <c r="J58" s="218">
        <v>726.24</v>
      </c>
      <c r="K58" s="196"/>
      <c r="L58" s="222">
        <v>2178.7199999999998</v>
      </c>
      <c r="M58" s="196"/>
      <c r="N58" s="199"/>
      <c r="Z58" s="193"/>
      <c r="AA58" s="200" t="s">
        <v>2752</v>
      </c>
      <c r="AF58" s="200"/>
    </row>
    <row r="59" spans="1:33" s="108" customFormat="1" ht="12" customHeight="1">
      <c r="A59" s="216"/>
      <c r="B59" s="217"/>
      <c r="C59" s="1141" t="s">
        <v>1043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F59" s="200"/>
      <c r="AG59" s="109" t="s">
        <v>1043</v>
      </c>
    </row>
    <row r="60" spans="1:33" s="108" customFormat="1" ht="12" customHeight="1">
      <c r="A60" s="216"/>
      <c r="B60" s="217"/>
      <c r="C60" s="1145" t="s">
        <v>398</v>
      </c>
      <c r="D60" s="1145"/>
      <c r="E60" s="1145"/>
      <c r="F60" s="196"/>
      <c r="G60" s="196"/>
      <c r="H60" s="196"/>
      <c r="I60" s="196"/>
      <c r="J60" s="198"/>
      <c r="K60" s="196"/>
      <c r="L60" s="222">
        <v>2178.7199999999998</v>
      </c>
      <c r="M60" s="212"/>
      <c r="N60" s="199"/>
      <c r="Z60" s="193"/>
      <c r="AA60" s="200"/>
      <c r="AF60" s="200" t="s">
        <v>398</v>
      </c>
    </row>
    <row r="61" spans="1:33" s="108" customFormat="1" ht="33.75" customHeight="1">
      <c r="A61" s="194" t="s">
        <v>134</v>
      </c>
      <c r="B61" s="195" t="s">
        <v>2753</v>
      </c>
      <c r="C61" s="1145" t="s">
        <v>2754</v>
      </c>
      <c r="D61" s="1145"/>
      <c r="E61" s="1145"/>
      <c r="F61" s="196" t="s">
        <v>486</v>
      </c>
      <c r="G61" s="196"/>
      <c r="H61" s="196"/>
      <c r="I61" s="251">
        <v>1</v>
      </c>
      <c r="J61" s="198"/>
      <c r="K61" s="196"/>
      <c r="L61" s="198"/>
      <c r="M61" s="196"/>
      <c r="N61" s="199"/>
      <c r="Z61" s="193"/>
      <c r="AA61" s="200" t="s">
        <v>2754</v>
      </c>
      <c r="AF61" s="200"/>
    </row>
    <row r="62" spans="1:33" s="108" customFormat="1" ht="33.75" customHeight="1">
      <c r="A62" s="203"/>
      <c r="B62" s="204" t="s">
        <v>385</v>
      </c>
      <c r="C62" s="1141" t="s">
        <v>386</v>
      </c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6"/>
      <c r="Z62" s="193"/>
      <c r="AA62" s="200"/>
      <c r="AB62" s="109" t="s">
        <v>386</v>
      </c>
      <c r="AF62" s="200"/>
    </row>
    <row r="63" spans="1:33" s="108" customFormat="1" ht="12">
      <c r="A63" s="205"/>
      <c r="B63" s="206">
        <v>1</v>
      </c>
      <c r="C63" s="1141" t="s">
        <v>446</v>
      </c>
      <c r="D63" s="1141"/>
      <c r="E63" s="1141"/>
      <c r="F63" s="207"/>
      <c r="G63" s="207"/>
      <c r="H63" s="207"/>
      <c r="I63" s="207"/>
      <c r="J63" s="208">
        <v>72.430000000000007</v>
      </c>
      <c r="K63" s="209">
        <v>1.25</v>
      </c>
      <c r="L63" s="208">
        <v>90.54</v>
      </c>
      <c r="M63" s="207"/>
      <c r="N63" s="210"/>
      <c r="Z63" s="193"/>
      <c r="AA63" s="200"/>
      <c r="AC63" s="109" t="s">
        <v>446</v>
      </c>
      <c r="AF63" s="200"/>
    </row>
    <row r="64" spans="1:33" s="108" customFormat="1" ht="12">
      <c r="A64" s="205"/>
      <c r="B64" s="206">
        <v>4</v>
      </c>
      <c r="C64" s="1141" t="s">
        <v>447</v>
      </c>
      <c r="D64" s="1141"/>
      <c r="E64" s="1141"/>
      <c r="F64" s="207"/>
      <c r="G64" s="207"/>
      <c r="H64" s="207"/>
      <c r="I64" s="207"/>
      <c r="J64" s="208">
        <v>8.8800000000000008</v>
      </c>
      <c r="K64" s="207"/>
      <c r="L64" s="208">
        <v>8.8800000000000008</v>
      </c>
      <c r="M64" s="207"/>
      <c r="N64" s="210"/>
      <c r="Z64" s="193"/>
      <c r="AA64" s="200"/>
      <c r="AC64" s="109" t="s">
        <v>447</v>
      </c>
      <c r="AF64" s="200"/>
    </row>
    <row r="65" spans="1:33" s="108" customFormat="1" ht="12">
      <c r="A65" s="205"/>
      <c r="B65" s="204"/>
      <c r="C65" s="1141" t="s">
        <v>448</v>
      </c>
      <c r="D65" s="1141"/>
      <c r="E65" s="1141"/>
      <c r="F65" s="207" t="s">
        <v>390</v>
      </c>
      <c r="G65" s="248">
        <v>7.2</v>
      </c>
      <c r="H65" s="209">
        <v>1.25</v>
      </c>
      <c r="I65" s="215">
        <v>9</v>
      </c>
      <c r="J65" s="204"/>
      <c r="K65" s="207"/>
      <c r="L65" s="204"/>
      <c r="M65" s="207"/>
      <c r="N65" s="210"/>
      <c r="Z65" s="193"/>
      <c r="AA65" s="200"/>
      <c r="AD65" s="109" t="s">
        <v>448</v>
      </c>
      <c r="AF65" s="200"/>
    </row>
    <row r="66" spans="1:33" s="108" customFormat="1" ht="12" customHeight="1">
      <c r="A66" s="205"/>
      <c r="B66" s="204"/>
      <c r="C66" s="1150" t="s">
        <v>391</v>
      </c>
      <c r="D66" s="1150"/>
      <c r="E66" s="1150"/>
      <c r="F66" s="212"/>
      <c r="G66" s="212"/>
      <c r="H66" s="212"/>
      <c r="I66" s="212"/>
      <c r="J66" s="213">
        <v>81.31</v>
      </c>
      <c r="K66" s="212"/>
      <c r="L66" s="213">
        <v>99.42</v>
      </c>
      <c r="M66" s="212"/>
      <c r="N66" s="214"/>
      <c r="Z66" s="193"/>
      <c r="AA66" s="200"/>
      <c r="AE66" s="109" t="s">
        <v>391</v>
      </c>
      <c r="AF66" s="200"/>
    </row>
    <row r="67" spans="1:33" s="108" customFormat="1" ht="12">
      <c r="A67" s="205"/>
      <c r="B67" s="204"/>
      <c r="C67" s="1141" t="s">
        <v>392</v>
      </c>
      <c r="D67" s="1141"/>
      <c r="E67" s="1141"/>
      <c r="F67" s="207"/>
      <c r="G67" s="207"/>
      <c r="H67" s="207"/>
      <c r="I67" s="207"/>
      <c r="J67" s="204"/>
      <c r="K67" s="207"/>
      <c r="L67" s="208">
        <v>90.54</v>
      </c>
      <c r="M67" s="207"/>
      <c r="N67" s="210"/>
      <c r="Z67" s="193"/>
      <c r="AA67" s="200"/>
      <c r="AD67" s="109" t="s">
        <v>392</v>
      </c>
      <c r="AF67" s="200"/>
    </row>
    <row r="68" spans="1:33" s="108" customFormat="1" ht="22.5" customHeight="1">
      <c r="A68" s="205"/>
      <c r="B68" s="204" t="s">
        <v>1014</v>
      </c>
      <c r="C68" s="1141" t="s">
        <v>1015</v>
      </c>
      <c r="D68" s="1141"/>
      <c r="E68" s="1141"/>
      <c r="F68" s="207" t="s">
        <v>395</v>
      </c>
      <c r="G68" s="215">
        <v>90</v>
      </c>
      <c r="H68" s="207"/>
      <c r="I68" s="215">
        <v>90</v>
      </c>
      <c r="J68" s="204"/>
      <c r="K68" s="207"/>
      <c r="L68" s="208">
        <v>81.489999999999995</v>
      </c>
      <c r="M68" s="207"/>
      <c r="N68" s="210"/>
      <c r="Z68" s="193"/>
      <c r="AA68" s="200"/>
      <c r="AD68" s="109" t="s">
        <v>1015</v>
      </c>
      <c r="AF68" s="200"/>
    </row>
    <row r="69" spans="1:33" s="108" customFormat="1" ht="22.5" customHeight="1">
      <c r="A69" s="205"/>
      <c r="B69" s="204" t="s">
        <v>1016</v>
      </c>
      <c r="C69" s="1141" t="s">
        <v>1017</v>
      </c>
      <c r="D69" s="1141"/>
      <c r="E69" s="1141"/>
      <c r="F69" s="207" t="s">
        <v>395</v>
      </c>
      <c r="G69" s="215">
        <v>46</v>
      </c>
      <c r="H69" s="207"/>
      <c r="I69" s="215">
        <v>46</v>
      </c>
      <c r="J69" s="204"/>
      <c r="K69" s="207"/>
      <c r="L69" s="208">
        <v>41.65</v>
      </c>
      <c r="M69" s="207"/>
      <c r="N69" s="210"/>
      <c r="Z69" s="193"/>
      <c r="AA69" s="200"/>
      <c r="AD69" s="109" t="s">
        <v>1017</v>
      </c>
      <c r="AF69" s="200"/>
    </row>
    <row r="70" spans="1:33" s="108" customFormat="1" ht="12" customHeight="1">
      <c r="A70" s="216"/>
      <c r="B70" s="217"/>
      <c r="C70" s="1145" t="s">
        <v>398</v>
      </c>
      <c r="D70" s="1145"/>
      <c r="E70" s="1145"/>
      <c r="F70" s="196"/>
      <c r="G70" s="196"/>
      <c r="H70" s="196"/>
      <c r="I70" s="196"/>
      <c r="J70" s="198"/>
      <c r="K70" s="196"/>
      <c r="L70" s="218">
        <v>222.56</v>
      </c>
      <c r="M70" s="212"/>
      <c r="N70" s="199"/>
      <c r="Z70" s="193"/>
      <c r="AA70" s="200"/>
      <c r="AF70" s="200" t="s">
        <v>398</v>
      </c>
    </row>
    <row r="71" spans="1:33" s="108" customFormat="1" ht="22.5" customHeight="1">
      <c r="A71" s="194" t="s">
        <v>2075</v>
      </c>
      <c r="B71" s="195" t="s">
        <v>2755</v>
      </c>
      <c r="C71" s="1145" t="s">
        <v>2756</v>
      </c>
      <c r="D71" s="1145"/>
      <c r="E71" s="1145"/>
      <c r="F71" s="196" t="s">
        <v>486</v>
      </c>
      <c r="G71" s="196"/>
      <c r="H71" s="196"/>
      <c r="I71" s="251">
        <v>1</v>
      </c>
      <c r="J71" s="218">
        <v>97.47</v>
      </c>
      <c r="K71" s="196"/>
      <c r="L71" s="218">
        <v>97.47</v>
      </c>
      <c r="M71" s="196"/>
      <c r="N71" s="199"/>
      <c r="Z71" s="193"/>
      <c r="AA71" s="200" t="s">
        <v>2756</v>
      </c>
      <c r="AF71" s="200"/>
    </row>
    <row r="72" spans="1:33" s="108" customFormat="1" ht="12" customHeight="1">
      <c r="A72" s="216"/>
      <c r="B72" s="217"/>
      <c r="C72" s="1141" t="s">
        <v>1043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F72" s="200"/>
      <c r="AG72" s="109" t="s">
        <v>1043</v>
      </c>
    </row>
    <row r="73" spans="1:33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97.47</v>
      </c>
      <c r="M73" s="212"/>
      <c r="N73" s="199"/>
      <c r="Z73" s="193"/>
      <c r="AA73" s="200"/>
      <c r="AF73" s="200" t="s">
        <v>398</v>
      </c>
    </row>
    <row r="74" spans="1:33" s="108" customFormat="1" ht="22.5" customHeight="1">
      <c r="A74" s="194" t="s">
        <v>140</v>
      </c>
      <c r="B74" s="195" t="s">
        <v>2757</v>
      </c>
      <c r="C74" s="1145" t="s">
        <v>2758</v>
      </c>
      <c r="D74" s="1145"/>
      <c r="E74" s="1145"/>
      <c r="F74" s="196" t="s">
        <v>486</v>
      </c>
      <c r="G74" s="196"/>
      <c r="H74" s="196"/>
      <c r="I74" s="251">
        <v>1</v>
      </c>
      <c r="J74" s="198"/>
      <c r="K74" s="196"/>
      <c r="L74" s="198"/>
      <c r="M74" s="196"/>
      <c r="N74" s="199"/>
      <c r="Z74" s="193"/>
      <c r="AA74" s="200" t="s">
        <v>2758</v>
      </c>
      <c r="AF74" s="200"/>
    </row>
    <row r="75" spans="1:33" s="108" customFormat="1" ht="33.75" customHeight="1">
      <c r="A75" s="203"/>
      <c r="B75" s="204" t="s">
        <v>385</v>
      </c>
      <c r="C75" s="1141" t="s">
        <v>386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109" t="s">
        <v>386</v>
      </c>
      <c r="AF75" s="200"/>
    </row>
    <row r="76" spans="1:33" s="108" customFormat="1" ht="12">
      <c r="A76" s="205"/>
      <c r="B76" s="206">
        <v>1</v>
      </c>
      <c r="C76" s="1141" t="s">
        <v>446</v>
      </c>
      <c r="D76" s="1141"/>
      <c r="E76" s="1141"/>
      <c r="F76" s="207"/>
      <c r="G76" s="207"/>
      <c r="H76" s="207"/>
      <c r="I76" s="207"/>
      <c r="J76" s="208">
        <v>17.059999999999999</v>
      </c>
      <c r="K76" s="209">
        <v>1.25</v>
      </c>
      <c r="L76" s="208">
        <v>21.33</v>
      </c>
      <c r="M76" s="207"/>
      <c r="N76" s="210"/>
      <c r="Z76" s="193"/>
      <c r="AA76" s="200"/>
      <c r="AC76" s="109" t="s">
        <v>446</v>
      </c>
      <c r="AF76" s="200"/>
    </row>
    <row r="77" spans="1:33" s="108" customFormat="1" ht="12">
      <c r="A77" s="205"/>
      <c r="B77" s="206">
        <v>4</v>
      </c>
      <c r="C77" s="1141" t="s">
        <v>447</v>
      </c>
      <c r="D77" s="1141"/>
      <c r="E77" s="1141"/>
      <c r="F77" s="207"/>
      <c r="G77" s="207"/>
      <c r="H77" s="207"/>
      <c r="I77" s="207"/>
      <c r="J77" s="208">
        <v>0.34</v>
      </c>
      <c r="K77" s="207"/>
      <c r="L77" s="208">
        <v>0.34</v>
      </c>
      <c r="M77" s="207"/>
      <c r="N77" s="210"/>
      <c r="Z77" s="193"/>
      <c r="AA77" s="200"/>
      <c r="AC77" s="109" t="s">
        <v>447</v>
      </c>
      <c r="AF77" s="200"/>
    </row>
    <row r="78" spans="1:33" s="108" customFormat="1" ht="12">
      <c r="A78" s="205"/>
      <c r="B78" s="204"/>
      <c r="C78" s="1141" t="s">
        <v>448</v>
      </c>
      <c r="D78" s="1141"/>
      <c r="E78" s="1141"/>
      <c r="F78" s="207" t="s">
        <v>390</v>
      </c>
      <c r="G78" s="215">
        <v>2</v>
      </c>
      <c r="H78" s="209">
        <v>1.25</v>
      </c>
      <c r="I78" s="248">
        <v>2.5</v>
      </c>
      <c r="J78" s="204"/>
      <c r="K78" s="207"/>
      <c r="L78" s="204"/>
      <c r="M78" s="207"/>
      <c r="N78" s="210"/>
      <c r="Z78" s="193"/>
      <c r="AA78" s="200"/>
      <c r="AD78" s="109" t="s">
        <v>448</v>
      </c>
      <c r="AF78" s="200"/>
    </row>
    <row r="79" spans="1:33" s="108" customFormat="1" ht="12" customHeight="1">
      <c r="A79" s="205"/>
      <c r="B79" s="204"/>
      <c r="C79" s="1150" t="s">
        <v>391</v>
      </c>
      <c r="D79" s="1150"/>
      <c r="E79" s="1150"/>
      <c r="F79" s="212"/>
      <c r="G79" s="212"/>
      <c r="H79" s="212"/>
      <c r="I79" s="212"/>
      <c r="J79" s="213">
        <v>17.399999999999999</v>
      </c>
      <c r="K79" s="212"/>
      <c r="L79" s="213">
        <v>21.67</v>
      </c>
      <c r="M79" s="212"/>
      <c r="N79" s="214"/>
      <c r="Z79" s="193"/>
      <c r="AA79" s="200"/>
      <c r="AE79" s="109" t="s">
        <v>391</v>
      </c>
      <c r="AF79" s="200"/>
    </row>
    <row r="80" spans="1:33" s="108" customFormat="1" ht="12">
      <c r="A80" s="205"/>
      <c r="B80" s="204"/>
      <c r="C80" s="1141" t="s">
        <v>392</v>
      </c>
      <c r="D80" s="1141"/>
      <c r="E80" s="1141"/>
      <c r="F80" s="207"/>
      <c r="G80" s="207"/>
      <c r="H80" s="207"/>
      <c r="I80" s="207"/>
      <c r="J80" s="204"/>
      <c r="K80" s="207"/>
      <c r="L80" s="208">
        <v>21.33</v>
      </c>
      <c r="M80" s="207"/>
      <c r="N80" s="210"/>
      <c r="Z80" s="193"/>
      <c r="AA80" s="200"/>
      <c r="AD80" s="109" t="s">
        <v>392</v>
      </c>
      <c r="AF80" s="200"/>
    </row>
    <row r="81" spans="1:33" s="108" customFormat="1" ht="22.5" customHeight="1">
      <c r="A81" s="205"/>
      <c r="B81" s="204" t="s">
        <v>1014</v>
      </c>
      <c r="C81" s="1141" t="s">
        <v>1015</v>
      </c>
      <c r="D81" s="1141"/>
      <c r="E81" s="1141"/>
      <c r="F81" s="207" t="s">
        <v>395</v>
      </c>
      <c r="G81" s="215">
        <v>90</v>
      </c>
      <c r="H81" s="207"/>
      <c r="I81" s="215">
        <v>90</v>
      </c>
      <c r="J81" s="204"/>
      <c r="K81" s="207"/>
      <c r="L81" s="208">
        <v>19.2</v>
      </c>
      <c r="M81" s="207"/>
      <c r="N81" s="210"/>
      <c r="Z81" s="193"/>
      <c r="AA81" s="200"/>
      <c r="AD81" s="109" t="s">
        <v>1015</v>
      </c>
      <c r="AF81" s="200"/>
    </row>
    <row r="82" spans="1:33" s="108" customFormat="1" ht="22.5" customHeight="1">
      <c r="A82" s="205"/>
      <c r="B82" s="204" t="s">
        <v>1016</v>
      </c>
      <c r="C82" s="1141" t="s">
        <v>1017</v>
      </c>
      <c r="D82" s="1141"/>
      <c r="E82" s="1141"/>
      <c r="F82" s="207" t="s">
        <v>395</v>
      </c>
      <c r="G82" s="215">
        <v>46</v>
      </c>
      <c r="H82" s="207"/>
      <c r="I82" s="215">
        <v>46</v>
      </c>
      <c r="J82" s="204"/>
      <c r="K82" s="207"/>
      <c r="L82" s="208">
        <v>9.81</v>
      </c>
      <c r="M82" s="207"/>
      <c r="N82" s="210"/>
      <c r="Z82" s="193"/>
      <c r="AA82" s="200"/>
      <c r="AD82" s="109" t="s">
        <v>1017</v>
      </c>
      <c r="AF82" s="200"/>
    </row>
    <row r="83" spans="1:33" s="108" customFormat="1" ht="12" customHeight="1">
      <c r="A83" s="216"/>
      <c r="B83" s="217"/>
      <c r="C83" s="1145" t="s">
        <v>398</v>
      </c>
      <c r="D83" s="1145"/>
      <c r="E83" s="1145"/>
      <c r="F83" s="196"/>
      <c r="G83" s="196"/>
      <c r="H83" s="196"/>
      <c r="I83" s="196"/>
      <c r="J83" s="198"/>
      <c r="K83" s="196"/>
      <c r="L83" s="218">
        <v>50.68</v>
      </c>
      <c r="M83" s="212"/>
      <c r="N83" s="199"/>
      <c r="Z83" s="193"/>
      <c r="AA83" s="200"/>
      <c r="AF83" s="200" t="s">
        <v>398</v>
      </c>
    </row>
    <row r="84" spans="1:33" s="108" customFormat="1" ht="33.75" customHeight="1">
      <c r="A84" s="194" t="s">
        <v>2759</v>
      </c>
      <c r="B84" s="195" t="s">
        <v>2760</v>
      </c>
      <c r="C84" s="1145" t="s">
        <v>2761</v>
      </c>
      <c r="D84" s="1145"/>
      <c r="E84" s="1145"/>
      <c r="F84" s="196" t="s">
        <v>486</v>
      </c>
      <c r="G84" s="196"/>
      <c r="H84" s="196"/>
      <c r="I84" s="251">
        <v>1</v>
      </c>
      <c r="J84" s="218">
        <v>27.67</v>
      </c>
      <c r="K84" s="196"/>
      <c r="L84" s="218">
        <v>27.67</v>
      </c>
      <c r="M84" s="196"/>
      <c r="N84" s="199"/>
      <c r="Z84" s="193"/>
      <c r="AA84" s="200" t="s">
        <v>2761</v>
      </c>
      <c r="AF84" s="200"/>
    </row>
    <row r="85" spans="1:33" s="108" customFormat="1" ht="12" customHeight="1">
      <c r="A85" s="216"/>
      <c r="B85" s="217"/>
      <c r="C85" s="1141" t="s">
        <v>1043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F85" s="200"/>
      <c r="AG85" s="109" t="s">
        <v>1043</v>
      </c>
    </row>
    <row r="86" spans="1:33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27.67</v>
      </c>
      <c r="M86" s="212"/>
      <c r="N86" s="199"/>
      <c r="Z86" s="193"/>
      <c r="AA86" s="200"/>
      <c r="AF86" s="200" t="s">
        <v>398</v>
      </c>
    </row>
    <row r="87" spans="1:33" s="108" customFormat="1" ht="12" customHeight="1">
      <c r="A87" s="194" t="s">
        <v>146</v>
      </c>
      <c r="B87" s="195" t="s">
        <v>1038</v>
      </c>
      <c r="C87" s="1145" t="s">
        <v>1039</v>
      </c>
      <c r="D87" s="1145"/>
      <c r="E87" s="1145"/>
      <c r="F87" s="196" t="s">
        <v>486</v>
      </c>
      <c r="G87" s="196"/>
      <c r="H87" s="196"/>
      <c r="I87" s="251">
        <v>2</v>
      </c>
      <c r="J87" s="198"/>
      <c r="K87" s="196"/>
      <c r="L87" s="198"/>
      <c r="M87" s="196"/>
      <c r="N87" s="199"/>
      <c r="Z87" s="193"/>
      <c r="AA87" s="200" t="s">
        <v>1039</v>
      </c>
      <c r="AF87" s="200"/>
    </row>
    <row r="88" spans="1:33" s="108" customFormat="1" ht="33.75" customHeight="1">
      <c r="A88" s="203"/>
      <c r="B88" s="204" t="s">
        <v>385</v>
      </c>
      <c r="C88" s="1141" t="s">
        <v>386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B88" s="109" t="s">
        <v>386</v>
      </c>
      <c r="AF88" s="200"/>
    </row>
    <row r="89" spans="1:33" s="108" customFormat="1" ht="12">
      <c r="A89" s="205"/>
      <c r="B89" s="206">
        <v>1</v>
      </c>
      <c r="C89" s="1141" t="s">
        <v>446</v>
      </c>
      <c r="D89" s="1141"/>
      <c r="E89" s="1141"/>
      <c r="F89" s="207"/>
      <c r="G89" s="207"/>
      <c r="H89" s="207"/>
      <c r="I89" s="207"/>
      <c r="J89" s="208">
        <v>10.220000000000001</v>
      </c>
      <c r="K89" s="209">
        <v>1.25</v>
      </c>
      <c r="L89" s="208">
        <v>25.55</v>
      </c>
      <c r="M89" s="207"/>
      <c r="N89" s="210"/>
      <c r="Z89" s="193"/>
      <c r="AA89" s="200"/>
      <c r="AC89" s="109" t="s">
        <v>446</v>
      </c>
      <c r="AF89" s="200"/>
    </row>
    <row r="90" spans="1:33" s="108" customFormat="1" ht="12">
      <c r="A90" s="205"/>
      <c r="B90" s="206">
        <v>4</v>
      </c>
      <c r="C90" s="1141" t="s">
        <v>447</v>
      </c>
      <c r="D90" s="1141"/>
      <c r="E90" s="1141"/>
      <c r="F90" s="207"/>
      <c r="G90" s="207"/>
      <c r="H90" s="207"/>
      <c r="I90" s="207"/>
      <c r="J90" s="208">
        <v>0.38</v>
      </c>
      <c r="K90" s="207"/>
      <c r="L90" s="208">
        <v>0.76</v>
      </c>
      <c r="M90" s="207"/>
      <c r="N90" s="210"/>
      <c r="Z90" s="193"/>
      <c r="AA90" s="200"/>
      <c r="AC90" s="109" t="s">
        <v>447</v>
      </c>
      <c r="AF90" s="200"/>
    </row>
    <row r="91" spans="1:33" s="108" customFormat="1" ht="12">
      <c r="A91" s="205"/>
      <c r="B91" s="204"/>
      <c r="C91" s="1141" t="s">
        <v>448</v>
      </c>
      <c r="D91" s="1141"/>
      <c r="E91" s="1141"/>
      <c r="F91" s="207" t="s">
        <v>390</v>
      </c>
      <c r="G91" s="209">
        <v>1.03</v>
      </c>
      <c r="H91" s="209">
        <v>1.25</v>
      </c>
      <c r="I91" s="254">
        <v>2.5750000000000002</v>
      </c>
      <c r="J91" s="204"/>
      <c r="K91" s="207"/>
      <c r="L91" s="204"/>
      <c r="M91" s="207"/>
      <c r="N91" s="210"/>
      <c r="Z91" s="193"/>
      <c r="AA91" s="200"/>
      <c r="AD91" s="109" t="s">
        <v>448</v>
      </c>
      <c r="AF91" s="200"/>
    </row>
    <row r="92" spans="1:33" s="108" customFormat="1" ht="12" customHeight="1">
      <c r="A92" s="205"/>
      <c r="B92" s="204"/>
      <c r="C92" s="1150" t="s">
        <v>391</v>
      </c>
      <c r="D92" s="1150"/>
      <c r="E92" s="1150"/>
      <c r="F92" s="212"/>
      <c r="G92" s="212"/>
      <c r="H92" s="212"/>
      <c r="I92" s="212"/>
      <c r="J92" s="213">
        <v>10.6</v>
      </c>
      <c r="K92" s="212"/>
      <c r="L92" s="213">
        <v>26.31</v>
      </c>
      <c r="M92" s="212"/>
      <c r="N92" s="214"/>
      <c r="Z92" s="193"/>
      <c r="AA92" s="200"/>
      <c r="AE92" s="109" t="s">
        <v>391</v>
      </c>
      <c r="AF92" s="200"/>
    </row>
    <row r="93" spans="1:33" s="108" customFormat="1" ht="12">
      <c r="A93" s="205"/>
      <c r="B93" s="204"/>
      <c r="C93" s="1141" t="s">
        <v>392</v>
      </c>
      <c r="D93" s="1141"/>
      <c r="E93" s="1141"/>
      <c r="F93" s="207"/>
      <c r="G93" s="207"/>
      <c r="H93" s="207"/>
      <c r="I93" s="207"/>
      <c r="J93" s="204"/>
      <c r="K93" s="207"/>
      <c r="L93" s="208">
        <v>25.55</v>
      </c>
      <c r="M93" s="207"/>
      <c r="N93" s="210"/>
      <c r="Z93" s="193"/>
      <c r="AA93" s="200"/>
      <c r="AD93" s="109" t="s">
        <v>392</v>
      </c>
      <c r="AF93" s="200"/>
    </row>
    <row r="94" spans="1:33" s="108" customFormat="1" ht="22.5" customHeight="1">
      <c r="A94" s="205"/>
      <c r="B94" s="204" t="s">
        <v>885</v>
      </c>
      <c r="C94" s="1141" t="s">
        <v>886</v>
      </c>
      <c r="D94" s="1141"/>
      <c r="E94" s="1141"/>
      <c r="F94" s="207" t="s">
        <v>395</v>
      </c>
      <c r="G94" s="215">
        <v>97</v>
      </c>
      <c r="H94" s="207"/>
      <c r="I94" s="215">
        <v>97</v>
      </c>
      <c r="J94" s="204"/>
      <c r="K94" s="207"/>
      <c r="L94" s="208">
        <v>24.78</v>
      </c>
      <c r="M94" s="207"/>
      <c r="N94" s="210"/>
      <c r="Z94" s="193"/>
      <c r="AA94" s="200"/>
      <c r="AD94" s="109" t="s">
        <v>886</v>
      </c>
      <c r="AF94" s="200"/>
    </row>
    <row r="95" spans="1:33" s="108" customFormat="1" ht="22.5" customHeight="1">
      <c r="A95" s="205"/>
      <c r="B95" s="204" t="s">
        <v>887</v>
      </c>
      <c r="C95" s="1141" t="s">
        <v>888</v>
      </c>
      <c r="D95" s="1141"/>
      <c r="E95" s="1141"/>
      <c r="F95" s="207" t="s">
        <v>395</v>
      </c>
      <c r="G95" s="215">
        <v>51</v>
      </c>
      <c r="H95" s="207"/>
      <c r="I95" s="215">
        <v>51</v>
      </c>
      <c r="J95" s="204"/>
      <c r="K95" s="207"/>
      <c r="L95" s="208">
        <v>13.03</v>
      </c>
      <c r="M95" s="207"/>
      <c r="N95" s="210"/>
      <c r="Z95" s="193"/>
      <c r="AA95" s="200"/>
      <c r="AD95" s="109" t="s">
        <v>888</v>
      </c>
      <c r="AF95" s="200"/>
    </row>
    <row r="96" spans="1:33" s="108" customFormat="1" ht="12" customHeight="1">
      <c r="A96" s="216"/>
      <c r="B96" s="217"/>
      <c r="C96" s="1145" t="s">
        <v>398</v>
      </c>
      <c r="D96" s="1145"/>
      <c r="E96" s="1145"/>
      <c r="F96" s="196"/>
      <c r="G96" s="196"/>
      <c r="H96" s="196"/>
      <c r="I96" s="196"/>
      <c r="J96" s="198"/>
      <c r="K96" s="196"/>
      <c r="L96" s="218">
        <v>64.12</v>
      </c>
      <c r="M96" s="212"/>
      <c r="N96" s="199"/>
      <c r="Z96" s="193"/>
      <c r="AA96" s="200"/>
      <c r="AF96" s="200" t="s">
        <v>398</v>
      </c>
    </row>
    <row r="97" spans="1:34" s="108" customFormat="1" ht="22.5" customHeight="1">
      <c r="A97" s="194" t="s">
        <v>2762</v>
      </c>
      <c r="B97" s="195" t="s">
        <v>1078</v>
      </c>
      <c r="C97" s="1145" t="s">
        <v>2581</v>
      </c>
      <c r="D97" s="1145"/>
      <c r="E97" s="1145"/>
      <c r="F97" s="196" t="s">
        <v>486</v>
      </c>
      <c r="G97" s="196"/>
      <c r="H97" s="196"/>
      <c r="I97" s="251">
        <v>2</v>
      </c>
      <c r="J97" s="218">
        <v>230.51</v>
      </c>
      <c r="K97" s="196"/>
      <c r="L97" s="218">
        <v>461.02</v>
      </c>
      <c r="M97" s="196"/>
      <c r="N97" s="199"/>
      <c r="Z97" s="193"/>
      <c r="AA97" s="200" t="s">
        <v>2581</v>
      </c>
      <c r="AF97" s="200"/>
    </row>
    <row r="98" spans="1:34" s="108" customFormat="1" ht="12" customHeight="1">
      <c r="A98" s="216"/>
      <c r="B98" s="217"/>
      <c r="C98" s="1141" t="s">
        <v>1043</v>
      </c>
      <c r="D98" s="1141"/>
      <c r="E98" s="1141"/>
      <c r="F98" s="1141"/>
      <c r="G98" s="1141"/>
      <c r="H98" s="1141"/>
      <c r="I98" s="1141"/>
      <c r="J98" s="1141"/>
      <c r="K98" s="1141"/>
      <c r="L98" s="1141"/>
      <c r="M98" s="1141"/>
      <c r="N98" s="1146"/>
      <c r="Z98" s="193"/>
      <c r="AA98" s="200"/>
      <c r="AF98" s="200"/>
      <c r="AG98" s="109" t="s">
        <v>1043</v>
      </c>
    </row>
    <row r="99" spans="1:34" s="108" customFormat="1" ht="12" customHeight="1">
      <c r="A99" s="216"/>
      <c r="B99" s="217"/>
      <c r="C99" s="1145" t="s">
        <v>398</v>
      </c>
      <c r="D99" s="1145"/>
      <c r="E99" s="1145"/>
      <c r="F99" s="196"/>
      <c r="G99" s="196"/>
      <c r="H99" s="196"/>
      <c r="I99" s="196"/>
      <c r="J99" s="198"/>
      <c r="K99" s="196"/>
      <c r="L99" s="218">
        <v>461.02</v>
      </c>
      <c r="M99" s="212"/>
      <c r="N99" s="199"/>
      <c r="Z99" s="193"/>
      <c r="AA99" s="200"/>
      <c r="AF99" s="200" t="s">
        <v>398</v>
      </c>
    </row>
    <row r="100" spans="1:34" s="108" customFormat="1" ht="45" customHeight="1">
      <c r="A100" s="194" t="s">
        <v>473</v>
      </c>
      <c r="B100" s="195" t="s">
        <v>2571</v>
      </c>
      <c r="C100" s="1145" t="s">
        <v>2572</v>
      </c>
      <c r="D100" s="1145"/>
      <c r="E100" s="1145"/>
      <c r="F100" s="196" t="s">
        <v>486</v>
      </c>
      <c r="G100" s="196"/>
      <c r="H100" s="196"/>
      <c r="I100" s="251">
        <v>4</v>
      </c>
      <c r="J100" s="198"/>
      <c r="K100" s="196"/>
      <c r="L100" s="198"/>
      <c r="M100" s="196"/>
      <c r="N100" s="199"/>
      <c r="Z100" s="193"/>
      <c r="AA100" s="200" t="s">
        <v>2572</v>
      </c>
      <c r="AF100" s="200"/>
    </row>
    <row r="101" spans="1:34" s="108" customFormat="1" ht="12">
      <c r="A101" s="201"/>
      <c r="B101" s="202"/>
      <c r="C101" s="1141" t="s">
        <v>2441</v>
      </c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6"/>
      <c r="Z101" s="193"/>
      <c r="AA101" s="200"/>
      <c r="AF101" s="200"/>
      <c r="AH101" s="109" t="s">
        <v>2441</v>
      </c>
    </row>
    <row r="102" spans="1:34" s="108" customFormat="1" ht="33.75" customHeight="1">
      <c r="A102" s="203"/>
      <c r="B102" s="204" t="s">
        <v>385</v>
      </c>
      <c r="C102" s="1141" t="s">
        <v>386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  <c r="Z102" s="193"/>
      <c r="AA102" s="200"/>
      <c r="AB102" s="109" t="s">
        <v>386</v>
      </c>
      <c r="AF102" s="200"/>
    </row>
    <row r="103" spans="1:34" s="108" customFormat="1" ht="12">
      <c r="A103" s="205"/>
      <c r="B103" s="206">
        <v>1</v>
      </c>
      <c r="C103" s="1141" t="s">
        <v>446</v>
      </c>
      <c r="D103" s="1141"/>
      <c r="E103" s="1141"/>
      <c r="F103" s="207"/>
      <c r="G103" s="207"/>
      <c r="H103" s="207"/>
      <c r="I103" s="207"/>
      <c r="J103" s="208">
        <v>16.16</v>
      </c>
      <c r="K103" s="209">
        <v>1.25</v>
      </c>
      <c r="L103" s="208">
        <v>80.8</v>
      </c>
      <c r="M103" s="207"/>
      <c r="N103" s="210"/>
      <c r="Z103" s="193"/>
      <c r="AA103" s="200"/>
      <c r="AC103" s="109" t="s">
        <v>446</v>
      </c>
      <c r="AF103" s="200"/>
    </row>
    <row r="104" spans="1:34" s="108" customFormat="1" ht="12">
      <c r="A104" s="205"/>
      <c r="B104" s="206">
        <v>4</v>
      </c>
      <c r="C104" s="1141" t="s">
        <v>447</v>
      </c>
      <c r="D104" s="1141"/>
      <c r="E104" s="1141"/>
      <c r="F104" s="207"/>
      <c r="G104" s="207"/>
      <c r="H104" s="207"/>
      <c r="I104" s="207"/>
      <c r="J104" s="208">
        <v>3.08</v>
      </c>
      <c r="K104" s="207"/>
      <c r="L104" s="208">
        <v>12.32</v>
      </c>
      <c r="M104" s="207"/>
      <c r="N104" s="210"/>
      <c r="Z104" s="193"/>
      <c r="AA104" s="200"/>
      <c r="AC104" s="109" t="s">
        <v>447</v>
      </c>
      <c r="AF104" s="200"/>
    </row>
    <row r="105" spans="1:34" s="108" customFormat="1" ht="12">
      <c r="A105" s="205"/>
      <c r="B105" s="204"/>
      <c r="C105" s="1141" t="s">
        <v>448</v>
      </c>
      <c r="D105" s="1141"/>
      <c r="E105" s="1141"/>
      <c r="F105" s="207" t="s">
        <v>390</v>
      </c>
      <c r="G105" s="209">
        <v>1.68</v>
      </c>
      <c r="H105" s="209">
        <v>1.25</v>
      </c>
      <c r="I105" s="248">
        <v>8.4</v>
      </c>
      <c r="J105" s="204"/>
      <c r="K105" s="207"/>
      <c r="L105" s="204"/>
      <c r="M105" s="207"/>
      <c r="N105" s="210"/>
      <c r="Z105" s="193"/>
      <c r="AA105" s="200"/>
      <c r="AD105" s="109" t="s">
        <v>448</v>
      </c>
      <c r="AF105" s="200"/>
    </row>
    <row r="106" spans="1:34" s="108" customFormat="1" ht="12" customHeight="1">
      <c r="A106" s="205"/>
      <c r="B106" s="204"/>
      <c r="C106" s="1150" t="s">
        <v>391</v>
      </c>
      <c r="D106" s="1150"/>
      <c r="E106" s="1150"/>
      <c r="F106" s="212"/>
      <c r="G106" s="212"/>
      <c r="H106" s="212"/>
      <c r="I106" s="212"/>
      <c r="J106" s="213">
        <v>19.239999999999998</v>
      </c>
      <c r="K106" s="212"/>
      <c r="L106" s="213">
        <v>93.12</v>
      </c>
      <c r="M106" s="212"/>
      <c r="N106" s="214"/>
      <c r="Z106" s="193"/>
      <c r="AA106" s="200"/>
      <c r="AE106" s="109" t="s">
        <v>391</v>
      </c>
      <c r="AF106" s="200"/>
    </row>
    <row r="107" spans="1:34" s="108" customFormat="1" ht="12">
      <c r="A107" s="205"/>
      <c r="B107" s="204"/>
      <c r="C107" s="1141" t="s">
        <v>392</v>
      </c>
      <c r="D107" s="1141"/>
      <c r="E107" s="1141"/>
      <c r="F107" s="207"/>
      <c r="G107" s="207"/>
      <c r="H107" s="207"/>
      <c r="I107" s="207"/>
      <c r="J107" s="204"/>
      <c r="K107" s="207"/>
      <c r="L107" s="208">
        <v>80.8</v>
      </c>
      <c r="M107" s="207"/>
      <c r="N107" s="210"/>
      <c r="Z107" s="193"/>
      <c r="AA107" s="200"/>
      <c r="AD107" s="109" t="s">
        <v>392</v>
      </c>
      <c r="AF107" s="200"/>
    </row>
    <row r="108" spans="1:34" s="108" customFormat="1" ht="22.5" customHeight="1">
      <c r="A108" s="205"/>
      <c r="B108" s="204" t="s">
        <v>1014</v>
      </c>
      <c r="C108" s="1141" t="s">
        <v>1015</v>
      </c>
      <c r="D108" s="1141"/>
      <c r="E108" s="1141"/>
      <c r="F108" s="207" t="s">
        <v>395</v>
      </c>
      <c r="G108" s="215">
        <v>90</v>
      </c>
      <c r="H108" s="207"/>
      <c r="I108" s="215">
        <v>90</v>
      </c>
      <c r="J108" s="204"/>
      <c r="K108" s="207"/>
      <c r="L108" s="208">
        <v>72.72</v>
      </c>
      <c r="M108" s="207"/>
      <c r="N108" s="210"/>
      <c r="Z108" s="193"/>
      <c r="AA108" s="200"/>
      <c r="AD108" s="109" t="s">
        <v>1015</v>
      </c>
      <c r="AF108" s="200"/>
    </row>
    <row r="109" spans="1:34" s="108" customFormat="1" ht="22.5" customHeight="1">
      <c r="A109" s="205"/>
      <c r="B109" s="204" t="s">
        <v>1016</v>
      </c>
      <c r="C109" s="1141" t="s">
        <v>1017</v>
      </c>
      <c r="D109" s="1141"/>
      <c r="E109" s="1141"/>
      <c r="F109" s="207" t="s">
        <v>395</v>
      </c>
      <c r="G109" s="215">
        <v>46</v>
      </c>
      <c r="H109" s="207"/>
      <c r="I109" s="215">
        <v>46</v>
      </c>
      <c r="J109" s="204"/>
      <c r="K109" s="207"/>
      <c r="L109" s="208">
        <v>37.17</v>
      </c>
      <c r="M109" s="207"/>
      <c r="N109" s="210"/>
      <c r="Z109" s="193"/>
      <c r="AA109" s="200"/>
      <c r="AD109" s="109" t="s">
        <v>1017</v>
      </c>
      <c r="AF109" s="200"/>
    </row>
    <row r="110" spans="1:34" s="108" customFormat="1" ht="12" customHeight="1">
      <c r="A110" s="216"/>
      <c r="B110" s="217"/>
      <c r="C110" s="1145" t="s">
        <v>398</v>
      </c>
      <c r="D110" s="1145"/>
      <c r="E110" s="1145"/>
      <c r="F110" s="196"/>
      <c r="G110" s="196"/>
      <c r="H110" s="196"/>
      <c r="I110" s="196"/>
      <c r="J110" s="198"/>
      <c r="K110" s="196"/>
      <c r="L110" s="218">
        <v>203.01</v>
      </c>
      <c r="M110" s="212"/>
      <c r="N110" s="199"/>
      <c r="Z110" s="193"/>
      <c r="AA110" s="200"/>
      <c r="AF110" s="200" t="s">
        <v>398</v>
      </c>
    </row>
    <row r="111" spans="1:34" s="108" customFormat="1" ht="45" customHeight="1">
      <c r="A111" s="194" t="s">
        <v>2763</v>
      </c>
      <c r="B111" s="195" t="s">
        <v>2764</v>
      </c>
      <c r="C111" s="1145" t="s">
        <v>2765</v>
      </c>
      <c r="D111" s="1145"/>
      <c r="E111" s="1145"/>
      <c r="F111" s="196" t="s">
        <v>486</v>
      </c>
      <c r="G111" s="196"/>
      <c r="H111" s="196"/>
      <c r="I111" s="251">
        <v>2</v>
      </c>
      <c r="J111" s="218">
        <v>116.52</v>
      </c>
      <c r="K111" s="196"/>
      <c r="L111" s="218">
        <v>233.04</v>
      </c>
      <c r="M111" s="196"/>
      <c r="N111" s="199"/>
      <c r="Z111" s="193"/>
      <c r="AA111" s="200" t="s">
        <v>2765</v>
      </c>
      <c r="AF111" s="200"/>
    </row>
    <row r="112" spans="1:34" s="108" customFormat="1" ht="12" customHeight="1">
      <c r="A112" s="216"/>
      <c r="B112" s="217"/>
      <c r="C112" s="1141" t="s">
        <v>1043</v>
      </c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6"/>
      <c r="Z112" s="193"/>
      <c r="AA112" s="200"/>
      <c r="AF112" s="200"/>
      <c r="AG112" s="109" t="s">
        <v>1043</v>
      </c>
    </row>
    <row r="113" spans="1:34" s="108" customFormat="1" ht="12" customHeight="1">
      <c r="A113" s="216"/>
      <c r="B113" s="217"/>
      <c r="C113" s="1145" t="s">
        <v>398</v>
      </c>
      <c r="D113" s="1145"/>
      <c r="E113" s="1145"/>
      <c r="F113" s="196"/>
      <c r="G113" s="196"/>
      <c r="H113" s="196"/>
      <c r="I113" s="196"/>
      <c r="J113" s="198"/>
      <c r="K113" s="196"/>
      <c r="L113" s="218">
        <v>233.04</v>
      </c>
      <c r="M113" s="212"/>
      <c r="N113" s="199"/>
      <c r="Z113" s="193"/>
      <c r="AA113" s="200"/>
      <c r="AF113" s="200" t="s">
        <v>398</v>
      </c>
    </row>
    <row r="114" spans="1:34" s="108" customFormat="1" ht="22.5" customHeight="1">
      <c r="A114" s="194" t="s">
        <v>2089</v>
      </c>
      <c r="B114" s="195" t="s">
        <v>2766</v>
      </c>
      <c r="C114" s="1145" t="s">
        <v>2767</v>
      </c>
      <c r="D114" s="1145"/>
      <c r="E114" s="1145"/>
      <c r="F114" s="196" t="s">
        <v>711</v>
      </c>
      <c r="G114" s="196"/>
      <c r="H114" s="196"/>
      <c r="I114" s="256">
        <v>0.2</v>
      </c>
      <c r="J114" s="218">
        <v>601.32000000000005</v>
      </c>
      <c r="K114" s="196"/>
      <c r="L114" s="218">
        <v>120.26</v>
      </c>
      <c r="M114" s="196"/>
      <c r="N114" s="199"/>
      <c r="Z114" s="193"/>
      <c r="AA114" s="200" t="s">
        <v>2767</v>
      </c>
      <c r="AF114" s="200"/>
    </row>
    <row r="115" spans="1:34" s="108" customFormat="1" ht="12" customHeight="1">
      <c r="A115" s="216"/>
      <c r="B115" s="217"/>
      <c r="C115" s="1141" t="s">
        <v>1043</v>
      </c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1146"/>
      <c r="Z115" s="193"/>
      <c r="AA115" s="200"/>
      <c r="AF115" s="200"/>
      <c r="AG115" s="109" t="s">
        <v>1043</v>
      </c>
    </row>
    <row r="116" spans="1:34" s="108" customFormat="1" ht="12" customHeight="1">
      <c r="A116" s="201"/>
      <c r="B116" s="202"/>
      <c r="C116" s="1141" t="s">
        <v>1792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F116" s="200"/>
      <c r="AH116" s="109" t="s">
        <v>1792</v>
      </c>
    </row>
    <row r="117" spans="1:34" s="108" customFormat="1" ht="12" customHeight="1">
      <c r="A117" s="216"/>
      <c r="B117" s="217"/>
      <c r="C117" s="1145" t="s">
        <v>398</v>
      </c>
      <c r="D117" s="1145"/>
      <c r="E117" s="1145"/>
      <c r="F117" s="196"/>
      <c r="G117" s="196"/>
      <c r="H117" s="196"/>
      <c r="I117" s="196"/>
      <c r="J117" s="198"/>
      <c r="K117" s="196"/>
      <c r="L117" s="218">
        <v>120.26</v>
      </c>
      <c r="M117" s="212"/>
      <c r="N117" s="199"/>
      <c r="Z117" s="193"/>
      <c r="AA117" s="200"/>
      <c r="AF117" s="200" t="s">
        <v>398</v>
      </c>
    </row>
    <row r="118" spans="1:34" s="108" customFormat="1" ht="56.25" customHeight="1">
      <c r="A118" s="194" t="s">
        <v>483</v>
      </c>
      <c r="B118" s="195" t="s">
        <v>2106</v>
      </c>
      <c r="C118" s="1145" t="s">
        <v>2107</v>
      </c>
      <c r="D118" s="1145"/>
      <c r="E118" s="1145"/>
      <c r="F118" s="196" t="s">
        <v>486</v>
      </c>
      <c r="G118" s="196"/>
      <c r="H118" s="196"/>
      <c r="I118" s="251">
        <v>1</v>
      </c>
      <c r="J118" s="198"/>
      <c r="K118" s="196"/>
      <c r="L118" s="198"/>
      <c r="M118" s="196"/>
      <c r="N118" s="199"/>
      <c r="Z118" s="193"/>
      <c r="AA118" s="200" t="s">
        <v>2107</v>
      </c>
      <c r="AF118" s="200"/>
    </row>
    <row r="119" spans="1:34" s="108" customFormat="1" ht="33.75" customHeight="1">
      <c r="A119" s="203"/>
      <c r="B119" s="204" t="s">
        <v>385</v>
      </c>
      <c r="C119" s="1141" t="s">
        <v>386</v>
      </c>
      <c r="D119" s="1141"/>
      <c r="E119" s="1141"/>
      <c r="F119" s="1141"/>
      <c r="G119" s="1141"/>
      <c r="H119" s="1141"/>
      <c r="I119" s="1141"/>
      <c r="J119" s="1141"/>
      <c r="K119" s="1141"/>
      <c r="L119" s="1141"/>
      <c r="M119" s="1141"/>
      <c r="N119" s="1146"/>
      <c r="Z119" s="193"/>
      <c r="AA119" s="200"/>
      <c r="AB119" s="109" t="s">
        <v>386</v>
      </c>
      <c r="AF119" s="200"/>
    </row>
    <row r="120" spans="1:34" s="108" customFormat="1" ht="12">
      <c r="A120" s="205"/>
      <c r="B120" s="206">
        <v>1</v>
      </c>
      <c r="C120" s="1141" t="s">
        <v>446</v>
      </c>
      <c r="D120" s="1141"/>
      <c r="E120" s="1141"/>
      <c r="F120" s="207"/>
      <c r="G120" s="207"/>
      <c r="H120" s="207"/>
      <c r="I120" s="207"/>
      <c r="J120" s="208">
        <v>9.91</v>
      </c>
      <c r="K120" s="209">
        <v>1.25</v>
      </c>
      <c r="L120" s="208">
        <v>12.39</v>
      </c>
      <c r="M120" s="207"/>
      <c r="N120" s="210"/>
      <c r="Z120" s="193"/>
      <c r="AA120" s="200"/>
      <c r="AC120" s="109" t="s">
        <v>446</v>
      </c>
      <c r="AF120" s="200"/>
    </row>
    <row r="121" spans="1:34" s="108" customFormat="1" ht="12">
      <c r="A121" s="205"/>
      <c r="B121" s="206">
        <v>2</v>
      </c>
      <c r="C121" s="1141" t="s">
        <v>387</v>
      </c>
      <c r="D121" s="1141"/>
      <c r="E121" s="1141"/>
      <c r="F121" s="207"/>
      <c r="G121" s="207"/>
      <c r="H121" s="207"/>
      <c r="I121" s="207"/>
      <c r="J121" s="208">
        <v>5.43</v>
      </c>
      <c r="K121" s="209">
        <v>1.25</v>
      </c>
      <c r="L121" s="208">
        <v>6.79</v>
      </c>
      <c r="M121" s="207"/>
      <c r="N121" s="210"/>
      <c r="Z121" s="193"/>
      <c r="AA121" s="200"/>
      <c r="AC121" s="109" t="s">
        <v>387</v>
      </c>
      <c r="AF121" s="200"/>
    </row>
    <row r="122" spans="1:34" s="108" customFormat="1" ht="12">
      <c r="A122" s="205"/>
      <c r="B122" s="206">
        <v>3</v>
      </c>
      <c r="C122" s="1141" t="s">
        <v>388</v>
      </c>
      <c r="D122" s="1141"/>
      <c r="E122" s="1141"/>
      <c r="F122" s="207"/>
      <c r="G122" s="207"/>
      <c r="H122" s="207"/>
      <c r="I122" s="207"/>
      <c r="J122" s="208">
        <v>0.76</v>
      </c>
      <c r="K122" s="209">
        <v>1.25</v>
      </c>
      <c r="L122" s="208">
        <v>0.95</v>
      </c>
      <c r="M122" s="207"/>
      <c r="N122" s="210"/>
      <c r="Z122" s="193"/>
      <c r="AA122" s="200"/>
      <c r="AC122" s="109" t="s">
        <v>388</v>
      </c>
      <c r="AF122" s="200"/>
    </row>
    <row r="123" spans="1:34" s="108" customFormat="1" ht="12">
      <c r="A123" s="205"/>
      <c r="B123" s="206">
        <v>4</v>
      </c>
      <c r="C123" s="1141" t="s">
        <v>447</v>
      </c>
      <c r="D123" s="1141"/>
      <c r="E123" s="1141"/>
      <c r="F123" s="207"/>
      <c r="G123" s="207"/>
      <c r="H123" s="207"/>
      <c r="I123" s="207"/>
      <c r="J123" s="208">
        <v>0.74</v>
      </c>
      <c r="K123" s="207"/>
      <c r="L123" s="208">
        <v>0.74</v>
      </c>
      <c r="M123" s="207"/>
      <c r="N123" s="210"/>
      <c r="Z123" s="193"/>
      <c r="AA123" s="200"/>
      <c r="AC123" s="109" t="s">
        <v>447</v>
      </c>
      <c r="AF123" s="200"/>
    </row>
    <row r="124" spans="1:34" s="108" customFormat="1" ht="12">
      <c r="A124" s="205"/>
      <c r="B124" s="204"/>
      <c r="C124" s="1141" t="s">
        <v>448</v>
      </c>
      <c r="D124" s="1141"/>
      <c r="E124" s="1141"/>
      <c r="F124" s="207" t="s">
        <v>390</v>
      </c>
      <c r="G124" s="209">
        <v>1.03</v>
      </c>
      <c r="H124" s="209">
        <v>1.25</v>
      </c>
      <c r="I124" s="250">
        <v>1.2875000000000001</v>
      </c>
      <c r="J124" s="204"/>
      <c r="K124" s="207"/>
      <c r="L124" s="204"/>
      <c r="M124" s="207"/>
      <c r="N124" s="210"/>
      <c r="Z124" s="193"/>
      <c r="AA124" s="200"/>
      <c r="AD124" s="109" t="s">
        <v>448</v>
      </c>
      <c r="AF124" s="200"/>
    </row>
    <row r="125" spans="1:34" s="108" customFormat="1" ht="12">
      <c r="A125" s="205"/>
      <c r="B125" s="204"/>
      <c r="C125" s="1141" t="s">
        <v>389</v>
      </c>
      <c r="D125" s="1141"/>
      <c r="E125" s="1141"/>
      <c r="F125" s="207" t="s">
        <v>390</v>
      </c>
      <c r="G125" s="209">
        <v>0.06</v>
      </c>
      <c r="H125" s="209">
        <v>1.25</v>
      </c>
      <c r="I125" s="254">
        <v>7.4999999999999997E-2</v>
      </c>
      <c r="J125" s="204"/>
      <c r="K125" s="207"/>
      <c r="L125" s="204"/>
      <c r="M125" s="207"/>
      <c r="N125" s="210"/>
      <c r="Z125" s="193"/>
      <c r="AA125" s="200"/>
      <c r="AD125" s="109" t="s">
        <v>389</v>
      </c>
      <c r="AF125" s="200"/>
    </row>
    <row r="126" spans="1:34" s="108" customFormat="1" ht="12" customHeight="1">
      <c r="A126" s="205"/>
      <c r="B126" s="204"/>
      <c r="C126" s="1150" t="s">
        <v>391</v>
      </c>
      <c r="D126" s="1150"/>
      <c r="E126" s="1150"/>
      <c r="F126" s="212"/>
      <c r="G126" s="212"/>
      <c r="H126" s="212"/>
      <c r="I126" s="212"/>
      <c r="J126" s="213">
        <v>16.079999999999998</v>
      </c>
      <c r="K126" s="212"/>
      <c r="L126" s="213">
        <v>19.920000000000002</v>
      </c>
      <c r="M126" s="212"/>
      <c r="N126" s="214"/>
      <c r="Z126" s="193"/>
      <c r="AA126" s="200"/>
      <c r="AE126" s="109" t="s">
        <v>391</v>
      </c>
      <c r="AF126" s="200"/>
    </row>
    <row r="127" spans="1:34" s="108" customFormat="1" ht="12">
      <c r="A127" s="205"/>
      <c r="B127" s="204"/>
      <c r="C127" s="1141" t="s">
        <v>392</v>
      </c>
      <c r="D127" s="1141"/>
      <c r="E127" s="1141"/>
      <c r="F127" s="207"/>
      <c r="G127" s="207"/>
      <c r="H127" s="207"/>
      <c r="I127" s="207"/>
      <c r="J127" s="204"/>
      <c r="K127" s="207"/>
      <c r="L127" s="208">
        <v>13.34</v>
      </c>
      <c r="M127" s="207"/>
      <c r="N127" s="210"/>
      <c r="Z127" s="193"/>
      <c r="AA127" s="200"/>
      <c r="AD127" s="109" t="s">
        <v>392</v>
      </c>
      <c r="AF127" s="200"/>
    </row>
    <row r="128" spans="1:34" s="108" customFormat="1" ht="22.5" customHeight="1">
      <c r="A128" s="205"/>
      <c r="B128" s="204" t="s">
        <v>885</v>
      </c>
      <c r="C128" s="1141" t="s">
        <v>886</v>
      </c>
      <c r="D128" s="1141"/>
      <c r="E128" s="1141"/>
      <c r="F128" s="207" t="s">
        <v>395</v>
      </c>
      <c r="G128" s="215">
        <v>97</v>
      </c>
      <c r="H128" s="207"/>
      <c r="I128" s="215">
        <v>97</v>
      </c>
      <c r="J128" s="204"/>
      <c r="K128" s="207"/>
      <c r="L128" s="208">
        <v>12.94</v>
      </c>
      <c r="M128" s="207"/>
      <c r="N128" s="210"/>
      <c r="Z128" s="193"/>
      <c r="AA128" s="200"/>
      <c r="AD128" s="109" t="s">
        <v>886</v>
      </c>
      <c r="AF128" s="200"/>
    </row>
    <row r="129" spans="1:34" s="108" customFormat="1" ht="22.5" customHeight="1">
      <c r="A129" s="205"/>
      <c r="B129" s="204" t="s">
        <v>887</v>
      </c>
      <c r="C129" s="1141" t="s">
        <v>888</v>
      </c>
      <c r="D129" s="1141"/>
      <c r="E129" s="1141"/>
      <c r="F129" s="207" t="s">
        <v>395</v>
      </c>
      <c r="G129" s="215">
        <v>51</v>
      </c>
      <c r="H129" s="207"/>
      <c r="I129" s="215">
        <v>51</v>
      </c>
      <c r="J129" s="204"/>
      <c r="K129" s="207"/>
      <c r="L129" s="208">
        <v>6.8</v>
      </c>
      <c r="M129" s="207"/>
      <c r="N129" s="210"/>
      <c r="Z129" s="193"/>
      <c r="AA129" s="200"/>
      <c r="AD129" s="109" t="s">
        <v>888</v>
      </c>
      <c r="AF129" s="200"/>
    </row>
    <row r="130" spans="1:34" s="108" customFormat="1" ht="12" customHeight="1">
      <c r="A130" s="216"/>
      <c r="B130" s="217"/>
      <c r="C130" s="1145" t="s">
        <v>398</v>
      </c>
      <c r="D130" s="1145"/>
      <c r="E130" s="1145"/>
      <c r="F130" s="196"/>
      <c r="G130" s="196"/>
      <c r="H130" s="196"/>
      <c r="I130" s="196"/>
      <c r="J130" s="198"/>
      <c r="K130" s="196"/>
      <c r="L130" s="218">
        <v>39.659999999999997</v>
      </c>
      <c r="M130" s="212"/>
      <c r="N130" s="199"/>
      <c r="Z130" s="193"/>
      <c r="AA130" s="200"/>
      <c r="AF130" s="200" t="s">
        <v>398</v>
      </c>
    </row>
    <row r="131" spans="1:34" s="108" customFormat="1" ht="22.5" customHeight="1">
      <c r="A131" s="194" t="s">
        <v>2098</v>
      </c>
      <c r="B131" s="195" t="s">
        <v>2768</v>
      </c>
      <c r="C131" s="1145" t="s">
        <v>2769</v>
      </c>
      <c r="D131" s="1145"/>
      <c r="E131" s="1145"/>
      <c r="F131" s="196" t="s">
        <v>711</v>
      </c>
      <c r="G131" s="196"/>
      <c r="H131" s="196"/>
      <c r="I131" s="256">
        <v>0.1</v>
      </c>
      <c r="J131" s="218">
        <v>358.82</v>
      </c>
      <c r="K131" s="196"/>
      <c r="L131" s="218">
        <v>35.880000000000003</v>
      </c>
      <c r="M131" s="196"/>
      <c r="N131" s="199"/>
      <c r="Z131" s="193"/>
      <c r="AA131" s="200" t="s">
        <v>2769</v>
      </c>
      <c r="AF131" s="200"/>
    </row>
    <row r="132" spans="1:34" s="108" customFormat="1" ht="12" customHeight="1">
      <c r="A132" s="216"/>
      <c r="B132" s="217"/>
      <c r="C132" s="1141" t="s">
        <v>1043</v>
      </c>
      <c r="D132" s="1141"/>
      <c r="E132" s="1141"/>
      <c r="F132" s="1141"/>
      <c r="G132" s="1141"/>
      <c r="H132" s="1141"/>
      <c r="I132" s="1141"/>
      <c r="J132" s="1141"/>
      <c r="K132" s="1141"/>
      <c r="L132" s="1141"/>
      <c r="M132" s="1141"/>
      <c r="N132" s="1146"/>
      <c r="Z132" s="193"/>
      <c r="AA132" s="200"/>
      <c r="AF132" s="200"/>
      <c r="AG132" s="109" t="s">
        <v>1043</v>
      </c>
    </row>
    <row r="133" spans="1:34" s="108" customFormat="1" ht="12" customHeight="1">
      <c r="A133" s="201"/>
      <c r="B133" s="202"/>
      <c r="C133" s="1141" t="s">
        <v>1791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F133" s="200"/>
      <c r="AH133" s="109" t="s">
        <v>1791</v>
      </c>
    </row>
    <row r="134" spans="1:34" s="108" customFormat="1" ht="12" customHeight="1">
      <c r="A134" s="216"/>
      <c r="B134" s="217"/>
      <c r="C134" s="1145" t="s">
        <v>398</v>
      </c>
      <c r="D134" s="1145"/>
      <c r="E134" s="1145"/>
      <c r="F134" s="196"/>
      <c r="G134" s="196"/>
      <c r="H134" s="196"/>
      <c r="I134" s="196"/>
      <c r="J134" s="198"/>
      <c r="K134" s="196"/>
      <c r="L134" s="218">
        <v>35.880000000000003</v>
      </c>
      <c r="M134" s="212"/>
      <c r="N134" s="199"/>
      <c r="Z134" s="193"/>
      <c r="AA134" s="200"/>
      <c r="AF134" s="200" t="s">
        <v>398</v>
      </c>
    </row>
    <row r="135" spans="1:34" s="108" customFormat="1" ht="12" customHeight="1">
      <c r="A135" s="194" t="s">
        <v>499</v>
      </c>
      <c r="B135" s="195" t="s">
        <v>1038</v>
      </c>
      <c r="C135" s="1145" t="s">
        <v>1039</v>
      </c>
      <c r="D135" s="1145"/>
      <c r="E135" s="1145"/>
      <c r="F135" s="196" t="s">
        <v>486</v>
      </c>
      <c r="G135" s="196"/>
      <c r="H135" s="196"/>
      <c r="I135" s="251">
        <v>4</v>
      </c>
      <c r="J135" s="198"/>
      <c r="K135" s="196"/>
      <c r="L135" s="198"/>
      <c r="M135" s="196"/>
      <c r="N135" s="199"/>
      <c r="Z135" s="193"/>
      <c r="AA135" s="200" t="s">
        <v>1039</v>
      </c>
      <c r="AF135" s="200"/>
    </row>
    <row r="136" spans="1:34" s="108" customFormat="1" ht="33.75" customHeight="1">
      <c r="A136" s="203"/>
      <c r="B136" s="204" t="s">
        <v>385</v>
      </c>
      <c r="C136" s="1141" t="s">
        <v>386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B136" s="109" t="s">
        <v>386</v>
      </c>
      <c r="AF136" s="200"/>
    </row>
    <row r="137" spans="1:34" s="108" customFormat="1" ht="12">
      <c r="A137" s="205"/>
      <c r="B137" s="206">
        <v>1</v>
      </c>
      <c r="C137" s="1141" t="s">
        <v>446</v>
      </c>
      <c r="D137" s="1141"/>
      <c r="E137" s="1141"/>
      <c r="F137" s="207"/>
      <c r="G137" s="207"/>
      <c r="H137" s="207"/>
      <c r="I137" s="207"/>
      <c r="J137" s="208">
        <v>10.220000000000001</v>
      </c>
      <c r="K137" s="209">
        <v>1.25</v>
      </c>
      <c r="L137" s="208">
        <v>51.1</v>
      </c>
      <c r="M137" s="207"/>
      <c r="N137" s="210"/>
      <c r="Z137" s="193"/>
      <c r="AA137" s="200"/>
      <c r="AC137" s="109" t="s">
        <v>446</v>
      </c>
      <c r="AF137" s="200"/>
    </row>
    <row r="138" spans="1:34" s="108" customFormat="1" ht="12">
      <c r="A138" s="205"/>
      <c r="B138" s="206">
        <v>4</v>
      </c>
      <c r="C138" s="1141" t="s">
        <v>447</v>
      </c>
      <c r="D138" s="1141"/>
      <c r="E138" s="1141"/>
      <c r="F138" s="207"/>
      <c r="G138" s="207"/>
      <c r="H138" s="207"/>
      <c r="I138" s="207"/>
      <c r="J138" s="208">
        <v>0.38</v>
      </c>
      <c r="K138" s="207"/>
      <c r="L138" s="208">
        <v>1.52</v>
      </c>
      <c r="M138" s="207"/>
      <c r="N138" s="210"/>
      <c r="Z138" s="193"/>
      <c r="AA138" s="200"/>
      <c r="AC138" s="109" t="s">
        <v>447</v>
      </c>
      <c r="AF138" s="200"/>
    </row>
    <row r="139" spans="1:34" s="108" customFormat="1" ht="12">
      <c r="A139" s="205"/>
      <c r="B139" s="204"/>
      <c r="C139" s="1141" t="s">
        <v>448</v>
      </c>
      <c r="D139" s="1141"/>
      <c r="E139" s="1141"/>
      <c r="F139" s="207" t="s">
        <v>390</v>
      </c>
      <c r="G139" s="209">
        <v>1.03</v>
      </c>
      <c r="H139" s="209">
        <v>1.25</v>
      </c>
      <c r="I139" s="209">
        <v>5.15</v>
      </c>
      <c r="J139" s="204"/>
      <c r="K139" s="207"/>
      <c r="L139" s="204"/>
      <c r="M139" s="207"/>
      <c r="N139" s="210"/>
      <c r="Z139" s="193"/>
      <c r="AA139" s="200"/>
      <c r="AD139" s="109" t="s">
        <v>448</v>
      </c>
      <c r="AF139" s="200"/>
    </row>
    <row r="140" spans="1:34" s="108" customFormat="1" ht="12" customHeight="1">
      <c r="A140" s="205"/>
      <c r="B140" s="204"/>
      <c r="C140" s="1150" t="s">
        <v>391</v>
      </c>
      <c r="D140" s="1150"/>
      <c r="E140" s="1150"/>
      <c r="F140" s="212"/>
      <c r="G140" s="212"/>
      <c r="H140" s="212"/>
      <c r="I140" s="212"/>
      <c r="J140" s="213">
        <v>10.6</v>
      </c>
      <c r="K140" s="212"/>
      <c r="L140" s="213">
        <v>52.62</v>
      </c>
      <c r="M140" s="212"/>
      <c r="N140" s="214"/>
      <c r="Z140" s="193"/>
      <c r="AA140" s="200"/>
      <c r="AE140" s="109" t="s">
        <v>391</v>
      </c>
      <c r="AF140" s="200"/>
    </row>
    <row r="141" spans="1:34" s="108" customFormat="1" ht="12">
      <c r="A141" s="205"/>
      <c r="B141" s="204"/>
      <c r="C141" s="1141" t="s">
        <v>392</v>
      </c>
      <c r="D141" s="1141"/>
      <c r="E141" s="1141"/>
      <c r="F141" s="207"/>
      <c r="G141" s="207"/>
      <c r="H141" s="207"/>
      <c r="I141" s="207"/>
      <c r="J141" s="204"/>
      <c r="K141" s="207"/>
      <c r="L141" s="208">
        <v>51.1</v>
      </c>
      <c r="M141" s="207"/>
      <c r="N141" s="210"/>
      <c r="Z141" s="193"/>
      <c r="AA141" s="200"/>
      <c r="AD141" s="109" t="s">
        <v>392</v>
      </c>
      <c r="AF141" s="200"/>
    </row>
    <row r="142" spans="1:34" s="108" customFormat="1" ht="22.5" customHeight="1">
      <c r="A142" s="205"/>
      <c r="B142" s="204" t="s">
        <v>885</v>
      </c>
      <c r="C142" s="1141" t="s">
        <v>886</v>
      </c>
      <c r="D142" s="1141"/>
      <c r="E142" s="1141"/>
      <c r="F142" s="207" t="s">
        <v>395</v>
      </c>
      <c r="G142" s="215">
        <v>97</v>
      </c>
      <c r="H142" s="207"/>
      <c r="I142" s="215">
        <v>97</v>
      </c>
      <c r="J142" s="204"/>
      <c r="K142" s="207"/>
      <c r="L142" s="208">
        <v>49.57</v>
      </c>
      <c r="M142" s="207"/>
      <c r="N142" s="210"/>
      <c r="Z142" s="193"/>
      <c r="AA142" s="200"/>
      <c r="AD142" s="109" t="s">
        <v>886</v>
      </c>
      <c r="AF142" s="200"/>
    </row>
    <row r="143" spans="1:34" s="108" customFormat="1" ht="22.5" customHeight="1">
      <c r="A143" s="205"/>
      <c r="B143" s="204" t="s">
        <v>887</v>
      </c>
      <c r="C143" s="1141" t="s">
        <v>888</v>
      </c>
      <c r="D143" s="1141"/>
      <c r="E143" s="1141"/>
      <c r="F143" s="207" t="s">
        <v>395</v>
      </c>
      <c r="G143" s="215">
        <v>51</v>
      </c>
      <c r="H143" s="207"/>
      <c r="I143" s="215">
        <v>51</v>
      </c>
      <c r="J143" s="204"/>
      <c r="K143" s="207"/>
      <c r="L143" s="208">
        <v>26.06</v>
      </c>
      <c r="M143" s="207"/>
      <c r="N143" s="210"/>
      <c r="Z143" s="193"/>
      <c r="AA143" s="200"/>
      <c r="AD143" s="109" t="s">
        <v>888</v>
      </c>
      <c r="AF143" s="200"/>
    </row>
    <row r="144" spans="1:34" s="108" customFormat="1" ht="12" customHeight="1">
      <c r="A144" s="216"/>
      <c r="B144" s="217"/>
      <c r="C144" s="1145" t="s">
        <v>398</v>
      </c>
      <c r="D144" s="1145"/>
      <c r="E144" s="1145"/>
      <c r="F144" s="196"/>
      <c r="G144" s="196"/>
      <c r="H144" s="196"/>
      <c r="I144" s="196"/>
      <c r="J144" s="198"/>
      <c r="K144" s="196"/>
      <c r="L144" s="218">
        <v>128.25</v>
      </c>
      <c r="M144" s="212"/>
      <c r="N144" s="199"/>
      <c r="Z144" s="193"/>
      <c r="AA144" s="200"/>
      <c r="AF144" s="200" t="s">
        <v>398</v>
      </c>
    </row>
    <row r="145" spans="1:34" s="108" customFormat="1" ht="33.75" customHeight="1">
      <c r="A145" s="194" t="s">
        <v>2103</v>
      </c>
      <c r="B145" s="195" t="s">
        <v>2578</v>
      </c>
      <c r="C145" s="1145" t="s">
        <v>2579</v>
      </c>
      <c r="D145" s="1145"/>
      <c r="E145" s="1145"/>
      <c r="F145" s="196" t="s">
        <v>711</v>
      </c>
      <c r="G145" s="196"/>
      <c r="H145" s="196"/>
      <c r="I145" s="256">
        <v>0.4</v>
      </c>
      <c r="J145" s="218">
        <v>66</v>
      </c>
      <c r="K145" s="196"/>
      <c r="L145" s="218">
        <v>26.4</v>
      </c>
      <c r="M145" s="196"/>
      <c r="N145" s="199"/>
      <c r="Z145" s="193"/>
      <c r="AA145" s="200" t="s">
        <v>2579</v>
      </c>
      <c r="AF145" s="200"/>
    </row>
    <row r="146" spans="1:34" s="108" customFormat="1" ht="12" customHeight="1">
      <c r="A146" s="216"/>
      <c r="B146" s="217"/>
      <c r="C146" s="1141" t="s">
        <v>1043</v>
      </c>
      <c r="D146" s="1141"/>
      <c r="E146" s="1141"/>
      <c r="F146" s="1141"/>
      <c r="G146" s="1141"/>
      <c r="H146" s="1141"/>
      <c r="I146" s="1141"/>
      <c r="J146" s="1141"/>
      <c r="K146" s="1141"/>
      <c r="L146" s="1141"/>
      <c r="M146" s="1141"/>
      <c r="N146" s="1146"/>
      <c r="Z146" s="193"/>
      <c r="AA146" s="200"/>
      <c r="AF146" s="200"/>
      <c r="AG146" s="109" t="s">
        <v>1043</v>
      </c>
    </row>
    <row r="147" spans="1:34" s="108" customFormat="1" ht="12" customHeight="1">
      <c r="A147" s="201"/>
      <c r="B147" s="202"/>
      <c r="C147" s="1141" t="s">
        <v>1844</v>
      </c>
      <c r="D147" s="1141"/>
      <c r="E147" s="1141"/>
      <c r="F147" s="1141"/>
      <c r="G147" s="1141"/>
      <c r="H147" s="1141"/>
      <c r="I147" s="1141"/>
      <c r="J147" s="1141"/>
      <c r="K147" s="1141"/>
      <c r="L147" s="1141"/>
      <c r="M147" s="1141"/>
      <c r="N147" s="1146"/>
      <c r="Z147" s="193"/>
      <c r="AA147" s="200"/>
      <c r="AF147" s="200"/>
      <c r="AH147" s="109" t="s">
        <v>1844</v>
      </c>
    </row>
    <row r="148" spans="1:34" s="108" customFormat="1" ht="12" customHeight="1">
      <c r="A148" s="216"/>
      <c r="B148" s="217"/>
      <c r="C148" s="1145" t="s">
        <v>398</v>
      </c>
      <c r="D148" s="1145"/>
      <c r="E148" s="1145"/>
      <c r="F148" s="196"/>
      <c r="G148" s="196"/>
      <c r="H148" s="196"/>
      <c r="I148" s="196"/>
      <c r="J148" s="198"/>
      <c r="K148" s="196"/>
      <c r="L148" s="218">
        <v>26.4</v>
      </c>
      <c r="M148" s="212"/>
      <c r="N148" s="199"/>
      <c r="Z148" s="193"/>
      <c r="AA148" s="200"/>
      <c r="AF148" s="200" t="s">
        <v>398</v>
      </c>
    </row>
    <row r="149" spans="1:34" s="108" customFormat="1" ht="12" customHeight="1">
      <c r="A149" s="194" t="s">
        <v>503</v>
      </c>
      <c r="B149" s="195" t="s">
        <v>2770</v>
      </c>
      <c r="C149" s="1145" t="s">
        <v>2771</v>
      </c>
      <c r="D149" s="1145"/>
      <c r="E149" s="1145"/>
      <c r="F149" s="196" t="s">
        <v>673</v>
      </c>
      <c r="G149" s="196"/>
      <c r="H149" s="196"/>
      <c r="I149" s="247">
        <v>0.01</v>
      </c>
      <c r="J149" s="198"/>
      <c r="K149" s="196"/>
      <c r="L149" s="198"/>
      <c r="M149" s="196"/>
      <c r="N149" s="199"/>
      <c r="Z149" s="193"/>
      <c r="AA149" s="200" t="s">
        <v>2771</v>
      </c>
      <c r="AF149" s="200"/>
    </row>
    <row r="150" spans="1:34" s="108" customFormat="1" ht="12" customHeight="1">
      <c r="A150" s="201"/>
      <c r="B150" s="202"/>
      <c r="C150" s="1141" t="s">
        <v>1693</v>
      </c>
      <c r="D150" s="1141"/>
      <c r="E150" s="1141"/>
      <c r="F150" s="1141"/>
      <c r="G150" s="1141"/>
      <c r="H150" s="1141"/>
      <c r="I150" s="1141"/>
      <c r="J150" s="1141"/>
      <c r="K150" s="1141"/>
      <c r="L150" s="1141"/>
      <c r="M150" s="1141"/>
      <c r="N150" s="1146"/>
      <c r="Z150" s="193"/>
      <c r="AA150" s="200"/>
      <c r="AF150" s="200"/>
      <c r="AH150" s="109" t="s">
        <v>1693</v>
      </c>
    </row>
    <row r="151" spans="1:34" s="108" customFormat="1" ht="33.75" customHeight="1">
      <c r="A151" s="203"/>
      <c r="B151" s="204" t="s">
        <v>385</v>
      </c>
      <c r="C151" s="1141" t="s">
        <v>386</v>
      </c>
      <c r="D151" s="1141"/>
      <c r="E151" s="1141"/>
      <c r="F151" s="1141"/>
      <c r="G151" s="1141"/>
      <c r="H151" s="1141"/>
      <c r="I151" s="1141"/>
      <c r="J151" s="1141"/>
      <c r="K151" s="1141"/>
      <c r="L151" s="1141"/>
      <c r="M151" s="1141"/>
      <c r="N151" s="1146"/>
      <c r="Z151" s="193"/>
      <c r="AA151" s="200"/>
      <c r="AB151" s="109" t="s">
        <v>386</v>
      </c>
      <c r="AF151" s="200"/>
    </row>
    <row r="152" spans="1:34" s="108" customFormat="1" ht="12">
      <c r="A152" s="205"/>
      <c r="B152" s="206">
        <v>1</v>
      </c>
      <c r="C152" s="1141" t="s">
        <v>446</v>
      </c>
      <c r="D152" s="1141"/>
      <c r="E152" s="1141"/>
      <c r="F152" s="207"/>
      <c r="G152" s="207"/>
      <c r="H152" s="207"/>
      <c r="I152" s="207"/>
      <c r="J152" s="208">
        <v>779.32</v>
      </c>
      <c r="K152" s="209">
        <v>1.25</v>
      </c>
      <c r="L152" s="208">
        <v>9.74</v>
      </c>
      <c r="M152" s="207"/>
      <c r="N152" s="210"/>
      <c r="Z152" s="193"/>
      <c r="AA152" s="200"/>
      <c r="AC152" s="109" t="s">
        <v>446</v>
      </c>
      <c r="AF152" s="200"/>
    </row>
    <row r="153" spans="1:34" s="108" customFormat="1" ht="12">
      <c r="A153" s="205"/>
      <c r="B153" s="206">
        <v>2</v>
      </c>
      <c r="C153" s="1141" t="s">
        <v>387</v>
      </c>
      <c r="D153" s="1141"/>
      <c r="E153" s="1141"/>
      <c r="F153" s="207"/>
      <c r="G153" s="207"/>
      <c r="H153" s="207"/>
      <c r="I153" s="207"/>
      <c r="J153" s="208">
        <v>36.22</v>
      </c>
      <c r="K153" s="209">
        <v>1.25</v>
      </c>
      <c r="L153" s="208">
        <v>0.45</v>
      </c>
      <c r="M153" s="207"/>
      <c r="N153" s="210"/>
      <c r="Z153" s="193"/>
      <c r="AA153" s="200"/>
      <c r="AC153" s="109" t="s">
        <v>387</v>
      </c>
      <c r="AF153" s="200"/>
    </row>
    <row r="154" spans="1:34" s="108" customFormat="1" ht="12">
      <c r="A154" s="205"/>
      <c r="B154" s="206">
        <v>3</v>
      </c>
      <c r="C154" s="1141" t="s">
        <v>388</v>
      </c>
      <c r="D154" s="1141"/>
      <c r="E154" s="1141"/>
      <c r="F154" s="207"/>
      <c r="G154" s="207"/>
      <c r="H154" s="207"/>
      <c r="I154" s="207"/>
      <c r="J154" s="208">
        <v>5.0199999999999996</v>
      </c>
      <c r="K154" s="209">
        <v>1.25</v>
      </c>
      <c r="L154" s="208">
        <v>0.06</v>
      </c>
      <c r="M154" s="207"/>
      <c r="N154" s="210"/>
      <c r="Z154" s="193"/>
      <c r="AA154" s="200"/>
      <c r="AC154" s="109" t="s">
        <v>388</v>
      </c>
      <c r="AF154" s="200"/>
    </row>
    <row r="155" spans="1:34" s="108" customFormat="1" ht="12">
      <c r="A155" s="205"/>
      <c r="B155" s="206">
        <v>4</v>
      </c>
      <c r="C155" s="1141" t="s">
        <v>447</v>
      </c>
      <c r="D155" s="1141"/>
      <c r="E155" s="1141"/>
      <c r="F155" s="207"/>
      <c r="G155" s="207"/>
      <c r="H155" s="207"/>
      <c r="I155" s="207"/>
      <c r="J155" s="208">
        <v>520.4</v>
      </c>
      <c r="K155" s="207"/>
      <c r="L155" s="208">
        <v>5.2</v>
      </c>
      <c r="M155" s="207"/>
      <c r="N155" s="210"/>
      <c r="Z155" s="193"/>
      <c r="AA155" s="200"/>
      <c r="AC155" s="109" t="s">
        <v>447</v>
      </c>
      <c r="AF155" s="200"/>
    </row>
    <row r="156" spans="1:34" s="108" customFormat="1" ht="12">
      <c r="A156" s="205"/>
      <c r="B156" s="204"/>
      <c r="C156" s="1141" t="s">
        <v>448</v>
      </c>
      <c r="D156" s="1141"/>
      <c r="E156" s="1141"/>
      <c r="F156" s="207" t="s">
        <v>390</v>
      </c>
      <c r="G156" s="209">
        <v>78.56</v>
      </c>
      <c r="H156" s="209">
        <v>1.25</v>
      </c>
      <c r="I156" s="254">
        <v>0.98199999999999998</v>
      </c>
      <c r="J156" s="204"/>
      <c r="K156" s="207"/>
      <c r="L156" s="204"/>
      <c r="M156" s="207"/>
      <c r="N156" s="210"/>
      <c r="Z156" s="193"/>
      <c r="AA156" s="200"/>
      <c r="AD156" s="109" t="s">
        <v>448</v>
      </c>
      <c r="AF156" s="200"/>
    </row>
    <row r="157" spans="1:34" s="108" customFormat="1" ht="12">
      <c r="A157" s="205"/>
      <c r="B157" s="204"/>
      <c r="C157" s="1141" t="s">
        <v>389</v>
      </c>
      <c r="D157" s="1141"/>
      <c r="E157" s="1141"/>
      <c r="F157" s="207" t="s">
        <v>390</v>
      </c>
      <c r="G157" s="248">
        <v>0.4</v>
      </c>
      <c r="H157" s="209">
        <v>1.25</v>
      </c>
      <c r="I157" s="254">
        <v>5.0000000000000001E-3</v>
      </c>
      <c r="J157" s="204"/>
      <c r="K157" s="207"/>
      <c r="L157" s="204"/>
      <c r="M157" s="207"/>
      <c r="N157" s="210"/>
      <c r="Z157" s="193"/>
      <c r="AA157" s="200"/>
      <c r="AD157" s="109" t="s">
        <v>389</v>
      </c>
      <c r="AF157" s="200"/>
    </row>
    <row r="158" spans="1:34" s="108" customFormat="1" ht="12" customHeight="1">
      <c r="A158" s="205"/>
      <c r="B158" s="204"/>
      <c r="C158" s="1150" t="s">
        <v>391</v>
      </c>
      <c r="D158" s="1150"/>
      <c r="E158" s="1150"/>
      <c r="F158" s="212"/>
      <c r="G158" s="212"/>
      <c r="H158" s="212"/>
      <c r="I158" s="212"/>
      <c r="J158" s="221">
        <v>1335.94</v>
      </c>
      <c r="K158" s="212"/>
      <c r="L158" s="213">
        <v>15.39</v>
      </c>
      <c r="M158" s="212"/>
      <c r="N158" s="214"/>
      <c r="Z158" s="193"/>
      <c r="AA158" s="200"/>
      <c r="AE158" s="109" t="s">
        <v>391</v>
      </c>
      <c r="AF158" s="200"/>
    </row>
    <row r="159" spans="1:34" s="108" customFormat="1" ht="12">
      <c r="A159" s="205"/>
      <c r="B159" s="204"/>
      <c r="C159" s="1141" t="s">
        <v>392</v>
      </c>
      <c r="D159" s="1141"/>
      <c r="E159" s="1141"/>
      <c r="F159" s="207"/>
      <c r="G159" s="207"/>
      <c r="H159" s="207"/>
      <c r="I159" s="207"/>
      <c r="J159" s="204"/>
      <c r="K159" s="207"/>
      <c r="L159" s="208">
        <v>9.8000000000000007</v>
      </c>
      <c r="M159" s="207"/>
      <c r="N159" s="210"/>
      <c r="Z159" s="193"/>
      <c r="AA159" s="200"/>
      <c r="AD159" s="109" t="s">
        <v>392</v>
      </c>
      <c r="AF159" s="200"/>
    </row>
    <row r="160" spans="1:34" s="108" customFormat="1" ht="22.5" customHeight="1">
      <c r="A160" s="205"/>
      <c r="B160" s="204" t="s">
        <v>885</v>
      </c>
      <c r="C160" s="1141" t="s">
        <v>886</v>
      </c>
      <c r="D160" s="1141"/>
      <c r="E160" s="1141"/>
      <c r="F160" s="207" t="s">
        <v>395</v>
      </c>
      <c r="G160" s="215">
        <v>97</v>
      </c>
      <c r="H160" s="207"/>
      <c r="I160" s="215">
        <v>97</v>
      </c>
      <c r="J160" s="204"/>
      <c r="K160" s="207"/>
      <c r="L160" s="208">
        <v>9.51</v>
      </c>
      <c r="M160" s="207"/>
      <c r="N160" s="210"/>
      <c r="Z160" s="193"/>
      <c r="AA160" s="200"/>
      <c r="AD160" s="109" t="s">
        <v>886</v>
      </c>
      <c r="AF160" s="200"/>
    </row>
    <row r="161" spans="1:33" s="108" customFormat="1" ht="22.5" customHeight="1">
      <c r="A161" s="205"/>
      <c r="B161" s="204" t="s">
        <v>887</v>
      </c>
      <c r="C161" s="1141" t="s">
        <v>888</v>
      </c>
      <c r="D161" s="1141"/>
      <c r="E161" s="1141"/>
      <c r="F161" s="207" t="s">
        <v>395</v>
      </c>
      <c r="G161" s="215">
        <v>51</v>
      </c>
      <c r="H161" s="207"/>
      <c r="I161" s="215">
        <v>51</v>
      </c>
      <c r="J161" s="204"/>
      <c r="K161" s="207"/>
      <c r="L161" s="208">
        <v>5</v>
      </c>
      <c r="M161" s="207"/>
      <c r="N161" s="210"/>
      <c r="Z161" s="193"/>
      <c r="AA161" s="200"/>
      <c r="AD161" s="109" t="s">
        <v>888</v>
      </c>
      <c r="AF161" s="200"/>
    </row>
    <row r="162" spans="1:33" s="108" customFormat="1" ht="12" customHeight="1">
      <c r="A162" s="216"/>
      <c r="B162" s="217"/>
      <c r="C162" s="1145" t="s">
        <v>398</v>
      </c>
      <c r="D162" s="1145"/>
      <c r="E162" s="1145"/>
      <c r="F162" s="196"/>
      <c r="G162" s="196"/>
      <c r="H162" s="196"/>
      <c r="I162" s="196"/>
      <c r="J162" s="198"/>
      <c r="K162" s="196"/>
      <c r="L162" s="218">
        <v>29.9</v>
      </c>
      <c r="M162" s="212"/>
      <c r="N162" s="199"/>
      <c r="Z162" s="193"/>
      <c r="AA162" s="200"/>
      <c r="AF162" s="200" t="s">
        <v>398</v>
      </c>
    </row>
    <row r="163" spans="1:33" s="108" customFormat="1" ht="45" customHeight="1">
      <c r="A163" s="194" t="s">
        <v>505</v>
      </c>
      <c r="B163" s="195" t="s">
        <v>2772</v>
      </c>
      <c r="C163" s="1145" t="s">
        <v>2773</v>
      </c>
      <c r="D163" s="1145"/>
      <c r="E163" s="1145"/>
      <c r="F163" s="196" t="s">
        <v>486</v>
      </c>
      <c r="G163" s="196"/>
      <c r="H163" s="196"/>
      <c r="I163" s="251">
        <v>1</v>
      </c>
      <c r="J163" s="218">
        <v>205.38</v>
      </c>
      <c r="K163" s="196"/>
      <c r="L163" s="218">
        <v>205.38</v>
      </c>
      <c r="M163" s="196"/>
      <c r="N163" s="199"/>
      <c r="Z163" s="193"/>
      <c r="AA163" s="200" t="s">
        <v>2773</v>
      </c>
      <c r="AF163" s="200"/>
    </row>
    <row r="164" spans="1:33" s="108" customFormat="1" ht="12" customHeight="1">
      <c r="A164" s="216"/>
      <c r="B164" s="217"/>
      <c r="C164" s="1141" t="s">
        <v>409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F164" s="200"/>
      <c r="AG164" s="109" t="s">
        <v>409</v>
      </c>
    </row>
    <row r="165" spans="1:33" s="108" customFormat="1" ht="12" customHeight="1">
      <c r="A165" s="216"/>
      <c r="B165" s="217"/>
      <c r="C165" s="1145" t="s">
        <v>398</v>
      </c>
      <c r="D165" s="1145"/>
      <c r="E165" s="1145"/>
      <c r="F165" s="196"/>
      <c r="G165" s="196"/>
      <c r="H165" s="196"/>
      <c r="I165" s="196"/>
      <c r="J165" s="198"/>
      <c r="K165" s="196"/>
      <c r="L165" s="218">
        <v>205.38</v>
      </c>
      <c r="M165" s="212"/>
      <c r="N165" s="199"/>
      <c r="Z165" s="193"/>
      <c r="AA165" s="200"/>
      <c r="AF165" s="200" t="s">
        <v>398</v>
      </c>
    </row>
    <row r="166" spans="1:33" s="108" customFormat="1" ht="45" customHeight="1">
      <c r="A166" s="194" t="s">
        <v>514</v>
      </c>
      <c r="B166" s="195" t="s">
        <v>2571</v>
      </c>
      <c r="C166" s="1145" t="s">
        <v>2572</v>
      </c>
      <c r="D166" s="1145"/>
      <c r="E166" s="1145"/>
      <c r="F166" s="196" t="s">
        <v>486</v>
      </c>
      <c r="G166" s="196"/>
      <c r="H166" s="196"/>
      <c r="I166" s="251">
        <v>3</v>
      </c>
      <c r="J166" s="198"/>
      <c r="K166" s="196"/>
      <c r="L166" s="198"/>
      <c r="M166" s="196"/>
      <c r="N166" s="199"/>
      <c r="Z166" s="193"/>
      <c r="AA166" s="200" t="s">
        <v>2572</v>
      </c>
      <c r="AF166" s="200"/>
    </row>
    <row r="167" spans="1:33" s="108" customFormat="1" ht="33.75" customHeight="1">
      <c r="A167" s="203"/>
      <c r="B167" s="204" t="s">
        <v>385</v>
      </c>
      <c r="C167" s="1141" t="s">
        <v>386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B167" s="109" t="s">
        <v>386</v>
      </c>
      <c r="AF167" s="200"/>
    </row>
    <row r="168" spans="1:33" s="108" customFormat="1" ht="12">
      <c r="A168" s="205"/>
      <c r="B168" s="206">
        <v>1</v>
      </c>
      <c r="C168" s="1141" t="s">
        <v>446</v>
      </c>
      <c r="D168" s="1141"/>
      <c r="E168" s="1141"/>
      <c r="F168" s="207"/>
      <c r="G168" s="207"/>
      <c r="H168" s="207"/>
      <c r="I168" s="207"/>
      <c r="J168" s="208">
        <v>16.16</v>
      </c>
      <c r="K168" s="209">
        <v>1.25</v>
      </c>
      <c r="L168" s="208">
        <v>60.6</v>
      </c>
      <c r="M168" s="207"/>
      <c r="N168" s="210"/>
      <c r="Z168" s="193"/>
      <c r="AA168" s="200"/>
      <c r="AC168" s="109" t="s">
        <v>446</v>
      </c>
      <c r="AF168" s="200"/>
    </row>
    <row r="169" spans="1:33" s="108" customFormat="1" ht="12">
      <c r="A169" s="205"/>
      <c r="B169" s="206">
        <v>4</v>
      </c>
      <c r="C169" s="1141" t="s">
        <v>447</v>
      </c>
      <c r="D169" s="1141"/>
      <c r="E169" s="1141"/>
      <c r="F169" s="207"/>
      <c r="G169" s="207"/>
      <c r="H169" s="207"/>
      <c r="I169" s="207"/>
      <c r="J169" s="208">
        <v>3.08</v>
      </c>
      <c r="K169" s="207"/>
      <c r="L169" s="208">
        <v>9.24</v>
      </c>
      <c r="M169" s="207"/>
      <c r="N169" s="210"/>
      <c r="Z169" s="193"/>
      <c r="AA169" s="200"/>
      <c r="AC169" s="109" t="s">
        <v>447</v>
      </c>
      <c r="AF169" s="200"/>
    </row>
    <row r="170" spans="1:33" s="108" customFormat="1" ht="12">
      <c r="A170" s="205"/>
      <c r="B170" s="204"/>
      <c r="C170" s="1141" t="s">
        <v>448</v>
      </c>
      <c r="D170" s="1141"/>
      <c r="E170" s="1141"/>
      <c r="F170" s="207" t="s">
        <v>390</v>
      </c>
      <c r="G170" s="209">
        <v>1.68</v>
      </c>
      <c r="H170" s="209">
        <v>1.25</v>
      </c>
      <c r="I170" s="248">
        <v>6.3</v>
      </c>
      <c r="J170" s="204"/>
      <c r="K170" s="207"/>
      <c r="L170" s="204"/>
      <c r="M170" s="207"/>
      <c r="N170" s="210"/>
      <c r="Z170" s="193"/>
      <c r="AA170" s="200"/>
      <c r="AD170" s="109" t="s">
        <v>448</v>
      </c>
      <c r="AF170" s="200"/>
    </row>
    <row r="171" spans="1:33" s="108" customFormat="1" ht="12" customHeight="1">
      <c r="A171" s="205"/>
      <c r="B171" s="204"/>
      <c r="C171" s="1150" t="s">
        <v>391</v>
      </c>
      <c r="D171" s="1150"/>
      <c r="E171" s="1150"/>
      <c r="F171" s="212"/>
      <c r="G171" s="212"/>
      <c r="H171" s="212"/>
      <c r="I171" s="212"/>
      <c r="J171" s="213">
        <v>19.239999999999998</v>
      </c>
      <c r="K171" s="212"/>
      <c r="L171" s="213">
        <v>69.84</v>
      </c>
      <c r="M171" s="212"/>
      <c r="N171" s="214"/>
      <c r="Z171" s="193"/>
      <c r="AA171" s="200"/>
      <c r="AE171" s="109" t="s">
        <v>391</v>
      </c>
      <c r="AF171" s="200"/>
    </row>
    <row r="172" spans="1:33" s="108" customFormat="1" ht="12">
      <c r="A172" s="205"/>
      <c r="B172" s="204"/>
      <c r="C172" s="1141" t="s">
        <v>392</v>
      </c>
      <c r="D172" s="1141"/>
      <c r="E172" s="1141"/>
      <c r="F172" s="207"/>
      <c r="G172" s="207"/>
      <c r="H172" s="207"/>
      <c r="I172" s="207"/>
      <c r="J172" s="204"/>
      <c r="K172" s="207"/>
      <c r="L172" s="208">
        <v>60.6</v>
      </c>
      <c r="M172" s="207"/>
      <c r="N172" s="210"/>
      <c r="Z172" s="193"/>
      <c r="AA172" s="200"/>
      <c r="AD172" s="109" t="s">
        <v>392</v>
      </c>
      <c r="AF172" s="200"/>
    </row>
    <row r="173" spans="1:33" s="108" customFormat="1" ht="22.5" customHeight="1">
      <c r="A173" s="205"/>
      <c r="B173" s="204" t="s">
        <v>1014</v>
      </c>
      <c r="C173" s="1141" t="s">
        <v>1015</v>
      </c>
      <c r="D173" s="1141"/>
      <c r="E173" s="1141"/>
      <c r="F173" s="207" t="s">
        <v>395</v>
      </c>
      <c r="G173" s="215">
        <v>90</v>
      </c>
      <c r="H173" s="207"/>
      <c r="I173" s="215">
        <v>90</v>
      </c>
      <c r="J173" s="204"/>
      <c r="K173" s="207"/>
      <c r="L173" s="208">
        <v>54.54</v>
      </c>
      <c r="M173" s="207"/>
      <c r="N173" s="210"/>
      <c r="Z173" s="193"/>
      <c r="AA173" s="200"/>
      <c r="AD173" s="109" t="s">
        <v>1015</v>
      </c>
      <c r="AF173" s="200"/>
    </row>
    <row r="174" spans="1:33" s="108" customFormat="1" ht="22.5" customHeight="1">
      <c r="A174" s="205"/>
      <c r="B174" s="204" t="s">
        <v>1016</v>
      </c>
      <c r="C174" s="1141" t="s">
        <v>1017</v>
      </c>
      <c r="D174" s="1141"/>
      <c r="E174" s="1141"/>
      <c r="F174" s="207" t="s">
        <v>395</v>
      </c>
      <c r="G174" s="215">
        <v>46</v>
      </c>
      <c r="H174" s="207"/>
      <c r="I174" s="215">
        <v>46</v>
      </c>
      <c r="J174" s="204"/>
      <c r="K174" s="207"/>
      <c r="L174" s="208">
        <v>27.88</v>
      </c>
      <c r="M174" s="207"/>
      <c r="N174" s="210"/>
      <c r="Z174" s="193"/>
      <c r="AA174" s="200"/>
      <c r="AD174" s="109" t="s">
        <v>1017</v>
      </c>
      <c r="AF174" s="200"/>
    </row>
    <row r="175" spans="1:33" s="108" customFormat="1" ht="12" customHeight="1">
      <c r="A175" s="216"/>
      <c r="B175" s="217"/>
      <c r="C175" s="1145" t="s">
        <v>398</v>
      </c>
      <c r="D175" s="1145"/>
      <c r="E175" s="1145"/>
      <c r="F175" s="196"/>
      <c r="G175" s="196"/>
      <c r="H175" s="196"/>
      <c r="I175" s="196"/>
      <c r="J175" s="198"/>
      <c r="K175" s="196"/>
      <c r="L175" s="218">
        <v>152.26</v>
      </c>
      <c r="M175" s="212"/>
      <c r="N175" s="199"/>
      <c r="Z175" s="193"/>
      <c r="AA175" s="200"/>
      <c r="AF175" s="200" t="s">
        <v>398</v>
      </c>
    </row>
    <row r="176" spans="1:33" s="108" customFormat="1" ht="33.75" customHeight="1">
      <c r="A176" s="194" t="s">
        <v>2774</v>
      </c>
      <c r="B176" s="195" t="s">
        <v>2574</v>
      </c>
      <c r="C176" s="1145" t="s">
        <v>2775</v>
      </c>
      <c r="D176" s="1145"/>
      <c r="E176" s="1145"/>
      <c r="F176" s="196" t="s">
        <v>486</v>
      </c>
      <c r="G176" s="196"/>
      <c r="H176" s="196"/>
      <c r="I176" s="251">
        <v>3</v>
      </c>
      <c r="J176" s="218">
        <v>93.04</v>
      </c>
      <c r="K176" s="196"/>
      <c r="L176" s="218">
        <v>279.12</v>
      </c>
      <c r="M176" s="196"/>
      <c r="N176" s="199"/>
      <c r="Z176" s="193"/>
      <c r="AA176" s="200" t="s">
        <v>2775</v>
      </c>
      <c r="AF176" s="200"/>
    </row>
    <row r="177" spans="1:35" s="108" customFormat="1" ht="12" customHeight="1">
      <c r="A177" s="216"/>
      <c r="B177" s="217"/>
      <c r="C177" s="1141" t="s">
        <v>1043</v>
      </c>
      <c r="D177" s="1141"/>
      <c r="E177" s="1141"/>
      <c r="F177" s="1141"/>
      <c r="G177" s="1141"/>
      <c r="H177" s="1141"/>
      <c r="I177" s="1141"/>
      <c r="J177" s="1141"/>
      <c r="K177" s="1141"/>
      <c r="L177" s="1141"/>
      <c r="M177" s="1141"/>
      <c r="N177" s="1146"/>
      <c r="Z177" s="193"/>
      <c r="AA177" s="200"/>
      <c r="AF177" s="200"/>
      <c r="AG177" s="109" t="s">
        <v>1043</v>
      </c>
    </row>
    <row r="178" spans="1:35" s="108" customFormat="1" ht="12" customHeight="1">
      <c r="A178" s="216"/>
      <c r="B178" s="217"/>
      <c r="C178" s="1145" t="s">
        <v>398</v>
      </c>
      <c r="D178" s="1145"/>
      <c r="E178" s="1145"/>
      <c r="F178" s="196"/>
      <c r="G178" s="196"/>
      <c r="H178" s="196"/>
      <c r="I178" s="196"/>
      <c r="J178" s="198"/>
      <c r="K178" s="196"/>
      <c r="L178" s="218">
        <v>279.12</v>
      </c>
      <c r="M178" s="212"/>
      <c r="N178" s="199"/>
      <c r="Z178" s="193"/>
      <c r="AA178" s="200"/>
      <c r="AF178" s="200" t="s">
        <v>398</v>
      </c>
    </row>
    <row r="179" spans="1:35" s="108" customFormat="1" ht="12" customHeight="1">
      <c r="A179" s="1147" t="s">
        <v>2776</v>
      </c>
      <c r="B179" s="1148"/>
      <c r="C179" s="1148"/>
      <c r="D179" s="1148"/>
      <c r="E179" s="1148"/>
      <c r="F179" s="1148"/>
      <c r="G179" s="1148"/>
      <c r="H179" s="1148"/>
      <c r="I179" s="1148"/>
      <c r="J179" s="1148"/>
      <c r="K179" s="1148"/>
      <c r="L179" s="1148"/>
      <c r="M179" s="1148"/>
      <c r="N179" s="1149"/>
      <c r="Z179" s="193"/>
      <c r="AA179" s="200"/>
      <c r="AF179" s="200"/>
      <c r="AI179" s="200" t="s">
        <v>2776</v>
      </c>
    </row>
    <row r="180" spans="1:35" s="108" customFormat="1" ht="33.75" customHeight="1">
      <c r="A180" s="194" t="s">
        <v>519</v>
      </c>
      <c r="B180" s="195" t="s">
        <v>2777</v>
      </c>
      <c r="C180" s="1145" t="s">
        <v>2778</v>
      </c>
      <c r="D180" s="1145"/>
      <c r="E180" s="1145"/>
      <c r="F180" s="196" t="s">
        <v>481</v>
      </c>
      <c r="G180" s="196"/>
      <c r="H180" s="196"/>
      <c r="I180" s="247">
        <v>0.01</v>
      </c>
      <c r="J180" s="198"/>
      <c r="K180" s="196"/>
      <c r="L180" s="198"/>
      <c r="M180" s="196"/>
      <c r="N180" s="199"/>
      <c r="Z180" s="193"/>
      <c r="AA180" s="200" t="s">
        <v>2778</v>
      </c>
      <c r="AF180" s="200"/>
      <c r="AI180" s="200"/>
    </row>
    <row r="181" spans="1:35" s="108" customFormat="1" ht="12" customHeight="1">
      <c r="A181" s="201"/>
      <c r="B181" s="202"/>
      <c r="C181" s="1141" t="s">
        <v>1693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F181" s="200"/>
      <c r="AH181" s="109" t="s">
        <v>1693</v>
      </c>
      <c r="AI181" s="200"/>
    </row>
    <row r="182" spans="1:35" s="108" customFormat="1" ht="33.75" customHeight="1">
      <c r="A182" s="203"/>
      <c r="B182" s="204" t="s">
        <v>385</v>
      </c>
      <c r="C182" s="1141" t="s">
        <v>386</v>
      </c>
      <c r="D182" s="1141"/>
      <c r="E182" s="1141"/>
      <c r="F182" s="1141"/>
      <c r="G182" s="1141"/>
      <c r="H182" s="1141"/>
      <c r="I182" s="1141"/>
      <c r="J182" s="1141"/>
      <c r="K182" s="1141"/>
      <c r="L182" s="1141"/>
      <c r="M182" s="1141"/>
      <c r="N182" s="1146"/>
      <c r="Z182" s="193"/>
      <c r="AA182" s="200"/>
      <c r="AB182" s="109" t="s">
        <v>386</v>
      </c>
      <c r="AF182" s="200"/>
      <c r="AI182" s="200"/>
    </row>
    <row r="183" spans="1:35" s="108" customFormat="1" ht="12">
      <c r="A183" s="205"/>
      <c r="B183" s="206">
        <v>1</v>
      </c>
      <c r="C183" s="1141" t="s">
        <v>446</v>
      </c>
      <c r="D183" s="1141"/>
      <c r="E183" s="1141"/>
      <c r="F183" s="207"/>
      <c r="G183" s="207"/>
      <c r="H183" s="207"/>
      <c r="I183" s="207"/>
      <c r="J183" s="208">
        <v>231.62</v>
      </c>
      <c r="K183" s="209">
        <v>1.25</v>
      </c>
      <c r="L183" s="208">
        <v>2.9</v>
      </c>
      <c r="M183" s="207"/>
      <c r="N183" s="210"/>
      <c r="Z183" s="193"/>
      <c r="AA183" s="200"/>
      <c r="AC183" s="109" t="s">
        <v>446</v>
      </c>
      <c r="AF183" s="200"/>
      <c r="AI183" s="200"/>
    </row>
    <row r="184" spans="1:35" s="108" customFormat="1" ht="12">
      <c r="A184" s="205"/>
      <c r="B184" s="206">
        <v>2</v>
      </c>
      <c r="C184" s="1141" t="s">
        <v>387</v>
      </c>
      <c r="D184" s="1141"/>
      <c r="E184" s="1141"/>
      <c r="F184" s="207"/>
      <c r="G184" s="207"/>
      <c r="H184" s="207"/>
      <c r="I184" s="207"/>
      <c r="J184" s="208">
        <v>110.45</v>
      </c>
      <c r="K184" s="209">
        <v>1.25</v>
      </c>
      <c r="L184" s="208">
        <v>1.38</v>
      </c>
      <c r="M184" s="207"/>
      <c r="N184" s="210"/>
      <c r="Z184" s="193"/>
      <c r="AA184" s="200"/>
      <c r="AC184" s="109" t="s">
        <v>387</v>
      </c>
      <c r="AF184" s="200"/>
      <c r="AI184" s="200"/>
    </row>
    <row r="185" spans="1:35" s="108" customFormat="1" ht="12">
      <c r="A185" s="205"/>
      <c r="B185" s="206">
        <v>3</v>
      </c>
      <c r="C185" s="1141" t="s">
        <v>388</v>
      </c>
      <c r="D185" s="1141"/>
      <c r="E185" s="1141"/>
      <c r="F185" s="207"/>
      <c r="G185" s="207"/>
      <c r="H185" s="207"/>
      <c r="I185" s="207"/>
      <c r="J185" s="208">
        <v>9.5399999999999991</v>
      </c>
      <c r="K185" s="209">
        <v>1.25</v>
      </c>
      <c r="L185" s="208">
        <v>0.12</v>
      </c>
      <c r="M185" s="207"/>
      <c r="N185" s="210"/>
      <c r="Z185" s="193"/>
      <c r="AA185" s="200"/>
      <c r="AC185" s="109" t="s">
        <v>388</v>
      </c>
      <c r="AF185" s="200"/>
      <c r="AI185" s="200"/>
    </row>
    <row r="186" spans="1:35" s="108" customFormat="1" ht="12">
      <c r="A186" s="205"/>
      <c r="B186" s="206">
        <v>4</v>
      </c>
      <c r="C186" s="1141" t="s">
        <v>447</v>
      </c>
      <c r="D186" s="1141"/>
      <c r="E186" s="1141"/>
      <c r="F186" s="207"/>
      <c r="G186" s="207"/>
      <c r="H186" s="207"/>
      <c r="I186" s="207"/>
      <c r="J186" s="208">
        <v>262.94</v>
      </c>
      <c r="K186" s="207"/>
      <c r="L186" s="208">
        <v>2.63</v>
      </c>
      <c r="M186" s="207"/>
      <c r="N186" s="210"/>
      <c r="Z186" s="193"/>
      <c r="AA186" s="200"/>
      <c r="AC186" s="109" t="s">
        <v>447</v>
      </c>
      <c r="AF186" s="200"/>
      <c r="AI186" s="200"/>
    </row>
    <row r="187" spans="1:35" s="108" customFormat="1" ht="12">
      <c r="A187" s="205"/>
      <c r="B187" s="204"/>
      <c r="C187" s="1141" t="s">
        <v>448</v>
      </c>
      <c r="D187" s="1141"/>
      <c r="E187" s="1141"/>
      <c r="F187" s="207" t="s">
        <v>390</v>
      </c>
      <c r="G187" s="209">
        <v>24.64</v>
      </c>
      <c r="H187" s="209">
        <v>1.25</v>
      </c>
      <c r="I187" s="254">
        <v>0.308</v>
      </c>
      <c r="J187" s="204"/>
      <c r="K187" s="207"/>
      <c r="L187" s="204"/>
      <c r="M187" s="207"/>
      <c r="N187" s="210"/>
      <c r="Z187" s="193"/>
      <c r="AA187" s="200"/>
      <c r="AD187" s="109" t="s">
        <v>448</v>
      </c>
      <c r="AF187" s="200"/>
      <c r="AI187" s="200"/>
    </row>
    <row r="188" spans="1:35" s="108" customFormat="1" ht="12">
      <c r="A188" s="205"/>
      <c r="B188" s="204"/>
      <c r="C188" s="1141" t="s">
        <v>389</v>
      </c>
      <c r="D188" s="1141"/>
      <c r="E188" s="1141"/>
      <c r="F188" s="207" t="s">
        <v>390</v>
      </c>
      <c r="G188" s="209">
        <v>0.76</v>
      </c>
      <c r="H188" s="209">
        <v>1.25</v>
      </c>
      <c r="I188" s="250">
        <v>9.4999999999999998E-3</v>
      </c>
      <c r="J188" s="204"/>
      <c r="K188" s="207"/>
      <c r="L188" s="204"/>
      <c r="M188" s="207"/>
      <c r="N188" s="210"/>
      <c r="Z188" s="193"/>
      <c r="AA188" s="200"/>
      <c r="AD188" s="109" t="s">
        <v>389</v>
      </c>
      <c r="AF188" s="200"/>
      <c r="AI188" s="200"/>
    </row>
    <row r="189" spans="1:35" s="108" customFormat="1" ht="12" customHeight="1">
      <c r="A189" s="205"/>
      <c r="B189" s="204"/>
      <c r="C189" s="1150" t="s">
        <v>391</v>
      </c>
      <c r="D189" s="1150"/>
      <c r="E189" s="1150"/>
      <c r="F189" s="212"/>
      <c r="G189" s="212"/>
      <c r="H189" s="212"/>
      <c r="I189" s="212"/>
      <c r="J189" s="213">
        <v>605.01</v>
      </c>
      <c r="K189" s="212"/>
      <c r="L189" s="213">
        <v>6.91</v>
      </c>
      <c r="M189" s="212"/>
      <c r="N189" s="214"/>
      <c r="Z189" s="193"/>
      <c r="AA189" s="200"/>
      <c r="AE189" s="109" t="s">
        <v>391</v>
      </c>
      <c r="AF189" s="200"/>
      <c r="AI189" s="200"/>
    </row>
    <row r="190" spans="1:35" s="108" customFormat="1" ht="12">
      <c r="A190" s="205"/>
      <c r="B190" s="204"/>
      <c r="C190" s="1141" t="s">
        <v>392</v>
      </c>
      <c r="D190" s="1141"/>
      <c r="E190" s="1141"/>
      <c r="F190" s="207"/>
      <c r="G190" s="207"/>
      <c r="H190" s="207"/>
      <c r="I190" s="207"/>
      <c r="J190" s="204"/>
      <c r="K190" s="207"/>
      <c r="L190" s="208">
        <v>3.02</v>
      </c>
      <c r="M190" s="207"/>
      <c r="N190" s="210"/>
      <c r="Z190" s="193"/>
      <c r="AA190" s="200"/>
      <c r="AD190" s="109" t="s">
        <v>392</v>
      </c>
      <c r="AF190" s="200"/>
      <c r="AI190" s="200"/>
    </row>
    <row r="191" spans="1:35" s="108" customFormat="1" ht="22.5" customHeight="1">
      <c r="A191" s="205"/>
      <c r="B191" s="204" t="s">
        <v>885</v>
      </c>
      <c r="C191" s="1141" t="s">
        <v>886</v>
      </c>
      <c r="D191" s="1141"/>
      <c r="E191" s="1141"/>
      <c r="F191" s="207" t="s">
        <v>395</v>
      </c>
      <c r="G191" s="215">
        <v>97</v>
      </c>
      <c r="H191" s="207"/>
      <c r="I191" s="215">
        <v>97</v>
      </c>
      <c r="J191" s="204"/>
      <c r="K191" s="207"/>
      <c r="L191" s="208">
        <v>2.93</v>
      </c>
      <c r="M191" s="207"/>
      <c r="N191" s="210"/>
      <c r="Z191" s="193"/>
      <c r="AA191" s="200"/>
      <c r="AD191" s="109" t="s">
        <v>886</v>
      </c>
      <c r="AF191" s="200"/>
      <c r="AI191" s="200"/>
    </row>
    <row r="192" spans="1:35" s="108" customFormat="1" ht="22.5" customHeight="1">
      <c r="A192" s="205"/>
      <c r="B192" s="204" t="s">
        <v>887</v>
      </c>
      <c r="C192" s="1141" t="s">
        <v>888</v>
      </c>
      <c r="D192" s="1141"/>
      <c r="E192" s="1141"/>
      <c r="F192" s="207" t="s">
        <v>395</v>
      </c>
      <c r="G192" s="215">
        <v>51</v>
      </c>
      <c r="H192" s="207"/>
      <c r="I192" s="215">
        <v>51</v>
      </c>
      <c r="J192" s="204"/>
      <c r="K192" s="207"/>
      <c r="L192" s="208">
        <v>1.54</v>
      </c>
      <c r="M192" s="207"/>
      <c r="N192" s="210"/>
      <c r="Z192" s="193"/>
      <c r="AA192" s="200"/>
      <c r="AD192" s="109" t="s">
        <v>888</v>
      </c>
      <c r="AF192" s="200"/>
      <c r="AI192" s="200"/>
    </row>
    <row r="193" spans="1:35" s="108" customFormat="1" ht="12" customHeight="1">
      <c r="A193" s="216"/>
      <c r="B193" s="217"/>
      <c r="C193" s="1145" t="s">
        <v>398</v>
      </c>
      <c r="D193" s="1145"/>
      <c r="E193" s="1145"/>
      <c r="F193" s="196"/>
      <c r="G193" s="196"/>
      <c r="H193" s="196"/>
      <c r="I193" s="196"/>
      <c r="J193" s="198"/>
      <c r="K193" s="196"/>
      <c r="L193" s="218">
        <v>11.38</v>
      </c>
      <c r="M193" s="212"/>
      <c r="N193" s="199"/>
      <c r="Z193" s="193"/>
      <c r="AA193" s="200"/>
      <c r="AF193" s="200" t="s">
        <v>398</v>
      </c>
      <c r="AI193" s="200"/>
    </row>
    <row r="194" spans="1:35" s="108" customFormat="1" ht="45" customHeight="1">
      <c r="A194" s="194" t="s">
        <v>523</v>
      </c>
      <c r="B194" s="195" t="s">
        <v>2779</v>
      </c>
      <c r="C194" s="1145" t="s">
        <v>2780</v>
      </c>
      <c r="D194" s="1145"/>
      <c r="E194" s="1145"/>
      <c r="F194" s="196" t="s">
        <v>891</v>
      </c>
      <c r="G194" s="196"/>
      <c r="H194" s="196"/>
      <c r="I194" s="247">
        <v>1.03</v>
      </c>
      <c r="J194" s="218">
        <v>23.53</v>
      </c>
      <c r="K194" s="196"/>
      <c r="L194" s="218">
        <v>24.24</v>
      </c>
      <c r="M194" s="196"/>
      <c r="N194" s="199"/>
      <c r="Z194" s="193"/>
      <c r="AA194" s="200" t="s">
        <v>2780</v>
      </c>
      <c r="AF194" s="200"/>
      <c r="AI194" s="200"/>
    </row>
    <row r="195" spans="1:35" s="108" customFormat="1" ht="12" customHeight="1">
      <c r="A195" s="216"/>
      <c r="B195" s="217"/>
      <c r="C195" s="1141" t="s">
        <v>409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F195" s="200"/>
      <c r="AG195" s="109" t="s">
        <v>409</v>
      </c>
      <c r="AI195" s="200"/>
    </row>
    <row r="196" spans="1:35" s="108" customFormat="1" ht="12" customHeight="1">
      <c r="A196" s="201"/>
      <c r="B196" s="202"/>
      <c r="C196" s="1141" t="s">
        <v>2781</v>
      </c>
      <c r="D196" s="1141"/>
      <c r="E196" s="1141"/>
      <c r="F196" s="1141"/>
      <c r="G196" s="1141"/>
      <c r="H196" s="1141"/>
      <c r="I196" s="1141"/>
      <c r="J196" s="1141"/>
      <c r="K196" s="1141"/>
      <c r="L196" s="1141"/>
      <c r="M196" s="1141"/>
      <c r="N196" s="1146"/>
      <c r="Z196" s="193"/>
      <c r="AA196" s="200"/>
      <c r="AF196" s="200"/>
      <c r="AH196" s="109" t="s">
        <v>2781</v>
      </c>
      <c r="AI196" s="200"/>
    </row>
    <row r="197" spans="1:35" s="108" customFormat="1" ht="12" customHeight="1">
      <c r="A197" s="216"/>
      <c r="B197" s="217"/>
      <c r="C197" s="1145" t="s">
        <v>398</v>
      </c>
      <c r="D197" s="1145"/>
      <c r="E197" s="1145"/>
      <c r="F197" s="196"/>
      <c r="G197" s="196"/>
      <c r="H197" s="196"/>
      <c r="I197" s="196"/>
      <c r="J197" s="198"/>
      <c r="K197" s="196"/>
      <c r="L197" s="218">
        <v>24.24</v>
      </c>
      <c r="M197" s="212"/>
      <c r="N197" s="199"/>
      <c r="Z197" s="193"/>
      <c r="AA197" s="200"/>
      <c r="AF197" s="200" t="s">
        <v>398</v>
      </c>
      <c r="AI197" s="200"/>
    </row>
    <row r="198" spans="1:35" s="108" customFormat="1" ht="45" customHeight="1">
      <c r="A198" s="194" t="s">
        <v>526</v>
      </c>
      <c r="B198" s="195" t="s">
        <v>1998</v>
      </c>
      <c r="C198" s="1145" t="s">
        <v>1999</v>
      </c>
      <c r="D198" s="1145"/>
      <c r="E198" s="1145"/>
      <c r="F198" s="196" t="s">
        <v>481</v>
      </c>
      <c r="G198" s="196"/>
      <c r="H198" s="196"/>
      <c r="I198" s="247">
        <v>0.71</v>
      </c>
      <c r="J198" s="198"/>
      <c r="K198" s="196"/>
      <c r="L198" s="198"/>
      <c r="M198" s="196"/>
      <c r="N198" s="199"/>
      <c r="Z198" s="193"/>
      <c r="AA198" s="200" t="s">
        <v>1999</v>
      </c>
      <c r="AF198" s="200"/>
      <c r="AI198" s="200"/>
    </row>
    <row r="199" spans="1:35" s="108" customFormat="1" ht="12" customHeight="1">
      <c r="A199" s="201"/>
      <c r="B199" s="202"/>
      <c r="C199" s="1141" t="s">
        <v>2782</v>
      </c>
      <c r="D199" s="1141"/>
      <c r="E199" s="1141"/>
      <c r="F199" s="1141"/>
      <c r="G199" s="1141"/>
      <c r="H199" s="1141"/>
      <c r="I199" s="1141"/>
      <c r="J199" s="1141"/>
      <c r="K199" s="1141"/>
      <c r="L199" s="1141"/>
      <c r="M199" s="1141"/>
      <c r="N199" s="1146"/>
      <c r="Z199" s="193"/>
      <c r="AA199" s="200"/>
      <c r="AF199" s="200"/>
      <c r="AH199" s="109" t="s">
        <v>2782</v>
      </c>
      <c r="AI199" s="200"/>
    </row>
    <row r="200" spans="1:35" s="108" customFormat="1" ht="33.75" customHeight="1">
      <c r="A200" s="203"/>
      <c r="B200" s="204" t="s">
        <v>385</v>
      </c>
      <c r="C200" s="1141" t="s">
        <v>386</v>
      </c>
      <c r="D200" s="1141"/>
      <c r="E200" s="1141"/>
      <c r="F200" s="1141"/>
      <c r="G200" s="1141"/>
      <c r="H200" s="1141"/>
      <c r="I200" s="1141"/>
      <c r="J200" s="1141"/>
      <c r="K200" s="1141"/>
      <c r="L200" s="1141"/>
      <c r="M200" s="1141"/>
      <c r="N200" s="1146"/>
      <c r="Z200" s="193"/>
      <c r="AA200" s="200"/>
      <c r="AB200" s="109" t="s">
        <v>386</v>
      </c>
      <c r="AF200" s="200"/>
      <c r="AI200" s="200"/>
    </row>
    <row r="201" spans="1:35" s="108" customFormat="1" ht="12">
      <c r="A201" s="205"/>
      <c r="B201" s="206">
        <v>1</v>
      </c>
      <c r="C201" s="1141" t="s">
        <v>446</v>
      </c>
      <c r="D201" s="1141"/>
      <c r="E201" s="1141"/>
      <c r="F201" s="207"/>
      <c r="G201" s="207"/>
      <c r="H201" s="207"/>
      <c r="I201" s="207"/>
      <c r="J201" s="208">
        <v>139.54</v>
      </c>
      <c r="K201" s="209">
        <v>1.25</v>
      </c>
      <c r="L201" s="208">
        <v>123.84</v>
      </c>
      <c r="M201" s="207"/>
      <c r="N201" s="210"/>
      <c r="Z201" s="193"/>
      <c r="AA201" s="200"/>
      <c r="AC201" s="109" t="s">
        <v>446</v>
      </c>
      <c r="AF201" s="200"/>
      <c r="AI201" s="200"/>
    </row>
    <row r="202" spans="1:35" s="108" customFormat="1" ht="12">
      <c r="A202" s="205"/>
      <c r="B202" s="206">
        <v>4</v>
      </c>
      <c r="C202" s="1141" t="s">
        <v>447</v>
      </c>
      <c r="D202" s="1141"/>
      <c r="E202" s="1141"/>
      <c r="F202" s="207"/>
      <c r="G202" s="207"/>
      <c r="H202" s="207"/>
      <c r="I202" s="207"/>
      <c r="J202" s="208">
        <v>16.79</v>
      </c>
      <c r="K202" s="207"/>
      <c r="L202" s="208">
        <v>11.92</v>
      </c>
      <c r="M202" s="207"/>
      <c r="N202" s="210"/>
      <c r="Z202" s="193"/>
      <c r="AA202" s="200"/>
      <c r="AC202" s="109" t="s">
        <v>447</v>
      </c>
      <c r="AF202" s="200"/>
      <c r="AI202" s="200"/>
    </row>
    <row r="203" spans="1:35" s="108" customFormat="1" ht="12">
      <c r="A203" s="205"/>
      <c r="B203" s="204"/>
      <c r="C203" s="1141" t="s">
        <v>448</v>
      </c>
      <c r="D203" s="1141"/>
      <c r="E203" s="1141"/>
      <c r="F203" s="207" t="s">
        <v>390</v>
      </c>
      <c r="G203" s="248">
        <v>15.2</v>
      </c>
      <c r="H203" s="209">
        <v>1.25</v>
      </c>
      <c r="I203" s="209">
        <v>13.49</v>
      </c>
      <c r="J203" s="204"/>
      <c r="K203" s="207"/>
      <c r="L203" s="204"/>
      <c r="M203" s="207"/>
      <c r="N203" s="210"/>
      <c r="Z203" s="193"/>
      <c r="AA203" s="200"/>
      <c r="AD203" s="109" t="s">
        <v>448</v>
      </c>
      <c r="AF203" s="200"/>
      <c r="AI203" s="200"/>
    </row>
    <row r="204" spans="1:35" s="108" customFormat="1" ht="12" customHeight="1">
      <c r="A204" s="205"/>
      <c r="B204" s="204"/>
      <c r="C204" s="1150" t="s">
        <v>391</v>
      </c>
      <c r="D204" s="1150"/>
      <c r="E204" s="1150"/>
      <c r="F204" s="212"/>
      <c r="G204" s="212"/>
      <c r="H204" s="212"/>
      <c r="I204" s="212"/>
      <c r="J204" s="213">
        <v>156.33000000000001</v>
      </c>
      <c r="K204" s="212"/>
      <c r="L204" s="213">
        <v>135.76</v>
      </c>
      <c r="M204" s="212"/>
      <c r="N204" s="214"/>
      <c r="Z204" s="193"/>
      <c r="AA204" s="200"/>
      <c r="AE204" s="109" t="s">
        <v>391</v>
      </c>
      <c r="AF204" s="200"/>
      <c r="AI204" s="200"/>
    </row>
    <row r="205" spans="1:35" s="108" customFormat="1" ht="12">
      <c r="A205" s="205"/>
      <c r="B205" s="204"/>
      <c r="C205" s="1141" t="s">
        <v>392</v>
      </c>
      <c r="D205" s="1141"/>
      <c r="E205" s="1141"/>
      <c r="F205" s="207"/>
      <c r="G205" s="207"/>
      <c r="H205" s="207"/>
      <c r="I205" s="207"/>
      <c r="J205" s="204"/>
      <c r="K205" s="207"/>
      <c r="L205" s="208">
        <v>123.84</v>
      </c>
      <c r="M205" s="207"/>
      <c r="N205" s="210"/>
      <c r="Z205" s="193"/>
      <c r="AA205" s="200"/>
      <c r="AD205" s="109" t="s">
        <v>392</v>
      </c>
      <c r="AF205" s="200"/>
      <c r="AI205" s="200"/>
    </row>
    <row r="206" spans="1:35" s="108" customFormat="1" ht="22.5" customHeight="1">
      <c r="A206" s="205"/>
      <c r="B206" s="204" t="s">
        <v>885</v>
      </c>
      <c r="C206" s="1141" t="s">
        <v>886</v>
      </c>
      <c r="D206" s="1141"/>
      <c r="E206" s="1141"/>
      <c r="F206" s="207" t="s">
        <v>395</v>
      </c>
      <c r="G206" s="215">
        <v>97</v>
      </c>
      <c r="H206" s="207"/>
      <c r="I206" s="215">
        <v>97</v>
      </c>
      <c r="J206" s="204"/>
      <c r="K206" s="207"/>
      <c r="L206" s="208">
        <v>120.12</v>
      </c>
      <c r="M206" s="207"/>
      <c r="N206" s="210"/>
      <c r="Z206" s="193"/>
      <c r="AA206" s="200"/>
      <c r="AD206" s="109" t="s">
        <v>886</v>
      </c>
      <c r="AF206" s="200"/>
      <c r="AI206" s="200"/>
    </row>
    <row r="207" spans="1:35" s="108" customFormat="1" ht="22.5" customHeight="1">
      <c r="A207" s="205"/>
      <c r="B207" s="204" t="s">
        <v>887</v>
      </c>
      <c r="C207" s="1141" t="s">
        <v>888</v>
      </c>
      <c r="D207" s="1141"/>
      <c r="E207" s="1141"/>
      <c r="F207" s="207" t="s">
        <v>395</v>
      </c>
      <c r="G207" s="215">
        <v>51</v>
      </c>
      <c r="H207" s="207"/>
      <c r="I207" s="215">
        <v>51</v>
      </c>
      <c r="J207" s="204"/>
      <c r="K207" s="207"/>
      <c r="L207" s="208">
        <v>63.16</v>
      </c>
      <c r="M207" s="207"/>
      <c r="N207" s="210"/>
      <c r="Z207" s="193"/>
      <c r="AA207" s="200"/>
      <c r="AD207" s="109" t="s">
        <v>888</v>
      </c>
      <c r="AF207" s="200"/>
      <c r="AI207" s="200"/>
    </row>
    <row r="208" spans="1:35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319.04000000000002</v>
      </c>
      <c r="M208" s="212"/>
      <c r="N208" s="199"/>
      <c r="Z208" s="193"/>
      <c r="AA208" s="200"/>
      <c r="AF208" s="200" t="s">
        <v>398</v>
      </c>
      <c r="AI208" s="200"/>
    </row>
    <row r="209" spans="1:35" s="108" customFormat="1" ht="12" customHeight="1">
      <c r="A209" s="194" t="s">
        <v>528</v>
      </c>
      <c r="B209" s="195" t="s">
        <v>2783</v>
      </c>
      <c r="C209" s="1145" t="s">
        <v>2784</v>
      </c>
      <c r="D209" s="1145"/>
      <c r="E209" s="1145"/>
      <c r="F209" s="196" t="s">
        <v>673</v>
      </c>
      <c r="G209" s="196"/>
      <c r="H209" s="196"/>
      <c r="I209" s="197">
        <v>-1.2424999999999999</v>
      </c>
      <c r="J209" s="218">
        <v>8</v>
      </c>
      <c r="K209" s="196"/>
      <c r="L209" s="218">
        <v>-9.94</v>
      </c>
      <c r="M209" s="196"/>
      <c r="N209" s="199"/>
      <c r="Z209" s="193"/>
      <c r="AA209" s="200" t="s">
        <v>2784</v>
      </c>
      <c r="AF209" s="200"/>
      <c r="AI209" s="200"/>
    </row>
    <row r="210" spans="1:35" s="108" customFormat="1" ht="12" customHeight="1">
      <c r="A210" s="216"/>
      <c r="B210" s="217"/>
      <c r="C210" s="1141" t="s">
        <v>2594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F210" s="200"/>
      <c r="AG210" s="109" t="s">
        <v>2594</v>
      </c>
      <c r="AI210" s="200"/>
    </row>
    <row r="211" spans="1:35" s="108" customFormat="1" ht="12" customHeight="1">
      <c r="A211" s="216"/>
      <c r="B211" s="217"/>
      <c r="C211" s="1145" t="s">
        <v>398</v>
      </c>
      <c r="D211" s="1145"/>
      <c r="E211" s="1145"/>
      <c r="F211" s="196"/>
      <c r="G211" s="196"/>
      <c r="H211" s="196"/>
      <c r="I211" s="196"/>
      <c r="J211" s="198"/>
      <c r="K211" s="196"/>
      <c r="L211" s="218">
        <v>-9.94</v>
      </c>
      <c r="M211" s="212"/>
      <c r="N211" s="199"/>
      <c r="Z211" s="193"/>
      <c r="AA211" s="200"/>
      <c r="AF211" s="200" t="s">
        <v>398</v>
      </c>
      <c r="AI211" s="200"/>
    </row>
    <row r="212" spans="1:35" s="108" customFormat="1" ht="33.75" customHeight="1">
      <c r="A212" s="194" t="s">
        <v>530</v>
      </c>
      <c r="B212" s="195" t="s">
        <v>2785</v>
      </c>
      <c r="C212" s="1145" t="s">
        <v>2786</v>
      </c>
      <c r="D212" s="1145"/>
      <c r="E212" s="1145"/>
      <c r="F212" s="196" t="s">
        <v>1744</v>
      </c>
      <c r="G212" s="196"/>
      <c r="H212" s="196"/>
      <c r="I212" s="223">
        <v>7.242</v>
      </c>
      <c r="J212" s="218">
        <v>21.2</v>
      </c>
      <c r="K212" s="196"/>
      <c r="L212" s="218">
        <v>153.53</v>
      </c>
      <c r="M212" s="196"/>
      <c r="N212" s="199"/>
      <c r="Z212" s="193"/>
      <c r="AA212" s="200" t="s">
        <v>2786</v>
      </c>
      <c r="AF212" s="200"/>
      <c r="AI212" s="200"/>
    </row>
    <row r="213" spans="1:35" s="108" customFormat="1" ht="12" customHeight="1">
      <c r="A213" s="216"/>
      <c r="B213" s="217"/>
      <c r="C213" s="1141" t="s">
        <v>409</v>
      </c>
      <c r="D213" s="1141"/>
      <c r="E213" s="1141"/>
      <c r="F213" s="1141"/>
      <c r="G213" s="1141"/>
      <c r="H213" s="1141"/>
      <c r="I213" s="1141"/>
      <c r="J213" s="1141"/>
      <c r="K213" s="1141"/>
      <c r="L213" s="1141"/>
      <c r="M213" s="1141"/>
      <c r="N213" s="1146"/>
      <c r="Z213" s="193"/>
      <c r="AA213" s="200"/>
      <c r="AF213" s="200"/>
      <c r="AG213" s="109" t="s">
        <v>409</v>
      </c>
      <c r="AI213" s="200"/>
    </row>
    <row r="214" spans="1:35" s="108" customFormat="1" ht="12" customHeight="1">
      <c r="A214" s="201"/>
      <c r="B214" s="202"/>
      <c r="C214" s="1141" t="s">
        <v>2787</v>
      </c>
      <c r="D214" s="1141"/>
      <c r="E214" s="1141"/>
      <c r="F214" s="1141"/>
      <c r="G214" s="1141"/>
      <c r="H214" s="1141"/>
      <c r="I214" s="1141"/>
      <c r="J214" s="1141"/>
      <c r="K214" s="1141"/>
      <c r="L214" s="1141"/>
      <c r="M214" s="1141"/>
      <c r="N214" s="1146"/>
      <c r="Z214" s="193"/>
      <c r="AA214" s="200"/>
      <c r="AF214" s="200"/>
      <c r="AH214" s="109" t="s">
        <v>2787</v>
      </c>
      <c r="AI214" s="200"/>
    </row>
    <row r="215" spans="1:35" s="108" customFormat="1" ht="12" customHeight="1">
      <c r="A215" s="216"/>
      <c r="B215" s="217"/>
      <c r="C215" s="1145" t="s">
        <v>398</v>
      </c>
      <c r="D215" s="1145"/>
      <c r="E215" s="1145"/>
      <c r="F215" s="196"/>
      <c r="G215" s="196"/>
      <c r="H215" s="196"/>
      <c r="I215" s="196"/>
      <c r="J215" s="198"/>
      <c r="K215" s="196"/>
      <c r="L215" s="218">
        <v>153.53</v>
      </c>
      <c r="M215" s="212"/>
      <c r="N215" s="199"/>
      <c r="Z215" s="193"/>
      <c r="AA215" s="200"/>
      <c r="AF215" s="200" t="s">
        <v>398</v>
      </c>
      <c r="AI215" s="200"/>
    </row>
    <row r="216" spans="1:35" s="108" customFormat="1" ht="22.5" customHeight="1">
      <c r="A216" s="194" t="s">
        <v>536</v>
      </c>
      <c r="B216" s="195" t="s">
        <v>2788</v>
      </c>
      <c r="C216" s="1145" t="s">
        <v>2789</v>
      </c>
      <c r="D216" s="1145"/>
      <c r="E216" s="1145"/>
      <c r="F216" s="196" t="s">
        <v>486</v>
      </c>
      <c r="G216" s="196"/>
      <c r="H216" s="196"/>
      <c r="I216" s="251">
        <v>2</v>
      </c>
      <c r="J216" s="218">
        <v>0.67</v>
      </c>
      <c r="K216" s="196"/>
      <c r="L216" s="218">
        <v>1.34</v>
      </c>
      <c r="M216" s="196"/>
      <c r="N216" s="199"/>
      <c r="Z216" s="193"/>
      <c r="AA216" s="200" t="s">
        <v>2789</v>
      </c>
      <c r="AF216" s="200"/>
      <c r="AI216" s="200"/>
    </row>
    <row r="217" spans="1:35" s="108" customFormat="1" ht="12" customHeight="1">
      <c r="A217" s="216"/>
      <c r="B217" s="217"/>
      <c r="C217" s="1141" t="s">
        <v>409</v>
      </c>
      <c r="D217" s="1141"/>
      <c r="E217" s="1141"/>
      <c r="F217" s="1141"/>
      <c r="G217" s="1141"/>
      <c r="H217" s="1141"/>
      <c r="I217" s="1141"/>
      <c r="J217" s="1141"/>
      <c r="K217" s="1141"/>
      <c r="L217" s="1141"/>
      <c r="M217" s="1141"/>
      <c r="N217" s="1146"/>
      <c r="Z217" s="193"/>
      <c r="AA217" s="200"/>
      <c r="AF217" s="200"/>
      <c r="AG217" s="109" t="s">
        <v>409</v>
      </c>
      <c r="AI217" s="200"/>
    </row>
    <row r="218" spans="1:35" s="108" customFormat="1" ht="12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18">
        <v>1.34</v>
      </c>
      <c r="M218" s="212"/>
      <c r="N218" s="199"/>
      <c r="Z218" s="193"/>
      <c r="AA218" s="200"/>
      <c r="AF218" s="200" t="s">
        <v>398</v>
      </c>
      <c r="AI218" s="200"/>
    </row>
    <row r="219" spans="1:35" s="108" customFormat="1" ht="22.5" customHeight="1">
      <c r="A219" s="194" t="s">
        <v>545</v>
      </c>
      <c r="B219" s="195" t="s">
        <v>2624</v>
      </c>
      <c r="C219" s="1145" t="s">
        <v>2625</v>
      </c>
      <c r="D219" s="1145"/>
      <c r="E219" s="1145"/>
      <c r="F219" s="196" t="s">
        <v>711</v>
      </c>
      <c r="G219" s="196"/>
      <c r="H219" s="196"/>
      <c r="I219" s="256">
        <v>14.2</v>
      </c>
      <c r="J219" s="218">
        <v>2.9</v>
      </c>
      <c r="K219" s="196"/>
      <c r="L219" s="218">
        <v>41.18</v>
      </c>
      <c r="M219" s="196"/>
      <c r="N219" s="199"/>
      <c r="Z219" s="193"/>
      <c r="AA219" s="200" t="s">
        <v>2625</v>
      </c>
      <c r="AF219" s="200"/>
      <c r="AI219" s="200"/>
    </row>
    <row r="220" spans="1:35" s="108" customFormat="1" ht="12" customHeight="1">
      <c r="A220" s="216"/>
      <c r="B220" s="217"/>
      <c r="C220" s="1141" t="s">
        <v>409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F220" s="200"/>
      <c r="AG220" s="109" t="s">
        <v>409</v>
      </c>
      <c r="AI220" s="200"/>
    </row>
    <row r="221" spans="1:35" s="108" customFormat="1" ht="12" customHeight="1">
      <c r="A221" s="201"/>
      <c r="B221" s="202"/>
      <c r="C221" s="1141" t="s">
        <v>2790</v>
      </c>
      <c r="D221" s="1141"/>
      <c r="E221" s="1141"/>
      <c r="F221" s="1141"/>
      <c r="G221" s="1141"/>
      <c r="H221" s="1141"/>
      <c r="I221" s="1141"/>
      <c r="J221" s="1141"/>
      <c r="K221" s="1141"/>
      <c r="L221" s="1141"/>
      <c r="M221" s="1141"/>
      <c r="N221" s="1146"/>
      <c r="Z221" s="193"/>
      <c r="AA221" s="200"/>
      <c r="AF221" s="200"/>
      <c r="AH221" s="109" t="s">
        <v>2790</v>
      </c>
      <c r="AI221" s="200"/>
    </row>
    <row r="222" spans="1:35" s="108" customFormat="1" ht="12" customHeight="1">
      <c r="A222" s="216"/>
      <c r="B222" s="217"/>
      <c r="C222" s="1145" t="s">
        <v>398</v>
      </c>
      <c r="D222" s="1145"/>
      <c r="E222" s="1145"/>
      <c r="F222" s="196"/>
      <c r="G222" s="196"/>
      <c r="H222" s="196"/>
      <c r="I222" s="196"/>
      <c r="J222" s="198"/>
      <c r="K222" s="196"/>
      <c r="L222" s="218">
        <v>41.18</v>
      </c>
      <c r="M222" s="212"/>
      <c r="N222" s="199"/>
      <c r="Z222" s="193"/>
      <c r="AA222" s="200"/>
      <c r="AF222" s="200" t="s">
        <v>398</v>
      </c>
      <c r="AI222" s="200"/>
    </row>
    <row r="223" spans="1:35" s="108" customFormat="1" ht="22.5" customHeight="1">
      <c r="A223" s="194" t="s">
        <v>546</v>
      </c>
      <c r="B223" s="195" t="s">
        <v>2791</v>
      </c>
      <c r="C223" s="1145" t="s">
        <v>2792</v>
      </c>
      <c r="D223" s="1145"/>
      <c r="E223" s="1145"/>
      <c r="F223" s="196" t="s">
        <v>673</v>
      </c>
      <c r="G223" s="196"/>
      <c r="H223" s="196"/>
      <c r="I223" s="247">
        <v>1.42</v>
      </c>
      <c r="J223" s="218">
        <v>49</v>
      </c>
      <c r="K223" s="196"/>
      <c r="L223" s="218">
        <v>69.58</v>
      </c>
      <c r="M223" s="196"/>
      <c r="N223" s="199"/>
      <c r="Z223" s="193"/>
      <c r="AA223" s="200" t="s">
        <v>2792</v>
      </c>
      <c r="AF223" s="200"/>
      <c r="AI223" s="200"/>
    </row>
    <row r="224" spans="1:35" s="108" customFormat="1" ht="12" customHeight="1">
      <c r="A224" s="216"/>
      <c r="B224" s="217"/>
      <c r="C224" s="1141" t="s">
        <v>1929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F224" s="200"/>
      <c r="AG224" s="109" t="s">
        <v>1929</v>
      </c>
      <c r="AI224" s="200"/>
    </row>
    <row r="225" spans="1:35" s="108" customFormat="1" ht="12" customHeight="1">
      <c r="A225" s="201"/>
      <c r="B225" s="202"/>
      <c r="C225" s="1141" t="s">
        <v>2793</v>
      </c>
      <c r="D225" s="1141"/>
      <c r="E225" s="1141"/>
      <c r="F225" s="1141"/>
      <c r="G225" s="1141"/>
      <c r="H225" s="1141"/>
      <c r="I225" s="1141"/>
      <c r="J225" s="1141"/>
      <c r="K225" s="1141"/>
      <c r="L225" s="1141"/>
      <c r="M225" s="1141"/>
      <c r="N225" s="1146"/>
      <c r="Z225" s="193"/>
      <c r="AA225" s="200"/>
      <c r="AF225" s="200"/>
      <c r="AH225" s="109" t="s">
        <v>2793</v>
      </c>
      <c r="AI225" s="200"/>
    </row>
    <row r="226" spans="1:35" s="108" customFormat="1" ht="12" customHeight="1">
      <c r="A226" s="216"/>
      <c r="B226" s="217"/>
      <c r="C226" s="1145" t="s">
        <v>398</v>
      </c>
      <c r="D226" s="1145"/>
      <c r="E226" s="1145"/>
      <c r="F226" s="196"/>
      <c r="G226" s="196"/>
      <c r="H226" s="196"/>
      <c r="I226" s="196"/>
      <c r="J226" s="198"/>
      <c r="K226" s="196"/>
      <c r="L226" s="218">
        <v>69.58</v>
      </c>
      <c r="M226" s="212"/>
      <c r="N226" s="199"/>
      <c r="Z226" s="193"/>
      <c r="AA226" s="200"/>
      <c r="AF226" s="200" t="s">
        <v>398</v>
      </c>
      <c r="AI226" s="200"/>
    </row>
    <row r="227" spans="1:35" s="108" customFormat="1" ht="56.25" customHeight="1">
      <c r="A227" s="194" t="s">
        <v>554</v>
      </c>
      <c r="B227" s="195" t="s">
        <v>2794</v>
      </c>
      <c r="C227" s="1145" t="s">
        <v>2795</v>
      </c>
      <c r="D227" s="1145"/>
      <c r="E227" s="1145"/>
      <c r="F227" s="196" t="s">
        <v>481</v>
      </c>
      <c r="G227" s="196"/>
      <c r="H227" s="196"/>
      <c r="I227" s="247">
        <v>0.61</v>
      </c>
      <c r="J227" s="198"/>
      <c r="K227" s="196"/>
      <c r="L227" s="198"/>
      <c r="M227" s="196"/>
      <c r="N227" s="199"/>
      <c r="Z227" s="193"/>
      <c r="AA227" s="200" t="s">
        <v>2795</v>
      </c>
      <c r="AF227" s="200"/>
      <c r="AI227" s="200"/>
    </row>
    <row r="228" spans="1:35" s="108" customFormat="1" ht="12" customHeight="1">
      <c r="A228" s="201"/>
      <c r="B228" s="202"/>
      <c r="C228" s="1141" t="s">
        <v>2796</v>
      </c>
      <c r="D228" s="1141"/>
      <c r="E228" s="1141"/>
      <c r="F228" s="1141"/>
      <c r="G228" s="1141"/>
      <c r="H228" s="1141"/>
      <c r="I228" s="1141"/>
      <c r="J228" s="1141"/>
      <c r="K228" s="1141"/>
      <c r="L228" s="1141"/>
      <c r="M228" s="1141"/>
      <c r="N228" s="1146"/>
      <c r="Z228" s="193"/>
      <c r="AA228" s="200"/>
      <c r="AF228" s="200"/>
      <c r="AH228" s="109" t="s">
        <v>2796</v>
      </c>
      <c r="AI228" s="200"/>
    </row>
    <row r="229" spans="1:35" s="108" customFormat="1" ht="33.75" customHeight="1">
      <c r="A229" s="203"/>
      <c r="B229" s="204" t="s">
        <v>385</v>
      </c>
      <c r="C229" s="1141" t="s">
        <v>386</v>
      </c>
      <c r="D229" s="1141"/>
      <c r="E229" s="1141"/>
      <c r="F229" s="1141"/>
      <c r="G229" s="1141"/>
      <c r="H229" s="1141"/>
      <c r="I229" s="1141"/>
      <c r="J229" s="1141"/>
      <c r="K229" s="1141"/>
      <c r="L229" s="1141"/>
      <c r="M229" s="1141"/>
      <c r="N229" s="1146"/>
      <c r="Z229" s="193"/>
      <c r="AA229" s="200"/>
      <c r="AB229" s="109" t="s">
        <v>386</v>
      </c>
      <c r="AF229" s="200"/>
      <c r="AI229" s="200"/>
    </row>
    <row r="230" spans="1:35" s="108" customFormat="1" ht="12">
      <c r="A230" s="205"/>
      <c r="B230" s="206">
        <v>1</v>
      </c>
      <c r="C230" s="1141" t="s">
        <v>446</v>
      </c>
      <c r="D230" s="1141"/>
      <c r="E230" s="1141"/>
      <c r="F230" s="207"/>
      <c r="G230" s="207"/>
      <c r="H230" s="207"/>
      <c r="I230" s="207"/>
      <c r="J230" s="208">
        <v>42.21</v>
      </c>
      <c r="K230" s="209">
        <v>1.25</v>
      </c>
      <c r="L230" s="208">
        <v>32.19</v>
      </c>
      <c r="M230" s="207"/>
      <c r="N230" s="210"/>
      <c r="Z230" s="193"/>
      <c r="AA230" s="200"/>
      <c r="AC230" s="109" t="s">
        <v>446</v>
      </c>
      <c r="AF230" s="200"/>
      <c r="AI230" s="200"/>
    </row>
    <row r="231" spans="1:35" s="108" customFormat="1" ht="12">
      <c r="A231" s="205"/>
      <c r="B231" s="206">
        <v>2</v>
      </c>
      <c r="C231" s="1141" t="s">
        <v>387</v>
      </c>
      <c r="D231" s="1141"/>
      <c r="E231" s="1141"/>
      <c r="F231" s="207"/>
      <c r="G231" s="207"/>
      <c r="H231" s="207"/>
      <c r="I231" s="207"/>
      <c r="J231" s="208">
        <v>1.81</v>
      </c>
      <c r="K231" s="209">
        <v>1.25</v>
      </c>
      <c r="L231" s="208">
        <v>1.38</v>
      </c>
      <c r="M231" s="207"/>
      <c r="N231" s="210"/>
      <c r="Z231" s="193"/>
      <c r="AA231" s="200"/>
      <c r="AC231" s="109" t="s">
        <v>387</v>
      </c>
      <c r="AF231" s="200"/>
      <c r="AI231" s="200"/>
    </row>
    <row r="232" spans="1:35" s="108" customFormat="1" ht="12">
      <c r="A232" s="205"/>
      <c r="B232" s="206">
        <v>3</v>
      </c>
      <c r="C232" s="1141" t="s">
        <v>388</v>
      </c>
      <c r="D232" s="1141"/>
      <c r="E232" s="1141"/>
      <c r="F232" s="207"/>
      <c r="G232" s="207"/>
      <c r="H232" s="207"/>
      <c r="I232" s="207"/>
      <c r="J232" s="208">
        <v>0.26</v>
      </c>
      <c r="K232" s="209">
        <v>1.25</v>
      </c>
      <c r="L232" s="208">
        <v>0.2</v>
      </c>
      <c r="M232" s="207"/>
      <c r="N232" s="210"/>
      <c r="Z232" s="193"/>
      <c r="AA232" s="200"/>
      <c r="AC232" s="109" t="s">
        <v>388</v>
      </c>
      <c r="AF232" s="200"/>
      <c r="AI232" s="200"/>
    </row>
    <row r="233" spans="1:35" s="108" customFormat="1" ht="12">
      <c r="A233" s="205"/>
      <c r="B233" s="206">
        <v>4</v>
      </c>
      <c r="C233" s="1141" t="s">
        <v>447</v>
      </c>
      <c r="D233" s="1141"/>
      <c r="E233" s="1141"/>
      <c r="F233" s="207"/>
      <c r="G233" s="207"/>
      <c r="H233" s="207"/>
      <c r="I233" s="207"/>
      <c r="J233" s="208">
        <v>11.27</v>
      </c>
      <c r="K233" s="207"/>
      <c r="L233" s="208">
        <v>6.87</v>
      </c>
      <c r="M233" s="207"/>
      <c r="N233" s="210"/>
      <c r="Z233" s="193"/>
      <c r="AA233" s="200"/>
      <c r="AC233" s="109" t="s">
        <v>447</v>
      </c>
      <c r="AF233" s="200"/>
      <c r="AI233" s="200"/>
    </row>
    <row r="234" spans="1:35" s="108" customFormat="1" ht="12">
      <c r="A234" s="205"/>
      <c r="B234" s="204"/>
      <c r="C234" s="1141" t="s">
        <v>448</v>
      </c>
      <c r="D234" s="1141"/>
      <c r="E234" s="1141"/>
      <c r="F234" s="207" t="s">
        <v>390</v>
      </c>
      <c r="G234" s="209">
        <v>4.49</v>
      </c>
      <c r="H234" s="209">
        <v>1.25</v>
      </c>
      <c r="I234" s="249">
        <v>3.4236249999999999</v>
      </c>
      <c r="J234" s="204"/>
      <c r="K234" s="207"/>
      <c r="L234" s="204"/>
      <c r="M234" s="207"/>
      <c r="N234" s="210"/>
      <c r="Z234" s="193"/>
      <c r="AA234" s="200"/>
      <c r="AD234" s="109" t="s">
        <v>448</v>
      </c>
      <c r="AF234" s="200"/>
      <c r="AI234" s="200"/>
    </row>
    <row r="235" spans="1:35" s="108" customFormat="1" ht="12">
      <c r="A235" s="205"/>
      <c r="B235" s="204"/>
      <c r="C235" s="1141" t="s">
        <v>389</v>
      </c>
      <c r="D235" s="1141"/>
      <c r="E235" s="1141"/>
      <c r="F235" s="207" t="s">
        <v>390</v>
      </c>
      <c r="G235" s="209">
        <v>0.02</v>
      </c>
      <c r="H235" s="209">
        <v>1.25</v>
      </c>
      <c r="I235" s="252">
        <v>1.525E-2</v>
      </c>
      <c r="J235" s="204"/>
      <c r="K235" s="207"/>
      <c r="L235" s="204"/>
      <c r="M235" s="207"/>
      <c r="N235" s="210"/>
      <c r="Z235" s="193"/>
      <c r="AA235" s="200"/>
      <c r="AD235" s="109" t="s">
        <v>389</v>
      </c>
      <c r="AF235" s="200"/>
      <c r="AI235" s="200"/>
    </row>
    <row r="236" spans="1:35" s="108" customFormat="1" ht="12" customHeight="1">
      <c r="A236" s="205"/>
      <c r="B236" s="204"/>
      <c r="C236" s="1150" t="s">
        <v>391</v>
      </c>
      <c r="D236" s="1150"/>
      <c r="E236" s="1150"/>
      <c r="F236" s="212"/>
      <c r="G236" s="212"/>
      <c r="H236" s="212"/>
      <c r="I236" s="212"/>
      <c r="J236" s="213">
        <v>55.29</v>
      </c>
      <c r="K236" s="212"/>
      <c r="L236" s="213">
        <v>40.44</v>
      </c>
      <c r="M236" s="212"/>
      <c r="N236" s="214"/>
      <c r="Z236" s="193"/>
      <c r="AA236" s="200"/>
      <c r="AE236" s="109" t="s">
        <v>391</v>
      </c>
      <c r="AF236" s="200"/>
      <c r="AI236" s="200"/>
    </row>
    <row r="237" spans="1:35" s="108" customFormat="1" ht="12">
      <c r="A237" s="205"/>
      <c r="B237" s="204"/>
      <c r="C237" s="1141" t="s">
        <v>392</v>
      </c>
      <c r="D237" s="1141"/>
      <c r="E237" s="1141"/>
      <c r="F237" s="207"/>
      <c r="G237" s="207"/>
      <c r="H237" s="207"/>
      <c r="I237" s="207"/>
      <c r="J237" s="204"/>
      <c r="K237" s="207"/>
      <c r="L237" s="208">
        <v>32.39</v>
      </c>
      <c r="M237" s="207"/>
      <c r="N237" s="210"/>
      <c r="Z237" s="193"/>
      <c r="AA237" s="200"/>
      <c r="AD237" s="109" t="s">
        <v>392</v>
      </c>
      <c r="AF237" s="200"/>
      <c r="AI237" s="200"/>
    </row>
    <row r="238" spans="1:35" s="108" customFormat="1" ht="22.5" customHeight="1">
      <c r="A238" s="205"/>
      <c r="B238" s="204" t="s">
        <v>885</v>
      </c>
      <c r="C238" s="1141" t="s">
        <v>886</v>
      </c>
      <c r="D238" s="1141"/>
      <c r="E238" s="1141"/>
      <c r="F238" s="207" t="s">
        <v>395</v>
      </c>
      <c r="G238" s="215">
        <v>97</v>
      </c>
      <c r="H238" s="207"/>
      <c r="I238" s="215">
        <v>97</v>
      </c>
      <c r="J238" s="204"/>
      <c r="K238" s="207"/>
      <c r="L238" s="208">
        <v>31.42</v>
      </c>
      <c r="M238" s="207"/>
      <c r="N238" s="210"/>
      <c r="Z238" s="193"/>
      <c r="AA238" s="200"/>
      <c r="AD238" s="109" t="s">
        <v>886</v>
      </c>
      <c r="AF238" s="200"/>
      <c r="AI238" s="200"/>
    </row>
    <row r="239" spans="1:35" s="108" customFormat="1" ht="22.5" customHeight="1">
      <c r="A239" s="205"/>
      <c r="B239" s="204" t="s">
        <v>887</v>
      </c>
      <c r="C239" s="1141" t="s">
        <v>888</v>
      </c>
      <c r="D239" s="1141"/>
      <c r="E239" s="1141"/>
      <c r="F239" s="207" t="s">
        <v>395</v>
      </c>
      <c r="G239" s="215">
        <v>51</v>
      </c>
      <c r="H239" s="207"/>
      <c r="I239" s="215">
        <v>51</v>
      </c>
      <c r="J239" s="204"/>
      <c r="K239" s="207"/>
      <c r="L239" s="208">
        <v>16.52</v>
      </c>
      <c r="M239" s="207"/>
      <c r="N239" s="210"/>
      <c r="Z239" s="193"/>
      <c r="AA239" s="200"/>
      <c r="AD239" s="109" t="s">
        <v>888</v>
      </c>
      <c r="AF239" s="200"/>
      <c r="AI239" s="200"/>
    </row>
    <row r="240" spans="1:35" s="108" customFormat="1" ht="12" customHeight="1">
      <c r="A240" s="216"/>
      <c r="B240" s="217"/>
      <c r="C240" s="1145" t="s">
        <v>398</v>
      </c>
      <c r="D240" s="1145"/>
      <c r="E240" s="1145"/>
      <c r="F240" s="196"/>
      <c r="G240" s="196"/>
      <c r="H240" s="196"/>
      <c r="I240" s="196"/>
      <c r="J240" s="198"/>
      <c r="K240" s="196"/>
      <c r="L240" s="218">
        <v>88.38</v>
      </c>
      <c r="M240" s="212"/>
      <c r="N240" s="199"/>
      <c r="Z240" s="193"/>
      <c r="AA240" s="200"/>
      <c r="AF240" s="200" t="s">
        <v>398</v>
      </c>
      <c r="AI240" s="200"/>
    </row>
    <row r="241" spans="1:35" s="108" customFormat="1" ht="56.25" customHeight="1">
      <c r="A241" s="194" t="s">
        <v>557</v>
      </c>
      <c r="B241" s="195" t="s">
        <v>1156</v>
      </c>
      <c r="C241" s="1145" t="s">
        <v>1157</v>
      </c>
      <c r="D241" s="1145"/>
      <c r="E241" s="1145"/>
      <c r="F241" s="196" t="s">
        <v>481</v>
      </c>
      <c r="G241" s="196"/>
      <c r="H241" s="196"/>
      <c r="I241" s="256">
        <v>0.1</v>
      </c>
      <c r="J241" s="198"/>
      <c r="K241" s="196"/>
      <c r="L241" s="198"/>
      <c r="M241" s="196"/>
      <c r="N241" s="199"/>
      <c r="Z241" s="193"/>
      <c r="AA241" s="200" t="s">
        <v>1157</v>
      </c>
      <c r="AF241" s="200"/>
      <c r="AI241" s="200"/>
    </row>
    <row r="242" spans="1:35" s="108" customFormat="1" ht="12" customHeight="1">
      <c r="A242" s="201"/>
      <c r="B242" s="202"/>
      <c r="C242" s="1141" t="s">
        <v>1178</v>
      </c>
      <c r="D242" s="1141"/>
      <c r="E242" s="1141"/>
      <c r="F242" s="1141"/>
      <c r="G242" s="1141"/>
      <c r="H242" s="1141"/>
      <c r="I242" s="1141"/>
      <c r="J242" s="1141"/>
      <c r="K242" s="1141"/>
      <c r="L242" s="1141"/>
      <c r="M242" s="1141"/>
      <c r="N242" s="1146"/>
      <c r="Z242" s="193"/>
      <c r="AA242" s="200"/>
      <c r="AF242" s="200"/>
      <c r="AH242" s="109" t="s">
        <v>1178</v>
      </c>
      <c r="AI242" s="200"/>
    </row>
    <row r="243" spans="1:35" s="108" customFormat="1" ht="33.75" customHeight="1">
      <c r="A243" s="203"/>
      <c r="B243" s="204" t="s">
        <v>385</v>
      </c>
      <c r="C243" s="1141" t="s">
        <v>386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B243" s="109" t="s">
        <v>386</v>
      </c>
      <c r="AF243" s="200"/>
      <c r="AI243" s="200"/>
    </row>
    <row r="244" spans="1:35" s="108" customFormat="1" ht="12">
      <c r="A244" s="205"/>
      <c r="B244" s="206">
        <v>1</v>
      </c>
      <c r="C244" s="1141" t="s">
        <v>446</v>
      </c>
      <c r="D244" s="1141"/>
      <c r="E244" s="1141"/>
      <c r="F244" s="207"/>
      <c r="G244" s="207"/>
      <c r="H244" s="207"/>
      <c r="I244" s="207"/>
      <c r="J244" s="208">
        <v>50.67</v>
      </c>
      <c r="K244" s="209">
        <v>1.25</v>
      </c>
      <c r="L244" s="208">
        <v>6.33</v>
      </c>
      <c r="M244" s="207"/>
      <c r="N244" s="210"/>
      <c r="Z244" s="193"/>
      <c r="AA244" s="200"/>
      <c r="AC244" s="109" t="s">
        <v>446</v>
      </c>
      <c r="AF244" s="200"/>
      <c r="AI244" s="200"/>
    </row>
    <row r="245" spans="1:35" s="108" customFormat="1" ht="12">
      <c r="A245" s="205"/>
      <c r="B245" s="206">
        <v>2</v>
      </c>
      <c r="C245" s="1141" t="s">
        <v>387</v>
      </c>
      <c r="D245" s="1141"/>
      <c r="E245" s="1141"/>
      <c r="F245" s="207"/>
      <c r="G245" s="207"/>
      <c r="H245" s="207"/>
      <c r="I245" s="207"/>
      <c r="J245" s="208">
        <v>3.62</v>
      </c>
      <c r="K245" s="209">
        <v>1.25</v>
      </c>
      <c r="L245" s="208">
        <v>0.45</v>
      </c>
      <c r="M245" s="207"/>
      <c r="N245" s="210"/>
      <c r="Z245" s="193"/>
      <c r="AA245" s="200"/>
      <c r="AC245" s="109" t="s">
        <v>387</v>
      </c>
      <c r="AF245" s="200"/>
      <c r="AI245" s="200"/>
    </row>
    <row r="246" spans="1:35" s="108" customFormat="1" ht="12">
      <c r="A246" s="205"/>
      <c r="B246" s="206">
        <v>3</v>
      </c>
      <c r="C246" s="1141" t="s">
        <v>388</v>
      </c>
      <c r="D246" s="1141"/>
      <c r="E246" s="1141"/>
      <c r="F246" s="207"/>
      <c r="G246" s="207"/>
      <c r="H246" s="207"/>
      <c r="I246" s="207"/>
      <c r="J246" s="208">
        <v>0.5</v>
      </c>
      <c r="K246" s="209">
        <v>1.25</v>
      </c>
      <c r="L246" s="208">
        <v>0.06</v>
      </c>
      <c r="M246" s="207"/>
      <c r="N246" s="210"/>
      <c r="Z246" s="193"/>
      <c r="AA246" s="200"/>
      <c r="AC246" s="109" t="s">
        <v>388</v>
      </c>
      <c r="AF246" s="200"/>
      <c r="AI246" s="200"/>
    </row>
    <row r="247" spans="1:35" s="108" customFormat="1" ht="12">
      <c r="A247" s="205"/>
      <c r="B247" s="206">
        <v>4</v>
      </c>
      <c r="C247" s="1141" t="s">
        <v>447</v>
      </c>
      <c r="D247" s="1141"/>
      <c r="E247" s="1141"/>
      <c r="F247" s="207"/>
      <c r="G247" s="207"/>
      <c r="H247" s="207"/>
      <c r="I247" s="207"/>
      <c r="J247" s="208">
        <v>14.48</v>
      </c>
      <c r="K247" s="207"/>
      <c r="L247" s="208">
        <v>1.45</v>
      </c>
      <c r="M247" s="207"/>
      <c r="N247" s="210"/>
      <c r="Z247" s="193"/>
      <c r="AA247" s="200"/>
      <c r="AC247" s="109" t="s">
        <v>447</v>
      </c>
      <c r="AF247" s="200"/>
      <c r="AI247" s="200"/>
    </row>
    <row r="248" spans="1:35" s="108" customFormat="1" ht="12">
      <c r="A248" s="205"/>
      <c r="B248" s="204"/>
      <c r="C248" s="1141" t="s">
        <v>448</v>
      </c>
      <c r="D248" s="1141"/>
      <c r="E248" s="1141"/>
      <c r="F248" s="207" t="s">
        <v>390</v>
      </c>
      <c r="G248" s="209">
        <v>5.39</v>
      </c>
      <c r="H248" s="209">
        <v>1.25</v>
      </c>
      <c r="I248" s="252">
        <v>0.67374999999999996</v>
      </c>
      <c r="J248" s="204"/>
      <c r="K248" s="207"/>
      <c r="L248" s="204"/>
      <c r="M248" s="207"/>
      <c r="N248" s="210"/>
      <c r="Z248" s="193"/>
      <c r="AA248" s="200"/>
      <c r="AD248" s="109" t="s">
        <v>448</v>
      </c>
      <c r="AF248" s="200"/>
      <c r="AI248" s="200"/>
    </row>
    <row r="249" spans="1:35" s="108" customFormat="1" ht="12">
      <c r="A249" s="205"/>
      <c r="B249" s="204"/>
      <c r="C249" s="1141" t="s">
        <v>389</v>
      </c>
      <c r="D249" s="1141"/>
      <c r="E249" s="1141"/>
      <c r="F249" s="207" t="s">
        <v>390</v>
      </c>
      <c r="G249" s="209">
        <v>0.04</v>
      </c>
      <c r="H249" s="209">
        <v>1.25</v>
      </c>
      <c r="I249" s="254">
        <v>5.0000000000000001E-3</v>
      </c>
      <c r="J249" s="204"/>
      <c r="K249" s="207"/>
      <c r="L249" s="204"/>
      <c r="M249" s="207"/>
      <c r="N249" s="210"/>
      <c r="Z249" s="193"/>
      <c r="AA249" s="200"/>
      <c r="AD249" s="109" t="s">
        <v>389</v>
      </c>
      <c r="AF249" s="200"/>
      <c r="AI249" s="200"/>
    </row>
    <row r="250" spans="1:35" s="108" customFormat="1" ht="12" customHeight="1">
      <c r="A250" s="205"/>
      <c r="B250" s="204"/>
      <c r="C250" s="1150" t="s">
        <v>391</v>
      </c>
      <c r="D250" s="1150"/>
      <c r="E250" s="1150"/>
      <c r="F250" s="212"/>
      <c r="G250" s="212"/>
      <c r="H250" s="212"/>
      <c r="I250" s="212"/>
      <c r="J250" s="213">
        <v>68.77</v>
      </c>
      <c r="K250" s="212"/>
      <c r="L250" s="213">
        <v>8.23</v>
      </c>
      <c r="M250" s="212"/>
      <c r="N250" s="214"/>
      <c r="Z250" s="193"/>
      <c r="AA250" s="200"/>
      <c r="AE250" s="109" t="s">
        <v>391</v>
      </c>
      <c r="AF250" s="200"/>
      <c r="AI250" s="200"/>
    </row>
    <row r="251" spans="1:35" s="108" customFormat="1" ht="12">
      <c r="A251" s="205"/>
      <c r="B251" s="204"/>
      <c r="C251" s="1141" t="s">
        <v>392</v>
      </c>
      <c r="D251" s="1141"/>
      <c r="E251" s="1141"/>
      <c r="F251" s="207"/>
      <c r="G251" s="207"/>
      <c r="H251" s="207"/>
      <c r="I251" s="207"/>
      <c r="J251" s="204"/>
      <c r="K251" s="207"/>
      <c r="L251" s="208">
        <v>6.39</v>
      </c>
      <c r="M251" s="207"/>
      <c r="N251" s="210"/>
      <c r="Z251" s="193"/>
      <c r="AA251" s="200"/>
      <c r="AD251" s="109" t="s">
        <v>392</v>
      </c>
      <c r="AF251" s="200"/>
      <c r="AI251" s="200"/>
    </row>
    <row r="252" spans="1:35" s="108" customFormat="1" ht="22.5" customHeight="1">
      <c r="A252" s="205"/>
      <c r="B252" s="204" t="s">
        <v>885</v>
      </c>
      <c r="C252" s="1141" t="s">
        <v>886</v>
      </c>
      <c r="D252" s="1141"/>
      <c r="E252" s="1141"/>
      <c r="F252" s="207" t="s">
        <v>395</v>
      </c>
      <c r="G252" s="215">
        <v>97</v>
      </c>
      <c r="H252" s="207"/>
      <c r="I252" s="215">
        <v>97</v>
      </c>
      <c r="J252" s="204"/>
      <c r="K252" s="207"/>
      <c r="L252" s="208">
        <v>6.2</v>
      </c>
      <c r="M252" s="207"/>
      <c r="N252" s="210"/>
      <c r="Z252" s="193"/>
      <c r="AA252" s="200"/>
      <c r="AD252" s="109" t="s">
        <v>886</v>
      </c>
      <c r="AF252" s="200"/>
      <c r="AI252" s="200"/>
    </row>
    <row r="253" spans="1:35" s="108" customFormat="1" ht="22.5" customHeight="1">
      <c r="A253" s="205"/>
      <c r="B253" s="204" t="s">
        <v>887</v>
      </c>
      <c r="C253" s="1141" t="s">
        <v>888</v>
      </c>
      <c r="D253" s="1141"/>
      <c r="E253" s="1141"/>
      <c r="F253" s="207" t="s">
        <v>395</v>
      </c>
      <c r="G253" s="215">
        <v>51</v>
      </c>
      <c r="H253" s="207"/>
      <c r="I253" s="215">
        <v>51</v>
      </c>
      <c r="J253" s="204"/>
      <c r="K253" s="207"/>
      <c r="L253" s="208">
        <v>3.26</v>
      </c>
      <c r="M253" s="207"/>
      <c r="N253" s="210"/>
      <c r="Z253" s="193"/>
      <c r="AA253" s="200"/>
      <c r="AD253" s="109" t="s">
        <v>888</v>
      </c>
      <c r="AF253" s="200"/>
      <c r="AI253" s="200"/>
    </row>
    <row r="254" spans="1:35" s="108" customFormat="1" ht="12" customHeight="1">
      <c r="A254" s="216"/>
      <c r="B254" s="217"/>
      <c r="C254" s="1145" t="s">
        <v>398</v>
      </c>
      <c r="D254" s="1145"/>
      <c r="E254" s="1145"/>
      <c r="F254" s="196"/>
      <c r="G254" s="196"/>
      <c r="H254" s="196"/>
      <c r="I254" s="196"/>
      <c r="J254" s="198"/>
      <c r="K254" s="196"/>
      <c r="L254" s="218">
        <v>17.690000000000001</v>
      </c>
      <c r="M254" s="212"/>
      <c r="N254" s="199"/>
      <c r="Z254" s="193"/>
      <c r="AA254" s="200"/>
      <c r="AF254" s="200" t="s">
        <v>398</v>
      </c>
      <c r="AI254" s="200"/>
    </row>
    <row r="255" spans="1:35" s="108" customFormat="1" ht="45" customHeight="1">
      <c r="A255" s="194" t="s">
        <v>559</v>
      </c>
      <c r="B255" s="195" t="s">
        <v>2797</v>
      </c>
      <c r="C255" s="1145" t="s">
        <v>2798</v>
      </c>
      <c r="D255" s="1145"/>
      <c r="E255" s="1145"/>
      <c r="F255" s="196" t="s">
        <v>891</v>
      </c>
      <c r="G255" s="196"/>
      <c r="H255" s="196"/>
      <c r="I255" s="256">
        <v>61.2</v>
      </c>
      <c r="J255" s="218">
        <v>21.46</v>
      </c>
      <c r="K255" s="196"/>
      <c r="L255" s="218">
        <v>139.97999999999999</v>
      </c>
      <c r="M255" s="247">
        <v>9.3800000000000008</v>
      </c>
      <c r="N255" s="260">
        <v>1313</v>
      </c>
      <c r="Z255" s="193"/>
      <c r="AA255" s="200" t="s">
        <v>2798</v>
      </c>
      <c r="AF255" s="200"/>
      <c r="AI255" s="200"/>
    </row>
    <row r="256" spans="1:35" s="108" customFormat="1" ht="12" customHeight="1">
      <c r="A256" s="216"/>
      <c r="B256" s="217"/>
      <c r="C256" s="1141" t="s">
        <v>409</v>
      </c>
      <c r="D256" s="1141"/>
      <c r="E256" s="1141"/>
      <c r="F256" s="1141"/>
      <c r="G256" s="1141"/>
      <c r="H256" s="1141"/>
      <c r="I256" s="1141"/>
      <c r="J256" s="1141"/>
      <c r="K256" s="1141"/>
      <c r="L256" s="1141"/>
      <c r="M256" s="1141"/>
      <c r="N256" s="1146"/>
      <c r="Z256" s="193"/>
      <c r="AA256" s="200"/>
      <c r="AF256" s="200"/>
      <c r="AG256" s="109" t="s">
        <v>409</v>
      </c>
      <c r="AI256" s="200"/>
    </row>
    <row r="257" spans="1:35" s="108" customFormat="1" ht="12" customHeight="1">
      <c r="A257" s="201"/>
      <c r="B257" s="202"/>
      <c r="C257" s="1141" t="s">
        <v>2799</v>
      </c>
      <c r="D257" s="1141"/>
      <c r="E257" s="1141"/>
      <c r="F257" s="1141"/>
      <c r="G257" s="1141"/>
      <c r="H257" s="1141"/>
      <c r="I257" s="1141"/>
      <c r="J257" s="1141"/>
      <c r="K257" s="1141"/>
      <c r="L257" s="1141"/>
      <c r="M257" s="1141"/>
      <c r="N257" s="1146"/>
      <c r="Z257" s="193"/>
      <c r="AA257" s="200"/>
      <c r="AF257" s="200"/>
      <c r="AH257" s="109" t="s">
        <v>2799</v>
      </c>
      <c r="AI257" s="200"/>
    </row>
    <row r="258" spans="1:35" s="108" customFormat="1" ht="12" customHeight="1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18">
        <v>139.97999999999999</v>
      </c>
      <c r="M258" s="212"/>
      <c r="N258" s="260">
        <v>1313</v>
      </c>
      <c r="Z258" s="193"/>
      <c r="AA258" s="200"/>
      <c r="AF258" s="200" t="s">
        <v>398</v>
      </c>
      <c r="AI258" s="200"/>
    </row>
    <row r="259" spans="1:35" s="108" customFormat="1" ht="45" customHeight="1">
      <c r="A259" s="194" t="s">
        <v>561</v>
      </c>
      <c r="B259" s="195" t="s">
        <v>2800</v>
      </c>
      <c r="C259" s="1145" t="s">
        <v>2801</v>
      </c>
      <c r="D259" s="1145"/>
      <c r="E259" s="1145"/>
      <c r="F259" s="196" t="s">
        <v>891</v>
      </c>
      <c r="G259" s="196"/>
      <c r="H259" s="196"/>
      <c r="I259" s="247">
        <v>1.02</v>
      </c>
      <c r="J259" s="218">
        <v>87.92</v>
      </c>
      <c r="K259" s="196"/>
      <c r="L259" s="218">
        <v>9.59</v>
      </c>
      <c r="M259" s="247">
        <v>9.3800000000000008</v>
      </c>
      <c r="N259" s="262">
        <v>90</v>
      </c>
      <c r="Z259" s="193"/>
      <c r="AA259" s="200" t="s">
        <v>2801</v>
      </c>
      <c r="AF259" s="200"/>
      <c r="AI259" s="200"/>
    </row>
    <row r="260" spans="1:35" s="108" customFormat="1" ht="12" customHeight="1">
      <c r="A260" s="216"/>
      <c r="B260" s="217"/>
      <c r="C260" s="1141" t="s">
        <v>409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F260" s="200"/>
      <c r="AG260" s="109" t="s">
        <v>409</v>
      </c>
      <c r="AI260" s="200"/>
    </row>
    <row r="261" spans="1:35" s="108" customFormat="1" ht="12" customHeight="1">
      <c r="A261" s="201"/>
      <c r="B261" s="202"/>
      <c r="C261" s="1141" t="s">
        <v>2802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  <c r="Z261" s="193"/>
      <c r="AA261" s="200"/>
      <c r="AF261" s="200"/>
      <c r="AH261" s="109" t="s">
        <v>2802</v>
      </c>
      <c r="AI261" s="200"/>
    </row>
    <row r="262" spans="1:35" s="108" customFormat="1" ht="12" customHeight="1">
      <c r="A262" s="216"/>
      <c r="B262" s="217"/>
      <c r="C262" s="1145" t="s">
        <v>398</v>
      </c>
      <c r="D262" s="1145"/>
      <c r="E262" s="1145"/>
      <c r="F262" s="196"/>
      <c r="G262" s="196"/>
      <c r="H262" s="196"/>
      <c r="I262" s="196"/>
      <c r="J262" s="198"/>
      <c r="K262" s="196"/>
      <c r="L262" s="218">
        <v>9.59</v>
      </c>
      <c r="M262" s="212"/>
      <c r="N262" s="262">
        <v>90</v>
      </c>
      <c r="Z262" s="193"/>
      <c r="AA262" s="200"/>
      <c r="AF262" s="200" t="s">
        <v>398</v>
      </c>
      <c r="AI262" s="200"/>
    </row>
    <row r="263" spans="1:35" s="108" customFormat="1" ht="45">
      <c r="A263" s="194" t="s">
        <v>564</v>
      </c>
      <c r="B263" s="195" t="s">
        <v>2803</v>
      </c>
      <c r="C263" s="1145" t="s">
        <v>2804</v>
      </c>
      <c r="D263" s="1145"/>
      <c r="E263" s="1145"/>
      <c r="F263" s="196" t="s">
        <v>891</v>
      </c>
      <c r="G263" s="196"/>
      <c r="H263" s="196"/>
      <c r="I263" s="256">
        <v>10.199999999999999</v>
      </c>
      <c r="J263" s="218">
        <v>93.68</v>
      </c>
      <c r="K263" s="196"/>
      <c r="L263" s="218">
        <v>101.92</v>
      </c>
      <c r="M263" s="247">
        <v>9.3800000000000008</v>
      </c>
      <c r="N263" s="262">
        <v>956</v>
      </c>
      <c r="Z263" s="193"/>
      <c r="AA263" s="200" t="s">
        <v>2804</v>
      </c>
      <c r="AF263" s="200"/>
      <c r="AI263" s="200"/>
    </row>
    <row r="264" spans="1:35" s="108" customFormat="1" ht="12" customHeight="1">
      <c r="A264" s="216"/>
      <c r="B264" s="217"/>
      <c r="C264" s="1141" t="s">
        <v>409</v>
      </c>
      <c r="D264" s="1141"/>
      <c r="E264" s="1141"/>
      <c r="F264" s="1141"/>
      <c r="G264" s="1141"/>
      <c r="H264" s="1141"/>
      <c r="I264" s="1141"/>
      <c r="J264" s="1141"/>
      <c r="K264" s="1141"/>
      <c r="L264" s="1141"/>
      <c r="M264" s="1141"/>
      <c r="N264" s="1146"/>
      <c r="Z264" s="193"/>
      <c r="AA264" s="200"/>
      <c r="AF264" s="200"/>
      <c r="AG264" s="109" t="s">
        <v>409</v>
      </c>
      <c r="AI264" s="200"/>
    </row>
    <row r="265" spans="1:35" s="108" customFormat="1" ht="12" customHeight="1">
      <c r="A265" s="201"/>
      <c r="B265" s="202"/>
      <c r="C265" s="1141" t="s">
        <v>2805</v>
      </c>
      <c r="D265" s="1141"/>
      <c r="E265" s="1141"/>
      <c r="F265" s="1141"/>
      <c r="G265" s="1141"/>
      <c r="H265" s="1141"/>
      <c r="I265" s="1141"/>
      <c r="J265" s="1141"/>
      <c r="K265" s="1141"/>
      <c r="L265" s="1141"/>
      <c r="M265" s="1141"/>
      <c r="N265" s="1146"/>
      <c r="Z265" s="193"/>
      <c r="AA265" s="200"/>
      <c r="AF265" s="200"/>
      <c r="AH265" s="109" t="s">
        <v>2805</v>
      </c>
      <c r="AI265" s="200"/>
    </row>
    <row r="266" spans="1:35" s="108" customFormat="1" ht="12" customHeight="1">
      <c r="A266" s="216"/>
      <c r="B266" s="217"/>
      <c r="C266" s="1145" t="s">
        <v>398</v>
      </c>
      <c r="D266" s="1145"/>
      <c r="E266" s="1145"/>
      <c r="F266" s="196"/>
      <c r="G266" s="196"/>
      <c r="H266" s="196"/>
      <c r="I266" s="196"/>
      <c r="J266" s="198"/>
      <c r="K266" s="196"/>
      <c r="L266" s="218">
        <v>101.92</v>
      </c>
      <c r="M266" s="212"/>
      <c r="N266" s="262">
        <v>956</v>
      </c>
      <c r="Z266" s="193"/>
      <c r="AA266" s="200"/>
      <c r="AF266" s="200" t="s">
        <v>398</v>
      </c>
      <c r="AI266" s="200"/>
    </row>
    <row r="267" spans="1:35" s="108" customFormat="1" ht="22.5" customHeight="1">
      <c r="A267" s="194" t="s">
        <v>567</v>
      </c>
      <c r="B267" s="195" t="s">
        <v>2129</v>
      </c>
      <c r="C267" s="1145" t="s">
        <v>2130</v>
      </c>
      <c r="D267" s="1145"/>
      <c r="E267" s="1145"/>
      <c r="F267" s="196" t="s">
        <v>2131</v>
      </c>
      <c r="G267" s="196"/>
      <c r="H267" s="196"/>
      <c r="I267" s="247">
        <v>0.83</v>
      </c>
      <c r="J267" s="198"/>
      <c r="K267" s="196"/>
      <c r="L267" s="198"/>
      <c r="M267" s="196"/>
      <c r="N267" s="199"/>
      <c r="Z267" s="193"/>
      <c r="AA267" s="200" t="s">
        <v>2130</v>
      </c>
      <c r="AF267" s="200"/>
      <c r="AI267" s="200"/>
    </row>
    <row r="268" spans="1:35" s="108" customFormat="1" ht="12" customHeight="1">
      <c r="A268" s="201"/>
      <c r="B268" s="202"/>
      <c r="C268" s="1141" t="s">
        <v>2806</v>
      </c>
      <c r="D268" s="1141"/>
      <c r="E268" s="1141"/>
      <c r="F268" s="1141"/>
      <c r="G268" s="1141"/>
      <c r="H268" s="1141"/>
      <c r="I268" s="1141"/>
      <c r="J268" s="1141"/>
      <c r="K268" s="1141"/>
      <c r="L268" s="1141"/>
      <c r="M268" s="1141"/>
      <c r="N268" s="1146"/>
      <c r="Z268" s="193"/>
      <c r="AA268" s="200"/>
      <c r="AF268" s="200"/>
      <c r="AH268" s="109" t="s">
        <v>2806</v>
      </c>
      <c r="AI268" s="200"/>
    </row>
    <row r="269" spans="1:35" s="108" customFormat="1" ht="33.75" customHeight="1">
      <c r="A269" s="203"/>
      <c r="B269" s="204" t="s">
        <v>385</v>
      </c>
      <c r="C269" s="1141" t="s">
        <v>386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B269" s="109" t="s">
        <v>386</v>
      </c>
      <c r="AF269" s="200"/>
      <c r="AI269" s="200"/>
    </row>
    <row r="270" spans="1:35" s="108" customFormat="1" ht="12">
      <c r="A270" s="205"/>
      <c r="B270" s="206">
        <v>1</v>
      </c>
      <c r="C270" s="1141" t="s">
        <v>446</v>
      </c>
      <c r="D270" s="1141"/>
      <c r="E270" s="1141"/>
      <c r="F270" s="207"/>
      <c r="G270" s="207"/>
      <c r="H270" s="207"/>
      <c r="I270" s="207"/>
      <c r="J270" s="208">
        <v>9.49</v>
      </c>
      <c r="K270" s="209">
        <v>1.25</v>
      </c>
      <c r="L270" s="208">
        <v>9.85</v>
      </c>
      <c r="M270" s="207"/>
      <c r="N270" s="210"/>
      <c r="Z270" s="193"/>
      <c r="AA270" s="200"/>
      <c r="AC270" s="109" t="s">
        <v>446</v>
      </c>
      <c r="AF270" s="200"/>
      <c r="AI270" s="200"/>
    </row>
    <row r="271" spans="1:35" s="108" customFormat="1" ht="12">
      <c r="A271" s="205"/>
      <c r="B271" s="206">
        <v>4</v>
      </c>
      <c r="C271" s="1141" t="s">
        <v>447</v>
      </c>
      <c r="D271" s="1141"/>
      <c r="E271" s="1141"/>
      <c r="F271" s="207"/>
      <c r="G271" s="207"/>
      <c r="H271" s="207"/>
      <c r="I271" s="207"/>
      <c r="J271" s="208">
        <v>1</v>
      </c>
      <c r="K271" s="207"/>
      <c r="L271" s="208">
        <v>0.83</v>
      </c>
      <c r="M271" s="207"/>
      <c r="N271" s="210"/>
      <c r="Z271" s="193"/>
      <c r="AA271" s="200"/>
      <c r="AC271" s="109" t="s">
        <v>447</v>
      </c>
      <c r="AF271" s="200"/>
      <c r="AI271" s="200"/>
    </row>
    <row r="272" spans="1:35" s="108" customFormat="1" ht="12">
      <c r="A272" s="205"/>
      <c r="B272" s="204"/>
      <c r="C272" s="1141" t="s">
        <v>448</v>
      </c>
      <c r="D272" s="1141"/>
      <c r="E272" s="1141"/>
      <c r="F272" s="207" t="s">
        <v>390</v>
      </c>
      <c r="G272" s="209">
        <v>1.01</v>
      </c>
      <c r="H272" s="209">
        <v>1.25</v>
      </c>
      <c r="I272" s="249">
        <v>1.0478749999999999</v>
      </c>
      <c r="J272" s="204"/>
      <c r="K272" s="207"/>
      <c r="L272" s="204"/>
      <c r="M272" s="207"/>
      <c r="N272" s="210"/>
      <c r="Z272" s="193"/>
      <c r="AA272" s="200"/>
      <c r="AD272" s="109" t="s">
        <v>448</v>
      </c>
      <c r="AF272" s="200"/>
      <c r="AI272" s="200"/>
    </row>
    <row r="273" spans="1:37" s="108" customFormat="1" ht="12" customHeight="1">
      <c r="A273" s="205"/>
      <c r="B273" s="204"/>
      <c r="C273" s="1150" t="s">
        <v>391</v>
      </c>
      <c r="D273" s="1150"/>
      <c r="E273" s="1150"/>
      <c r="F273" s="212"/>
      <c r="G273" s="212"/>
      <c r="H273" s="212"/>
      <c r="I273" s="212"/>
      <c r="J273" s="213">
        <v>10.49</v>
      </c>
      <c r="K273" s="212"/>
      <c r="L273" s="213">
        <v>10.68</v>
      </c>
      <c r="M273" s="212"/>
      <c r="N273" s="214"/>
      <c r="Z273" s="193"/>
      <c r="AA273" s="200"/>
      <c r="AE273" s="109" t="s">
        <v>391</v>
      </c>
      <c r="AF273" s="200"/>
      <c r="AI273" s="200"/>
    </row>
    <row r="274" spans="1:37" s="108" customFormat="1" ht="12">
      <c r="A274" s="205"/>
      <c r="B274" s="204"/>
      <c r="C274" s="1141" t="s">
        <v>392</v>
      </c>
      <c r="D274" s="1141"/>
      <c r="E274" s="1141"/>
      <c r="F274" s="207"/>
      <c r="G274" s="207"/>
      <c r="H274" s="207"/>
      <c r="I274" s="207"/>
      <c r="J274" s="204"/>
      <c r="K274" s="207"/>
      <c r="L274" s="208">
        <v>9.85</v>
      </c>
      <c r="M274" s="207"/>
      <c r="N274" s="210"/>
      <c r="Z274" s="193"/>
      <c r="AA274" s="200"/>
      <c r="AD274" s="109" t="s">
        <v>392</v>
      </c>
      <c r="AF274" s="200"/>
      <c r="AI274" s="200"/>
    </row>
    <row r="275" spans="1:37" s="108" customFormat="1" ht="22.5" customHeight="1">
      <c r="A275" s="205"/>
      <c r="B275" s="204" t="s">
        <v>885</v>
      </c>
      <c r="C275" s="1141" t="s">
        <v>886</v>
      </c>
      <c r="D275" s="1141"/>
      <c r="E275" s="1141"/>
      <c r="F275" s="207" t="s">
        <v>395</v>
      </c>
      <c r="G275" s="215">
        <v>97</v>
      </c>
      <c r="H275" s="207"/>
      <c r="I275" s="215">
        <v>97</v>
      </c>
      <c r="J275" s="204"/>
      <c r="K275" s="207"/>
      <c r="L275" s="208">
        <v>9.5500000000000007</v>
      </c>
      <c r="M275" s="207"/>
      <c r="N275" s="210"/>
      <c r="Z275" s="193"/>
      <c r="AA275" s="200"/>
      <c r="AD275" s="109" t="s">
        <v>886</v>
      </c>
      <c r="AF275" s="200"/>
      <c r="AI275" s="200"/>
    </row>
    <row r="276" spans="1:37" s="108" customFormat="1" ht="22.5" customHeight="1">
      <c r="A276" s="205"/>
      <c r="B276" s="204" t="s">
        <v>887</v>
      </c>
      <c r="C276" s="1141" t="s">
        <v>888</v>
      </c>
      <c r="D276" s="1141"/>
      <c r="E276" s="1141"/>
      <c r="F276" s="207" t="s">
        <v>395</v>
      </c>
      <c r="G276" s="215">
        <v>51</v>
      </c>
      <c r="H276" s="207"/>
      <c r="I276" s="215">
        <v>51</v>
      </c>
      <c r="J276" s="204"/>
      <c r="K276" s="207"/>
      <c r="L276" s="208">
        <v>5.0199999999999996</v>
      </c>
      <c r="M276" s="207"/>
      <c r="N276" s="210"/>
      <c r="Z276" s="193"/>
      <c r="AA276" s="200"/>
      <c r="AD276" s="109" t="s">
        <v>888</v>
      </c>
      <c r="AF276" s="200"/>
      <c r="AI276" s="200"/>
    </row>
    <row r="277" spans="1:37" s="108" customFormat="1" ht="12" customHeight="1">
      <c r="A277" s="216"/>
      <c r="B277" s="217"/>
      <c r="C277" s="1145" t="s">
        <v>398</v>
      </c>
      <c r="D277" s="1145"/>
      <c r="E277" s="1145"/>
      <c r="F277" s="196"/>
      <c r="G277" s="196"/>
      <c r="H277" s="196"/>
      <c r="I277" s="196"/>
      <c r="J277" s="198"/>
      <c r="K277" s="196"/>
      <c r="L277" s="218">
        <v>25.25</v>
      </c>
      <c r="M277" s="212"/>
      <c r="N277" s="199"/>
      <c r="Z277" s="193"/>
      <c r="AA277" s="200"/>
      <c r="AF277" s="200" t="s">
        <v>398</v>
      </c>
      <c r="AI277" s="200"/>
    </row>
    <row r="278" spans="1:37" s="108" customFormat="1" ht="78.75" customHeight="1">
      <c r="A278" s="194" t="s">
        <v>571</v>
      </c>
      <c r="B278" s="195" t="s">
        <v>2599</v>
      </c>
      <c r="C278" s="1145" t="s">
        <v>2600</v>
      </c>
      <c r="D278" s="1145"/>
      <c r="E278" s="1145"/>
      <c r="F278" s="196" t="s">
        <v>486</v>
      </c>
      <c r="G278" s="196"/>
      <c r="H278" s="196"/>
      <c r="I278" s="251">
        <v>1</v>
      </c>
      <c r="J278" s="218">
        <v>110.11</v>
      </c>
      <c r="K278" s="196"/>
      <c r="L278" s="218">
        <v>110.11</v>
      </c>
      <c r="M278" s="196"/>
      <c r="N278" s="199"/>
      <c r="Z278" s="193"/>
      <c r="AA278" s="200" t="s">
        <v>2600</v>
      </c>
      <c r="AF278" s="200"/>
      <c r="AI278" s="200"/>
    </row>
    <row r="279" spans="1:37" s="108" customFormat="1" ht="12" customHeight="1">
      <c r="A279" s="216"/>
      <c r="B279" s="217"/>
      <c r="C279" s="1141" t="s">
        <v>2594</v>
      </c>
      <c r="D279" s="1141"/>
      <c r="E279" s="1141"/>
      <c r="F279" s="1141"/>
      <c r="G279" s="1141"/>
      <c r="H279" s="1141"/>
      <c r="I279" s="1141"/>
      <c r="J279" s="1141"/>
      <c r="K279" s="1141"/>
      <c r="L279" s="1141"/>
      <c r="M279" s="1141"/>
      <c r="N279" s="1146"/>
      <c r="Z279" s="193"/>
      <c r="AA279" s="200"/>
      <c r="AF279" s="200"/>
      <c r="AG279" s="109" t="s">
        <v>2594</v>
      </c>
      <c r="AI279" s="200"/>
    </row>
    <row r="280" spans="1:37" s="108" customFormat="1" ht="12" customHeight="1">
      <c r="A280" s="216"/>
      <c r="B280" s="217"/>
      <c r="C280" s="1145" t="s">
        <v>398</v>
      </c>
      <c r="D280" s="1145"/>
      <c r="E280" s="1145"/>
      <c r="F280" s="196"/>
      <c r="G280" s="196"/>
      <c r="H280" s="196"/>
      <c r="I280" s="196"/>
      <c r="J280" s="198"/>
      <c r="K280" s="196"/>
      <c r="L280" s="218">
        <v>110.11</v>
      </c>
      <c r="M280" s="212"/>
      <c r="N280" s="199"/>
      <c r="Z280" s="193"/>
      <c r="AA280" s="200"/>
      <c r="AF280" s="200" t="s">
        <v>398</v>
      </c>
      <c r="AI280" s="200"/>
    </row>
    <row r="281" spans="1:37" s="108" customFormat="1" ht="1.5" customHeight="1">
      <c r="A281" s="224"/>
      <c r="B281" s="217"/>
      <c r="C281" s="217"/>
      <c r="D281" s="217"/>
      <c r="E281" s="217"/>
      <c r="F281" s="225"/>
      <c r="G281" s="225"/>
      <c r="H281" s="225"/>
      <c r="I281" s="225"/>
      <c r="J281" s="226"/>
      <c r="K281" s="225"/>
      <c r="L281" s="226"/>
      <c r="M281" s="207"/>
      <c r="N281" s="226"/>
      <c r="Z281" s="193"/>
      <c r="AA281" s="200"/>
      <c r="AF281" s="200"/>
      <c r="AI281" s="200"/>
    </row>
    <row r="282" spans="1:37" s="108" customFormat="1" ht="12" customHeight="1">
      <c r="A282" s="227"/>
      <c r="B282" s="198"/>
      <c r="C282" s="1145" t="s">
        <v>2807</v>
      </c>
      <c r="D282" s="1145"/>
      <c r="E282" s="1145"/>
      <c r="F282" s="1145"/>
      <c r="G282" s="1145"/>
      <c r="H282" s="1145"/>
      <c r="I282" s="1145"/>
      <c r="J282" s="1145"/>
      <c r="K282" s="1145"/>
      <c r="L282" s="228"/>
      <c r="M282" s="229"/>
      <c r="N282" s="230"/>
      <c r="Z282" s="193"/>
      <c r="AA282" s="200"/>
      <c r="AF282" s="200"/>
      <c r="AI282" s="200"/>
      <c r="AJ282" s="200" t="s">
        <v>2807</v>
      </c>
    </row>
    <row r="283" spans="1:37" s="108" customFormat="1" ht="12" customHeight="1">
      <c r="A283" s="231"/>
      <c r="B283" s="204"/>
      <c r="C283" s="1141" t="s">
        <v>416</v>
      </c>
      <c r="D283" s="1141"/>
      <c r="E283" s="1141"/>
      <c r="F283" s="1141"/>
      <c r="G283" s="1141"/>
      <c r="H283" s="1141"/>
      <c r="I283" s="1141"/>
      <c r="J283" s="1141"/>
      <c r="K283" s="1141"/>
      <c r="L283" s="232">
        <v>1761.03</v>
      </c>
      <c r="M283" s="233"/>
      <c r="N283" s="234"/>
      <c r="Z283" s="193"/>
      <c r="AA283" s="200"/>
      <c r="AF283" s="200"/>
      <c r="AI283" s="200"/>
      <c r="AJ283" s="200"/>
      <c r="AK283" s="109" t="s">
        <v>416</v>
      </c>
    </row>
    <row r="284" spans="1:37" s="108" customFormat="1" ht="12" customHeight="1">
      <c r="A284" s="231"/>
      <c r="B284" s="204"/>
      <c r="C284" s="1141" t="s">
        <v>417</v>
      </c>
      <c r="D284" s="1141"/>
      <c r="E284" s="1141"/>
      <c r="F284" s="1141"/>
      <c r="G284" s="1141"/>
      <c r="H284" s="1141"/>
      <c r="I284" s="1141"/>
      <c r="J284" s="1141"/>
      <c r="K284" s="1141"/>
      <c r="L284" s="236"/>
      <c r="M284" s="233"/>
      <c r="N284" s="234"/>
      <c r="Z284" s="193"/>
      <c r="AA284" s="200"/>
      <c r="AF284" s="200"/>
      <c r="AI284" s="200"/>
      <c r="AJ284" s="200"/>
      <c r="AK284" s="109" t="s">
        <v>417</v>
      </c>
    </row>
    <row r="285" spans="1:37" s="108" customFormat="1" ht="12" customHeight="1">
      <c r="A285" s="231"/>
      <c r="B285" s="204"/>
      <c r="C285" s="1141" t="s">
        <v>488</v>
      </c>
      <c r="D285" s="1141"/>
      <c r="E285" s="1141"/>
      <c r="F285" s="1141"/>
      <c r="G285" s="1141"/>
      <c r="H285" s="1141"/>
      <c r="I285" s="1141"/>
      <c r="J285" s="1141"/>
      <c r="K285" s="1141"/>
      <c r="L285" s="257">
        <v>786.87</v>
      </c>
      <c r="M285" s="233"/>
      <c r="N285" s="234"/>
      <c r="Z285" s="193"/>
      <c r="AA285" s="200"/>
      <c r="AF285" s="200"/>
      <c r="AI285" s="200"/>
      <c r="AJ285" s="200"/>
      <c r="AK285" s="109" t="s">
        <v>488</v>
      </c>
    </row>
    <row r="286" spans="1:37" s="108" customFormat="1" ht="12" customHeight="1">
      <c r="A286" s="231"/>
      <c r="B286" s="204"/>
      <c r="C286" s="1141" t="s">
        <v>418</v>
      </c>
      <c r="D286" s="1141"/>
      <c r="E286" s="1141"/>
      <c r="F286" s="1141"/>
      <c r="G286" s="1141"/>
      <c r="H286" s="1141"/>
      <c r="I286" s="1141"/>
      <c r="J286" s="1141"/>
      <c r="K286" s="1141"/>
      <c r="L286" s="257">
        <v>10.45</v>
      </c>
      <c r="M286" s="233"/>
      <c r="N286" s="234"/>
      <c r="Z286" s="193"/>
      <c r="AA286" s="200"/>
      <c r="AF286" s="200"/>
      <c r="AI286" s="200"/>
      <c r="AJ286" s="200"/>
      <c r="AK286" s="109" t="s">
        <v>418</v>
      </c>
    </row>
    <row r="287" spans="1:37" s="108" customFormat="1" ht="12" customHeight="1">
      <c r="A287" s="231"/>
      <c r="B287" s="204"/>
      <c r="C287" s="1141" t="s">
        <v>419</v>
      </c>
      <c r="D287" s="1141"/>
      <c r="E287" s="1141"/>
      <c r="F287" s="1141"/>
      <c r="G287" s="1141"/>
      <c r="H287" s="1141"/>
      <c r="I287" s="1141"/>
      <c r="J287" s="1141"/>
      <c r="K287" s="1141"/>
      <c r="L287" s="257">
        <v>1.39</v>
      </c>
      <c r="M287" s="233"/>
      <c r="N287" s="234"/>
      <c r="Z287" s="193"/>
      <c r="AA287" s="200"/>
      <c r="AF287" s="200"/>
      <c r="AI287" s="200"/>
      <c r="AJ287" s="200"/>
      <c r="AK287" s="109" t="s">
        <v>419</v>
      </c>
    </row>
    <row r="288" spans="1:37" s="108" customFormat="1" ht="12" customHeight="1">
      <c r="A288" s="231"/>
      <c r="B288" s="204"/>
      <c r="C288" s="1141" t="s">
        <v>420</v>
      </c>
      <c r="D288" s="1141"/>
      <c r="E288" s="1141"/>
      <c r="F288" s="1141"/>
      <c r="G288" s="1141"/>
      <c r="H288" s="1141"/>
      <c r="I288" s="1141"/>
      <c r="J288" s="1141"/>
      <c r="K288" s="1141"/>
      <c r="L288" s="257">
        <v>963.71</v>
      </c>
      <c r="M288" s="233"/>
      <c r="N288" s="234"/>
      <c r="Z288" s="193"/>
      <c r="AA288" s="200"/>
      <c r="AF288" s="200"/>
      <c r="AI288" s="200"/>
      <c r="AJ288" s="200"/>
      <c r="AK288" s="109" t="s">
        <v>420</v>
      </c>
    </row>
    <row r="289" spans="1:37" s="108" customFormat="1" ht="12" customHeight="1">
      <c r="A289" s="231"/>
      <c r="B289" s="204"/>
      <c r="C289" s="1141" t="s">
        <v>421</v>
      </c>
      <c r="D289" s="1141"/>
      <c r="E289" s="1141"/>
      <c r="F289" s="1141"/>
      <c r="G289" s="1141"/>
      <c r="H289" s="1141"/>
      <c r="I289" s="1141"/>
      <c r="J289" s="1141"/>
      <c r="K289" s="1141"/>
      <c r="L289" s="257">
        <v>677.16</v>
      </c>
      <c r="M289" s="233"/>
      <c r="N289" s="234"/>
      <c r="Z289" s="193"/>
      <c r="AA289" s="200"/>
      <c r="AF289" s="200"/>
      <c r="AI289" s="200"/>
      <c r="AJ289" s="200"/>
      <c r="AK289" s="109" t="s">
        <v>421</v>
      </c>
    </row>
    <row r="290" spans="1:37" s="108" customFormat="1" ht="12" customHeight="1">
      <c r="A290" s="231"/>
      <c r="B290" s="204"/>
      <c r="C290" s="1141" t="s">
        <v>417</v>
      </c>
      <c r="D290" s="1141"/>
      <c r="E290" s="1141"/>
      <c r="F290" s="1141"/>
      <c r="G290" s="1141"/>
      <c r="H290" s="1141"/>
      <c r="I290" s="1141"/>
      <c r="J290" s="1141"/>
      <c r="K290" s="1141"/>
      <c r="L290" s="236"/>
      <c r="M290" s="233"/>
      <c r="N290" s="234"/>
      <c r="Z290" s="193"/>
      <c r="AA290" s="200"/>
      <c r="AF290" s="200"/>
      <c r="AI290" s="200"/>
      <c r="AJ290" s="200"/>
      <c r="AK290" s="109" t="s">
        <v>417</v>
      </c>
    </row>
    <row r="291" spans="1:37" s="108" customFormat="1" ht="12" customHeight="1">
      <c r="A291" s="231"/>
      <c r="B291" s="204"/>
      <c r="C291" s="1141" t="s">
        <v>492</v>
      </c>
      <c r="D291" s="1141"/>
      <c r="E291" s="1141"/>
      <c r="F291" s="1141"/>
      <c r="G291" s="1141"/>
      <c r="H291" s="1141"/>
      <c r="I291" s="1141"/>
      <c r="J291" s="1141"/>
      <c r="K291" s="1141"/>
      <c r="L291" s="257">
        <v>677.16</v>
      </c>
      <c r="M291" s="233"/>
      <c r="N291" s="234"/>
      <c r="Z291" s="193"/>
      <c r="AA291" s="200"/>
      <c r="AF291" s="200"/>
      <c r="AI291" s="200"/>
      <c r="AJ291" s="200"/>
      <c r="AK291" s="109" t="s">
        <v>492</v>
      </c>
    </row>
    <row r="292" spans="1:37" s="108" customFormat="1" ht="12" customHeight="1">
      <c r="A292" s="231"/>
      <c r="B292" s="204"/>
      <c r="C292" s="1141" t="s">
        <v>910</v>
      </c>
      <c r="D292" s="1141"/>
      <c r="E292" s="1141"/>
      <c r="F292" s="1141"/>
      <c r="G292" s="1141"/>
      <c r="H292" s="1141"/>
      <c r="I292" s="1141"/>
      <c r="J292" s="1141"/>
      <c r="K292" s="1141"/>
      <c r="L292" s="232">
        <v>2212.87</v>
      </c>
      <c r="M292" s="233"/>
      <c r="N292" s="234"/>
      <c r="Z292" s="193"/>
      <c r="AA292" s="200"/>
      <c r="AF292" s="200"/>
      <c r="AI292" s="200"/>
      <c r="AJ292" s="200"/>
      <c r="AK292" s="109" t="s">
        <v>910</v>
      </c>
    </row>
    <row r="293" spans="1:37" s="108" customFormat="1" ht="12" customHeight="1">
      <c r="A293" s="231"/>
      <c r="B293" s="204"/>
      <c r="C293" s="1141" t="s">
        <v>417</v>
      </c>
      <c r="D293" s="1141"/>
      <c r="E293" s="1141"/>
      <c r="F293" s="1141"/>
      <c r="G293" s="1141"/>
      <c r="H293" s="1141"/>
      <c r="I293" s="1141"/>
      <c r="J293" s="1141"/>
      <c r="K293" s="1141"/>
      <c r="L293" s="236"/>
      <c r="M293" s="233"/>
      <c r="N293" s="234"/>
      <c r="Z293" s="193"/>
      <c r="AA293" s="200"/>
      <c r="AF293" s="200"/>
      <c r="AI293" s="200"/>
      <c r="AJ293" s="200"/>
      <c r="AK293" s="109" t="s">
        <v>417</v>
      </c>
    </row>
    <row r="294" spans="1:37" s="108" customFormat="1" ht="12" customHeight="1">
      <c r="A294" s="231"/>
      <c r="B294" s="204"/>
      <c r="C294" s="1141" t="s">
        <v>489</v>
      </c>
      <c r="D294" s="1141"/>
      <c r="E294" s="1141"/>
      <c r="F294" s="1141"/>
      <c r="G294" s="1141"/>
      <c r="H294" s="1141"/>
      <c r="I294" s="1141"/>
      <c r="J294" s="1141"/>
      <c r="K294" s="1141"/>
      <c r="L294" s="257">
        <v>786.87</v>
      </c>
      <c r="M294" s="233"/>
      <c r="N294" s="234"/>
      <c r="Z294" s="193"/>
      <c r="AA294" s="200"/>
      <c r="AF294" s="200"/>
      <c r="AI294" s="200"/>
      <c r="AJ294" s="200"/>
      <c r="AK294" s="109" t="s">
        <v>489</v>
      </c>
    </row>
    <row r="295" spans="1:37" s="108" customFormat="1" ht="12" customHeight="1">
      <c r="A295" s="231"/>
      <c r="B295" s="204"/>
      <c r="C295" s="1141" t="s">
        <v>490</v>
      </c>
      <c r="D295" s="1141"/>
      <c r="E295" s="1141"/>
      <c r="F295" s="1141"/>
      <c r="G295" s="1141"/>
      <c r="H295" s="1141"/>
      <c r="I295" s="1141"/>
      <c r="J295" s="1141"/>
      <c r="K295" s="1141"/>
      <c r="L295" s="257">
        <v>10.45</v>
      </c>
      <c r="M295" s="233"/>
      <c r="N295" s="234"/>
      <c r="Z295" s="193"/>
      <c r="AA295" s="200"/>
      <c r="AF295" s="200"/>
      <c r="AI295" s="200"/>
      <c r="AJ295" s="200"/>
      <c r="AK295" s="109" t="s">
        <v>490</v>
      </c>
    </row>
    <row r="296" spans="1:37" s="108" customFormat="1" ht="12" customHeight="1">
      <c r="A296" s="231"/>
      <c r="B296" s="204"/>
      <c r="C296" s="1141" t="s">
        <v>491</v>
      </c>
      <c r="D296" s="1141"/>
      <c r="E296" s="1141"/>
      <c r="F296" s="1141"/>
      <c r="G296" s="1141"/>
      <c r="H296" s="1141"/>
      <c r="I296" s="1141"/>
      <c r="J296" s="1141"/>
      <c r="K296" s="1141"/>
      <c r="L296" s="257">
        <v>1.39</v>
      </c>
      <c r="M296" s="233"/>
      <c r="N296" s="234"/>
      <c r="Z296" s="193"/>
      <c r="AA296" s="200"/>
      <c r="AF296" s="200"/>
      <c r="AI296" s="200"/>
      <c r="AJ296" s="200"/>
      <c r="AK296" s="109" t="s">
        <v>491</v>
      </c>
    </row>
    <row r="297" spans="1:37" s="108" customFormat="1" ht="12" customHeight="1">
      <c r="A297" s="231"/>
      <c r="B297" s="204"/>
      <c r="C297" s="1141" t="s">
        <v>492</v>
      </c>
      <c r="D297" s="1141"/>
      <c r="E297" s="1141"/>
      <c r="F297" s="1141"/>
      <c r="G297" s="1141"/>
      <c r="H297" s="1141"/>
      <c r="I297" s="1141"/>
      <c r="J297" s="1141"/>
      <c r="K297" s="1141"/>
      <c r="L297" s="257">
        <v>286.55</v>
      </c>
      <c r="M297" s="233"/>
      <c r="N297" s="234"/>
      <c r="Z297" s="193"/>
      <c r="AA297" s="200"/>
      <c r="AF297" s="200"/>
      <c r="AI297" s="200"/>
      <c r="AJ297" s="200"/>
      <c r="AK297" s="109" t="s">
        <v>492</v>
      </c>
    </row>
    <row r="298" spans="1:37" s="108" customFormat="1" ht="12" customHeight="1">
      <c r="A298" s="231"/>
      <c r="B298" s="204"/>
      <c r="C298" s="1141" t="s">
        <v>493</v>
      </c>
      <c r="D298" s="1141"/>
      <c r="E298" s="1141"/>
      <c r="F298" s="1141"/>
      <c r="G298" s="1141"/>
      <c r="H298" s="1141"/>
      <c r="I298" s="1141"/>
      <c r="J298" s="1141"/>
      <c r="K298" s="1141"/>
      <c r="L298" s="257">
        <v>738.67</v>
      </c>
      <c r="M298" s="233"/>
      <c r="N298" s="234"/>
      <c r="Z298" s="193"/>
      <c r="AA298" s="200"/>
      <c r="AF298" s="200"/>
      <c r="AI298" s="200"/>
      <c r="AJ298" s="200"/>
      <c r="AK298" s="109" t="s">
        <v>493</v>
      </c>
    </row>
    <row r="299" spans="1:37" s="108" customFormat="1" ht="12" customHeight="1">
      <c r="A299" s="231"/>
      <c r="B299" s="204"/>
      <c r="C299" s="1141" t="s">
        <v>494</v>
      </c>
      <c r="D299" s="1141"/>
      <c r="E299" s="1141"/>
      <c r="F299" s="1141"/>
      <c r="G299" s="1141"/>
      <c r="H299" s="1141"/>
      <c r="I299" s="1141"/>
      <c r="J299" s="1141"/>
      <c r="K299" s="1141"/>
      <c r="L299" s="257">
        <v>390.33</v>
      </c>
      <c r="M299" s="233"/>
      <c r="N299" s="234"/>
      <c r="Z299" s="193"/>
      <c r="AA299" s="200"/>
      <c r="AF299" s="200"/>
      <c r="AI299" s="200"/>
      <c r="AJ299" s="200"/>
      <c r="AK299" s="109" t="s">
        <v>494</v>
      </c>
    </row>
    <row r="300" spans="1:37" s="108" customFormat="1" ht="12" customHeight="1">
      <c r="A300" s="231"/>
      <c r="B300" s="204"/>
      <c r="C300" s="1141" t="s">
        <v>1100</v>
      </c>
      <c r="D300" s="1141"/>
      <c r="E300" s="1141"/>
      <c r="F300" s="1141"/>
      <c r="G300" s="1141"/>
      <c r="H300" s="1141"/>
      <c r="I300" s="1141"/>
      <c r="J300" s="1141"/>
      <c r="K300" s="1141"/>
      <c r="L300" s="232">
        <v>4087.09</v>
      </c>
      <c r="M300" s="233"/>
      <c r="N300" s="234"/>
      <c r="Z300" s="193"/>
      <c r="AA300" s="200"/>
      <c r="AF300" s="200"/>
      <c r="AI300" s="200"/>
      <c r="AJ300" s="200"/>
      <c r="AK300" s="109" t="s">
        <v>1100</v>
      </c>
    </row>
    <row r="301" spans="1:37" s="108" customFormat="1" ht="12" customHeight="1">
      <c r="A301" s="231"/>
      <c r="B301" s="204"/>
      <c r="C301" s="1141" t="s">
        <v>1102</v>
      </c>
      <c r="D301" s="1141"/>
      <c r="E301" s="1141"/>
      <c r="F301" s="1141"/>
      <c r="G301" s="1141"/>
      <c r="H301" s="1141"/>
      <c r="I301" s="1141"/>
      <c r="J301" s="1141"/>
      <c r="K301" s="1141"/>
      <c r="L301" s="232">
        <v>4087.09</v>
      </c>
      <c r="M301" s="233"/>
      <c r="N301" s="234"/>
      <c r="Z301" s="193"/>
      <c r="AA301" s="200"/>
      <c r="AF301" s="200"/>
      <c r="AI301" s="200"/>
      <c r="AJ301" s="200"/>
      <c r="AK301" s="109" t="s">
        <v>1102</v>
      </c>
    </row>
    <row r="302" spans="1:37" s="108" customFormat="1" ht="12" customHeight="1">
      <c r="A302" s="231"/>
      <c r="B302" s="204"/>
      <c r="C302" s="1141" t="s">
        <v>431</v>
      </c>
      <c r="D302" s="1141"/>
      <c r="E302" s="1141"/>
      <c r="F302" s="1141"/>
      <c r="G302" s="1141"/>
      <c r="H302" s="1141"/>
      <c r="I302" s="1141"/>
      <c r="J302" s="1141"/>
      <c r="K302" s="1141"/>
      <c r="L302" s="257">
        <v>788.26</v>
      </c>
      <c r="M302" s="233"/>
      <c r="N302" s="234"/>
      <c r="Z302" s="193"/>
      <c r="AA302" s="200"/>
      <c r="AF302" s="200"/>
      <c r="AI302" s="200"/>
      <c r="AJ302" s="200"/>
      <c r="AK302" s="109" t="s">
        <v>431</v>
      </c>
    </row>
    <row r="303" spans="1:37" s="108" customFormat="1" ht="12" customHeight="1">
      <c r="A303" s="231"/>
      <c r="B303" s="204"/>
      <c r="C303" s="1141" t="s">
        <v>432</v>
      </c>
      <c r="D303" s="1141"/>
      <c r="E303" s="1141"/>
      <c r="F303" s="1141"/>
      <c r="G303" s="1141"/>
      <c r="H303" s="1141"/>
      <c r="I303" s="1141"/>
      <c r="J303" s="1141"/>
      <c r="K303" s="1141"/>
      <c r="L303" s="257">
        <v>738.67</v>
      </c>
      <c r="M303" s="233"/>
      <c r="N303" s="234"/>
      <c r="Z303" s="193"/>
      <c r="AA303" s="200"/>
      <c r="AF303" s="200"/>
      <c r="AI303" s="200"/>
      <c r="AJ303" s="200"/>
      <c r="AK303" s="109" t="s">
        <v>432</v>
      </c>
    </row>
    <row r="304" spans="1:37" s="108" customFormat="1" ht="12" customHeight="1">
      <c r="A304" s="231"/>
      <c r="B304" s="204"/>
      <c r="C304" s="1141" t="s">
        <v>433</v>
      </c>
      <c r="D304" s="1141"/>
      <c r="E304" s="1141"/>
      <c r="F304" s="1141"/>
      <c r="G304" s="1141"/>
      <c r="H304" s="1141"/>
      <c r="I304" s="1141"/>
      <c r="J304" s="1141"/>
      <c r="K304" s="1141"/>
      <c r="L304" s="257">
        <v>390.33</v>
      </c>
      <c r="M304" s="233"/>
      <c r="N304" s="234"/>
      <c r="Z304" s="193"/>
      <c r="AA304" s="200"/>
      <c r="AF304" s="200"/>
      <c r="AI304" s="200"/>
      <c r="AJ304" s="200"/>
      <c r="AK304" s="109" t="s">
        <v>433</v>
      </c>
    </row>
    <row r="305" spans="1:38" s="108" customFormat="1" ht="12" customHeight="1">
      <c r="A305" s="231"/>
      <c r="B305" s="226"/>
      <c r="C305" s="1142" t="s">
        <v>2808</v>
      </c>
      <c r="D305" s="1142"/>
      <c r="E305" s="1142"/>
      <c r="F305" s="1142"/>
      <c r="G305" s="1142"/>
      <c r="H305" s="1142"/>
      <c r="I305" s="1142"/>
      <c r="J305" s="1142"/>
      <c r="K305" s="1142"/>
      <c r="L305" s="239">
        <v>6977.12</v>
      </c>
      <c r="M305" s="240"/>
      <c r="N305" s="253"/>
      <c r="Z305" s="193"/>
      <c r="AA305" s="200"/>
      <c r="AF305" s="200"/>
      <c r="AI305" s="200"/>
      <c r="AJ305" s="200"/>
      <c r="AL305" s="200" t="s">
        <v>2808</v>
      </c>
    </row>
    <row r="306" spans="1:38" s="108" customFormat="1" ht="12" customHeight="1">
      <c r="A306" s="231"/>
      <c r="B306" s="204"/>
      <c r="C306" s="1141" t="s">
        <v>417</v>
      </c>
      <c r="D306" s="1141"/>
      <c r="E306" s="1141"/>
      <c r="F306" s="1141"/>
      <c r="G306" s="1141"/>
      <c r="H306" s="1141"/>
      <c r="I306" s="1141"/>
      <c r="J306" s="1141"/>
      <c r="K306" s="1141"/>
      <c r="L306" s="236"/>
      <c r="M306" s="233"/>
      <c r="N306" s="234"/>
      <c r="Z306" s="193"/>
      <c r="AA306" s="200"/>
      <c r="AF306" s="200"/>
      <c r="AI306" s="200"/>
      <c r="AJ306" s="200"/>
      <c r="AK306" s="109" t="s">
        <v>417</v>
      </c>
      <c r="AL306" s="200"/>
    </row>
    <row r="307" spans="1:38" s="108" customFormat="1" ht="12" customHeight="1">
      <c r="A307" s="231"/>
      <c r="B307" s="204"/>
      <c r="C307" s="1141" t="s">
        <v>1204</v>
      </c>
      <c r="D307" s="1141"/>
      <c r="E307" s="1141"/>
      <c r="F307" s="1141"/>
      <c r="G307" s="1141"/>
      <c r="H307" s="1141"/>
      <c r="I307" s="1141"/>
      <c r="J307" s="1141"/>
      <c r="K307" s="1141"/>
      <c r="L307" s="257">
        <v>251.49</v>
      </c>
      <c r="M307" s="233"/>
      <c r="N307" s="234"/>
      <c r="Z307" s="193"/>
      <c r="AA307" s="200"/>
      <c r="AF307" s="200"/>
      <c r="AI307" s="200"/>
      <c r="AJ307" s="200"/>
      <c r="AK307" s="109" t="s">
        <v>1204</v>
      </c>
      <c r="AL307" s="200"/>
    </row>
    <row r="308" spans="1:38" s="108" customFormat="1" ht="24" customHeight="1">
      <c r="A308" s="1089" t="s">
        <v>1310</v>
      </c>
      <c r="B308" s="1090"/>
      <c r="C308" s="1090"/>
      <c r="D308" s="1090"/>
      <c r="E308" s="1090"/>
      <c r="F308" s="1090"/>
      <c r="G308" s="1090"/>
      <c r="H308" s="1090"/>
      <c r="I308" s="1090"/>
      <c r="J308" s="1090"/>
      <c r="K308" s="1090"/>
      <c r="L308" s="1090"/>
      <c r="M308" s="1090"/>
      <c r="N308" s="1095"/>
      <c r="Z308" s="193" t="s">
        <v>1310</v>
      </c>
      <c r="AA308" s="200"/>
      <c r="AF308" s="200"/>
      <c r="AI308" s="200"/>
      <c r="AJ308" s="200"/>
      <c r="AL308" s="200"/>
    </row>
    <row r="309" spans="1:38" s="108" customFormat="1" ht="12" customHeight="1">
      <c r="A309" s="1147" t="s">
        <v>743</v>
      </c>
      <c r="B309" s="1148"/>
      <c r="C309" s="1148"/>
      <c r="D309" s="1148"/>
      <c r="E309" s="1148"/>
      <c r="F309" s="1148"/>
      <c r="G309" s="1148"/>
      <c r="H309" s="1148"/>
      <c r="I309" s="1148"/>
      <c r="J309" s="1148"/>
      <c r="K309" s="1148"/>
      <c r="L309" s="1148"/>
      <c r="M309" s="1148"/>
      <c r="N309" s="1149"/>
      <c r="Z309" s="193"/>
      <c r="AA309" s="200"/>
      <c r="AF309" s="200"/>
      <c r="AI309" s="200" t="s">
        <v>743</v>
      </c>
      <c r="AJ309" s="200"/>
      <c r="AL309" s="200"/>
    </row>
    <row r="310" spans="1:38" s="108" customFormat="1" ht="33.75" customHeight="1">
      <c r="A310" s="194" t="s">
        <v>572</v>
      </c>
      <c r="B310" s="195" t="s">
        <v>745</v>
      </c>
      <c r="C310" s="1145" t="s">
        <v>746</v>
      </c>
      <c r="D310" s="1145"/>
      <c r="E310" s="1145"/>
      <c r="F310" s="196" t="s">
        <v>414</v>
      </c>
      <c r="G310" s="196"/>
      <c r="H310" s="196"/>
      <c r="I310" s="223">
        <v>8.9999999999999993E-3</v>
      </c>
      <c r="J310" s="218">
        <v>64.680000000000007</v>
      </c>
      <c r="K310" s="196"/>
      <c r="L310" s="218">
        <v>0.57999999999999996</v>
      </c>
      <c r="M310" s="196"/>
      <c r="N310" s="199"/>
      <c r="Z310" s="193"/>
      <c r="AA310" s="200" t="s">
        <v>746</v>
      </c>
      <c r="AF310" s="200"/>
      <c r="AI310" s="200"/>
      <c r="AJ310" s="200"/>
      <c r="AL310" s="200"/>
    </row>
    <row r="311" spans="1:38" s="108" customFormat="1" ht="12" customHeight="1">
      <c r="A311" s="216"/>
      <c r="B311" s="217"/>
      <c r="C311" s="1141" t="s">
        <v>747</v>
      </c>
      <c r="D311" s="1141"/>
      <c r="E311" s="1141"/>
      <c r="F311" s="1141"/>
      <c r="G311" s="1141"/>
      <c r="H311" s="1141"/>
      <c r="I311" s="1141"/>
      <c r="J311" s="1141"/>
      <c r="K311" s="1141"/>
      <c r="L311" s="1141"/>
      <c r="M311" s="1141"/>
      <c r="N311" s="1146"/>
      <c r="Z311" s="193"/>
      <c r="AA311" s="200"/>
      <c r="AF311" s="200"/>
      <c r="AG311" s="109" t="s">
        <v>747</v>
      </c>
      <c r="AI311" s="200"/>
      <c r="AJ311" s="200"/>
      <c r="AL311" s="200"/>
    </row>
    <row r="312" spans="1:38" s="108" customFormat="1" ht="12" customHeight="1">
      <c r="A312" s="216"/>
      <c r="B312" s="217"/>
      <c r="C312" s="1145" t="s">
        <v>398</v>
      </c>
      <c r="D312" s="1145"/>
      <c r="E312" s="1145"/>
      <c r="F312" s="196"/>
      <c r="G312" s="196"/>
      <c r="H312" s="196"/>
      <c r="I312" s="196"/>
      <c r="J312" s="198"/>
      <c r="K312" s="196"/>
      <c r="L312" s="218">
        <v>0.57999999999999996</v>
      </c>
      <c r="M312" s="212"/>
      <c r="N312" s="199"/>
      <c r="Z312" s="193"/>
      <c r="AA312" s="200"/>
      <c r="AF312" s="200" t="s">
        <v>398</v>
      </c>
      <c r="AI312" s="200"/>
      <c r="AJ312" s="200"/>
      <c r="AL312" s="200"/>
    </row>
    <row r="313" spans="1:38" s="108" customFormat="1" ht="33.75" customHeight="1">
      <c r="A313" s="194" t="s">
        <v>580</v>
      </c>
      <c r="B313" s="195" t="s">
        <v>750</v>
      </c>
      <c r="C313" s="1145" t="s">
        <v>751</v>
      </c>
      <c r="D313" s="1145"/>
      <c r="E313" s="1145"/>
      <c r="F313" s="196" t="s">
        <v>414</v>
      </c>
      <c r="G313" s="196"/>
      <c r="H313" s="196"/>
      <c r="I313" s="223">
        <v>2.1000000000000001E-2</v>
      </c>
      <c r="J313" s="218">
        <v>76.09</v>
      </c>
      <c r="K313" s="196"/>
      <c r="L313" s="218">
        <v>1.6</v>
      </c>
      <c r="M313" s="196"/>
      <c r="N313" s="199"/>
      <c r="Z313" s="193"/>
      <c r="AA313" s="200" t="s">
        <v>751</v>
      </c>
      <c r="AF313" s="200"/>
      <c r="AI313" s="200"/>
      <c r="AJ313" s="200"/>
      <c r="AL313" s="200"/>
    </row>
    <row r="314" spans="1:38" s="108" customFormat="1" ht="12" customHeight="1">
      <c r="A314" s="216"/>
      <c r="B314" s="217"/>
      <c r="C314" s="1141" t="s">
        <v>747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  <c r="Z314" s="193"/>
      <c r="AA314" s="200"/>
      <c r="AF314" s="200"/>
      <c r="AG314" s="109" t="s">
        <v>747</v>
      </c>
      <c r="AI314" s="200"/>
      <c r="AJ314" s="200"/>
      <c r="AL314" s="200"/>
    </row>
    <row r="315" spans="1:38" s="108" customFormat="1" ht="12" customHeight="1">
      <c r="A315" s="201"/>
      <c r="B315" s="202"/>
      <c r="C315" s="1141" t="s">
        <v>2809</v>
      </c>
      <c r="D315" s="1141"/>
      <c r="E315" s="1141"/>
      <c r="F315" s="1141"/>
      <c r="G315" s="1141"/>
      <c r="H315" s="1141"/>
      <c r="I315" s="1141"/>
      <c r="J315" s="1141"/>
      <c r="K315" s="1141"/>
      <c r="L315" s="1141"/>
      <c r="M315" s="1141"/>
      <c r="N315" s="1146"/>
      <c r="Z315" s="193"/>
      <c r="AA315" s="200"/>
      <c r="AF315" s="200"/>
      <c r="AH315" s="109" t="s">
        <v>2809</v>
      </c>
      <c r="AI315" s="200"/>
      <c r="AJ315" s="200"/>
      <c r="AL315" s="200"/>
    </row>
    <row r="316" spans="1:38" s="108" customFormat="1" ht="12" customHeight="1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18">
        <v>1.6</v>
      </c>
      <c r="M316" s="212"/>
      <c r="N316" s="199"/>
      <c r="Z316" s="193"/>
      <c r="AA316" s="200"/>
      <c r="AF316" s="200" t="s">
        <v>398</v>
      </c>
      <c r="AI316" s="200"/>
      <c r="AJ316" s="200"/>
      <c r="AL316" s="200"/>
    </row>
    <row r="317" spans="1:38" s="108" customFormat="1" ht="33.75" customHeight="1">
      <c r="A317" s="194" t="s">
        <v>586</v>
      </c>
      <c r="B317" s="195" t="s">
        <v>753</v>
      </c>
      <c r="C317" s="1145" t="s">
        <v>754</v>
      </c>
      <c r="D317" s="1145"/>
      <c r="E317" s="1145"/>
      <c r="F317" s="196" t="s">
        <v>414</v>
      </c>
      <c r="G317" s="196"/>
      <c r="H317" s="196"/>
      <c r="I317" s="223">
        <v>3.0000000000000001E-3</v>
      </c>
      <c r="J317" s="218">
        <v>106.91</v>
      </c>
      <c r="K317" s="196"/>
      <c r="L317" s="218">
        <v>0.32</v>
      </c>
      <c r="M317" s="196"/>
      <c r="N317" s="199"/>
      <c r="Z317" s="193"/>
      <c r="AA317" s="200" t="s">
        <v>754</v>
      </c>
      <c r="AF317" s="200"/>
      <c r="AI317" s="200"/>
      <c r="AJ317" s="200"/>
      <c r="AL317" s="200"/>
    </row>
    <row r="318" spans="1:38" s="108" customFormat="1" ht="12" customHeight="1">
      <c r="A318" s="216"/>
      <c r="B318" s="217"/>
      <c r="C318" s="1141" t="s">
        <v>747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F318" s="200"/>
      <c r="AG318" s="109" t="s">
        <v>747</v>
      </c>
      <c r="AI318" s="200"/>
      <c r="AJ318" s="200"/>
      <c r="AL318" s="200"/>
    </row>
    <row r="319" spans="1:38" s="108" customFormat="1" ht="12" customHeight="1">
      <c r="A319" s="201"/>
      <c r="B319" s="202"/>
      <c r="C319" s="1141" t="s">
        <v>2810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  <c r="Z319" s="193"/>
      <c r="AA319" s="200"/>
      <c r="AF319" s="200"/>
      <c r="AH319" s="109" t="s">
        <v>2810</v>
      </c>
      <c r="AI319" s="200"/>
      <c r="AJ319" s="200"/>
      <c r="AL319" s="200"/>
    </row>
    <row r="320" spans="1:38" s="108" customFormat="1" ht="12" customHeight="1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18">
        <v>0.32</v>
      </c>
      <c r="M320" s="212"/>
      <c r="N320" s="199"/>
      <c r="Z320" s="193"/>
      <c r="AA320" s="200"/>
      <c r="AF320" s="200" t="s">
        <v>398</v>
      </c>
      <c r="AI320" s="200"/>
      <c r="AJ320" s="200"/>
      <c r="AL320" s="200"/>
    </row>
    <row r="321" spans="1:40" s="108" customFormat="1" ht="1.5" customHeight="1">
      <c r="A321" s="224"/>
      <c r="B321" s="217"/>
      <c r="C321" s="217"/>
      <c r="D321" s="217"/>
      <c r="E321" s="217"/>
      <c r="F321" s="225"/>
      <c r="G321" s="225"/>
      <c r="H321" s="225"/>
      <c r="I321" s="225"/>
      <c r="J321" s="226"/>
      <c r="K321" s="225"/>
      <c r="L321" s="226"/>
      <c r="M321" s="207"/>
      <c r="N321" s="226"/>
      <c r="Z321" s="193"/>
      <c r="AA321" s="200"/>
      <c r="AF321" s="200"/>
      <c r="AI321" s="200"/>
      <c r="AJ321" s="200"/>
      <c r="AL321" s="200"/>
    </row>
    <row r="322" spans="1:40" s="108" customFormat="1" ht="22.5" customHeight="1">
      <c r="A322" s="227"/>
      <c r="B322" s="198"/>
      <c r="C322" s="1145" t="s">
        <v>1311</v>
      </c>
      <c r="D322" s="1145"/>
      <c r="E322" s="1145"/>
      <c r="F322" s="1145"/>
      <c r="G322" s="1145"/>
      <c r="H322" s="1145"/>
      <c r="I322" s="1145"/>
      <c r="J322" s="1145"/>
      <c r="K322" s="1145"/>
      <c r="L322" s="228"/>
      <c r="M322" s="229"/>
      <c r="N322" s="230"/>
      <c r="Z322" s="193"/>
      <c r="AA322" s="200"/>
      <c r="AF322" s="200"/>
      <c r="AI322" s="200"/>
      <c r="AJ322" s="200" t="s">
        <v>1311</v>
      </c>
      <c r="AL322" s="200"/>
    </row>
    <row r="323" spans="1:40" s="108" customFormat="1" ht="12" customHeight="1">
      <c r="A323" s="231"/>
      <c r="B323" s="204"/>
      <c r="C323" s="1141" t="s">
        <v>416</v>
      </c>
      <c r="D323" s="1141"/>
      <c r="E323" s="1141"/>
      <c r="F323" s="1141"/>
      <c r="G323" s="1141"/>
      <c r="H323" s="1141"/>
      <c r="I323" s="1141"/>
      <c r="J323" s="1141"/>
      <c r="K323" s="1141"/>
      <c r="L323" s="257">
        <v>2.5</v>
      </c>
      <c r="M323" s="233"/>
      <c r="N323" s="234"/>
      <c r="Z323" s="193"/>
      <c r="AA323" s="200"/>
      <c r="AF323" s="200"/>
      <c r="AI323" s="200"/>
      <c r="AJ323" s="200"/>
      <c r="AK323" s="109" t="s">
        <v>416</v>
      </c>
      <c r="AL323" s="200"/>
    </row>
    <row r="324" spans="1:40" s="108" customFormat="1" ht="12" customHeight="1">
      <c r="A324" s="231"/>
      <c r="B324" s="204"/>
      <c r="C324" s="1141" t="s">
        <v>417</v>
      </c>
      <c r="D324" s="1141"/>
      <c r="E324" s="1141"/>
      <c r="F324" s="1141"/>
      <c r="G324" s="1141"/>
      <c r="H324" s="1141"/>
      <c r="I324" s="1141"/>
      <c r="J324" s="1141"/>
      <c r="K324" s="1141"/>
      <c r="L324" s="236"/>
      <c r="M324" s="233"/>
      <c r="N324" s="234"/>
      <c r="Z324" s="193"/>
      <c r="AA324" s="200"/>
      <c r="AF324" s="200"/>
      <c r="AI324" s="200"/>
      <c r="AJ324" s="200"/>
      <c r="AK324" s="109" t="s">
        <v>417</v>
      </c>
      <c r="AL324" s="200"/>
    </row>
    <row r="325" spans="1:40" s="108" customFormat="1" ht="12" customHeight="1">
      <c r="A325" s="231"/>
      <c r="B325" s="204"/>
      <c r="C325" s="1141" t="s">
        <v>420</v>
      </c>
      <c r="D325" s="1141"/>
      <c r="E325" s="1141"/>
      <c r="F325" s="1141"/>
      <c r="G325" s="1141"/>
      <c r="H325" s="1141"/>
      <c r="I325" s="1141"/>
      <c r="J325" s="1141"/>
      <c r="K325" s="1141"/>
      <c r="L325" s="257">
        <v>2.5</v>
      </c>
      <c r="M325" s="233"/>
      <c r="N325" s="234"/>
      <c r="Z325" s="193"/>
      <c r="AA325" s="200"/>
      <c r="AF325" s="200"/>
      <c r="AI325" s="200"/>
      <c r="AJ325" s="200"/>
      <c r="AK325" s="109" t="s">
        <v>420</v>
      </c>
      <c r="AL325" s="200"/>
    </row>
    <row r="326" spans="1:40" s="108" customFormat="1" ht="12" customHeight="1">
      <c r="A326" s="231"/>
      <c r="B326" s="204"/>
      <c r="C326" s="1141" t="s">
        <v>421</v>
      </c>
      <c r="D326" s="1141"/>
      <c r="E326" s="1141"/>
      <c r="F326" s="1141"/>
      <c r="G326" s="1141"/>
      <c r="H326" s="1141"/>
      <c r="I326" s="1141"/>
      <c r="J326" s="1141"/>
      <c r="K326" s="1141"/>
      <c r="L326" s="257">
        <v>2.5</v>
      </c>
      <c r="M326" s="233"/>
      <c r="N326" s="234"/>
      <c r="Z326" s="193"/>
      <c r="AA326" s="200"/>
      <c r="AF326" s="200"/>
      <c r="AI326" s="200"/>
      <c r="AJ326" s="200"/>
      <c r="AK326" s="109" t="s">
        <v>421</v>
      </c>
      <c r="AL326" s="200"/>
    </row>
    <row r="327" spans="1:40" s="108" customFormat="1" ht="12" customHeight="1">
      <c r="A327" s="231"/>
      <c r="B327" s="204"/>
      <c r="C327" s="1141" t="s">
        <v>417</v>
      </c>
      <c r="D327" s="1141"/>
      <c r="E327" s="1141"/>
      <c r="F327" s="1141"/>
      <c r="G327" s="1141"/>
      <c r="H327" s="1141"/>
      <c r="I327" s="1141"/>
      <c r="J327" s="1141"/>
      <c r="K327" s="1141"/>
      <c r="L327" s="236"/>
      <c r="M327" s="233"/>
      <c r="N327" s="234"/>
      <c r="Z327" s="193"/>
      <c r="AA327" s="200"/>
      <c r="AF327" s="200"/>
      <c r="AI327" s="200"/>
      <c r="AJ327" s="200"/>
      <c r="AK327" s="109" t="s">
        <v>417</v>
      </c>
      <c r="AL327" s="200"/>
    </row>
    <row r="328" spans="1:40" s="108" customFormat="1" ht="12" customHeight="1">
      <c r="A328" s="231"/>
      <c r="B328" s="204"/>
      <c r="C328" s="1141" t="s">
        <v>492</v>
      </c>
      <c r="D328" s="1141"/>
      <c r="E328" s="1141"/>
      <c r="F328" s="1141"/>
      <c r="G328" s="1141"/>
      <c r="H328" s="1141"/>
      <c r="I328" s="1141"/>
      <c r="J328" s="1141"/>
      <c r="K328" s="1141"/>
      <c r="L328" s="257">
        <v>2.5</v>
      </c>
      <c r="M328" s="233"/>
      <c r="N328" s="234"/>
      <c r="Z328" s="193"/>
      <c r="AA328" s="200"/>
      <c r="AF328" s="200"/>
      <c r="AI328" s="200"/>
      <c r="AJ328" s="200"/>
      <c r="AK328" s="109" t="s">
        <v>492</v>
      </c>
      <c r="AL328" s="200"/>
    </row>
    <row r="329" spans="1:40" s="108" customFormat="1" ht="22.5" customHeight="1">
      <c r="A329" s="231"/>
      <c r="B329" s="226"/>
      <c r="C329" s="1142" t="s">
        <v>1312</v>
      </c>
      <c r="D329" s="1142"/>
      <c r="E329" s="1142"/>
      <c r="F329" s="1142"/>
      <c r="G329" s="1142"/>
      <c r="H329" s="1142"/>
      <c r="I329" s="1142"/>
      <c r="J329" s="1142"/>
      <c r="K329" s="1142"/>
      <c r="L329" s="258">
        <v>2.5</v>
      </c>
      <c r="M329" s="240"/>
      <c r="N329" s="253"/>
      <c r="Z329" s="193"/>
      <c r="AA329" s="200"/>
      <c r="AF329" s="200"/>
      <c r="AI329" s="200"/>
      <c r="AJ329" s="200"/>
      <c r="AL329" s="200" t="s">
        <v>1312</v>
      </c>
    </row>
    <row r="330" spans="1:40" s="108" customFormat="1" ht="2.25" customHeight="1"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40" s="108" customFormat="1" ht="11.25" customHeight="1">
      <c r="A331" s="227"/>
      <c r="B331" s="198"/>
      <c r="C331" s="1145" t="s">
        <v>415</v>
      </c>
      <c r="D331" s="1145"/>
      <c r="E331" s="1145"/>
      <c r="F331" s="1145"/>
      <c r="G331" s="1145"/>
      <c r="H331" s="1145"/>
      <c r="I331" s="1145"/>
      <c r="J331" s="1145"/>
      <c r="K331" s="1145"/>
      <c r="L331" s="228"/>
      <c r="M331" s="229"/>
      <c r="N331" s="230"/>
      <c r="AM331" s="200" t="s">
        <v>415</v>
      </c>
    </row>
    <row r="332" spans="1:40" s="108" customFormat="1" ht="16.5" customHeight="1">
      <c r="A332" s="231"/>
      <c r="B332" s="204"/>
      <c r="C332" s="1141" t="s">
        <v>416</v>
      </c>
      <c r="D332" s="1141"/>
      <c r="E332" s="1141"/>
      <c r="F332" s="1141"/>
      <c r="G332" s="1141"/>
      <c r="H332" s="1141"/>
      <c r="I332" s="1141"/>
      <c r="J332" s="1141"/>
      <c r="K332" s="1141"/>
      <c r="L332" s="232">
        <v>1763.53</v>
      </c>
      <c r="M332" s="233"/>
      <c r="N332" s="234"/>
      <c r="O332" s="235"/>
      <c r="P332" s="235"/>
      <c r="Q332" s="235"/>
      <c r="AM332" s="200"/>
      <c r="AN332" s="109" t="s">
        <v>416</v>
      </c>
    </row>
    <row r="333" spans="1:40" s="108" customFormat="1" ht="16.5" customHeight="1">
      <c r="A333" s="231"/>
      <c r="B333" s="204"/>
      <c r="C333" s="1141" t="s">
        <v>417</v>
      </c>
      <c r="D333" s="1141"/>
      <c r="E333" s="1141"/>
      <c r="F333" s="1141"/>
      <c r="G333" s="1141"/>
      <c r="H333" s="1141"/>
      <c r="I333" s="1141"/>
      <c r="J333" s="1141"/>
      <c r="K333" s="1141"/>
      <c r="L333" s="236"/>
      <c r="M333" s="233"/>
      <c r="N333" s="234"/>
      <c r="O333" s="235"/>
      <c r="P333" s="235"/>
      <c r="Q333" s="235"/>
      <c r="AM333" s="200"/>
      <c r="AN333" s="109" t="s">
        <v>417</v>
      </c>
    </row>
    <row r="334" spans="1:40" s="108" customFormat="1" ht="16.5" customHeight="1">
      <c r="A334" s="231"/>
      <c r="B334" s="204"/>
      <c r="C334" s="1141" t="s">
        <v>488</v>
      </c>
      <c r="D334" s="1141"/>
      <c r="E334" s="1141"/>
      <c r="F334" s="1141"/>
      <c r="G334" s="1141"/>
      <c r="H334" s="1141"/>
      <c r="I334" s="1141"/>
      <c r="J334" s="1141"/>
      <c r="K334" s="1141"/>
      <c r="L334" s="257">
        <v>786.87</v>
      </c>
      <c r="M334" s="233"/>
      <c r="N334" s="234"/>
      <c r="O334" s="235"/>
      <c r="P334" s="235"/>
      <c r="Q334" s="235"/>
      <c r="AM334" s="200"/>
      <c r="AN334" s="109" t="s">
        <v>488</v>
      </c>
    </row>
    <row r="335" spans="1:40" s="108" customFormat="1" ht="16.5" customHeight="1">
      <c r="A335" s="231"/>
      <c r="B335" s="204"/>
      <c r="C335" s="1141" t="s">
        <v>418</v>
      </c>
      <c r="D335" s="1141"/>
      <c r="E335" s="1141"/>
      <c r="F335" s="1141"/>
      <c r="G335" s="1141"/>
      <c r="H335" s="1141"/>
      <c r="I335" s="1141"/>
      <c r="J335" s="1141"/>
      <c r="K335" s="1141"/>
      <c r="L335" s="257">
        <v>10.45</v>
      </c>
      <c r="M335" s="233"/>
      <c r="N335" s="234"/>
      <c r="O335" s="235"/>
      <c r="P335" s="235"/>
      <c r="Q335" s="235"/>
      <c r="AM335" s="200"/>
      <c r="AN335" s="109" t="s">
        <v>418</v>
      </c>
    </row>
    <row r="336" spans="1:40" s="108" customFormat="1" ht="16.5" customHeight="1">
      <c r="A336" s="231"/>
      <c r="B336" s="204"/>
      <c r="C336" s="1141" t="s">
        <v>419</v>
      </c>
      <c r="D336" s="1141"/>
      <c r="E336" s="1141"/>
      <c r="F336" s="1141"/>
      <c r="G336" s="1141"/>
      <c r="H336" s="1141"/>
      <c r="I336" s="1141"/>
      <c r="J336" s="1141"/>
      <c r="K336" s="1141"/>
      <c r="L336" s="257">
        <v>1.39</v>
      </c>
      <c r="M336" s="233"/>
      <c r="N336" s="234"/>
      <c r="O336" s="235"/>
      <c r="P336" s="235"/>
      <c r="Q336" s="235"/>
      <c r="AM336" s="200"/>
      <c r="AN336" s="109" t="s">
        <v>419</v>
      </c>
    </row>
    <row r="337" spans="1:40" s="108" customFormat="1" ht="16.5" customHeight="1">
      <c r="A337" s="231"/>
      <c r="B337" s="204"/>
      <c r="C337" s="1141" t="s">
        <v>420</v>
      </c>
      <c r="D337" s="1141"/>
      <c r="E337" s="1141"/>
      <c r="F337" s="1141"/>
      <c r="G337" s="1141"/>
      <c r="H337" s="1141"/>
      <c r="I337" s="1141"/>
      <c r="J337" s="1141"/>
      <c r="K337" s="1141"/>
      <c r="L337" s="257">
        <v>966.21</v>
      </c>
      <c r="M337" s="233"/>
      <c r="N337" s="234"/>
      <c r="O337" s="235"/>
      <c r="P337" s="235"/>
      <c r="Q337" s="235"/>
      <c r="AM337" s="200"/>
      <c r="AN337" s="109" t="s">
        <v>420</v>
      </c>
    </row>
    <row r="338" spans="1:40" s="108" customFormat="1" ht="45">
      <c r="A338" s="231"/>
      <c r="B338" s="204" t="s">
        <v>422</v>
      </c>
      <c r="C338" s="1141" t="s">
        <v>421</v>
      </c>
      <c r="D338" s="1141"/>
      <c r="E338" s="1141"/>
      <c r="F338" s="1141"/>
      <c r="G338" s="1141"/>
      <c r="H338" s="1141"/>
      <c r="I338" s="1141"/>
      <c r="J338" s="1141"/>
      <c r="K338" s="1141"/>
      <c r="L338" s="257">
        <v>679.66</v>
      </c>
      <c r="M338" s="238">
        <v>9.3800000000000008</v>
      </c>
      <c r="N338" s="237">
        <v>6375</v>
      </c>
      <c r="O338" s="235"/>
      <c r="P338" s="235"/>
      <c r="Q338" s="235"/>
      <c r="AM338" s="200"/>
      <c r="AN338" s="109" t="s">
        <v>421</v>
      </c>
    </row>
    <row r="339" spans="1:40" s="108" customFormat="1" ht="16.5" customHeight="1">
      <c r="A339" s="231"/>
      <c r="B339" s="204"/>
      <c r="C339" s="1141" t="s">
        <v>417</v>
      </c>
      <c r="D339" s="1141"/>
      <c r="E339" s="1141"/>
      <c r="F339" s="1141"/>
      <c r="G339" s="1141"/>
      <c r="H339" s="1141"/>
      <c r="I339" s="1141"/>
      <c r="J339" s="1141"/>
      <c r="K339" s="1141"/>
      <c r="L339" s="236"/>
      <c r="M339" s="233"/>
      <c r="N339" s="234"/>
      <c r="O339" s="235"/>
      <c r="P339" s="235"/>
      <c r="Q339" s="235"/>
      <c r="AM339" s="200"/>
      <c r="AN339" s="109" t="s">
        <v>417</v>
      </c>
    </row>
    <row r="340" spans="1:40" s="108" customFormat="1" ht="16.5" customHeight="1">
      <c r="A340" s="231"/>
      <c r="B340" s="204"/>
      <c r="C340" s="1141" t="s">
        <v>492</v>
      </c>
      <c r="D340" s="1141"/>
      <c r="E340" s="1141"/>
      <c r="F340" s="1141"/>
      <c r="G340" s="1141"/>
      <c r="H340" s="1141"/>
      <c r="I340" s="1141"/>
      <c r="J340" s="1141"/>
      <c r="K340" s="1141"/>
      <c r="L340" s="257">
        <v>679.66</v>
      </c>
      <c r="M340" s="233"/>
      <c r="N340" s="234"/>
      <c r="O340" s="235"/>
      <c r="P340" s="235"/>
      <c r="Q340" s="235"/>
      <c r="AM340" s="200"/>
      <c r="AN340" s="109" t="s">
        <v>492</v>
      </c>
    </row>
    <row r="341" spans="1:40" s="108" customFormat="1" ht="45">
      <c r="A341" s="231"/>
      <c r="B341" s="204" t="s">
        <v>422</v>
      </c>
      <c r="C341" s="1141" t="s">
        <v>910</v>
      </c>
      <c r="D341" s="1141"/>
      <c r="E341" s="1141"/>
      <c r="F341" s="1141"/>
      <c r="G341" s="1141"/>
      <c r="H341" s="1141"/>
      <c r="I341" s="1141"/>
      <c r="J341" s="1141"/>
      <c r="K341" s="1141"/>
      <c r="L341" s="232">
        <v>2212.87</v>
      </c>
      <c r="M341" s="238">
        <v>9.3800000000000008</v>
      </c>
      <c r="N341" s="237">
        <v>20757</v>
      </c>
      <c r="O341" s="235"/>
      <c r="P341" s="235"/>
      <c r="Q341" s="235"/>
      <c r="AM341" s="200"/>
      <c r="AN341" s="109" t="s">
        <v>910</v>
      </c>
    </row>
    <row r="342" spans="1:40" s="108" customFormat="1" ht="16.5" customHeight="1">
      <c r="A342" s="231"/>
      <c r="B342" s="204"/>
      <c r="C342" s="1141" t="s">
        <v>417</v>
      </c>
      <c r="D342" s="1141"/>
      <c r="E342" s="1141"/>
      <c r="F342" s="1141"/>
      <c r="G342" s="1141"/>
      <c r="H342" s="1141"/>
      <c r="I342" s="1141"/>
      <c r="J342" s="1141"/>
      <c r="K342" s="1141"/>
      <c r="L342" s="236"/>
      <c r="M342" s="233"/>
      <c r="N342" s="234"/>
      <c r="O342" s="235"/>
      <c r="P342" s="235"/>
      <c r="Q342" s="235"/>
      <c r="AM342" s="200"/>
      <c r="AN342" s="109" t="s">
        <v>417</v>
      </c>
    </row>
    <row r="343" spans="1:40" s="108" customFormat="1" ht="16.5" customHeight="1">
      <c r="A343" s="231"/>
      <c r="B343" s="204"/>
      <c r="C343" s="1141" t="s">
        <v>489</v>
      </c>
      <c r="D343" s="1141"/>
      <c r="E343" s="1141"/>
      <c r="F343" s="1141"/>
      <c r="G343" s="1141"/>
      <c r="H343" s="1141"/>
      <c r="I343" s="1141"/>
      <c r="J343" s="1141"/>
      <c r="K343" s="1141"/>
      <c r="L343" s="257">
        <v>786.87</v>
      </c>
      <c r="M343" s="233"/>
      <c r="N343" s="234"/>
      <c r="O343" s="235"/>
      <c r="P343" s="235"/>
      <c r="Q343" s="235"/>
      <c r="AM343" s="200"/>
      <c r="AN343" s="109" t="s">
        <v>489</v>
      </c>
    </row>
    <row r="344" spans="1:40" s="108" customFormat="1" ht="16.5" customHeight="1">
      <c r="A344" s="231"/>
      <c r="B344" s="204"/>
      <c r="C344" s="1141" t="s">
        <v>490</v>
      </c>
      <c r="D344" s="1141"/>
      <c r="E344" s="1141"/>
      <c r="F344" s="1141"/>
      <c r="G344" s="1141"/>
      <c r="H344" s="1141"/>
      <c r="I344" s="1141"/>
      <c r="J344" s="1141"/>
      <c r="K344" s="1141"/>
      <c r="L344" s="257">
        <v>10.45</v>
      </c>
      <c r="M344" s="233"/>
      <c r="N344" s="234"/>
      <c r="O344" s="235"/>
      <c r="P344" s="235"/>
      <c r="Q344" s="235"/>
      <c r="AM344" s="200"/>
      <c r="AN344" s="109" t="s">
        <v>490</v>
      </c>
    </row>
    <row r="345" spans="1:40" s="108" customFormat="1" ht="16.5" customHeight="1">
      <c r="A345" s="231"/>
      <c r="B345" s="204"/>
      <c r="C345" s="1141" t="s">
        <v>491</v>
      </c>
      <c r="D345" s="1141"/>
      <c r="E345" s="1141"/>
      <c r="F345" s="1141"/>
      <c r="G345" s="1141"/>
      <c r="H345" s="1141"/>
      <c r="I345" s="1141"/>
      <c r="J345" s="1141"/>
      <c r="K345" s="1141"/>
      <c r="L345" s="257">
        <v>1.39</v>
      </c>
      <c r="M345" s="233"/>
      <c r="N345" s="234"/>
      <c r="O345" s="235"/>
      <c r="P345" s="235"/>
      <c r="Q345" s="235"/>
      <c r="AM345" s="200"/>
      <c r="AN345" s="109" t="s">
        <v>491</v>
      </c>
    </row>
    <row r="346" spans="1:40" s="108" customFormat="1" ht="16.5" customHeight="1">
      <c r="A346" s="231"/>
      <c r="B346" s="204"/>
      <c r="C346" s="1141" t="s">
        <v>492</v>
      </c>
      <c r="D346" s="1141"/>
      <c r="E346" s="1141"/>
      <c r="F346" s="1141"/>
      <c r="G346" s="1141"/>
      <c r="H346" s="1141"/>
      <c r="I346" s="1141"/>
      <c r="J346" s="1141"/>
      <c r="K346" s="1141"/>
      <c r="L346" s="257">
        <v>286.55</v>
      </c>
      <c r="M346" s="233"/>
      <c r="N346" s="234"/>
      <c r="O346" s="235"/>
      <c r="P346" s="235"/>
      <c r="Q346" s="235"/>
      <c r="AM346" s="200"/>
      <c r="AN346" s="109" t="s">
        <v>492</v>
      </c>
    </row>
    <row r="347" spans="1:40" s="108" customFormat="1" ht="16.5" customHeight="1">
      <c r="A347" s="231"/>
      <c r="B347" s="204"/>
      <c r="C347" s="1141" t="s">
        <v>493</v>
      </c>
      <c r="D347" s="1141"/>
      <c r="E347" s="1141"/>
      <c r="F347" s="1141"/>
      <c r="G347" s="1141"/>
      <c r="H347" s="1141"/>
      <c r="I347" s="1141"/>
      <c r="J347" s="1141"/>
      <c r="K347" s="1141"/>
      <c r="L347" s="257">
        <v>738.67</v>
      </c>
      <c r="M347" s="233"/>
      <c r="N347" s="234"/>
      <c r="O347" s="235"/>
      <c r="P347" s="235"/>
      <c r="Q347" s="235"/>
      <c r="AM347" s="200"/>
      <c r="AN347" s="109" t="s">
        <v>493</v>
      </c>
    </row>
    <row r="348" spans="1:40" s="108" customFormat="1" ht="16.5" customHeight="1">
      <c r="A348" s="231"/>
      <c r="B348" s="204"/>
      <c r="C348" s="1141" t="s">
        <v>494</v>
      </c>
      <c r="D348" s="1141"/>
      <c r="E348" s="1141"/>
      <c r="F348" s="1141"/>
      <c r="G348" s="1141"/>
      <c r="H348" s="1141"/>
      <c r="I348" s="1141"/>
      <c r="J348" s="1141"/>
      <c r="K348" s="1141"/>
      <c r="L348" s="257">
        <v>390.33</v>
      </c>
      <c r="M348" s="233"/>
      <c r="N348" s="234"/>
      <c r="O348" s="235"/>
      <c r="P348" s="235"/>
      <c r="Q348" s="235"/>
      <c r="AM348" s="200"/>
      <c r="AN348" s="109" t="s">
        <v>494</v>
      </c>
    </row>
    <row r="349" spans="1:40" s="108" customFormat="1" ht="16.5" customHeight="1">
      <c r="A349" s="231"/>
      <c r="B349" s="204"/>
      <c r="C349" s="1141" t="s">
        <v>1100</v>
      </c>
      <c r="D349" s="1141"/>
      <c r="E349" s="1141"/>
      <c r="F349" s="1141"/>
      <c r="G349" s="1141"/>
      <c r="H349" s="1141"/>
      <c r="I349" s="1141"/>
      <c r="J349" s="1141"/>
      <c r="K349" s="1141"/>
      <c r="L349" s="232">
        <v>4087.09</v>
      </c>
      <c r="M349" s="233"/>
      <c r="N349" s="237">
        <v>20272</v>
      </c>
      <c r="O349" s="235"/>
      <c r="P349" s="235"/>
      <c r="Q349" s="235"/>
      <c r="AM349" s="200"/>
      <c r="AN349" s="109" t="s">
        <v>1100</v>
      </c>
    </row>
    <row r="350" spans="1:40" s="108" customFormat="1" ht="78.75">
      <c r="A350" s="231"/>
      <c r="B350" s="204" t="s">
        <v>1230</v>
      </c>
      <c r="C350" s="1141" t="s">
        <v>1102</v>
      </c>
      <c r="D350" s="1141"/>
      <c r="E350" s="1141"/>
      <c r="F350" s="1141"/>
      <c r="G350" s="1141"/>
      <c r="H350" s="1141"/>
      <c r="I350" s="1141"/>
      <c r="J350" s="1141"/>
      <c r="K350" s="1141"/>
      <c r="L350" s="232">
        <v>4087.09</v>
      </c>
      <c r="M350" s="238">
        <v>4.96</v>
      </c>
      <c r="N350" s="237">
        <v>20272</v>
      </c>
      <c r="O350" s="235"/>
      <c r="P350" s="235"/>
      <c r="Q350" s="235"/>
      <c r="AM350" s="200"/>
      <c r="AN350" s="109" t="s">
        <v>1102</v>
      </c>
    </row>
    <row r="351" spans="1:40" s="108" customFormat="1" ht="16.5" customHeight="1">
      <c r="A351" s="231"/>
      <c r="B351" s="204"/>
      <c r="C351" s="1141" t="s">
        <v>431</v>
      </c>
      <c r="D351" s="1141"/>
      <c r="E351" s="1141"/>
      <c r="F351" s="1141"/>
      <c r="G351" s="1141"/>
      <c r="H351" s="1141"/>
      <c r="I351" s="1141"/>
      <c r="J351" s="1141"/>
      <c r="K351" s="1141"/>
      <c r="L351" s="257">
        <v>788.26</v>
      </c>
      <c r="M351" s="233"/>
      <c r="N351" s="234"/>
      <c r="O351" s="235"/>
      <c r="P351" s="235"/>
      <c r="Q351" s="235"/>
      <c r="AM351" s="200"/>
      <c r="AN351" s="109" t="s">
        <v>431</v>
      </c>
    </row>
    <row r="352" spans="1:40" s="108" customFormat="1" ht="16.5" customHeight="1">
      <c r="A352" s="231"/>
      <c r="B352" s="204"/>
      <c r="C352" s="1141" t="s">
        <v>432</v>
      </c>
      <c r="D352" s="1141"/>
      <c r="E352" s="1141"/>
      <c r="F352" s="1141"/>
      <c r="G352" s="1141"/>
      <c r="H352" s="1141"/>
      <c r="I352" s="1141"/>
      <c r="J352" s="1141"/>
      <c r="K352" s="1141"/>
      <c r="L352" s="257">
        <v>738.67</v>
      </c>
      <c r="M352" s="233"/>
      <c r="N352" s="234"/>
      <c r="O352" s="235"/>
      <c r="P352" s="235"/>
      <c r="Q352" s="235"/>
      <c r="AM352" s="200"/>
      <c r="AN352" s="109" t="s">
        <v>432</v>
      </c>
    </row>
    <row r="353" spans="1:42" ht="16.5" customHeight="1">
      <c r="A353" s="231"/>
      <c r="B353" s="204"/>
      <c r="C353" s="1141" t="s">
        <v>433</v>
      </c>
      <c r="D353" s="1141"/>
      <c r="E353" s="1141"/>
      <c r="F353" s="1141"/>
      <c r="G353" s="1141"/>
      <c r="H353" s="1141"/>
      <c r="I353" s="1141"/>
      <c r="J353" s="1141"/>
      <c r="K353" s="1141"/>
      <c r="L353" s="257">
        <v>390.33</v>
      </c>
      <c r="M353" s="233"/>
      <c r="N353" s="234"/>
      <c r="O353" s="235"/>
      <c r="P353" s="235"/>
      <c r="Q353" s="235"/>
      <c r="R353" s="108"/>
      <c r="S353" s="108"/>
      <c r="T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200"/>
      <c r="AN353" s="109" t="s">
        <v>433</v>
      </c>
      <c r="AO353" s="108"/>
      <c r="AP353" s="108"/>
    </row>
    <row r="354" spans="1:42" ht="16.5" customHeight="1">
      <c r="A354" s="231"/>
      <c r="B354" s="226"/>
      <c r="C354" s="1142" t="s">
        <v>434</v>
      </c>
      <c r="D354" s="1142"/>
      <c r="E354" s="1142"/>
      <c r="F354" s="1142"/>
      <c r="G354" s="1142"/>
      <c r="H354" s="1142"/>
      <c r="I354" s="1142"/>
      <c r="J354" s="1142"/>
      <c r="K354" s="1142"/>
      <c r="L354" s="239">
        <v>6979.62</v>
      </c>
      <c r="M354" s="240"/>
      <c r="N354" s="241">
        <v>47404</v>
      </c>
      <c r="O354" s="235"/>
      <c r="P354" s="235"/>
      <c r="Q354" s="235"/>
      <c r="R354" s="108"/>
      <c r="S354" s="108"/>
      <c r="T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200"/>
      <c r="AN354" s="108"/>
      <c r="AO354" s="200" t="s">
        <v>434</v>
      </c>
      <c r="AP354" s="108"/>
    </row>
    <row r="355" spans="1:42" ht="16.5" customHeight="1">
      <c r="A355" s="231"/>
      <c r="B355" s="204"/>
      <c r="C355" s="1141" t="s">
        <v>417</v>
      </c>
      <c r="D355" s="1141"/>
      <c r="E355" s="1141"/>
      <c r="F355" s="1141"/>
      <c r="G355" s="1141"/>
      <c r="H355" s="1141"/>
      <c r="I355" s="1141"/>
      <c r="J355" s="1141"/>
      <c r="K355" s="1141"/>
      <c r="L355" s="236"/>
      <c r="M355" s="233"/>
      <c r="N355" s="234"/>
      <c r="O355" s="235"/>
      <c r="P355" s="235"/>
      <c r="Q355" s="235"/>
      <c r="R355" s="108"/>
      <c r="S355" s="108"/>
      <c r="T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200"/>
      <c r="AN355" s="109" t="s">
        <v>417</v>
      </c>
      <c r="AO355" s="200"/>
      <c r="AP355" s="108"/>
    </row>
    <row r="356" spans="1:42" ht="16.5" customHeight="1">
      <c r="A356" s="231"/>
      <c r="B356" s="204"/>
      <c r="C356" s="1141" t="s">
        <v>1204</v>
      </c>
      <c r="D356" s="1141"/>
      <c r="E356" s="1141"/>
      <c r="F356" s="1141"/>
      <c r="G356" s="1141"/>
      <c r="H356" s="1141"/>
      <c r="I356" s="1141"/>
      <c r="J356" s="1141"/>
      <c r="K356" s="1141"/>
      <c r="L356" s="236"/>
      <c r="M356" s="233"/>
      <c r="N356" s="237">
        <v>2359</v>
      </c>
      <c r="O356" s="235"/>
      <c r="P356" s="235"/>
      <c r="Q356" s="235"/>
      <c r="R356" s="108"/>
      <c r="S356" s="108"/>
      <c r="T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200"/>
      <c r="AN356" s="109" t="s">
        <v>1204</v>
      </c>
      <c r="AO356" s="200"/>
      <c r="AP356" s="108"/>
    </row>
    <row r="357" spans="1:42" ht="1.5" customHeight="1">
      <c r="B357" s="226"/>
      <c r="C357" s="217"/>
      <c r="D357" s="217"/>
      <c r="E357" s="217"/>
      <c r="F357" s="217"/>
      <c r="G357" s="217"/>
      <c r="H357" s="217"/>
      <c r="I357" s="217"/>
      <c r="J357" s="217"/>
      <c r="K357" s="217"/>
      <c r="L357" s="239"/>
      <c r="M357" s="242"/>
      <c r="N357" s="243"/>
      <c r="R357" s="108"/>
      <c r="S357" s="108"/>
      <c r="T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</row>
    <row r="358" spans="1:42" ht="53.25" customHeight="1">
      <c r="A358" s="244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R358" s="108"/>
      <c r="S358" s="108"/>
      <c r="T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</row>
    <row r="359" spans="1:42" ht="12.75" customHeight="1">
      <c r="A359" s="177"/>
      <c r="B359" s="236" t="s">
        <v>329</v>
      </c>
      <c r="C359" s="1143" t="s">
        <v>435</v>
      </c>
      <c r="D359" s="1143"/>
      <c r="E359" s="1143"/>
      <c r="F359" s="1143"/>
      <c r="G359" s="1143"/>
      <c r="H359" s="1143"/>
      <c r="I359" s="1143"/>
      <c r="J359" s="1143"/>
      <c r="K359" s="1143"/>
      <c r="L359" s="1143"/>
      <c r="R359" s="108"/>
      <c r="S359" s="108"/>
      <c r="T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</row>
    <row r="360" spans="1:42" ht="13.5" customHeight="1">
      <c r="A360" s="177"/>
      <c r="B360" s="169"/>
      <c r="C360" s="1144" t="s">
        <v>157</v>
      </c>
      <c r="D360" s="1144"/>
      <c r="E360" s="1144"/>
      <c r="F360" s="1144"/>
      <c r="G360" s="1144"/>
      <c r="H360" s="1144"/>
      <c r="I360" s="1144"/>
      <c r="J360" s="1144"/>
      <c r="K360" s="1144"/>
      <c r="L360" s="1144"/>
      <c r="R360" s="108"/>
      <c r="S360" s="108"/>
      <c r="T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</row>
    <row r="361" spans="1:42" ht="13.5" customHeight="1">
      <c r="A361" s="177"/>
      <c r="B361" s="236" t="s">
        <v>331</v>
      </c>
      <c r="C361" s="1143" t="s">
        <v>436</v>
      </c>
      <c r="D361" s="1143"/>
      <c r="E361" s="1143"/>
      <c r="F361" s="1143"/>
      <c r="G361" s="1143"/>
      <c r="H361" s="1143"/>
      <c r="I361" s="1143"/>
      <c r="J361" s="1143"/>
      <c r="K361" s="1143"/>
      <c r="L361" s="1143"/>
      <c r="R361" s="108"/>
      <c r="S361" s="108"/>
      <c r="T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</row>
    <row r="362" spans="1:42" ht="13.5" customHeight="1">
      <c r="A362" s="177"/>
      <c r="C362" s="1144" t="s">
        <v>157</v>
      </c>
      <c r="D362" s="1144"/>
      <c r="E362" s="1144"/>
      <c r="F362" s="1144"/>
      <c r="G362" s="1144"/>
      <c r="H362" s="1144"/>
      <c r="I362" s="1144"/>
      <c r="J362" s="1144"/>
      <c r="K362" s="1144"/>
      <c r="L362" s="1144"/>
      <c r="R362" s="108"/>
      <c r="S362" s="108"/>
      <c r="T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</row>
    <row r="364" spans="1:42" ht="11.25">
      <c r="A364" s="1140"/>
      <c r="B364" s="1140"/>
      <c r="C364" s="1140"/>
      <c r="D364" s="1140"/>
      <c r="E364" s="1140"/>
      <c r="F364" s="1140"/>
      <c r="G364" s="1140"/>
      <c r="H364" s="1140"/>
      <c r="I364" s="1140"/>
      <c r="J364" s="1140"/>
      <c r="K364" s="1140"/>
      <c r="L364" s="1140"/>
      <c r="M364" s="1140"/>
      <c r="N364" s="1140"/>
      <c r="R364" s="108"/>
      <c r="S364" s="108"/>
      <c r="T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9" t="s">
        <v>149</v>
      </c>
    </row>
    <row r="365" spans="1:42" ht="11.25">
      <c r="B365" s="246"/>
      <c r="D365" s="246"/>
      <c r="F365" s="246"/>
      <c r="R365" s="108"/>
      <c r="S365" s="108"/>
      <c r="T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</row>
    <row r="369" s="108" customFormat="1" ht="11.25"/>
    <row r="386" s="108" customFormat="1" ht="11.25"/>
    <row r="389" s="108" customFormat="1" ht="11.25"/>
    <row r="442" s="108" customFormat="1" ht="11.25"/>
    <row r="443" s="108" customFormat="1" ht="11.25"/>
    <row r="446" s="108" customFormat="1" ht="11.25"/>
    <row r="463" s="108" customFormat="1" ht="11.25"/>
    <row r="464" s="108" customFormat="1" ht="11.25"/>
    <row r="476" s="108" customFormat="1" ht="11.25"/>
    <row r="490" s="108" customFormat="1" ht="11.25"/>
  </sheetData>
  <mergeCells count="347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N46"/>
    <mergeCell ref="C47:E47"/>
    <mergeCell ref="C48:E48"/>
    <mergeCell ref="C49:N49"/>
    <mergeCell ref="C38:E38"/>
    <mergeCell ref="C39:E39"/>
    <mergeCell ref="C40:E40"/>
    <mergeCell ref="C41:E41"/>
    <mergeCell ref="C42:E42"/>
    <mergeCell ref="C43:E43"/>
    <mergeCell ref="C56:E56"/>
    <mergeCell ref="C57:E57"/>
    <mergeCell ref="C58:E58"/>
    <mergeCell ref="C59:N59"/>
    <mergeCell ref="C60:E60"/>
    <mergeCell ref="C61:E61"/>
    <mergeCell ref="C50:E50"/>
    <mergeCell ref="C51:E51"/>
    <mergeCell ref="C52:E52"/>
    <mergeCell ref="C53:E53"/>
    <mergeCell ref="C54:E54"/>
    <mergeCell ref="C55:E55"/>
    <mergeCell ref="C68:E68"/>
    <mergeCell ref="C69:E69"/>
    <mergeCell ref="C70:E70"/>
    <mergeCell ref="C71:E71"/>
    <mergeCell ref="C72:N72"/>
    <mergeCell ref="C73:E73"/>
    <mergeCell ref="C62:N62"/>
    <mergeCell ref="C63:E63"/>
    <mergeCell ref="C64:E64"/>
    <mergeCell ref="C65:E65"/>
    <mergeCell ref="C66:E66"/>
    <mergeCell ref="C67:E67"/>
    <mergeCell ref="C80:E80"/>
    <mergeCell ref="C81:E81"/>
    <mergeCell ref="C82:E82"/>
    <mergeCell ref="C83:E83"/>
    <mergeCell ref="C84:E84"/>
    <mergeCell ref="C85:N85"/>
    <mergeCell ref="C74:E74"/>
    <mergeCell ref="C75:N75"/>
    <mergeCell ref="C76:E76"/>
    <mergeCell ref="C77:E77"/>
    <mergeCell ref="C78:E78"/>
    <mergeCell ref="C79:E79"/>
    <mergeCell ref="C92:E92"/>
    <mergeCell ref="C93:E93"/>
    <mergeCell ref="C94:E94"/>
    <mergeCell ref="C95:E95"/>
    <mergeCell ref="C96:E96"/>
    <mergeCell ref="C97:E97"/>
    <mergeCell ref="C86:E86"/>
    <mergeCell ref="C87:E87"/>
    <mergeCell ref="C88:N88"/>
    <mergeCell ref="C89:E89"/>
    <mergeCell ref="C90:E90"/>
    <mergeCell ref="C91:E91"/>
    <mergeCell ref="C104:E104"/>
    <mergeCell ref="C105:E105"/>
    <mergeCell ref="C106:E106"/>
    <mergeCell ref="C107:E107"/>
    <mergeCell ref="C108:E108"/>
    <mergeCell ref="C109:E109"/>
    <mergeCell ref="C98:N98"/>
    <mergeCell ref="C99:E99"/>
    <mergeCell ref="C100:E100"/>
    <mergeCell ref="C101:N101"/>
    <mergeCell ref="C102:N102"/>
    <mergeCell ref="C103:E103"/>
    <mergeCell ref="C116:N116"/>
    <mergeCell ref="C117:E117"/>
    <mergeCell ref="C118:E118"/>
    <mergeCell ref="C119:N119"/>
    <mergeCell ref="C120:E120"/>
    <mergeCell ref="C121:E121"/>
    <mergeCell ref="C110:E110"/>
    <mergeCell ref="C111:E111"/>
    <mergeCell ref="C112:N112"/>
    <mergeCell ref="C113:E113"/>
    <mergeCell ref="C114:E114"/>
    <mergeCell ref="C115:N115"/>
    <mergeCell ref="C128:E128"/>
    <mergeCell ref="C129:E129"/>
    <mergeCell ref="C130:E130"/>
    <mergeCell ref="C131:E131"/>
    <mergeCell ref="C132:N132"/>
    <mergeCell ref="C133:N133"/>
    <mergeCell ref="C122:E122"/>
    <mergeCell ref="C123:E123"/>
    <mergeCell ref="C124:E124"/>
    <mergeCell ref="C125:E125"/>
    <mergeCell ref="C126:E126"/>
    <mergeCell ref="C127:E127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N136"/>
    <mergeCell ref="C137:E137"/>
    <mergeCell ref="C138:E138"/>
    <mergeCell ref="C139:E139"/>
    <mergeCell ref="C152:E152"/>
    <mergeCell ref="C153:E153"/>
    <mergeCell ref="C154:E154"/>
    <mergeCell ref="C155:E155"/>
    <mergeCell ref="C156:E156"/>
    <mergeCell ref="C157:E157"/>
    <mergeCell ref="C146:N146"/>
    <mergeCell ref="C147:N147"/>
    <mergeCell ref="C148:E148"/>
    <mergeCell ref="C149:E149"/>
    <mergeCell ref="C150:N150"/>
    <mergeCell ref="C151:N151"/>
    <mergeCell ref="C164:N164"/>
    <mergeCell ref="C165:E165"/>
    <mergeCell ref="C166:E166"/>
    <mergeCell ref="C167:N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76:E176"/>
    <mergeCell ref="C177:N177"/>
    <mergeCell ref="C178:E178"/>
    <mergeCell ref="A179:N179"/>
    <mergeCell ref="C180:E180"/>
    <mergeCell ref="C181:N181"/>
    <mergeCell ref="C170:E170"/>
    <mergeCell ref="C171:E171"/>
    <mergeCell ref="C172:E172"/>
    <mergeCell ref="C173:E173"/>
    <mergeCell ref="C174:E174"/>
    <mergeCell ref="C175:E175"/>
    <mergeCell ref="C188:E188"/>
    <mergeCell ref="C189:E189"/>
    <mergeCell ref="C190:E190"/>
    <mergeCell ref="C191:E191"/>
    <mergeCell ref="C192:E192"/>
    <mergeCell ref="C193:E193"/>
    <mergeCell ref="C182:N182"/>
    <mergeCell ref="C183:E183"/>
    <mergeCell ref="C184:E184"/>
    <mergeCell ref="C185:E185"/>
    <mergeCell ref="C186:E186"/>
    <mergeCell ref="C187:E187"/>
    <mergeCell ref="C200:N200"/>
    <mergeCell ref="C201:E201"/>
    <mergeCell ref="C202:E202"/>
    <mergeCell ref="C203:E203"/>
    <mergeCell ref="C204:E204"/>
    <mergeCell ref="C205:E205"/>
    <mergeCell ref="C194:E194"/>
    <mergeCell ref="C195:N195"/>
    <mergeCell ref="C196:N196"/>
    <mergeCell ref="C197:E197"/>
    <mergeCell ref="C198:E198"/>
    <mergeCell ref="C199:N199"/>
    <mergeCell ref="C212:E212"/>
    <mergeCell ref="C213:N213"/>
    <mergeCell ref="C214:N214"/>
    <mergeCell ref="C215:E215"/>
    <mergeCell ref="C216:E216"/>
    <mergeCell ref="C217:N217"/>
    <mergeCell ref="C206:E206"/>
    <mergeCell ref="C207:E207"/>
    <mergeCell ref="C208:E208"/>
    <mergeCell ref="C209:E209"/>
    <mergeCell ref="C210:N210"/>
    <mergeCell ref="C211:E211"/>
    <mergeCell ref="C224:N224"/>
    <mergeCell ref="C225:N225"/>
    <mergeCell ref="C226:E226"/>
    <mergeCell ref="C227:E227"/>
    <mergeCell ref="C228:N228"/>
    <mergeCell ref="C229:N229"/>
    <mergeCell ref="C218:E218"/>
    <mergeCell ref="C219:E219"/>
    <mergeCell ref="C220:N220"/>
    <mergeCell ref="C221:N221"/>
    <mergeCell ref="C222:E222"/>
    <mergeCell ref="C223:E223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48:E248"/>
    <mergeCell ref="C249:E249"/>
    <mergeCell ref="C250:E250"/>
    <mergeCell ref="C251:E251"/>
    <mergeCell ref="C252:E252"/>
    <mergeCell ref="C253:E253"/>
    <mergeCell ref="C242:N242"/>
    <mergeCell ref="C243:N243"/>
    <mergeCell ref="C244:E244"/>
    <mergeCell ref="C245:E245"/>
    <mergeCell ref="C246:E246"/>
    <mergeCell ref="C247:E247"/>
    <mergeCell ref="C260:N260"/>
    <mergeCell ref="C261:N261"/>
    <mergeCell ref="C262:E262"/>
    <mergeCell ref="C263:E263"/>
    <mergeCell ref="C264:N264"/>
    <mergeCell ref="C265:N265"/>
    <mergeCell ref="C254:E254"/>
    <mergeCell ref="C255:E255"/>
    <mergeCell ref="C256:N256"/>
    <mergeCell ref="C257:N257"/>
    <mergeCell ref="C258:E258"/>
    <mergeCell ref="C259:E259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N268"/>
    <mergeCell ref="C269:N269"/>
    <mergeCell ref="C270:E270"/>
    <mergeCell ref="C271:E271"/>
    <mergeCell ref="C285:K285"/>
    <mergeCell ref="C286:K286"/>
    <mergeCell ref="C287:K287"/>
    <mergeCell ref="C288:K288"/>
    <mergeCell ref="C289:K289"/>
    <mergeCell ref="C290:K290"/>
    <mergeCell ref="C278:E278"/>
    <mergeCell ref="C279:N279"/>
    <mergeCell ref="C280:E280"/>
    <mergeCell ref="C282:K282"/>
    <mergeCell ref="C283:K283"/>
    <mergeCell ref="C284:K284"/>
    <mergeCell ref="C297:K297"/>
    <mergeCell ref="C298:K298"/>
    <mergeCell ref="C299:K299"/>
    <mergeCell ref="C300:K300"/>
    <mergeCell ref="C301:K301"/>
    <mergeCell ref="C302:K302"/>
    <mergeCell ref="C291:K291"/>
    <mergeCell ref="C292:K292"/>
    <mergeCell ref="C293:K293"/>
    <mergeCell ref="C294:K294"/>
    <mergeCell ref="C295:K295"/>
    <mergeCell ref="C296:K296"/>
    <mergeCell ref="A309:N309"/>
    <mergeCell ref="C310:E310"/>
    <mergeCell ref="C311:N311"/>
    <mergeCell ref="C312:E312"/>
    <mergeCell ref="C313:E313"/>
    <mergeCell ref="C314:N314"/>
    <mergeCell ref="C303:K303"/>
    <mergeCell ref="C304:K304"/>
    <mergeCell ref="C305:K305"/>
    <mergeCell ref="C306:K306"/>
    <mergeCell ref="C307:K307"/>
    <mergeCell ref="A308:N308"/>
    <mergeCell ref="C322:K322"/>
    <mergeCell ref="C323:K323"/>
    <mergeCell ref="C324:K324"/>
    <mergeCell ref="C325:K325"/>
    <mergeCell ref="C326:K326"/>
    <mergeCell ref="C327:K327"/>
    <mergeCell ref="C315:N315"/>
    <mergeCell ref="C316:E316"/>
    <mergeCell ref="C317:E317"/>
    <mergeCell ref="C318:N318"/>
    <mergeCell ref="C319:N319"/>
    <mergeCell ref="C320:E320"/>
    <mergeCell ref="C335:K335"/>
    <mergeCell ref="C336:K336"/>
    <mergeCell ref="C337:K337"/>
    <mergeCell ref="C338:K338"/>
    <mergeCell ref="C339:K339"/>
    <mergeCell ref="C340:K340"/>
    <mergeCell ref="C328:K328"/>
    <mergeCell ref="C329:K329"/>
    <mergeCell ref="C331:K331"/>
    <mergeCell ref="C332:K332"/>
    <mergeCell ref="C333:K333"/>
    <mergeCell ref="C334:K334"/>
    <mergeCell ref="C347:K347"/>
    <mergeCell ref="C348:K348"/>
    <mergeCell ref="C349:K349"/>
    <mergeCell ref="C350:K350"/>
    <mergeCell ref="C351:K351"/>
    <mergeCell ref="C352:K352"/>
    <mergeCell ref="C341:K341"/>
    <mergeCell ref="C342:K342"/>
    <mergeCell ref="C343:K343"/>
    <mergeCell ref="C344:K344"/>
    <mergeCell ref="C345:K345"/>
    <mergeCell ref="C346:K346"/>
    <mergeCell ref="C361:L361"/>
    <mergeCell ref="C362:L362"/>
    <mergeCell ref="A364:N364"/>
    <mergeCell ref="C353:K353"/>
    <mergeCell ref="C354:K354"/>
    <mergeCell ref="C355:K355"/>
    <mergeCell ref="C356:K356"/>
    <mergeCell ref="C359:L359"/>
    <mergeCell ref="C360:L360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02"/>
  <sheetViews>
    <sheetView topLeftCell="A47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1" width="9.140625" style="139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0" width="34.140625" style="109" hidden="1" customWidth="1"/>
    <col min="31" max="33" width="84.42578125" style="109" hidden="1" customWidth="1"/>
    <col min="34" max="34" width="141" style="109" hidden="1" customWidth="1"/>
    <col min="35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1313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1313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1314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1314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2811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245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245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2812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172.6</v>
      </c>
      <c r="D22" s="182" t="s">
        <v>2813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146.41</v>
      </c>
      <c r="D24" s="182" t="s">
        <v>2814</v>
      </c>
      <c r="E24" s="137" t="s">
        <v>362</v>
      </c>
      <c r="G24" s="108" t="s">
        <v>365</v>
      </c>
      <c r="L24" s="181"/>
      <c r="M24" s="182" t="s">
        <v>366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/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26.18</v>
      </c>
      <c r="D26" s="186" t="s">
        <v>2815</v>
      </c>
      <c r="E26" s="137" t="s">
        <v>362</v>
      </c>
      <c r="G26" s="108" t="s">
        <v>369</v>
      </c>
      <c r="L26" s="1155"/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0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0" s="108" customFormat="1" ht="12" customHeight="1">
      <c r="A34" s="1089" t="s">
        <v>2816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2816</v>
      </c>
    </row>
    <row r="35" spans="1:30" s="108" customFormat="1" ht="33.75">
      <c r="A35" s="194" t="s">
        <v>2817</v>
      </c>
      <c r="B35" s="195" t="s">
        <v>2818</v>
      </c>
      <c r="C35" s="1145" t="s">
        <v>2819</v>
      </c>
      <c r="D35" s="1145"/>
      <c r="E35" s="1145"/>
      <c r="F35" s="196" t="s">
        <v>486</v>
      </c>
      <c r="G35" s="196"/>
      <c r="H35" s="196"/>
      <c r="I35" s="251">
        <v>3</v>
      </c>
      <c r="J35" s="222">
        <v>5491.67</v>
      </c>
      <c r="K35" s="219">
        <v>1.04236</v>
      </c>
      <c r="L35" s="222">
        <v>3462.3</v>
      </c>
      <c r="M35" s="247">
        <v>4.96</v>
      </c>
      <c r="N35" s="260">
        <v>17173</v>
      </c>
      <c r="Z35" s="193"/>
      <c r="AA35" s="200" t="s">
        <v>2819</v>
      </c>
    </row>
    <row r="36" spans="1:30" s="108" customFormat="1" ht="12" customHeight="1">
      <c r="A36" s="216"/>
      <c r="B36" s="217"/>
      <c r="C36" s="1141" t="s">
        <v>923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923</v>
      </c>
    </row>
    <row r="37" spans="1:30" s="108" customFormat="1" ht="22.5" customHeight="1">
      <c r="A37" s="203"/>
      <c r="B37" s="204" t="s">
        <v>925</v>
      </c>
      <c r="C37" s="1141" t="s">
        <v>926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926</v>
      </c>
    </row>
    <row r="38" spans="1:30" s="108" customFormat="1" ht="22.5" customHeight="1">
      <c r="A38" s="203"/>
      <c r="B38" s="204" t="s">
        <v>927</v>
      </c>
      <c r="C38" s="1141" t="s">
        <v>928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C38" s="109" t="s">
        <v>928</v>
      </c>
    </row>
    <row r="39" spans="1:30" s="108" customFormat="1" ht="12" customHeight="1">
      <c r="A39" s="216"/>
      <c r="B39" s="217"/>
      <c r="C39" s="1145" t="s">
        <v>398</v>
      </c>
      <c r="D39" s="1145"/>
      <c r="E39" s="1145"/>
      <c r="F39" s="196"/>
      <c r="G39" s="196"/>
      <c r="H39" s="196"/>
      <c r="I39" s="196"/>
      <c r="J39" s="198"/>
      <c r="K39" s="196"/>
      <c r="L39" s="222">
        <v>3462.3</v>
      </c>
      <c r="M39" s="212"/>
      <c r="N39" s="260">
        <v>17173</v>
      </c>
      <c r="Z39" s="193"/>
      <c r="AA39" s="200"/>
      <c r="AD39" s="200" t="s">
        <v>398</v>
      </c>
    </row>
    <row r="40" spans="1:30" s="108" customFormat="1" ht="22.5" customHeight="1">
      <c r="A40" s="194" t="s">
        <v>125</v>
      </c>
      <c r="B40" s="195" t="s">
        <v>2820</v>
      </c>
      <c r="C40" s="1145" t="s">
        <v>2821</v>
      </c>
      <c r="D40" s="1145"/>
      <c r="E40" s="1145"/>
      <c r="F40" s="196" t="s">
        <v>486</v>
      </c>
      <c r="G40" s="196"/>
      <c r="H40" s="196"/>
      <c r="I40" s="251">
        <v>1</v>
      </c>
      <c r="J40" s="222">
        <v>2303.5700000000002</v>
      </c>
      <c r="K40" s="196"/>
      <c r="L40" s="222">
        <v>2303.5700000000002</v>
      </c>
      <c r="M40" s="196"/>
      <c r="N40" s="199"/>
      <c r="Z40" s="193"/>
      <c r="AA40" s="200" t="s">
        <v>2821</v>
      </c>
      <c r="AD40" s="200"/>
    </row>
    <row r="41" spans="1:30" s="108" customFormat="1" ht="12" customHeight="1">
      <c r="A41" s="216"/>
      <c r="B41" s="217"/>
      <c r="C41" s="1141" t="s">
        <v>409</v>
      </c>
      <c r="D41" s="1141"/>
      <c r="E41" s="1141"/>
      <c r="F41" s="1141"/>
      <c r="G41" s="1141"/>
      <c r="H41" s="1141"/>
      <c r="I41" s="1141"/>
      <c r="J41" s="1141"/>
      <c r="K41" s="1141"/>
      <c r="L41" s="1141"/>
      <c r="M41" s="1141"/>
      <c r="N41" s="1146"/>
      <c r="Z41" s="193"/>
      <c r="AA41" s="200"/>
      <c r="AB41" s="109" t="s">
        <v>409</v>
      </c>
      <c r="AD41" s="200"/>
    </row>
    <row r="42" spans="1:30" s="108" customFormat="1" ht="12" customHeight="1">
      <c r="A42" s="216"/>
      <c r="B42" s="217"/>
      <c r="C42" s="1145" t="s">
        <v>398</v>
      </c>
      <c r="D42" s="1145"/>
      <c r="E42" s="1145"/>
      <c r="F42" s="196"/>
      <c r="G42" s="196"/>
      <c r="H42" s="196"/>
      <c r="I42" s="196"/>
      <c r="J42" s="198"/>
      <c r="K42" s="196"/>
      <c r="L42" s="222">
        <v>2303.5700000000002</v>
      </c>
      <c r="M42" s="212"/>
      <c r="N42" s="199"/>
      <c r="Z42" s="193"/>
      <c r="AA42" s="200"/>
      <c r="AD42" s="200" t="s">
        <v>398</v>
      </c>
    </row>
    <row r="43" spans="1:30" s="108" customFormat="1" ht="33.75" customHeight="1">
      <c r="A43" s="194" t="s">
        <v>1877</v>
      </c>
      <c r="B43" s="195" t="s">
        <v>2822</v>
      </c>
      <c r="C43" s="1145" t="s">
        <v>2823</v>
      </c>
      <c r="D43" s="1145"/>
      <c r="E43" s="1145"/>
      <c r="F43" s="196" t="s">
        <v>486</v>
      </c>
      <c r="G43" s="196"/>
      <c r="H43" s="196"/>
      <c r="I43" s="251">
        <v>1</v>
      </c>
      <c r="J43" s="222">
        <v>8312</v>
      </c>
      <c r="K43" s="261">
        <v>1.0840544000000001</v>
      </c>
      <c r="L43" s="222">
        <v>1816.73</v>
      </c>
      <c r="M43" s="247">
        <v>4.96</v>
      </c>
      <c r="N43" s="260">
        <v>9011</v>
      </c>
      <c r="Z43" s="193"/>
      <c r="AA43" s="200" t="s">
        <v>2823</v>
      </c>
      <c r="AD43" s="200"/>
    </row>
    <row r="44" spans="1:30" s="108" customFormat="1" ht="12" customHeight="1">
      <c r="A44" s="216"/>
      <c r="B44" s="217"/>
      <c r="C44" s="1141" t="s">
        <v>923</v>
      </c>
      <c r="D44" s="1141"/>
      <c r="E44" s="1141"/>
      <c r="F44" s="1141"/>
      <c r="G44" s="1141"/>
      <c r="H44" s="1141"/>
      <c r="I44" s="1141"/>
      <c r="J44" s="1141"/>
      <c r="K44" s="1141"/>
      <c r="L44" s="1141"/>
      <c r="M44" s="1141"/>
      <c r="N44" s="1146"/>
      <c r="Z44" s="193"/>
      <c r="AA44" s="200"/>
      <c r="AB44" s="109" t="s">
        <v>923</v>
      </c>
      <c r="AD44" s="200"/>
    </row>
    <row r="45" spans="1:30" s="108" customFormat="1" ht="22.5" customHeight="1">
      <c r="A45" s="203"/>
      <c r="B45" s="204" t="s">
        <v>925</v>
      </c>
      <c r="C45" s="1141" t="s">
        <v>926</v>
      </c>
      <c r="D45" s="1141"/>
      <c r="E45" s="1141"/>
      <c r="F45" s="1141"/>
      <c r="G45" s="1141"/>
      <c r="H45" s="1141"/>
      <c r="I45" s="1141"/>
      <c r="J45" s="1141"/>
      <c r="K45" s="1141"/>
      <c r="L45" s="1141"/>
      <c r="M45" s="1141"/>
      <c r="N45" s="1146"/>
      <c r="Z45" s="193"/>
      <c r="AA45" s="200"/>
      <c r="AC45" s="109" t="s">
        <v>926</v>
      </c>
      <c r="AD45" s="200"/>
    </row>
    <row r="46" spans="1:30" s="108" customFormat="1" ht="33.75" customHeight="1">
      <c r="A46" s="203"/>
      <c r="B46" s="204" t="s">
        <v>2824</v>
      </c>
      <c r="C46" s="1141" t="s">
        <v>2825</v>
      </c>
      <c r="D46" s="1141"/>
      <c r="E46" s="1141"/>
      <c r="F46" s="1141"/>
      <c r="G46" s="1141"/>
      <c r="H46" s="1141"/>
      <c r="I46" s="1141"/>
      <c r="J46" s="1141"/>
      <c r="K46" s="1141"/>
      <c r="L46" s="1141"/>
      <c r="M46" s="1141"/>
      <c r="N46" s="1146"/>
      <c r="Z46" s="193"/>
      <c r="AA46" s="200"/>
      <c r="AC46" s="109" t="s">
        <v>2825</v>
      </c>
      <c r="AD46" s="200"/>
    </row>
    <row r="47" spans="1:30" s="108" customFormat="1" ht="22.5" customHeight="1">
      <c r="A47" s="203"/>
      <c r="B47" s="204" t="s">
        <v>927</v>
      </c>
      <c r="C47" s="1141" t="s">
        <v>928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C47" s="109" t="s">
        <v>928</v>
      </c>
      <c r="AD47" s="200"/>
    </row>
    <row r="48" spans="1:30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22">
        <v>1816.73</v>
      </c>
      <c r="M48" s="212"/>
      <c r="N48" s="260">
        <v>9011</v>
      </c>
      <c r="Z48" s="193"/>
      <c r="AA48" s="200"/>
      <c r="AD48" s="200" t="s">
        <v>398</v>
      </c>
    </row>
    <row r="49" spans="1:32" s="108" customFormat="1" ht="12" customHeight="1">
      <c r="A49" s="194" t="s">
        <v>131</v>
      </c>
      <c r="B49" s="195" t="s">
        <v>2826</v>
      </c>
      <c r="C49" s="1145" t="s">
        <v>2827</v>
      </c>
      <c r="D49" s="1145"/>
      <c r="E49" s="1145"/>
      <c r="F49" s="196" t="s">
        <v>486</v>
      </c>
      <c r="G49" s="196"/>
      <c r="H49" s="196"/>
      <c r="I49" s="251">
        <v>3</v>
      </c>
      <c r="J49" s="222">
        <v>4149.76</v>
      </c>
      <c r="K49" s="196"/>
      <c r="L49" s="222">
        <v>12449.28</v>
      </c>
      <c r="M49" s="196"/>
      <c r="N49" s="199"/>
      <c r="Z49" s="193"/>
      <c r="AA49" s="200" t="s">
        <v>2827</v>
      </c>
      <c r="AD49" s="200"/>
    </row>
    <row r="50" spans="1:32" s="108" customFormat="1" ht="12" customHeight="1">
      <c r="A50" s="216"/>
      <c r="B50" s="217"/>
      <c r="C50" s="1141" t="s">
        <v>409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B50" s="109" t="s">
        <v>409</v>
      </c>
      <c r="AD50" s="200"/>
    </row>
    <row r="51" spans="1:32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22">
        <v>12449.28</v>
      </c>
      <c r="M51" s="212"/>
      <c r="N51" s="199"/>
      <c r="Z51" s="193"/>
      <c r="AA51" s="200"/>
      <c r="AD51" s="200" t="s">
        <v>398</v>
      </c>
    </row>
    <row r="52" spans="1:32" s="108" customFormat="1" ht="22.5" customHeight="1">
      <c r="A52" s="194" t="s">
        <v>134</v>
      </c>
      <c r="B52" s="195" t="s">
        <v>2828</v>
      </c>
      <c r="C52" s="1145" t="s">
        <v>2829</v>
      </c>
      <c r="D52" s="1145"/>
      <c r="E52" s="1145"/>
      <c r="F52" s="196" t="s">
        <v>472</v>
      </c>
      <c r="G52" s="196"/>
      <c r="H52" s="196"/>
      <c r="I52" s="256">
        <v>0.1</v>
      </c>
      <c r="J52" s="222">
        <v>8231.82</v>
      </c>
      <c r="K52" s="247">
        <v>1.04</v>
      </c>
      <c r="L52" s="218">
        <v>856.11</v>
      </c>
      <c r="M52" s="196"/>
      <c r="N52" s="199"/>
      <c r="Z52" s="193"/>
      <c r="AA52" s="200" t="s">
        <v>2829</v>
      </c>
      <c r="AD52" s="200"/>
    </row>
    <row r="53" spans="1:32" s="108" customFormat="1" ht="12" customHeight="1">
      <c r="A53" s="216"/>
      <c r="B53" s="217"/>
      <c r="C53" s="1141" t="s">
        <v>409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B53" s="109" t="s">
        <v>409</v>
      </c>
      <c r="AD53" s="200"/>
    </row>
    <row r="54" spans="1:32" s="108" customFormat="1" ht="33.75" customHeight="1">
      <c r="A54" s="203"/>
      <c r="B54" s="204" t="s">
        <v>2824</v>
      </c>
      <c r="C54" s="1141" t="s">
        <v>2825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C54" s="109" t="s">
        <v>2825</v>
      </c>
      <c r="AD54" s="200"/>
    </row>
    <row r="55" spans="1:32" s="108" customFormat="1" ht="12" customHeight="1">
      <c r="A55" s="216"/>
      <c r="B55" s="217"/>
      <c r="C55" s="1145" t="s">
        <v>398</v>
      </c>
      <c r="D55" s="1145"/>
      <c r="E55" s="1145"/>
      <c r="F55" s="196"/>
      <c r="G55" s="196"/>
      <c r="H55" s="196"/>
      <c r="I55" s="196"/>
      <c r="J55" s="198"/>
      <c r="K55" s="196"/>
      <c r="L55" s="218">
        <v>856.11</v>
      </c>
      <c r="M55" s="212"/>
      <c r="N55" s="199"/>
      <c r="Z55" s="193"/>
      <c r="AA55" s="200"/>
      <c r="AD55" s="200" t="s">
        <v>398</v>
      </c>
    </row>
    <row r="56" spans="1:32" s="108" customFormat="1" ht="1.5" customHeight="1">
      <c r="A56" s="224"/>
      <c r="B56" s="217"/>
      <c r="C56" s="217"/>
      <c r="D56" s="217"/>
      <c r="E56" s="217"/>
      <c r="F56" s="225"/>
      <c r="G56" s="225"/>
      <c r="H56" s="225"/>
      <c r="I56" s="225"/>
      <c r="J56" s="226"/>
      <c r="K56" s="225"/>
      <c r="L56" s="226"/>
      <c r="M56" s="207"/>
      <c r="N56" s="226"/>
      <c r="Z56" s="193"/>
      <c r="AA56" s="200"/>
      <c r="AD56" s="200"/>
    </row>
    <row r="57" spans="1:32" s="108" customFormat="1" ht="2.25" customHeigh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</row>
    <row r="58" spans="1:32" s="108" customFormat="1" ht="11.25" customHeight="1">
      <c r="A58" s="227"/>
      <c r="B58" s="198"/>
      <c r="C58" s="1145" t="s">
        <v>415</v>
      </c>
      <c r="D58" s="1145"/>
      <c r="E58" s="1145"/>
      <c r="F58" s="1145"/>
      <c r="G58" s="1145"/>
      <c r="H58" s="1145"/>
      <c r="I58" s="1145"/>
      <c r="J58" s="1145"/>
      <c r="K58" s="1145"/>
      <c r="L58" s="228"/>
      <c r="M58" s="229"/>
      <c r="N58" s="230"/>
      <c r="AE58" s="200" t="s">
        <v>415</v>
      </c>
    </row>
    <row r="59" spans="1:32" s="108" customFormat="1" ht="16.5" customHeight="1">
      <c r="A59" s="231"/>
      <c r="B59" s="204"/>
      <c r="C59" s="1141" t="s">
        <v>416</v>
      </c>
      <c r="D59" s="1141"/>
      <c r="E59" s="1141"/>
      <c r="F59" s="1141"/>
      <c r="G59" s="1141"/>
      <c r="H59" s="1141"/>
      <c r="I59" s="1141"/>
      <c r="J59" s="1141"/>
      <c r="K59" s="1141"/>
      <c r="L59" s="232">
        <v>15608.96</v>
      </c>
      <c r="M59" s="233"/>
      <c r="N59" s="234"/>
      <c r="O59" s="235"/>
      <c r="P59" s="235"/>
      <c r="Q59" s="235"/>
      <c r="AE59" s="200"/>
      <c r="AF59" s="109" t="s">
        <v>416</v>
      </c>
    </row>
    <row r="60" spans="1:32" s="108" customFormat="1" ht="16.5" customHeight="1">
      <c r="A60" s="231"/>
      <c r="B60" s="204"/>
      <c r="C60" s="1141" t="s">
        <v>417</v>
      </c>
      <c r="D60" s="1141"/>
      <c r="E60" s="1141"/>
      <c r="F60" s="1141"/>
      <c r="G60" s="1141"/>
      <c r="H60" s="1141"/>
      <c r="I60" s="1141"/>
      <c r="J60" s="1141"/>
      <c r="K60" s="1141"/>
      <c r="L60" s="236"/>
      <c r="M60" s="233"/>
      <c r="N60" s="234"/>
      <c r="O60" s="235"/>
      <c r="P60" s="235"/>
      <c r="Q60" s="235"/>
      <c r="AE60" s="200"/>
      <c r="AF60" s="109" t="s">
        <v>417</v>
      </c>
    </row>
    <row r="61" spans="1:32" s="108" customFormat="1" ht="16.5" customHeight="1">
      <c r="A61" s="231"/>
      <c r="B61" s="204"/>
      <c r="C61" s="1141" t="s">
        <v>420</v>
      </c>
      <c r="D61" s="1141"/>
      <c r="E61" s="1141"/>
      <c r="F61" s="1141"/>
      <c r="G61" s="1141"/>
      <c r="H61" s="1141"/>
      <c r="I61" s="1141"/>
      <c r="J61" s="1141"/>
      <c r="K61" s="1141"/>
      <c r="L61" s="232">
        <v>15608.96</v>
      </c>
      <c r="M61" s="233"/>
      <c r="N61" s="234"/>
      <c r="O61" s="235"/>
      <c r="P61" s="235"/>
      <c r="Q61" s="235"/>
      <c r="AE61" s="200"/>
      <c r="AF61" s="109" t="s">
        <v>420</v>
      </c>
    </row>
    <row r="62" spans="1:32" s="108" customFormat="1" ht="45">
      <c r="A62" s="231"/>
      <c r="B62" s="204" t="s">
        <v>422</v>
      </c>
      <c r="C62" s="1141" t="s">
        <v>421</v>
      </c>
      <c r="D62" s="1141"/>
      <c r="E62" s="1141"/>
      <c r="F62" s="1141"/>
      <c r="G62" s="1141"/>
      <c r="H62" s="1141"/>
      <c r="I62" s="1141"/>
      <c r="J62" s="1141"/>
      <c r="K62" s="1141"/>
      <c r="L62" s="232">
        <v>15608.96</v>
      </c>
      <c r="M62" s="238">
        <v>9.3800000000000008</v>
      </c>
      <c r="N62" s="237">
        <v>146412</v>
      </c>
      <c r="O62" s="235"/>
      <c r="P62" s="235"/>
      <c r="Q62" s="235"/>
      <c r="AE62" s="200"/>
      <c r="AF62" s="109" t="s">
        <v>421</v>
      </c>
    </row>
    <row r="63" spans="1:32" s="108" customFormat="1" ht="16.5" customHeight="1">
      <c r="A63" s="231"/>
      <c r="B63" s="204"/>
      <c r="C63" s="1141" t="s">
        <v>417</v>
      </c>
      <c r="D63" s="1141"/>
      <c r="E63" s="1141"/>
      <c r="F63" s="1141"/>
      <c r="G63" s="1141"/>
      <c r="H63" s="1141"/>
      <c r="I63" s="1141"/>
      <c r="J63" s="1141"/>
      <c r="K63" s="1141"/>
      <c r="L63" s="236"/>
      <c r="M63" s="233"/>
      <c r="N63" s="234"/>
      <c r="O63" s="235"/>
      <c r="P63" s="235"/>
      <c r="Q63" s="235"/>
      <c r="AE63" s="200"/>
      <c r="AF63" s="109" t="s">
        <v>417</v>
      </c>
    </row>
    <row r="64" spans="1:32" s="108" customFormat="1" ht="16.5" customHeight="1">
      <c r="A64" s="231"/>
      <c r="B64" s="204"/>
      <c r="C64" s="1141" t="s">
        <v>492</v>
      </c>
      <c r="D64" s="1141"/>
      <c r="E64" s="1141"/>
      <c r="F64" s="1141"/>
      <c r="G64" s="1141"/>
      <c r="H64" s="1141"/>
      <c r="I64" s="1141"/>
      <c r="J64" s="1141"/>
      <c r="K64" s="1141"/>
      <c r="L64" s="232">
        <v>15608.96</v>
      </c>
      <c r="M64" s="233"/>
      <c r="N64" s="234"/>
      <c r="O64" s="235"/>
      <c r="P64" s="235"/>
      <c r="Q64" s="235"/>
      <c r="AE64" s="200"/>
      <c r="AF64" s="109" t="s">
        <v>492</v>
      </c>
    </row>
    <row r="65" spans="1:34" ht="78.75">
      <c r="A65" s="231"/>
      <c r="B65" s="204" t="s">
        <v>1230</v>
      </c>
      <c r="C65" s="1141" t="s">
        <v>1100</v>
      </c>
      <c r="D65" s="1141"/>
      <c r="E65" s="1141"/>
      <c r="F65" s="1141"/>
      <c r="G65" s="1141"/>
      <c r="H65" s="1141"/>
      <c r="I65" s="1141"/>
      <c r="J65" s="1141"/>
      <c r="K65" s="1141"/>
      <c r="L65" s="232">
        <v>5279.03</v>
      </c>
      <c r="M65" s="238">
        <v>4.96</v>
      </c>
      <c r="N65" s="237">
        <v>26184</v>
      </c>
      <c r="O65" s="235"/>
      <c r="P65" s="235"/>
      <c r="Q65" s="235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200"/>
      <c r="AF65" s="109" t="s">
        <v>1100</v>
      </c>
      <c r="AG65" s="108"/>
      <c r="AH65" s="108"/>
    </row>
    <row r="66" spans="1:34" ht="16.5" customHeight="1">
      <c r="A66" s="231"/>
      <c r="B66" s="226"/>
      <c r="C66" s="1142" t="s">
        <v>434</v>
      </c>
      <c r="D66" s="1142"/>
      <c r="E66" s="1142"/>
      <c r="F66" s="1142"/>
      <c r="G66" s="1142"/>
      <c r="H66" s="1142"/>
      <c r="I66" s="1142"/>
      <c r="J66" s="1142"/>
      <c r="K66" s="1142"/>
      <c r="L66" s="239">
        <v>20887.990000000002</v>
      </c>
      <c r="M66" s="240"/>
      <c r="N66" s="241">
        <v>172596</v>
      </c>
      <c r="O66" s="235"/>
      <c r="P66" s="235"/>
      <c r="Q66" s="235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200"/>
      <c r="AF66" s="108"/>
      <c r="AG66" s="200" t="s">
        <v>434</v>
      </c>
      <c r="AH66" s="108"/>
    </row>
    <row r="67" spans="1:34" ht="16.5" customHeight="1">
      <c r="A67" s="231"/>
      <c r="B67" s="204"/>
      <c r="C67" s="1141" t="s">
        <v>417</v>
      </c>
      <c r="D67" s="1141"/>
      <c r="E67" s="1141"/>
      <c r="F67" s="1141"/>
      <c r="G67" s="1141"/>
      <c r="H67" s="1141"/>
      <c r="I67" s="1141"/>
      <c r="J67" s="1141"/>
      <c r="K67" s="1141"/>
      <c r="L67" s="236"/>
      <c r="M67" s="233"/>
      <c r="N67" s="234"/>
      <c r="O67" s="235"/>
      <c r="P67" s="235"/>
      <c r="Q67" s="235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200"/>
      <c r="AF67" s="109" t="s">
        <v>417</v>
      </c>
      <c r="AG67" s="200"/>
      <c r="AH67" s="108"/>
    </row>
    <row r="68" spans="1:34" ht="16.5" customHeight="1">
      <c r="A68" s="231"/>
      <c r="B68" s="204"/>
      <c r="C68" s="1141" t="s">
        <v>1104</v>
      </c>
      <c r="D68" s="1141"/>
      <c r="E68" s="1141"/>
      <c r="F68" s="1141"/>
      <c r="G68" s="1141"/>
      <c r="H68" s="1141"/>
      <c r="I68" s="1141"/>
      <c r="J68" s="1141"/>
      <c r="K68" s="1141"/>
      <c r="L68" s="236"/>
      <c r="M68" s="233"/>
      <c r="N68" s="237">
        <v>26184</v>
      </c>
      <c r="O68" s="235"/>
      <c r="P68" s="235"/>
      <c r="Q68" s="235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200"/>
      <c r="AF68" s="109" t="s">
        <v>1104</v>
      </c>
      <c r="AG68" s="200"/>
      <c r="AH68" s="108"/>
    </row>
    <row r="69" spans="1:34" ht="1.5" customHeight="1">
      <c r="B69" s="226"/>
      <c r="C69" s="217"/>
      <c r="D69" s="217"/>
      <c r="E69" s="217"/>
      <c r="F69" s="217"/>
      <c r="G69" s="217"/>
      <c r="H69" s="217"/>
      <c r="I69" s="217"/>
      <c r="J69" s="217"/>
      <c r="K69" s="217"/>
      <c r="L69" s="239"/>
      <c r="M69" s="242"/>
      <c r="N69" s="243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</row>
    <row r="70" spans="1:34" ht="53.25" customHeight="1">
      <c r="A70" s="244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</row>
    <row r="71" spans="1:34" ht="12.75" customHeight="1">
      <c r="A71" s="177"/>
      <c r="B71" s="236" t="s">
        <v>329</v>
      </c>
      <c r="C71" s="1143" t="s">
        <v>435</v>
      </c>
      <c r="D71" s="1143"/>
      <c r="E71" s="1143"/>
      <c r="F71" s="1143"/>
      <c r="G71" s="1143"/>
      <c r="H71" s="1143"/>
      <c r="I71" s="1143"/>
      <c r="J71" s="1143"/>
      <c r="K71" s="1143"/>
      <c r="L71" s="1143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</row>
    <row r="72" spans="1:34" ht="13.5" customHeight="1">
      <c r="A72" s="177"/>
      <c r="B72" s="169"/>
      <c r="C72" s="1144" t="s">
        <v>157</v>
      </c>
      <c r="D72" s="1144"/>
      <c r="E72" s="1144"/>
      <c r="F72" s="1144"/>
      <c r="G72" s="1144"/>
      <c r="H72" s="1144"/>
      <c r="I72" s="1144"/>
      <c r="J72" s="1144"/>
      <c r="K72" s="1144"/>
      <c r="L72" s="1144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</row>
    <row r="73" spans="1:34" ht="13.5" customHeight="1">
      <c r="A73" s="177"/>
      <c r="B73" s="236" t="s">
        <v>331</v>
      </c>
      <c r="C73" s="1143" t="s">
        <v>436</v>
      </c>
      <c r="D73" s="1143"/>
      <c r="E73" s="1143"/>
      <c r="F73" s="1143"/>
      <c r="G73" s="1143"/>
      <c r="H73" s="1143"/>
      <c r="I73" s="1143"/>
      <c r="J73" s="1143"/>
      <c r="K73" s="1143"/>
      <c r="L73" s="1143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</row>
    <row r="74" spans="1:34" ht="13.5" customHeight="1">
      <c r="A74" s="177"/>
      <c r="C74" s="1144" t="s">
        <v>157</v>
      </c>
      <c r="D74" s="1144"/>
      <c r="E74" s="1144"/>
      <c r="F74" s="1144"/>
      <c r="G74" s="1144"/>
      <c r="H74" s="1144"/>
      <c r="I74" s="1144"/>
      <c r="J74" s="1144"/>
      <c r="K74" s="1144"/>
      <c r="L74" s="1144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</row>
    <row r="76" spans="1:34" ht="11.25">
      <c r="A76" s="1140"/>
      <c r="B76" s="1140"/>
      <c r="C76" s="1140"/>
      <c r="D76" s="1140"/>
      <c r="E76" s="1140"/>
      <c r="F76" s="1140"/>
      <c r="G76" s="1140"/>
      <c r="H76" s="1140"/>
      <c r="I76" s="1140"/>
      <c r="J76" s="1140"/>
      <c r="K76" s="1140"/>
      <c r="L76" s="1140"/>
      <c r="M76" s="1140"/>
      <c r="N76" s="1140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9" t="s">
        <v>149</v>
      </c>
    </row>
    <row r="77" spans="1:34" ht="11.25">
      <c r="B77" s="246"/>
      <c r="D77" s="246"/>
      <c r="F77" s="246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</row>
    <row r="81" s="108" customFormat="1" ht="11.25"/>
    <row r="98" s="108" customFormat="1" ht="11.25"/>
    <row r="101" s="108" customFormat="1" ht="11.25"/>
    <row r="154" s="108" customFormat="1" ht="11.25"/>
    <row r="155" s="108" customFormat="1" ht="11.25"/>
    <row r="158" s="108" customFormat="1" ht="11.25"/>
    <row r="175" s="108" customFormat="1" ht="11.25"/>
    <row r="176" s="108" customFormat="1" ht="11.25"/>
    <row r="188" s="108" customFormat="1" ht="11.25"/>
    <row r="202" s="108" customFormat="1" ht="11.25"/>
  </sheetData>
  <mergeCells count="60">
    <mergeCell ref="L26:M26"/>
    <mergeCell ref="D4:N4"/>
    <mergeCell ref="A7:N7"/>
    <mergeCell ref="A8:N8"/>
    <mergeCell ref="A10:N10"/>
    <mergeCell ref="A11:N11"/>
    <mergeCell ref="A12:N12"/>
    <mergeCell ref="A14:N14"/>
    <mergeCell ref="A15:N15"/>
    <mergeCell ref="B17:F17"/>
    <mergeCell ref="B18:F18"/>
    <mergeCell ref="L25:M25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N30:N32"/>
    <mergeCell ref="C33:E33"/>
    <mergeCell ref="A34:N34"/>
    <mergeCell ref="C35:E35"/>
    <mergeCell ref="C36:N36"/>
    <mergeCell ref="C49:E49"/>
    <mergeCell ref="C38:N38"/>
    <mergeCell ref="C39:E39"/>
    <mergeCell ref="C40:E40"/>
    <mergeCell ref="C41:N41"/>
    <mergeCell ref="C42:E42"/>
    <mergeCell ref="C43:E43"/>
    <mergeCell ref="C44:N44"/>
    <mergeCell ref="C45:N45"/>
    <mergeCell ref="C46:N46"/>
    <mergeCell ref="C47:N47"/>
    <mergeCell ref="C48:E48"/>
    <mergeCell ref="C63:K63"/>
    <mergeCell ref="C50:N50"/>
    <mergeCell ref="C51:E51"/>
    <mergeCell ref="C52:E52"/>
    <mergeCell ref="C53:N53"/>
    <mergeCell ref="C54:N54"/>
    <mergeCell ref="C55:E55"/>
    <mergeCell ref="C58:K58"/>
    <mergeCell ref="C59:K59"/>
    <mergeCell ref="C60:K60"/>
    <mergeCell ref="C61:K61"/>
    <mergeCell ref="C62:K62"/>
    <mergeCell ref="C72:L72"/>
    <mergeCell ref="C73:L73"/>
    <mergeCell ref="C74:L74"/>
    <mergeCell ref="A76:N76"/>
    <mergeCell ref="C64:K64"/>
    <mergeCell ref="C65:K65"/>
    <mergeCell ref="C66:K66"/>
    <mergeCell ref="C67:K67"/>
    <mergeCell ref="C68:K68"/>
    <mergeCell ref="C71:L71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751"/>
  <sheetViews>
    <sheetView topLeftCell="A584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2830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2830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2831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2831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2832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227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227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2833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1974.54</v>
      </c>
      <c r="D22" s="182" t="s">
        <v>2834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1974.54</v>
      </c>
      <c r="D24" s="182" t="s">
        <v>2834</v>
      </c>
      <c r="E24" s="137" t="s">
        <v>362</v>
      </c>
      <c r="G24" s="108" t="s">
        <v>365</v>
      </c>
      <c r="L24" s="181"/>
      <c r="M24" s="182" t="s">
        <v>2835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1581.67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28.98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1319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1319</v>
      </c>
    </row>
    <row r="35" spans="1:33" s="108" customFormat="1" ht="56.25" customHeight="1">
      <c r="A35" s="194" t="s">
        <v>122</v>
      </c>
      <c r="B35" s="195" t="s">
        <v>1324</v>
      </c>
      <c r="C35" s="1145" t="s">
        <v>1325</v>
      </c>
      <c r="D35" s="1145"/>
      <c r="E35" s="1145"/>
      <c r="F35" s="196" t="s">
        <v>539</v>
      </c>
      <c r="G35" s="196"/>
      <c r="H35" s="196"/>
      <c r="I35" s="247">
        <v>0.32</v>
      </c>
      <c r="J35" s="198"/>
      <c r="K35" s="196"/>
      <c r="L35" s="198"/>
      <c r="M35" s="196"/>
      <c r="N35" s="199"/>
      <c r="Z35" s="193"/>
      <c r="AA35" s="200" t="s">
        <v>1325</v>
      </c>
    </row>
    <row r="36" spans="1:33" s="108" customFormat="1" ht="12" customHeight="1">
      <c r="A36" s="201"/>
      <c r="B36" s="202"/>
      <c r="C36" s="1141" t="s">
        <v>2836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2836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20">
        <v>1376.7</v>
      </c>
      <c r="K38" s="209">
        <v>1.25</v>
      </c>
      <c r="L38" s="208">
        <v>550.67999999999995</v>
      </c>
      <c r="M38" s="207"/>
      <c r="N38" s="210"/>
      <c r="Z38" s="193"/>
      <c r="AA38" s="200"/>
      <c r="AD38" s="109" t="s">
        <v>446</v>
      </c>
    </row>
    <row r="39" spans="1:33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08">
        <v>248.35</v>
      </c>
      <c r="K39" s="209">
        <v>1.25</v>
      </c>
      <c r="L39" s="208">
        <v>99.34</v>
      </c>
      <c r="M39" s="207"/>
      <c r="N39" s="210"/>
      <c r="Z39" s="193"/>
      <c r="AA39" s="200"/>
      <c r="AD39" s="109" t="s">
        <v>387</v>
      </c>
    </row>
    <row r="40" spans="1:33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52.23</v>
      </c>
      <c r="K40" s="209">
        <v>1.25</v>
      </c>
      <c r="L40" s="208">
        <v>20.89</v>
      </c>
      <c r="M40" s="207"/>
      <c r="N40" s="210"/>
      <c r="Z40" s="193"/>
      <c r="AA40" s="200"/>
      <c r="AD40" s="109" t="s">
        <v>388</v>
      </c>
    </row>
    <row r="41" spans="1:33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20">
        <v>3133.95</v>
      </c>
      <c r="K41" s="207"/>
      <c r="L41" s="220">
        <v>1002.86</v>
      </c>
      <c r="M41" s="207"/>
      <c r="N41" s="210"/>
      <c r="Z41" s="193"/>
      <c r="AA41" s="200"/>
      <c r="AD41" s="109" t="s">
        <v>447</v>
      </c>
    </row>
    <row r="42" spans="1:33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09">
        <v>159.34</v>
      </c>
      <c r="H42" s="209">
        <v>1.25</v>
      </c>
      <c r="I42" s="254">
        <v>63.735999999999997</v>
      </c>
      <c r="J42" s="204"/>
      <c r="K42" s="207"/>
      <c r="L42" s="204"/>
      <c r="M42" s="207"/>
      <c r="N42" s="210"/>
      <c r="Z42" s="193"/>
      <c r="AA42" s="200"/>
      <c r="AE42" s="109" t="s">
        <v>448</v>
      </c>
    </row>
    <row r="43" spans="1:33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4.33</v>
      </c>
      <c r="H43" s="209">
        <v>1.25</v>
      </c>
      <c r="I43" s="254">
        <v>1.732</v>
      </c>
      <c r="J43" s="204"/>
      <c r="K43" s="207"/>
      <c r="L43" s="204"/>
      <c r="M43" s="207"/>
      <c r="N43" s="210"/>
      <c r="Z43" s="193"/>
      <c r="AA43" s="200"/>
      <c r="AE43" s="109" t="s">
        <v>389</v>
      </c>
    </row>
    <row r="44" spans="1:33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21">
        <v>4759</v>
      </c>
      <c r="K44" s="212"/>
      <c r="L44" s="221">
        <v>1652.88</v>
      </c>
      <c r="M44" s="212"/>
      <c r="N44" s="214"/>
      <c r="Z44" s="193"/>
      <c r="AA44" s="200"/>
      <c r="AF44" s="109" t="s">
        <v>391</v>
      </c>
    </row>
    <row r="45" spans="1:33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08">
        <v>571.57000000000005</v>
      </c>
      <c r="M45" s="207"/>
      <c r="N45" s="210"/>
      <c r="Z45" s="193"/>
      <c r="AA45" s="200"/>
      <c r="AE45" s="109" t="s">
        <v>392</v>
      </c>
    </row>
    <row r="46" spans="1:33" s="108" customFormat="1" ht="22.5" customHeight="1">
      <c r="A46" s="205"/>
      <c r="B46" s="204" t="s">
        <v>1327</v>
      </c>
      <c r="C46" s="1141" t="s">
        <v>1328</v>
      </c>
      <c r="D46" s="1141"/>
      <c r="E46" s="1141"/>
      <c r="F46" s="207" t="s">
        <v>395</v>
      </c>
      <c r="G46" s="215">
        <v>108</v>
      </c>
      <c r="H46" s="207"/>
      <c r="I46" s="215">
        <v>108</v>
      </c>
      <c r="J46" s="204"/>
      <c r="K46" s="207"/>
      <c r="L46" s="208">
        <v>617.29999999999995</v>
      </c>
      <c r="M46" s="207"/>
      <c r="N46" s="210"/>
      <c r="Z46" s="193"/>
      <c r="AA46" s="200"/>
      <c r="AE46" s="109" t="s">
        <v>1328</v>
      </c>
    </row>
    <row r="47" spans="1:33" s="108" customFormat="1" ht="22.5" customHeight="1">
      <c r="A47" s="205"/>
      <c r="B47" s="204" t="s">
        <v>1329</v>
      </c>
      <c r="C47" s="1141" t="s">
        <v>1330</v>
      </c>
      <c r="D47" s="1141"/>
      <c r="E47" s="1141"/>
      <c r="F47" s="207" t="s">
        <v>395</v>
      </c>
      <c r="G47" s="215">
        <v>55</v>
      </c>
      <c r="H47" s="207"/>
      <c r="I47" s="215">
        <v>55</v>
      </c>
      <c r="J47" s="204"/>
      <c r="K47" s="207"/>
      <c r="L47" s="208">
        <v>314.36</v>
      </c>
      <c r="M47" s="207"/>
      <c r="N47" s="210"/>
      <c r="Z47" s="193"/>
      <c r="AA47" s="200"/>
      <c r="AE47" s="109" t="s">
        <v>1330</v>
      </c>
    </row>
    <row r="48" spans="1:33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22">
        <v>2584.54</v>
      </c>
      <c r="M48" s="212"/>
      <c r="N48" s="199"/>
      <c r="Z48" s="193"/>
      <c r="AA48" s="200"/>
      <c r="AG48" s="200" t="s">
        <v>398</v>
      </c>
    </row>
    <row r="49" spans="1:34" s="108" customFormat="1" ht="56.25" customHeight="1">
      <c r="A49" s="194" t="s">
        <v>125</v>
      </c>
      <c r="B49" s="195" t="s">
        <v>2837</v>
      </c>
      <c r="C49" s="1145" t="s">
        <v>2838</v>
      </c>
      <c r="D49" s="1145"/>
      <c r="E49" s="1145"/>
      <c r="F49" s="196" t="s">
        <v>307</v>
      </c>
      <c r="G49" s="196"/>
      <c r="H49" s="196"/>
      <c r="I49" s="256">
        <v>2.2999999999999998</v>
      </c>
      <c r="J49" s="222">
        <v>1499.08</v>
      </c>
      <c r="K49" s="196"/>
      <c r="L49" s="222">
        <v>3447.88</v>
      </c>
      <c r="M49" s="196"/>
      <c r="N49" s="199"/>
      <c r="Z49" s="193"/>
      <c r="AA49" s="200" t="s">
        <v>2838</v>
      </c>
      <c r="AG49" s="200"/>
    </row>
    <row r="50" spans="1:34" s="108" customFormat="1" ht="12" customHeight="1">
      <c r="A50" s="216"/>
      <c r="B50" s="217"/>
      <c r="C50" s="1141" t="s">
        <v>409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G50" s="200"/>
      <c r="AH50" s="109" t="s">
        <v>409</v>
      </c>
    </row>
    <row r="51" spans="1:34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22">
        <v>3447.88</v>
      </c>
      <c r="M51" s="212"/>
      <c r="N51" s="199"/>
      <c r="Z51" s="193"/>
      <c r="AA51" s="200"/>
      <c r="AG51" s="200" t="s">
        <v>398</v>
      </c>
    </row>
    <row r="52" spans="1:34" s="108" customFormat="1" ht="56.25" customHeight="1">
      <c r="A52" s="194" t="s">
        <v>128</v>
      </c>
      <c r="B52" s="195" t="s">
        <v>1331</v>
      </c>
      <c r="C52" s="1145" t="s">
        <v>1332</v>
      </c>
      <c r="D52" s="1145"/>
      <c r="E52" s="1145"/>
      <c r="F52" s="196" t="s">
        <v>307</v>
      </c>
      <c r="G52" s="196"/>
      <c r="H52" s="196"/>
      <c r="I52" s="256">
        <v>27.5</v>
      </c>
      <c r="J52" s="222">
        <v>1489.87</v>
      </c>
      <c r="K52" s="196"/>
      <c r="L52" s="222">
        <v>40971.43</v>
      </c>
      <c r="M52" s="196"/>
      <c r="N52" s="199"/>
      <c r="Z52" s="193"/>
      <c r="AA52" s="200" t="s">
        <v>1332</v>
      </c>
      <c r="AG52" s="200"/>
    </row>
    <row r="53" spans="1:34" s="108" customFormat="1" ht="12" customHeight="1">
      <c r="A53" s="216"/>
      <c r="B53" s="217"/>
      <c r="C53" s="1141" t="s">
        <v>409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G53" s="200"/>
      <c r="AH53" s="109" t="s">
        <v>409</v>
      </c>
    </row>
    <row r="54" spans="1:34" s="108" customFormat="1" ht="12" customHeight="1">
      <c r="A54" s="201"/>
      <c r="B54" s="202"/>
      <c r="C54" s="1141" t="s">
        <v>2839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B54" s="109" t="s">
        <v>2839</v>
      </c>
      <c r="AG54" s="200"/>
    </row>
    <row r="55" spans="1:34" s="108" customFormat="1" ht="12" customHeight="1">
      <c r="A55" s="216"/>
      <c r="B55" s="217"/>
      <c r="C55" s="1145" t="s">
        <v>398</v>
      </c>
      <c r="D55" s="1145"/>
      <c r="E55" s="1145"/>
      <c r="F55" s="196"/>
      <c r="G55" s="196"/>
      <c r="H55" s="196"/>
      <c r="I55" s="196"/>
      <c r="J55" s="198"/>
      <c r="K55" s="196"/>
      <c r="L55" s="222">
        <v>40971.43</v>
      </c>
      <c r="M55" s="212"/>
      <c r="N55" s="199"/>
      <c r="Z55" s="193"/>
      <c r="AA55" s="200"/>
      <c r="AG55" s="200" t="s">
        <v>398</v>
      </c>
    </row>
    <row r="56" spans="1:34" s="108" customFormat="1" ht="56.25" customHeight="1">
      <c r="A56" s="194" t="s">
        <v>131</v>
      </c>
      <c r="B56" s="195" t="s">
        <v>2840</v>
      </c>
      <c r="C56" s="1145" t="s">
        <v>2841</v>
      </c>
      <c r="D56" s="1145"/>
      <c r="E56" s="1145"/>
      <c r="F56" s="196" t="s">
        <v>307</v>
      </c>
      <c r="G56" s="196"/>
      <c r="H56" s="196"/>
      <c r="I56" s="256">
        <v>2.2000000000000002</v>
      </c>
      <c r="J56" s="222">
        <v>1443.83</v>
      </c>
      <c r="K56" s="196"/>
      <c r="L56" s="222">
        <v>3176.43</v>
      </c>
      <c r="M56" s="196"/>
      <c r="N56" s="199"/>
      <c r="Z56" s="193"/>
      <c r="AA56" s="200" t="s">
        <v>2841</v>
      </c>
      <c r="AG56" s="200"/>
    </row>
    <row r="57" spans="1:34" s="108" customFormat="1" ht="12" customHeight="1">
      <c r="A57" s="216"/>
      <c r="B57" s="217"/>
      <c r="C57" s="1141" t="s">
        <v>409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G57" s="200"/>
      <c r="AH57" s="109" t="s">
        <v>409</v>
      </c>
    </row>
    <row r="58" spans="1:34" s="108" customFormat="1" ht="12" customHeight="1">
      <c r="A58" s="216"/>
      <c r="B58" s="217"/>
      <c r="C58" s="1145" t="s">
        <v>398</v>
      </c>
      <c r="D58" s="1145"/>
      <c r="E58" s="1145"/>
      <c r="F58" s="196"/>
      <c r="G58" s="196"/>
      <c r="H58" s="196"/>
      <c r="I58" s="196"/>
      <c r="J58" s="198"/>
      <c r="K58" s="196"/>
      <c r="L58" s="222">
        <v>3176.43</v>
      </c>
      <c r="M58" s="212"/>
      <c r="N58" s="199"/>
      <c r="Z58" s="193"/>
      <c r="AA58" s="200"/>
      <c r="AG58" s="200" t="s">
        <v>398</v>
      </c>
    </row>
    <row r="59" spans="1:34" s="108" customFormat="1" ht="45" customHeight="1">
      <c r="A59" s="194" t="s">
        <v>134</v>
      </c>
      <c r="B59" s="195" t="s">
        <v>1333</v>
      </c>
      <c r="C59" s="1145" t="s">
        <v>1334</v>
      </c>
      <c r="D59" s="1145"/>
      <c r="E59" s="1145"/>
      <c r="F59" s="196" t="s">
        <v>539</v>
      </c>
      <c r="G59" s="196"/>
      <c r="H59" s="196"/>
      <c r="I59" s="223">
        <v>0.193</v>
      </c>
      <c r="J59" s="198"/>
      <c r="K59" s="196"/>
      <c r="L59" s="198"/>
      <c r="M59" s="196"/>
      <c r="N59" s="199"/>
      <c r="Z59" s="193"/>
      <c r="AA59" s="200" t="s">
        <v>1334</v>
      </c>
      <c r="AG59" s="200"/>
    </row>
    <row r="60" spans="1:34" s="108" customFormat="1" ht="12" customHeight="1">
      <c r="A60" s="201"/>
      <c r="B60" s="202"/>
      <c r="C60" s="1141" t="s">
        <v>2842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B60" s="109" t="s">
        <v>2842</v>
      </c>
      <c r="AG60" s="200"/>
    </row>
    <row r="61" spans="1:34" s="108" customFormat="1" ht="33.75" customHeight="1">
      <c r="A61" s="203"/>
      <c r="B61" s="204" t="s">
        <v>385</v>
      </c>
      <c r="C61" s="1141" t="s">
        <v>386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C61" s="109" t="s">
        <v>386</v>
      </c>
      <c r="AG61" s="200"/>
    </row>
    <row r="62" spans="1:34" s="108" customFormat="1" ht="12">
      <c r="A62" s="205"/>
      <c r="B62" s="206">
        <v>1</v>
      </c>
      <c r="C62" s="1141" t="s">
        <v>446</v>
      </c>
      <c r="D62" s="1141"/>
      <c r="E62" s="1141"/>
      <c r="F62" s="207"/>
      <c r="G62" s="207"/>
      <c r="H62" s="207"/>
      <c r="I62" s="207"/>
      <c r="J62" s="220">
        <v>4344.17</v>
      </c>
      <c r="K62" s="209">
        <v>1.25</v>
      </c>
      <c r="L62" s="220">
        <v>1048.03</v>
      </c>
      <c r="M62" s="207"/>
      <c r="N62" s="210"/>
      <c r="Z62" s="193"/>
      <c r="AA62" s="200"/>
      <c r="AD62" s="109" t="s">
        <v>446</v>
      </c>
      <c r="AG62" s="200"/>
    </row>
    <row r="63" spans="1:34" s="108" customFormat="1" ht="12">
      <c r="A63" s="205"/>
      <c r="B63" s="206">
        <v>2</v>
      </c>
      <c r="C63" s="1141" t="s">
        <v>387</v>
      </c>
      <c r="D63" s="1141"/>
      <c r="E63" s="1141"/>
      <c r="F63" s="207"/>
      <c r="G63" s="207"/>
      <c r="H63" s="207"/>
      <c r="I63" s="207"/>
      <c r="J63" s="220">
        <v>1956.38</v>
      </c>
      <c r="K63" s="209">
        <v>1.25</v>
      </c>
      <c r="L63" s="208">
        <v>471.98</v>
      </c>
      <c r="M63" s="207"/>
      <c r="N63" s="210"/>
      <c r="Z63" s="193"/>
      <c r="AA63" s="200"/>
      <c r="AD63" s="109" t="s">
        <v>387</v>
      </c>
      <c r="AG63" s="200"/>
    </row>
    <row r="64" spans="1:34" s="108" customFormat="1" ht="12">
      <c r="A64" s="205"/>
      <c r="B64" s="206">
        <v>3</v>
      </c>
      <c r="C64" s="1141" t="s">
        <v>388</v>
      </c>
      <c r="D64" s="1141"/>
      <c r="E64" s="1141"/>
      <c r="F64" s="207"/>
      <c r="G64" s="207"/>
      <c r="H64" s="207"/>
      <c r="I64" s="207"/>
      <c r="J64" s="208">
        <v>275.27999999999997</v>
      </c>
      <c r="K64" s="209">
        <v>1.25</v>
      </c>
      <c r="L64" s="208">
        <v>66.41</v>
      </c>
      <c r="M64" s="207"/>
      <c r="N64" s="210"/>
      <c r="Z64" s="193"/>
      <c r="AA64" s="200"/>
      <c r="AD64" s="109" t="s">
        <v>388</v>
      </c>
      <c r="AG64" s="200"/>
    </row>
    <row r="65" spans="1:34" s="108" customFormat="1" ht="12">
      <c r="A65" s="205"/>
      <c r="B65" s="206">
        <v>4</v>
      </c>
      <c r="C65" s="1141" t="s">
        <v>447</v>
      </c>
      <c r="D65" s="1141"/>
      <c r="E65" s="1141"/>
      <c r="F65" s="207"/>
      <c r="G65" s="207"/>
      <c r="H65" s="207"/>
      <c r="I65" s="207"/>
      <c r="J65" s="208">
        <v>63.28</v>
      </c>
      <c r="K65" s="207"/>
      <c r="L65" s="208">
        <v>12.21</v>
      </c>
      <c r="M65" s="207"/>
      <c r="N65" s="210"/>
      <c r="Z65" s="193"/>
      <c r="AA65" s="200"/>
      <c r="AD65" s="109" t="s">
        <v>447</v>
      </c>
      <c r="AG65" s="200"/>
    </row>
    <row r="66" spans="1:34" s="108" customFormat="1" ht="12">
      <c r="A66" s="205"/>
      <c r="B66" s="204"/>
      <c r="C66" s="1141" t="s">
        <v>448</v>
      </c>
      <c r="D66" s="1141"/>
      <c r="E66" s="1141"/>
      <c r="F66" s="207" t="s">
        <v>390</v>
      </c>
      <c r="G66" s="209">
        <v>437.92</v>
      </c>
      <c r="H66" s="209">
        <v>1.25</v>
      </c>
      <c r="I66" s="250">
        <v>105.6482</v>
      </c>
      <c r="J66" s="204"/>
      <c r="K66" s="207"/>
      <c r="L66" s="204"/>
      <c r="M66" s="207"/>
      <c r="N66" s="210"/>
      <c r="Z66" s="193"/>
      <c r="AA66" s="200"/>
      <c r="AE66" s="109" t="s">
        <v>448</v>
      </c>
      <c r="AG66" s="200"/>
    </row>
    <row r="67" spans="1:34" s="108" customFormat="1" ht="12">
      <c r="A67" s="205"/>
      <c r="B67" s="204"/>
      <c r="C67" s="1141" t="s">
        <v>389</v>
      </c>
      <c r="D67" s="1141"/>
      <c r="E67" s="1141"/>
      <c r="F67" s="207" t="s">
        <v>390</v>
      </c>
      <c r="G67" s="209">
        <v>19.309999999999999</v>
      </c>
      <c r="H67" s="209">
        <v>1.25</v>
      </c>
      <c r="I67" s="211">
        <v>4.6585375000000004</v>
      </c>
      <c r="J67" s="204"/>
      <c r="K67" s="207"/>
      <c r="L67" s="204"/>
      <c r="M67" s="207"/>
      <c r="N67" s="210"/>
      <c r="Z67" s="193"/>
      <c r="AA67" s="200"/>
      <c r="AE67" s="109" t="s">
        <v>389</v>
      </c>
      <c r="AG67" s="200"/>
    </row>
    <row r="68" spans="1:34" s="108" customFormat="1" ht="12" customHeight="1">
      <c r="A68" s="205"/>
      <c r="B68" s="204"/>
      <c r="C68" s="1150" t="s">
        <v>391</v>
      </c>
      <c r="D68" s="1150"/>
      <c r="E68" s="1150"/>
      <c r="F68" s="212"/>
      <c r="G68" s="212"/>
      <c r="H68" s="212"/>
      <c r="I68" s="212"/>
      <c r="J68" s="221">
        <v>6363.83</v>
      </c>
      <c r="K68" s="212"/>
      <c r="L68" s="221">
        <v>1532.22</v>
      </c>
      <c r="M68" s="212"/>
      <c r="N68" s="214"/>
      <c r="Z68" s="193"/>
      <c r="AA68" s="200"/>
      <c r="AF68" s="109" t="s">
        <v>391</v>
      </c>
      <c r="AG68" s="200"/>
    </row>
    <row r="69" spans="1:34" s="108" customFormat="1" ht="12">
      <c r="A69" s="205"/>
      <c r="B69" s="204"/>
      <c r="C69" s="1141" t="s">
        <v>392</v>
      </c>
      <c r="D69" s="1141"/>
      <c r="E69" s="1141"/>
      <c r="F69" s="207"/>
      <c r="G69" s="207"/>
      <c r="H69" s="207"/>
      <c r="I69" s="207"/>
      <c r="J69" s="204"/>
      <c r="K69" s="207"/>
      <c r="L69" s="220">
        <v>1114.44</v>
      </c>
      <c r="M69" s="207"/>
      <c r="N69" s="210"/>
      <c r="Z69" s="193"/>
      <c r="AA69" s="200"/>
      <c r="AE69" s="109" t="s">
        <v>392</v>
      </c>
      <c r="AG69" s="200"/>
    </row>
    <row r="70" spans="1:34" s="108" customFormat="1" ht="22.5" customHeight="1">
      <c r="A70" s="205"/>
      <c r="B70" s="204" t="s">
        <v>961</v>
      </c>
      <c r="C70" s="1141" t="s">
        <v>962</v>
      </c>
      <c r="D70" s="1141"/>
      <c r="E70" s="1141"/>
      <c r="F70" s="207" t="s">
        <v>395</v>
      </c>
      <c r="G70" s="215">
        <v>93</v>
      </c>
      <c r="H70" s="207"/>
      <c r="I70" s="215">
        <v>93</v>
      </c>
      <c r="J70" s="204"/>
      <c r="K70" s="207"/>
      <c r="L70" s="220">
        <v>1036.43</v>
      </c>
      <c r="M70" s="207"/>
      <c r="N70" s="210"/>
      <c r="Z70" s="193"/>
      <c r="AA70" s="200"/>
      <c r="AE70" s="109" t="s">
        <v>962</v>
      </c>
      <c r="AG70" s="200"/>
    </row>
    <row r="71" spans="1:34" s="108" customFormat="1" ht="22.5" customHeight="1">
      <c r="A71" s="205"/>
      <c r="B71" s="204" t="s">
        <v>963</v>
      </c>
      <c r="C71" s="1141" t="s">
        <v>964</v>
      </c>
      <c r="D71" s="1141"/>
      <c r="E71" s="1141"/>
      <c r="F71" s="207" t="s">
        <v>395</v>
      </c>
      <c r="G71" s="215">
        <v>62</v>
      </c>
      <c r="H71" s="207"/>
      <c r="I71" s="215">
        <v>62</v>
      </c>
      <c r="J71" s="204"/>
      <c r="K71" s="207"/>
      <c r="L71" s="208">
        <v>690.95</v>
      </c>
      <c r="M71" s="207"/>
      <c r="N71" s="210"/>
      <c r="Z71" s="193"/>
      <c r="AA71" s="200"/>
      <c r="AE71" s="109" t="s">
        <v>964</v>
      </c>
      <c r="AG71" s="200"/>
    </row>
    <row r="72" spans="1:34" s="108" customFormat="1" ht="12" customHeight="1">
      <c r="A72" s="216"/>
      <c r="B72" s="217"/>
      <c r="C72" s="1145" t="s">
        <v>398</v>
      </c>
      <c r="D72" s="1145"/>
      <c r="E72" s="1145"/>
      <c r="F72" s="196"/>
      <c r="G72" s="196"/>
      <c r="H72" s="196"/>
      <c r="I72" s="196"/>
      <c r="J72" s="198"/>
      <c r="K72" s="196"/>
      <c r="L72" s="222">
        <v>3259.6</v>
      </c>
      <c r="M72" s="212"/>
      <c r="N72" s="199"/>
      <c r="Z72" s="193"/>
      <c r="AA72" s="200"/>
      <c r="AG72" s="200" t="s">
        <v>398</v>
      </c>
    </row>
    <row r="73" spans="1:34" s="108" customFormat="1" ht="45" customHeight="1">
      <c r="A73" s="194" t="s">
        <v>137</v>
      </c>
      <c r="B73" s="195" t="s">
        <v>1342</v>
      </c>
      <c r="C73" s="1145" t="s">
        <v>1343</v>
      </c>
      <c r="D73" s="1145"/>
      <c r="E73" s="1145"/>
      <c r="F73" s="196" t="s">
        <v>307</v>
      </c>
      <c r="G73" s="196"/>
      <c r="H73" s="196"/>
      <c r="I73" s="256">
        <v>19.3</v>
      </c>
      <c r="J73" s="222">
        <v>1450.11</v>
      </c>
      <c r="K73" s="196"/>
      <c r="L73" s="222">
        <v>27987.119999999999</v>
      </c>
      <c r="M73" s="196"/>
      <c r="N73" s="199"/>
      <c r="Z73" s="193"/>
      <c r="AA73" s="200" t="s">
        <v>1343</v>
      </c>
      <c r="AG73" s="200"/>
    </row>
    <row r="74" spans="1:34" s="108" customFormat="1" ht="12" customHeight="1">
      <c r="A74" s="216"/>
      <c r="B74" s="217"/>
      <c r="C74" s="1141" t="s">
        <v>409</v>
      </c>
      <c r="D74" s="1141"/>
      <c r="E74" s="1141"/>
      <c r="F74" s="1141"/>
      <c r="G74" s="1141"/>
      <c r="H74" s="1141"/>
      <c r="I74" s="1141"/>
      <c r="J74" s="1141"/>
      <c r="K74" s="1141"/>
      <c r="L74" s="1141"/>
      <c r="M74" s="1141"/>
      <c r="N74" s="1146"/>
      <c r="Z74" s="193"/>
      <c r="AA74" s="200"/>
      <c r="AG74" s="200"/>
      <c r="AH74" s="109" t="s">
        <v>409</v>
      </c>
    </row>
    <row r="75" spans="1:34" s="108" customFormat="1" ht="12" customHeight="1">
      <c r="A75" s="216"/>
      <c r="B75" s="217"/>
      <c r="C75" s="1145" t="s">
        <v>398</v>
      </c>
      <c r="D75" s="1145"/>
      <c r="E75" s="1145"/>
      <c r="F75" s="196"/>
      <c r="G75" s="196"/>
      <c r="H75" s="196"/>
      <c r="I75" s="196"/>
      <c r="J75" s="198"/>
      <c r="K75" s="196"/>
      <c r="L75" s="222">
        <v>27987.119999999999</v>
      </c>
      <c r="M75" s="212"/>
      <c r="N75" s="199"/>
      <c r="Z75" s="193"/>
      <c r="AA75" s="200"/>
      <c r="AG75" s="200" t="s">
        <v>398</v>
      </c>
    </row>
    <row r="76" spans="1:34" s="108" customFormat="1" ht="33.75" customHeight="1">
      <c r="A76" s="194" t="s">
        <v>140</v>
      </c>
      <c r="B76" s="195" t="s">
        <v>2843</v>
      </c>
      <c r="C76" s="1145" t="s">
        <v>2844</v>
      </c>
      <c r="D76" s="1145"/>
      <c r="E76" s="1145"/>
      <c r="F76" s="196" t="s">
        <v>539</v>
      </c>
      <c r="G76" s="196"/>
      <c r="H76" s="196"/>
      <c r="I76" s="223">
        <v>0.13300000000000001</v>
      </c>
      <c r="J76" s="198"/>
      <c r="K76" s="196"/>
      <c r="L76" s="198"/>
      <c r="M76" s="196"/>
      <c r="N76" s="199"/>
      <c r="Z76" s="193"/>
      <c r="AA76" s="200" t="s">
        <v>2844</v>
      </c>
      <c r="AG76" s="200"/>
    </row>
    <row r="77" spans="1:34" s="108" customFormat="1" ht="12" customHeight="1">
      <c r="A77" s="201"/>
      <c r="B77" s="202"/>
      <c r="C77" s="1141" t="s">
        <v>2845</v>
      </c>
      <c r="D77" s="1141"/>
      <c r="E77" s="1141"/>
      <c r="F77" s="1141"/>
      <c r="G77" s="1141"/>
      <c r="H77" s="1141"/>
      <c r="I77" s="1141"/>
      <c r="J77" s="1141"/>
      <c r="K77" s="1141"/>
      <c r="L77" s="1141"/>
      <c r="M77" s="1141"/>
      <c r="N77" s="1146"/>
      <c r="Z77" s="193"/>
      <c r="AA77" s="200"/>
      <c r="AB77" s="109" t="s">
        <v>2845</v>
      </c>
      <c r="AG77" s="200"/>
    </row>
    <row r="78" spans="1:34" s="108" customFormat="1" ht="33.75" customHeight="1">
      <c r="A78" s="203"/>
      <c r="B78" s="204" t="s">
        <v>385</v>
      </c>
      <c r="C78" s="1141" t="s">
        <v>386</v>
      </c>
      <c r="D78" s="1141"/>
      <c r="E78" s="1141"/>
      <c r="F78" s="1141"/>
      <c r="G78" s="1141"/>
      <c r="H78" s="1141"/>
      <c r="I78" s="1141"/>
      <c r="J78" s="1141"/>
      <c r="K78" s="1141"/>
      <c r="L78" s="1141"/>
      <c r="M78" s="1141"/>
      <c r="N78" s="1146"/>
      <c r="Z78" s="193"/>
      <c r="AA78" s="200"/>
      <c r="AC78" s="109" t="s">
        <v>386</v>
      </c>
      <c r="AG78" s="200"/>
    </row>
    <row r="79" spans="1:34" s="108" customFormat="1" ht="12">
      <c r="A79" s="205"/>
      <c r="B79" s="206">
        <v>1</v>
      </c>
      <c r="C79" s="1141" t="s">
        <v>446</v>
      </c>
      <c r="D79" s="1141"/>
      <c r="E79" s="1141"/>
      <c r="F79" s="207"/>
      <c r="G79" s="207"/>
      <c r="H79" s="207"/>
      <c r="I79" s="207"/>
      <c r="J79" s="220">
        <v>3201.48</v>
      </c>
      <c r="K79" s="209">
        <v>1.25</v>
      </c>
      <c r="L79" s="208">
        <v>532.25</v>
      </c>
      <c r="M79" s="207"/>
      <c r="N79" s="210"/>
      <c r="Z79" s="193"/>
      <c r="AA79" s="200"/>
      <c r="AD79" s="109" t="s">
        <v>446</v>
      </c>
      <c r="AG79" s="200"/>
    </row>
    <row r="80" spans="1:34" s="108" customFormat="1" ht="12">
      <c r="A80" s="205"/>
      <c r="B80" s="206">
        <v>2</v>
      </c>
      <c r="C80" s="1141" t="s">
        <v>387</v>
      </c>
      <c r="D80" s="1141"/>
      <c r="E80" s="1141"/>
      <c r="F80" s="207"/>
      <c r="G80" s="207"/>
      <c r="H80" s="207"/>
      <c r="I80" s="207"/>
      <c r="J80" s="208">
        <v>800.1</v>
      </c>
      <c r="K80" s="209">
        <v>1.25</v>
      </c>
      <c r="L80" s="208">
        <v>133.02000000000001</v>
      </c>
      <c r="M80" s="207"/>
      <c r="N80" s="210"/>
      <c r="Z80" s="193"/>
      <c r="AA80" s="200"/>
      <c r="AD80" s="109" t="s">
        <v>387</v>
      </c>
      <c r="AG80" s="200"/>
    </row>
    <row r="81" spans="1:34" s="108" customFormat="1" ht="12">
      <c r="A81" s="205"/>
      <c r="B81" s="206">
        <v>3</v>
      </c>
      <c r="C81" s="1141" t="s">
        <v>388</v>
      </c>
      <c r="D81" s="1141"/>
      <c r="E81" s="1141"/>
      <c r="F81" s="207"/>
      <c r="G81" s="207"/>
      <c r="H81" s="207"/>
      <c r="I81" s="207"/>
      <c r="J81" s="208">
        <v>268.27999999999997</v>
      </c>
      <c r="K81" s="209">
        <v>1.25</v>
      </c>
      <c r="L81" s="208">
        <v>44.6</v>
      </c>
      <c r="M81" s="207"/>
      <c r="N81" s="210"/>
      <c r="Z81" s="193"/>
      <c r="AA81" s="200"/>
      <c r="AD81" s="109" t="s">
        <v>388</v>
      </c>
      <c r="AG81" s="200"/>
    </row>
    <row r="82" spans="1:34" s="108" customFormat="1" ht="12">
      <c r="A82" s="205"/>
      <c r="B82" s="206">
        <v>4</v>
      </c>
      <c r="C82" s="1141" t="s">
        <v>447</v>
      </c>
      <c r="D82" s="1141"/>
      <c r="E82" s="1141"/>
      <c r="F82" s="207"/>
      <c r="G82" s="207"/>
      <c r="H82" s="207"/>
      <c r="I82" s="207"/>
      <c r="J82" s="208">
        <v>9.0399999999999991</v>
      </c>
      <c r="K82" s="207"/>
      <c r="L82" s="208">
        <v>1.2</v>
      </c>
      <c r="M82" s="207"/>
      <c r="N82" s="210"/>
      <c r="Z82" s="193"/>
      <c r="AA82" s="200"/>
      <c r="AD82" s="109" t="s">
        <v>447</v>
      </c>
      <c r="AG82" s="200"/>
    </row>
    <row r="83" spans="1:34" s="108" customFormat="1" ht="12">
      <c r="A83" s="205"/>
      <c r="B83" s="204"/>
      <c r="C83" s="1141" t="s">
        <v>448</v>
      </c>
      <c r="D83" s="1141"/>
      <c r="E83" s="1141"/>
      <c r="F83" s="207" t="s">
        <v>390</v>
      </c>
      <c r="G83" s="209">
        <v>322.73</v>
      </c>
      <c r="H83" s="209">
        <v>1.25</v>
      </c>
      <c r="I83" s="211">
        <v>53.653862500000002</v>
      </c>
      <c r="J83" s="204"/>
      <c r="K83" s="207"/>
      <c r="L83" s="204"/>
      <c r="M83" s="207"/>
      <c r="N83" s="210"/>
      <c r="Z83" s="193"/>
      <c r="AA83" s="200"/>
      <c r="AE83" s="109" t="s">
        <v>448</v>
      </c>
      <c r="AG83" s="200"/>
    </row>
    <row r="84" spans="1:34" s="108" customFormat="1" ht="12">
      <c r="A84" s="205"/>
      <c r="B84" s="204"/>
      <c r="C84" s="1141" t="s">
        <v>389</v>
      </c>
      <c r="D84" s="1141"/>
      <c r="E84" s="1141"/>
      <c r="F84" s="207" t="s">
        <v>390</v>
      </c>
      <c r="G84" s="209">
        <v>19.95</v>
      </c>
      <c r="H84" s="209">
        <v>1.25</v>
      </c>
      <c r="I84" s="211">
        <v>3.3166875</v>
      </c>
      <c r="J84" s="204"/>
      <c r="K84" s="207"/>
      <c r="L84" s="204"/>
      <c r="M84" s="207"/>
      <c r="N84" s="210"/>
      <c r="Z84" s="193"/>
      <c r="AA84" s="200"/>
      <c r="AE84" s="109" t="s">
        <v>389</v>
      </c>
      <c r="AG84" s="200"/>
    </row>
    <row r="85" spans="1:34" s="108" customFormat="1" ht="12" customHeight="1">
      <c r="A85" s="205"/>
      <c r="B85" s="204"/>
      <c r="C85" s="1150" t="s">
        <v>391</v>
      </c>
      <c r="D85" s="1150"/>
      <c r="E85" s="1150"/>
      <c r="F85" s="212"/>
      <c r="G85" s="212"/>
      <c r="H85" s="212"/>
      <c r="I85" s="212"/>
      <c r="J85" s="221">
        <v>4010.62</v>
      </c>
      <c r="K85" s="212"/>
      <c r="L85" s="213">
        <v>666.47</v>
      </c>
      <c r="M85" s="212"/>
      <c r="N85" s="214"/>
      <c r="Z85" s="193"/>
      <c r="AA85" s="200"/>
      <c r="AF85" s="109" t="s">
        <v>391</v>
      </c>
      <c r="AG85" s="200"/>
    </row>
    <row r="86" spans="1:34" s="108" customFormat="1" ht="12">
      <c r="A86" s="205"/>
      <c r="B86" s="204"/>
      <c r="C86" s="1141" t="s">
        <v>392</v>
      </c>
      <c r="D86" s="1141"/>
      <c r="E86" s="1141"/>
      <c r="F86" s="207"/>
      <c r="G86" s="207"/>
      <c r="H86" s="207"/>
      <c r="I86" s="207"/>
      <c r="J86" s="204"/>
      <c r="K86" s="207"/>
      <c r="L86" s="208">
        <v>576.85</v>
      </c>
      <c r="M86" s="207"/>
      <c r="N86" s="210"/>
      <c r="Z86" s="193"/>
      <c r="AA86" s="200"/>
      <c r="AE86" s="109" t="s">
        <v>392</v>
      </c>
      <c r="AG86" s="200"/>
    </row>
    <row r="87" spans="1:34" s="108" customFormat="1" ht="22.5" customHeight="1">
      <c r="A87" s="205"/>
      <c r="B87" s="204" t="s">
        <v>961</v>
      </c>
      <c r="C87" s="1141" t="s">
        <v>962</v>
      </c>
      <c r="D87" s="1141"/>
      <c r="E87" s="1141"/>
      <c r="F87" s="207" t="s">
        <v>395</v>
      </c>
      <c r="G87" s="215">
        <v>93</v>
      </c>
      <c r="H87" s="207"/>
      <c r="I87" s="215">
        <v>93</v>
      </c>
      <c r="J87" s="204"/>
      <c r="K87" s="207"/>
      <c r="L87" s="208">
        <v>536.47</v>
      </c>
      <c r="M87" s="207"/>
      <c r="N87" s="210"/>
      <c r="Z87" s="193"/>
      <c r="AA87" s="200"/>
      <c r="AE87" s="109" t="s">
        <v>962</v>
      </c>
      <c r="AG87" s="200"/>
    </row>
    <row r="88" spans="1:34" s="108" customFormat="1" ht="22.5" customHeight="1">
      <c r="A88" s="205"/>
      <c r="B88" s="204" t="s">
        <v>963</v>
      </c>
      <c r="C88" s="1141" t="s">
        <v>964</v>
      </c>
      <c r="D88" s="1141"/>
      <c r="E88" s="1141"/>
      <c r="F88" s="207" t="s">
        <v>395</v>
      </c>
      <c r="G88" s="215">
        <v>62</v>
      </c>
      <c r="H88" s="207"/>
      <c r="I88" s="215">
        <v>62</v>
      </c>
      <c r="J88" s="204"/>
      <c r="K88" s="207"/>
      <c r="L88" s="208">
        <v>357.65</v>
      </c>
      <c r="M88" s="207"/>
      <c r="N88" s="210"/>
      <c r="Z88" s="193"/>
      <c r="AA88" s="200"/>
      <c r="AE88" s="109" t="s">
        <v>964</v>
      </c>
      <c r="AG88" s="200"/>
    </row>
    <row r="89" spans="1:34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22">
        <v>1560.59</v>
      </c>
      <c r="M89" s="212"/>
      <c r="N89" s="199"/>
      <c r="Z89" s="193"/>
      <c r="AA89" s="200"/>
      <c r="AG89" s="200" t="s">
        <v>398</v>
      </c>
    </row>
    <row r="90" spans="1:34" s="108" customFormat="1" ht="22.5" customHeight="1">
      <c r="A90" s="194" t="s">
        <v>143</v>
      </c>
      <c r="B90" s="195" t="s">
        <v>2846</v>
      </c>
      <c r="C90" s="1145" t="s">
        <v>2847</v>
      </c>
      <c r="D90" s="1145"/>
      <c r="E90" s="1145"/>
      <c r="F90" s="196" t="s">
        <v>603</v>
      </c>
      <c r="G90" s="196"/>
      <c r="H90" s="196"/>
      <c r="I90" s="256">
        <v>2.9</v>
      </c>
      <c r="J90" s="218">
        <v>17.91</v>
      </c>
      <c r="K90" s="196"/>
      <c r="L90" s="218">
        <v>51.94</v>
      </c>
      <c r="M90" s="196"/>
      <c r="N90" s="199"/>
      <c r="Z90" s="193"/>
      <c r="AA90" s="200" t="s">
        <v>2847</v>
      </c>
      <c r="AG90" s="200"/>
    </row>
    <row r="91" spans="1:34" s="108" customFormat="1" ht="12" customHeight="1">
      <c r="A91" s="216"/>
      <c r="B91" s="217"/>
      <c r="C91" s="1141" t="s">
        <v>409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G91" s="200"/>
      <c r="AH91" s="109" t="s">
        <v>409</v>
      </c>
    </row>
    <row r="92" spans="1:34" s="108" customFormat="1" ht="12" customHeight="1">
      <c r="A92" s="216"/>
      <c r="B92" s="217"/>
      <c r="C92" s="1145" t="s">
        <v>398</v>
      </c>
      <c r="D92" s="1145"/>
      <c r="E92" s="1145"/>
      <c r="F92" s="196"/>
      <c r="G92" s="196"/>
      <c r="H92" s="196"/>
      <c r="I92" s="196"/>
      <c r="J92" s="198"/>
      <c r="K92" s="196"/>
      <c r="L92" s="218">
        <v>51.94</v>
      </c>
      <c r="M92" s="212"/>
      <c r="N92" s="199"/>
      <c r="Z92" s="193"/>
      <c r="AA92" s="200"/>
      <c r="AG92" s="200" t="s">
        <v>398</v>
      </c>
    </row>
    <row r="93" spans="1:34" s="108" customFormat="1" ht="33.75" customHeight="1">
      <c r="A93" s="194" t="s">
        <v>146</v>
      </c>
      <c r="B93" s="195" t="s">
        <v>2848</v>
      </c>
      <c r="C93" s="1145" t="s">
        <v>2849</v>
      </c>
      <c r="D93" s="1145"/>
      <c r="E93" s="1145"/>
      <c r="F93" s="196" t="s">
        <v>472</v>
      </c>
      <c r="G93" s="196"/>
      <c r="H93" s="196"/>
      <c r="I93" s="219">
        <v>7.5810000000000002E-2</v>
      </c>
      <c r="J93" s="222">
        <v>9605</v>
      </c>
      <c r="K93" s="196"/>
      <c r="L93" s="218">
        <v>728.16</v>
      </c>
      <c r="M93" s="196"/>
      <c r="N93" s="199"/>
      <c r="Z93" s="193"/>
      <c r="AA93" s="200" t="s">
        <v>2849</v>
      </c>
      <c r="AG93" s="200"/>
    </row>
    <row r="94" spans="1:34" s="108" customFormat="1" ht="12" customHeight="1">
      <c r="A94" s="216"/>
      <c r="B94" s="217"/>
      <c r="C94" s="1141" t="s">
        <v>409</v>
      </c>
      <c r="D94" s="1141"/>
      <c r="E94" s="1141"/>
      <c r="F94" s="1141"/>
      <c r="G94" s="1141"/>
      <c r="H94" s="1141"/>
      <c r="I94" s="1141"/>
      <c r="J94" s="1141"/>
      <c r="K94" s="1141"/>
      <c r="L94" s="1141"/>
      <c r="M94" s="1141"/>
      <c r="N94" s="1146"/>
      <c r="Z94" s="193"/>
      <c r="AA94" s="200"/>
      <c r="AG94" s="200"/>
      <c r="AH94" s="109" t="s">
        <v>409</v>
      </c>
    </row>
    <row r="95" spans="1:34" s="108" customFormat="1" ht="12" customHeight="1">
      <c r="A95" s="216"/>
      <c r="B95" s="217"/>
      <c r="C95" s="1145" t="s">
        <v>398</v>
      </c>
      <c r="D95" s="1145"/>
      <c r="E95" s="1145"/>
      <c r="F95" s="196"/>
      <c r="G95" s="196"/>
      <c r="H95" s="196"/>
      <c r="I95" s="196"/>
      <c r="J95" s="198"/>
      <c r="K95" s="196"/>
      <c r="L95" s="218">
        <v>728.16</v>
      </c>
      <c r="M95" s="212"/>
      <c r="N95" s="199"/>
      <c r="Z95" s="193"/>
      <c r="AA95" s="200"/>
      <c r="AG95" s="200" t="s">
        <v>398</v>
      </c>
    </row>
    <row r="96" spans="1:34" s="108" customFormat="1" ht="67.5" customHeight="1">
      <c r="A96" s="194" t="s">
        <v>159</v>
      </c>
      <c r="B96" s="195" t="s">
        <v>2850</v>
      </c>
      <c r="C96" s="1145" t="s">
        <v>2851</v>
      </c>
      <c r="D96" s="1145"/>
      <c r="E96" s="1145"/>
      <c r="F96" s="196" t="s">
        <v>307</v>
      </c>
      <c r="G96" s="196"/>
      <c r="H96" s="196"/>
      <c r="I96" s="256">
        <v>13.3</v>
      </c>
      <c r="J96" s="218">
        <v>710.95</v>
      </c>
      <c r="K96" s="196"/>
      <c r="L96" s="222">
        <v>9455.64</v>
      </c>
      <c r="M96" s="196"/>
      <c r="N96" s="199"/>
      <c r="Z96" s="193"/>
      <c r="AA96" s="200" t="s">
        <v>2851</v>
      </c>
      <c r="AG96" s="200"/>
    </row>
    <row r="97" spans="1:34" s="108" customFormat="1" ht="12" customHeight="1">
      <c r="A97" s="216"/>
      <c r="B97" s="217"/>
      <c r="C97" s="1141" t="s">
        <v>409</v>
      </c>
      <c r="D97" s="1141"/>
      <c r="E97" s="1141"/>
      <c r="F97" s="1141"/>
      <c r="G97" s="1141"/>
      <c r="H97" s="1141"/>
      <c r="I97" s="1141"/>
      <c r="J97" s="1141"/>
      <c r="K97" s="1141"/>
      <c r="L97" s="1141"/>
      <c r="M97" s="1141"/>
      <c r="N97" s="1146"/>
      <c r="Z97" s="193"/>
      <c r="AA97" s="200"/>
      <c r="AG97" s="200"/>
      <c r="AH97" s="109" t="s">
        <v>409</v>
      </c>
    </row>
    <row r="98" spans="1:34" s="108" customFormat="1" ht="12" customHeight="1">
      <c r="A98" s="216"/>
      <c r="B98" s="217"/>
      <c r="C98" s="1145" t="s">
        <v>398</v>
      </c>
      <c r="D98" s="1145"/>
      <c r="E98" s="1145"/>
      <c r="F98" s="196"/>
      <c r="G98" s="196"/>
      <c r="H98" s="196"/>
      <c r="I98" s="196"/>
      <c r="J98" s="198"/>
      <c r="K98" s="196"/>
      <c r="L98" s="222">
        <v>9455.64</v>
      </c>
      <c r="M98" s="212"/>
      <c r="N98" s="199"/>
      <c r="Z98" s="193"/>
      <c r="AA98" s="200"/>
      <c r="AG98" s="200" t="s">
        <v>398</v>
      </c>
    </row>
    <row r="99" spans="1:34" s="108" customFormat="1" ht="22.5" customHeight="1">
      <c r="A99" s="194" t="s">
        <v>473</v>
      </c>
      <c r="B99" s="195" t="s">
        <v>1345</v>
      </c>
      <c r="C99" s="1145" t="s">
        <v>1346</v>
      </c>
      <c r="D99" s="1145"/>
      <c r="E99" s="1145"/>
      <c r="F99" s="196" t="s">
        <v>481</v>
      </c>
      <c r="G99" s="196"/>
      <c r="H99" s="196"/>
      <c r="I99" s="223">
        <v>8.4000000000000005E-2</v>
      </c>
      <c r="J99" s="198"/>
      <c r="K99" s="196"/>
      <c r="L99" s="198"/>
      <c r="M99" s="196"/>
      <c r="N99" s="199"/>
      <c r="Z99" s="193"/>
      <c r="AA99" s="200" t="s">
        <v>1346</v>
      </c>
      <c r="AG99" s="200"/>
    </row>
    <row r="100" spans="1:34" s="108" customFormat="1" ht="12" customHeight="1">
      <c r="A100" s="201"/>
      <c r="B100" s="202"/>
      <c r="C100" s="1141" t="s">
        <v>2852</v>
      </c>
      <c r="D100" s="1141"/>
      <c r="E100" s="1141"/>
      <c r="F100" s="1141"/>
      <c r="G100" s="1141"/>
      <c r="H100" s="1141"/>
      <c r="I100" s="1141"/>
      <c r="J100" s="1141"/>
      <c r="K100" s="1141"/>
      <c r="L100" s="1141"/>
      <c r="M100" s="1141"/>
      <c r="N100" s="1146"/>
      <c r="Z100" s="193"/>
      <c r="AA100" s="200"/>
      <c r="AB100" s="109" t="s">
        <v>2852</v>
      </c>
      <c r="AG100" s="200"/>
    </row>
    <row r="101" spans="1:34" s="108" customFormat="1" ht="33.75" customHeight="1">
      <c r="A101" s="203"/>
      <c r="B101" s="204" t="s">
        <v>385</v>
      </c>
      <c r="C101" s="1141" t="s">
        <v>386</v>
      </c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6"/>
      <c r="Z101" s="193"/>
      <c r="AA101" s="200"/>
      <c r="AC101" s="109" t="s">
        <v>386</v>
      </c>
      <c r="AG101" s="200"/>
    </row>
    <row r="102" spans="1:34" s="108" customFormat="1" ht="12">
      <c r="A102" s="205"/>
      <c r="B102" s="206">
        <v>1</v>
      </c>
      <c r="C102" s="1141" t="s">
        <v>446</v>
      </c>
      <c r="D102" s="1141"/>
      <c r="E102" s="1141"/>
      <c r="F102" s="207"/>
      <c r="G102" s="207"/>
      <c r="H102" s="207"/>
      <c r="I102" s="207"/>
      <c r="J102" s="208">
        <v>166.34</v>
      </c>
      <c r="K102" s="209">
        <v>1.25</v>
      </c>
      <c r="L102" s="208">
        <v>17.47</v>
      </c>
      <c r="M102" s="207"/>
      <c r="N102" s="210"/>
      <c r="Z102" s="193"/>
      <c r="AA102" s="200"/>
      <c r="AD102" s="109" t="s">
        <v>446</v>
      </c>
      <c r="AG102" s="200"/>
    </row>
    <row r="103" spans="1:34" s="108" customFormat="1" ht="12">
      <c r="A103" s="205"/>
      <c r="B103" s="206">
        <v>2</v>
      </c>
      <c r="C103" s="1141" t="s">
        <v>387</v>
      </c>
      <c r="D103" s="1141"/>
      <c r="E103" s="1141"/>
      <c r="F103" s="207"/>
      <c r="G103" s="207"/>
      <c r="H103" s="207"/>
      <c r="I103" s="207"/>
      <c r="J103" s="208">
        <v>12.73</v>
      </c>
      <c r="K103" s="209">
        <v>1.25</v>
      </c>
      <c r="L103" s="208">
        <v>1.34</v>
      </c>
      <c r="M103" s="207"/>
      <c r="N103" s="210"/>
      <c r="Z103" s="193"/>
      <c r="AA103" s="200"/>
      <c r="AD103" s="109" t="s">
        <v>387</v>
      </c>
      <c r="AG103" s="200"/>
    </row>
    <row r="104" spans="1:34" s="108" customFormat="1" ht="12">
      <c r="A104" s="205"/>
      <c r="B104" s="206">
        <v>3</v>
      </c>
      <c r="C104" s="1141" t="s">
        <v>388</v>
      </c>
      <c r="D104" s="1141"/>
      <c r="E104" s="1141"/>
      <c r="F104" s="207"/>
      <c r="G104" s="207"/>
      <c r="H104" s="207"/>
      <c r="I104" s="207"/>
      <c r="J104" s="208">
        <v>2.65</v>
      </c>
      <c r="K104" s="209">
        <v>1.25</v>
      </c>
      <c r="L104" s="208">
        <v>0.28000000000000003</v>
      </c>
      <c r="M104" s="207"/>
      <c r="N104" s="210"/>
      <c r="Z104" s="193"/>
      <c r="AA104" s="200"/>
      <c r="AD104" s="109" t="s">
        <v>388</v>
      </c>
      <c r="AG104" s="200"/>
    </row>
    <row r="105" spans="1:34" s="108" customFormat="1" ht="12">
      <c r="A105" s="205"/>
      <c r="B105" s="206">
        <v>4</v>
      </c>
      <c r="C105" s="1141" t="s">
        <v>447</v>
      </c>
      <c r="D105" s="1141"/>
      <c r="E105" s="1141"/>
      <c r="F105" s="207"/>
      <c r="G105" s="207"/>
      <c r="H105" s="207"/>
      <c r="I105" s="207"/>
      <c r="J105" s="220">
        <v>1792.3</v>
      </c>
      <c r="K105" s="207"/>
      <c r="L105" s="208">
        <v>150.55000000000001</v>
      </c>
      <c r="M105" s="207"/>
      <c r="N105" s="210"/>
      <c r="Z105" s="193"/>
      <c r="AA105" s="200"/>
      <c r="AD105" s="109" t="s">
        <v>447</v>
      </c>
      <c r="AG105" s="200"/>
    </row>
    <row r="106" spans="1:34" s="108" customFormat="1" ht="12">
      <c r="A106" s="205"/>
      <c r="B106" s="204"/>
      <c r="C106" s="1141" t="s">
        <v>448</v>
      </c>
      <c r="D106" s="1141"/>
      <c r="E106" s="1141"/>
      <c r="F106" s="207" t="s">
        <v>390</v>
      </c>
      <c r="G106" s="248">
        <v>19.5</v>
      </c>
      <c r="H106" s="209">
        <v>1.25</v>
      </c>
      <c r="I106" s="250">
        <v>2.0474999999999999</v>
      </c>
      <c r="J106" s="204"/>
      <c r="K106" s="207"/>
      <c r="L106" s="204"/>
      <c r="M106" s="207"/>
      <c r="N106" s="210"/>
      <c r="Z106" s="193"/>
      <c r="AA106" s="200"/>
      <c r="AE106" s="109" t="s">
        <v>448</v>
      </c>
      <c r="AG106" s="200"/>
    </row>
    <row r="107" spans="1:34" s="108" customFormat="1" ht="12">
      <c r="A107" s="205"/>
      <c r="B107" s="204"/>
      <c r="C107" s="1141" t="s">
        <v>389</v>
      </c>
      <c r="D107" s="1141"/>
      <c r="E107" s="1141"/>
      <c r="F107" s="207" t="s">
        <v>390</v>
      </c>
      <c r="G107" s="209">
        <v>0.22</v>
      </c>
      <c r="H107" s="209">
        <v>1.25</v>
      </c>
      <c r="I107" s="250">
        <v>2.3099999999999999E-2</v>
      </c>
      <c r="J107" s="204"/>
      <c r="K107" s="207"/>
      <c r="L107" s="204"/>
      <c r="M107" s="207"/>
      <c r="N107" s="210"/>
      <c r="Z107" s="193"/>
      <c r="AA107" s="200"/>
      <c r="AE107" s="109" t="s">
        <v>389</v>
      </c>
      <c r="AG107" s="200"/>
    </row>
    <row r="108" spans="1:34" s="108" customFormat="1" ht="12" customHeight="1">
      <c r="A108" s="205"/>
      <c r="B108" s="204"/>
      <c r="C108" s="1150" t="s">
        <v>391</v>
      </c>
      <c r="D108" s="1150"/>
      <c r="E108" s="1150"/>
      <c r="F108" s="212"/>
      <c r="G108" s="212"/>
      <c r="H108" s="212"/>
      <c r="I108" s="212"/>
      <c r="J108" s="221">
        <v>1971.37</v>
      </c>
      <c r="K108" s="212"/>
      <c r="L108" s="213">
        <v>169.36</v>
      </c>
      <c r="M108" s="212"/>
      <c r="N108" s="214"/>
      <c r="Z108" s="193"/>
      <c r="AA108" s="200"/>
      <c r="AF108" s="109" t="s">
        <v>391</v>
      </c>
      <c r="AG108" s="200"/>
    </row>
    <row r="109" spans="1:34" s="108" customFormat="1" ht="12">
      <c r="A109" s="205"/>
      <c r="B109" s="204"/>
      <c r="C109" s="1141" t="s">
        <v>392</v>
      </c>
      <c r="D109" s="1141"/>
      <c r="E109" s="1141"/>
      <c r="F109" s="207"/>
      <c r="G109" s="207"/>
      <c r="H109" s="207"/>
      <c r="I109" s="207"/>
      <c r="J109" s="204"/>
      <c r="K109" s="207"/>
      <c r="L109" s="208">
        <v>17.75</v>
      </c>
      <c r="M109" s="207"/>
      <c r="N109" s="210"/>
      <c r="Z109" s="193"/>
      <c r="AA109" s="200"/>
      <c r="AE109" s="109" t="s">
        <v>392</v>
      </c>
      <c r="AG109" s="200"/>
    </row>
    <row r="110" spans="1:34" s="108" customFormat="1" ht="22.5" customHeight="1">
      <c r="A110" s="205"/>
      <c r="B110" s="204" t="s">
        <v>1327</v>
      </c>
      <c r="C110" s="1141" t="s">
        <v>1328</v>
      </c>
      <c r="D110" s="1141"/>
      <c r="E110" s="1141"/>
      <c r="F110" s="207" t="s">
        <v>395</v>
      </c>
      <c r="G110" s="215">
        <v>108</v>
      </c>
      <c r="H110" s="207"/>
      <c r="I110" s="215">
        <v>108</v>
      </c>
      <c r="J110" s="204"/>
      <c r="K110" s="207"/>
      <c r="L110" s="208">
        <v>19.170000000000002</v>
      </c>
      <c r="M110" s="207"/>
      <c r="N110" s="210"/>
      <c r="Z110" s="193"/>
      <c r="AA110" s="200"/>
      <c r="AE110" s="109" t="s">
        <v>1328</v>
      </c>
      <c r="AG110" s="200"/>
    </row>
    <row r="111" spans="1:34" s="108" customFormat="1" ht="22.5" customHeight="1">
      <c r="A111" s="205"/>
      <c r="B111" s="204" t="s">
        <v>1329</v>
      </c>
      <c r="C111" s="1141" t="s">
        <v>1330</v>
      </c>
      <c r="D111" s="1141"/>
      <c r="E111" s="1141"/>
      <c r="F111" s="207" t="s">
        <v>395</v>
      </c>
      <c r="G111" s="215">
        <v>55</v>
      </c>
      <c r="H111" s="207"/>
      <c r="I111" s="215">
        <v>55</v>
      </c>
      <c r="J111" s="204"/>
      <c r="K111" s="207"/>
      <c r="L111" s="208">
        <v>9.76</v>
      </c>
      <c r="M111" s="207"/>
      <c r="N111" s="210"/>
      <c r="Z111" s="193"/>
      <c r="AA111" s="200"/>
      <c r="AE111" s="109" t="s">
        <v>1330</v>
      </c>
      <c r="AG111" s="200"/>
    </row>
    <row r="112" spans="1:34" s="108" customFormat="1" ht="12" customHeight="1">
      <c r="A112" s="216"/>
      <c r="B112" s="217"/>
      <c r="C112" s="1145" t="s">
        <v>398</v>
      </c>
      <c r="D112" s="1145"/>
      <c r="E112" s="1145"/>
      <c r="F112" s="196"/>
      <c r="G112" s="196"/>
      <c r="H112" s="196"/>
      <c r="I112" s="196"/>
      <c r="J112" s="198"/>
      <c r="K112" s="196"/>
      <c r="L112" s="218">
        <v>198.29</v>
      </c>
      <c r="M112" s="212"/>
      <c r="N112" s="199"/>
      <c r="Z112" s="193"/>
      <c r="AA112" s="200"/>
      <c r="AG112" s="200" t="s">
        <v>398</v>
      </c>
    </row>
    <row r="113" spans="1:34" s="108" customFormat="1" ht="22.5" customHeight="1">
      <c r="A113" s="194" t="s">
        <v>475</v>
      </c>
      <c r="B113" s="195" t="s">
        <v>1348</v>
      </c>
      <c r="C113" s="1145" t="s">
        <v>1349</v>
      </c>
      <c r="D113" s="1145"/>
      <c r="E113" s="1145"/>
      <c r="F113" s="196" t="s">
        <v>891</v>
      </c>
      <c r="G113" s="196"/>
      <c r="H113" s="196"/>
      <c r="I113" s="256">
        <v>8.4</v>
      </c>
      <c r="J113" s="218">
        <v>25.93</v>
      </c>
      <c r="K113" s="196"/>
      <c r="L113" s="218">
        <v>217.81</v>
      </c>
      <c r="M113" s="196"/>
      <c r="N113" s="199"/>
      <c r="Z113" s="193"/>
      <c r="AA113" s="200" t="s">
        <v>1349</v>
      </c>
      <c r="AG113" s="200"/>
    </row>
    <row r="114" spans="1:34" s="108" customFormat="1" ht="12" customHeight="1">
      <c r="A114" s="216"/>
      <c r="B114" s="217"/>
      <c r="C114" s="1141" t="s">
        <v>409</v>
      </c>
      <c r="D114" s="1141"/>
      <c r="E114" s="1141"/>
      <c r="F114" s="1141"/>
      <c r="G114" s="1141"/>
      <c r="H114" s="1141"/>
      <c r="I114" s="1141"/>
      <c r="J114" s="1141"/>
      <c r="K114" s="1141"/>
      <c r="L114" s="1141"/>
      <c r="M114" s="1141"/>
      <c r="N114" s="1146"/>
      <c r="Z114" s="193"/>
      <c r="AA114" s="200"/>
      <c r="AG114" s="200"/>
      <c r="AH114" s="109" t="s">
        <v>409</v>
      </c>
    </row>
    <row r="115" spans="1:34" s="108" customFormat="1" ht="12" customHeight="1">
      <c r="A115" s="201"/>
      <c r="B115" s="202"/>
      <c r="C115" s="1141" t="s">
        <v>2853</v>
      </c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1146"/>
      <c r="Z115" s="193"/>
      <c r="AA115" s="200"/>
      <c r="AB115" s="109" t="s">
        <v>2853</v>
      </c>
      <c r="AG115" s="200"/>
    </row>
    <row r="116" spans="1:34" s="108" customFormat="1" ht="12" customHeight="1">
      <c r="A116" s="216"/>
      <c r="B116" s="217"/>
      <c r="C116" s="1145" t="s">
        <v>398</v>
      </c>
      <c r="D116" s="1145"/>
      <c r="E116" s="1145"/>
      <c r="F116" s="196"/>
      <c r="G116" s="196"/>
      <c r="H116" s="196"/>
      <c r="I116" s="196"/>
      <c r="J116" s="198"/>
      <c r="K116" s="196"/>
      <c r="L116" s="218">
        <v>217.81</v>
      </c>
      <c r="M116" s="212"/>
      <c r="N116" s="199"/>
      <c r="Z116" s="193"/>
      <c r="AA116" s="200"/>
      <c r="AG116" s="200" t="s">
        <v>398</v>
      </c>
    </row>
    <row r="117" spans="1:34" s="108" customFormat="1" ht="22.5" customHeight="1">
      <c r="A117" s="194" t="s">
        <v>478</v>
      </c>
      <c r="B117" s="195" t="s">
        <v>1351</v>
      </c>
      <c r="C117" s="1145" t="s">
        <v>1352</v>
      </c>
      <c r="D117" s="1145"/>
      <c r="E117" s="1145"/>
      <c r="F117" s="196" t="s">
        <v>539</v>
      </c>
      <c r="G117" s="196"/>
      <c r="H117" s="196"/>
      <c r="I117" s="223">
        <v>0.25800000000000001</v>
      </c>
      <c r="J117" s="198"/>
      <c r="K117" s="196"/>
      <c r="L117" s="198"/>
      <c r="M117" s="196"/>
      <c r="N117" s="199"/>
      <c r="Z117" s="193"/>
      <c r="AA117" s="200" t="s">
        <v>1352</v>
      </c>
      <c r="AG117" s="200"/>
    </row>
    <row r="118" spans="1:34" s="108" customFormat="1" ht="12" customHeight="1">
      <c r="A118" s="201"/>
      <c r="B118" s="202"/>
      <c r="C118" s="1141" t="s">
        <v>2854</v>
      </c>
      <c r="D118" s="1141"/>
      <c r="E118" s="1141"/>
      <c r="F118" s="1141"/>
      <c r="G118" s="1141"/>
      <c r="H118" s="1141"/>
      <c r="I118" s="1141"/>
      <c r="J118" s="1141"/>
      <c r="K118" s="1141"/>
      <c r="L118" s="1141"/>
      <c r="M118" s="1141"/>
      <c r="N118" s="1146"/>
      <c r="Z118" s="193"/>
      <c r="AA118" s="200"/>
      <c r="AB118" s="109" t="s">
        <v>2854</v>
      </c>
      <c r="AG118" s="200"/>
    </row>
    <row r="119" spans="1:34" s="108" customFormat="1" ht="33.75" customHeight="1">
      <c r="A119" s="203"/>
      <c r="B119" s="204" t="s">
        <v>385</v>
      </c>
      <c r="C119" s="1141" t="s">
        <v>386</v>
      </c>
      <c r="D119" s="1141"/>
      <c r="E119" s="1141"/>
      <c r="F119" s="1141"/>
      <c r="G119" s="1141"/>
      <c r="H119" s="1141"/>
      <c r="I119" s="1141"/>
      <c r="J119" s="1141"/>
      <c r="K119" s="1141"/>
      <c r="L119" s="1141"/>
      <c r="M119" s="1141"/>
      <c r="N119" s="1146"/>
      <c r="Z119" s="193"/>
      <c r="AA119" s="200"/>
      <c r="AC119" s="109" t="s">
        <v>386</v>
      </c>
      <c r="AG119" s="200"/>
    </row>
    <row r="120" spans="1:34" s="108" customFormat="1" ht="12">
      <c r="A120" s="205"/>
      <c r="B120" s="206">
        <v>1</v>
      </c>
      <c r="C120" s="1141" t="s">
        <v>446</v>
      </c>
      <c r="D120" s="1141"/>
      <c r="E120" s="1141"/>
      <c r="F120" s="207"/>
      <c r="G120" s="207"/>
      <c r="H120" s="207"/>
      <c r="I120" s="207"/>
      <c r="J120" s="208">
        <v>472.49</v>
      </c>
      <c r="K120" s="209">
        <v>1.25</v>
      </c>
      <c r="L120" s="208">
        <v>152.38</v>
      </c>
      <c r="M120" s="207"/>
      <c r="N120" s="210"/>
      <c r="Z120" s="193"/>
      <c r="AA120" s="200"/>
      <c r="AD120" s="109" t="s">
        <v>446</v>
      </c>
      <c r="AG120" s="200"/>
    </row>
    <row r="121" spans="1:34" s="108" customFormat="1" ht="12">
      <c r="A121" s="205"/>
      <c r="B121" s="206">
        <v>2</v>
      </c>
      <c r="C121" s="1141" t="s">
        <v>387</v>
      </c>
      <c r="D121" s="1141"/>
      <c r="E121" s="1141"/>
      <c r="F121" s="207"/>
      <c r="G121" s="207"/>
      <c r="H121" s="207"/>
      <c r="I121" s="207"/>
      <c r="J121" s="208">
        <v>29.3</v>
      </c>
      <c r="K121" s="209">
        <v>1.25</v>
      </c>
      <c r="L121" s="208">
        <v>9.4499999999999993</v>
      </c>
      <c r="M121" s="207"/>
      <c r="N121" s="210"/>
      <c r="Z121" s="193"/>
      <c r="AA121" s="200"/>
      <c r="AD121" s="109" t="s">
        <v>387</v>
      </c>
      <c r="AG121" s="200"/>
    </row>
    <row r="122" spans="1:34" s="108" customFormat="1" ht="12">
      <c r="A122" s="205"/>
      <c r="B122" s="206">
        <v>3</v>
      </c>
      <c r="C122" s="1141" t="s">
        <v>388</v>
      </c>
      <c r="D122" s="1141"/>
      <c r="E122" s="1141"/>
      <c r="F122" s="207"/>
      <c r="G122" s="207"/>
      <c r="H122" s="207"/>
      <c r="I122" s="207"/>
      <c r="J122" s="208">
        <v>4.21</v>
      </c>
      <c r="K122" s="209">
        <v>1.25</v>
      </c>
      <c r="L122" s="208">
        <v>1.36</v>
      </c>
      <c r="M122" s="207"/>
      <c r="N122" s="210"/>
      <c r="Z122" s="193"/>
      <c r="AA122" s="200"/>
      <c r="AD122" s="109" t="s">
        <v>388</v>
      </c>
      <c r="AG122" s="200"/>
    </row>
    <row r="123" spans="1:34" s="108" customFormat="1" ht="12">
      <c r="A123" s="205"/>
      <c r="B123" s="204"/>
      <c r="C123" s="1141" t="s">
        <v>448</v>
      </c>
      <c r="D123" s="1141"/>
      <c r="E123" s="1141"/>
      <c r="F123" s="207" t="s">
        <v>390</v>
      </c>
      <c r="G123" s="209">
        <v>51.47</v>
      </c>
      <c r="H123" s="209">
        <v>1.25</v>
      </c>
      <c r="I123" s="249">
        <v>16.599074999999999</v>
      </c>
      <c r="J123" s="204"/>
      <c r="K123" s="207"/>
      <c r="L123" s="204"/>
      <c r="M123" s="207"/>
      <c r="N123" s="210"/>
      <c r="Z123" s="193"/>
      <c r="AA123" s="200"/>
      <c r="AE123" s="109" t="s">
        <v>448</v>
      </c>
      <c r="AG123" s="200"/>
    </row>
    <row r="124" spans="1:34" s="108" customFormat="1" ht="12">
      <c r="A124" s="205"/>
      <c r="B124" s="204"/>
      <c r="C124" s="1141" t="s">
        <v>389</v>
      </c>
      <c r="D124" s="1141"/>
      <c r="E124" s="1141"/>
      <c r="F124" s="207" t="s">
        <v>390</v>
      </c>
      <c r="G124" s="209">
        <v>0.34</v>
      </c>
      <c r="H124" s="209">
        <v>1.25</v>
      </c>
      <c r="I124" s="252">
        <v>0.10965</v>
      </c>
      <c r="J124" s="204"/>
      <c r="K124" s="207"/>
      <c r="L124" s="204"/>
      <c r="M124" s="207"/>
      <c r="N124" s="210"/>
      <c r="Z124" s="193"/>
      <c r="AA124" s="200"/>
      <c r="AE124" s="109" t="s">
        <v>389</v>
      </c>
      <c r="AG124" s="200"/>
    </row>
    <row r="125" spans="1:34" s="108" customFormat="1" ht="12" customHeight="1">
      <c r="A125" s="205"/>
      <c r="B125" s="204"/>
      <c r="C125" s="1150" t="s">
        <v>391</v>
      </c>
      <c r="D125" s="1150"/>
      <c r="E125" s="1150"/>
      <c r="F125" s="212"/>
      <c r="G125" s="212"/>
      <c r="H125" s="212"/>
      <c r="I125" s="212"/>
      <c r="J125" s="213">
        <v>501.79</v>
      </c>
      <c r="K125" s="212"/>
      <c r="L125" s="213">
        <v>161.83000000000001</v>
      </c>
      <c r="M125" s="212"/>
      <c r="N125" s="214"/>
      <c r="Z125" s="193"/>
      <c r="AA125" s="200"/>
      <c r="AF125" s="109" t="s">
        <v>391</v>
      </c>
      <c r="AG125" s="200"/>
    </row>
    <row r="126" spans="1:34" s="108" customFormat="1" ht="12">
      <c r="A126" s="205"/>
      <c r="B126" s="204"/>
      <c r="C126" s="1141" t="s">
        <v>392</v>
      </c>
      <c r="D126" s="1141"/>
      <c r="E126" s="1141"/>
      <c r="F126" s="207"/>
      <c r="G126" s="207"/>
      <c r="H126" s="207"/>
      <c r="I126" s="207"/>
      <c r="J126" s="204"/>
      <c r="K126" s="207"/>
      <c r="L126" s="208">
        <v>153.74</v>
      </c>
      <c r="M126" s="207"/>
      <c r="N126" s="210"/>
      <c r="Z126" s="193"/>
      <c r="AA126" s="200"/>
      <c r="AE126" s="109" t="s">
        <v>392</v>
      </c>
      <c r="AG126" s="200"/>
    </row>
    <row r="127" spans="1:34" s="108" customFormat="1" ht="22.5" customHeight="1">
      <c r="A127" s="205"/>
      <c r="B127" s="204" t="s">
        <v>961</v>
      </c>
      <c r="C127" s="1141" t="s">
        <v>962</v>
      </c>
      <c r="D127" s="1141"/>
      <c r="E127" s="1141"/>
      <c r="F127" s="207" t="s">
        <v>395</v>
      </c>
      <c r="G127" s="215">
        <v>93</v>
      </c>
      <c r="H127" s="207"/>
      <c r="I127" s="215">
        <v>93</v>
      </c>
      <c r="J127" s="204"/>
      <c r="K127" s="207"/>
      <c r="L127" s="208">
        <v>142.97999999999999</v>
      </c>
      <c r="M127" s="207"/>
      <c r="N127" s="210"/>
      <c r="Z127" s="193"/>
      <c r="AA127" s="200"/>
      <c r="AE127" s="109" t="s">
        <v>962</v>
      </c>
      <c r="AG127" s="200"/>
    </row>
    <row r="128" spans="1:34" s="108" customFormat="1" ht="22.5" customHeight="1">
      <c r="A128" s="205"/>
      <c r="B128" s="204" t="s">
        <v>963</v>
      </c>
      <c r="C128" s="1141" t="s">
        <v>964</v>
      </c>
      <c r="D128" s="1141"/>
      <c r="E128" s="1141"/>
      <c r="F128" s="207" t="s">
        <v>395</v>
      </c>
      <c r="G128" s="215">
        <v>62</v>
      </c>
      <c r="H128" s="207"/>
      <c r="I128" s="215">
        <v>62</v>
      </c>
      <c r="J128" s="204"/>
      <c r="K128" s="207"/>
      <c r="L128" s="208">
        <v>95.32</v>
      </c>
      <c r="M128" s="207"/>
      <c r="N128" s="210"/>
      <c r="Z128" s="193"/>
      <c r="AA128" s="200"/>
      <c r="AE128" s="109" t="s">
        <v>964</v>
      </c>
      <c r="AG128" s="200"/>
    </row>
    <row r="129" spans="1:36" s="108" customFormat="1" ht="12" customHeight="1">
      <c r="A129" s="216"/>
      <c r="B129" s="217"/>
      <c r="C129" s="1145" t="s">
        <v>398</v>
      </c>
      <c r="D129" s="1145"/>
      <c r="E129" s="1145"/>
      <c r="F129" s="196"/>
      <c r="G129" s="196"/>
      <c r="H129" s="196"/>
      <c r="I129" s="196"/>
      <c r="J129" s="198"/>
      <c r="K129" s="196"/>
      <c r="L129" s="218">
        <v>400.13</v>
      </c>
      <c r="M129" s="212"/>
      <c r="N129" s="199"/>
      <c r="Z129" s="193"/>
      <c r="AA129" s="200"/>
      <c r="AG129" s="200" t="s">
        <v>398</v>
      </c>
    </row>
    <row r="130" spans="1:36" s="108" customFormat="1" ht="45">
      <c r="A130" s="194" t="s">
        <v>483</v>
      </c>
      <c r="B130" s="195" t="s">
        <v>1354</v>
      </c>
      <c r="C130" s="1145" t="s">
        <v>2855</v>
      </c>
      <c r="D130" s="1145"/>
      <c r="E130" s="1145"/>
      <c r="F130" s="196" t="s">
        <v>960</v>
      </c>
      <c r="G130" s="196"/>
      <c r="H130" s="196"/>
      <c r="I130" s="251">
        <v>1</v>
      </c>
      <c r="J130" s="222">
        <v>19316.97</v>
      </c>
      <c r="K130" s="247">
        <v>1.02</v>
      </c>
      <c r="L130" s="222">
        <v>2100.5300000000002</v>
      </c>
      <c r="M130" s="247">
        <v>9.3800000000000008</v>
      </c>
      <c r="N130" s="260">
        <v>19703</v>
      </c>
      <c r="Z130" s="193"/>
      <c r="AA130" s="200" t="s">
        <v>2855</v>
      </c>
      <c r="AG130" s="200"/>
    </row>
    <row r="131" spans="1:36" s="108" customFormat="1" ht="12" customHeight="1">
      <c r="A131" s="216"/>
      <c r="B131" s="217"/>
      <c r="C131" s="1141" t="s">
        <v>409</v>
      </c>
      <c r="D131" s="1141"/>
      <c r="E131" s="1141"/>
      <c r="F131" s="1141"/>
      <c r="G131" s="1141"/>
      <c r="H131" s="1141"/>
      <c r="I131" s="1141"/>
      <c r="J131" s="1141"/>
      <c r="K131" s="1141"/>
      <c r="L131" s="1141"/>
      <c r="M131" s="1141"/>
      <c r="N131" s="1146"/>
      <c r="Z131" s="193"/>
      <c r="AA131" s="200"/>
      <c r="AG131" s="200"/>
      <c r="AH131" s="109" t="s">
        <v>409</v>
      </c>
    </row>
    <row r="132" spans="1:36" s="108" customFormat="1" ht="22.5" customHeight="1">
      <c r="A132" s="203"/>
      <c r="B132" s="204" t="s">
        <v>1142</v>
      </c>
      <c r="C132" s="1141" t="s">
        <v>1143</v>
      </c>
      <c r="D132" s="1141"/>
      <c r="E132" s="1141"/>
      <c r="F132" s="1141"/>
      <c r="G132" s="1141"/>
      <c r="H132" s="1141"/>
      <c r="I132" s="1141"/>
      <c r="J132" s="1141"/>
      <c r="K132" s="1141"/>
      <c r="L132" s="1141"/>
      <c r="M132" s="1141"/>
      <c r="N132" s="1146"/>
      <c r="Z132" s="193"/>
      <c r="AA132" s="200"/>
      <c r="AC132" s="109" t="s">
        <v>1143</v>
      </c>
      <c r="AG132" s="200"/>
    </row>
    <row r="133" spans="1:36" s="108" customFormat="1" ht="12" customHeight="1">
      <c r="A133" s="216"/>
      <c r="B133" s="217"/>
      <c r="C133" s="1145" t="s">
        <v>398</v>
      </c>
      <c r="D133" s="1145"/>
      <c r="E133" s="1145"/>
      <c r="F133" s="196"/>
      <c r="G133" s="196"/>
      <c r="H133" s="196"/>
      <c r="I133" s="196"/>
      <c r="J133" s="198"/>
      <c r="K133" s="196"/>
      <c r="L133" s="222">
        <v>2100.5300000000002</v>
      </c>
      <c r="M133" s="212"/>
      <c r="N133" s="260">
        <v>19703</v>
      </c>
      <c r="Z133" s="193"/>
      <c r="AA133" s="200"/>
      <c r="AG133" s="200" t="s">
        <v>398</v>
      </c>
    </row>
    <row r="134" spans="1:36" s="108" customFormat="1" ht="45">
      <c r="A134" s="194" t="s">
        <v>497</v>
      </c>
      <c r="B134" s="195" t="s">
        <v>2856</v>
      </c>
      <c r="C134" s="1145" t="s">
        <v>2857</v>
      </c>
      <c r="D134" s="1145"/>
      <c r="E134" s="1145"/>
      <c r="F134" s="196" t="s">
        <v>960</v>
      </c>
      <c r="G134" s="196"/>
      <c r="H134" s="196"/>
      <c r="I134" s="251">
        <v>6</v>
      </c>
      <c r="J134" s="222">
        <v>4556.67</v>
      </c>
      <c r="K134" s="247">
        <v>1.02</v>
      </c>
      <c r="L134" s="222">
        <v>2973.03</v>
      </c>
      <c r="M134" s="247">
        <v>9.3800000000000008</v>
      </c>
      <c r="N134" s="260">
        <v>27887</v>
      </c>
      <c r="Z134" s="193"/>
      <c r="AA134" s="200" t="s">
        <v>2857</v>
      </c>
      <c r="AG134" s="200"/>
    </row>
    <row r="135" spans="1:36" s="108" customFormat="1" ht="12" customHeight="1">
      <c r="A135" s="216"/>
      <c r="B135" s="217"/>
      <c r="C135" s="1141" t="s">
        <v>409</v>
      </c>
      <c r="D135" s="1141"/>
      <c r="E135" s="1141"/>
      <c r="F135" s="1141"/>
      <c r="G135" s="1141"/>
      <c r="H135" s="1141"/>
      <c r="I135" s="1141"/>
      <c r="J135" s="1141"/>
      <c r="K135" s="1141"/>
      <c r="L135" s="1141"/>
      <c r="M135" s="1141"/>
      <c r="N135" s="1146"/>
      <c r="Z135" s="193"/>
      <c r="AA135" s="200"/>
      <c r="AG135" s="200"/>
      <c r="AH135" s="109" t="s">
        <v>409</v>
      </c>
    </row>
    <row r="136" spans="1:36" s="108" customFormat="1" ht="22.5" customHeight="1">
      <c r="A136" s="203"/>
      <c r="B136" s="204" t="s">
        <v>1142</v>
      </c>
      <c r="C136" s="1141" t="s">
        <v>1143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C136" s="109" t="s">
        <v>1143</v>
      </c>
      <c r="AG136" s="200"/>
    </row>
    <row r="137" spans="1:36" s="108" customFormat="1" ht="12" customHeight="1">
      <c r="A137" s="216"/>
      <c r="B137" s="217"/>
      <c r="C137" s="1145" t="s">
        <v>398</v>
      </c>
      <c r="D137" s="1145"/>
      <c r="E137" s="1145"/>
      <c r="F137" s="196"/>
      <c r="G137" s="196"/>
      <c r="H137" s="196"/>
      <c r="I137" s="196"/>
      <c r="J137" s="198"/>
      <c r="K137" s="196"/>
      <c r="L137" s="222">
        <v>2973.03</v>
      </c>
      <c r="M137" s="212"/>
      <c r="N137" s="260">
        <v>27887</v>
      </c>
      <c r="Z137" s="193"/>
      <c r="AA137" s="200"/>
      <c r="AG137" s="200" t="s">
        <v>398</v>
      </c>
    </row>
    <row r="138" spans="1:36" s="108" customFormat="1" ht="45">
      <c r="A138" s="194" t="s">
        <v>499</v>
      </c>
      <c r="B138" s="195" t="s">
        <v>2858</v>
      </c>
      <c r="C138" s="1145" t="s">
        <v>2859</v>
      </c>
      <c r="D138" s="1145"/>
      <c r="E138" s="1145"/>
      <c r="F138" s="196" t="s">
        <v>960</v>
      </c>
      <c r="G138" s="196"/>
      <c r="H138" s="196"/>
      <c r="I138" s="251">
        <v>1</v>
      </c>
      <c r="J138" s="222">
        <v>16466.669999999998</v>
      </c>
      <c r="K138" s="247">
        <v>1.02</v>
      </c>
      <c r="L138" s="222">
        <v>1790.62</v>
      </c>
      <c r="M138" s="247">
        <v>9.3800000000000008</v>
      </c>
      <c r="N138" s="260">
        <v>16796</v>
      </c>
      <c r="Z138" s="193"/>
      <c r="AA138" s="200" t="s">
        <v>2859</v>
      </c>
      <c r="AG138" s="200"/>
    </row>
    <row r="139" spans="1:36" s="108" customFormat="1" ht="12" customHeight="1">
      <c r="A139" s="216"/>
      <c r="B139" s="217"/>
      <c r="C139" s="1141" t="s">
        <v>409</v>
      </c>
      <c r="D139" s="1141"/>
      <c r="E139" s="1141"/>
      <c r="F139" s="1141"/>
      <c r="G139" s="1141"/>
      <c r="H139" s="1141"/>
      <c r="I139" s="1141"/>
      <c r="J139" s="1141"/>
      <c r="K139" s="1141"/>
      <c r="L139" s="1141"/>
      <c r="M139" s="1141"/>
      <c r="N139" s="1146"/>
      <c r="Z139" s="193"/>
      <c r="AA139" s="200"/>
      <c r="AG139" s="200"/>
      <c r="AH139" s="109" t="s">
        <v>409</v>
      </c>
    </row>
    <row r="140" spans="1:36" s="108" customFormat="1" ht="22.5" customHeight="1">
      <c r="A140" s="203"/>
      <c r="B140" s="204" t="s">
        <v>1142</v>
      </c>
      <c r="C140" s="1141" t="s">
        <v>1143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C140" s="109" t="s">
        <v>1143</v>
      </c>
      <c r="AG140" s="200"/>
    </row>
    <row r="141" spans="1:36" s="108" customFormat="1" ht="12" customHeight="1">
      <c r="A141" s="216"/>
      <c r="B141" s="217"/>
      <c r="C141" s="1145" t="s">
        <v>398</v>
      </c>
      <c r="D141" s="1145"/>
      <c r="E141" s="1145"/>
      <c r="F141" s="196"/>
      <c r="G141" s="196"/>
      <c r="H141" s="196"/>
      <c r="I141" s="196"/>
      <c r="J141" s="198"/>
      <c r="K141" s="196"/>
      <c r="L141" s="222">
        <v>1790.62</v>
      </c>
      <c r="M141" s="212"/>
      <c r="N141" s="260">
        <v>16796</v>
      </c>
      <c r="Z141" s="193"/>
      <c r="AA141" s="200"/>
      <c r="AG141" s="200" t="s">
        <v>398</v>
      </c>
    </row>
    <row r="142" spans="1:36" s="108" customFormat="1" ht="1.5" customHeight="1">
      <c r="A142" s="224"/>
      <c r="B142" s="217"/>
      <c r="C142" s="217"/>
      <c r="D142" s="217"/>
      <c r="E142" s="217"/>
      <c r="F142" s="225"/>
      <c r="G142" s="225"/>
      <c r="H142" s="225"/>
      <c r="I142" s="225"/>
      <c r="J142" s="226"/>
      <c r="K142" s="225"/>
      <c r="L142" s="226"/>
      <c r="M142" s="207"/>
      <c r="N142" s="226"/>
      <c r="Z142" s="193"/>
      <c r="AA142" s="200"/>
      <c r="AG142" s="200"/>
    </row>
    <row r="143" spans="1:36" s="108" customFormat="1" ht="12" customHeight="1">
      <c r="A143" s="227"/>
      <c r="B143" s="198"/>
      <c r="C143" s="1145" t="s">
        <v>1356</v>
      </c>
      <c r="D143" s="1145"/>
      <c r="E143" s="1145"/>
      <c r="F143" s="1145"/>
      <c r="G143" s="1145"/>
      <c r="H143" s="1145"/>
      <c r="I143" s="1145"/>
      <c r="J143" s="1145"/>
      <c r="K143" s="1145"/>
      <c r="L143" s="228"/>
      <c r="M143" s="229"/>
      <c r="N143" s="230"/>
      <c r="Z143" s="193"/>
      <c r="AA143" s="200"/>
      <c r="AG143" s="200"/>
      <c r="AI143" s="200" t="s">
        <v>1356</v>
      </c>
    </row>
    <row r="144" spans="1:36" s="108" customFormat="1" ht="12" customHeight="1">
      <c r="A144" s="231"/>
      <c r="B144" s="204"/>
      <c r="C144" s="1141" t="s">
        <v>416</v>
      </c>
      <c r="D144" s="1141"/>
      <c r="E144" s="1141"/>
      <c r="F144" s="1141"/>
      <c r="G144" s="1141"/>
      <c r="H144" s="1141"/>
      <c r="I144" s="1141"/>
      <c r="J144" s="1141"/>
      <c r="K144" s="1141"/>
      <c r="L144" s="232">
        <v>97083.35</v>
      </c>
      <c r="M144" s="233"/>
      <c r="N144" s="234"/>
      <c r="Z144" s="193"/>
      <c r="AA144" s="200"/>
      <c r="AG144" s="200"/>
      <c r="AI144" s="200"/>
      <c r="AJ144" s="109" t="s">
        <v>416</v>
      </c>
    </row>
    <row r="145" spans="1:36" s="108" customFormat="1" ht="12" customHeight="1">
      <c r="A145" s="231"/>
      <c r="B145" s="204"/>
      <c r="C145" s="1141" t="s">
        <v>417</v>
      </c>
      <c r="D145" s="1141"/>
      <c r="E145" s="1141"/>
      <c r="F145" s="1141"/>
      <c r="G145" s="1141"/>
      <c r="H145" s="1141"/>
      <c r="I145" s="1141"/>
      <c r="J145" s="1141"/>
      <c r="K145" s="1141"/>
      <c r="L145" s="236"/>
      <c r="M145" s="233"/>
      <c r="N145" s="234"/>
      <c r="Z145" s="193"/>
      <c r="AA145" s="200"/>
      <c r="AG145" s="200"/>
      <c r="AI145" s="200"/>
      <c r="AJ145" s="109" t="s">
        <v>417</v>
      </c>
    </row>
    <row r="146" spans="1:36" s="108" customFormat="1" ht="12" customHeight="1">
      <c r="A146" s="231"/>
      <c r="B146" s="204"/>
      <c r="C146" s="1141" t="s">
        <v>488</v>
      </c>
      <c r="D146" s="1141"/>
      <c r="E146" s="1141"/>
      <c r="F146" s="1141"/>
      <c r="G146" s="1141"/>
      <c r="H146" s="1141"/>
      <c r="I146" s="1141"/>
      <c r="J146" s="1141"/>
      <c r="K146" s="1141"/>
      <c r="L146" s="232">
        <v>2300.81</v>
      </c>
      <c r="M146" s="233"/>
      <c r="N146" s="234"/>
      <c r="Z146" s="193"/>
      <c r="AA146" s="200"/>
      <c r="AG146" s="200"/>
      <c r="AI146" s="200"/>
      <c r="AJ146" s="109" t="s">
        <v>488</v>
      </c>
    </row>
    <row r="147" spans="1:36" s="108" customFormat="1" ht="12" customHeight="1">
      <c r="A147" s="231"/>
      <c r="B147" s="204"/>
      <c r="C147" s="1141" t="s">
        <v>418</v>
      </c>
      <c r="D147" s="1141"/>
      <c r="E147" s="1141"/>
      <c r="F147" s="1141"/>
      <c r="G147" s="1141"/>
      <c r="H147" s="1141"/>
      <c r="I147" s="1141"/>
      <c r="J147" s="1141"/>
      <c r="K147" s="1141"/>
      <c r="L147" s="257">
        <v>715.13</v>
      </c>
      <c r="M147" s="233"/>
      <c r="N147" s="234"/>
      <c r="Z147" s="193"/>
      <c r="AA147" s="200"/>
      <c r="AG147" s="200"/>
      <c r="AI147" s="200"/>
      <c r="AJ147" s="109" t="s">
        <v>418</v>
      </c>
    </row>
    <row r="148" spans="1:36" s="108" customFormat="1" ht="12" customHeight="1">
      <c r="A148" s="231"/>
      <c r="B148" s="204"/>
      <c r="C148" s="1141" t="s">
        <v>419</v>
      </c>
      <c r="D148" s="1141"/>
      <c r="E148" s="1141"/>
      <c r="F148" s="1141"/>
      <c r="G148" s="1141"/>
      <c r="H148" s="1141"/>
      <c r="I148" s="1141"/>
      <c r="J148" s="1141"/>
      <c r="K148" s="1141"/>
      <c r="L148" s="257">
        <v>133.54</v>
      </c>
      <c r="M148" s="233"/>
      <c r="N148" s="234"/>
      <c r="Z148" s="193"/>
      <c r="AA148" s="200"/>
      <c r="AG148" s="200"/>
      <c r="AI148" s="200"/>
      <c r="AJ148" s="109" t="s">
        <v>419</v>
      </c>
    </row>
    <row r="149" spans="1:36" s="108" customFormat="1" ht="12" customHeight="1">
      <c r="A149" s="231"/>
      <c r="B149" s="204"/>
      <c r="C149" s="1141" t="s">
        <v>420</v>
      </c>
      <c r="D149" s="1141"/>
      <c r="E149" s="1141"/>
      <c r="F149" s="1141"/>
      <c r="G149" s="1141"/>
      <c r="H149" s="1141"/>
      <c r="I149" s="1141"/>
      <c r="J149" s="1141"/>
      <c r="K149" s="1141"/>
      <c r="L149" s="232">
        <v>94067.41</v>
      </c>
      <c r="M149" s="233"/>
      <c r="N149" s="234"/>
      <c r="Z149" s="193"/>
      <c r="AA149" s="200"/>
      <c r="AG149" s="200"/>
      <c r="AI149" s="200"/>
      <c r="AJ149" s="109" t="s">
        <v>420</v>
      </c>
    </row>
    <row r="150" spans="1:36" s="108" customFormat="1" ht="12" customHeight="1">
      <c r="A150" s="231"/>
      <c r="B150" s="204"/>
      <c r="C150" s="1141" t="s">
        <v>421</v>
      </c>
      <c r="D150" s="1141"/>
      <c r="E150" s="1141"/>
      <c r="F150" s="1141"/>
      <c r="G150" s="1141"/>
      <c r="H150" s="1141"/>
      <c r="I150" s="1141"/>
      <c r="J150" s="1141"/>
      <c r="K150" s="1141"/>
      <c r="L150" s="232">
        <v>100903.74</v>
      </c>
      <c r="M150" s="233"/>
      <c r="N150" s="234"/>
      <c r="Z150" s="193"/>
      <c r="AA150" s="200"/>
      <c r="AG150" s="200"/>
      <c r="AI150" s="200"/>
      <c r="AJ150" s="109" t="s">
        <v>421</v>
      </c>
    </row>
    <row r="151" spans="1:36" s="108" customFormat="1" ht="12" customHeight="1">
      <c r="A151" s="231"/>
      <c r="B151" s="204"/>
      <c r="C151" s="1141" t="s">
        <v>417</v>
      </c>
      <c r="D151" s="1141"/>
      <c r="E151" s="1141"/>
      <c r="F151" s="1141"/>
      <c r="G151" s="1141"/>
      <c r="H151" s="1141"/>
      <c r="I151" s="1141"/>
      <c r="J151" s="1141"/>
      <c r="K151" s="1141"/>
      <c r="L151" s="236"/>
      <c r="M151" s="233"/>
      <c r="N151" s="234"/>
      <c r="Z151" s="193"/>
      <c r="AA151" s="200"/>
      <c r="AG151" s="200"/>
      <c r="AI151" s="200"/>
      <c r="AJ151" s="109" t="s">
        <v>417</v>
      </c>
    </row>
    <row r="152" spans="1:36" s="108" customFormat="1" ht="12" customHeight="1">
      <c r="A152" s="231"/>
      <c r="B152" s="204"/>
      <c r="C152" s="1141" t="s">
        <v>489</v>
      </c>
      <c r="D152" s="1141"/>
      <c r="E152" s="1141"/>
      <c r="F152" s="1141"/>
      <c r="G152" s="1141"/>
      <c r="H152" s="1141"/>
      <c r="I152" s="1141"/>
      <c r="J152" s="1141"/>
      <c r="K152" s="1141"/>
      <c r="L152" s="232">
        <v>2300.81</v>
      </c>
      <c r="M152" s="233"/>
      <c r="N152" s="234"/>
      <c r="Z152" s="193"/>
      <c r="AA152" s="200"/>
      <c r="AG152" s="200"/>
      <c r="AI152" s="200"/>
      <c r="AJ152" s="109" t="s">
        <v>489</v>
      </c>
    </row>
    <row r="153" spans="1:36" s="108" customFormat="1" ht="12" customHeight="1">
      <c r="A153" s="231"/>
      <c r="B153" s="204"/>
      <c r="C153" s="1141" t="s">
        <v>490</v>
      </c>
      <c r="D153" s="1141"/>
      <c r="E153" s="1141"/>
      <c r="F153" s="1141"/>
      <c r="G153" s="1141"/>
      <c r="H153" s="1141"/>
      <c r="I153" s="1141"/>
      <c r="J153" s="1141"/>
      <c r="K153" s="1141"/>
      <c r="L153" s="257">
        <v>715.13</v>
      </c>
      <c r="M153" s="233"/>
      <c r="N153" s="234"/>
      <c r="Z153" s="193"/>
      <c r="AA153" s="200"/>
      <c r="AG153" s="200"/>
      <c r="AI153" s="200"/>
      <c r="AJ153" s="109" t="s">
        <v>490</v>
      </c>
    </row>
    <row r="154" spans="1:36" s="108" customFormat="1" ht="12" customHeight="1">
      <c r="A154" s="231"/>
      <c r="B154" s="204"/>
      <c r="C154" s="1141" t="s">
        <v>491</v>
      </c>
      <c r="D154" s="1141"/>
      <c r="E154" s="1141"/>
      <c r="F154" s="1141"/>
      <c r="G154" s="1141"/>
      <c r="H154" s="1141"/>
      <c r="I154" s="1141"/>
      <c r="J154" s="1141"/>
      <c r="K154" s="1141"/>
      <c r="L154" s="257">
        <v>133.54</v>
      </c>
      <c r="M154" s="233"/>
      <c r="N154" s="234"/>
      <c r="Z154" s="193"/>
      <c r="AA154" s="200"/>
      <c r="AG154" s="200"/>
      <c r="AI154" s="200"/>
      <c r="AJ154" s="109" t="s">
        <v>491</v>
      </c>
    </row>
    <row r="155" spans="1:36" s="108" customFormat="1" ht="12" customHeight="1">
      <c r="A155" s="231"/>
      <c r="B155" s="204"/>
      <c r="C155" s="1141" t="s">
        <v>492</v>
      </c>
      <c r="D155" s="1141"/>
      <c r="E155" s="1141"/>
      <c r="F155" s="1141"/>
      <c r="G155" s="1141"/>
      <c r="H155" s="1141"/>
      <c r="I155" s="1141"/>
      <c r="J155" s="1141"/>
      <c r="K155" s="1141"/>
      <c r="L155" s="232">
        <v>94067.41</v>
      </c>
      <c r="M155" s="233"/>
      <c r="N155" s="234"/>
      <c r="Z155" s="193"/>
      <c r="AA155" s="200"/>
      <c r="AG155" s="200"/>
      <c r="AI155" s="200"/>
      <c r="AJ155" s="109" t="s">
        <v>492</v>
      </c>
    </row>
    <row r="156" spans="1:36" s="108" customFormat="1" ht="12" customHeight="1">
      <c r="A156" s="231"/>
      <c r="B156" s="204"/>
      <c r="C156" s="1141" t="s">
        <v>493</v>
      </c>
      <c r="D156" s="1141"/>
      <c r="E156" s="1141"/>
      <c r="F156" s="1141"/>
      <c r="G156" s="1141"/>
      <c r="H156" s="1141"/>
      <c r="I156" s="1141"/>
      <c r="J156" s="1141"/>
      <c r="K156" s="1141"/>
      <c r="L156" s="232">
        <v>2352.35</v>
      </c>
      <c r="M156" s="233"/>
      <c r="N156" s="234"/>
      <c r="Z156" s="193"/>
      <c r="AA156" s="200"/>
      <c r="AG156" s="200"/>
      <c r="AI156" s="200"/>
      <c r="AJ156" s="109" t="s">
        <v>493</v>
      </c>
    </row>
    <row r="157" spans="1:36" s="108" customFormat="1" ht="12" customHeight="1">
      <c r="A157" s="231"/>
      <c r="B157" s="204"/>
      <c r="C157" s="1141" t="s">
        <v>494</v>
      </c>
      <c r="D157" s="1141"/>
      <c r="E157" s="1141"/>
      <c r="F157" s="1141"/>
      <c r="G157" s="1141"/>
      <c r="H157" s="1141"/>
      <c r="I157" s="1141"/>
      <c r="J157" s="1141"/>
      <c r="K157" s="1141"/>
      <c r="L157" s="232">
        <v>1468.04</v>
      </c>
      <c r="M157" s="233"/>
      <c r="N157" s="234"/>
      <c r="Z157" s="193"/>
      <c r="AA157" s="200"/>
      <c r="AG157" s="200"/>
      <c r="AI157" s="200"/>
      <c r="AJ157" s="109" t="s">
        <v>494</v>
      </c>
    </row>
    <row r="158" spans="1:36" s="108" customFormat="1" ht="12" customHeight="1">
      <c r="A158" s="231"/>
      <c r="B158" s="204"/>
      <c r="C158" s="1141" t="s">
        <v>431</v>
      </c>
      <c r="D158" s="1141"/>
      <c r="E158" s="1141"/>
      <c r="F158" s="1141"/>
      <c r="G158" s="1141"/>
      <c r="H158" s="1141"/>
      <c r="I158" s="1141"/>
      <c r="J158" s="1141"/>
      <c r="K158" s="1141"/>
      <c r="L158" s="232">
        <v>2434.35</v>
      </c>
      <c r="M158" s="233"/>
      <c r="N158" s="234"/>
      <c r="Z158" s="193"/>
      <c r="AA158" s="200"/>
      <c r="AG158" s="200"/>
      <c r="AI158" s="200"/>
      <c r="AJ158" s="109" t="s">
        <v>431</v>
      </c>
    </row>
    <row r="159" spans="1:36" s="108" customFormat="1" ht="12" customHeight="1">
      <c r="A159" s="231"/>
      <c r="B159" s="204"/>
      <c r="C159" s="1141" t="s">
        <v>432</v>
      </c>
      <c r="D159" s="1141"/>
      <c r="E159" s="1141"/>
      <c r="F159" s="1141"/>
      <c r="G159" s="1141"/>
      <c r="H159" s="1141"/>
      <c r="I159" s="1141"/>
      <c r="J159" s="1141"/>
      <c r="K159" s="1141"/>
      <c r="L159" s="232">
        <v>2352.35</v>
      </c>
      <c r="M159" s="233"/>
      <c r="N159" s="234"/>
      <c r="Z159" s="193"/>
      <c r="AA159" s="200"/>
      <c r="AG159" s="200"/>
      <c r="AI159" s="200"/>
      <c r="AJ159" s="109" t="s">
        <v>432</v>
      </c>
    </row>
    <row r="160" spans="1:36" s="108" customFormat="1" ht="12" customHeight="1">
      <c r="A160" s="231"/>
      <c r="B160" s="204"/>
      <c r="C160" s="1141" t="s">
        <v>433</v>
      </c>
      <c r="D160" s="1141"/>
      <c r="E160" s="1141"/>
      <c r="F160" s="1141"/>
      <c r="G160" s="1141"/>
      <c r="H160" s="1141"/>
      <c r="I160" s="1141"/>
      <c r="J160" s="1141"/>
      <c r="K160" s="1141"/>
      <c r="L160" s="232">
        <v>1468.04</v>
      </c>
      <c r="M160" s="233"/>
      <c r="N160" s="234"/>
      <c r="Z160" s="193"/>
      <c r="AA160" s="200"/>
      <c r="AG160" s="200"/>
      <c r="AI160" s="200"/>
      <c r="AJ160" s="109" t="s">
        <v>433</v>
      </c>
    </row>
    <row r="161" spans="1:37" s="108" customFormat="1" ht="12" customHeight="1">
      <c r="A161" s="231"/>
      <c r="B161" s="226"/>
      <c r="C161" s="1142" t="s">
        <v>1357</v>
      </c>
      <c r="D161" s="1142"/>
      <c r="E161" s="1142"/>
      <c r="F161" s="1142"/>
      <c r="G161" s="1142"/>
      <c r="H161" s="1142"/>
      <c r="I161" s="1142"/>
      <c r="J161" s="1142"/>
      <c r="K161" s="1142"/>
      <c r="L161" s="239">
        <v>100903.74</v>
      </c>
      <c r="M161" s="240"/>
      <c r="N161" s="253"/>
      <c r="Z161" s="193"/>
      <c r="AA161" s="200"/>
      <c r="AG161" s="200"/>
      <c r="AI161" s="200"/>
      <c r="AK161" s="200" t="s">
        <v>1357</v>
      </c>
    </row>
    <row r="162" spans="1:37" s="108" customFormat="1" ht="12" customHeight="1">
      <c r="A162" s="231"/>
      <c r="B162" s="204"/>
      <c r="C162" s="1141" t="s">
        <v>417</v>
      </c>
      <c r="D162" s="1141"/>
      <c r="E162" s="1141"/>
      <c r="F162" s="1141"/>
      <c r="G162" s="1141"/>
      <c r="H162" s="1141"/>
      <c r="I162" s="1141"/>
      <c r="J162" s="1141"/>
      <c r="K162" s="1141"/>
      <c r="L162" s="236"/>
      <c r="M162" s="233"/>
      <c r="N162" s="234"/>
      <c r="Z162" s="193"/>
      <c r="AA162" s="200"/>
      <c r="AG162" s="200"/>
      <c r="AI162" s="200"/>
      <c r="AJ162" s="109" t="s">
        <v>417</v>
      </c>
      <c r="AK162" s="200"/>
    </row>
    <row r="163" spans="1:37" s="108" customFormat="1" ht="12" customHeight="1">
      <c r="A163" s="231"/>
      <c r="B163" s="204"/>
      <c r="C163" s="1141" t="s">
        <v>1204</v>
      </c>
      <c r="D163" s="1141"/>
      <c r="E163" s="1141"/>
      <c r="F163" s="1141"/>
      <c r="G163" s="1141"/>
      <c r="H163" s="1141"/>
      <c r="I163" s="1141"/>
      <c r="J163" s="1141"/>
      <c r="K163" s="1141"/>
      <c r="L163" s="232">
        <v>6864.18</v>
      </c>
      <c r="M163" s="233"/>
      <c r="N163" s="234"/>
      <c r="Z163" s="193"/>
      <c r="AA163" s="200"/>
      <c r="AG163" s="200"/>
      <c r="AI163" s="200"/>
      <c r="AJ163" s="109" t="s">
        <v>1204</v>
      </c>
      <c r="AK163" s="200"/>
    </row>
    <row r="164" spans="1:37" s="108" customFormat="1" ht="12" customHeight="1">
      <c r="A164" s="1089" t="s">
        <v>1358</v>
      </c>
      <c r="B164" s="1090"/>
      <c r="C164" s="1090"/>
      <c r="D164" s="1090"/>
      <c r="E164" s="1090"/>
      <c r="F164" s="1090"/>
      <c r="G164" s="1090"/>
      <c r="H164" s="1090"/>
      <c r="I164" s="1090"/>
      <c r="J164" s="1090"/>
      <c r="K164" s="1090"/>
      <c r="L164" s="1090"/>
      <c r="M164" s="1090"/>
      <c r="N164" s="1095"/>
      <c r="Z164" s="193" t="s">
        <v>1358</v>
      </c>
      <c r="AA164" s="200"/>
      <c r="AG164" s="200"/>
      <c r="AI164" s="200"/>
      <c r="AK164" s="200"/>
    </row>
    <row r="165" spans="1:37" s="108" customFormat="1" ht="22.5" customHeight="1">
      <c r="A165" s="194" t="s">
        <v>501</v>
      </c>
      <c r="B165" s="195" t="s">
        <v>1359</v>
      </c>
      <c r="C165" s="1145" t="s">
        <v>1360</v>
      </c>
      <c r="D165" s="1145"/>
      <c r="E165" s="1145"/>
      <c r="F165" s="196" t="s">
        <v>539</v>
      </c>
      <c r="G165" s="196"/>
      <c r="H165" s="196"/>
      <c r="I165" s="223">
        <v>1.1539999999999999</v>
      </c>
      <c r="J165" s="198"/>
      <c r="K165" s="196"/>
      <c r="L165" s="198"/>
      <c r="M165" s="196"/>
      <c r="N165" s="199"/>
      <c r="Z165" s="193"/>
      <c r="AA165" s="200" t="s">
        <v>1360</v>
      </c>
      <c r="AG165" s="200"/>
      <c r="AI165" s="200"/>
      <c r="AK165" s="200"/>
    </row>
    <row r="166" spans="1:37" s="108" customFormat="1" ht="12" customHeight="1">
      <c r="A166" s="201"/>
      <c r="B166" s="202"/>
      <c r="C166" s="1141" t="s">
        <v>2860</v>
      </c>
      <c r="D166" s="1141"/>
      <c r="E166" s="1141"/>
      <c r="F166" s="1141"/>
      <c r="G166" s="1141"/>
      <c r="H166" s="1141"/>
      <c r="I166" s="1141"/>
      <c r="J166" s="1141"/>
      <c r="K166" s="1141"/>
      <c r="L166" s="1141"/>
      <c r="M166" s="1141"/>
      <c r="N166" s="1146"/>
      <c r="Z166" s="193"/>
      <c r="AA166" s="200"/>
      <c r="AB166" s="109" t="s">
        <v>2860</v>
      </c>
      <c r="AG166" s="200"/>
      <c r="AI166" s="200"/>
      <c r="AK166" s="200"/>
    </row>
    <row r="167" spans="1:37" s="108" customFormat="1" ht="33.75" customHeight="1">
      <c r="A167" s="203"/>
      <c r="B167" s="204" t="s">
        <v>385</v>
      </c>
      <c r="C167" s="1141" t="s">
        <v>386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C167" s="109" t="s">
        <v>386</v>
      </c>
      <c r="AG167" s="200"/>
      <c r="AI167" s="200"/>
      <c r="AK167" s="200"/>
    </row>
    <row r="168" spans="1:37" s="108" customFormat="1" ht="12">
      <c r="A168" s="205"/>
      <c r="B168" s="206">
        <v>1</v>
      </c>
      <c r="C168" s="1141" t="s">
        <v>446</v>
      </c>
      <c r="D168" s="1141"/>
      <c r="E168" s="1141"/>
      <c r="F168" s="207"/>
      <c r="G168" s="207"/>
      <c r="H168" s="207"/>
      <c r="I168" s="207"/>
      <c r="J168" s="208">
        <v>963.12</v>
      </c>
      <c r="K168" s="209">
        <v>1.25</v>
      </c>
      <c r="L168" s="220">
        <v>1389.3</v>
      </c>
      <c r="M168" s="207"/>
      <c r="N168" s="210"/>
      <c r="Z168" s="193"/>
      <c r="AA168" s="200"/>
      <c r="AD168" s="109" t="s">
        <v>446</v>
      </c>
      <c r="AG168" s="200"/>
      <c r="AI168" s="200"/>
      <c r="AK168" s="200"/>
    </row>
    <row r="169" spans="1:37" s="108" customFormat="1" ht="12">
      <c r="A169" s="205"/>
      <c r="B169" s="206">
        <v>2</v>
      </c>
      <c r="C169" s="1141" t="s">
        <v>387</v>
      </c>
      <c r="D169" s="1141"/>
      <c r="E169" s="1141"/>
      <c r="F169" s="207"/>
      <c r="G169" s="207"/>
      <c r="H169" s="207"/>
      <c r="I169" s="207"/>
      <c r="J169" s="208">
        <v>324.70999999999998</v>
      </c>
      <c r="K169" s="209">
        <v>1.25</v>
      </c>
      <c r="L169" s="208">
        <v>468.39</v>
      </c>
      <c r="M169" s="207"/>
      <c r="N169" s="210"/>
      <c r="Z169" s="193"/>
      <c r="AA169" s="200"/>
      <c r="AD169" s="109" t="s">
        <v>387</v>
      </c>
      <c r="AG169" s="200"/>
      <c r="AI169" s="200"/>
      <c r="AK169" s="200"/>
    </row>
    <row r="170" spans="1:37" s="108" customFormat="1" ht="12">
      <c r="A170" s="205"/>
      <c r="B170" s="206">
        <v>3</v>
      </c>
      <c r="C170" s="1141" t="s">
        <v>388</v>
      </c>
      <c r="D170" s="1141"/>
      <c r="E170" s="1141"/>
      <c r="F170" s="207"/>
      <c r="G170" s="207"/>
      <c r="H170" s="207"/>
      <c r="I170" s="207"/>
      <c r="J170" s="208">
        <v>63.39</v>
      </c>
      <c r="K170" s="209">
        <v>1.25</v>
      </c>
      <c r="L170" s="208">
        <v>91.44</v>
      </c>
      <c r="M170" s="207"/>
      <c r="N170" s="210"/>
      <c r="Z170" s="193"/>
      <c r="AA170" s="200"/>
      <c r="AD170" s="109" t="s">
        <v>388</v>
      </c>
      <c r="AG170" s="200"/>
      <c r="AI170" s="200"/>
      <c r="AK170" s="200"/>
    </row>
    <row r="171" spans="1:37" s="108" customFormat="1" ht="12">
      <c r="A171" s="205"/>
      <c r="B171" s="206">
        <v>4</v>
      </c>
      <c r="C171" s="1141" t="s">
        <v>447</v>
      </c>
      <c r="D171" s="1141"/>
      <c r="E171" s="1141"/>
      <c r="F171" s="207"/>
      <c r="G171" s="207"/>
      <c r="H171" s="207"/>
      <c r="I171" s="207"/>
      <c r="J171" s="220">
        <v>5335.4</v>
      </c>
      <c r="K171" s="207"/>
      <c r="L171" s="220">
        <v>6157.05</v>
      </c>
      <c r="M171" s="207"/>
      <c r="N171" s="210"/>
      <c r="Z171" s="193"/>
      <c r="AA171" s="200"/>
      <c r="AD171" s="109" t="s">
        <v>447</v>
      </c>
      <c r="AG171" s="200"/>
      <c r="AI171" s="200"/>
      <c r="AK171" s="200"/>
    </row>
    <row r="172" spans="1:37" s="108" customFormat="1" ht="12">
      <c r="A172" s="205"/>
      <c r="B172" s="204"/>
      <c r="C172" s="1141" t="s">
        <v>448</v>
      </c>
      <c r="D172" s="1141"/>
      <c r="E172" s="1141"/>
      <c r="F172" s="207" t="s">
        <v>390</v>
      </c>
      <c r="G172" s="209">
        <v>102.46</v>
      </c>
      <c r="H172" s="209">
        <v>1.25</v>
      </c>
      <c r="I172" s="252">
        <v>147.79855000000001</v>
      </c>
      <c r="J172" s="204"/>
      <c r="K172" s="207"/>
      <c r="L172" s="204"/>
      <c r="M172" s="207"/>
      <c r="N172" s="210"/>
      <c r="Z172" s="193"/>
      <c r="AA172" s="200"/>
      <c r="AE172" s="109" t="s">
        <v>448</v>
      </c>
      <c r="AG172" s="200"/>
      <c r="AI172" s="200"/>
      <c r="AK172" s="200"/>
    </row>
    <row r="173" spans="1:37" s="108" customFormat="1" ht="12">
      <c r="A173" s="205"/>
      <c r="B173" s="204"/>
      <c r="C173" s="1141" t="s">
        <v>389</v>
      </c>
      <c r="D173" s="1141"/>
      <c r="E173" s="1141"/>
      <c r="F173" s="207" t="s">
        <v>390</v>
      </c>
      <c r="G173" s="209">
        <v>5.34</v>
      </c>
      <c r="H173" s="209">
        <v>1.25</v>
      </c>
      <c r="I173" s="252">
        <v>7.7029500000000004</v>
      </c>
      <c r="J173" s="204"/>
      <c r="K173" s="207"/>
      <c r="L173" s="204"/>
      <c r="M173" s="207"/>
      <c r="N173" s="210"/>
      <c r="Z173" s="193"/>
      <c r="AA173" s="200"/>
      <c r="AE173" s="109" t="s">
        <v>389</v>
      </c>
      <c r="AG173" s="200"/>
      <c r="AI173" s="200"/>
      <c r="AK173" s="200"/>
    </row>
    <row r="174" spans="1:37" s="108" customFormat="1" ht="12" customHeight="1">
      <c r="A174" s="205"/>
      <c r="B174" s="204"/>
      <c r="C174" s="1150" t="s">
        <v>391</v>
      </c>
      <c r="D174" s="1150"/>
      <c r="E174" s="1150"/>
      <c r="F174" s="212"/>
      <c r="G174" s="212"/>
      <c r="H174" s="212"/>
      <c r="I174" s="212"/>
      <c r="J174" s="221">
        <v>6623.23</v>
      </c>
      <c r="K174" s="212"/>
      <c r="L174" s="221">
        <v>8014.74</v>
      </c>
      <c r="M174" s="212"/>
      <c r="N174" s="214"/>
      <c r="Z174" s="193"/>
      <c r="AA174" s="200"/>
      <c r="AF174" s="109" t="s">
        <v>391</v>
      </c>
      <c r="AG174" s="200"/>
      <c r="AI174" s="200"/>
      <c r="AK174" s="200"/>
    </row>
    <row r="175" spans="1:37" s="108" customFormat="1" ht="12">
      <c r="A175" s="205"/>
      <c r="B175" s="204"/>
      <c r="C175" s="1141" t="s">
        <v>392</v>
      </c>
      <c r="D175" s="1141"/>
      <c r="E175" s="1141"/>
      <c r="F175" s="207"/>
      <c r="G175" s="207"/>
      <c r="H175" s="207"/>
      <c r="I175" s="207"/>
      <c r="J175" s="204"/>
      <c r="K175" s="207"/>
      <c r="L175" s="220">
        <v>1480.74</v>
      </c>
      <c r="M175" s="207"/>
      <c r="N175" s="210"/>
      <c r="Z175" s="193"/>
      <c r="AA175" s="200"/>
      <c r="AE175" s="109" t="s">
        <v>392</v>
      </c>
      <c r="AG175" s="200"/>
      <c r="AI175" s="200"/>
      <c r="AK175" s="200"/>
    </row>
    <row r="176" spans="1:37" s="108" customFormat="1" ht="22.5" customHeight="1">
      <c r="A176" s="205"/>
      <c r="B176" s="204" t="s">
        <v>632</v>
      </c>
      <c r="C176" s="1141" t="s">
        <v>633</v>
      </c>
      <c r="D176" s="1141"/>
      <c r="E176" s="1141"/>
      <c r="F176" s="207" t="s">
        <v>395</v>
      </c>
      <c r="G176" s="215">
        <v>100</v>
      </c>
      <c r="H176" s="207"/>
      <c r="I176" s="215">
        <v>100</v>
      </c>
      <c r="J176" s="204"/>
      <c r="K176" s="207"/>
      <c r="L176" s="220">
        <v>1480.74</v>
      </c>
      <c r="M176" s="207"/>
      <c r="N176" s="210"/>
      <c r="Z176" s="193"/>
      <c r="AA176" s="200"/>
      <c r="AE176" s="109" t="s">
        <v>633</v>
      </c>
      <c r="AG176" s="200"/>
      <c r="AI176" s="200"/>
      <c r="AK176" s="200"/>
    </row>
    <row r="177" spans="1:37" s="108" customFormat="1" ht="22.5" customHeight="1">
      <c r="A177" s="205"/>
      <c r="B177" s="204" t="s">
        <v>634</v>
      </c>
      <c r="C177" s="1141" t="s">
        <v>635</v>
      </c>
      <c r="D177" s="1141"/>
      <c r="E177" s="1141"/>
      <c r="F177" s="207" t="s">
        <v>395</v>
      </c>
      <c r="G177" s="215">
        <v>49</v>
      </c>
      <c r="H177" s="207"/>
      <c r="I177" s="215">
        <v>49</v>
      </c>
      <c r="J177" s="204"/>
      <c r="K177" s="207"/>
      <c r="L177" s="208">
        <v>725.56</v>
      </c>
      <c r="M177" s="207"/>
      <c r="N177" s="210"/>
      <c r="Z177" s="193"/>
      <c r="AA177" s="200"/>
      <c r="AE177" s="109" t="s">
        <v>635</v>
      </c>
      <c r="AG177" s="200"/>
      <c r="AI177" s="200"/>
      <c r="AK177" s="200"/>
    </row>
    <row r="178" spans="1:37" s="108" customFormat="1" ht="12" customHeight="1">
      <c r="A178" s="216"/>
      <c r="B178" s="217"/>
      <c r="C178" s="1145" t="s">
        <v>398</v>
      </c>
      <c r="D178" s="1145"/>
      <c r="E178" s="1145"/>
      <c r="F178" s="196"/>
      <c r="G178" s="196"/>
      <c r="H178" s="196"/>
      <c r="I178" s="196"/>
      <c r="J178" s="198"/>
      <c r="K178" s="196"/>
      <c r="L178" s="222">
        <v>10221.040000000001</v>
      </c>
      <c r="M178" s="212"/>
      <c r="N178" s="199"/>
      <c r="Z178" s="193"/>
      <c r="AA178" s="200"/>
      <c r="AG178" s="200" t="s">
        <v>398</v>
      </c>
      <c r="AI178" s="200"/>
      <c r="AK178" s="200"/>
    </row>
    <row r="179" spans="1:37" s="108" customFormat="1" ht="56.25" customHeight="1">
      <c r="A179" s="194" t="s">
        <v>503</v>
      </c>
      <c r="B179" s="195" t="s">
        <v>1362</v>
      </c>
      <c r="C179" s="1145" t="s">
        <v>1363</v>
      </c>
      <c r="D179" s="1145"/>
      <c r="E179" s="1145"/>
      <c r="F179" s="196" t="s">
        <v>539</v>
      </c>
      <c r="G179" s="196"/>
      <c r="H179" s="196"/>
      <c r="I179" s="197">
        <v>0.83850000000000002</v>
      </c>
      <c r="J179" s="198"/>
      <c r="K179" s="196"/>
      <c r="L179" s="198"/>
      <c r="M179" s="196"/>
      <c r="N179" s="199"/>
      <c r="Z179" s="193"/>
      <c r="AA179" s="200" t="s">
        <v>1363</v>
      </c>
      <c r="AG179" s="200"/>
      <c r="AI179" s="200"/>
      <c r="AK179" s="200"/>
    </row>
    <row r="180" spans="1:37" s="108" customFormat="1" ht="12" customHeight="1">
      <c r="A180" s="201"/>
      <c r="B180" s="202"/>
      <c r="C180" s="1141" t="s">
        <v>2861</v>
      </c>
      <c r="D180" s="1141"/>
      <c r="E180" s="1141"/>
      <c r="F180" s="1141"/>
      <c r="G180" s="1141"/>
      <c r="H180" s="1141"/>
      <c r="I180" s="1141"/>
      <c r="J180" s="1141"/>
      <c r="K180" s="1141"/>
      <c r="L180" s="1141"/>
      <c r="M180" s="1141"/>
      <c r="N180" s="1146"/>
      <c r="Z180" s="193"/>
      <c r="AA180" s="200"/>
      <c r="AB180" s="109" t="s">
        <v>2861</v>
      </c>
      <c r="AG180" s="200"/>
      <c r="AI180" s="200"/>
      <c r="AK180" s="200"/>
    </row>
    <row r="181" spans="1:37" s="108" customFormat="1" ht="33.75" customHeight="1">
      <c r="A181" s="203"/>
      <c r="B181" s="204" t="s">
        <v>385</v>
      </c>
      <c r="C181" s="1141" t="s">
        <v>386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C181" s="109" t="s">
        <v>386</v>
      </c>
      <c r="AG181" s="200"/>
      <c r="AI181" s="200"/>
      <c r="AK181" s="200"/>
    </row>
    <row r="182" spans="1:37" s="108" customFormat="1" ht="12">
      <c r="A182" s="205"/>
      <c r="B182" s="206">
        <v>1</v>
      </c>
      <c r="C182" s="1141" t="s">
        <v>446</v>
      </c>
      <c r="D182" s="1141"/>
      <c r="E182" s="1141"/>
      <c r="F182" s="207"/>
      <c r="G182" s="207"/>
      <c r="H182" s="207"/>
      <c r="I182" s="207"/>
      <c r="J182" s="220">
        <v>1088.4000000000001</v>
      </c>
      <c r="K182" s="209">
        <v>1.25</v>
      </c>
      <c r="L182" s="220">
        <v>1140.78</v>
      </c>
      <c r="M182" s="207"/>
      <c r="N182" s="210"/>
      <c r="Z182" s="193"/>
      <c r="AA182" s="200"/>
      <c r="AD182" s="109" t="s">
        <v>446</v>
      </c>
      <c r="AG182" s="200"/>
      <c r="AI182" s="200"/>
      <c r="AK182" s="200"/>
    </row>
    <row r="183" spans="1:37" s="108" customFormat="1" ht="12">
      <c r="A183" s="205"/>
      <c r="B183" s="206">
        <v>2</v>
      </c>
      <c r="C183" s="1141" t="s">
        <v>387</v>
      </c>
      <c r="D183" s="1141"/>
      <c r="E183" s="1141"/>
      <c r="F183" s="207"/>
      <c r="G183" s="207"/>
      <c r="H183" s="207"/>
      <c r="I183" s="207"/>
      <c r="J183" s="208">
        <v>72.77</v>
      </c>
      <c r="K183" s="209">
        <v>1.25</v>
      </c>
      <c r="L183" s="208">
        <v>76.27</v>
      </c>
      <c r="M183" s="207"/>
      <c r="N183" s="210"/>
      <c r="Z183" s="193"/>
      <c r="AA183" s="200"/>
      <c r="AD183" s="109" t="s">
        <v>387</v>
      </c>
      <c r="AG183" s="200"/>
      <c r="AI183" s="200"/>
      <c r="AK183" s="200"/>
    </row>
    <row r="184" spans="1:37" s="108" customFormat="1" ht="12">
      <c r="A184" s="205"/>
      <c r="B184" s="206">
        <v>3</v>
      </c>
      <c r="C184" s="1141" t="s">
        <v>388</v>
      </c>
      <c r="D184" s="1141"/>
      <c r="E184" s="1141"/>
      <c r="F184" s="207"/>
      <c r="G184" s="207"/>
      <c r="H184" s="207"/>
      <c r="I184" s="207"/>
      <c r="J184" s="208">
        <v>8.5500000000000007</v>
      </c>
      <c r="K184" s="209">
        <v>1.25</v>
      </c>
      <c r="L184" s="208">
        <v>8.9600000000000009</v>
      </c>
      <c r="M184" s="207"/>
      <c r="N184" s="210"/>
      <c r="Z184" s="193"/>
      <c r="AA184" s="200"/>
      <c r="AD184" s="109" t="s">
        <v>388</v>
      </c>
      <c r="AG184" s="200"/>
      <c r="AI184" s="200"/>
      <c r="AK184" s="200"/>
    </row>
    <row r="185" spans="1:37" s="108" customFormat="1" ht="12">
      <c r="A185" s="205"/>
      <c r="B185" s="206">
        <v>4</v>
      </c>
      <c r="C185" s="1141" t="s">
        <v>447</v>
      </c>
      <c r="D185" s="1141"/>
      <c r="E185" s="1141"/>
      <c r="F185" s="207"/>
      <c r="G185" s="207"/>
      <c r="H185" s="207"/>
      <c r="I185" s="207"/>
      <c r="J185" s="220">
        <v>7824.22</v>
      </c>
      <c r="K185" s="207"/>
      <c r="L185" s="220">
        <v>6560.61</v>
      </c>
      <c r="M185" s="207"/>
      <c r="N185" s="210"/>
      <c r="Z185" s="193"/>
      <c r="AA185" s="200"/>
      <c r="AD185" s="109" t="s">
        <v>447</v>
      </c>
      <c r="AG185" s="200"/>
      <c r="AI185" s="200"/>
      <c r="AK185" s="200"/>
    </row>
    <row r="186" spans="1:37" s="108" customFormat="1" ht="12">
      <c r="A186" s="205"/>
      <c r="B186" s="204"/>
      <c r="C186" s="1141" t="s">
        <v>448</v>
      </c>
      <c r="D186" s="1141"/>
      <c r="E186" s="1141"/>
      <c r="F186" s="207" t="s">
        <v>390</v>
      </c>
      <c r="G186" s="215">
        <v>120</v>
      </c>
      <c r="H186" s="209">
        <v>1.25</v>
      </c>
      <c r="I186" s="254">
        <v>125.77500000000001</v>
      </c>
      <c r="J186" s="204"/>
      <c r="K186" s="207"/>
      <c r="L186" s="204"/>
      <c r="M186" s="207"/>
      <c r="N186" s="210"/>
      <c r="Z186" s="193"/>
      <c r="AA186" s="200"/>
      <c r="AE186" s="109" t="s">
        <v>448</v>
      </c>
      <c r="AG186" s="200"/>
      <c r="AI186" s="200"/>
      <c r="AK186" s="200"/>
    </row>
    <row r="187" spans="1:37" s="108" customFormat="1" ht="12">
      <c r="A187" s="205"/>
      <c r="B187" s="204"/>
      <c r="C187" s="1141" t="s">
        <v>389</v>
      </c>
      <c r="D187" s="1141"/>
      <c r="E187" s="1141"/>
      <c r="F187" s="207" t="s">
        <v>390</v>
      </c>
      <c r="G187" s="209">
        <v>0.66</v>
      </c>
      <c r="H187" s="209">
        <v>1.25</v>
      </c>
      <c r="I187" s="211">
        <v>0.69176249999999995</v>
      </c>
      <c r="J187" s="204"/>
      <c r="K187" s="207"/>
      <c r="L187" s="204"/>
      <c r="M187" s="207"/>
      <c r="N187" s="210"/>
      <c r="Z187" s="193"/>
      <c r="AA187" s="200"/>
      <c r="AE187" s="109" t="s">
        <v>389</v>
      </c>
      <c r="AG187" s="200"/>
      <c r="AI187" s="200"/>
      <c r="AK187" s="200"/>
    </row>
    <row r="188" spans="1:37" s="108" customFormat="1" ht="12" customHeight="1">
      <c r="A188" s="205"/>
      <c r="B188" s="204"/>
      <c r="C188" s="1150" t="s">
        <v>391</v>
      </c>
      <c r="D188" s="1150"/>
      <c r="E188" s="1150"/>
      <c r="F188" s="212"/>
      <c r="G188" s="212"/>
      <c r="H188" s="212"/>
      <c r="I188" s="212"/>
      <c r="J188" s="221">
        <v>8985.39</v>
      </c>
      <c r="K188" s="212"/>
      <c r="L188" s="221">
        <v>7777.66</v>
      </c>
      <c r="M188" s="212"/>
      <c r="N188" s="214"/>
      <c r="Z188" s="193"/>
      <c r="AA188" s="200"/>
      <c r="AF188" s="109" t="s">
        <v>391</v>
      </c>
      <c r="AG188" s="200"/>
      <c r="AI188" s="200"/>
      <c r="AK188" s="200"/>
    </row>
    <row r="189" spans="1:37" s="108" customFormat="1" ht="12">
      <c r="A189" s="205"/>
      <c r="B189" s="204"/>
      <c r="C189" s="1141" t="s">
        <v>392</v>
      </c>
      <c r="D189" s="1141"/>
      <c r="E189" s="1141"/>
      <c r="F189" s="207"/>
      <c r="G189" s="207"/>
      <c r="H189" s="207"/>
      <c r="I189" s="207"/>
      <c r="J189" s="204"/>
      <c r="K189" s="207"/>
      <c r="L189" s="220">
        <v>1149.74</v>
      </c>
      <c r="M189" s="207"/>
      <c r="N189" s="210"/>
      <c r="Z189" s="193"/>
      <c r="AA189" s="200"/>
      <c r="AE189" s="109" t="s">
        <v>392</v>
      </c>
      <c r="AG189" s="200"/>
      <c r="AI189" s="200"/>
      <c r="AK189" s="200"/>
    </row>
    <row r="190" spans="1:37" s="108" customFormat="1" ht="22.5" customHeight="1">
      <c r="A190" s="205"/>
      <c r="B190" s="204" t="s">
        <v>1327</v>
      </c>
      <c r="C190" s="1141" t="s">
        <v>1328</v>
      </c>
      <c r="D190" s="1141"/>
      <c r="E190" s="1141"/>
      <c r="F190" s="207" t="s">
        <v>395</v>
      </c>
      <c r="G190" s="215">
        <v>108</v>
      </c>
      <c r="H190" s="207"/>
      <c r="I190" s="215">
        <v>108</v>
      </c>
      <c r="J190" s="204"/>
      <c r="K190" s="207"/>
      <c r="L190" s="220">
        <v>1241.72</v>
      </c>
      <c r="M190" s="207"/>
      <c r="N190" s="210"/>
      <c r="Z190" s="193"/>
      <c r="AA190" s="200"/>
      <c r="AE190" s="109" t="s">
        <v>1328</v>
      </c>
      <c r="AG190" s="200"/>
      <c r="AI190" s="200"/>
      <c r="AK190" s="200"/>
    </row>
    <row r="191" spans="1:37" s="108" customFormat="1" ht="22.5" customHeight="1">
      <c r="A191" s="205"/>
      <c r="B191" s="204" t="s">
        <v>1329</v>
      </c>
      <c r="C191" s="1141" t="s">
        <v>1330</v>
      </c>
      <c r="D191" s="1141"/>
      <c r="E191" s="1141"/>
      <c r="F191" s="207" t="s">
        <v>395</v>
      </c>
      <c r="G191" s="215">
        <v>55</v>
      </c>
      <c r="H191" s="207"/>
      <c r="I191" s="215">
        <v>55</v>
      </c>
      <c r="J191" s="204"/>
      <c r="K191" s="207"/>
      <c r="L191" s="208">
        <v>632.36</v>
      </c>
      <c r="M191" s="207"/>
      <c r="N191" s="210"/>
      <c r="Z191" s="193"/>
      <c r="AA191" s="200"/>
      <c r="AE191" s="109" t="s">
        <v>1330</v>
      </c>
      <c r="AG191" s="200"/>
      <c r="AI191" s="200"/>
      <c r="AK191" s="200"/>
    </row>
    <row r="192" spans="1:37" s="108" customFormat="1" ht="12" customHeight="1">
      <c r="A192" s="216"/>
      <c r="B192" s="217"/>
      <c r="C192" s="1145" t="s">
        <v>398</v>
      </c>
      <c r="D192" s="1145"/>
      <c r="E192" s="1145"/>
      <c r="F192" s="196"/>
      <c r="G192" s="196"/>
      <c r="H192" s="196"/>
      <c r="I192" s="196"/>
      <c r="J192" s="198"/>
      <c r="K192" s="196"/>
      <c r="L192" s="222">
        <v>9651.74</v>
      </c>
      <c r="M192" s="212"/>
      <c r="N192" s="199"/>
      <c r="Z192" s="193"/>
      <c r="AA192" s="200"/>
      <c r="AG192" s="200" t="s">
        <v>398</v>
      </c>
      <c r="AI192" s="200"/>
      <c r="AK192" s="200"/>
    </row>
    <row r="193" spans="1:37" s="108" customFormat="1" ht="12" customHeight="1">
      <c r="A193" s="194" t="s">
        <v>505</v>
      </c>
      <c r="B193" s="195" t="s">
        <v>1365</v>
      </c>
      <c r="C193" s="1145" t="s">
        <v>1366</v>
      </c>
      <c r="D193" s="1145"/>
      <c r="E193" s="1145"/>
      <c r="F193" s="196" t="s">
        <v>486</v>
      </c>
      <c r="G193" s="196"/>
      <c r="H193" s="196"/>
      <c r="I193" s="197">
        <v>5.8695000000000004</v>
      </c>
      <c r="J193" s="218">
        <v>14.14</v>
      </c>
      <c r="K193" s="196"/>
      <c r="L193" s="218">
        <v>82.99</v>
      </c>
      <c r="M193" s="196"/>
      <c r="N193" s="199"/>
      <c r="Z193" s="193"/>
      <c r="AA193" s="200" t="s">
        <v>1366</v>
      </c>
      <c r="AG193" s="200"/>
      <c r="AI193" s="200"/>
      <c r="AK193" s="200"/>
    </row>
    <row r="194" spans="1:37" s="108" customFormat="1" ht="12" customHeight="1">
      <c r="A194" s="216"/>
      <c r="B194" s="217"/>
      <c r="C194" s="1141" t="s">
        <v>409</v>
      </c>
      <c r="D194" s="1141"/>
      <c r="E194" s="1141"/>
      <c r="F194" s="1141"/>
      <c r="G194" s="1141"/>
      <c r="H194" s="1141"/>
      <c r="I194" s="1141"/>
      <c r="J194" s="1141"/>
      <c r="K194" s="1141"/>
      <c r="L194" s="1141"/>
      <c r="M194" s="1141"/>
      <c r="N194" s="1146"/>
      <c r="Z194" s="193"/>
      <c r="AA194" s="200"/>
      <c r="AG194" s="200"/>
      <c r="AH194" s="109" t="s">
        <v>409</v>
      </c>
      <c r="AI194" s="200"/>
      <c r="AK194" s="200"/>
    </row>
    <row r="195" spans="1:37" s="108" customFormat="1" ht="12" customHeight="1">
      <c r="A195" s="216"/>
      <c r="B195" s="217"/>
      <c r="C195" s="1145" t="s">
        <v>398</v>
      </c>
      <c r="D195" s="1145"/>
      <c r="E195" s="1145"/>
      <c r="F195" s="196"/>
      <c r="G195" s="196"/>
      <c r="H195" s="196"/>
      <c r="I195" s="196"/>
      <c r="J195" s="198"/>
      <c r="K195" s="196"/>
      <c r="L195" s="218">
        <v>82.99</v>
      </c>
      <c r="M195" s="212"/>
      <c r="N195" s="199"/>
      <c r="Z195" s="193"/>
      <c r="AA195" s="200"/>
      <c r="AG195" s="200" t="s">
        <v>398</v>
      </c>
      <c r="AI195" s="200"/>
      <c r="AK195" s="200"/>
    </row>
    <row r="196" spans="1:37" s="108" customFormat="1" ht="56.25" customHeight="1">
      <c r="A196" s="194" t="s">
        <v>514</v>
      </c>
      <c r="B196" s="195" t="s">
        <v>1367</v>
      </c>
      <c r="C196" s="1145" t="s">
        <v>1368</v>
      </c>
      <c r="D196" s="1145"/>
      <c r="E196" s="1145"/>
      <c r="F196" s="196" t="s">
        <v>539</v>
      </c>
      <c r="G196" s="196"/>
      <c r="H196" s="196"/>
      <c r="I196" s="223">
        <v>0.75800000000000001</v>
      </c>
      <c r="J196" s="198"/>
      <c r="K196" s="196"/>
      <c r="L196" s="198"/>
      <c r="M196" s="196"/>
      <c r="N196" s="199"/>
      <c r="Z196" s="193"/>
      <c r="AA196" s="200" t="s">
        <v>1368</v>
      </c>
      <c r="AG196" s="200"/>
      <c r="AI196" s="200"/>
      <c r="AK196" s="200"/>
    </row>
    <row r="197" spans="1:37" s="108" customFormat="1" ht="12" customHeight="1">
      <c r="A197" s="201"/>
      <c r="B197" s="202"/>
      <c r="C197" s="1141" t="s">
        <v>2862</v>
      </c>
      <c r="D197" s="1141"/>
      <c r="E197" s="1141"/>
      <c r="F197" s="1141"/>
      <c r="G197" s="1141"/>
      <c r="H197" s="1141"/>
      <c r="I197" s="1141"/>
      <c r="J197" s="1141"/>
      <c r="K197" s="1141"/>
      <c r="L197" s="1141"/>
      <c r="M197" s="1141"/>
      <c r="N197" s="1146"/>
      <c r="Z197" s="193"/>
      <c r="AA197" s="200"/>
      <c r="AB197" s="109" t="s">
        <v>2862</v>
      </c>
      <c r="AG197" s="200"/>
      <c r="AI197" s="200"/>
      <c r="AK197" s="200"/>
    </row>
    <row r="198" spans="1:37" s="108" customFormat="1" ht="33.75" customHeight="1">
      <c r="A198" s="203"/>
      <c r="B198" s="204" t="s">
        <v>385</v>
      </c>
      <c r="C198" s="1141" t="s">
        <v>386</v>
      </c>
      <c r="D198" s="1141"/>
      <c r="E198" s="1141"/>
      <c r="F198" s="1141"/>
      <c r="G198" s="1141"/>
      <c r="H198" s="1141"/>
      <c r="I198" s="1141"/>
      <c r="J198" s="1141"/>
      <c r="K198" s="1141"/>
      <c r="L198" s="1141"/>
      <c r="M198" s="1141"/>
      <c r="N198" s="1146"/>
      <c r="Z198" s="193"/>
      <c r="AA198" s="200"/>
      <c r="AC198" s="109" t="s">
        <v>386</v>
      </c>
      <c r="AG198" s="200"/>
      <c r="AI198" s="200"/>
      <c r="AK198" s="200"/>
    </row>
    <row r="199" spans="1:37" s="108" customFormat="1" ht="12">
      <c r="A199" s="205"/>
      <c r="B199" s="206">
        <v>1</v>
      </c>
      <c r="C199" s="1141" t="s">
        <v>446</v>
      </c>
      <c r="D199" s="1141"/>
      <c r="E199" s="1141"/>
      <c r="F199" s="207"/>
      <c r="G199" s="207"/>
      <c r="H199" s="207"/>
      <c r="I199" s="207"/>
      <c r="J199" s="208">
        <v>943.28</v>
      </c>
      <c r="K199" s="209">
        <v>1.25</v>
      </c>
      <c r="L199" s="208">
        <v>893.76</v>
      </c>
      <c r="M199" s="207"/>
      <c r="N199" s="210"/>
      <c r="Z199" s="193"/>
      <c r="AA199" s="200"/>
      <c r="AD199" s="109" t="s">
        <v>446</v>
      </c>
      <c r="AG199" s="200"/>
      <c r="AI199" s="200"/>
      <c r="AK199" s="200"/>
    </row>
    <row r="200" spans="1:37" s="108" customFormat="1" ht="12">
      <c r="A200" s="205"/>
      <c r="B200" s="206">
        <v>2</v>
      </c>
      <c r="C200" s="1141" t="s">
        <v>387</v>
      </c>
      <c r="D200" s="1141"/>
      <c r="E200" s="1141"/>
      <c r="F200" s="207"/>
      <c r="G200" s="207"/>
      <c r="H200" s="207"/>
      <c r="I200" s="207"/>
      <c r="J200" s="208">
        <v>71.61</v>
      </c>
      <c r="K200" s="209">
        <v>1.25</v>
      </c>
      <c r="L200" s="208">
        <v>67.849999999999994</v>
      </c>
      <c r="M200" s="207"/>
      <c r="N200" s="210"/>
      <c r="Z200" s="193"/>
      <c r="AA200" s="200"/>
      <c r="AD200" s="109" t="s">
        <v>387</v>
      </c>
      <c r="AG200" s="200"/>
      <c r="AI200" s="200"/>
      <c r="AK200" s="200"/>
    </row>
    <row r="201" spans="1:37" s="108" customFormat="1" ht="12">
      <c r="A201" s="205"/>
      <c r="B201" s="206">
        <v>3</v>
      </c>
      <c r="C201" s="1141" t="s">
        <v>388</v>
      </c>
      <c r="D201" s="1141"/>
      <c r="E201" s="1141"/>
      <c r="F201" s="207"/>
      <c r="G201" s="207"/>
      <c r="H201" s="207"/>
      <c r="I201" s="207"/>
      <c r="J201" s="208">
        <v>8.41</v>
      </c>
      <c r="K201" s="209">
        <v>1.25</v>
      </c>
      <c r="L201" s="208">
        <v>7.97</v>
      </c>
      <c r="M201" s="207"/>
      <c r="N201" s="210"/>
      <c r="Z201" s="193"/>
      <c r="AA201" s="200"/>
      <c r="AD201" s="109" t="s">
        <v>388</v>
      </c>
      <c r="AG201" s="200"/>
      <c r="AI201" s="200"/>
      <c r="AK201" s="200"/>
    </row>
    <row r="202" spans="1:37" s="108" customFormat="1" ht="12">
      <c r="A202" s="205"/>
      <c r="B202" s="206">
        <v>4</v>
      </c>
      <c r="C202" s="1141" t="s">
        <v>447</v>
      </c>
      <c r="D202" s="1141"/>
      <c r="E202" s="1141"/>
      <c r="F202" s="207"/>
      <c r="G202" s="207"/>
      <c r="H202" s="207"/>
      <c r="I202" s="207"/>
      <c r="J202" s="220">
        <v>2631.4</v>
      </c>
      <c r="K202" s="207"/>
      <c r="L202" s="220">
        <v>1994.6</v>
      </c>
      <c r="M202" s="207"/>
      <c r="N202" s="210"/>
      <c r="Z202" s="193"/>
      <c r="AA202" s="200"/>
      <c r="AD202" s="109" t="s">
        <v>447</v>
      </c>
      <c r="AG202" s="200"/>
      <c r="AI202" s="200"/>
      <c r="AK202" s="200"/>
    </row>
    <row r="203" spans="1:37" s="108" customFormat="1" ht="12">
      <c r="A203" s="205"/>
      <c r="B203" s="204"/>
      <c r="C203" s="1141" t="s">
        <v>448</v>
      </c>
      <c r="D203" s="1141"/>
      <c r="E203" s="1141"/>
      <c r="F203" s="207" t="s">
        <v>390</v>
      </c>
      <c r="G203" s="215">
        <v>104</v>
      </c>
      <c r="H203" s="209">
        <v>1.25</v>
      </c>
      <c r="I203" s="209">
        <v>98.54</v>
      </c>
      <c r="J203" s="204"/>
      <c r="K203" s="207"/>
      <c r="L203" s="204"/>
      <c r="M203" s="207"/>
      <c r="N203" s="210"/>
      <c r="Z203" s="193"/>
      <c r="AA203" s="200"/>
      <c r="AE203" s="109" t="s">
        <v>448</v>
      </c>
      <c r="AG203" s="200"/>
      <c r="AI203" s="200"/>
      <c r="AK203" s="200"/>
    </row>
    <row r="204" spans="1:37" s="108" customFormat="1" ht="12">
      <c r="A204" s="205"/>
      <c r="B204" s="204"/>
      <c r="C204" s="1141" t="s">
        <v>389</v>
      </c>
      <c r="D204" s="1141"/>
      <c r="E204" s="1141"/>
      <c r="F204" s="207" t="s">
        <v>390</v>
      </c>
      <c r="G204" s="209">
        <v>0.65</v>
      </c>
      <c r="H204" s="209">
        <v>1.25</v>
      </c>
      <c r="I204" s="249">
        <v>0.61587499999999995</v>
      </c>
      <c r="J204" s="204"/>
      <c r="K204" s="207"/>
      <c r="L204" s="204"/>
      <c r="M204" s="207"/>
      <c r="N204" s="210"/>
      <c r="Z204" s="193"/>
      <c r="AA204" s="200"/>
      <c r="AE204" s="109" t="s">
        <v>389</v>
      </c>
      <c r="AG204" s="200"/>
      <c r="AI204" s="200"/>
      <c r="AK204" s="200"/>
    </row>
    <row r="205" spans="1:37" s="108" customFormat="1" ht="12" customHeight="1">
      <c r="A205" s="205"/>
      <c r="B205" s="204"/>
      <c r="C205" s="1150" t="s">
        <v>391</v>
      </c>
      <c r="D205" s="1150"/>
      <c r="E205" s="1150"/>
      <c r="F205" s="212"/>
      <c r="G205" s="212"/>
      <c r="H205" s="212"/>
      <c r="I205" s="212"/>
      <c r="J205" s="221">
        <v>3646.29</v>
      </c>
      <c r="K205" s="212"/>
      <c r="L205" s="221">
        <v>2956.21</v>
      </c>
      <c r="M205" s="212"/>
      <c r="N205" s="214"/>
      <c r="Z205" s="193"/>
      <c r="AA205" s="200"/>
      <c r="AF205" s="109" t="s">
        <v>391</v>
      </c>
      <c r="AG205" s="200"/>
      <c r="AI205" s="200"/>
      <c r="AK205" s="200"/>
    </row>
    <row r="206" spans="1:37" s="108" customFormat="1" ht="12">
      <c r="A206" s="205"/>
      <c r="B206" s="204"/>
      <c r="C206" s="1141" t="s">
        <v>392</v>
      </c>
      <c r="D206" s="1141"/>
      <c r="E206" s="1141"/>
      <c r="F206" s="207"/>
      <c r="G206" s="207"/>
      <c r="H206" s="207"/>
      <c r="I206" s="207"/>
      <c r="J206" s="204"/>
      <c r="K206" s="207"/>
      <c r="L206" s="208">
        <v>901.73</v>
      </c>
      <c r="M206" s="207"/>
      <c r="N206" s="210"/>
      <c r="Z206" s="193"/>
      <c r="AA206" s="200"/>
      <c r="AE206" s="109" t="s">
        <v>392</v>
      </c>
      <c r="AG206" s="200"/>
      <c r="AI206" s="200"/>
      <c r="AK206" s="200"/>
    </row>
    <row r="207" spans="1:37" s="108" customFormat="1" ht="22.5" customHeight="1">
      <c r="A207" s="205"/>
      <c r="B207" s="204" t="s">
        <v>1327</v>
      </c>
      <c r="C207" s="1141" t="s">
        <v>1328</v>
      </c>
      <c r="D207" s="1141"/>
      <c r="E207" s="1141"/>
      <c r="F207" s="207" t="s">
        <v>395</v>
      </c>
      <c r="G207" s="215">
        <v>108</v>
      </c>
      <c r="H207" s="207"/>
      <c r="I207" s="215">
        <v>108</v>
      </c>
      <c r="J207" s="204"/>
      <c r="K207" s="207"/>
      <c r="L207" s="208">
        <v>973.87</v>
      </c>
      <c r="M207" s="207"/>
      <c r="N207" s="210"/>
      <c r="Z207" s="193"/>
      <c r="AA207" s="200"/>
      <c r="AE207" s="109" t="s">
        <v>1328</v>
      </c>
      <c r="AG207" s="200"/>
      <c r="AI207" s="200"/>
      <c r="AK207" s="200"/>
    </row>
    <row r="208" spans="1:37" s="108" customFormat="1" ht="22.5" customHeight="1">
      <c r="A208" s="205"/>
      <c r="B208" s="204" t="s">
        <v>1329</v>
      </c>
      <c r="C208" s="1141" t="s">
        <v>1330</v>
      </c>
      <c r="D208" s="1141"/>
      <c r="E208" s="1141"/>
      <c r="F208" s="207" t="s">
        <v>395</v>
      </c>
      <c r="G208" s="215">
        <v>55</v>
      </c>
      <c r="H208" s="207"/>
      <c r="I208" s="215">
        <v>55</v>
      </c>
      <c r="J208" s="204"/>
      <c r="K208" s="207"/>
      <c r="L208" s="208">
        <v>495.95</v>
      </c>
      <c r="M208" s="207"/>
      <c r="N208" s="210"/>
      <c r="Z208" s="193"/>
      <c r="AA208" s="200"/>
      <c r="AE208" s="109" t="s">
        <v>1330</v>
      </c>
      <c r="AG208" s="200"/>
      <c r="AI208" s="200"/>
      <c r="AK208" s="200"/>
    </row>
    <row r="209" spans="1:37" s="108" customFormat="1" ht="12" customHeight="1">
      <c r="A209" s="216"/>
      <c r="B209" s="217"/>
      <c r="C209" s="1145" t="s">
        <v>398</v>
      </c>
      <c r="D209" s="1145"/>
      <c r="E209" s="1145"/>
      <c r="F209" s="196"/>
      <c r="G209" s="196"/>
      <c r="H209" s="196"/>
      <c r="I209" s="196"/>
      <c r="J209" s="198"/>
      <c r="K209" s="196"/>
      <c r="L209" s="222">
        <v>4426.03</v>
      </c>
      <c r="M209" s="212"/>
      <c r="N209" s="199"/>
      <c r="Z209" s="193"/>
      <c r="AA209" s="200"/>
      <c r="AG209" s="200" t="s">
        <v>398</v>
      </c>
      <c r="AI209" s="200"/>
      <c r="AK209" s="200"/>
    </row>
    <row r="210" spans="1:37" s="108" customFormat="1" ht="22.5" customHeight="1">
      <c r="A210" s="194" t="s">
        <v>517</v>
      </c>
      <c r="B210" s="195" t="s">
        <v>1370</v>
      </c>
      <c r="C210" s="1145" t="s">
        <v>1371</v>
      </c>
      <c r="D210" s="1145"/>
      <c r="E210" s="1145"/>
      <c r="F210" s="196" t="s">
        <v>307</v>
      </c>
      <c r="G210" s="196"/>
      <c r="H210" s="196"/>
      <c r="I210" s="223">
        <v>160.696</v>
      </c>
      <c r="J210" s="218">
        <v>14.8</v>
      </c>
      <c r="K210" s="196"/>
      <c r="L210" s="222">
        <v>2378.3000000000002</v>
      </c>
      <c r="M210" s="196"/>
      <c r="N210" s="199"/>
      <c r="Z210" s="193"/>
      <c r="AA210" s="200" t="s">
        <v>1371</v>
      </c>
      <c r="AG210" s="200"/>
      <c r="AI210" s="200"/>
      <c r="AK210" s="200"/>
    </row>
    <row r="211" spans="1:37" s="108" customFormat="1" ht="12" customHeight="1">
      <c r="A211" s="216"/>
      <c r="B211" s="217"/>
      <c r="C211" s="1141" t="s">
        <v>409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G211" s="200"/>
      <c r="AH211" s="109" t="s">
        <v>409</v>
      </c>
      <c r="AI211" s="200"/>
      <c r="AK211" s="200"/>
    </row>
    <row r="212" spans="1:37" s="108" customFormat="1" ht="12" customHeight="1">
      <c r="A212" s="216"/>
      <c r="B212" s="217"/>
      <c r="C212" s="1145" t="s">
        <v>398</v>
      </c>
      <c r="D212" s="1145"/>
      <c r="E212" s="1145"/>
      <c r="F212" s="196"/>
      <c r="G212" s="196"/>
      <c r="H212" s="196"/>
      <c r="I212" s="196"/>
      <c r="J212" s="198"/>
      <c r="K212" s="196"/>
      <c r="L212" s="222">
        <v>2378.3000000000002</v>
      </c>
      <c r="M212" s="212"/>
      <c r="N212" s="199"/>
      <c r="Z212" s="193"/>
      <c r="AA212" s="200"/>
      <c r="AG212" s="200" t="s">
        <v>398</v>
      </c>
      <c r="AI212" s="200"/>
      <c r="AK212" s="200"/>
    </row>
    <row r="213" spans="1:37" s="108" customFormat="1" ht="12" customHeight="1">
      <c r="A213" s="194" t="s">
        <v>519</v>
      </c>
      <c r="B213" s="195" t="s">
        <v>1365</v>
      </c>
      <c r="C213" s="1145" t="s">
        <v>1366</v>
      </c>
      <c r="D213" s="1145"/>
      <c r="E213" s="1145"/>
      <c r="F213" s="196" t="s">
        <v>486</v>
      </c>
      <c r="G213" s="196"/>
      <c r="H213" s="196"/>
      <c r="I213" s="223">
        <v>5.306</v>
      </c>
      <c r="J213" s="218">
        <v>14.14</v>
      </c>
      <c r="K213" s="196"/>
      <c r="L213" s="218">
        <v>75.03</v>
      </c>
      <c r="M213" s="196"/>
      <c r="N213" s="199"/>
      <c r="Z213" s="193"/>
      <c r="AA213" s="200" t="s">
        <v>1366</v>
      </c>
      <c r="AG213" s="200"/>
      <c r="AI213" s="200"/>
      <c r="AK213" s="200"/>
    </row>
    <row r="214" spans="1:37" s="108" customFormat="1" ht="12" customHeight="1">
      <c r="A214" s="216"/>
      <c r="B214" s="217"/>
      <c r="C214" s="1141" t="s">
        <v>409</v>
      </c>
      <c r="D214" s="1141"/>
      <c r="E214" s="1141"/>
      <c r="F214" s="1141"/>
      <c r="G214" s="1141"/>
      <c r="H214" s="1141"/>
      <c r="I214" s="1141"/>
      <c r="J214" s="1141"/>
      <c r="K214" s="1141"/>
      <c r="L214" s="1141"/>
      <c r="M214" s="1141"/>
      <c r="N214" s="1146"/>
      <c r="Z214" s="193"/>
      <c r="AA214" s="200"/>
      <c r="AG214" s="200"/>
      <c r="AH214" s="109" t="s">
        <v>409</v>
      </c>
      <c r="AI214" s="200"/>
      <c r="AK214" s="200"/>
    </row>
    <row r="215" spans="1:37" s="108" customFormat="1" ht="12" customHeight="1">
      <c r="A215" s="216"/>
      <c r="B215" s="217"/>
      <c r="C215" s="1145" t="s">
        <v>398</v>
      </c>
      <c r="D215" s="1145"/>
      <c r="E215" s="1145"/>
      <c r="F215" s="196"/>
      <c r="G215" s="196"/>
      <c r="H215" s="196"/>
      <c r="I215" s="196"/>
      <c r="J215" s="198"/>
      <c r="K215" s="196"/>
      <c r="L215" s="218">
        <v>75.03</v>
      </c>
      <c r="M215" s="212"/>
      <c r="N215" s="199"/>
      <c r="Z215" s="193"/>
      <c r="AA215" s="200"/>
      <c r="AG215" s="200" t="s">
        <v>398</v>
      </c>
      <c r="AI215" s="200"/>
      <c r="AK215" s="200"/>
    </row>
    <row r="216" spans="1:37" s="108" customFormat="1" ht="67.5" customHeight="1">
      <c r="A216" s="194" t="s">
        <v>523</v>
      </c>
      <c r="B216" s="195" t="s">
        <v>1372</v>
      </c>
      <c r="C216" s="1145" t="s">
        <v>1373</v>
      </c>
      <c r="D216" s="1145"/>
      <c r="E216" s="1145"/>
      <c r="F216" s="196" t="s">
        <v>539</v>
      </c>
      <c r="G216" s="196"/>
      <c r="H216" s="196"/>
      <c r="I216" s="197">
        <v>2.3536000000000001</v>
      </c>
      <c r="J216" s="198"/>
      <c r="K216" s="196"/>
      <c r="L216" s="198"/>
      <c r="M216" s="196"/>
      <c r="N216" s="199"/>
      <c r="Z216" s="193"/>
      <c r="AA216" s="200" t="s">
        <v>1373</v>
      </c>
      <c r="AG216" s="200"/>
      <c r="AI216" s="200"/>
      <c r="AK216" s="200"/>
    </row>
    <row r="217" spans="1:37" s="108" customFormat="1" ht="12" customHeight="1">
      <c r="A217" s="201"/>
      <c r="B217" s="202"/>
      <c r="C217" s="1141" t="s">
        <v>2863</v>
      </c>
      <c r="D217" s="1141"/>
      <c r="E217" s="1141"/>
      <c r="F217" s="1141"/>
      <c r="G217" s="1141"/>
      <c r="H217" s="1141"/>
      <c r="I217" s="1141"/>
      <c r="J217" s="1141"/>
      <c r="K217" s="1141"/>
      <c r="L217" s="1141"/>
      <c r="M217" s="1141"/>
      <c r="N217" s="1146"/>
      <c r="Z217" s="193"/>
      <c r="AA217" s="200"/>
      <c r="AB217" s="109" t="s">
        <v>2863</v>
      </c>
      <c r="AG217" s="200"/>
      <c r="AI217" s="200"/>
      <c r="AK217" s="200"/>
    </row>
    <row r="218" spans="1:37" s="108" customFormat="1" ht="33.75" customHeight="1">
      <c r="A218" s="203"/>
      <c r="B218" s="204" t="s">
        <v>385</v>
      </c>
      <c r="C218" s="1141" t="s">
        <v>386</v>
      </c>
      <c r="D218" s="1141"/>
      <c r="E218" s="1141"/>
      <c r="F218" s="1141"/>
      <c r="G218" s="1141"/>
      <c r="H218" s="1141"/>
      <c r="I218" s="1141"/>
      <c r="J218" s="1141"/>
      <c r="K218" s="1141"/>
      <c r="L218" s="1141"/>
      <c r="M218" s="1141"/>
      <c r="N218" s="1146"/>
      <c r="Z218" s="193"/>
      <c r="AA218" s="200"/>
      <c r="AC218" s="109" t="s">
        <v>386</v>
      </c>
      <c r="AG218" s="200"/>
      <c r="AI218" s="200"/>
      <c r="AK218" s="200"/>
    </row>
    <row r="219" spans="1:37" s="108" customFormat="1" ht="12">
      <c r="A219" s="205"/>
      <c r="B219" s="206">
        <v>1</v>
      </c>
      <c r="C219" s="1141" t="s">
        <v>446</v>
      </c>
      <c r="D219" s="1141"/>
      <c r="E219" s="1141"/>
      <c r="F219" s="207"/>
      <c r="G219" s="207"/>
      <c r="H219" s="207"/>
      <c r="I219" s="207"/>
      <c r="J219" s="220">
        <v>1058.0899999999999</v>
      </c>
      <c r="K219" s="209">
        <v>1.25</v>
      </c>
      <c r="L219" s="220">
        <v>3112.9</v>
      </c>
      <c r="M219" s="207"/>
      <c r="N219" s="210"/>
      <c r="Z219" s="193"/>
      <c r="AA219" s="200"/>
      <c r="AD219" s="109" t="s">
        <v>446</v>
      </c>
      <c r="AG219" s="200"/>
      <c r="AI219" s="200"/>
      <c r="AK219" s="200"/>
    </row>
    <row r="220" spans="1:37" s="108" customFormat="1" ht="12">
      <c r="A220" s="205"/>
      <c r="B220" s="206">
        <v>2</v>
      </c>
      <c r="C220" s="1141" t="s">
        <v>387</v>
      </c>
      <c r="D220" s="1141"/>
      <c r="E220" s="1141"/>
      <c r="F220" s="207"/>
      <c r="G220" s="207"/>
      <c r="H220" s="207"/>
      <c r="I220" s="207"/>
      <c r="J220" s="208">
        <v>31.75</v>
      </c>
      <c r="K220" s="209">
        <v>1.25</v>
      </c>
      <c r="L220" s="208">
        <v>93.41</v>
      </c>
      <c r="M220" s="207"/>
      <c r="N220" s="210"/>
      <c r="Z220" s="193"/>
      <c r="AA220" s="200"/>
      <c r="AD220" s="109" t="s">
        <v>387</v>
      </c>
      <c r="AG220" s="200"/>
      <c r="AI220" s="200"/>
      <c r="AK220" s="200"/>
    </row>
    <row r="221" spans="1:37" s="108" customFormat="1" ht="12">
      <c r="A221" s="205"/>
      <c r="B221" s="206">
        <v>3</v>
      </c>
      <c r="C221" s="1141" t="s">
        <v>388</v>
      </c>
      <c r="D221" s="1141"/>
      <c r="E221" s="1141"/>
      <c r="F221" s="207"/>
      <c r="G221" s="207"/>
      <c r="H221" s="207"/>
      <c r="I221" s="207"/>
      <c r="J221" s="208">
        <v>17.53</v>
      </c>
      <c r="K221" s="209">
        <v>1.25</v>
      </c>
      <c r="L221" s="208">
        <v>51.57</v>
      </c>
      <c r="M221" s="207"/>
      <c r="N221" s="210"/>
      <c r="Z221" s="193"/>
      <c r="AA221" s="200"/>
      <c r="AD221" s="109" t="s">
        <v>388</v>
      </c>
      <c r="AG221" s="200"/>
      <c r="AI221" s="200"/>
      <c r="AK221" s="200"/>
    </row>
    <row r="222" spans="1:37" s="108" customFormat="1" ht="12">
      <c r="A222" s="205"/>
      <c r="B222" s="206">
        <v>4</v>
      </c>
      <c r="C222" s="1141" t="s">
        <v>447</v>
      </c>
      <c r="D222" s="1141"/>
      <c r="E222" s="1141"/>
      <c r="F222" s="207"/>
      <c r="G222" s="207"/>
      <c r="H222" s="207"/>
      <c r="I222" s="207"/>
      <c r="J222" s="208">
        <v>1.1200000000000001</v>
      </c>
      <c r="K222" s="207"/>
      <c r="L222" s="208">
        <v>2.64</v>
      </c>
      <c r="M222" s="207"/>
      <c r="N222" s="210"/>
      <c r="Z222" s="193"/>
      <c r="AA222" s="200"/>
      <c r="AD222" s="109" t="s">
        <v>447</v>
      </c>
      <c r="AG222" s="200"/>
      <c r="AI222" s="200"/>
      <c r="AK222" s="200"/>
    </row>
    <row r="223" spans="1:37" s="108" customFormat="1" ht="12">
      <c r="A223" s="205"/>
      <c r="B223" s="204"/>
      <c r="C223" s="1141" t="s">
        <v>448</v>
      </c>
      <c r="D223" s="1141"/>
      <c r="E223" s="1141"/>
      <c r="F223" s="207" t="s">
        <v>390</v>
      </c>
      <c r="G223" s="209">
        <v>115.26</v>
      </c>
      <c r="H223" s="209">
        <v>1.25</v>
      </c>
      <c r="I223" s="252">
        <v>339.09492</v>
      </c>
      <c r="J223" s="204"/>
      <c r="K223" s="207"/>
      <c r="L223" s="204"/>
      <c r="M223" s="207"/>
      <c r="N223" s="210"/>
      <c r="Z223" s="193"/>
      <c r="AA223" s="200"/>
      <c r="AE223" s="109" t="s">
        <v>448</v>
      </c>
      <c r="AG223" s="200"/>
      <c r="AI223" s="200"/>
      <c r="AK223" s="200"/>
    </row>
    <row r="224" spans="1:37" s="108" customFormat="1" ht="12">
      <c r="A224" s="205"/>
      <c r="B224" s="204"/>
      <c r="C224" s="1141" t="s">
        <v>389</v>
      </c>
      <c r="D224" s="1141"/>
      <c r="E224" s="1141"/>
      <c r="F224" s="207" t="s">
        <v>390</v>
      </c>
      <c r="G224" s="209">
        <v>1.65</v>
      </c>
      <c r="H224" s="209">
        <v>1.25</v>
      </c>
      <c r="I224" s="250">
        <v>4.8543000000000003</v>
      </c>
      <c r="J224" s="204"/>
      <c r="K224" s="207"/>
      <c r="L224" s="204"/>
      <c r="M224" s="207"/>
      <c r="N224" s="210"/>
      <c r="Z224" s="193"/>
      <c r="AA224" s="200"/>
      <c r="AE224" s="109" t="s">
        <v>389</v>
      </c>
      <c r="AG224" s="200"/>
      <c r="AI224" s="200"/>
      <c r="AK224" s="200"/>
    </row>
    <row r="225" spans="1:37" s="108" customFormat="1" ht="12" customHeight="1">
      <c r="A225" s="205"/>
      <c r="B225" s="204"/>
      <c r="C225" s="1150" t="s">
        <v>391</v>
      </c>
      <c r="D225" s="1150"/>
      <c r="E225" s="1150"/>
      <c r="F225" s="212"/>
      <c r="G225" s="212"/>
      <c r="H225" s="212"/>
      <c r="I225" s="212"/>
      <c r="J225" s="221">
        <v>1090.96</v>
      </c>
      <c r="K225" s="212"/>
      <c r="L225" s="221">
        <v>3208.95</v>
      </c>
      <c r="M225" s="212"/>
      <c r="N225" s="214"/>
      <c r="Z225" s="193"/>
      <c r="AA225" s="200"/>
      <c r="AF225" s="109" t="s">
        <v>391</v>
      </c>
      <c r="AG225" s="200"/>
      <c r="AI225" s="200"/>
      <c r="AK225" s="200"/>
    </row>
    <row r="226" spans="1:37" s="108" customFormat="1" ht="12">
      <c r="A226" s="205"/>
      <c r="B226" s="204"/>
      <c r="C226" s="1141" t="s">
        <v>392</v>
      </c>
      <c r="D226" s="1141"/>
      <c r="E226" s="1141"/>
      <c r="F226" s="207"/>
      <c r="G226" s="207"/>
      <c r="H226" s="207"/>
      <c r="I226" s="207"/>
      <c r="J226" s="204"/>
      <c r="K226" s="207"/>
      <c r="L226" s="220">
        <v>3164.47</v>
      </c>
      <c r="M226" s="207"/>
      <c r="N226" s="210"/>
      <c r="Z226" s="193"/>
      <c r="AA226" s="200"/>
      <c r="AE226" s="109" t="s">
        <v>392</v>
      </c>
      <c r="AG226" s="200"/>
      <c r="AI226" s="200"/>
      <c r="AK226" s="200"/>
    </row>
    <row r="227" spans="1:37" s="108" customFormat="1" ht="22.5" customHeight="1">
      <c r="A227" s="205"/>
      <c r="B227" s="204" t="s">
        <v>632</v>
      </c>
      <c r="C227" s="1141" t="s">
        <v>633</v>
      </c>
      <c r="D227" s="1141"/>
      <c r="E227" s="1141"/>
      <c r="F227" s="207" t="s">
        <v>395</v>
      </c>
      <c r="G227" s="215">
        <v>100</v>
      </c>
      <c r="H227" s="207"/>
      <c r="I227" s="215">
        <v>100</v>
      </c>
      <c r="J227" s="204"/>
      <c r="K227" s="207"/>
      <c r="L227" s="220">
        <v>3164.47</v>
      </c>
      <c r="M227" s="207"/>
      <c r="N227" s="210"/>
      <c r="Z227" s="193"/>
      <c r="AA227" s="200"/>
      <c r="AE227" s="109" t="s">
        <v>633</v>
      </c>
      <c r="AG227" s="200"/>
      <c r="AI227" s="200"/>
      <c r="AK227" s="200"/>
    </row>
    <row r="228" spans="1:37" s="108" customFormat="1" ht="22.5" customHeight="1">
      <c r="A228" s="205"/>
      <c r="B228" s="204" t="s">
        <v>634</v>
      </c>
      <c r="C228" s="1141" t="s">
        <v>635</v>
      </c>
      <c r="D228" s="1141"/>
      <c r="E228" s="1141"/>
      <c r="F228" s="207" t="s">
        <v>395</v>
      </c>
      <c r="G228" s="215">
        <v>49</v>
      </c>
      <c r="H228" s="207"/>
      <c r="I228" s="215">
        <v>49</v>
      </c>
      <c r="J228" s="204"/>
      <c r="K228" s="207"/>
      <c r="L228" s="220">
        <v>1550.59</v>
      </c>
      <c r="M228" s="207"/>
      <c r="N228" s="210"/>
      <c r="Z228" s="193"/>
      <c r="AA228" s="200"/>
      <c r="AE228" s="109" t="s">
        <v>635</v>
      </c>
      <c r="AG228" s="200"/>
      <c r="AI228" s="200"/>
      <c r="AK228" s="200"/>
    </row>
    <row r="229" spans="1:37" s="108" customFormat="1" ht="12" customHeight="1">
      <c r="A229" s="216"/>
      <c r="B229" s="217"/>
      <c r="C229" s="1145" t="s">
        <v>398</v>
      </c>
      <c r="D229" s="1145"/>
      <c r="E229" s="1145"/>
      <c r="F229" s="196"/>
      <c r="G229" s="196"/>
      <c r="H229" s="196"/>
      <c r="I229" s="196"/>
      <c r="J229" s="198"/>
      <c r="K229" s="196"/>
      <c r="L229" s="222">
        <v>7924.01</v>
      </c>
      <c r="M229" s="212"/>
      <c r="N229" s="199"/>
      <c r="Z229" s="193"/>
      <c r="AA229" s="200"/>
      <c r="AG229" s="200" t="s">
        <v>398</v>
      </c>
      <c r="AI229" s="200"/>
      <c r="AK229" s="200"/>
    </row>
    <row r="230" spans="1:37" s="108" customFormat="1" ht="33.75" customHeight="1">
      <c r="A230" s="194" t="s">
        <v>526</v>
      </c>
      <c r="B230" s="195" t="s">
        <v>1375</v>
      </c>
      <c r="C230" s="1145" t="s">
        <v>1376</v>
      </c>
      <c r="D230" s="1145"/>
      <c r="E230" s="1145"/>
      <c r="F230" s="196" t="s">
        <v>307</v>
      </c>
      <c r="G230" s="196"/>
      <c r="H230" s="196"/>
      <c r="I230" s="247">
        <v>235.36</v>
      </c>
      <c r="J230" s="218">
        <v>77.78</v>
      </c>
      <c r="K230" s="196"/>
      <c r="L230" s="222">
        <v>18306.3</v>
      </c>
      <c r="M230" s="196"/>
      <c r="N230" s="199"/>
      <c r="Z230" s="193"/>
      <c r="AA230" s="200" t="s">
        <v>1376</v>
      </c>
      <c r="AG230" s="200"/>
      <c r="AI230" s="200"/>
      <c r="AK230" s="200"/>
    </row>
    <row r="231" spans="1:37" s="108" customFormat="1" ht="12" customHeight="1">
      <c r="A231" s="216"/>
      <c r="B231" s="217"/>
      <c r="C231" s="1141" t="s">
        <v>409</v>
      </c>
      <c r="D231" s="1141"/>
      <c r="E231" s="1141"/>
      <c r="F231" s="1141"/>
      <c r="G231" s="1141"/>
      <c r="H231" s="1141"/>
      <c r="I231" s="1141"/>
      <c r="J231" s="1141"/>
      <c r="K231" s="1141"/>
      <c r="L231" s="1141"/>
      <c r="M231" s="1141"/>
      <c r="N231" s="1146"/>
      <c r="Z231" s="193"/>
      <c r="AA231" s="200"/>
      <c r="AG231" s="200"/>
      <c r="AH231" s="109" t="s">
        <v>409</v>
      </c>
      <c r="AI231" s="200"/>
      <c r="AK231" s="200"/>
    </row>
    <row r="232" spans="1:37" s="108" customFormat="1" ht="12" customHeight="1">
      <c r="A232" s="216"/>
      <c r="B232" s="217"/>
      <c r="C232" s="1145" t="s">
        <v>398</v>
      </c>
      <c r="D232" s="1145"/>
      <c r="E232" s="1145"/>
      <c r="F232" s="196"/>
      <c r="G232" s="196"/>
      <c r="H232" s="196"/>
      <c r="I232" s="196"/>
      <c r="J232" s="198"/>
      <c r="K232" s="196"/>
      <c r="L232" s="222">
        <v>18306.3</v>
      </c>
      <c r="M232" s="212"/>
      <c r="N232" s="199"/>
      <c r="Z232" s="193"/>
      <c r="AA232" s="200"/>
      <c r="AG232" s="200" t="s">
        <v>398</v>
      </c>
      <c r="AI232" s="200"/>
      <c r="AK232" s="200"/>
    </row>
    <row r="233" spans="1:37" s="108" customFormat="1" ht="12" customHeight="1">
      <c r="A233" s="194" t="s">
        <v>528</v>
      </c>
      <c r="B233" s="195" t="s">
        <v>1377</v>
      </c>
      <c r="C233" s="1145" t="s">
        <v>1378</v>
      </c>
      <c r="D233" s="1145"/>
      <c r="E233" s="1145"/>
      <c r="F233" s="196" t="s">
        <v>472</v>
      </c>
      <c r="G233" s="196"/>
      <c r="H233" s="196"/>
      <c r="I233" s="219">
        <v>0.11768000000000001</v>
      </c>
      <c r="J233" s="222">
        <v>7159.36</v>
      </c>
      <c r="K233" s="196"/>
      <c r="L233" s="218">
        <v>842.51</v>
      </c>
      <c r="M233" s="196"/>
      <c r="N233" s="199"/>
      <c r="Z233" s="193"/>
      <c r="AA233" s="200" t="s">
        <v>1378</v>
      </c>
      <c r="AG233" s="200"/>
      <c r="AI233" s="200"/>
      <c r="AK233" s="200"/>
    </row>
    <row r="234" spans="1:37" s="108" customFormat="1" ht="12" customHeight="1">
      <c r="A234" s="216"/>
      <c r="B234" s="217"/>
      <c r="C234" s="1141" t="s">
        <v>409</v>
      </c>
      <c r="D234" s="1141"/>
      <c r="E234" s="1141"/>
      <c r="F234" s="1141"/>
      <c r="G234" s="1141"/>
      <c r="H234" s="1141"/>
      <c r="I234" s="1141"/>
      <c r="J234" s="1141"/>
      <c r="K234" s="1141"/>
      <c r="L234" s="1141"/>
      <c r="M234" s="1141"/>
      <c r="N234" s="1146"/>
      <c r="Z234" s="193"/>
      <c r="AA234" s="200"/>
      <c r="AG234" s="200"/>
      <c r="AH234" s="109" t="s">
        <v>409</v>
      </c>
      <c r="AI234" s="200"/>
      <c r="AK234" s="200"/>
    </row>
    <row r="235" spans="1:37" s="108" customFormat="1" ht="12" customHeight="1">
      <c r="A235" s="216"/>
      <c r="B235" s="217"/>
      <c r="C235" s="1145" t="s">
        <v>398</v>
      </c>
      <c r="D235" s="1145"/>
      <c r="E235" s="1145"/>
      <c r="F235" s="196"/>
      <c r="G235" s="196"/>
      <c r="H235" s="196"/>
      <c r="I235" s="196"/>
      <c r="J235" s="198"/>
      <c r="K235" s="196"/>
      <c r="L235" s="218">
        <v>842.51</v>
      </c>
      <c r="M235" s="212"/>
      <c r="N235" s="199"/>
      <c r="Z235" s="193"/>
      <c r="AA235" s="200"/>
      <c r="AG235" s="200" t="s">
        <v>398</v>
      </c>
      <c r="AI235" s="200"/>
      <c r="AK235" s="200"/>
    </row>
    <row r="236" spans="1:37" s="108" customFormat="1" ht="22.5" customHeight="1">
      <c r="A236" s="194" t="s">
        <v>530</v>
      </c>
      <c r="B236" s="195" t="s">
        <v>637</v>
      </c>
      <c r="C236" s="1145" t="s">
        <v>638</v>
      </c>
      <c r="D236" s="1145"/>
      <c r="E236" s="1145"/>
      <c r="F236" s="196" t="s">
        <v>472</v>
      </c>
      <c r="G236" s="196"/>
      <c r="H236" s="196"/>
      <c r="I236" s="197">
        <v>0.88260000000000005</v>
      </c>
      <c r="J236" s="222">
        <v>4316</v>
      </c>
      <c r="K236" s="196"/>
      <c r="L236" s="222">
        <v>3809.3</v>
      </c>
      <c r="M236" s="196"/>
      <c r="N236" s="199"/>
      <c r="Z236" s="193"/>
      <c r="AA236" s="200" t="s">
        <v>638</v>
      </c>
      <c r="AG236" s="200"/>
      <c r="AI236" s="200"/>
      <c r="AK236" s="200"/>
    </row>
    <row r="237" spans="1:37" s="108" customFormat="1" ht="12" customHeight="1">
      <c r="A237" s="216"/>
      <c r="B237" s="217"/>
      <c r="C237" s="1141" t="s">
        <v>409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  <c r="Z237" s="193"/>
      <c r="AA237" s="200"/>
      <c r="AG237" s="200"/>
      <c r="AH237" s="109" t="s">
        <v>409</v>
      </c>
      <c r="AI237" s="200"/>
      <c r="AK237" s="200"/>
    </row>
    <row r="238" spans="1:37" s="108" customFormat="1" ht="12" customHeight="1">
      <c r="A238" s="216"/>
      <c r="B238" s="217"/>
      <c r="C238" s="1145" t="s">
        <v>398</v>
      </c>
      <c r="D238" s="1145"/>
      <c r="E238" s="1145"/>
      <c r="F238" s="196"/>
      <c r="G238" s="196"/>
      <c r="H238" s="196"/>
      <c r="I238" s="196"/>
      <c r="J238" s="198"/>
      <c r="K238" s="196"/>
      <c r="L238" s="222">
        <v>3809.3</v>
      </c>
      <c r="M238" s="212"/>
      <c r="N238" s="199"/>
      <c r="Z238" s="193"/>
      <c r="AA238" s="200"/>
      <c r="AG238" s="200" t="s">
        <v>398</v>
      </c>
      <c r="AI238" s="200"/>
      <c r="AK238" s="200"/>
    </row>
    <row r="239" spans="1:37" s="108" customFormat="1" ht="33.75" customHeight="1">
      <c r="A239" s="194" t="s">
        <v>536</v>
      </c>
      <c r="B239" s="195" t="s">
        <v>1379</v>
      </c>
      <c r="C239" s="1145" t="s">
        <v>1380</v>
      </c>
      <c r="D239" s="1145"/>
      <c r="E239" s="1145"/>
      <c r="F239" s="196" t="s">
        <v>539</v>
      </c>
      <c r="G239" s="196"/>
      <c r="H239" s="196"/>
      <c r="I239" s="197">
        <v>2.2877999999999998</v>
      </c>
      <c r="J239" s="198"/>
      <c r="K239" s="196"/>
      <c r="L239" s="198"/>
      <c r="M239" s="196"/>
      <c r="N239" s="199"/>
      <c r="Z239" s="193"/>
      <c r="AA239" s="200" t="s">
        <v>1380</v>
      </c>
      <c r="AG239" s="200"/>
      <c r="AI239" s="200"/>
      <c r="AK239" s="200"/>
    </row>
    <row r="240" spans="1:37" s="108" customFormat="1" ht="12" customHeight="1">
      <c r="A240" s="201"/>
      <c r="B240" s="202"/>
      <c r="C240" s="1141" t="s">
        <v>2864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B240" s="109" t="s">
        <v>2864</v>
      </c>
      <c r="AG240" s="200"/>
      <c r="AI240" s="200"/>
      <c r="AK240" s="200"/>
    </row>
    <row r="241" spans="1:37" s="108" customFormat="1" ht="33.75" customHeight="1">
      <c r="A241" s="203"/>
      <c r="B241" s="204" t="s">
        <v>385</v>
      </c>
      <c r="C241" s="1141" t="s">
        <v>386</v>
      </c>
      <c r="D241" s="1141"/>
      <c r="E241" s="1141"/>
      <c r="F241" s="1141"/>
      <c r="G241" s="1141"/>
      <c r="H241" s="1141"/>
      <c r="I241" s="1141"/>
      <c r="J241" s="1141"/>
      <c r="K241" s="1141"/>
      <c r="L241" s="1141"/>
      <c r="M241" s="1141"/>
      <c r="N241" s="1146"/>
      <c r="Z241" s="193"/>
      <c r="AA241" s="200"/>
      <c r="AC241" s="109" t="s">
        <v>386</v>
      </c>
      <c r="AG241" s="200"/>
      <c r="AI241" s="200"/>
      <c r="AK241" s="200"/>
    </row>
    <row r="242" spans="1:37" s="108" customFormat="1" ht="12">
      <c r="A242" s="205"/>
      <c r="B242" s="206">
        <v>1</v>
      </c>
      <c r="C242" s="1141" t="s">
        <v>446</v>
      </c>
      <c r="D242" s="1141"/>
      <c r="E242" s="1141"/>
      <c r="F242" s="207"/>
      <c r="G242" s="207"/>
      <c r="H242" s="207"/>
      <c r="I242" s="207"/>
      <c r="J242" s="208">
        <v>349.83</v>
      </c>
      <c r="K242" s="209">
        <v>1.25</v>
      </c>
      <c r="L242" s="220">
        <v>1000.43</v>
      </c>
      <c r="M242" s="207"/>
      <c r="N242" s="210"/>
      <c r="Z242" s="193"/>
      <c r="AA242" s="200"/>
      <c r="AD242" s="109" t="s">
        <v>446</v>
      </c>
      <c r="AG242" s="200"/>
      <c r="AI242" s="200"/>
      <c r="AK242" s="200"/>
    </row>
    <row r="243" spans="1:37" s="108" customFormat="1" ht="12">
      <c r="A243" s="205"/>
      <c r="B243" s="206">
        <v>2</v>
      </c>
      <c r="C243" s="1141" t="s">
        <v>387</v>
      </c>
      <c r="D243" s="1141"/>
      <c r="E243" s="1141"/>
      <c r="F243" s="207"/>
      <c r="G243" s="207"/>
      <c r="H243" s="207"/>
      <c r="I243" s="207"/>
      <c r="J243" s="208">
        <v>10.49</v>
      </c>
      <c r="K243" s="209">
        <v>1.25</v>
      </c>
      <c r="L243" s="208">
        <v>30</v>
      </c>
      <c r="M243" s="207"/>
      <c r="N243" s="210"/>
      <c r="Z243" s="193"/>
      <c r="AA243" s="200"/>
      <c r="AD243" s="109" t="s">
        <v>387</v>
      </c>
      <c r="AG243" s="200"/>
      <c r="AI243" s="200"/>
      <c r="AK243" s="200"/>
    </row>
    <row r="244" spans="1:37" s="108" customFormat="1" ht="12">
      <c r="A244" s="205"/>
      <c r="B244" s="206">
        <v>3</v>
      </c>
      <c r="C244" s="1141" t="s">
        <v>388</v>
      </c>
      <c r="D244" s="1141"/>
      <c r="E244" s="1141"/>
      <c r="F244" s="207"/>
      <c r="G244" s="207"/>
      <c r="H244" s="207"/>
      <c r="I244" s="207"/>
      <c r="J244" s="208">
        <v>2.0099999999999998</v>
      </c>
      <c r="K244" s="209">
        <v>1.25</v>
      </c>
      <c r="L244" s="208">
        <v>5.75</v>
      </c>
      <c r="M244" s="207"/>
      <c r="N244" s="210"/>
      <c r="Z244" s="193"/>
      <c r="AA244" s="200"/>
      <c r="AD244" s="109" t="s">
        <v>388</v>
      </c>
      <c r="AG244" s="200"/>
      <c r="AI244" s="200"/>
      <c r="AK244" s="200"/>
    </row>
    <row r="245" spans="1:37" s="108" customFormat="1" ht="12">
      <c r="A245" s="205"/>
      <c r="B245" s="206">
        <v>4</v>
      </c>
      <c r="C245" s="1141" t="s">
        <v>447</v>
      </c>
      <c r="D245" s="1141"/>
      <c r="E245" s="1141"/>
      <c r="F245" s="207"/>
      <c r="G245" s="207"/>
      <c r="H245" s="207"/>
      <c r="I245" s="207"/>
      <c r="J245" s="208">
        <v>280.3</v>
      </c>
      <c r="K245" s="207"/>
      <c r="L245" s="208">
        <v>641.27</v>
      </c>
      <c r="M245" s="207"/>
      <c r="N245" s="210"/>
      <c r="Z245" s="193"/>
      <c r="AA245" s="200"/>
      <c r="AD245" s="109" t="s">
        <v>447</v>
      </c>
      <c r="AG245" s="200"/>
      <c r="AI245" s="200"/>
      <c r="AK245" s="200"/>
    </row>
    <row r="246" spans="1:37" s="108" customFormat="1" ht="12">
      <c r="A246" s="205"/>
      <c r="B246" s="204"/>
      <c r="C246" s="1141" t="s">
        <v>448</v>
      </c>
      <c r="D246" s="1141"/>
      <c r="E246" s="1141"/>
      <c r="F246" s="207" t="s">
        <v>390</v>
      </c>
      <c r="G246" s="215">
        <v>39</v>
      </c>
      <c r="H246" s="209">
        <v>1.25</v>
      </c>
      <c r="I246" s="252">
        <v>111.53025</v>
      </c>
      <c r="J246" s="204"/>
      <c r="K246" s="207"/>
      <c r="L246" s="204"/>
      <c r="M246" s="207"/>
      <c r="N246" s="210"/>
      <c r="Z246" s="193"/>
      <c r="AA246" s="200"/>
      <c r="AE246" s="109" t="s">
        <v>448</v>
      </c>
      <c r="AG246" s="200"/>
      <c r="AI246" s="200"/>
      <c r="AK246" s="200"/>
    </row>
    <row r="247" spans="1:37" s="108" customFormat="1" ht="12">
      <c r="A247" s="205"/>
      <c r="B247" s="204"/>
      <c r="C247" s="1141" t="s">
        <v>389</v>
      </c>
      <c r="D247" s="1141"/>
      <c r="E247" s="1141"/>
      <c r="F247" s="207" t="s">
        <v>390</v>
      </c>
      <c r="G247" s="209">
        <v>0.17</v>
      </c>
      <c r="H247" s="209">
        <v>1.25</v>
      </c>
      <c r="I247" s="211">
        <v>0.48615750000000002</v>
      </c>
      <c r="J247" s="204"/>
      <c r="K247" s="207"/>
      <c r="L247" s="204"/>
      <c r="M247" s="207"/>
      <c r="N247" s="210"/>
      <c r="Z247" s="193"/>
      <c r="AA247" s="200"/>
      <c r="AE247" s="109" t="s">
        <v>389</v>
      </c>
      <c r="AG247" s="200"/>
      <c r="AI247" s="200"/>
      <c r="AK247" s="200"/>
    </row>
    <row r="248" spans="1:37" s="108" customFormat="1" ht="12" customHeight="1">
      <c r="A248" s="205"/>
      <c r="B248" s="204"/>
      <c r="C248" s="1150" t="s">
        <v>391</v>
      </c>
      <c r="D248" s="1150"/>
      <c r="E248" s="1150"/>
      <c r="F248" s="212"/>
      <c r="G248" s="212"/>
      <c r="H248" s="212"/>
      <c r="I248" s="212"/>
      <c r="J248" s="213">
        <v>640.62</v>
      </c>
      <c r="K248" s="212"/>
      <c r="L248" s="221">
        <v>1671.7</v>
      </c>
      <c r="M248" s="212"/>
      <c r="N248" s="214"/>
      <c r="Z248" s="193"/>
      <c r="AA248" s="200"/>
      <c r="AF248" s="109" t="s">
        <v>391</v>
      </c>
      <c r="AG248" s="200"/>
      <c r="AI248" s="200"/>
      <c r="AK248" s="200"/>
    </row>
    <row r="249" spans="1:37" s="108" customFormat="1" ht="12">
      <c r="A249" s="205"/>
      <c r="B249" s="204"/>
      <c r="C249" s="1141" t="s">
        <v>392</v>
      </c>
      <c r="D249" s="1141"/>
      <c r="E249" s="1141"/>
      <c r="F249" s="207"/>
      <c r="G249" s="207"/>
      <c r="H249" s="207"/>
      <c r="I249" s="207"/>
      <c r="J249" s="204"/>
      <c r="K249" s="207"/>
      <c r="L249" s="220">
        <v>1006.18</v>
      </c>
      <c r="M249" s="207"/>
      <c r="N249" s="210"/>
      <c r="Z249" s="193"/>
      <c r="AA249" s="200"/>
      <c r="AE249" s="109" t="s">
        <v>392</v>
      </c>
      <c r="AG249" s="200"/>
      <c r="AI249" s="200"/>
      <c r="AK249" s="200"/>
    </row>
    <row r="250" spans="1:37" s="108" customFormat="1" ht="22.5" customHeight="1">
      <c r="A250" s="205"/>
      <c r="B250" s="204" t="s">
        <v>632</v>
      </c>
      <c r="C250" s="1141" t="s">
        <v>633</v>
      </c>
      <c r="D250" s="1141"/>
      <c r="E250" s="1141"/>
      <c r="F250" s="207" t="s">
        <v>395</v>
      </c>
      <c r="G250" s="215">
        <v>100</v>
      </c>
      <c r="H250" s="207"/>
      <c r="I250" s="215">
        <v>100</v>
      </c>
      <c r="J250" s="204"/>
      <c r="K250" s="207"/>
      <c r="L250" s="220">
        <v>1006.18</v>
      </c>
      <c r="M250" s="207"/>
      <c r="N250" s="210"/>
      <c r="Z250" s="193"/>
      <c r="AA250" s="200"/>
      <c r="AE250" s="109" t="s">
        <v>633</v>
      </c>
      <c r="AG250" s="200"/>
      <c r="AI250" s="200"/>
      <c r="AK250" s="200"/>
    </row>
    <row r="251" spans="1:37" s="108" customFormat="1" ht="22.5" customHeight="1">
      <c r="A251" s="205"/>
      <c r="B251" s="204" t="s">
        <v>634</v>
      </c>
      <c r="C251" s="1141" t="s">
        <v>635</v>
      </c>
      <c r="D251" s="1141"/>
      <c r="E251" s="1141"/>
      <c r="F251" s="207" t="s">
        <v>395</v>
      </c>
      <c r="G251" s="215">
        <v>49</v>
      </c>
      <c r="H251" s="207"/>
      <c r="I251" s="215">
        <v>49</v>
      </c>
      <c r="J251" s="204"/>
      <c r="K251" s="207"/>
      <c r="L251" s="208">
        <v>493.03</v>
      </c>
      <c r="M251" s="207"/>
      <c r="N251" s="210"/>
      <c r="Z251" s="193"/>
      <c r="AA251" s="200"/>
      <c r="AE251" s="109" t="s">
        <v>635</v>
      </c>
      <c r="AG251" s="200"/>
      <c r="AI251" s="200"/>
      <c r="AK251" s="200"/>
    </row>
    <row r="252" spans="1:37" s="108" customFormat="1" ht="12" customHeight="1">
      <c r="A252" s="216"/>
      <c r="B252" s="217"/>
      <c r="C252" s="1145" t="s">
        <v>398</v>
      </c>
      <c r="D252" s="1145"/>
      <c r="E252" s="1145"/>
      <c r="F252" s="196"/>
      <c r="G252" s="196"/>
      <c r="H252" s="196"/>
      <c r="I252" s="196"/>
      <c r="J252" s="198"/>
      <c r="K252" s="196"/>
      <c r="L252" s="222">
        <v>3170.91</v>
      </c>
      <c r="M252" s="212"/>
      <c r="N252" s="199"/>
      <c r="Z252" s="193"/>
      <c r="AA252" s="200"/>
      <c r="AG252" s="200" t="s">
        <v>398</v>
      </c>
      <c r="AI252" s="200"/>
      <c r="AK252" s="200"/>
    </row>
    <row r="253" spans="1:37" s="108" customFormat="1" ht="22.5" customHeight="1">
      <c r="A253" s="194" t="s">
        <v>545</v>
      </c>
      <c r="B253" s="195" t="s">
        <v>1382</v>
      </c>
      <c r="C253" s="1145" t="s">
        <v>1383</v>
      </c>
      <c r="D253" s="1145"/>
      <c r="E253" s="1145"/>
      <c r="F253" s="196" t="s">
        <v>472</v>
      </c>
      <c r="G253" s="196"/>
      <c r="H253" s="196"/>
      <c r="I253" s="255">
        <v>0.14413100000000001</v>
      </c>
      <c r="J253" s="222">
        <v>20930.400000000001</v>
      </c>
      <c r="K253" s="196"/>
      <c r="L253" s="222">
        <v>3016.72</v>
      </c>
      <c r="M253" s="196"/>
      <c r="N253" s="199"/>
      <c r="Z253" s="193"/>
      <c r="AA253" s="200" t="s">
        <v>1383</v>
      </c>
      <c r="AG253" s="200"/>
      <c r="AI253" s="200"/>
      <c r="AK253" s="200"/>
    </row>
    <row r="254" spans="1:37" s="108" customFormat="1" ht="12" customHeight="1">
      <c r="A254" s="216"/>
      <c r="B254" s="217"/>
      <c r="C254" s="1141" t="s">
        <v>409</v>
      </c>
      <c r="D254" s="1141"/>
      <c r="E254" s="1141"/>
      <c r="F254" s="1141"/>
      <c r="G254" s="1141"/>
      <c r="H254" s="1141"/>
      <c r="I254" s="1141"/>
      <c r="J254" s="1141"/>
      <c r="K254" s="1141"/>
      <c r="L254" s="1141"/>
      <c r="M254" s="1141"/>
      <c r="N254" s="1146"/>
      <c r="Z254" s="193"/>
      <c r="AA254" s="200"/>
      <c r="AG254" s="200"/>
      <c r="AH254" s="109" t="s">
        <v>409</v>
      </c>
      <c r="AI254" s="200"/>
      <c r="AK254" s="200"/>
    </row>
    <row r="255" spans="1:37" s="108" customFormat="1" ht="12" customHeight="1">
      <c r="A255" s="216"/>
      <c r="B255" s="217"/>
      <c r="C255" s="1145" t="s">
        <v>398</v>
      </c>
      <c r="D255" s="1145"/>
      <c r="E255" s="1145"/>
      <c r="F255" s="196"/>
      <c r="G255" s="196"/>
      <c r="H255" s="196"/>
      <c r="I255" s="196"/>
      <c r="J255" s="198"/>
      <c r="K255" s="196"/>
      <c r="L255" s="222">
        <v>3016.72</v>
      </c>
      <c r="M255" s="212"/>
      <c r="N255" s="199"/>
      <c r="Z255" s="193"/>
      <c r="AA255" s="200"/>
      <c r="AG255" s="200" t="s">
        <v>398</v>
      </c>
      <c r="AI255" s="200"/>
      <c r="AK255" s="200"/>
    </row>
    <row r="256" spans="1:37" s="108" customFormat="1" ht="1.5" customHeight="1">
      <c r="A256" s="224"/>
      <c r="B256" s="217"/>
      <c r="C256" s="217"/>
      <c r="D256" s="217"/>
      <c r="E256" s="217"/>
      <c r="F256" s="225"/>
      <c r="G256" s="225"/>
      <c r="H256" s="225"/>
      <c r="I256" s="225"/>
      <c r="J256" s="226"/>
      <c r="K256" s="225"/>
      <c r="L256" s="226"/>
      <c r="M256" s="207"/>
      <c r="N256" s="226"/>
      <c r="Z256" s="193"/>
      <c r="AA256" s="200"/>
      <c r="AG256" s="200"/>
      <c r="AI256" s="200"/>
      <c r="AK256" s="200"/>
    </row>
    <row r="257" spans="1:37" s="108" customFormat="1" ht="12" customHeight="1">
      <c r="A257" s="227"/>
      <c r="B257" s="198"/>
      <c r="C257" s="1145" t="s">
        <v>1384</v>
      </c>
      <c r="D257" s="1145"/>
      <c r="E257" s="1145"/>
      <c r="F257" s="1145"/>
      <c r="G257" s="1145"/>
      <c r="H257" s="1145"/>
      <c r="I257" s="1145"/>
      <c r="J257" s="1145"/>
      <c r="K257" s="1145"/>
      <c r="L257" s="228"/>
      <c r="M257" s="229"/>
      <c r="N257" s="230"/>
      <c r="Z257" s="193"/>
      <c r="AA257" s="200"/>
      <c r="AG257" s="200"/>
      <c r="AI257" s="200" t="s">
        <v>1384</v>
      </c>
      <c r="AK257" s="200"/>
    </row>
    <row r="258" spans="1:37" s="108" customFormat="1" ht="12" customHeight="1">
      <c r="A258" s="231"/>
      <c r="B258" s="204"/>
      <c r="C258" s="1141" t="s">
        <v>416</v>
      </c>
      <c r="D258" s="1141"/>
      <c r="E258" s="1141"/>
      <c r="F258" s="1141"/>
      <c r="G258" s="1141"/>
      <c r="H258" s="1141"/>
      <c r="I258" s="1141"/>
      <c r="J258" s="1141"/>
      <c r="K258" s="1141"/>
      <c r="L258" s="232">
        <v>52140.41</v>
      </c>
      <c r="M258" s="233"/>
      <c r="N258" s="234"/>
      <c r="Z258" s="193"/>
      <c r="AA258" s="200"/>
      <c r="AG258" s="200"/>
      <c r="AI258" s="200"/>
      <c r="AJ258" s="109" t="s">
        <v>416</v>
      </c>
      <c r="AK258" s="200"/>
    </row>
    <row r="259" spans="1:37" s="108" customFormat="1" ht="12" customHeight="1">
      <c r="A259" s="231"/>
      <c r="B259" s="204"/>
      <c r="C259" s="1141" t="s">
        <v>417</v>
      </c>
      <c r="D259" s="1141"/>
      <c r="E259" s="1141"/>
      <c r="F259" s="1141"/>
      <c r="G259" s="1141"/>
      <c r="H259" s="1141"/>
      <c r="I259" s="1141"/>
      <c r="J259" s="1141"/>
      <c r="K259" s="1141"/>
      <c r="L259" s="236"/>
      <c r="M259" s="233"/>
      <c r="N259" s="234"/>
      <c r="Z259" s="193"/>
      <c r="AA259" s="200"/>
      <c r="AG259" s="200"/>
      <c r="AI259" s="200"/>
      <c r="AJ259" s="109" t="s">
        <v>417</v>
      </c>
      <c r="AK259" s="200"/>
    </row>
    <row r="260" spans="1:37" s="108" customFormat="1" ht="12" customHeight="1">
      <c r="A260" s="231"/>
      <c r="B260" s="204"/>
      <c r="C260" s="1141" t="s">
        <v>488</v>
      </c>
      <c r="D260" s="1141"/>
      <c r="E260" s="1141"/>
      <c r="F260" s="1141"/>
      <c r="G260" s="1141"/>
      <c r="H260" s="1141"/>
      <c r="I260" s="1141"/>
      <c r="J260" s="1141"/>
      <c r="K260" s="1141"/>
      <c r="L260" s="232">
        <v>7537.17</v>
      </c>
      <c r="M260" s="233"/>
      <c r="N260" s="234"/>
      <c r="Z260" s="193"/>
      <c r="AA260" s="200"/>
      <c r="AG260" s="200"/>
      <c r="AI260" s="200"/>
      <c r="AJ260" s="109" t="s">
        <v>488</v>
      </c>
      <c r="AK260" s="200"/>
    </row>
    <row r="261" spans="1:37" s="108" customFormat="1" ht="12" customHeight="1">
      <c r="A261" s="231"/>
      <c r="B261" s="204"/>
      <c r="C261" s="1141" t="s">
        <v>418</v>
      </c>
      <c r="D261" s="1141"/>
      <c r="E261" s="1141"/>
      <c r="F261" s="1141"/>
      <c r="G261" s="1141"/>
      <c r="H261" s="1141"/>
      <c r="I261" s="1141"/>
      <c r="J261" s="1141"/>
      <c r="K261" s="1141"/>
      <c r="L261" s="257">
        <v>735.92</v>
      </c>
      <c r="M261" s="233"/>
      <c r="N261" s="234"/>
      <c r="Z261" s="193"/>
      <c r="AA261" s="200"/>
      <c r="AG261" s="200"/>
      <c r="AI261" s="200"/>
      <c r="AJ261" s="109" t="s">
        <v>418</v>
      </c>
      <c r="AK261" s="200"/>
    </row>
    <row r="262" spans="1:37" s="108" customFormat="1" ht="12" customHeight="1">
      <c r="A262" s="231"/>
      <c r="B262" s="204"/>
      <c r="C262" s="1141" t="s">
        <v>419</v>
      </c>
      <c r="D262" s="1141"/>
      <c r="E262" s="1141"/>
      <c r="F262" s="1141"/>
      <c r="G262" s="1141"/>
      <c r="H262" s="1141"/>
      <c r="I262" s="1141"/>
      <c r="J262" s="1141"/>
      <c r="K262" s="1141"/>
      <c r="L262" s="257">
        <v>165.69</v>
      </c>
      <c r="M262" s="233"/>
      <c r="N262" s="234"/>
      <c r="Z262" s="193"/>
      <c r="AA262" s="200"/>
      <c r="AG262" s="200"/>
      <c r="AI262" s="200"/>
      <c r="AJ262" s="109" t="s">
        <v>419</v>
      </c>
      <c r="AK262" s="200"/>
    </row>
    <row r="263" spans="1:37" s="108" customFormat="1" ht="12" customHeight="1">
      <c r="A263" s="231"/>
      <c r="B263" s="204"/>
      <c r="C263" s="1141" t="s">
        <v>420</v>
      </c>
      <c r="D263" s="1141"/>
      <c r="E263" s="1141"/>
      <c r="F263" s="1141"/>
      <c r="G263" s="1141"/>
      <c r="H263" s="1141"/>
      <c r="I263" s="1141"/>
      <c r="J263" s="1141"/>
      <c r="K263" s="1141"/>
      <c r="L263" s="232">
        <v>43867.32</v>
      </c>
      <c r="M263" s="233"/>
      <c r="N263" s="234"/>
      <c r="Z263" s="193"/>
      <c r="AA263" s="200"/>
      <c r="AG263" s="200"/>
      <c r="AI263" s="200"/>
      <c r="AJ263" s="109" t="s">
        <v>420</v>
      </c>
      <c r="AK263" s="200"/>
    </row>
    <row r="264" spans="1:37" s="108" customFormat="1" ht="12" customHeight="1">
      <c r="A264" s="231"/>
      <c r="B264" s="204"/>
      <c r="C264" s="1141" t="s">
        <v>421</v>
      </c>
      <c r="D264" s="1141"/>
      <c r="E264" s="1141"/>
      <c r="F264" s="1141"/>
      <c r="G264" s="1141"/>
      <c r="H264" s="1141"/>
      <c r="I264" s="1141"/>
      <c r="J264" s="1141"/>
      <c r="K264" s="1141"/>
      <c r="L264" s="232">
        <v>63904.88</v>
      </c>
      <c r="M264" s="233"/>
      <c r="N264" s="234"/>
      <c r="Z264" s="193"/>
      <c r="AA264" s="200"/>
      <c r="AG264" s="200"/>
      <c r="AI264" s="200"/>
      <c r="AJ264" s="109" t="s">
        <v>421</v>
      </c>
      <c r="AK264" s="200"/>
    </row>
    <row r="265" spans="1:37" s="108" customFormat="1" ht="12" customHeight="1">
      <c r="A265" s="231"/>
      <c r="B265" s="204"/>
      <c r="C265" s="1141" t="s">
        <v>417</v>
      </c>
      <c r="D265" s="1141"/>
      <c r="E265" s="1141"/>
      <c r="F265" s="1141"/>
      <c r="G265" s="1141"/>
      <c r="H265" s="1141"/>
      <c r="I265" s="1141"/>
      <c r="J265" s="1141"/>
      <c r="K265" s="1141"/>
      <c r="L265" s="236"/>
      <c r="M265" s="233"/>
      <c r="N265" s="234"/>
      <c r="Z265" s="193"/>
      <c r="AA265" s="200"/>
      <c r="AG265" s="200"/>
      <c r="AI265" s="200"/>
      <c r="AJ265" s="109" t="s">
        <v>417</v>
      </c>
      <c r="AK265" s="200"/>
    </row>
    <row r="266" spans="1:37" s="108" customFormat="1" ht="12" customHeight="1">
      <c r="A266" s="231"/>
      <c r="B266" s="204"/>
      <c r="C266" s="1141" t="s">
        <v>489</v>
      </c>
      <c r="D266" s="1141"/>
      <c r="E266" s="1141"/>
      <c r="F266" s="1141"/>
      <c r="G266" s="1141"/>
      <c r="H266" s="1141"/>
      <c r="I266" s="1141"/>
      <c r="J266" s="1141"/>
      <c r="K266" s="1141"/>
      <c r="L266" s="232">
        <v>7537.17</v>
      </c>
      <c r="M266" s="233"/>
      <c r="N266" s="234"/>
      <c r="Z266" s="193"/>
      <c r="AA266" s="200"/>
      <c r="AG266" s="200"/>
      <c r="AI266" s="200"/>
      <c r="AJ266" s="109" t="s">
        <v>489</v>
      </c>
      <c r="AK266" s="200"/>
    </row>
    <row r="267" spans="1:37" s="108" customFormat="1" ht="12" customHeight="1">
      <c r="A267" s="231"/>
      <c r="B267" s="204"/>
      <c r="C267" s="1141" t="s">
        <v>490</v>
      </c>
      <c r="D267" s="1141"/>
      <c r="E267" s="1141"/>
      <c r="F267" s="1141"/>
      <c r="G267" s="1141"/>
      <c r="H267" s="1141"/>
      <c r="I267" s="1141"/>
      <c r="J267" s="1141"/>
      <c r="K267" s="1141"/>
      <c r="L267" s="257">
        <v>735.92</v>
      </c>
      <c r="M267" s="233"/>
      <c r="N267" s="234"/>
      <c r="Z267" s="193"/>
      <c r="AA267" s="200"/>
      <c r="AG267" s="200"/>
      <c r="AI267" s="200"/>
      <c r="AJ267" s="109" t="s">
        <v>490</v>
      </c>
      <c r="AK267" s="200"/>
    </row>
    <row r="268" spans="1:37" s="108" customFormat="1" ht="12" customHeight="1">
      <c r="A268" s="231"/>
      <c r="B268" s="204"/>
      <c r="C268" s="1141" t="s">
        <v>491</v>
      </c>
      <c r="D268" s="1141"/>
      <c r="E268" s="1141"/>
      <c r="F268" s="1141"/>
      <c r="G268" s="1141"/>
      <c r="H268" s="1141"/>
      <c r="I268" s="1141"/>
      <c r="J268" s="1141"/>
      <c r="K268" s="1141"/>
      <c r="L268" s="257">
        <v>165.69</v>
      </c>
      <c r="M268" s="233"/>
      <c r="N268" s="234"/>
      <c r="Z268" s="193"/>
      <c r="AA268" s="200"/>
      <c r="AG268" s="200"/>
      <c r="AI268" s="200"/>
      <c r="AJ268" s="109" t="s">
        <v>491</v>
      </c>
      <c r="AK268" s="200"/>
    </row>
    <row r="269" spans="1:37" s="108" customFormat="1" ht="12" customHeight="1">
      <c r="A269" s="231"/>
      <c r="B269" s="204"/>
      <c r="C269" s="1141" t="s">
        <v>492</v>
      </c>
      <c r="D269" s="1141"/>
      <c r="E269" s="1141"/>
      <c r="F269" s="1141"/>
      <c r="G269" s="1141"/>
      <c r="H269" s="1141"/>
      <c r="I269" s="1141"/>
      <c r="J269" s="1141"/>
      <c r="K269" s="1141"/>
      <c r="L269" s="232">
        <v>43867.32</v>
      </c>
      <c r="M269" s="233"/>
      <c r="N269" s="234"/>
      <c r="Z269" s="193"/>
      <c r="AA269" s="200"/>
      <c r="AG269" s="200"/>
      <c r="AI269" s="200"/>
      <c r="AJ269" s="109" t="s">
        <v>492</v>
      </c>
      <c r="AK269" s="200"/>
    </row>
    <row r="270" spans="1:37" s="108" customFormat="1" ht="12" customHeight="1">
      <c r="A270" s="231"/>
      <c r="B270" s="204"/>
      <c r="C270" s="1141" t="s">
        <v>493</v>
      </c>
      <c r="D270" s="1141"/>
      <c r="E270" s="1141"/>
      <c r="F270" s="1141"/>
      <c r="G270" s="1141"/>
      <c r="H270" s="1141"/>
      <c r="I270" s="1141"/>
      <c r="J270" s="1141"/>
      <c r="K270" s="1141"/>
      <c r="L270" s="232">
        <v>7866.98</v>
      </c>
      <c r="M270" s="233"/>
      <c r="N270" s="234"/>
      <c r="Z270" s="193"/>
      <c r="AA270" s="200"/>
      <c r="AG270" s="200"/>
      <c r="AI270" s="200"/>
      <c r="AJ270" s="109" t="s">
        <v>493</v>
      </c>
      <c r="AK270" s="200"/>
    </row>
    <row r="271" spans="1:37" s="108" customFormat="1" ht="12" customHeight="1">
      <c r="A271" s="231"/>
      <c r="B271" s="204"/>
      <c r="C271" s="1141" t="s">
        <v>494</v>
      </c>
      <c r="D271" s="1141"/>
      <c r="E271" s="1141"/>
      <c r="F271" s="1141"/>
      <c r="G271" s="1141"/>
      <c r="H271" s="1141"/>
      <c r="I271" s="1141"/>
      <c r="J271" s="1141"/>
      <c r="K271" s="1141"/>
      <c r="L271" s="232">
        <v>3897.49</v>
      </c>
      <c r="M271" s="233"/>
      <c r="N271" s="234"/>
      <c r="Z271" s="193"/>
      <c r="AA271" s="200"/>
      <c r="AG271" s="200"/>
      <c r="AI271" s="200"/>
      <c r="AJ271" s="109" t="s">
        <v>494</v>
      </c>
      <c r="AK271" s="200"/>
    </row>
    <row r="272" spans="1:37" s="108" customFormat="1" ht="12" customHeight="1">
      <c r="A272" s="231"/>
      <c r="B272" s="204"/>
      <c r="C272" s="1141" t="s">
        <v>431</v>
      </c>
      <c r="D272" s="1141"/>
      <c r="E272" s="1141"/>
      <c r="F272" s="1141"/>
      <c r="G272" s="1141"/>
      <c r="H272" s="1141"/>
      <c r="I272" s="1141"/>
      <c r="J272" s="1141"/>
      <c r="K272" s="1141"/>
      <c r="L272" s="232">
        <v>7702.86</v>
      </c>
      <c r="M272" s="233"/>
      <c r="N272" s="234"/>
      <c r="Z272" s="193"/>
      <c r="AA272" s="200"/>
      <c r="AG272" s="200"/>
      <c r="AI272" s="200"/>
      <c r="AJ272" s="109" t="s">
        <v>431</v>
      </c>
      <c r="AK272" s="200"/>
    </row>
    <row r="273" spans="1:38" s="108" customFormat="1" ht="12" customHeight="1">
      <c r="A273" s="231"/>
      <c r="B273" s="204"/>
      <c r="C273" s="1141" t="s">
        <v>432</v>
      </c>
      <c r="D273" s="1141"/>
      <c r="E273" s="1141"/>
      <c r="F273" s="1141"/>
      <c r="G273" s="1141"/>
      <c r="H273" s="1141"/>
      <c r="I273" s="1141"/>
      <c r="J273" s="1141"/>
      <c r="K273" s="1141"/>
      <c r="L273" s="232">
        <v>7866.98</v>
      </c>
      <c r="M273" s="233"/>
      <c r="N273" s="234"/>
      <c r="Z273" s="193"/>
      <c r="AA273" s="200"/>
      <c r="AG273" s="200"/>
      <c r="AI273" s="200"/>
      <c r="AJ273" s="109" t="s">
        <v>432</v>
      </c>
      <c r="AK273" s="200"/>
    </row>
    <row r="274" spans="1:38" s="108" customFormat="1" ht="12" customHeight="1">
      <c r="A274" s="231"/>
      <c r="B274" s="204"/>
      <c r="C274" s="1141" t="s">
        <v>433</v>
      </c>
      <c r="D274" s="1141"/>
      <c r="E274" s="1141"/>
      <c r="F274" s="1141"/>
      <c r="G274" s="1141"/>
      <c r="H274" s="1141"/>
      <c r="I274" s="1141"/>
      <c r="J274" s="1141"/>
      <c r="K274" s="1141"/>
      <c r="L274" s="232">
        <v>3897.49</v>
      </c>
      <c r="M274" s="233"/>
      <c r="N274" s="234"/>
      <c r="Z274" s="193"/>
      <c r="AA274" s="200"/>
      <c r="AG274" s="200"/>
      <c r="AI274" s="200"/>
      <c r="AJ274" s="109" t="s">
        <v>433</v>
      </c>
      <c r="AK274" s="200"/>
    </row>
    <row r="275" spans="1:38" s="108" customFormat="1" ht="12" customHeight="1">
      <c r="A275" s="231"/>
      <c r="B275" s="226"/>
      <c r="C275" s="1142" t="s">
        <v>1385</v>
      </c>
      <c r="D275" s="1142"/>
      <c r="E275" s="1142"/>
      <c r="F275" s="1142"/>
      <c r="G275" s="1142"/>
      <c r="H275" s="1142"/>
      <c r="I275" s="1142"/>
      <c r="J275" s="1142"/>
      <c r="K275" s="1142"/>
      <c r="L275" s="239">
        <v>63904.88</v>
      </c>
      <c r="M275" s="240"/>
      <c r="N275" s="253"/>
      <c r="Z275" s="193"/>
      <c r="AA275" s="200"/>
      <c r="AG275" s="200"/>
      <c r="AI275" s="200"/>
      <c r="AK275" s="200" t="s">
        <v>1385</v>
      </c>
    </row>
    <row r="276" spans="1:38" s="108" customFormat="1" ht="12" customHeight="1">
      <c r="A276" s="1089" t="s">
        <v>1386</v>
      </c>
      <c r="B276" s="1090"/>
      <c r="C276" s="1090"/>
      <c r="D276" s="1090"/>
      <c r="E276" s="1090"/>
      <c r="F276" s="1090"/>
      <c r="G276" s="1090"/>
      <c r="H276" s="1090"/>
      <c r="I276" s="1090"/>
      <c r="J276" s="1090"/>
      <c r="K276" s="1090"/>
      <c r="L276" s="1090"/>
      <c r="M276" s="1090"/>
      <c r="N276" s="1095"/>
      <c r="Z276" s="193" t="s">
        <v>1386</v>
      </c>
      <c r="AA276" s="200"/>
      <c r="AG276" s="200"/>
      <c r="AI276" s="200"/>
      <c r="AK276" s="200"/>
    </row>
    <row r="277" spans="1:38" s="108" customFormat="1" ht="12">
      <c r="A277" s="1147" t="s">
        <v>1387</v>
      </c>
      <c r="B277" s="1148"/>
      <c r="C277" s="1148"/>
      <c r="D277" s="1148"/>
      <c r="E277" s="1148"/>
      <c r="F277" s="1148"/>
      <c r="G277" s="1148"/>
      <c r="H277" s="1148"/>
      <c r="I277" s="1148"/>
      <c r="J277" s="1148"/>
      <c r="K277" s="1148"/>
      <c r="L277" s="1148"/>
      <c r="M277" s="1148"/>
      <c r="N277" s="1149"/>
      <c r="Z277" s="193"/>
      <c r="AA277" s="200"/>
      <c r="AG277" s="200"/>
      <c r="AI277" s="200"/>
      <c r="AK277" s="200"/>
      <c r="AL277" s="200" t="s">
        <v>1387</v>
      </c>
    </row>
    <row r="278" spans="1:38" s="108" customFormat="1" ht="22.5" customHeight="1">
      <c r="A278" s="194" t="s">
        <v>546</v>
      </c>
      <c r="B278" s="195" t="s">
        <v>1388</v>
      </c>
      <c r="C278" s="1145" t="s">
        <v>1389</v>
      </c>
      <c r="D278" s="1145"/>
      <c r="E278" s="1145"/>
      <c r="F278" s="196" t="s">
        <v>539</v>
      </c>
      <c r="G278" s="196"/>
      <c r="H278" s="196"/>
      <c r="I278" s="223">
        <v>0.74099999999999999</v>
      </c>
      <c r="J278" s="198"/>
      <c r="K278" s="196"/>
      <c r="L278" s="198"/>
      <c r="M278" s="196"/>
      <c r="N278" s="199"/>
      <c r="Z278" s="193"/>
      <c r="AA278" s="200" t="s">
        <v>1389</v>
      </c>
      <c r="AG278" s="200"/>
      <c r="AI278" s="200"/>
      <c r="AK278" s="200"/>
      <c r="AL278" s="200"/>
    </row>
    <row r="279" spans="1:38" s="108" customFormat="1" ht="12" customHeight="1">
      <c r="A279" s="201"/>
      <c r="B279" s="202"/>
      <c r="C279" s="1141" t="s">
        <v>2865</v>
      </c>
      <c r="D279" s="1141"/>
      <c r="E279" s="1141"/>
      <c r="F279" s="1141"/>
      <c r="G279" s="1141"/>
      <c r="H279" s="1141"/>
      <c r="I279" s="1141"/>
      <c r="J279" s="1141"/>
      <c r="K279" s="1141"/>
      <c r="L279" s="1141"/>
      <c r="M279" s="1141"/>
      <c r="N279" s="1146"/>
      <c r="Z279" s="193"/>
      <c r="AA279" s="200"/>
      <c r="AB279" s="109" t="s">
        <v>2865</v>
      </c>
      <c r="AG279" s="200"/>
      <c r="AI279" s="200"/>
      <c r="AK279" s="200"/>
      <c r="AL279" s="200"/>
    </row>
    <row r="280" spans="1:38" s="108" customFormat="1" ht="33.75" customHeight="1">
      <c r="A280" s="203"/>
      <c r="B280" s="204" t="s">
        <v>385</v>
      </c>
      <c r="C280" s="1141" t="s">
        <v>386</v>
      </c>
      <c r="D280" s="1141"/>
      <c r="E280" s="1141"/>
      <c r="F280" s="1141"/>
      <c r="G280" s="1141"/>
      <c r="H280" s="1141"/>
      <c r="I280" s="1141"/>
      <c r="J280" s="1141"/>
      <c r="K280" s="1141"/>
      <c r="L280" s="1141"/>
      <c r="M280" s="1141"/>
      <c r="N280" s="1146"/>
      <c r="Z280" s="193"/>
      <c r="AA280" s="200"/>
      <c r="AC280" s="109" t="s">
        <v>386</v>
      </c>
      <c r="AG280" s="200"/>
      <c r="AI280" s="200"/>
      <c r="AK280" s="200"/>
      <c r="AL280" s="200"/>
    </row>
    <row r="281" spans="1:38" s="108" customFormat="1" ht="12">
      <c r="A281" s="205"/>
      <c r="B281" s="206">
        <v>1</v>
      </c>
      <c r="C281" s="1141" t="s">
        <v>446</v>
      </c>
      <c r="D281" s="1141"/>
      <c r="E281" s="1141"/>
      <c r="F281" s="207"/>
      <c r="G281" s="207"/>
      <c r="H281" s="207"/>
      <c r="I281" s="207"/>
      <c r="J281" s="208">
        <v>360.9</v>
      </c>
      <c r="K281" s="209">
        <v>1.25</v>
      </c>
      <c r="L281" s="208">
        <v>334.28</v>
      </c>
      <c r="M281" s="207"/>
      <c r="N281" s="210"/>
      <c r="Z281" s="193"/>
      <c r="AA281" s="200"/>
      <c r="AD281" s="109" t="s">
        <v>446</v>
      </c>
      <c r="AG281" s="200"/>
      <c r="AI281" s="200"/>
      <c r="AK281" s="200"/>
      <c r="AL281" s="200"/>
    </row>
    <row r="282" spans="1:38" s="108" customFormat="1" ht="12">
      <c r="A282" s="205"/>
      <c r="B282" s="206">
        <v>2</v>
      </c>
      <c r="C282" s="1141" t="s">
        <v>387</v>
      </c>
      <c r="D282" s="1141"/>
      <c r="E282" s="1141"/>
      <c r="F282" s="207"/>
      <c r="G282" s="207"/>
      <c r="H282" s="207"/>
      <c r="I282" s="207"/>
      <c r="J282" s="208">
        <v>43.77</v>
      </c>
      <c r="K282" s="209">
        <v>1.25</v>
      </c>
      <c r="L282" s="208">
        <v>40.54</v>
      </c>
      <c r="M282" s="207"/>
      <c r="N282" s="210"/>
      <c r="Z282" s="193"/>
      <c r="AA282" s="200"/>
      <c r="AD282" s="109" t="s">
        <v>387</v>
      </c>
      <c r="AG282" s="200"/>
      <c r="AI282" s="200"/>
      <c r="AK282" s="200"/>
      <c r="AL282" s="200"/>
    </row>
    <row r="283" spans="1:38" s="108" customFormat="1" ht="12">
      <c r="A283" s="205"/>
      <c r="B283" s="206">
        <v>3</v>
      </c>
      <c r="C283" s="1141" t="s">
        <v>388</v>
      </c>
      <c r="D283" s="1141"/>
      <c r="E283" s="1141"/>
      <c r="F283" s="207"/>
      <c r="G283" s="207"/>
      <c r="H283" s="207"/>
      <c r="I283" s="207"/>
      <c r="J283" s="208">
        <v>17.149999999999999</v>
      </c>
      <c r="K283" s="209">
        <v>1.25</v>
      </c>
      <c r="L283" s="208">
        <v>15.89</v>
      </c>
      <c r="M283" s="207"/>
      <c r="N283" s="210"/>
      <c r="Z283" s="193"/>
      <c r="AA283" s="200"/>
      <c r="AD283" s="109" t="s">
        <v>388</v>
      </c>
      <c r="AG283" s="200"/>
      <c r="AI283" s="200"/>
      <c r="AK283" s="200"/>
      <c r="AL283" s="200"/>
    </row>
    <row r="284" spans="1:38" s="108" customFormat="1" ht="12">
      <c r="A284" s="205"/>
      <c r="B284" s="206">
        <v>4</v>
      </c>
      <c r="C284" s="1141" t="s">
        <v>447</v>
      </c>
      <c r="D284" s="1141"/>
      <c r="E284" s="1141"/>
      <c r="F284" s="207"/>
      <c r="G284" s="207"/>
      <c r="H284" s="207"/>
      <c r="I284" s="207"/>
      <c r="J284" s="208">
        <v>8.5399999999999991</v>
      </c>
      <c r="K284" s="207"/>
      <c r="L284" s="208">
        <v>6.33</v>
      </c>
      <c r="M284" s="207"/>
      <c r="N284" s="210"/>
      <c r="Z284" s="193"/>
      <c r="AA284" s="200"/>
      <c r="AD284" s="109" t="s">
        <v>447</v>
      </c>
      <c r="AG284" s="200"/>
      <c r="AI284" s="200"/>
      <c r="AK284" s="200"/>
      <c r="AL284" s="200"/>
    </row>
    <row r="285" spans="1:38" s="108" customFormat="1" ht="12">
      <c r="A285" s="205"/>
      <c r="B285" s="204"/>
      <c r="C285" s="1141" t="s">
        <v>448</v>
      </c>
      <c r="D285" s="1141"/>
      <c r="E285" s="1141"/>
      <c r="F285" s="207" t="s">
        <v>390</v>
      </c>
      <c r="G285" s="215">
        <v>45</v>
      </c>
      <c r="H285" s="209">
        <v>1.25</v>
      </c>
      <c r="I285" s="252">
        <v>41.681249999999999</v>
      </c>
      <c r="J285" s="204"/>
      <c r="K285" s="207"/>
      <c r="L285" s="204"/>
      <c r="M285" s="207"/>
      <c r="N285" s="210"/>
      <c r="Z285" s="193"/>
      <c r="AA285" s="200"/>
      <c r="AE285" s="109" t="s">
        <v>448</v>
      </c>
      <c r="AG285" s="200"/>
      <c r="AI285" s="200"/>
      <c r="AK285" s="200"/>
      <c r="AL285" s="200"/>
    </row>
    <row r="286" spans="1:38" s="108" customFormat="1" ht="12">
      <c r="A286" s="205"/>
      <c r="B286" s="204"/>
      <c r="C286" s="1141" t="s">
        <v>389</v>
      </c>
      <c r="D286" s="1141"/>
      <c r="E286" s="1141"/>
      <c r="F286" s="207" t="s">
        <v>390</v>
      </c>
      <c r="G286" s="209">
        <v>1.27</v>
      </c>
      <c r="H286" s="209">
        <v>1.25</v>
      </c>
      <c r="I286" s="211">
        <v>1.1763375</v>
      </c>
      <c r="J286" s="204"/>
      <c r="K286" s="207"/>
      <c r="L286" s="204"/>
      <c r="M286" s="207"/>
      <c r="N286" s="210"/>
      <c r="Z286" s="193"/>
      <c r="AA286" s="200"/>
      <c r="AE286" s="109" t="s">
        <v>389</v>
      </c>
      <c r="AG286" s="200"/>
      <c r="AI286" s="200"/>
      <c r="AK286" s="200"/>
      <c r="AL286" s="200"/>
    </row>
    <row r="287" spans="1:38" s="108" customFormat="1" ht="12" customHeight="1">
      <c r="A287" s="205"/>
      <c r="B287" s="204"/>
      <c r="C287" s="1150" t="s">
        <v>391</v>
      </c>
      <c r="D287" s="1150"/>
      <c r="E287" s="1150"/>
      <c r="F287" s="212"/>
      <c r="G287" s="212"/>
      <c r="H287" s="212"/>
      <c r="I287" s="212"/>
      <c r="J287" s="213">
        <v>413.21</v>
      </c>
      <c r="K287" s="212"/>
      <c r="L287" s="213">
        <v>381.15</v>
      </c>
      <c r="M287" s="212"/>
      <c r="N287" s="214"/>
      <c r="Z287" s="193"/>
      <c r="AA287" s="200"/>
      <c r="AF287" s="109" t="s">
        <v>391</v>
      </c>
      <c r="AG287" s="200"/>
      <c r="AI287" s="200"/>
      <c r="AK287" s="200"/>
      <c r="AL287" s="200"/>
    </row>
    <row r="288" spans="1:38" s="108" customFormat="1" ht="12">
      <c r="A288" s="205"/>
      <c r="B288" s="204"/>
      <c r="C288" s="1141" t="s">
        <v>392</v>
      </c>
      <c r="D288" s="1141"/>
      <c r="E288" s="1141"/>
      <c r="F288" s="207"/>
      <c r="G288" s="207"/>
      <c r="H288" s="207"/>
      <c r="I288" s="207"/>
      <c r="J288" s="204"/>
      <c r="K288" s="207"/>
      <c r="L288" s="208">
        <v>350.17</v>
      </c>
      <c r="M288" s="207"/>
      <c r="N288" s="210"/>
      <c r="Z288" s="193"/>
      <c r="AA288" s="200"/>
      <c r="AE288" s="109" t="s">
        <v>392</v>
      </c>
      <c r="AG288" s="200"/>
      <c r="AI288" s="200"/>
      <c r="AK288" s="200"/>
      <c r="AL288" s="200"/>
    </row>
    <row r="289" spans="1:38" s="108" customFormat="1" ht="22.5">
      <c r="A289" s="205"/>
      <c r="B289" s="204" t="s">
        <v>541</v>
      </c>
      <c r="C289" s="1141" t="s">
        <v>542</v>
      </c>
      <c r="D289" s="1141"/>
      <c r="E289" s="1141"/>
      <c r="F289" s="207" t="s">
        <v>395</v>
      </c>
      <c r="G289" s="215">
        <v>112</v>
      </c>
      <c r="H289" s="207"/>
      <c r="I289" s="215">
        <v>112</v>
      </c>
      <c r="J289" s="204"/>
      <c r="K289" s="207"/>
      <c r="L289" s="208">
        <v>392.19</v>
      </c>
      <c r="M289" s="207"/>
      <c r="N289" s="210"/>
      <c r="Z289" s="193"/>
      <c r="AA289" s="200"/>
      <c r="AE289" s="109" t="s">
        <v>542</v>
      </c>
      <c r="AG289" s="200"/>
      <c r="AI289" s="200"/>
      <c r="AK289" s="200"/>
      <c r="AL289" s="200"/>
    </row>
    <row r="290" spans="1:38" s="108" customFormat="1" ht="22.5">
      <c r="A290" s="205"/>
      <c r="B290" s="204" t="s">
        <v>543</v>
      </c>
      <c r="C290" s="1141" t="s">
        <v>544</v>
      </c>
      <c r="D290" s="1141"/>
      <c r="E290" s="1141"/>
      <c r="F290" s="207" t="s">
        <v>395</v>
      </c>
      <c r="G290" s="215">
        <v>65</v>
      </c>
      <c r="H290" s="207"/>
      <c r="I290" s="215">
        <v>65</v>
      </c>
      <c r="J290" s="204"/>
      <c r="K290" s="207"/>
      <c r="L290" s="208">
        <v>227.61</v>
      </c>
      <c r="M290" s="207"/>
      <c r="N290" s="210"/>
      <c r="Z290" s="193"/>
      <c r="AA290" s="200"/>
      <c r="AE290" s="109" t="s">
        <v>544</v>
      </c>
      <c r="AG290" s="200"/>
      <c r="AI290" s="200"/>
      <c r="AK290" s="200"/>
      <c r="AL290" s="200"/>
    </row>
    <row r="291" spans="1:38" s="108" customFormat="1" ht="12" customHeight="1">
      <c r="A291" s="216"/>
      <c r="B291" s="217"/>
      <c r="C291" s="1145" t="s">
        <v>398</v>
      </c>
      <c r="D291" s="1145"/>
      <c r="E291" s="1145"/>
      <c r="F291" s="196"/>
      <c r="G291" s="196"/>
      <c r="H291" s="196"/>
      <c r="I291" s="196"/>
      <c r="J291" s="198"/>
      <c r="K291" s="196"/>
      <c r="L291" s="222">
        <v>1000.95</v>
      </c>
      <c r="M291" s="212"/>
      <c r="N291" s="199"/>
      <c r="Z291" s="193"/>
      <c r="AA291" s="200"/>
      <c r="AG291" s="200" t="s">
        <v>398</v>
      </c>
      <c r="AI291" s="200"/>
      <c r="AK291" s="200"/>
      <c r="AL291" s="200"/>
    </row>
    <row r="292" spans="1:38" s="108" customFormat="1" ht="33.75" customHeight="1">
      <c r="A292" s="194" t="s">
        <v>554</v>
      </c>
      <c r="B292" s="195" t="s">
        <v>1391</v>
      </c>
      <c r="C292" s="1145" t="s">
        <v>1392</v>
      </c>
      <c r="D292" s="1145"/>
      <c r="E292" s="1145"/>
      <c r="F292" s="196" t="s">
        <v>539</v>
      </c>
      <c r="G292" s="196"/>
      <c r="H292" s="196"/>
      <c r="I292" s="223">
        <v>0.74099999999999999</v>
      </c>
      <c r="J292" s="198"/>
      <c r="K292" s="196"/>
      <c r="L292" s="198"/>
      <c r="M292" s="196"/>
      <c r="N292" s="199"/>
      <c r="Z292" s="193"/>
      <c r="AA292" s="200" t="s">
        <v>1392</v>
      </c>
      <c r="AG292" s="200"/>
      <c r="AI292" s="200"/>
      <c r="AK292" s="200"/>
      <c r="AL292" s="200"/>
    </row>
    <row r="293" spans="1:38" s="108" customFormat="1" ht="12" customHeight="1">
      <c r="A293" s="201"/>
      <c r="B293" s="202"/>
      <c r="C293" s="1141" t="s">
        <v>2865</v>
      </c>
      <c r="D293" s="1141"/>
      <c r="E293" s="1141"/>
      <c r="F293" s="1141"/>
      <c r="G293" s="1141"/>
      <c r="H293" s="1141"/>
      <c r="I293" s="1141"/>
      <c r="J293" s="1141"/>
      <c r="K293" s="1141"/>
      <c r="L293" s="1141"/>
      <c r="M293" s="1141"/>
      <c r="N293" s="1146"/>
      <c r="Z293" s="193"/>
      <c r="AA293" s="200"/>
      <c r="AB293" s="109" t="s">
        <v>2865</v>
      </c>
      <c r="AG293" s="200"/>
      <c r="AI293" s="200"/>
      <c r="AK293" s="200"/>
      <c r="AL293" s="200"/>
    </row>
    <row r="294" spans="1:38" s="108" customFormat="1" ht="33.75" customHeight="1">
      <c r="A294" s="203"/>
      <c r="B294" s="204" t="s">
        <v>385</v>
      </c>
      <c r="C294" s="1141" t="s">
        <v>386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C294" s="109" t="s">
        <v>386</v>
      </c>
      <c r="AG294" s="200"/>
      <c r="AI294" s="200"/>
      <c r="AK294" s="200"/>
      <c r="AL294" s="200"/>
    </row>
    <row r="295" spans="1:38" s="108" customFormat="1" ht="12">
      <c r="A295" s="205"/>
      <c r="B295" s="206">
        <v>1</v>
      </c>
      <c r="C295" s="1141" t="s">
        <v>446</v>
      </c>
      <c r="D295" s="1141"/>
      <c r="E295" s="1141"/>
      <c r="F295" s="207"/>
      <c r="G295" s="207"/>
      <c r="H295" s="207"/>
      <c r="I295" s="207"/>
      <c r="J295" s="208">
        <v>3.53</v>
      </c>
      <c r="K295" s="209">
        <v>1.25</v>
      </c>
      <c r="L295" s="208">
        <v>3.27</v>
      </c>
      <c r="M295" s="207"/>
      <c r="N295" s="210"/>
      <c r="Z295" s="193"/>
      <c r="AA295" s="200"/>
      <c r="AD295" s="109" t="s">
        <v>446</v>
      </c>
      <c r="AG295" s="200"/>
      <c r="AI295" s="200"/>
      <c r="AK295" s="200"/>
      <c r="AL295" s="200"/>
    </row>
    <row r="296" spans="1:38" s="108" customFormat="1" ht="12">
      <c r="A296" s="205"/>
      <c r="B296" s="206">
        <v>2</v>
      </c>
      <c r="C296" s="1141" t="s">
        <v>387</v>
      </c>
      <c r="D296" s="1141"/>
      <c r="E296" s="1141"/>
      <c r="F296" s="207"/>
      <c r="G296" s="207"/>
      <c r="H296" s="207"/>
      <c r="I296" s="207"/>
      <c r="J296" s="208">
        <v>7.56</v>
      </c>
      <c r="K296" s="209">
        <v>1.25</v>
      </c>
      <c r="L296" s="208">
        <v>7</v>
      </c>
      <c r="M296" s="207"/>
      <c r="N296" s="210"/>
      <c r="Z296" s="193"/>
      <c r="AA296" s="200"/>
      <c r="AD296" s="109" t="s">
        <v>387</v>
      </c>
      <c r="AG296" s="200"/>
      <c r="AI296" s="200"/>
      <c r="AK296" s="200"/>
      <c r="AL296" s="200"/>
    </row>
    <row r="297" spans="1:38" s="108" customFormat="1" ht="12">
      <c r="A297" s="205"/>
      <c r="B297" s="206">
        <v>3</v>
      </c>
      <c r="C297" s="1141" t="s">
        <v>388</v>
      </c>
      <c r="D297" s="1141"/>
      <c r="E297" s="1141"/>
      <c r="F297" s="207"/>
      <c r="G297" s="207"/>
      <c r="H297" s="207"/>
      <c r="I297" s="207"/>
      <c r="J297" s="208">
        <v>2.84</v>
      </c>
      <c r="K297" s="209">
        <v>1.25</v>
      </c>
      <c r="L297" s="208">
        <v>2.63</v>
      </c>
      <c r="M297" s="207"/>
      <c r="N297" s="210"/>
      <c r="Z297" s="193"/>
      <c r="AA297" s="200"/>
      <c r="AD297" s="109" t="s">
        <v>388</v>
      </c>
      <c r="AG297" s="200"/>
      <c r="AI297" s="200"/>
      <c r="AK297" s="200"/>
      <c r="AL297" s="200"/>
    </row>
    <row r="298" spans="1:38" s="108" customFormat="1" ht="12">
      <c r="A298" s="205"/>
      <c r="B298" s="204"/>
      <c r="C298" s="1141" t="s">
        <v>448</v>
      </c>
      <c r="D298" s="1141"/>
      <c r="E298" s="1141"/>
      <c r="F298" s="207" t="s">
        <v>390</v>
      </c>
      <c r="G298" s="209">
        <v>0.44</v>
      </c>
      <c r="H298" s="209">
        <v>1.25</v>
      </c>
      <c r="I298" s="252">
        <v>0.40755000000000002</v>
      </c>
      <c r="J298" s="204"/>
      <c r="K298" s="207"/>
      <c r="L298" s="204"/>
      <c r="M298" s="207"/>
      <c r="N298" s="210"/>
      <c r="Z298" s="193"/>
      <c r="AA298" s="200"/>
      <c r="AE298" s="109" t="s">
        <v>448</v>
      </c>
      <c r="AG298" s="200"/>
      <c r="AI298" s="200"/>
      <c r="AK298" s="200"/>
      <c r="AL298" s="200"/>
    </row>
    <row r="299" spans="1:38" s="108" customFormat="1" ht="12">
      <c r="A299" s="205"/>
      <c r="B299" s="204"/>
      <c r="C299" s="1141" t="s">
        <v>389</v>
      </c>
      <c r="D299" s="1141"/>
      <c r="E299" s="1141"/>
      <c r="F299" s="207" t="s">
        <v>390</v>
      </c>
      <c r="G299" s="209">
        <v>0.21</v>
      </c>
      <c r="H299" s="209">
        <v>1.25</v>
      </c>
      <c r="I299" s="211">
        <v>0.1945125</v>
      </c>
      <c r="J299" s="204"/>
      <c r="K299" s="207"/>
      <c r="L299" s="204"/>
      <c r="M299" s="207"/>
      <c r="N299" s="210"/>
      <c r="Z299" s="193"/>
      <c r="AA299" s="200"/>
      <c r="AE299" s="109" t="s">
        <v>389</v>
      </c>
      <c r="AG299" s="200"/>
      <c r="AI299" s="200"/>
      <c r="AK299" s="200"/>
      <c r="AL299" s="200"/>
    </row>
    <row r="300" spans="1:38" s="108" customFormat="1" ht="12" customHeight="1">
      <c r="A300" s="205"/>
      <c r="B300" s="204"/>
      <c r="C300" s="1150" t="s">
        <v>391</v>
      </c>
      <c r="D300" s="1150"/>
      <c r="E300" s="1150"/>
      <c r="F300" s="212"/>
      <c r="G300" s="212"/>
      <c r="H300" s="212"/>
      <c r="I300" s="212"/>
      <c r="J300" s="213">
        <v>11.09</v>
      </c>
      <c r="K300" s="212"/>
      <c r="L300" s="213">
        <v>10.27</v>
      </c>
      <c r="M300" s="212"/>
      <c r="N300" s="214"/>
      <c r="Z300" s="193"/>
      <c r="AA300" s="200"/>
      <c r="AF300" s="109" t="s">
        <v>391</v>
      </c>
      <c r="AG300" s="200"/>
      <c r="AI300" s="200"/>
      <c r="AK300" s="200"/>
      <c r="AL300" s="200"/>
    </row>
    <row r="301" spans="1:38" s="108" customFormat="1" ht="12">
      <c r="A301" s="205"/>
      <c r="B301" s="204"/>
      <c r="C301" s="1141" t="s">
        <v>392</v>
      </c>
      <c r="D301" s="1141"/>
      <c r="E301" s="1141"/>
      <c r="F301" s="207"/>
      <c r="G301" s="207"/>
      <c r="H301" s="207"/>
      <c r="I301" s="207"/>
      <c r="J301" s="204"/>
      <c r="K301" s="207"/>
      <c r="L301" s="208">
        <v>5.9</v>
      </c>
      <c r="M301" s="207"/>
      <c r="N301" s="210"/>
      <c r="Z301" s="193"/>
      <c r="AA301" s="200"/>
      <c r="AE301" s="109" t="s">
        <v>392</v>
      </c>
      <c r="AG301" s="200"/>
      <c r="AI301" s="200"/>
      <c r="AK301" s="200"/>
      <c r="AL301" s="200"/>
    </row>
    <row r="302" spans="1:38" s="108" customFormat="1" ht="22.5">
      <c r="A302" s="205"/>
      <c r="B302" s="204" t="s">
        <v>541</v>
      </c>
      <c r="C302" s="1141" t="s">
        <v>542</v>
      </c>
      <c r="D302" s="1141"/>
      <c r="E302" s="1141"/>
      <c r="F302" s="207" t="s">
        <v>395</v>
      </c>
      <c r="G302" s="215">
        <v>112</v>
      </c>
      <c r="H302" s="207"/>
      <c r="I302" s="215">
        <v>112</v>
      </c>
      <c r="J302" s="204"/>
      <c r="K302" s="207"/>
      <c r="L302" s="208">
        <v>6.61</v>
      </c>
      <c r="M302" s="207"/>
      <c r="N302" s="210"/>
      <c r="Z302" s="193"/>
      <c r="AA302" s="200"/>
      <c r="AE302" s="109" t="s">
        <v>542</v>
      </c>
      <c r="AG302" s="200"/>
      <c r="AI302" s="200"/>
      <c r="AK302" s="200"/>
      <c r="AL302" s="200"/>
    </row>
    <row r="303" spans="1:38" s="108" customFormat="1" ht="22.5">
      <c r="A303" s="205"/>
      <c r="B303" s="204" t="s">
        <v>543</v>
      </c>
      <c r="C303" s="1141" t="s">
        <v>544</v>
      </c>
      <c r="D303" s="1141"/>
      <c r="E303" s="1141"/>
      <c r="F303" s="207" t="s">
        <v>395</v>
      </c>
      <c r="G303" s="215">
        <v>65</v>
      </c>
      <c r="H303" s="207"/>
      <c r="I303" s="215">
        <v>65</v>
      </c>
      <c r="J303" s="204"/>
      <c r="K303" s="207"/>
      <c r="L303" s="208">
        <v>3.84</v>
      </c>
      <c r="M303" s="207"/>
      <c r="N303" s="210"/>
      <c r="Z303" s="193"/>
      <c r="AA303" s="200"/>
      <c r="AE303" s="109" t="s">
        <v>544</v>
      </c>
      <c r="AG303" s="200"/>
      <c r="AI303" s="200"/>
      <c r="AK303" s="200"/>
      <c r="AL303" s="200"/>
    </row>
    <row r="304" spans="1:38" s="108" customFormat="1" ht="12" customHeight="1">
      <c r="A304" s="216"/>
      <c r="B304" s="217"/>
      <c r="C304" s="1145" t="s">
        <v>398</v>
      </c>
      <c r="D304" s="1145"/>
      <c r="E304" s="1145"/>
      <c r="F304" s="196"/>
      <c r="G304" s="196"/>
      <c r="H304" s="196"/>
      <c r="I304" s="196"/>
      <c r="J304" s="198"/>
      <c r="K304" s="196"/>
      <c r="L304" s="218">
        <v>20.72</v>
      </c>
      <c r="M304" s="212"/>
      <c r="N304" s="199"/>
      <c r="Z304" s="193"/>
      <c r="AA304" s="200"/>
      <c r="AG304" s="200" t="s">
        <v>398</v>
      </c>
      <c r="AI304" s="200"/>
      <c r="AK304" s="200"/>
      <c r="AL304" s="200"/>
    </row>
    <row r="305" spans="1:38" s="108" customFormat="1" ht="45" customHeight="1">
      <c r="A305" s="194" t="s">
        <v>557</v>
      </c>
      <c r="B305" s="195" t="s">
        <v>1393</v>
      </c>
      <c r="C305" s="1145" t="s">
        <v>1394</v>
      </c>
      <c r="D305" s="1145"/>
      <c r="E305" s="1145"/>
      <c r="F305" s="196" t="s">
        <v>408</v>
      </c>
      <c r="G305" s="196"/>
      <c r="H305" s="196"/>
      <c r="I305" s="219">
        <v>1.8895500000000001</v>
      </c>
      <c r="J305" s="218">
        <v>665.91</v>
      </c>
      <c r="K305" s="196"/>
      <c r="L305" s="222">
        <v>1258.27</v>
      </c>
      <c r="M305" s="196"/>
      <c r="N305" s="199"/>
      <c r="Z305" s="193"/>
      <c r="AA305" s="200" t="s">
        <v>1394</v>
      </c>
      <c r="AG305" s="200"/>
      <c r="AI305" s="200"/>
      <c r="AK305" s="200"/>
      <c r="AL305" s="200"/>
    </row>
    <row r="306" spans="1:38" s="108" customFormat="1" ht="12">
      <c r="A306" s="216"/>
      <c r="B306" s="217"/>
      <c r="C306" s="1141" t="s">
        <v>1395</v>
      </c>
      <c r="D306" s="1141"/>
      <c r="E306" s="1141"/>
      <c r="F306" s="1141"/>
      <c r="G306" s="1141"/>
      <c r="H306" s="1141"/>
      <c r="I306" s="1141"/>
      <c r="J306" s="1141"/>
      <c r="K306" s="1141"/>
      <c r="L306" s="1141"/>
      <c r="M306" s="1141"/>
      <c r="N306" s="1146"/>
      <c r="Z306" s="193"/>
      <c r="AA306" s="200"/>
      <c r="AG306" s="200"/>
      <c r="AH306" s="109" t="s">
        <v>1395</v>
      </c>
      <c r="AI306" s="200"/>
      <c r="AK306" s="200"/>
      <c r="AL306" s="200"/>
    </row>
    <row r="307" spans="1:38" s="108" customFormat="1" ht="12" customHeight="1">
      <c r="A307" s="201"/>
      <c r="B307" s="202"/>
      <c r="C307" s="1141" t="s">
        <v>2866</v>
      </c>
      <c r="D307" s="1141"/>
      <c r="E307" s="1141"/>
      <c r="F307" s="1141"/>
      <c r="G307" s="1141"/>
      <c r="H307" s="1141"/>
      <c r="I307" s="1141"/>
      <c r="J307" s="1141"/>
      <c r="K307" s="1141"/>
      <c r="L307" s="1141"/>
      <c r="M307" s="1141"/>
      <c r="N307" s="1146"/>
      <c r="Z307" s="193"/>
      <c r="AA307" s="200"/>
      <c r="AB307" s="109" t="s">
        <v>2866</v>
      </c>
      <c r="AG307" s="200"/>
      <c r="AI307" s="200"/>
      <c r="AK307" s="200"/>
      <c r="AL307" s="200"/>
    </row>
    <row r="308" spans="1:38" s="108" customFormat="1" ht="12" customHeight="1">
      <c r="A308" s="216"/>
      <c r="B308" s="217"/>
      <c r="C308" s="1145" t="s">
        <v>398</v>
      </c>
      <c r="D308" s="1145"/>
      <c r="E308" s="1145"/>
      <c r="F308" s="196"/>
      <c r="G308" s="196"/>
      <c r="H308" s="196"/>
      <c r="I308" s="196"/>
      <c r="J308" s="198"/>
      <c r="K308" s="196"/>
      <c r="L308" s="222">
        <v>1258.27</v>
      </c>
      <c r="M308" s="212"/>
      <c r="N308" s="199"/>
      <c r="Z308" s="193"/>
      <c r="AA308" s="200"/>
      <c r="AG308" s="200" t="s">
        <v>398</v>
      </c>
      <c r="AI308" s="200"/>
      <c r="AK308" s="200"/>
      <c r="AL308" s="200"/>
    </row>
    <row r="309" spans="1:38" s="108" customFormat="1" ht="22.5" customHeight="1">
      <c r="A309" s="194" t="s">
        <v>559</v>
      </c>
      <c r="B309" s="195" t="s">
        <v>573</v>
      </c>
      <c r="C309" s="1145" t="s">
        <v>574</v>
      </c>
      <c r="D309" s="1145"/>
      <c r="E309" s="1145"/>
      <c r="F309" s="196" t="s">
        <v>472</v>
      </c>
      <c r="G309" s="196"/>
      <c r="H309" s="196"/>
      <c r="I309" s="255">
        <v>0.12967500000000001</v>
      </c>
      <c r="J309" s="198"/>
      <c r="K309" s="196"/>
      <c r="L309" s="198"/>
      <c r="M309" s="196"/>
      <c r="N309" s="199"/>
      <c r="Z309" s="193"/>
      <c r="AA309" s="200" t="s">
        <v>574</v>
      </c>
      <c r="AG309" s="200"/>
      <c r="AI309" s="200"/>
      <c r="AK309" s="200"/>
      <c r="AL309" s="200"/>
    </row>
    <row r="310" spans="1:38" s="108" customFormat="1" ht="12" customHeight="1">
      <c r="A310" s="201"/>
      <c r="B310" s="202"/>
      <c r="C310" s="1141" t="s">
        <v>2867</v>
      </c>
      <c r="D310" s="1141"/>
      <c r="E310" s="1141"/>
      <c r="F310" s="1141"/>
      <c r="G310" s="1141"/>
      <c r="H310" s="1141"/>
      <c r="I310" s="1141"/>
      <c r="J310" s="1141"/>
      <c r="K310" s="1141"/>
      <c r="L310" s="1141"/>
      <c r="M310" s="1141"/>
      <c r="N310" s="1146"/>
      <c r="Z310" s="193"/>
      <c r="AA310" s="200"/>
      <c r="AB310" s="109" t="s">
        <v>2867</v>
      </c>
      <c r="AG310" s="200"/>
      <c r="AI310" s="200"/>
      <c r="AK310" s="200"/>
      <c r="AL310" s="200"/>
    </row>
    <row r="311" spans="1:38" s="108" customFormat="1" ht="12">
      <c r="A311" s="205"/>
      <c r="B311" s="206">
        <v>1</v>
      </c>
      <c r="C311" s="1141" t="s">
        <v>446</v>
      </c>
      <c r="D311" s="1141"/>
      <c r="E311" s="1141"/>
      <c r="F311" s="207"/>
      <c r="G311" s="207"/>
      <c r="H311" s="207"/>
      <c r="I311" s="207"/>
      <c r="J311" s="208">
        <v>102.78</v>
      </c>
      <c r="K311" s="207"/>
      <c r="L311" s="208">
        <v>13.33</v>
      </c>
      <c r="M311" s="207"/>
      <c r="N311" s="210"/>
      <c r="Z311" s="193"/>
      <c r="AA311" s="200"/>
      <c r="AD311" s="109" t="s">
        <v>446</v>
      </c>
      <c r="AG311" s="200"/>
      <c r="AI311" s="200"/>
      <c r="AK311" s="200"/>
      <c r="AL311" s="200"/>
    </row>
    <row r="312" spans="1:38" s="108" customFormat="1" ht="12">
      <c r="A312" s="205"/>
      <c r="B312" s="206">
        <v>2</v>
      </c>
      <c r="C312" s="1141" t="s">
        <v>387</v>
      </c>
      <c r="D312" s="1141"/>
      <c r="E312" s="1141"/>
      <c r="F312" s="207"/>
      <c r="G312" s="207"/>
      <c r="H312" s="207"/>
      <c r="I312" s="207"/>
      <c r="J312" s="208">
        <v>30.45</v>
      </c>
      <c r="K312" s="207"/>
      <c r="L312" s="208">
        <v>3.95</v>
      </c>
      <c r="M312" s="207"/>
      <c r="N312" s="210"/>
      <c r="Z312" s="193"/>
      <c r="AA312" s="200"/>
      <c r="AD312" s="109" t="s">
        <v>387</v>
      </c>
      <c r="AG312" s="200"/>
      <c r="AI312" s="200"/>
      <c r="AK312" s="200"/>
      <c r="AL312" s="200"/>
    </row>
    <row r="313" spans="1:38" s="108" customFormat="1" ht="12">
      <c r="A313" s="205"/>
      <c r="B313" s="206">
        <v>3</v>
      </c>
      <c r="C313" s="1141" t="s">
        <v>388</v>
      </c>
      <c r="D313" s="1141"/>
      <c r="E313" s="1141"/>
      <c r="F313" s="207"/>
      <c r="G313" s="207"/>
      <c r="H313" s="207"/>
      <c r="I313" s="207"/>
      <c r="J313" s="208">
        <v>4.3499999999999996</v>
      </c>
      <c r="K313" s="207"/>
      <c r="L313" s="208">
        <v>0.56000000000000005</v>
      </c>
      <c r="M313" s="207"/>
      <c r="N313" s="210"/>
      <c r="Z313" s="193"/>
      <c r="AA313" s="200"/>
      <c r="AD313" s="109" t="s">
        <v>388</v>
      </c>
      <c r="AG313" s="200"/>
      <c r="AI313" s="200"/>
      <c r="AK313" s="200"/>
      <c r="AL313" s="200"/>
    </row>
    <row r="314" spans="1:38" s="108" customFormat="1" ht="12">
      <c r="A314" s="205"/>
      <c r="B314" s="206">
        <v>4</v>
      </c>
      <c r="C314" s="1141" t="s">
        <v>447</v>
      </c>
      <c r="D314" s="1141"/>
      <c r="E314" s="1141"/>
      <c r="F314" s="207"/>
      <c r="G314" s="207"/>
      <c r="H314" s="207"/>
      <c r="I314" s="207"/>
      <c r="J314" s="208">
        <v>285.60000000000002</v>
      </c>
      <c r="K314" s="207"/>
      <c r="L314" s="208">
        <v>37.04</v>
      </c>
      <c r="M314" s="207"/>
      <c r="N314" s="210"/>
      <c r="Z314" s="193"/>
      <c r="AA314" s="200"/>
      <c r="AD314" s="109" t="s">
        <v>447</v>
      </c>
      <c r="AG314" s="200"/>
      <c r="AI314" s="200"/>
      <c r="AK314" s="200"/>
      <c r="AL314" s="200"/>
    </row>
    <row r="315" spans="1:38" s="108" customFormat="1" ht="12">
      <c r="A315" s="205"/>
      <c r="B315" s="204"/>
      <c r="C315" s="1141" t="s">
        <v>448</v>
      </c>
      <c r="D315" s="1141"/>
      <c r="E315" s="1141"/>
      <c r="F315" s="207" t="s">
        <v>390</v>
      </c>
      <c r="G315" s="248">
        <v>11.6</v>
      </c>
      <c r="H315" s="207"/>
      <c r="I315" s="252">
        <v>1.50423</v>
      </c>
      <c r="J315" s="204"/>
      <c r="K315" s="207"/>
      <c r="L315" s="204"/>
      <c r="M315" s="207"/>
      <c r="N315" s="210"/>
      <c r="Z315" s="193"/>
      <c r="AA315" s="200"/>
      <c r="AE315" s="109" t="s">
        <v>448</v>
      </c>
      <c r="AG315" s="200"/>
      <c r="AI315" s="200"/>
      <c r="AK315" s="200"/>
      <c r="AL315" s="200"/>
    </row>
    <row r="316" spans="1:38" s="108" customFormat="1" ht="12">
      <c r="A316" s="205"/>
      <c r="B316" s="204"/>
      <c r="C316" s="1141" t="s">
        <v>389</v>
      </c>
      <c r="D316" s="1141"/>
      <c r="E316" s="1141"/>
      <c r="F316" s="207" t="s">
        <v>390</v>
      </c>
      <c r="G316" s="209">
        <v>0.35</v>
      </c>
      <c r="H316" s="207"/>
      <c r="I316" s="211">
        <v>4.5386299999999997E-2</v>
      </c>
      <c r="J316" s="204"/>
      <c r="K316" s="207"/>
      <c r="L316" s="204"/>
      <c r="M316" s="207"/>
      <c r="N316" s="210"/>
      <c r="Z316" s="193"/>
      <c r="AA316" s="200"/>
      <c r="AE316" s="109" t="s">
        <v>389</v>
      </c>
      <c r="AG316" s="200"/>
      <c r="AI316" s="200"/>
      <c r="AK316" s="200"/>
      <c r="AL316" s="200"/>
    </row>
    <row r="317" spans="1:38" s="108" customFormat="1" ht="12" customHeight="1">
      <c r="A317" s="205"/>
      <c r="B317" s="204"/>
      <c r="C317" s="1150" t="s">
        <v>391</v>
      </c>
      <c r="D317" s="1150"/>
      <c r="E317" s="1150"/>
      <c r="F317" s="212"/>
      <c r="G317" s="212"/>
      <c r="H317" s="212"/>
      <c r="I317" s="212"/>
      <c r="J317" s="213">
        <v>418.83</v>
      </c>
      <c r="K317" s="212"/>
      <c r="L317" s="213">
        <v>54.32</v>
      </c>
      <c r="M317" s="212"/>
      <c r="N317" s="214"/>
      <c r="Z317" s="193"/>
      <c r="AA317" s="200"/>
      <c r="AF317" s="109" t="s">
        <v>391</v>
      </c>
      <c r="AG317" s="200"/>
      <c r="AI317" s="200"/>
      <c r="AK317" s="200"/>
      <c r="AL317" s="200"/>
    </row>
    <row r="318" spans="1:38" s="108" customFormat="1" ht="12">
      <c r="A318" s="205"/>
      <c r="B318" s="204"/>
      <c r="C318" s="1141" t="s">
        <v>392</v>
      </c>
      <c r="D318" s="1141"/>
      <c r="E318" s="1141"/>
      <c r="F318" s="207"/>
      <c r="G318" s="207"/>
      <c r="H318" s="207"/>
      <c r="I318" s="207"/>
      <c r="J318" s="204"/>
      <c r="K318" s="207"/>
      <c r="L318" s="208">
        <v>13.89</v>
      </c>
      <c r="M318" s="207"/>
      <c r="N318" s="210"/>
      <c r="Z318" s="193"/>
      <c r="AA318" s="200"/>
      <c r="AE318" s="109" t="s">
        <v>392</v>
      </c>
      <c r="AG318" s="200"/>
      <c r="AI318" s="200"/>
      <c r="AK318" s="200"/>
      <c r="AL318" s="200"/>
    </row>
    <row r="319" spans="1:38" s="108" customFormat="1" ht="33.75" customHeight="1">
      <c r="A319" s="205"/>
      <c r="B319" s="204" t="s">
        <v>576</v>
      </c>
      <c r="C319" s="1141" t="s">
        <v>577</v>
      </c>
      <c r="D319" s="1141"/>
      <c r="E319" s="1141"/>
      <c r="F319" s="207" t="s">
        <v>395</v>
      </c>
      <c r="G319" s="215">
        <v>102</v>
      </c>
      <c r="H319" s="207"/>
      <c r="I319" s="215">
        <v>102</v>
      </c>
      <c r="J319" s="204"/>
      <c r="K319" s="207"/>
      <c r="L319" s="208">
        <v>14.17</v>
      </c>
      <c r="M319" s="207"/>
      <c r="N319" s="210"/>
      <c r="Z319" s="193"/>
      <c r="AA319" s="200"/>
      <c r="AE319" s="109" t="s">
        <v>577</v>
      </c>
      <c r="AG319" s="200"/>
      <c r="AI319" s="200"/>
      <c r="AK319" s="200"/>
      <c r="AL319" s="200"/>
    </row>
    <row r="320" spans="1:38" s="108" customFormat="1" ht="33.75" customHeight="1">
      <c r="A320" s="205"/>
      <c r="B320" s="204" t="s">
        <v>578</v>
      </c>
      <c r="C320" s="1141" t="s">
        <v>579</v>
      </c>
      <c r="D320" s="1141"/>
      <c r="E320" s="1141"/>
      <c r="F320" s="207" t="s">
        <v>395</v>
      </c>
      <c r="G320" s="215">
        <v>58</v>
      </c>
      <c r="H320" s="207"/>
      <c r="I320" s="215">
        <v>58</v>
      </c>
      <c r="J320" s="204"/>
      <c r="K320" s="207"/>
      <c r="L320" s="208">
        <v>8.06</v>
      </c>
      <c r="M320" s="207"/>
      <c r="N320" s="210"/>
      <c r="Z320" s="193"/>
      <c r="AA320" s="200"/>
      <c r="AE320" s="109" t="s">
        <v>579</v>
      </c>
      <c r="AG320" s="200"/>
      <c r="AI320" s="200"/>
      <c r="AK320" s="200"/>
      <c r="AL320" s="200"/>
    </row>
    <row r="321" spans="1:38" s="108" customFormat="1" ht="12" customHeight="1">
      <c r="A321" s="216"/>
      <c r="B321" s="217"/>
      <c r="C321" s="1145" t="s">
        <v>398</v>
      </c>
      <c r="D321" s="1145"/>
      <c r="E321" s="1145"/>
      <c r="F321" s="196"/>
      <c r="G321" s="196"/>
      <c r="H321" s="196"/>
      <c r="I321" s="196"/>
      <c r="J321" s="198"/>
      <c r="K321" s="196"/>
      <c r="L321" s="218">
        <v>76.55</v>
      </c>
      <c r="M321" s="212"/>
      <c r="N321" s="199"/>
      <c r="Z321" s="193"/>
      <c r="AA321" s="200"/>
      <c r="AG321" s="200" t="s">
        <v>398</v>
      </c>
      <c r="AI321" s="200"/>
      <c r="AK321" s="200"/>
      <c r="AL321" s="200"/>
    </row>
    <row r="322" spans="1:38" s="108" customFormat="1" ht="22.5" customHeight="1">
      <c r="A322" s="194" t="s">
        <v>561</v>
      </c>
      <c r="B322" s="195" t="s">
        <v>581</v>
      </c>
      <c r="C322" s="1145" t="s">
        <v>582</v>
      </c>
      <c r="D322" s="1145"/>
      <c r="E322" s="1145"/>
      <c r="F322" s="196" t="s">
        <v>472</v>
      </c>
      <c r="G322" s="196"/>
      <c r="H322" s="196"/>
      <c r="I322" s="255">
        <v>0.12967500000000001</v>
      </c>
      <c r="J322" s="222">
        <v>8780.09</v>
      </c>
      <c r="K322" s="196"/>
      <c r="L322" s="222">
        <v>1138.56</v>
      </c>
      <c r="M322" s="196"/>
      <c r="N322" s="199"/>
      <c r="Z322" s="193"/>
      <c r="AA322" s="200" t="s">
        <v>582</v>
      </c>
      <c r="AG322" s="200"/>
      <c r="AI322" s="200"/>
      <c r="AK322" s="200"/>
      <c r="AL322" s="200"/>
    </row>
    <row r="323" spans="1:38" s="108" customFormat="1" ht="12" customHeight="1">
      <c r="A323" s="216"/>
      <c r="B323" s="217"/>
      <c r="C323" s="1141" t="s">
        <v>1398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G323" s="200"/>
      <c r="AH323" s="109" t="s">
        <v>1398</v>
      </c>
      <c r="AI323" s="200"/>
      <c r="AK323" s="200"/>
      <c r="AL323" s="200"/>
    </row>
    <row r="324" spans="1:38" s="108" customFormat="1" ht="12" customHeight="1">
      <c r="A324" s="216"/>
      <c r="B324" s="217"/>
      <c r="C324" s="1145" t="s">
        <v>398</v>
      </c>
      <c r="D324" s="1145"/>
      <c r="E324" s="1145"/>
      <c r="F324" s="196"/>
      <c r="G324" s="196"/>
      <c r="H324" s="196"/>
      <c r="I324" s="196"/>
      <c r="J324" s="198"/>
      <c r="K324" s="196"/>
      <c r="L324" s="222">
        <v>1138.56</v>
      </c>
      <c r="M324" s="212"/>
      <c r="N324" s="199"/>
      <c r="Z324" s="193"/>
      <c r="AA324" s="200"/>
      <c r="AG324" s="200" t="s">
        <v>398</v>
      </c>
      <c r="AI324" s="200"/>
      <c r="AK324" s="200"/>
      <c r="AL324" s="200"/>
    </row>
    <row r="325" spans="1:38" s="108" customFormat="1" ht="22.5" customHeight="1">
      <c r="A325" s="194" t="s">
        <v>564</v>
      </c>
      <c r="B325" s="195" t="s">
        <v>1399</v>
      </c>
      <c r="C325" s="1145" t="s">
        <v>1400</v>
      </c>
      <c r="D325" s="1145"/>
      <c r="E325" s="1145"/>
      <c r="F325" s="196" t="s">
        <v>539</v>
      </c>
      <c r="G325" s="196"/>
      <c r="H325" s="196"/>
      <c r="I325" s="223">
        <v>0.74099999999999999</v>
      </c>
      <c r="J325" s="198"/>
      <c r="K325" s="196"/>
      <c r="L325" s="198"/>
      <c r="M325" s="196"/>
      <c r="N325" s="199"/>
      <c r="Z325" s="193"/>
      <c r="AA325" s="200" t="s">
        <v>1400</v>
      </c>
      <c r="AG325" s="200"/>
      <c r="AI325" s="200"/>
      <c r="AK325" s="200"/>
      <c r="AL325" s="200"/>
    </row>
    <row r="326" spans="1:38" s="108" customFormat="1" ht="12" customHeight="1">
      <c r="A326" s="201"/>
      <c r="B326" s="202"/>
      <c r="C326" s="1141" t="s">
        <v>2865</v>
      </c>
      <c r="D326" s="1141"/>
      <c r="E326" s="1141"/>
      <c r="F326" s="1141"/>
      <c r="G326" s="1141"/>
      <c r="H326" s="1141"/>
      <c r="I326" s="1141"/>
      <c r="J326" s="1141"/>
      <c r="K326" s="1141"/>
      <c r="L326" s="1141"/>
      <c r="M326" s="1141"/>
      <c r="N326" s="1146"/>
      <c r="Z326" s="193"/>
      <c r="AA326" s="200"/>
      <c r="AB326" s="109" t="s">
        <v>2865</v>
      </c>
      <c r="AG326" s="200"/>
      <c r="AI326" s="200"/>
      <c r="AK326" s="200"/>
      <c r="AL326" s="200"/>
    </row>
    <row r="327" spans="1:38" s="108" customFormat="1" ht="33.75" customHeight="1">
      <c r="A327" s="203"/>
      <c r="B327" s="204" t="s">
        <v>385</v>
      </c>
      <c r="C327" s="1141" t="s">
        <v>386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C327" s="109" t="s">
        <v>386</v>
      </c>
      <c r="AG327" s="200"/>
      <c r="AI327" s="200"/>
      <c r="AK327" s="200"/>
      <c r="AL327" s="200"/>
    </row>
    <row r="328" spans="1:38" s="108" customFormat="1" ht="12">
      <c r="A328" s="205"/>
      <c r="B328" s="206">
        <v>1</v>
      </c>
      <c r="C328" s="1141" t="s">
        <v>446</v>
      </c>
      <c r="D328" s="1141"/>
      <c r="E328" s="1141"/>
      <c r="F328" s="207"/>
      <c r="G328" s="207"/>
      <c r="H328" s="207"/>
      <c r="I328" s="207"/>
      <c r="J328" s="220">
        <v>2053.1999999999998</v>
      </c>
      <c r="K328" s="209">
        <v>1.25</v>
      </c>
      <c r="L328" s="220">
        <v>1901.78</v>
      </c>
      <c r="M328" s="207"/>
      <c r="N328" s="210"/>
      <c r="Z328" s="193"/>
      <c r="AA328" s="200"/>
      <c r="AD328" s="109" t="s">
        <v>446</v>
      </c>
      <c r="AG328" s="200"/>
      <c r="AI328" s="200"/>
      <c r="AK328" s="200"/>
      <c r="AL328" s="200"/>
    </row>
    <row r="329" spans="1:38" s="108" customFormat="1" ht="12">
      <c r="A329" s="205"/>
      <c r="B329" s="206">
        <v>2</v>
      </c>
      <c r="C329" s="1141" t="s">
        <v>387</v>
      </c>
      <c r="D329" s="1141"/>
      <c r="E329" s="1141"/>
      <c r="F329" s="207"/>
      <c r="G329" s="207"/>
      <c r="H329" s="207"/>
      <c r="I329" s="207"/>
      <c r="J329" s="208">
        <v>24.42</v>
      </c>
      <c r="K329" s="209">
        <v>1.25</v>
      </c>
      <c r="L329" s="208">
        <v>22.62</v>
      </c>
      <c r="M329" s="207"/>
      <c r="N329" s="210"/>
      <c r="Z329" s="193"/>
      <c r="AA329" s="200"/>
      <c r="AD329" s="109" t="s">
        <v>387</v>
      </c>
      <c r="AG329" s="200"/>
      <c r="AI329" s="200"/>
      <c r="AK329" s="200"/>
      <c r="AL329" s="200"/>
    </row>
    <row r="330" spans="1:38" s="108" customFormat="1" ht="12">
      <c r="A330" s="205"/>
      <c r="B330" s="206">
        <v>3</v>
      </c>
      <c r="C330" s="1141" t="s">
        <v>388</v>
      </c>
      <c r="D330" s="1141"/>
      <c r="E330" s="1141"/>
      <c r="F330" s="207"/>
      <c r="G330" s="207"/>
      <c r="H330" s="207"/>
      <c r="I330" s="207"/>
      <c r="J330" s="208">
        <v>17.53</v>
      </c>
      <c r="K330" s="209">
        <v>1.25</v>
      </c>
      <c r="L330" s="208">
        <v>16.239999999999998</v>
      </c>
      <c r="M330" s="207"/>
      <c r="N330" s="210"/>
      <c r="Z330" s="193"/>
      <c r="AA330" s="200"/>
      <c r="AD330" s="109" t="s">
        <v>388</v>
      </c>
      <c r="AG330" s="200"/>
      <c r="AI330" s="200"/>
      <c r="AK330" s="200"/>
      <c r="AL330" s="200"/>
    </row>
    <row r="331" spans="1:38" s="108" customFormat="1" ht="12">
      <c r="A331" s="205"/>
      <c r="B331" s="206">
        <v>4</v>
      </c>
      <c r="C331" s="1141" t="s">
        <v>447</v>
      </c>
      <c r="D331" s="1141"/>
      <c r="E331" s="1141"/>
      <c r="F331" s="207"/>
      <c r="G331" s="207"/>
      <c r="H331" s="207"/>
      <c r="I331" s="207"/>
      <c r="J331" s="208">
        <v>59.69</v>
      </c>
      <c r="K331" s="207"/>
      <c r="L331" s="208">
        <v>44.23</v>
      </c>
      <c r="M331" s="207"/>
      <c r="N331" s="210"/>
      <c r="Z331" s="193"/>
      <c r="AA331" s="200"/>
      <c r="AD331" s="109" t="s">
        <v>447</v>
      </c>
      <c r="AG331" s="200"/>
      <c r="AI331" s="200"/>
      <c r="AK331" s="200"/>
      <c r="AL331" s="200"/>
    </row>
    <row r="332" spans="1:38" s="108" customFormat="1" ht="12">
      <c r="A332" s="205"/>
      <c r="B332" s="204"/>
      <c r="C332" s="1141" t="s">
        <v>448</v>
      </c>
      <c r="D332" s="1141"/>
      <c r="E332" s="1141"/>
      <c r="F332" s="207" t="s">
        <v>390</v>
      </c>
      <c r="G332" s="209">
        <v>234.92</v>
      </c>
      <c r="H332" s="209">
        <v>1.25</v>
      </c>
      <c r="I332" s="252">
        <v>217.59465</v>
      </c>
      <c r="J332" s="204"/>
      <c r="K332" s="207"/>
      <c r="L332" s="204"/>
      <c r="M332" s="207"/>
      <c r="N332" s="210"/>
      <c r="Z332" s="193"/>
      <c r="AA332" s="200"/>
      <c r="AE332" s="109" t="s">
        <v>448</v>
      </c>
      <c r="AG332" s="200"/>
      <c r="AI332" s="200"/>
      <c r="AK332" s="200"/>
      <c r="AL332" s="200"/>
    </row>
    <row r="333" spans="1:38" s="108" customFormat="1" ht="12">
      <c r="A333" s="205"/>
      <c r="B333" s="204"/>
      <c r="C333" s="1141" t="s">
        <v>389</v>
      </c>
      <c r="D333" s="1141"/>
      <c r="E333" s="1141"/>
      <c r="F333" s="207" t="s">
        <v>390</v>
      </c>
      <c r="G333" s="209">
        <v>1.73</v>
      </c>
      <c r="H333" s="209">
        <v>1.25</v>
      </c>
      <c r="I333" s="211">
        <v>1.6024125</v>
      </c>
      <c r="J333" s="204"/>
      <c r="K333" s="207"/>
      <c r="L333" s="204"/>
      <c r="M333" s="207"/>
      <c r="N333" s="210"/>
      <c r="Z333" s="193"/>
      <c r="AA333" s="200"/>
      <c r="AE333" s="109" t="s">
        <v>389</v>
      </c>
      <c r="AG333" s="200"/>
      <c r="AI333" s="200"/>
      <c r="AK333" s="200"/>
      <c r="AL333" s="200"/>
    </row>
    <row r="334" spans="1:38" s="108" customFormat="1" ht="12" customHeight="1">
      <c r="A334" s="205"/>
      <c r="B334" s="204"/>
      <c r="C334" s="1150" t="s">
        <v>391</v>
      </c>
      <c r="D334" s="1150"/>
      <c r="E334" s="1150"/>
      <c r="F334" s="212"/>
      <c r="G334" s="212"/>
      <c r="H334" s="212"/>
      <c r="I334" s="212"/>
      <c r="J334" s="221">
        <v>2137.31</v>
      </c>
      <c r="K334" s="212"/>
      <c r="L334" s="221">
        <v>1968.63</v>
      </c>
      <c r="M334" s="212"/>
      <c r="N334" s="214"/>
      <c r="Z334" s="193"/>
      <c r="AA334" s="200"/>
      <c r="AF334" s="109" t="s">
        <v>391</v>
      </c>
      <c r="AG334" s="200"/>
      <c r="AI334" s="200"/>
      <c r="AK334" s="200"/>
      <c r="AL334" s="200"/>
    </row>
    <row r="335" spans="1:38" s="108" customFormat="1" ht="12">
      <c r="A335" s="205"/>
      <c r="B335" s="204"/>
      <c r="C335" s="1141" t="s">
        <v>392</v>
      </c>
      <c r="D335" s="1141"/>
      <c r="E335" s="1141"/>
      <c r="F335" s="207"/>
      <c r="G335" s="207"/>
      <c r="H335" s="207"/>
      <c r="I335" s="207"/>
      <c r="J335" s="204"/>
      <c r="K335" s="207"/>
      <c r="L335" s="220">
        <v>1918.02</v>
      </c>
      <c r="M335" s="207"/>
      <c r="N335" s="210"/>
      <c r="Z335" s="193"/>
      <c r="AA335" s="200"/>
      <c r="AE335" s="109" t="s">
        <v>392</v>
      </c>
      <c r="AG335" s="200"/>
      <c r="AI335" s="200"/>
      <c r="AK335" s="200"/>
      <c r="AL335" s="200"/>
    </row>
    <row r="336" spans="1:38" s="108" customFormat="1" ht="22.5">
      <c r="A336" s="205"/>
      <c r="B336" s="204" t="s">
        <v>541</v>
      </c>
      <c r="C336" s="1141" t="s">
        <v>542</v>
      </c>
      <c r="D336" s="1141"/>
      <c r="E336" s="1141"/>
      <c r="F336" s="207" t="s">
        <v>395</v>
      </c>
      <c r="G336" s="215">
        <v>112</v>
      </c>
      <c r="H336" s="207"/>
      <c r="I336" s="215">
        <v>112</v>
      </c>
      <c r="J336" s="204"/>
      <c r="K336" s="207"/>
      <c r="L336" s="220">
        <v>2148.1799999999998</v>
      </c>
      <c r="M336" s="207"/>
      <c r="N336" s="210"/>
      <c r="Z336" s="193"/>
      <c r="AA336" s="200"/>
      <c r="AE336" s="109" t="s">
        <v>542</v>
      </c>
      <c r="AG336" s="200"/>
      <c r="AI336" s="200"/>
      <c r="AK336" s="200"/>
      <c r="AL336" s="200"/>
    </row>
    <row r="337" spans="1:38" s="108" customFormat="1" ht="22.5">
      <c r="A337" s="205"/>
      <c r="B337" s="204" t="s">
        <v>543</v>
      </c>
      <c r="C337" s="1141" t="s">
        <v>544</v>
      </c>
      <c r="D337" s="1141"/>
      <c r="E337" s="1141"/>
      <c r="F337" s="207" t="s">
        <v>395</v>
      </c>
      <c r="G337" s="215">
        <v>65</v>
      </c>
      <c r="H337" s="207"/>
      <c r="I337" s="215">
        <v>65</v>
      </c>
      <c r="J337" s="204"/>
      <c r="K337" s="207"/>
      <c r="L337" s="220">
        <v>1246.71</v>
      </c>
      <c r="M337" s="207"/>
      <c r="N337" s="210"/>
      <c r="Z337" s="193"/>
      <c r="AA337" s="200"/>
      <c r="AE337" s="109" t="s">
        <v>544</v>
      </c>
      <c r="AG337" s="200"/>
      <c r="AI337" s="200"/>
      <c r="AK337" s="200"/>
      <c r="AL337" s="200"/>
    </row>
    <row r="338" spans="1:38" s="108" customFormat="1" ht="12" customHeight="1">
      <c r="A338" s="216"/>
      <c r="B338" s="217"/>
      <c r="C338" s="1145" t="s">
        <v>398</v>
      </c>
      <c r="D338" s="1145"/>
      <c r="E338" s="1145"/>
      <c r="F338" s="196"/>
      <c r="G338" s="196"/>
      <c r="H338" s="196"/>
      <c r="I338" s="196"/>
      <c r="J338" s="198"/>
      <c r="K338" s="196"/>
      <c r="L338" s="222">
        <v>5363.52</v>
      </c>
      <c r="M338" s="212"/>
      <c r="N338" s="199"/>
      <c r="Z338" s="193"/>
      <c r="AA338" s="200"/>
      <c r="AG338" s="200" t="s">
        <v>398</v>
      </c>
      <c r="AI338" s="200"/>
      <c r="AK338" s="200"/>
      <c r="AL338" s="200"/>
    </row>
    <row r="339" spans="1:38" s="108" customFormat="1" ht="22.5" customHeight="1">
      <c r="A339" s="194" t="s">
        <v>567</v>
      </c>
      <c r="B339" s="195" t="s">
        <v>637</v>
      </c>
      <c r="C339" s="1145" t="s">
        <v>638</v>
      </c>
      <c r="D339" s="1145"/>
      <c r="E339" s="1145"/>
      <c r="F339" s="196" t="s">
        <v>472</v>
      </c>
      <c r="G339" s="196"/>
      <c r="H339" s="196"/>
      <c r="I339" s="197">
        <v>0.88919999999999999</v>
      </c>
      <c r="J339" s="222">
        <v>4316</v>
      </c>
      <c r="K339" s="196"/>
      <c r="L339" s="222">
        <v>3837.79</v>
      </c>
      <c r="M339" s="196"/>
      <c r="N339" s="199"/>
      <c r="Z339" s="193"/>
      <c r="AA339" s="200" t="s">
        <v>638</v>
      </c>
      <c r="AG339" s="200"/>
      <c r="AI339" s="200"/>
      <c r="AK339" s="200"/>
      <c r="AL339" s="200"/>
    </row>
    <row r="340" spans="1:38" s="108" customFormat="1" ht="12" customHeight="1">
      <c r="A340" s="216"/>
      <c r="B340" s="217"/>
      <c r="C340" s="1141" t="s">
        <v>409</v>
      </c>
      <c r="D340" s="1141"/>
      <c r="E340" s="1141"/>
      <c r="F340" s="1141"/>
      <c r="G340" s="1141"/>
      <c r="H340" s="1141"/>
      <c r="I340" s="1141"/>
      <c r="J340" s="1141"/>
      <c r="K340" s="1141"/>
      <c r="L340" s="1141"/>
      <c r="M340" s="1141"/>
      <c r="N340" s="1146"/>
      <c r="Z340" s="193"/>
      <c r="AA340" s="200"/>
      <c r="AG340" s="200"/>
      <c r="AH340" s="109" t="s">
        <v>409</v>
      </c>
      <c r="AI340" s="200"/>
      <c r="AK340" s="200"/>
      <c r="AL340" s="200"/>
    </row>
    <row r="341" spans="1:38" s="108" customFormat="1" ht="12" customHeight="1">
      <c r="A341" s="216"/>
      <c r="B341" s="217"/>
      <c r="C341" s="1145" t="s">
        <v>398</v>
      </c>
      <c r="D341" s="1145"/>
      <c r="E341" s="1145"/>
      <c r="F341" s="196"/>
      <c r="G341" s="196"/>
      <c r="H341" s="196"/>
      <c r="I341" s="196"/>
      <c r="J341" s="198"/>
      <c r="K341" s="196"/>
      <c r="L341" s="222">
        <v>3837.79</v>
      </c>
      <c r="M341" s="212"/>
      <c r="N341" s="199"/>
      <c r="Z341" s="193"/>
      <c r="AA341" s="200"/>
      <c r="AG341" s="200" t="s">
        <v>398</v>
      </c>
      <c r="AI341" s="200"/>
      <c r="AK341" s="200"/>
      <c r="AL341" s="200"/>
    </row>
    <row r="342" spans="1:38" s="108" customFormat="1" ht="22.5" customHeight="1">
      <c r="A342" s="194" t="s">
        <v>571</v>
      </c>
      <c r="B342" s="195" t="s">
        <v>1401</v>
      </c>
      <c r="C342" s="1145" t="s">
        <v>1402</v>
      </c>
      <c r="D342" s="1145"/>
      <c r="E342" s="1145"/>
      <c r="F342" s="196" t="s">
        <v>307</v>
      </c>
      <c r="G342" s="196"/>
      <c r="H342" s="196"/>
      <c r="I342" s="223">
        <v>75.581999999999994</v>
      </c>
      <c r="J342" s="218">
        <v>85</v>
      </c>
      <c r="K342" s="196"/>
      <c r="L342" s="222">
        <v>6424.47</v>
      </c>
      <c r="M342" s="196"/>
      <c r="N342" s="199"/>
      <c r="Z342" s="193"/>
      <c r="AA342" s="200" t="s">
        <v>1402</v>
      </c>
      <c r="AG342" s="200"/>
      <c r="AI342" s="200"/>
      <c r="AK342" s="200"/>
      <c r="AL342" s="200"/>
    </row>
    <row r="343" spans="1:38" s="108" customFormat="1" ht="12" customHeight="1">
      <c r="A343" s="216"/>
      <c r="B343" s="217"/>
      <c r="C343" s="1141" t="s">
        <v>409</v>
      </c>
      <c r="D343" s="1141"/>
      <c r="E343" s="1141"/>
      <c r="F343" s="1141"/>
      <c r="G343" s="1141"/>
      <c r="H343" s="1141"/>
      <c r="I343" s="1141"/>
      <c r="J343" s="1141"/>
      <c r="K343" s="1141"/>
      <c r="L343" s="1141"/>
      <c r="M343" s="1141"/>
      <c r="N343" s="1146"/>
      <c r="Z343" s="193"/>
      <c r="AA343" s="200"/>
      <c r="AG343" s="200"/>
      <c r="AH343" s="109" t="s">
        <v>409</v>
      </c>
      <c r="AI343" s="200"/>
      <c r="AK343" s="200"/>
      <c r="AL343" s="200"/>
    </row>
    <row r="344" spans="1:38" s="108" customFormat="1" ht="12" customHeight="1">
      <c r="A344" s="216"/>
      <c r="B344" s="217"/>
      <c r="C344" s="1145" t="s">
        <v>398</v>
      </c>
      <c r="D344" s="1145"/>
      <c r="E344" s="1145"/>
      <c r="F344" s="196"/>
      <c r="G344" s="196"/>
      <c r="H344" s="196"/>
      <c r="I344" s="196"/>
      <c r="J344" s="198"/>
      <c r="K344" s="196"/>
      <c r="L344" s="222">
        <v>6424.47</v>
      </c>
      <c r="M344" s="212"/>
      <c r="N344" s="199"/>
      <c r="Z344" s="193"/>
      <c r="AA344" s="200"/>
      <c r="AG344" s="200" t="s">
        <v>398</v>
      </c>
      <c r="AI344" s="200"/>
      <c r="AK344" s="200"/>
      <c r="AL344" s="200"/>
    </row>
    <row r="345" spans="1:38" s="108" customFormat="1" ht="12" customHeight="1">
      <c r="A345" s="194" t="s">
        <v>572</v>
      </c>
      <c r="B345" s="195" t="s">
        <v>1403</v>
      </c>
      <c r="C345" s="1145" t="s">
        <v>1404</v>
      </c>
      <c r="D345" s="1145"/>
      <c r="E345" s="1145"/>
      <c r="F345" s="196" t="s">
        <v>408</v>
      </c>
      <c r="G345" s="196"/>
      <c r="H345" s="196"/>
      <c r="I345" s="219">
        <v>7.4099999999999999E-3</v>
      </c>
      <c r="J345" s="222">
        <v>2500</v>
      </c>
      <c r="K345" s="196"/>
      <c r="L345" s="218">
        <v>18.53</v>
      </c>
      <c r="M345" s="196"/>
      <c r="N345" s="199"/>
      <c r="Z345" s="193"/>
      <c r="AA345" s="200" t="s">
        <v>1404</v>
      </c>
      <c r="AG345" s="200"/>
      <c r="AI345" s="200"/>
      <c r="AK345" s="200"/>
      <c r="AL345" s="200"/>
    </row>
    <row r="346" spans="1:38" s="108" customFormat="1" ht="12" customHeight="1">
      <c r="A346" s="216"/>
      <c r="B346" s="217"/>
      <c r="C346" s="1141" t="s">
        <v>409</v>
      </c>
      <c r="D346" s="1141"/>
      <c r="E346" s="1141"/>
      <c r="F346" s="1141"/>
      <c r="G346" s="1141"/>
      <c r="H346" s="1141"/>
      <c r="I346" s="1141"/>
      <c r="J346" s="1141"/>
      <c r="K346" s="1141"/>
      <c r="L346" s="1141"/>
      <c r="M346" s="1141"/>
      <c r="N346" s="1146"/>
      <c r="Z346" s="193"/>
      <c r="AA346" s="200"/>
      <c r="AG346" s="200"/>
      <c r="AH346" s="109" t="s">
        <v>409</v>
      </c>
      <c r="AI346" s="200"/>
      <c r="AK346" s="200"/>
      <c r="AL346" s="200"/>
    </row>
    <row r="347" spans="1:38" s="108" customFormat="1" ht="12" customHeight="1">
      <c r="A347" s="216"/>
      <c r="B347" s="217"/>
      <c r="C347" s="1145" t="s">
        <v>398</v>
      </c>
      <c r="D347" s="1145"/>
      <c r="E347" s="1145"/>
      <c r="F347" s="196"/>
      <c r="G347" s="196"/>
      <c r="H347" s="196"/>
      <c r="I347" s="196"/>
      <c r="J347" s="198"/>
      <c r="K347" s="196"/>
      <c r="L347" s="218">
        <v>18.53</v>
      </c>
      <c r="M347" s="212"/>
      <c r="N347" s="199"/>
      <c r="Z347" s="193"/>
      <c r="AA347" s="200"/>
      <c r="AG347" s="200" t="s">
        <v>398</v>
      </c>
      <c r="AI347" s="200"/>
      <c r="AK347" s="200"/>
      <c r="AL347" s="200"/>
    </row>
    <row r="348" spans="1:38" s="108" customFormat="1" ht="12">
      <c r="A348" s="1147" t="s">
        <v>1405</v>
      </c>
      <c r="B348" s="1148"/>
      <c r="C348" s="1148"/>
      <c r="D348" s="1148"/>
      <c r="E348" s="1148"/>
      <c r="F348" s="1148"/>
      <c r="G348" s="1148"/>
      <c r="H348" s="1148"/>
      <c r="I348" s="1148"/>
      <c r="J348" s="1148"/>
      <c r="K348" s="1148"/>
      <c r="L348" s="1148"/>
      <c r="M348" s="1148"/>
      <c r="N348" s="1149"/>
      <c r="Z348" s="193"/>
      <c r="AA348" s="200"/>
      <c r="AG348" s="200"/>
      <c r="AI348" s="200"/>
      <c r="AK348" s="200"/>
      <c r="AL348" s="200" t="s">
        <v>1405</v>
      </c>
    </row>
    <row r="349" spans="1:38" s="108" customFormat="1" ht="22.5" customHeight="1">
      <c r="A349" s="194" t="s">
        <v>580</v>
      </c>
      <c r="B349" s="195" t="s">
        <v>1388</v>
      </c>
      <c r="C349" s="1145" t="s">
        <v>1389</v>
      </c>
      <c r="D349" s="1145"/>
      <c r="E349" s="1145"/>
      <c r="F349" s="196" t="s">
        <v>539</v>
      </c>
      <c r="G349" s="196"/>
      <c r="H349" s="196"/>
      <c r="I349" s="223">
        <v>0.41299999999999998</v>
      </c>
      <c r="J349" s="198"/>
      <c r="K349" s="196"/>
      <c r="L349" s="198"/>
      <c r="M349" s="196"/>
      <c r="N349" s="199"/>
      <c r="Z349" s="193"/>
      <c r="AA349" s="200" t="s">
        <v>1389</v>
      </c>
      <c r="AG349" s="200"/>
      <c r="AI349" s="200"/>
      <c r="AK349" s="200"/>
      <c r="AL349" s="200"/>
    </row>
    <row r="350" spans="1:38" s="108" customFormat="1" ht="12" customHeight="1">
      <c r="A350" s="201"/>
      <c r="B350" s="202"/>
      <c r="C350" s="1141" t="s">
        <v>2868</v>
      </c>
      <c r="D350" s="1141"/>
      <c r="E350" s="1141"/>
      <c r="F350" s="1141"/>
      <c r="G350" s="1141"/>
      <c r="H350" s="1141"/>
      <c r="I350" s="1141"/>
      <c r="J350" s="1141"/>
      <c r="K350" s="1141"/>
      <c r="L350" s="1141"/>
      <c r="M350" s="1141"/>
      <c r="N350" s="1146"/>
      <c r="Z350" s="193"/>
      <c r="AA350" s="200"/>
      <c r="AB350" s="109" t="s">
        <v>2868</v>
      </c>
      <c r="AG350" s="200"/>
      <c r="AI350" s="200"/>
      <c r="AK350" s="200"/>
      <c r="AL350" s="200"/>
    </row>
    <row r="351" spans="1:38" s="108" customFormat="1" ht="33.75" customHeight="1">
      <c r="A351" s="203"/>
      <c r="B351" s="204" t="s">
        <v>385</v>
      </c>
      <c r="C351" s="1141" t="s">
        <v>386</v>
      </c>
      <c r="D351" s="1141"/>
      <c r="E351" s="1141"/>
      <c r="F351" s="1141"/>
      <c r="G351" s="1141"/>
      <c r="H351" s="1141"/>
      <c r="I351" s="1141"/>
      <c r="J351" s="1141"/>
      <c r="K351" s="1141"/>
      <c r="L351" s="1141"/>
      <c r="M351" s="1141"/>
      <c r="N351" s="1146"/>
      <c r="Z351" s="193"/>
      <c r="AA351" s="200"/>
      <c r="AC351" s="109" t="s">
        <v>386</v>
      </c>
      <c r="AG351" s="200"/>
      <c r="AI351" s="200"/>
      <c r="AK351" s="200"/>
      <c r="AL351" s="200"/>
    </row>
    <row r="352" spans="1:38" s="108" customFormat="1" ht="12">
      <c r="A352" s="205"/>
      <c r="B352" s="206">
        <v>1</v>
      </c>
      <c r="C352" s="1141" t="s">
        <v>446</v>
      </c>
      <c r="D352" s="1141"/>
      <c r="E352" s="1141"/>
      <c r="F352" s="207"/>
      <c r="G352" s="207"/>
      <c r="H352" s="207"/>
      <c r="I352" s="207"/>
      <c r="J352" s="208">
        <v>360.9</v>
      </c>
      <c r="K352" s="209">
        <v>1.25</v>
      </c>
      <c r="L352" s="208">
        <v>186.31</v>
      </c>
      <c r="M352" s="207"/>
      <c r="N352" s="210"/>
      <c r="Z352" s="193"/>
      <c r="AA352" s="200"/>
      <c r="AD352" s="109" t="s">
        <v>446</v>
      </c>
      <c r="AG352" s="200"/>
      <c r="AI352" s="200"/>
      <c r="AK352" s="200"/>
      <c r="AL352" s="200"/>
    </row>
    <row r="353" spans="1:38" s="108" customFormat="1" ht="12">
      <c r="A353" s="205"/>
      <c r="B353" s="206">
        <v>2</v>
      </c>
      <c r="C353" s="1141" t="s">
        <v>387</v>
      </c>
      <c r="D353" s="1141"/>
      <c r="E353" s="1141"/>
      <c r="F353" s="207"/>
      <c r="G353" s="207"/>
      <c r="H353" s="207"/>
      <c r="I353" s="207"/>
      <c r="J353" s="208">
        <v>43.77</v>
      </c>
      <c r="K353" s="209">
        <v>1.25</v>
      </c>
      <c r="L353" s="208">
        <v>22.6</v>
      </c>
      <c r="M353" s="207"/>
      <c r="N353" s="210"/>
      <c r="Z353" s="193"/>
      <c r="AA353" s="200"/>
      <c r="AD353" s="109" t="s">
        <v>387</v>
      </c>
      <c r="AG353" s="200"/>
      <c r="AI353" s="200"/>
      <c r="AK353" s="200"/>
      <c r="AL353" s="200"/>
    </row>
    <row r="354" spans="1:38" s="108" customFormat="1" ht="12">
      <c r="A354" s="205"/>
      <c r="B354" s="206">
        <v>3</v>
      </c>
      <c r="C354" s="1141" t="s">
        <v>388</v>
      </c>
      <c r="D354" s="1141"/>
      <c r="E354" s="1141"/>
      <c r="F354" s="207"/>
      <c r="G354" s="207"/>
      <c r="H354" s="207"/>
      <c r="I354" s="207"/>
      <c r="J354" s="208">
        <v>17.149999999999999</v>
      </c>
      <c r="K354" s="209">
        <v>1.25</v>
      </c>
      <c r="L354" s="208">
        <v>8.85</v>
      </c>
      <c r="M354" s="207"/>
      <c r="N354" s="210"/>
      <c r="Z354" s="193"/>
      <c r="AA354" s="200"/>
      <c r="AD354" s="109" t="s">
        <v>388</v>
      </c>
      <c r="AG354" s="200"/>
      <c r="AI354" s="200"/>
      <c r="AK354" s="200"/>
      <c r="AL354" s="200"/>
    </row>
    <row r="355" spans="1:38" s="108" customFormat="1" ht="12">
      <c r="A355" s="205"/>
      <c r="B355" s="206">
        <v>4</v>
      </c>
      <c r="C355" s="1141" t="s">
        <v>447</v>
      </c>
      <c r="D355" s="1141"/>
      <c r="E355" s="1141"/>
      <c r="F355" s="207"/>
      <c r="G355" s="207"/>
      <c r="H355" s="207"/>
      <c r="I355" s="207"/>
      <c r="J355" s="208">
        <v>8.5399999999999991</v>
      </c>
      <c r="K355" s="207"/>
      <c r="L355" s="208">
        <v>3.53</v>
      </c>
      <c r="M355" s="207"/>
      <c r="N355" s="210"/>
      <c r="Z355" s="193"/>
      <c r="AA355" s="200"/>
      <c r="AD355" s="109" t="s">
        <v>447</v>
      </c>
      <c r="AG355" s="200"/>
      <c r="AI355" s="200"/>
      <c r="AK355" s="200"/>
      <c r="AL355" s="200"/>
    </row>
    <row r="356" spans="1:38" s="108" customFormat="1" ht="12">
      <c r="A356" s="205"/>
      <c r="B356" s="204"/>
      <c r="C356" s="1141" t="s">
        <v>448</v>
      </c>
      <c r="D356" s="1141"/>
      <c r="E356" s="1141"/>
      <c r="F356" s="207" t="s">
        <v>390</v>
      </c>
      <c r="G356" s="215">
        <v>45</v>
      </c>
      <c r="H356" s="209">
        <v>1.25</v>
      </c>
      <c r="I356" s="252">
        <v>23.231249999999999</v>
      </c>
      <c r="J356" s="204"/>
      <c r="K356" s="207"/>
      <c r="L356" s="204"/>
      <c r="M356" s="207"/>
      <c r="N356" s="210"/>
      <c r="Z356" s="193"/>
      <c r="AA356" s="200"/>
      <c r="AE356" s="109" t="s">
        <v>448</v>
      </c>
      <c r="AG356" s="200"/>
      <c r="AI356" s="200"/>
      <c r="AK356" s="200"/>
      <c r="AL356" s="200"/>
    </row>
    <row r="357" spans="1:38" s="108" customFormat="1" ht="12">
      <c r="A357" s="205"/>
      <c r="B357" s="204"/>
      <c r="C357" s="1141" t="s">
        <v>389</v>
      </c>
      <c r="D357" s="1141"/>
      <c r="E357" s="1141"/>
      <c r="F357" s="207" t="s">
        <v>390</v>
      </c>
      <c r="G357" s="209">
        <v>1.27</v>
      </c>
      <c r="H357" s="209">
        <v>1.25</v>
      </c>
      <c r="I357" s="211">
        <v>0.65563749999999998</v>
      </c>
      <c r="J357" s="204"/>
      <c r="K357" s="207"/>
      <c r="L357" s="204"/>
      <c r="M357" s="207"/>
      <c r="N357" s="210"/>
      <c r="Z357" s="193"/>
      <c r="AA357" s="200"/>
      <c r="AE357" s="109" t="s">
        <v>389</v>
      </c>
      <c r="AG357" s="200"/>
      <c r="AI357" s="200"/>
      <c r="AK357" s="200"/>
      <c r="AL357" s="200"/>
    </row>
    <row r="358" spans="1:38" s="108" customFormat="1" ht="12" customHeight="1">
      <c r="A358" s="205"/>
      <c r="B358" s="204"/>
      <c r="C358" s="1150" t="s">
        <v>391</v>
      </c>
      <c r="D358" s="1150"/>
      <c r="E358" s="1150"/>
      <c r="F358" s="212"/>
      <c r="G358" s="212"/>
      <c r="H358" s="212"/>
      <c r="I358" s="212"/>
      <c r="J358" s="213">
        <v>413.21</v>
      </c>
      <c r="K358" s="212"/>
      <c r="L358" s="213">
        <v>212.44</v>
      </c>
      <c r="M358" s="212"/>
      <c r="N358" s="214"/>
      <c r="Z358" s="193"/>
      <c r="AA358" s="200"/>
      <c r="AF358" s="109" t="s">
        <v>391</v>
      </c>
      <c r="AG358" s="200"/>
      <c r="AI358" s="200"/>
      <c r="AK358" s="200"/>
      <c r="AL358" s="200"/>
    </row>
    <row r="359" spans="1:38" s="108" customFormat="1" ht="12">
      <c r="A359" s="205"/>
      <c r="B359" s="204"/>
      <c r="C359" s="1141" t="s">
        <v>392</v>
      </c>
      <c r="D359" s="1141"/>
      <c r="E359" s="1141"/>
      <c r="F359" s="207"/>
      <c r="G359" s="207"/>
      <c r="H359" s="207"/>
      <c r="I359" s="207"/>
      <c r="J359" s="204"/>
      <c r="K359" s="207"/>
      <c r="L359" s="208">
        <v>195.16</v>
      </c>
      <c r="M359" s="207"/>
      <c r="N359" s="210"/>
      <c r="Z359" s="193"/>
      <c r="AA359" s="200"/>
      <c r="AE359" s="109" t="s">
        <v>392</v>
      </c>
      <c r="AG359" s="200"/>
      <c r="AI359" s="200"/>
      <c r="AK359" s="200"/>
      <c r="AL359" s="200"/>
    </row>
    <row r="360" spans="1:38" s="108" customFormat="1" ht="22.5">
      <c r="A360" s="205"/>
      <c r="B360" s="204" t="s">
        <v>541</v>
      </c>
      <c r="C360" s="1141" t="s">
        <v>542</v>
      </c>
      <c r="D360" s="1141"/>
      <c r="E360" s="1141"/>
      <c r="F360" s="207" t="s">
        <v>395</v>
      </c>
      <c r="G360" s="215">
        <v>112</v>
      </c>
      <c r="H360" s="207"/>
      <c r="I360" s="215">
        <v>112</v>
      </c>
      <c r="J360" s="204"/>
      <c r="K360" s="207"/>
      <c r="L360" s="208">
        <v>218.58</v>
      </c>
      <c r="M360" s="207"/>
      <c r="N360" s="210"/>
      <c r="Z360" s="193"/>
      <c r="AA360" s="200"/>
      <c r="AE360" s="109" t="s">
        <v>542</v>
      </c>
      <c r="AG360" s="200"/>
      <c r="AI360" s="200"/>
      <c r="AK360" s="200"/>
      <c r="AL360" s="200"/>
    </row>
    <row r="361" spans="1:38" s="108" customFormat="1" ht="22.5">
      <c r="A361" s="205"/>
      <c r="B361" s="204" t="s">
        <v>543</v>
      </c>
      <c r="C361" s="1141" t="s">
        <v>544</v>
      </c>
      <c r="D361" s="1141"/>
      <c r="E361" s="1141"/>
      <c r="F361" s="207" t="s">
        <v>395</v>
      </c>
      <c r="G361" s="215">
        <v>65</v>
      </c>
      <c r="H361" s="207"/>
      <c r="I361" s="215">
        <v>65</v>
      </c>
      <c r="J361" s="204"/>
      <c r="K361" s="207"/>
      <c r="L361" s="208">
        <v>126.85</v>
      </c>
      <c r="M361" s="207"/>
      <c r="N361" s="210"/>
      <c r="Z361" s="193"/>
      <c r="AA361" s="200"/>
      <c r="AE361" s="109" t="s">
        <v>544</v>
      </c>
      <c r="AG361" s="200"/>
      <c r="AI361" s="200"/>
      <c r="AK361" s="200"/>
      <c r="AL361" s="200"/>
    </row>
    <row r="362" spans="1:38" s="108" customFormat="1" ht="12" customHeight="1">
      <c r="A362" s="216"/>
      <c r="B362" s="217"/>
      <c r="C362" s="1145" t="s">
        <v>398</v>
      </c>
      <c r="D362" s="1145"/>
      <c r="E362" s="1145"/>
      <c r="F362" s="196"/>
      <c r="G362" s="196"/>
      <c r="H362" s="196"/>
      <c r="I362" s="196"/>
      <c r="J362" s="198"/>
      <c r="K362" s="196"/>
      <c r="L362" s="218">
        <v>557.87</v>
      </c>
      <c r="M362" s="212"/>
      <c r="N362" s="199"/>
      <c r="Z362" s="193"/>
      <c r="AA362" s="200"/>
      <c r="AG362" s="200" t="s">
        <v>398</v>
      </c>
      <c r="AI362" s="200"/>
      <c r="AK362" s="200"/>
      <c r="AL362" s="200"/>
    </row>
    <row r="363" spans="1:38" s="108" customFormat="1" ht="45" customHeight="1">
      <c r="A363" s="194" t="s">
        <v>586</v>
      </c>
      <c r="B363" s="195" t="s">
        <v>1391</v>
      </c>
      <c r="C363" s="1145" t="s">
        <v>1407</v>
      </c>
      <c r="D363" s="1145"/>
      <c r="E363" s="1145"/>
      <c r="F363" s="196" t="s">
        <v>539</v>
      </c>
      <c r="G363" s="196"/>
      <c r="H363" s="196"/>
      <c r="I363" s="223">
        <v>0.41299999999999998</v>
      </c>
      <c r="J363" s="198"/>
      <c r="K363" s="196"/>
      <c r="L363" s="198"/>
      <c r="M363" s="196"/>
      <c r="N363" s="199"/>
      <c r="Z363" s="193"/>
      <c r="AA363" s="200" t="s">
        <v>1407</v>
      </c>
      <c r="AG363" s="200"/>
      <c r="AI363" s="200"/>
      <c r="AK363" s="200"/>
      <c r="AL363" s="200"/>
    </row>
    <row r="364" spans="1:38" s="108" customFormat="1" ht="12" customHeight="1">
      <c r="A364" s="201"/>
      <c r="B364" s="202"/>
      <c r="C364" s="1141" t="s">
        <v>2868</v>
      </c>
      <c r="D364" s="1141"/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6"/>
      <c r="Z364" s="193"/>
      <c r="AA364" s="200"/>
      <c r="AB364" s="109" t="s">
        <v>2868</v>
      </c>
      <c r="AG364" s="200"/>
      <c r="AI364" s="200"/>
      <c r="AK364" s="200"/>
      <c r="AL364" s="200"/>
    </row>
    <row r="365" spans="1:38" s="108" customFormat="1" ht="12" customHeight="1">
      <c r="A365" s="203"/>
      <c r="B365" s="204"/>
      <c r="C365" s="1141" t="s">
        <v>1408</v>
      </c>
      <c r="D365" s="1141"/>
      <c r="E365" s="1141"/>
      <c r="F365" s="1141"/>
      <c r="G365" s="1141"/>
      <c r="H365" s="1141"/>
      <c r="I365" s="1141"/>
      <c r="J365" s="1141"/>
      <c r="K365" s="1141"/>
      <c r="L365" s="1141"/>
      <c r="M365" s="1141"/>
      <c r="N365" s="1146"/>
      <c r="Z365" s="193"/>
      <c r="AA365" s="200"/>
      <c r="AC365" s="109" t="s">
        <v>1408</v>
      </c>
      <c r="AG365" s="200"/>
      <c r="AI365" s="200"/>
      <c r="AK365" s="200"/>
      <c r="AL365" s="200"/>
    </row>
    <row r="366" spans="1:38" s="108" customFormat="1" ht="33.75" customHeight="1">
      <c r="A366" s="203"/>
      <c r="B366" s="204" t="s">
        <v>385</v>
      </c>
      <c r="C366" s="1141" t="s">
        <v>386</v>
      </c>
      <c r="D366" s="1141"/>
      <c r="E366" s="1141"/>
      <c r="F366" s="1141"/>
      <c r="G366" s="1141"/>
      <c r="H366" s="1141"/>
      <c r="I366" s="1141"/>
      <c r="J366" s="1141"/>
      <c r="K366" s="1141"/>
      <c r="L366" s="1141"/>
      <c r="M366" s="1141"/>
      <c r="N366" s="1146"/>
      <c r="Z366" s="193"/>
      <c r="AA366" s="200"/>
      <c r="AC366" s="109" t="s">
        <v>386</v>
      </c>
      <c r="AG366" s="200"/>
      <c r="AI366" s="200"/>
      <c r="AK366" s="200"/>
      <c r="AL366" s="200"/>
    </row>
    <row r="367" spans="1:38" s="108" customFormat="1" ht="12">
      <c r="A367" s="205"/>
      <c r="B367" s="206">
        <v>1</v>
      </c>
      <c r="C367" s="1141" t="s">
        <v>446</v>
      </c>
      <c r="D367" s="1141"/>
      <c r="E367" s="1141"/>
      <c r="F367" s="207"/>
      <c r="G367" s="207"/>
      <c r="H367" s="207"/>
      <c r="I367" s="207"/>
      <c r="J367" s="208">
        <v>3.53</v>
      </c>
      <c r="K367" s="215">
        <v>5</v>
      </c>
      <c r="L367" s="208">
        <v>7.29</v>
      </c>
      <c r="M367" s="207"/>
      <c r="N367" s="210"/>
      <c r="Z367" s="193"/>
      <c r="AA367" s="200"/>
      <c r="AD367" s="109" t="s">
        <v>446</v>
      </c>
      <c r="AG367" s="200"/>
      <c r="AI367" s="200"/>
      <c r="AK367" s="200"/>
      <c r="AL367" s="200"/>
    </row>
    <row r="368" spans="1:38" s="108" customFormat="1" ht="12">
      <c r="A368" s="205"/>
      <c r="B368" s="206">
        <v>2</v>
      </c>
      <c r="C368" s="1141" t="s">
        <v>387</v>
      </c>
      <c r="D368" s="1141"/>
      <c r="E368" s="1141"/>
      <c r="F368" s="207"/>
      <c r="G368" s="207"/>
      <c r="H368" s="207"/>
      <c r="I368" s="207"/>
      <c r="J368" s="208">
        <v>7.56</v>
      </c>
      <c r="K368" s="215">
        <v>5</v>
      </c>
      <c r="L368" s="208">
        <v>15.61</v>
      </c>
      <c r="M368" s="207"/>
      <c r="N368" s="210"/>
      <c r="Z368" s="193"/>
      <c r="AA368" s="200"/>
      <c r="AD368" s="109" t="s">
        <v>387</v>
      </c>
      <c r="AG368" s="200"/>
      <c r="AI368" s="200"/>
      <c r="AK368" s="200"/>
      <c r="AL368" s="200"/>
    </row>
    <row r="369" spans="1:38" s="108" customFormat="1" ht="12">
      <c r="A369" s="205"/>
      <c r="B369" s="206">
        <v>3</v>
      </c>
      <c r="C369" s="1141" t="s">
        <v>388</v>
      </c>
      <c r="D369" s="1141"/>
      <c r="E369" s="1141"/>
      <c r="F369" s="207"/>
      <c r="G369" s="207"/>
      <c r="H369" s="207"/>
      <c r="I369" s="207"/>
      <c r="J369" s="208">
        <v>2.84</v>
      </c>
      <c r="K369" s="215">
        <v>5</v>
      </c>
      <c r="L369" s="208">
        <v>5.86</v>
      </c>
      <c r="M369" s="207"/>
      <c r="N369" s="210"/>
      <c r="Z369" s="193"/>
      <c r="AA369" s="200"/>
      <c r="AD369" s="109" t="s">
        <v>388</v>
      </c>
      <c r="AG369" s="200"/>
      <c r="AI369" s="200"/>
      <c r="AK369" s="200"/>
      <c r="AL369" s="200"/>
    </row>
    <row r="370" spans="1:38" s="108" customFormat="1" ht="12">
      <c r="A370" s="205"/>
      <c r="B370" s="204"/>
      <c r="C370" s="1141" t="s">
        <v>448</v>
      </c>
      <c r="D370" s="1141"/>
      <c r="E370" s="1141"/>
      <c r="F370" s="207" t="s">
        <v>390</v>
      </c>
      <c r="G370" s="209">
        <v>0.44</v>
      </c>
      <c r="H370" s="215">
        <v>5</v>
      </c>
      <c r="I370" s="250">
        <v>0.90859999999999996</v>
      </c>
      <c r="J370" s="204"/>
      <c r="K370" s="207"/>
      <c r="L370" s="204"/>
      <c r="M370" s="207"/>
      <c r="N370" s="210"/>
      <c r="Z370" s="193"/>
      <c r="AA370" s="200"/>
      <c r="AE370" s="109" t="s">
        <v>448</v>
      </c>
      <c r="AG370" s="200"/>
      <c r="AI370" s="200"/>
      <c r="AK370" s="200"/>
      <c r="AL370" s="200"/>
    </row>
    <row r="371" spans="1:38" s="108" customFormat="1" ht="12">
      <c r="A371" s="205"/>
      <c r="B371" s="204"/>
      <c r="C371" s="1141" t="s">
        <v>389</v>
      </c>
      <c r="D371" s="1141"/>
      <c r="E371" s="1141"/>
      <c r="F371" s="207" t="s">
        <v>390</v>
      </c>
      <c r="G371" s="209">
        <v>0.21</v>
      </c>
      <c r="H371" s="215">
        <v>5</v>
      </c>
      <c r="I371" s="252">
        <v>0.43364999999999998</v>
      </c>
      <c r="J371" s="204"/>
      <c r="K371" s="207"/>
      <c r="L371" s="204"/>
      <c r="M371" s="207"/>
      <c r="N371" s="210"/>
      <c r="Z371" s="193"/>
      <c r="AA371" s="200"/>
      <c r="AE371" s="109" t="s">
        <v>389</v>
      </c>
      <c r="AG371" s="200"/>
      <c r="AI371" s="200"/>
      <c r="AK371" s="200"/>
      <c r="AL371" s="200"/>
    </row>
    <row r="372" spans="1:38" s="108" customFormat="1" ht="12" customHeight="1">
      <c r="A372" s="205"/>
      <c r="B372" s="204"/>
      <c r="C372" s="1150" t="s">
        <v>391</v>
      </c>
      <c r="D372" s="1150"/>
      <c r="E372" s="1150"/>
      <c r="F372" s="212"/>
      <c r="G372" s="212"/>
      <c r="H372" s="212"/>
      <c r="I372" s="212"/>
      <c r="J372" s="213">
        <v>11.09</v>
      </c>
      <c r="K372" s="212"/>
      <c r="L372" s="213">
        <v>22.9</v>
      </c>
      <c r="M372" s="212"/>
      <c r="N372" s="214"/>
      <c r="Z372" s="193"/>
      <c r="AA372" s="200"/>
      <c r="AF372" s="109" t="s">
        <v>391</v>
      </c>
      <c r="AG372" s="200"/>
      <c r="AI372" s="200"/>
      <c r="AK372" s="200"/>
      <c r="AL372" s="200"/>
    </row>
    <row r="373" spans="1:38" s="108" customFormat="1" ht="12">
      <c r="A373" s="205"/>
      <c r="B373" s="204"/>
      <c r="C373" s="1141" t="s">
        <v>392</v>
      </c>
      <c r="D373" s="1141"/>
      <c r="E373" s="1141"/>
      <c r="F373" s="207"/>
      <c r="G373" s="207"/>
      <c r="H373" s="207"/>
      <c r="I373" s="207"/>
      <c r="J373" s="204"/>
      <c r="K373" s="207"/>
      <c r="L373" s="208">
        <v>13.15</v>
      </c>
      <c r="M373" s="207"/>
      <c r="N373" s="210"/>
      <c r="Z373" s="193"/>
      <c r="AA373" s="200"/>
      <c r="AE373" s="109" t="s">
        <v>392</v>
      </c>
      <c r="AG373" s="200"/>
      <c r="AI373" s="200"/>
      <c r="AK373" s="200"/>
      <c r="AL373" s="200"/>
    </row>
    <row r="374" spans="1:38" s="108" customFormat="1" ht="22.5">
      <c r="A374" s="205"/>
      <c r="B374" s="204" t="s">
        <v>541</v>
      </c>
      <c r="C374" s="1141" t="s">
        <v>542</v>
      </c>
      <c r="D374" s="1141"/>
      <c r="E374" s="1141"/>
      <c r="F374" s="207" t="s">
        <v>395</v>
      </c>
      <c r="G374" s="215">
        <v>112</v>
      </c>
      <c r="H374" s="207"/>
      <c r="I374" s="215">
        <v>112</v>
      </c>
      <c r="J374" s="204"/>
      <c r="K374" s="207"/>
      <c r="L374" s="208">
        <v>14.73</v>
      </c>
      <c r="M374" s="207"/>
      <c r="N374" s="210"/>
      <c r="Z374" s="193"/>
      <c r="AA374" s="200"/>
      <c r="AE374" s="109" t="s">
        <v>542</v>
      </c>
      <c r="AG374" s="200"/>
      <c r="AI374" s="200"/>
      <c r="AK374" s="200"/>
      <c r="AL374" s="200"/>
    </row>
    <row r="375" spans="1:38" s="108" customFormat="1" ht="22.5">
      <c r="A375" s="205"/>
      <c r="B375" s="204" t="s">
        <v>543</v>
      </c>
      <c r="C375" s="1141" t="s">
        <v>544</v>
      </c>
      <c r="D375" s="1141"/>
      <c r="E375" s="1141"/>
      <c r="F375" s="207" t="s">
        <v>395</v>
      </c>
      <c r="G375" s="215">
        <v>65</v>
      </c>
      <c r="H375" s="207"/>
      <c r="I375" s="215">
        <v>65</v>
      </c>
      <c r="J375" s="204"/>
      <c r="K375" s="207"/>
      <c r="L375" s="208">
        <v>8.5500000000000007</v>
      </c>
      <c r="M375" s="207"/>
      <c r="N375" s="210"/>
      <c r="Z375" s="193"/>
      <c r="AA375" s="200"/>
      <c r="AE375" s="109" t="s">
        <v>544</v>
      </c>
      <c r="AG375" s="200"/>
      <c r="AI375" s="200"/>
      <c r="AK375" s="200"/>
      <c r="AL375" s="200"/>
    </row>
    <row r="376" spans="1:38" s="108" customFormat="1" ht="12" customHeight="1">
      <c r="A376" s="216"/>
      <c r="B376" s="217"/>
      <c r="C376" s="1145" t="s">
        <v>398</v>
      </c>
      <c r="D376" s="1145"/>
      <c r="E376" s="1145"/>
      <c r="F376" s="196"/>
      <c r="G376" s="196"/>
      <c r="H376" s="196"/>
      <c r="I376" s="196"/>
      <c r="J376" s="198"/>
      <c r="K376" s="196"/>
      <c r="L376" s="218">
        <v>46.18</v>
      </c>
      <c r="M376" s="212"/>
      <c r="N376" s="199"/>
      <c r="Z376" s="193"/>
      <c r="AA376" s="200"/>
      <c r="AG376" s="200" t="s">
        <v>398</v>
      </c>
      <c r="AI376" s="200"/>
      <c r="AK376" s="200"/>
      <c r="AL376" s="200"/>
    </row>
    <row r="377" spans="1:38" s="108" customFormat="1" ht="45" customHeight="1">
      <c r="A377" s="194" t="s">
        <v>594</v>
      </c>
      <c r="B377" s="195" t="s">
        <v>1393</v>
      </c>
      <c r="C377" s="1145" t="s">
        <v>1394</v>
      </c>
      <c r="D377" s="1145"/>
      <c r="E377" s="1145"/>
      <c r="F377" s="196" t="s">
        <v>408</v>
      </c>
      <c r="G377" s="196"/>
      <c r="H377" s="196"/>
      <c r="I377" s="219">
        <v>1.6850400000000001</v>
      </c>
      <c r="J377" s="218">
        <v>665.91</v>
      </c>
      <c r="K377" s="196"/>
      <c r="L377" s="222">
        <v>1122.08</v>
      </c>
      <c r="M377" s="196"/>
      <c r="N377" s="199"/>
      <c r="Z377" s="193"/>
      <c r="AA377" s="200" t="s">
        <v>1394</v>
      </c>
      <c r="AG377" s="200"/>
      <c r="AI377" s="200"/>
      <c r="AK377" s="200"/>
      <c r="AL377" s="200"/>
    </row>
    <row r="378" spans="1:38" s="108" customFormat="1" ht="12">
      <c r="A378" s="216"/>
      <c r="B378" s="217"/>
      <c r="C378" s="1141" t="s">
        <v>1395</v>
      </c>
      <c r="D378" s="1141"/>
      <c r="E378" s="1141"/>
      <c r="F378" s="1141"/>
      <c r="G378" s="1141"/>
      <c r="H378" s="1141"/>
      <c r="I378" s="1141"/>
      <c r="J378" s="1141"/>
      <c r="K378" s="1141"/>
      <c r="L378" s="1141"/>
      <c r="M378" s="1141"/>
      <c r="N378" s="1146"/>
      <c r="Z378" s="193"/>
      <c r="AA378" s="200"/>
      <c r="AG378" s="200"/>
      <c r="AH378" s="109" t="s">
        <v>1395</v>
      </c>
      <c r="AI378" s="200"/>
      <c r="AK378" s="200"/>
      <c r="AL378" s="200"/>
    </row>
    <row r="379" spans="1:38" s="108" customFormat="1" ht="12" customHeight="1">
      <c r="A379" s="201"/>
      <c r="B379" s="202"/>
      <c r="C379" s="1141" t="s">
        <v>2869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B379" s="109" t="s">
        <v>2869</v>
      </c>
      <c r="AG379" s="200"/>
      <c r="AI379" s="200"/>
      <c r="AK379" s="200"/>
      <c r="AL379" s="200"/>
    </row>
    <row r="380" spans="1:38" s="108" customFormat="1" ht="12" customHeight="1">
      <c r="A380" s="216"/>
      <c r="B380" s="217"/>
      <c r="C380" s="1145" t="s">
        <v>398</v>
      </c>
      <c r="D380" s="1145"/>
      <c r="E380" s="1145"/>
      <c r="F380" s="196"/>
      <c r="G380" s="196"/>
      <c r="H380" s="196"/>
      <c r="I380" s="196"/>
      <c r="J380" s="198"/>
      <c r="K380" s="196"/>
      <c r="L380" s="222">
        <v>1122.08</v>
      </c>
      <c r="M380" s="212"/>
      <c r="N380" s="199"/>
      <c r="Z380" s="193"/>
      <c r="AA380" s="200"/>
      <c r="AG380" s="200" t="s">
        <v>398</v>
      </c>
      <c r="AI380" s="200"/>
      <c r="AK380" s="200"/>
      <c r="AL380" s="200"/>
    </row>
    <row r="381" spans="1:38" s="108" customFormat="1" ht="22.5" customHeight="1">
      <c r="A381" s="194" t="s">
        <v>597</v>
      </c>
      <c r="B381" s="195" t="s">
        <v>573</v>
      </c>
      <c r="C381" s="1145" t="s">
        <v>574</v>
      </c>
      <c r="D381" s="1145"/>
      <c r="E381" s="1145"/>
      <c r="F381" s="196" t="s">
        <v>472</v>
      </c>
      <c r="G381" s="196"/>
      <c r="H381" s="196"/>
      <c r="I381" s="255">
        <v>7.2275000000000006E-2</v>
      </c>
      <c r="J381" s="198"/>
      <c r="K381" s="196"/>
      <c r="L381" s="198"/>
      <c r="M381" s="196"/>
      <c r="N381" s="199"/>
      <c r="Z381" s="193"/>
      <c r="AA381" s="200" t="s">
        <v>574</v>
      </c>
      <c r="AG381" s="200"/>
      <c r="AI381" s="200"/>
      <c r="AK381" s="200"/>
      <c r="AL381" s="200"/>
    </row>
    <row r="382" spans="1:38" s="108" customFormat="1" ht="12" customHeight="1">
      <c r="A382" s="201"/>
      <c r="B382" s="202"/>
      <c r="C382" s="1141" t="s">
        <v>2870</v>
      </c>
      <c r="D382" s="1141"/>
      <c r="E382" s="1141"/>
      <c r="F382" s="1141"/>
      <c r="G382" s="1141"/>
      <c r="H382" s="1141"/>
      <c r="I382" s="1141"/>
      <c r="J382" s="1141"/>
      <c r="K382" s="1141"/>
      <c r="L382" s="1141"/>
      <c r="M382" s="1141"/>
      <c r="N382" s="1146"/>
      <c r="Z382" s="193"/>
      <c r="AA382" s="200"/>
      <c r="AB382" s="109" t="s">
        <v>2870</v>
      </c>
      <c r="AG382" s="200"/>
      <c r="AI382" s="200"/>
      <c r="AK382" s="200"/>
      <c r="AL382" s="200"/>
    </row>
    <row r="383" spans="1:38" s="108" customFormat="1" ht="12">
      <c r="A383" s="205"/>
      <c r="B383" s="206">
        <v>1</v>
      </c>
      <c r="C383" s="1141" t="s">
        <v>446</v>
      </c>
      <c r="D383" s="1141"/>
      <c r="E383" s="1141"/>
      <c r="F383" s="207"/>
      <c r="G383" s="207"/>
      <c r="H383" s="207"/>
      <c r="I383" s="207"/>
      <c r="J383" s="208">
        <v>102.78</v>
      </c>
      <c r="K383" s="207"/>
      <c r="L383" s="208">
        <v>7.43</v>
      </c>
      <c r="M383" s="207"/>
      <c r="N383" s="210"/>
      <c r="Z383" s="193"/>
      <c r="AA383" s="200"/>
      <c r="AD383" s="109" t="s">
        <v>446</v>
      </c>
      <c r="AG383" s="200"/>
      <c r="AI383" s="200"/>
      <c r="AK383" s="200"/>
      <c r="AL383" s="200"/>
    </row>
    <row r="384" spans="1:38" s="108" customFormat="1" ht="12">
      <c r="A384" s="205"/>
      <c r="B384" s="206">
        <v>2</v>
      </c>
      <c r="C384" s="1141" t="s">
        <v>387</v>
      </c>
      <c r="D384" s="1141"/>
      <c r="E384" s="1141"/>
      <c r="F384" s="207"/>
      <c r="G384" s="207"/>
      <c r="H384" s="207"/>
      <c r="I384" s="207"/>
      <c r="J384" s="208">
        <v>30.45</v>
      </c>
      <c r="K384" s="207"/>
      <c r="L384" s="208">
        <v>2.2000000000000002</v>
      </c>
      <c r="M384" s="207"/>
      <c r="N384" s="210"/>
      <c r="Z384" s="193"/>
      <c r="AA384" s="200"/>
      <c r="AD384" s="109" t="s">
        <v>387</v>
      </c>
      <c r="AG384" s="200"/>
      <c r="AI384" s="200"/>
      <c r="AK384" s="200"/>
      <c r="AL384" s="200"/>
    </row>
    <row r="385" spans="1:38" s="108" customFormat="1" ht="12">
      <c r="A385" s="205"/>
      <c r="B385" s="206">
        <v>3</v>
      </c>
      <c r="C385" s="1141" t="s">
        <v>388</v>
      </c>
      <c r="D385" s="1141"/>
      <c r="E385" s="1141"/>
      <c r="F385" s="207"/>
      <c r="G385" s="207"/>
      <c r="H385" s="207"/>
      <c r="I385" s="207"/>
      <c r="J385" s="208">
        <v>4.3499999999999996</v>
      </c>
      <c r="K385" s="207"/>
      <c r="L385" s="208">
        <v>0.31</v>
      </c>
      <c r="M385" s="207"/>
      <c r="N385" s="210"/>
      <c r="Z385" s="193"/>
      <c r="AA385" s="200"/>
      <c r="AD385" s="109" t="s">
        <v>388</v>
      </c>
      <c r="AG385" s="200"/>
      <c r="AI385" s="200"/>
      <c r="AK385" s="200"/>
      <c r="AL385" s="200"/>
    </row>
    <row r="386" spans="1:38" s="108" customFormat="1" ht="12">
      <c r="A386" s="205"/>
      <c r="B386" s="206">
        <v>4</v>
      </c>
      <c r="C386" s="1141" t="s">
        <v>447</v>
      </c>
      <c r="D386" s="1141"/>
      <c r="E386" s="1141"/>
      <c r="F386" s="207"/>
      <c r="G386" s="207"/>
      <c r="H386" s="207"/>
      <c r="I386" s="207"/>
      <c r="J386" s="208">
        <v>285.60000000000002</v>
      </c>
      <c r="K386" s="207"/>
      <c r="L386" s="208">
        <v>20.64</v>
      </c>
      <c r="M386" s="207"/>
      <c r="N386" s="210"/>
      <c r="Z386" s="193"/>
      <c r="AA386" s="200"/>
      <c r="AD386" s="109" t="s">
        <v>447</v>
      </c>
      <c r="AG386" s="200"/>
      <c r="AI386" s="200"/>
      <c r="AK386" s="200"/>
      <c r="AL386" s="200"/>
    </row>
    <row r="387" spans="1:38" s="108" customFormat="1" ht="12">
      <c r="A387" s="205"/>
      <c r="B387" s="204"/>
      <c r="C387" s="1141" t="s">
        <v>448</v>
      </c>
      <c r="D387" s="1141"/>
      <c r="E387" s="1141"/>
      <c r="F387" s="207" t="s">
        <v>390</v>
      </c>
      <c r="G387" s="248">
        <v>11.6</v>
      </c>
      <c r="H387" s="207"/>
      <c r="I387" s="252">
        <v>0.83838999999999997</v>
      </c>
      <c r="J387" s="204"/>
      <c r="K387" s="207"/>
      <c r="L387" s="204"/>
      <c r="M387" s="207"/>
      <c r="N387" s="210"/>
      <c r="Z387" s="193"/>
      <c r="AA387" s="200"/>
      <c r="AE387" s="109" t="s">
        <v>448</v>
      </c>
      <c r="AG387" s="200"/>
      <c r="AI387" s="200"/>
      <c r="AK387" s="200"/>
      <c r="AL387" s="200"/>
    </row>
    <row r="388" spans="1:38" s="108" customFormat="1" ht="12">
      <c r="A388" s="205"/>
      <c r="B388" s="204"/>
      <c r="C388" s="1141" t="s">
        <v>389</v>
      </c>
      <c r="D388" s="1141"/>
      <c r="E388" s="1141"/>
      <c r="F388" s="207" t="s">
        <v>390</v>
      </c>
      <c r="G388" s="209">
        <v>0.35</v>
      </c>
      <c r="H388" s="207"/>
      <c r="I388" s="211">
        <v>2.5296300000000001E-2</v>
      </c>
      <c r="J388" s="204"/>
      <c r="K388" s="207"/>
      <c r="L388" s="204"/>
      <c r="M388" s="207"/>
      <c r="N388" s="210"/>
      <c r="Z388" s="193"/>
      <c r="AA388" s="200"/>
      <c r="AE388" s="109" t="s">
        <v>389</v>
      </c>
      <c r="AG388" s="200"/>
      <c r="AI388" s="200"/>
      <c r="AK388" s="200"/>
      <c r="AL388" s="200"/>
    </row>
    <row r="389" spans="1:38" s="108" customFormat="1" ht="12" customHeight="1">
      <c r="A389" s="205"/>
      <c r="B389" s="204"/>
      <c r="C389" s="1150" t="s">
        <v>391</v>
      </c>
      <c r="D389" s="1150"/>
      <c r="E389" s="1150"/>
      <c r="F389" s="212"/>
      <c r="G389" s="212"/>
      <c r="H389" s="212"/>
      <c r="I389" s="212"/>
      <c r="J389" s="213">
        <v>418.83</v>
      </c>
      <c r="K389" s="212"/>
      <c r="L389" s="213">
        <v>30.27</v>
      </c>
      <c r="M389" s="212"/>
      <c r="N389" s="214"/>
      <c r="Z389" s="193"/>
      <c r="AA389" s="200"/>
      <c r="AF389" s="109" t="s">
        <v>391</v>
      </c>
      <c r="AG389" s="200"/>
      <c r="AI389" s="200"/>
      <c r="AK389" s="200"/>
      <c r="AL389" s="200"/>
    </row>
    <row r="390" spans="1:38" s="108" customFormat="1" ht="12">
      <c r="A390" s="205"/>
      <c r="B390" s="204"/>
      <c r="C390" s="1141" t="s">
        <v>392</v>
      </c>
      <c r="D390" s="1141"/>
      <c r="E390" s="1141"/>
      <c r="F390" s="207"/>
      <c r="G390" s="207"/>
      <c r="H390" s="207"/>
      <c r="I390" s="207"/>
      <c r="J390" s="204"/>
      <c r="K390" s="207"/>
      <c r="L390" s="208">
        <v>7.74</v>
      </c>
      <c r="M390" s="207"/>
      <c r="N390" s="210"/>
      <c r="Z390" s="193"/>
      <c r="AA390" s="200"/>
      <c r="AE390" s="109" t="s">
        <v>392</v>
      </c>
      <c r="AG390" s="200"/>
      <c r="AI390" s="200"/>
      <c r="AK390" s="200"/>
      <c r="AL390" s="200"/>
    </row>
    <row r="391" spans="1:38" s="108" customFormat="1" ht="33.75" customHeight="1">
      <c r="A391" s="205"/>
      <c r="B391" s="204" t="s">
        <v>576</v>
      </c>
      <c r="C391" s="1141" t="s">
        <v>577</v>
      </c>
      <c r="D391" s="1141"/>
      <c r="E391" s="1141"/>
      <c r="F391" s="207" t="s">
        <v>395</v>
      </c>
      <c r="G391" s="215">
        <v>102</v>
      </c>
      <c r="H391" s="207"/>
      <c r="I391" s="215">
        <v>102</v>
      </c>
      <c r="J391" s="204"/>
      <c r="K391" s="207"/>
      <c r="L391" s="208">
        <v>7.89</v>
      </c>
      <c r="M391" s="207"/>
      <c r="N391" s="210"/>
      <c r="Z391" s="193"/>
      <c r="AA391" s="200"/>
      <c r="AE391" s="109" t="s">
        <v>577</v>
      </c>
      <c r="AG391" s="200"/>
      <c r="AI391" s="200"/>
      <c r="AK391" s="200"/>
      <c r="AL391" s="200"/>
    </row>
    <row r="392" spans="1:38" s="108" customFormat="1" ht="33.75" customHeight="1">
      <c r="A392" s="205"/>
      <c r="B392" s="204" t="s">
        <v>578</v>
      </c>
      <c r="C392" s="1141" t="s">
        <v>579</v>
      </c>
      <c r="D392" s="1141"/>
      <c r="E392" s="1141"/>
      <c r="F392" s="207" t="s">
        <v>395</v>
      </c>
      <c r="G392" s="215">
        <v>58</v>
      </c>
      <c r="H392" s="207"/>
      <c r="I392" s="215">
        <v>58</v>
      </c>
      <c r="J392" s="204"/>
      <c r="K392" s="207"/>
      <c r="L392" s="208">
        <v>4.49</v>
      </c>
      <c r="M392" s="207"/>
      <c r="N392" s="210"/>
      <c r="Z392" s="193"/>
      <c r="AA392" s="200"/>
      <c r="AE392" s="109" t="s">
        <v>579</v>
      </c>
      <c r="AG392" s="200"/>
      <c r="AI392" s="200"/>
      <c r="AK392" s="200"/>
      <c r="AL392" s="200"/>
    </row>
    <row r="393" spans="1:38" s="108" customFormat="1" ht="12" customHeight="1">
      <c r="A393" s="216"/>
      <c r="B393" s="217"/>
      <c r="C393" s="1145" t="s">
        <v>398</v>
      </c>
      <c r="D393" s="1145"/>
      <c r="E393" s="1145"/>
      <c r="F393" s="196"/>
      <c r="G393" s="196"/>
      <c r="H393" s="196"/>
      <c r="I393" s="196"/>
      <c r="J393" s="198"/>
      <c r="K393" s="196"/>
      <c r="L393" s="218">
        <v>42.65</v>
      </c>
      <c r="M393" s="212"/>
      <c r="N393" s="199"/>
      <c r="Z393" s="193"/>
      <c r="AA393" s="200"/>
      <c r="AG393" s="200" t="s">
        <v>398</v>
      </c>
      <c r="AI393" s="200"/>
      <c r="AK393" s="200"/>
      <c r="AL393" s="200"/>
    </row>
    <row r="394" spans="1:38" s="108" customFormat="1" ht="22.5" customHeight="1">
      <c r="A394" s="194" t="s">
        <v>600</v>
      </c>
      <c r="B394" s="195" t="s">
        <v>581</v>
      </c>
      <c r="C394" s="1145" t="s">
        <v>582</v>
      </c>
      <c r="D394" s="1145"/>
      <c r="E394" s="1145"/>
      <c r="F394" s="196" t="s">
        <v>472</v>
      </c>
      <c r="G394" s="196"/>
      <c r="H394" s="196"/>
      <c r="I394" s="255">
        <v>7.2275000000000006E-2</v>
      </c>
      <c r="J394" s="222">
        <v>8780.09</v>
      </c>
      <c r="K394" s="196"/>
      <c r="L394" s="218">
        <v>634.58000000000004</v>
      </c>
      <c r="M394" s="196"/>
      <c r="N394" s="199"/>
      <c r="Z394" s="193"/>
      <c r="AA394" s="200" t="s">
        <v>582</v>
      </c>
      <c r="AG394" s="200"/>
      <c r="AI394" s="200"/>
      <c r="AK394" s="200"/>
      <c r="AL394" s="200"/>
    </row>
    <row r="395" spans="1:38" s="108" customFormat="1" ht="12" customHeight="1">
      <c r="A395" s="216"/>
      <c r="B395" s="217"/>
      <c r="C395" s="1141" t="s">
        <v>1398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G395" s="200"/>
      <c r="AH395" s="109" t="s">
        <v>1398</v>
      </c>
      <c r="AI395" s="200"/>
      <c r="AK395" s="200"/>
      <c r="AL395" s="200"/>
    </row>
    <row r="396" spans="1:38" s="108" customFormat="1" ht="12" customHeight="1">
      <c r="A396" s="216"/>
      <c r="B396" s="217"/>
      <c r="C396" s="1145" t="s">
        <v>398</v>
      </c>
      <c r="D396" s="1145"/>
      <c r="E396" s="1145"/>
      <c r="F396" s="196"/>
      <c r="G396" s="196"/>
      <c r="H396" s="196"/>
      <c r="I396" s="196"/>
      <c r="J396" s="198"/>
      <c r="K396" s="196"/>
      <c r="L396" s="218">
        <v>634.58000000000004</v>
      </c>
      <c r="M396" s="212"/>
      <c r="N396" s="199"/>
      <c r="Z396" s="193"/>
      <c r="AA396" s="200"/>
      <c r="AG396" s="200" t="s">
        <v>398</v>
      </c>
      <c r="AI396" s="200"/>
      <c r="AK396" s="200"/>
      <c r="AL396" s="200"/>
    </row>
    <row r="397" spans="1:38" s="108" customFormat="1" ht="33.75" customHeight="1">
      <c r="A397" s="194" t="s">
        <v>607</v>
      </c>
      <c r="B397" s="195" t="s">
        <v>1411</v>
      </c>
      <c r="C397" s="1145" t="s">
        <v>1412</v>
      </c>
      <c r="D397" s="1145"/>
      <c r="E397" s="1145"/>
      <c r="F397" s="196" t="s">
        <v>539</v>
      </c>
      <c r="G397" s="196"/>
      <c r="H397" s="196"/>
      <c r="I397" s="223">
        <v>0.41299999999999998</v>
      </c>
      <c r="J397" s="198"/>
      <c r="K397" s="196"/>
      <c r="L397" s="198"/>
      <c r="M397" s="196"/>
      <c r="N397" s="199"/>
      <c r="Z397" s="193"/>
      <c r="AA397" s="200" t="s">
        <v>1412</v>
      </c>
      <c r="AG397" s="200"/>
      <c r="AI397" s="200"/>
      <c r="AK397" s="200"/>
      <c r="AL397" s="200"/>
    </row>
    <row r="398" spans="1:38" s="108" customFormat="1" ht="12" customHeight="1">
      <c r="A398" s="201"/>
      <c r="B398" s="202"/>
      <c r="C398" s="1141" t="s">
        <v>2868</v>
      </c>
      <c r="D398" s="1141"/>
      <c r="E398" s="1141"/>
      <c r="F398" s="1141"/>
      <c r="G398" s="1141"/>
      <c r="H398" s="1141"/>
      <c r="I398" s="1141"/>
      <c r="J398" s="1141"/>
      <c r="K398" s="1141"/>
      <c r="L398" s="1141"/>
      <c r="M398" s="1141"/>
      <c r="N398" s="1146"/>
      <c r="Z398" s="193"/>
      <c r="AA398" s="200"/>
      <c r="AB398" s="109" t="s">
        <v>2868</v>
      </c>
      <c r="AG398" s="200"/>
      <c r="AI398" s="200"/>
      <c r="AK398" s="200"/>
      <c r="AL398" s="200"/>
    </row>
    <row r="399" spans="1:38" s="108" customFormat="1" ht="33.75" customHeight="1">
      <c r="A399" s="203"/>
      <c r="B399" s="204" t="s">
        <v>385</v>
      </c>
      <c r="C399" s="1141" t="s">
        <v>386</v>
      </c>
      <c r="D399" s="1141"/>
      <c r="E399" s="1141"/>
      <c r="F399" s="1141"/>
      <c r="G399" s="1141"/>
      <c r="H399" s="1141"/>
      <c r="I399" s="1141"/>
      <c r="J399" s="1141"/>
      <c r="K399" s="1141"/>
      <c r="L399" s="1141"/>
      <c r="M399" s="1141"/>
      <c r="N399" s="1146"/>
      <c r="Z399" s="193"/>
      <c r="AA399" s="200"/>
      <c r="AC399" s="109" t="s">
        <v>386</v>
      </c>
      <c r="AG399" s="200"/>
      <c r="AI399" s="200"/>
      <c r="AK399" s="200"/>
      <c r="AL399" s="200"/>
    </row>
    <row r="400" spans="1:38" s="108" customFormat="1" ht="12">
      <c r="A400" s="205"/>
      <c r="B400" s="206">
        <v>1</v>
      </c>
      <c r="C400" s="1141" t="s">
        <v>446</v>
      </c>
      <c r="D400" s="1141"/>
      <c r="E400" s="1141"/>
      <c r="F400" s="207"/>
      <c r="G400" s="207"/>
      <c r="H400" s="207"/>
      <c r="I400" s="207"/>
      <c r="J400" s="208">
        <v>324.25</v>
      </c>
      <c r="K400" s="209">
        <v>1.25</v>
      </c>
      <c r="L400" s="208">
        <v>167.39</v>
      </c>
      <c r="M400" s="207"/>
      <c r="N400" s="210"/>
      <c r="Z400" s="193"/>
      <c r="AA400" s="200"/>
      <c r="AD400" s="109" t="s">
        <v>446</v>
      </c>
      <c r="AG400" s="200"/>
      <c r="AI400" s="200"/>
      <c r="AK400" s="200"/>
      <c r="AL400" s="200"/>
    </row>
    <row r="401" spans="1:38" s="108" customFormat="1" ht="12">
      <c r="A401" s="205"/>
      <c r="B401" s="206">
        <v>2</v>
      </c>
      <c r="C401" s="1141" t="s">
        <v>387</v>
      </c>
      <c r="D401" s="1141"/>
      <c r="E401" s="1141"/>
      <c r="F401" s="207"/>
      <c r="G401" s="207"/>
      <c r="H401" s="207"/>
      <c r="I401" s="207"/>
      <c r="J401" s="208">
        <v>16.75</v>
      </c>
      <c r="K401" s="209">
        <v>1.25</v>
      </c>
      <c r="L401" s="208">
        <v>8.65</v>
      </c>
      <c r="M401" s="207"/>
      <c r="N401" s="210"/>
      <c r="Z401" s="193"/>
      <c r="AA401" s="200"/>
      <c r="AD401" s="109" t="s">
        <v>387</v>
      </c>
      <c r="AG401" s="200"/>
      <c r="AI401" s="200"/>
      <c r="AK401" s="200"/>
      <c r="AL401" s="200"/>
    </row>
    <row r="402" spans="1:38" s="108" customFormat="1" ht="12">
      <c r="A402" s="205"/>
      <c r="B402" s="206">
        <v>3</v>
      </c>
      <c r="C402" s="1141" t="s">
        <v>388</v>
      </c>
      <c r="D402" s="1141"/>
      <c r="E402" s="1141"/>
      <c r="F402" s="207"/>
      <c r="G402" s="207"/>
      <c r="H402" s="207"/>
      <c r="I402" s="207"/>
      <c r="J402" s="208">
        <v>1.65</v>
      </c>
      <c r="K402" s="209">
        <v>1.25</v>
      </c>
      <c r="L402" s="208">
        <v>0.85</v>
      </c>
      <c r="M402" s="207"/>
      <c r="N402" s="210"/>
      <c r="Z402" s="193"/>
      <c r="AA402" s="200"/>
      <c r="AD402" s="109" t="s">
        <v>388</v>
      </c>
      <c r="AG402" s="200"/>
      <c r="AI402" s="200"/>
      <c r="AK402" s="200"/>
      <c r="AL402" s="200"/>
    </row>
    <row r="403" spans="1:38" s="108" customFormat="1" ht="12">
      <c r="A403" s="205"/>
      <c r="B403" s="206">
        <v>4</v>
      </c>
      <c r="C403" s="1141" t="s">
        <v>447</v>
      </c>
      <c r="D403" s="1141"/>
      <c r="E403" s="1141"/>
      <c r="F403" s="207"/>
      <c r="G403" s="207"/>
      <c r="H403" s="207"/>
      <c r="I403" s="207"/>
      <c r="J403" s="220">
        <v>4430.66</v>
      </c>
      <c r="K403" s="207"/>
      <c r="L403" s="220">
        <v>1829.86</v>
      </c>
      <c r="M403" s="207"/>
      <c r="N403" s="210"/>
      <c r="Z403" s="193"/>
      <c r="AA403" s="200"/>
      <c r="AD403" s="109" t="s">
        <v>447</v>
      </c>
      <c r="AG403" s="200"/>
      <c r="AI403" s="200"/>
      <c r="AK403" s="200"/>
      <c r="AL403" s="200"/>
    </row>
    <row r="404" spans="1:38" s="108" customFormat="1" ht="12">
      <c r="A404" s="205"/>
      <c r="B404" s="204"/>
      <c r="C404" s="1141" t="s">
        <v>448</v>
      </c>
      <c r="D404" s="1141"/>
      <c r="E404" s="1141"/>
      <c r="F404" s="207" t="s">
        <v>390</v>
      </c>
      <c r="G404" s="248">
        <v>37.1</v>
      </c>
      <c r="H404" s="209">
        <v>1.25</v>
      </c>
      <c r="I404" s="249">
        <v>19.152875000000002</v>
      </c>
      <c r="J404" s="204"/>
      <c r="K404" s="207"/>
      <c r="L404" s="204"/>
      <c r="M404" s="207"/>
      <c r="N404" s="210"/>
      <c r="Z404" s="193"/>
      <c r="AA404" s="200"/>
      <c r="AE404" s="109" t="s">
        <v>448</v>
      </c>
      <c r="AG404" s="200"/>
      <c r="AI404" s="200"/>
      <c r="AK404" s="200"/>
      <c r="AL404" s="200"/>
    </row>
    <row r="405" spans="1:38" s="108" customFormat="1" ht="12">
      <c r="A405" s="205"/>
      <c r="B405" s="204"/>
      <c r="C405" s="1141" t="s">
        <v>389</v>
      </c>
      <c r="D405" s="1141"/>
      <c r="E405" s="1141"/>
      <c r="F405" s="207" t="s">
        <v>390</v>
      </c>
      <c r="G405" s="209">
        <v>0.14000000000000001</v>
      </c>
      <c r="H405" s="209">
        <v>1.25</v>
      </c>
      <c r="I405" s="249">
        <v>7.2275000000000006E-2</v>
      </c>
      <c r="J405" s="204"/>
      <c r="K405" s="207"/>
      <c r="L405" s="204"/>
      <c r="M405" s="207"/>
      <c r="N405" s="210"/>
      <c r="Z405" s="193"/>
      <c r="AA405" s="200"/>
      <c r="AE405" s="109" t="s">
        <v>389</v>
      </c>
      <c r="AG405" s="200"/>
      <c r="AI405" s="200"/>
      <c r="AK405" s="200"/>
      <c r="AL405" s="200"/>
    </row>
    <row r="406" spans="1:38" s="108" customFormat="1" ht="12" customHeight="1">
      <c r="A406" s="205"/>
      <c r="B406" s="204"/>
      <c r="C406" s="1150" t="s">
        <v>391</v>
      </c>
      <c r="D406" s="1150"/>
      <c r="E406" s="1150"/>
      <c r="F406" s="212"/>
      <c r="G406" s="212"/>
      <c r="H406" s="212"/>
      <c r="I406" s="212"/>
      <c r="J406" s="221">
        <v>4771.66</v>
      </c>
      <c r="K406" s="212"/>
      <c r="L406" s="221">
        <v>2005.9</v>
      </c>
      <c r="M406" s="212"/>
      <c r="N406" s="214"/>
      <c r="Z406" s="193"/>
      <c r="AA406" s="200"/>
      <c r="AF406" s="109" t="s">
        <v>391</v>
      </c>
      <c r="AG406" s="200"/>
      <c r="AI406" s="200"/>
      <c r="AK406" s="200"/>
      <c r="AL406" s="200"/>
    </row>
    <row r="407" spans="1:38" s="108" customFormat="1" ht="12">
      <c r="A407" s="205"/>
      <c r="B407" s="204"/>
      <c r="C407" s="1141" t="s">
        <v>392</v>
      </c>
      <c r="D407" s="1141"/>
      <c r="E407" s="1141"/>
      <c r="F407" s="207"/>
      <c r="G407" s="207"/>
      <c r="H407" s="207"/>
      <c r="I407" s="207"/>
      <c r="J407" s="204"/>
      <c r="K407" s="207"/>
      <c r="L407" s="208">
        <v>168.24</v>
      </c>
      <c r="M407" s="207"/>
      <c r="N407" s="210"/>
      <c r="Z407" s="193"/>
      <c r="AA407" s="200"/>
      <c r="AE407" s="109" t="s">
        <v>392</v>
      </c>
      <c r="AG407" s="200"/>
      <c r="AI407" s="200"/>
      <c r="AK407" s="200"/>
      <c r="AL407" s="200"/>
    </row>
    <row r="408" spans="1:38" s="108" customFormat="1" ht="22.5">
      <c r="A408" s="205"/>
      <c r="B408" s="204" t="s">
        <v>541</v>
      </c>
      <c r="C408" s="1141" t="s">
        <v>542</v>
      </c>
      <c r="D408" s="1141"/>
      <c r="E408" s="1141"/>
      <c r="F408" s="207" t="s">
        <v>395</v>
      </c>
      <c r="G408" s="215">
        <v>112</v>
      </c>
      <c r="H408" s="207"/>
      <c r="I408" s="215">
        <v>112</v>
      </c>
      <c r="J408" s="204"/>
      <c r="K408" s="207"/>
      <c r="L408" s="208">
        <v>188.43</v>
      </c>
      <c r="M408" s="207"/>
      <c r="N408" s="210"/>
      <c r="Z408" s="193"/>
      <c r="AA408" s="200"/>
      <c r="AE408" s="109" t="s">
        <v>542</v>
      </c>
      <c r="AG408" s="200"/>
      <c r="AI408" s="200"/>
      <c r="AK408" s="200"/>
      <c r="AL408" s="200"/>
    </row>
    <row r="409" spans="1:38" s="108" customFormat="1" ht="22.5">
      <c r="A409" s="205"/>
      <c r="B409" s="204" t="s">
        <v>543</v>
      </c>
      <c r="C409" s="1141" t="s">
        <v>544</v>
      </c>
      <c r="D409" s="1141"/>
      <c r="E409" s="1141"/>
      <c r="F409" s="207" t="s">
        <v>395</v>
      </c>
      <c r="G409" s="215">
        <v>65</v>
      </c>
      <c r="H409" s="207"/>
      <c r="I409" s="215">
        <v>65</v>
      </c>
      <c r="J409" s="204"/>
      <c r="K409" s="207"/>
      <c r="L409" s="208">
        <v>109.36</v>
      </c>
      <c r="M409" s="207"/>
      <c r="N409" s="210"/>
      <c r="Z409" s="193"/>
      <c r="AA409" s="200"/>
      <c r="AE409" s="109" t="s">
        <v>544</v>
      </c>
      <c r="AG409" s="200"/>
      <c r="AI409" s="200"/>
      <c r="AK409" s="200"/>
      <c r="AL409" s="200"/>
    </row>
    <row r="410" spans="1:38" s="108" customFormat="1" ht="12" customHeight="1">
      <c r="A410" s="216"/>
      <c r="B410" s="217"/>
      <c r="C410" s="1145" t="s">
        <v>398</v>
      </c>
      <c r="D410" s="1145"/>
      <c r="E410" s="1145"/>
      <c r="F410" s="196"/>
      <c r="G410" s="196"/>
      <c r="H410" s="196"/>
      <c r="I410" s="196"/>
      <c r="J410" s="198"/>
      <c r="K410" s="196"/>
      <c r="L410" s="222">
        <v>2303.69</v>
      </c>
      <c r="M410" s="212"/>
      <c r="N410" s="199"/>
      <c r="Z410" s="193"/>
      <c r="AA410" s="200"/>
      <c r="AG410" s="200" t="s">
        <v>398</v>
      </c>
      <c r="AI410" s="200"/>
      <c r="AK410" s="200"/>
      <c r="AL410" s="200"/>
    </row>
    <row r="411" spans="1:38" s="108" customFormat="1" ht="67.5" customHeight="1">
      <c r="A411" s="194" t="s">
        <v>615</v>
      </c>
      <c r="B411" s="195" t="s">
        <v>1413</v>
      </c>
      <c r="C411" s="1145" t="s">
        <v>1414</v>
      </c>
      <c r="D411" s="1145"/>
      <c r="E411" s="1145"/>
      <c r="F411" s="196" t="s">
        <v>472</v>
      </c>
      <c r="G411" s="196"/>
      <c r="H411" s="196"/>
      <c r="I411" s="219">
        <v>1.652E-2</v>
      </c>
      <c r="J411" s="222">
        <v>11820.72</v>
      </c>
      <c r="K411" s="196"/>
      <c r="L411" s="218">
        <v>195.28</v>
      </c>
      <c r="M411" s="196"/>
      <c r="N411" s="199"/>
      <c r="Z411" s="193"/>
      <c r="AA411" s="200" t="s">
        <v>1414</v>
      </c>
      <c r="AG411" s="200"/>
      <c r="AI411" s="200"/>
      <c r="AK411" s="200"/>
      <c r="AL411" s="200"/>
    </row>
    <row r="412" spans="1:38" s="108" customFormat="1" ht="12" customHeight="1">
      <c r="A412" s="216"/>
      <c r="B412" s="217"/>
      <c r="C412" s="1141" t="s">
        <v>409</v>
      </c>
      <c r="D412" s="1141"/>
      <c r="E412" s="1141"/>
      <c r="F412" s="1141"/>
      <c r="G412" s="1141"/>
      <c r="H412" s="1141"/>
      <c r="I412" s="1141"/>
      <c r="J412" s="1141"/>
      <c r="K412" s="1141"/>
      <c r="L412" s="1141"/>
      <c r="M412" s="1141"/>
      <c r="N412" s="1146"/>
      <c r="Z412" s="193"/>
      <c r="AA412" s="200"/>
      <c r="AG412" s="200"/>
      <c r="AH412" s="109" t="s">
        <v>409</v>
      </c>
      <c r="AI412" s="200"/>
      <c r="AK412" s="200"/>
      <c r="AL412" s="200"/>
    </row>
    <row r="413" spans="1:38" s="108" customFormat="1" ht="12" customHeight="1">
      <c r="A413" s="216"/>
      <c r="B413" s="217"/>
      <c r="C413" s="1145" t="s">
        <v>398</v>
      </c>
      <c r="D413" s="1145"/>
      <c r="E413" s="1145"/>
      <c r="F413" s="196"/>
      <c r="G413" s="196"/>
      <c r="H413" s="196"/>
      <c r="I413" s="196"/>
      <c r="J413" s="198"/>
      <c r="K413" s="196"/>
      <c r="L413" s="218">
        <v>195.28</v>
      </c>
      <c r="M413" s="212"/>
      <c r="N413" s="199"/>
      <c r="Z413" s="193"/>
      <c r="AA413" s="200"/>
      <c r="AG413" s="200" t="s">
        <v>398</v>
      </c>
      <c r="AI413" s="200"/>
      <c r="AK413" s="200"/>
      <c r="AL413" s="200"/>
    </row>
    <row r="414" spans="1:38" s="108" customFormat="1" ht="12">
      <c r="A414" s="1147" t="s">
        <v>1415</v>
      </c>
      <c r="B414" s="1148"/>
      <c r="C414" s="1148"/>
      <c r="D414" s="1148"/>
      <c r="E414" s="1148"/>
      <c r="F414" s="1148"/>
      <c r="G414" s="1148"/>
      <c r="H414" s="1148"/>
      <c r="I414" s="1148"/>
      <c r="J414" s="1148"/>
      <c r="K414" s="1148"/>
      <c r="L414" s="1148"/>
      <c r="M414" s="1148"/>
      <c r="N414" s="1149"/>
      <c r="Z414" s="193"/>
      <c r="AA414" s="200"/>
      <c r="AG414" s="200"/>
      <c r="AI414" s="200"/>
      <c r="AK414" s="200"/>
      <c r="AL414" s="200" t="s">
        <v>1415</v>
      </c>
    </row>
    <row r="415" spans="1:38" s="108" customFormat="1" ht="33.75" customHeight="1">
      <c r="A415" s="194" t="s">
        <v>616</v>
      </c>
      <c r="B415" s="195" t="s">
        <v>1416</v>
      </c>
      <c r="C415" s="1145" t="s">
        <v>1417</v>
      </c>
      <c r="D415" s="1145"/>
      <c r="E415" s="1145"/>
      <c r="F415" s="196" t="s">
        <v>481</v>
      </c>
      <c r="G415" s="196"/>
      <c r="H415" s="196"/>
      <c r="I415" s="197">
        <v>1.4864999999999999</v>
      </c>
      <c r="J415" s="198"/>
      <c r="K415" s="196"/>
      <c r="L415" s="198"/>
      <c r="M415" s="196"/>
      <c r="N415" s="199"/>
      <c r="Z415" s="193"/>
      <c r="AA415" s="200" t="s">
        <v>1417</v>
      </c>
      <c r="AG415" s="200"/>
      <c r="AI415" s="200"/>
      <c r="AK415" s="200"/>
      <c r="AL415" s="200"/>
    </row>
    <row r="416" spans="1:38" s="108" customFormat="1" ht="12" customHeight="1">
      <c r="A416" s="201"/>
      <c r="B416" s="202"/>
      <c r="C416" s="1141" t="s">
        <v>2871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B416" s="109" t="s">
        <v>2871</v>
      </c>
      <c r="AG416" s="200"/>
      <c r="AI416" s="200"/>
      <c r="AK416" s="200"/>
      <c r="AL416" s="200"/>
    </row>
    <row r="417" spans="1:38" s="108" customFormat="1" ht="33.75" customHeight="1">
      <c r="A417" s="203"/>
      <c r="B417" s="204" t="s">
        <v>385</v>
      </c>
      <c r="C417" s="1141" t="s">
        <v>386</v>
      </c>
      <c r="D417" s="1141"/>
      <c r="E417" s="1141"/>
      <c r="F417" s="1141"/>
      <c r="G417" s="1141"/>
      <c r="H417" s="1141"/>
      <c r="I417" s="1141"/>
      <c r="J417" s="1141"/>
      <c r="K417" s="1141"/>
      <c r="L417" s="1141"/>
      <c r="M417" s="1141"/>
      <c r="N417" s="1146"/>
      <c r="Z417" s="193"/>
      <c r="AA417" s="200"/>
      <c r="AC417" s="109" t="s">
        <v>386</v>
      </c>
      <c r="AG417" s="200"/>
      <c r="AI417" s="200"/>
      <c r="AK417" s="200"/>
      <c r="AL417" s="200"/>
    </row>
    <row r="418" spans="1:38" s="108" customFormat="1" ht="12">
      <c r="A418" s="205"/>
      <c r="B418" s="206">
        <v>1</v>
      </c>
      <c r="C418" s="1141" t="s">
        <v>446</v>
      </c>
      <c r="D418" s="1141"/>
      <c r="E418" s="1141"/>
      <c r="F418" s="207"/>
      <c r="G418" s="207"/>
      <c r="H418" s="207"/>
      <c r="I418" s="207"/>
      <c r="J418" s="208">
        <v>61.32</v>
      </c>
      <c r="K418" s="209">
        <v>1.25</v>
      </c>
      <c r="L418" s="208">
        <v>113.94</v>
      </c>
      <c r="M418" s="207"/>
      <c r="N418" s="210"/>
      <c r="Z418" s="193"/>
      <c r="AA418" s="200"/>
      <c r="AD418" s="109" t="s">
        <v>446</v>
      </c>
      <c r="AG418" s="200"/>
      <c r="AI418" s="200"/>
      <c r="AK418" s="200"/>
      <c r="AL418" s="200"/>
    </row>
    <row r="419" spans="1:38" s="108" customFormat="1" ht="12">
      <c r="A419" s="205"/>
      <c r="B419" s="206">
        <v>2</v>
      </c>
      <c r="C419" s="1141" t="s">
        <v>387</v>
      </c>
      <c r="D419" s="1141"/>
      <c r="E419" s="1141"/>
      <c r="F419" s="207"/>
      <c r="G419" s="207"/>
      <c r="H419" s="207"/>
      <c r="I419" s="207"/>
      <c r="J419" s="208">
        <v>2.13</v>
      </c>
      <c r="K419" s="209">
        <v>1.25</v>
      </c>
      <c r="L419" s="208">
        <v>3.96</v>
      </c>
      <c r="M419" s="207"/>
      <c r="N419" s="210"/>
      <c r="Z419" s="193"/>
      <c r="AA419" s="200"/>
      <c r="AD419" s="109" t="s">
        <v>387</v>
      </c>
      <c r="AG419" s="200"/>
      <c r="AI419" s="200"/>
      <c r="AK419" s="200"/>
      <c r="AL419" s="200"/>
    </row>
    <row r="420" spans="1:38" s="108" customFormat="1" ht="12">
      <c r="A420" s="205"/>
      <c r="B420" s="206">
        <v>3</v>
      </c>
      <c r="C420" s="1141" t="s">
        <v>388</v>
      </c>
      <c r="D420" s="1141"/>
      <c r="E420" s="1141"/>
      <c r="F420" s="207"/>
      <c r="G420" s="207"/>
      <c r="H420" s="207"/>
      <c r="I420" s="207"/>
      <c r="J420" s="208">
        <v>0.42</v>
      </c>
      <c r="K420" s="209">
        <v>1.25</v>
      </c>
      <c r="L420" s="208">
        <v>0.78</v>
      </c>
      <c r="M420" s="207"/>
      <c r="N420" s="210"/>
      <c r="Z420" s="193"/>
      <c r="AA420" s="200"/>
      <c r="AD420" s="109" t="s">
        <v>388</v>
      </c>
      <c r="AG420" s="200"/>
      <c r="AI420" s="200"/>
      <c r="AK420" s="200"/>
      <c r="AL420" s="200"/>
    </row>
    <row r="421" spans="1:38" s="108" customFormat="1" ht="12">
      <c r="A421" s="205"/>
      <c r="B421" s="206">
        <v>4</v>
      </c>
      <c r="C421" s="1141" t="s">
        <v>447</v>
      </c>
      <c r="D421" s="1141"/>
      <c r="E421" s="1141"/>
      <c r="F421" s="207"/>
      <c r="G421" s="207"/>
      <c r="H421" s="207"/>
      <c r="I421" s="207"/>
      <c r="J421" s="208">
        <v>152.84</v>
      </c>
      <c r="K421" s="207"/>
      <c r="L421" s="208">
        <v>227.2</v>
      </c>
      <c r="M421" s="207"/>
      <c r="N421" s="210"/>
      <c r="Z421" s="193"/>
      <c r="AA421" s="200"/>
      <c r="AD421" s="109" t="s">
        <v>447</v>
      </c>
      <c r="AG421" s="200"/>
      <c r="AI421" s="200"/>
      <c r="AK421" s="200"/>
      <c r="AL421" s="200"/>
    </row>
    <row r="422" spans="1:38" s="108" customFormat="1" ht="12">
      <c r="A422" s="205"/>
      <c r="B422" s="204"/>
      <c r="C422" s="1141" t="s">
        <v>448</v>
      </c>
      <c r="D422" s="1141"/>
      <c r="E422" s="1141"/>
      <c r="F422" s="207" t="s">
        <v>390</v>
      </c>
      <c r="G422" s="209">
        <v>6.68</v>
      </c>
      <c r="H422" s="209">
        <v>1.25</v>
      </c>
      <c r="I422" s="249">
        <v>12.412274999999999</v>
      </c>
      <c r="J422" s="204"/>
      <c r="K422" s="207"/>
      <c r="L422" s="204"/>
      <c r="M422" s="207"/>
      <c r="N422" s="210"/>
      <c r="Z422" s="193"/>
      <c r="AA422" s="200"/>
      <c r="AE422" s="109" t="s">
        <v>448</v>
      </c>
      <c r="AG422" s="200"/>
      <c r="AI422" s="200"/>
      <c r="AK422" s="200"/>
      <c r="AL422" s="200"/>
    </row>
    <row r="423" spans="1:38" s="108" customFormat="1" ht="12">
      <c r="A423" s="205"/>
      <c r="B423" s="204"/>
      <c r="C423" s="1141" t="s">
        <v>389</v>
      </c>
      <c r="D423" s="1141"/>
      <c r="E423" s="1141"/>
      <c r="F423" s="207" t="s">
        <v>390</v>
      </c>
      <c r="G423" s="209">
        <v>0.04</v>
      </c>
      <c r="H423" s="209">
        <v>1.25</v>
      </c>
      <c r="I423" s="249">
        <v>7.4325000000000002E-2</v>
      </c>
      <c r="J423" s="204"/>
      <c r="K423" s="207"/>
      <c r="L423" s="204"/>
      <c r="M423" s="207"/>
      <c r="N423" s="210"/>
      <c r="Z423" s="193"/>
      <c r="AA423" s="200"/>
      <c r="AE423" s="109" t="s">
        <v>389</v>
      </c>
      <c r="AG423" s="200"/>
      <c r="AI423" s="200"/>
      <c r="AK423" s="200"/>
      <c r="AL423" s="200"/>
    </row>
    <row r="424" spans="1:38" s="108" customFormat="1" ht="12" customHeight="1">
      <c r="A424" s="205"/>
      <c r="B424" s="204"/>
      <c r="C424" s="1150" t="s">
        <v>391</v>
      </c>
      <c r="D424" s="1150"/>
      <c r="E424" s="1150"/>
      <c r="F424" s="212"/>
      <c r="G424" s="212"/>
      <c r="H424" s="212"/>
      <c r="I424" s="212"/>
      <c r="J424" s="213">
        <v>216.29</v>
      </c>
      <c r="K424" s="212"/>
      <c r="L424" s="213">
        <v>345.1</v>
      </c>
      <c r="M424" s="212"/>
      <c r="N424" s="214"/>
      <c r="Z424" s="193"/>
      <c r="AA424" s="200"/>
      <c r="AF424" s="109" t="s">
        <v>391</v>
      </c>
      <c r="AG424" s="200"/>
      <c r="AI424" s="200"/>
      <c r="AK424" s="200"/>
      <c r="AL424" s="200"/>
    </row>
    <row r="425" spans="1:38" s="108" customFormat="1" ht="12">
      <c r="A425" s="205"/>
      <c r="B425" s="204"/>
      <c r="C425" s="1141" t="s">
        <v>392</v>
      </c>
      <c r="D425" s="1141"/>
      <c r="E425" s="1141"/>
      <c r="F425" s="207"/>
      <c r="G425" s="207"/>
      <c r="H425" s="207"/>
      <c r="I425" s="207"/>
      <c r="J425" s="204"/>
      <c r="K425" s="207"/>
      <c r="L425" s="208">
        <v>114.72</v>
      </c>
      <c r="M425" s="207"/>
      <c r="N425" s="210"/>
      <c r="Z425" s="193"/>
      <c r="AA425" s="200"/>
      <c r="AE425" s="109" t="s">
        <v>392</v>
      </c>
      <c r="AG425" s="200"/>
      <c r="AI425" s="200"/>
      <c r="AK425" s="200"/>
      <c r="AL425" s="200"/>
    </row>
    <row r="426" spans="1:38" s="108" customFormat="1" ht="22.5">
      <c r="A426" s="205"/>
      <c r="B426" s="204" t="s">
        <v>541</v>
      </c>
      <c r="C426" s="1141" t="s">
        <v>542</v>
      </c>
      <c r="D426" s="1141"/>
      <c r="E426" s="1141"/>
      <c r="F426" s="207" t="s">
        <v>395</v>
      </c>
      <c r="G426" s="215">
        <v>112</v>
      </c>
      <c r="H426" s="207"/>
      <c r="I426" s="215">
        <v>112</v>
      </c>
      <c r="J426" s="204"/>
      <c r="K426" s="207"/>
      <c r="L426" s="208">
        <v>128.49</v>
      </c>
      <c r="M426" s="207"/>
      <c r="N426" s="210"/>
      <c r="Z426" s="193"/>
      <c r="AA426" s="200"/>
      <c r="AE426" s="109" t="s">
        <v>542</v>
      </c>
      <c r="AG426" s="200"/>
      <c r="AI426" s="200"/>
      <c r="AK426" s="200"/>
      <c r="AL426" s="200"/>
    </row>
    <row r="427" spans="1:38" s="108" customFormat="1" ht="22.5">
      <c r="A427" s="205"/>
      <c r="B427" s="204" t="s">
        <v>543</v>
      </c>
      <c r="C427" s="1141" t="s">
        <v>544</v>
      </c>
      <c r="D427" s="1141"/>
      <c r="E427" s="1141"/>
      <c r="F427" s="207" t="s">
        <v>395</v>
      </c>
      <c r="G427" s="215">
        <v>65</v>
      </c>
      <c r="H427" s="207"/>
      <c r="I427" s="215">
        <v>65</v>
      </c>
      <c r="J427" s="204"/>
      <c r="K427" s="207"/>
      <c r="L427" s="208">
        <v>74.569999999999993</v>
      </c>
      <c r="M427" s="207"/>
      <c r="N427" s="210"/>
      <c r="Z427" s="193"/>
      <c r="AA427" s="200"/>
      <c r="AE427" s="109" t="s">
        <v>544</v>
      </c>
      <c r="AG427" s="200"/>
      <c r="AI427" s="200"/>
      <c r="AK427" s="200"/>
      <c r="AL427" s="200"/>
    </row>
    <row r="428" spans="1:38" s="108" customFormat="1" ht="12" customHeight="1">
      <c r="A428" s="216"/>
      <c r="B428" s="217"/>
      <c r="C428" s="1145" t="s">
        <v>398</v>
      </c>
      <c r="D428" s="1145"/>
      <c r="E428" s="1145"/>
      <c r="F428" s="196"/>
      <c r="G428" s="196"/>
      <c r="H428" s="196"/>
      <c r="I428" s="196"/>
      <c r="J428" s="198"/>
      <c r="K428" s="196"/>
      <c r="L428" s="218">
        <v>548.16</v>
      </c>
      <c r="M428" s="212"/>
      <c r="N428" s="199"/>
      <c r="Z428" s="193"/>
      <c r="AA428" s="200"/>
      <c r="AG428" s="200" t="s">
        <v>398</v>
      </c>
      <c r="AI428" s="200"/>
      <c r="AK428" s="200"/>
      <c r="AL428" s="200"/>
    </row>
    <row r="429" spans="1:38" s="108" customFormat="1" ht="22.5" customHeight="1">
      <c r="A429" s="194" t="s">
        <v>619</v>
      </c>
      <c r="B429" s="195" t="s">
        <v>1419</v>
      </c>
      <c r="C429" s="1145" t="s">
        <v>1420</v>
      </c>
      <c r="D429" s="1145"/>
      <c r="E429" s="1145"/>
      <c r="F429" s="196" t="s">
        <v>891</v>
      </c>
      <c r="G429" s="196"/>
      <c r="H429" s="196"/>
      <c r="I429" s="256">
        <v>150.1</v>
      </c>
      <c r="J429" s="218">
        <v>20.5</v>
      </c>
      <c r="K429" s="196"/>
      <c r="L429" s="222">
        <v>3077.05</v>
      </c>
      <c r="M429" s="196"/>
      <c r="N429" s="199"/>
      <c r="Z429" s="193"/>
      <c r="AA429" s="200" t="s">
        <v>1420</v>
      </c>
      <c r="AG429" s="200"/>
      <c r="AI429" s="200"/>
      <c r="AK429" s="200"/>
      <c r="AL429" s="200"/>
    </row>
    <row r="430" spans="1:38" s="108" customFormat="1" ht="12" customHeight="1">
      <c r="A430" s="216"/>
      <c r="B430" s="217"/>
      <c r="C430" s="1141" t="s">
        <v>409</v>
      </c>
      <c r="D430" s="1141"/>
      <c r="E430" s="1141"/>
      <c r="F430" s="1141"/>
      <c r="G430" s="1141"/>
      <c r="H430" s="1141"/>
      <c r="I430" s="1141"/>
      <c r="J430" s="1141"/>
      <c r="K430" s="1141"/>
      <c r="L430" s="1141"/>
      <c r="M430" s="1141"/>
      <c r="N430" s="1146"/>
      <c r="Z430" s="193"/>
      <c r="AA430" s="200"/>
      <c r="AG430" s="200"/>
      <c r="AH430" s="109" t="s">
        <v>409</v>
      </c>
      <c r="AI430" s="200"/>
      <c r="AK430" s="200"/>
      <c r="AL430" s="200"/>
    </row>
    <row r="431" spans="1:38" s="108" customFormat="1" ht="12" customHeight="1">
      <c r="A431" s="216"/>
      <c r="B431" s="217"/>
      <c r="C431" s="1145" t="s">
        <v>398</v>
      </c>
      <c r="D431" s="1145"/>
      <c r="E431" s="1145"/>
      <c r="F431" s="196"/>
      <c r="G431" s="196"/>
      <c r="H431" s="196"/>
      <c r="I431" s="196"/>
      <c r="J431" s="198"/>
      <c r="K431" s="196"/>
      <c r="L431" s="222">
        <v>3077.05</v>
      </c>
      <c r="M431" s="212"/>
      <c r="N431" s="199"/>
      <c r="Z431" s="193"/>
      <c r="AA431" s="200"/>
      <c r="AG431" s="200" t="s">
        <v>398</v>
      </c>
      <c r="AI431" s="200"/>
      <c r="AK431" s="200"/>
      <c r="AL431" s="200"/>
    </row>
    <row r="432" spans="1:38" s="108" customFormat="1" ht="1.5" customHeight="1">
      <c r="A432" s="224"/>
      <c r="B432" s="217"/>
      <c r="C432" s="217"/>
      <c r="D432" s="217"/>
      <c r="E432" s="217"/>
      <c r="F432" s="225"/>
      <c r="G432" s="225"/>
      <c r="H432" s="225"/>
      <c r="I432" s="225"/>
      <c r="J432" s="226"/>
      <c r="K432" s="225"/>
      <c r="L432" s="226"/>
      <c r="M432" s="207"/>
      <c r="N432" s="226"/>
      <c r="Z432" s="193"/>
      <c r="AA432" s="200"/>
      <c r="AG432" s="200"/>
      <c r="AI432" s="200"/>
      <c r="AK432" s="200"/>
      <c r="AL432" s="200"/>
    </row>
    <row r="433" spans="1:38" s="108" customFormat="1" ht="12" customHeight="1">
      <c r="A433" s="227"/>
      <c r="B433" s="198"/>
      <c r="C433" s="1145" t="s">
        <v>1421</v>
      </c>
      <c r="D433" s="1145"/>
      <c r="E433" s="1145"/>
      <c r="F433" s="1145"/>
      <c r="G433" s="1145"/>
      <c r="H433" s="1145"/>
      <c r="I433" s="1145"/>
      <c r="J433" s="1145"/>
      <c r="K433" s="1145"/>
      <c r="L433" s="228"/>
      <c r="M433" s="229"/>
      <c r="N433" s="230"/>
      <c r="Z433" s="193"/>
      <c r="AA433" s="200"/>
      <c r="AG433" s="200"/>
      <c r="AI433" s="200" t="s">
        <v>1421</v>
      </c>
      <c r="AK433" s="200"/>
      <c r="AL433" s="200"/>
    </row>
    <row r="434" spans="1:38" s="108" customFormat="1" ht="12" customHeight="1">
      <c r="A434" s="231"/>
      <c r="B434" s="204"/>
      <c r="C434" s="1141" t="s">
        <v>416</v>
      </c>
      <c r="D434" s="1141"/>
      <c r="E434" s="1141"/>
      <c r="F434" s="1141"/>
      <c r="G434" s="1141"/>
      <c r="H434" s="1141"/>
      <c r="I434" s="1141"/>
      <c r="J434" s="1141"/>
      <c r="K434" s="1141"/>
      <c r="L434" s="232">
        <v>22737.59</v>
      </c>
      <c r="M434" s="233"/>
      <c r="N434" s="234"/>
      <c r="Z434" s="193"/>
      <c r="AA434" s="200"/>
      <c r="AG434" s="200"/>
      <c r="AI434" s="200"/>
      <c r="AJ434" s="109" t="s">
        <v>416</v>
      </c>
      <c r="AK434" s="200"/>
      <c r="AL434" s="200"/>
    </row>
    <row r="435" spans="1:38" s="108" customFormat="1" ht="12" customHeight="1">
      <c r="A435" s="231"/>
      <c r="B435" s="204"/>
      <c r="C435" s="1141" t="s">
        <v>417</v>
      </c>
      <c r="D435" s="1141"/>
      <c r="E435" s="1141"/>
      <c r="F435" s="1141"/>
      <c r="G435" s="1141"/>
      <c r="H435" s="1141"/>
      <c r="I435" s="1141"/>
      <c r="J435" s="1141"/>
      <c r="K435" s="1141"/>
      <c r="L435" s="236"/>
      <c r="M435" s="233"/>
      <c r="N435" s="234"/>
      <c r="Z435" s="193"/>
      <c r="AA435" s="200"/>
      <c r="AG435" s="200"/>
      <c r="AI435" s="200"/>
      <c r="AJ435" s="109" t="s">
        <v>417</v>
      </c>
      <c r="AK435" s="200"/>
      <c r="AL435" s="200"/>
    </row>
    <row r="436" spans="1:38" s="108" customFormat="1" ht="12" customHeight="1">
      <c r="A436" s="231"/>
      <c r="B436" s="204"/>
      <c r="C436" s="1141" t="s">
        <v>488</v>
      </c>
      <c r="D436" s="1141"/>
      <c r="E436" s="1141"/>
      <c r="F436" s="1141"/>
      <c r="G436" s="1141"/>
      <c r="H436" s="1141"/>
      <c r="I436" s="1141"/>
      <c r="J436" s="1141"/>
      <c r="K436" s="1141"/>
      <c r="L436" s="232">
        <v>2735.02</v>
      </c>
      <c r="M436" s="233"/>
      <c r="N436" s="234"/>
      <c r="Z436" s="193"/>
      <c r="AA436" s="200"/>
      <c r="AG436" s="200"/>
      <c r="AI436" s="200"/>
      <c r="AJ436" s="109" t="s">
        <v>488</v>
      </c>
      <c r="AK436" s="200"/>
      <c r="AL436" s="200"/>
    </row>
    <row r="437" spans="1:38" s="108" customFormat="1" ht="12" customHeight="1">
      <c r="A437" s="231"/>
      <c r="B437" s="204"/>
      <c r="C437" s="1141" t="s">
        <v>418</v>
      </c>
      <c r="D437" s="1141"/>
      <c r="E437" s="1141"/>
      <c r="F437" s="1141"/>
      <c r="G437" s="1141"/>
      <c r="H437" s="1141"/>
      <c r="I437" s="1141"/>
      <c r="J437" s="1141"/>
      <c r="K437" s="1141"/>
      <c r="L437" s="257">
        <v>127.13</v>
      </c>
      <c r="M437" s="233"/>
      <c r="N437" s="234"/>
      <c r="Z437" s="193"/>
      <c r="AA437" s="200"/>
      <c r="AG437" s="200"/>
      <c r="AI437" s="200"/>
      <c r="AJ437" s="109" t="s">
        <v>418</v>
      </c>
      <c r="AK437" s="200"/>
      <c r="AL437" s="200"/>
    </row>
    <row r="438" spans="1:38" s="108" customFormat="1" ht="12" customHeight="1">
      <c r="A438" s="231"/>
      <c r="B438" s="204"/>
      <c r="C438" s="1141" t="s">
        <v>419</v>
      </c>
      <c r="D438" s="1141"/>
      <c r="E438" s="1141"/>
      <c r="F438" s="1141"/>
      <c r="G438" s="1141"/>
      <c r="H438" s="1141"/>
      <c r="I438" s="1141"/>
      <c r="J438" s="1141"/>
      <c r="K438" s="1141"/>
      <c r="L438" s="257">
        <v>51.97</v>
      </c>
      <c r="M438" s="233"/>
      <c r="N438" s="234"/>
      <c r="Z438" s="193"/>
      <c r="AA438" s="200"/>
      <c r="AG438" s="200"/>
      <c r="AI438" s="200"/>
      <c r="AJ438" s="109" t="s">
        <v>419</v>
      </c>
      <c r="AK438" s="200"/>
      <c r="AL438" s="200"/>
    </row>
    <row r="439" spans="1:38" s="108" customFormat="1" ht="12" customHeight="1">
      <c r="A439" s="231"/>
      <c r="B439" s="204"/>
      <c r="C439" s="1141" t="s">
        <v>420</v>
      </c>
      <c r="D439" s="1141"/>
      <c r="E439" s="1141"/>
      <c r="F439" s="1141"/>
      <c r="G439" s="1141"/>
      <c r="H439" s="1141"/>
      <c r="I439" s="1141"/>
      <c r="J439" s="1141"/>
      <c r="K439" s="1141"/>
      <c r="L439" s="232">
        <v>19875.439999999999</v>
      </c>
      <c r="M439" s="233"/>
      <c r="N439" s="234"/>
      <c r="Z439" s="193"/>
      <c r="AA439" s="200"/>
      <c r="AG439" s="200"/>
      <c r="AI439" s="200"/>
      <c r="AJ439" s="109" t="s">
        <v>420</v>
      </c>
      <c r="AK439" s="200"/>
      <c r="AL439" s="200"/>
    </row>
    <row r="440" spans="1:38" s="108" customFormat="1" ht="12" customHeight="1">
      <c r="A440" s="231"/>
      <c r="B440" s="204"/>
      <c r="C440" s="1141" t="s">
        <v>421</v>
      </c>
      <c r="D440" s="1141"/>
      <c r="E440" s="1141"/>
      <c r="F440" s="1141"/>
      <c r="G440" s="1141"/>
      <c r="H440" s="1141"/>
      <c r="I440" s="1141"/>
      <c r="J440" s="1141"/>
      <c r="K440" s="1141"/>
      <c r="L440" s="232">
        <v>27666.9</v>
      </c>
      <c r="M440" s="233"/>
      <c r="N440" s="234"/>
      <c r="Z440" s="193"/>
      <c r="AA440" s="200"/>
      <c r="AG440" s="200"/>
      <c r="AI440" s="200"/>
      <c r="AJ440" s="109" t="s">
        <v>421</v>
      </c>
      <c r="AK440" s="200"/>
      <c r="AL440" s="200"/>
    </row>
    <row r="441" spans="1:38" s="108" customFormat="1" ht="12" customHeight="1">
      <c r="A441" s="231"/>
      <c r="B441" s="204"/>
      <c r="C441" s="1141" t="s">
        <v>417</v>
      </c>
      <c r="D441" s="1141"/>
      <c r="E441" s="1141"/>
      <c r="F441" s="1141"/>
      <c r="G441" s="1141"/>
      <c r="H441" s="1141"/>
      <c r="I441" s="1141"/>
      <c r="J441" s="1141"/>
      <c r="K441" s="1141"/>
      <c r="L441" s="236"/>
      <c r="M441" s="233"/>
      <c r="N441" s="234"/>
      <c r="Z441" s="193"/>
      <c r="AA441" s="200"/>
      <c r="AG441" s="200"/>
      <c r="AI441" s="200"/>
      <c r="AJ441" s="109" t="s">
        <v>417</v>
      </c>
      <c r="AK441" s="200"/>
      <c r="AL441" s="200"/>
    </row>
    <row r="442" spans="1:38" s="108" customFormat="1" ht="12" customHeight="1">
      <c r="A442" s="231"/>
      <c r="B442" s="204"/>
      <c r="C442" s="1141" t="s">
        <v>489</v>
      </c>
      <c r="D442" s="1141"/>
      <c r="E442" s="1141"/>
      <c r="F442" s="1141"/>
      <c r="G442" s="1141"/>
      <c r="H442" s="1141"/>
      <c r="I442" s="1141"/>
      <c r="J442" s="1141"/>
      <c r="K442" s="1141"/>
      <c r="L442" s="232">
        <v>2735.02</v>
      </c>
      <c r="M442" s="233"/>
      <c r="N442" s="234"/>
      <c r="Z442" s="193"/>
      <c r="AA442" s="200"/>
      <c r="AG442" s="200"/>
      <c r="AI442" s="200"/>
      <c r="AJ442" s="109" t="s">
        <v>489</v>
      </c>
      <c r="AK442" s="200"/>
      <c r="AL442" s="200"/>
    </row>
    <row r="443" spans="1:38" s="108" customFormat="1" ht="12" customHeight="1">
      <c r="A443" s="231"/>
      <c r="B443" s="204"/>
      <c r="C443" s="1141" t="s">
        <v>490</v>
      </c>
      <c r="D443" s="1141"/>
      <c r="E443" s="1141"/>
      <c r="F443" s="1141"/>
      <c r="G443" s="1141"/>
      <c r="H443" s="1141"/>
      <c r="I443" s="1141"/>
      <c r="J443" s="1141"/>
      <c r="K443" s="1141"/>
      <c r="L443" s="257">
        <v>127.13</v>
      </c>
      <c r="M443" s="233"/>
      <c r="N443" s="234"/>
      <c r="Z443" s="193"/>
      <c r="AA443" s="200"/>
      <c r="AG443" s="200"/>
      <c r="AI443" s="200"/>
      <c r="AJ443" s="109" t="s">
        <v>490</v>
      </c>
      <c r="AK443" s="200"/>
      <c r="AL443" s="200"/>
    </row>
    <row r="444" spans="1:38" s="108" customFormat="1" ht="12" customHeight="1">
      <c r="A444" s="231"/>
      <c r="B444" s="204"/>
      <c r="C444" s="1141" t="s">
        <v>491</v>
      </c>
      <c r="D444" s="1141"/>
      <c r="E444" s="1141"/>
      <c r="F444" s="1141"/>
      <c r="G444" s="1141"/>
      <c r="H444" s="1141"/>
      <c r="I444" s="1141"/>
      <c r="J444" s="1141"/>
      <c r="K444" s="1141"/>
      <c r="L444" s="257">
        <v>51.97</v>
      </c>
      <c r="M444" s="233"/>
      <c r="N444" s="234"/>
      <c r="Z444" s="193"/>
      <c r="AA444" s="200"/>
      <c r="AG444" s="200"/>
      <c r="AI444" s="200"/>
      <c r="AJ444" s="109" t="s">
        <v>491</v>
      </c>
      <c r="AK444" s="200"/>
      <c r="AL444" s="200"/>
    </row>
    <row r="445" spans="1:38" s="108" customFormat="1" ht="12" customHeight="1">
      <c r="A445" s="231"/>
      <c r="B445" s="204"/>
      <c r="C445" s="1141" t="s">
        <v>492</v>
      </c>
      <c r="D445" s="1141"/>
      <c r="E445" s="1141"/>
      <c r="F445" s="1141"/>
      <c r="G445" s="1141"/>
      <c r="H445" s="1141"/>
      <c r="I445" s="1141"/>
      <c r="J445" s="1141"/>
      <c r="K445" s="1141"/>
      <c r="L445" s="232">
        <v>19875.439999999999</v>
      </c>
      <c r="M445" s="233"/>
      <c r="N445" s="234"/>
      <c r="Z445" s="193"/>
      <c r="AA445" s="200"/>
      <c r="AG445" s="200"/>
      <c r="AI445" s="200"/>
      <c r="AJ445" s="109" t="s">
        <v>492</v>
      </c>
      <c r="AK445" s="200"/>
      <c r="AL445" s="200"/>
    </row>
    <row r="446" spans="1:38" s="108" customFormat="1" ht="12" customHeight="1">
      <c r="A446" s="231"/>
      <c r="B446" s="204"/>
      <c r="C446" s="1141" t="s">
        <v>493</v>
      </c>
      <c r="D446" s="1141"/>
      <c r="E446" s="1141"/>
      <c r="F446" s="1141"/>
      <c r="G446" s="1141"/>
      <c r="H446" s="1141"/>
      <c r="I446" s="1141"/>
      <c r="J446" s="1141"/>
      <c r="K446" s="1141"/>
      <c r="L446" s="232">
        <v>3119.27</v>
      </c>
      <c r="M446" s="233"/>
      <c r="N446" s="234"/>
      <c r="Z446" s="193"/>
      <c r="AA446" s="200"/>
      <c r="AG446" s="200"/>
      <c r="AI446" s="200"/>
      <c r="AJ446" s="109" t="s">
        <v>493</v>
      </c>
      <c r="AK446" s="200"/>
      <c r="AL446" s="200"/>
    </row>
    <row r="447" spans="1:38" s="108" customFormat="1" ht="12" customHeight="1">
      <c r="A447" s="231"/>
      <c r="B447" s="204"/>
      <c r="C447" s="1141" t="s">
        <v>494</v>
      </c>
      <c r="D447" s="1141"/>
      <c r="E447" s="1141"/>
      <c r="F447" s="1141"/>
      <c r="G447" s="1141"/>
      <c r="H447" s="1141"/>
      <c r="I447" s="1141"/>
      <c r="J447" s="1141"/>
      <c r="K447" s="1141"/>
      <c r="L447" s="232">
        <v>1810.04</v>
      </c>
      <c r="M447" s="233"/>
      <c r="N447" s="234"/>
      <c r="Z447" s="193"/>
      <c r="AA447" s="200"/>
      <c r="AG447" s="200"/>
      <c r="AI447" s="200"/>
      <c r="AJ447" s="109" t="s">
        <v>494</v>
      </c>
      <c r="AK447" s="200"/>
      <c r="AL447" s="200"/>
    </row>
    <row r="448" spans="1:38" s="108" customFormat="1" ht="12" customHeight="1">
      <c r="A448" s="231"/>
      <c r="B448" s="204"/>
      <c r="C448" s="1141" t="s">
        <v>431</v>
      </c>
      <c r="D448" s="1141"/>
      <c r="E448" s="1141"/>
      <c r="F448" s="1141"/>
      <c r="G448" s="1141"/>
      <c r="H448" s="1141"/>
      <c r="I448" s="1141"/>
      <c r="J448" s="1141"/>
      <c r="K448" s="1141"/>
      <c r="L448" s="232">
        <v>2786.99</v>
      </c>
      <c r="M448" s="233"/>
      <c r="N448" s="234"/>
      <c r="Z448" s="193"/>
      <c r="AA448" s="200"/>
      <c r="AG448" s="200"/>
      <c r="AI448" s="200"/>
      <c r="AJ448" s="109" t="s">
        <v>431</v>
      </c>
      <c r="AK448" s="200"/>
      <c r="AL448" s="200"/>
    </row>
    <row r="449" spans="1:38" s="108" customFormat="1" ht="12" customHeight="1">
      <c r="A449" s="231"/>
      <c r="B449" s="204"/>
      <c r="C449" s="1141" t="s">
        <v>432</v>
      </c>
      <c r="D449" s="1141"/>
      <c r="E449" s="1141"/>
      <c r="F449" s="1141"/>
      <c r="G449" s="1141"/>
      <c r="H449" s="1141"/>
      <c r="I449" s="1141"/>
      <c r="J449" s="1141"/>
      <c r="K449" s="1141"/>
      <c r="L449" s="232">
        <v>3119.27</v>
      </c>
      <c r="M449" s="233"/>
      <c r="N449" s="234"/>
      <c r="Z449" s="193"/>
      <c r="AA449" s="200"/>
      <c r="AG449" s="200"/>
      <c r="AI449" s="200"/>
      <c r="AJ449" s="109" t="s">
        <v>432</v>
      </c>
      <c r="AK449" s="200"/>
      <c r="AL449" s="200"/>
    </row>
    <row r="450" spans="1:38" s="108" customFormat="1" ht="12" customHeight="1">
      <c r="A450" s="231"/>
      <c r="B450" s="204"/>
      <c r="C450" s="1141" t="s">
        <v>433</v>
      </c>
      <c r="D450" s="1141"/>
      <c r="E450" s="1141"/>
      <c r="F450" s="1141"/>
      <c r="G450" s="1141"/>
      <c r="H450" s="1141"/>
      <c r="I450" s="1141"/>
      <c r="J450" s="1141"/>
      <c r="K450" s="1141"/>
      <c r="L450" s="232">
        <v>1810.04</v>
      </c>
      <c r="M450" s="233"/>
      <c r="N450" s="234"/>
      <c r="Z450" s="193"/>
      <c r="AA450" s="200"/>
      <c r="AG450" s="200"/>
      <c r="AI450" s="200"/>
      <c r="AJ450" s="109" t="s">
        <v>433</v>
      </c>
      <c r="AK450" s="200"/>
      <c r="AL450" s="200"/>
    </row>
    <row r="451" spans="1:38" s="108" customFormat="1" ht="12" customHeight="1">
      <c r="A451" s="231"/>
      <c r="B451" s="226"/>
      <c r="C451" s="1142" t="s">
        <v>1422</v>
      </c>
      <c r="D451" s="1142"/>
      <c r="E451" s="1142"/>
      <c r="F451" s="1142"/>
      <c r="G451" s="1142"/>
      <c r="H451" s="1142"/>
      <c r="I451" s="1142"/>
      <c r="J451" s="1142"/>
      <c r="K451" s="1142"/>
      <c r="L451" s="239">
        <v>27666.9</v>
      </c>
      <c r="M451" s="240"/>
      <c r="N451" s="253"/>
      <c r="Z451" s="193"/>
      <c r="AA451" s="200"/>
      <c r="AG451" s="200"/>
      <c r="AI451" s="200"/>
      <c r="AK451" s="200" t="s">
        <v>1422</v>
      </c>
      <c r="AL451" s="200"/>
    </row>
    <row r="452" spans="1:38" s="108" customFormat="1" ht="12" customHeight="1">
      <c r="A452" s="1089" t="s">
        <v>1423</v>
      </c>
      <c r="B452" s="1090"/>
      <c r="C452" s="1090"/>
      <c r="D452" s="1090"/>
      <c r="E452" s="1090"/>
      <c r="F452" s="1090"/>
      <c r="G452" s="1090"/>
      <c r="H452" s="1090"/>
      <c r="I452" s="1090"/>
      <c r="J452" s="1090"/>
      <c r="K452" s="1090"/>
      <c r="L452" s="1090"/>
      <c r="M452" s="1090"/>
      <c r="N452" s="1095"/>
      <c r="Z452" s="193" t="s">
        <v>1423</v>
      </c>
      <c r="AA452" s="200"/>
      <c r="AG452" s="200"/>
      <c r="AI452" s="200"/>
      <c r="AK452" s="200"/>
      <c r="AL452" s="200"/>
    </row>
    <row r="453" spans="1:38" s="108" customFormat="1" ht="56.25" customHeight="1">
      <c r="A453" s="194" t="s">
        <v>623</v>
      </c>
      <c r="B453" s="195" t="s">
        <v>1425</v>
      </c>
      <c r="C453" s="1145" t="s">
        <v>1426</v>
      </c>
      <c r="D453" s="1145"/>
      <c r="E453" s="1145"/>
      <c r="F453" s="196" t="s">
        <v>539</v>
      </c>
      <c r="G453" s="196"/>
      <c r="H453" s="196"/>
      <c r="I453" s="197">
        <v>0.32829999999999998</v>
      </c>
      <c r="J453" s="198"/>
      <c r="K453" s="196"/>
      <c r="L453" s="198"/>
      <c r="M453" s="196"/>
      <c r="N453" s="199"/>
      <c r="Z453" s="193"/>
      <c r="AA453" s="200" t="s">
        <v>1426</v>
      </c>
      <c r="AG453" s="200"/>
      <c r="AI453" s="200"/>
      <c r="AK453" s="200"/>
      <c r="AL453" s="200"/>
    </row>
    <row r="454" spans="1:38" s="108" customFormat="1" ht="12" customHeight="1">
      <c r="A454" s="201"/>
      <c r="B454" s="202"/>
      <c r="C454" s="1141" t="s">
        <v>2872</v>
      </c>
      <c r="D454" s="1141"/>
      <c r="E454" s="1141"/>
      <c r="F454" s="1141"/>
      <c r="G454" s="1141"/>
      <c r="H454" s="1141"/>
      <c r="I454" s="1141"/>
      <c r="J454" s="1141"/>
      <c r="K454" s="1141"/>
      <c r="L454" s="1141"/>
      <c r="M454" s="1141"/>
      <c r="N454" s="1146"/>
      <c r="Z454" s="193"/>
      <c r="AA454" s="200"/>
      <c r="AB454" s="109" t="s">
        <v>2872</v>
      </c>
      <c r="AG454" s="200"/>
      <c r="AI454" s="200"/>
      <c r="AK454" s="200"/>
      <c r="AL454" s="200"/>
    </row>
    <row r="455" spans="1:38" s="108" customFormat="1" ht="33.75" customHeight="1">
      <c r="A455" s="203"/>
      <c r="B455" s="204" t="s">
        <v>385</v>
      </c>
      <c r="C455" s="1141" t="s">
        <v>386</v>
      </c>
      <c r="D455" s="1141"/>
      <c r="E455" s="1141"/>
      <c r="F455" s="1141"/>
      <c r="G455" s="1141"/>
      <c r="H455" s="1141"/>
      <c r="I455" s="1141"/>
      <c r="J455" s="1141"/>
      <c r="K455" s="1141"/>
      <c r="L455" s="1141"/>
      <c r="M455" s="1141"/>
      <c r="N455" s="1146"/>
      <c r="Z455" s="193"/>
      <c r="AA455" s="200"/>
      <c r="AC455" s="109" t="s">
        <v>386</v>
      </c>
      <c r="AG455" s="200"/>
      <c r="AI455" s="200"/>
      <c r="AK455" s="200"/>
      <c r="AL455" s="200"/>
    </row>
    <row r="456" spans="1:38" s="108" customFormat="1" ht="12">
      <c r="A456" s="205"/>
      <c r="B456" s="206">
        <v>1</v>
      </c>
      <c r="C456" s="1141" t="s">
        <v>446</v>
      </c>
      <c r="D456" s="1141"/>
      <c r="E456" s="1141"/>
      <c r="F456" s="207"/>
      <c r="G456" s="207"/>
      <c r="H456" s="207"/>
      <c r="I456" s="207"/>
      <c r="J456" s="220">
        <v>1810.1</v>
      </c>
      <c r="K456" s="209">
        <v>1.25</v>
      </c>
      <c r="L456" s="208">
        <v>742.82</v>
      </c>
      <c r="M456" s="207"/>
      <c r="N456" s="210"/>
      <c r="Z456" s="193"/>
      <c r="AA456" s="200"/>
      <c r="AD456" s="109" t="s">
        <v>446</v>
      </c>
      <c r="AG456" s="200"/>
      <c r="AI456" s="200"/>
      <c r="AK456" s="200"/>
      <c r="AL456" s="200"/>
    </row>
    <row r="457" spans="1:38" s="108" customFormat="1" ht="12">
      <c r="A457" s="205"/>
      <c r="B457" s="206">
        <v>2</v>
      </c>
      <c r="C457" s="1141" t="s">
        <v>387</v>
      </c>
      <c r="D457" s="1141"/>
      <c r="E457" s="1141"/>
      <c r="F457" s="207"/>
      <c r="G457" s="207"/>
      <c r="H457" s="207"/>
      <c r="I457" s="207"/>
      <c r="J457" s="208">
        <v>17.53</v>
      </c>
      <c r="K457" s="209">
        <v>1.25</v>
      </c>
      <c r="L457" s="208">
        <v>7.19</v>
      </c>
      <c r="M457" s="207"/>
      <c r="N457" s="210"/>
      <c r="Z457" s="193"/>
      <c r="AA457" s="200"/>
      <c r="AD457" s="109" t="s">
        <v>387</v>
      </c>
      <c r="AG457" s="200"/>
      <c r="AI457" s="200"/>
      <c r="AK457" s="200"/>
      <c r="AL457" s="200"/>
    </row>
    <row r="458" spans="1:38" s="108" customFormat="1" ht="12">
      <c r="A458" s="205"/>
      <c r="B458" s="206">
        <v>3</v>
      </c>
      <c r="C458" s="1141" t="s">
        <v>388</v>
      </c>
      <c r="D458" s="1141"/>
      <c r="E458" s="1141"/>
      <c r="F458" s="207"/>
      <c r="G458" s="207"/>
      <c r="H458" s="207"/>
      <c r="I458" s="207"/>
      <c r="J458" s="208">
        <v>2.42</v>
      </c>
      <c r="K458" s="209">
        <v>1.25</v>
      </c>
      <c r="L458" s="208">
        <v>0.99</v>
      </c>
      <c r="M458" s="207"/>
      <c r="N458" s="210"/>
      <c r="Z458" s="193"/>
      <c r="AA458" s="200"/>
      <c r="AD458" s="109" t="s">
        <v>388</v>
      </c>
      <c r="AG458" s="200"/>
      <c r="AI458" s="200"/>
      <c r="AK458" s="200"/>
      <c r="AL458" s="200"/>
    </row>
    <row r="459" spans="1:38" s="108" customFormat="1" ht="12">
      <c r="A459" s="205"/>
      <c r="B459" s="206">
        <v>4</v>
      </c>
      <c r="C459" s="1141" t="s">
        <v>447</v>
      </c>
      <c r="D459" s="1141"/>
      <c r="E459" s="1141"/>
      <c r="F459" s="207"/>
      <c r="G459" s="207"/>
      <c r="H459" s="207"/>
      <c r="I459" s="207"/>
      <c r="J459" s="208">
        <v>163.19999999999999</v>
      </c>
      <c r="K459" s="207"/>
      <c r="L459" s="208">
        <v>53.58</v>
      </c>
      <c r="M459" s="207"/>
      <c r="N459" s="210"/>
      <c r="Z459" s="193"/>
      <c r="AA459" s="200"/>
      <c r="AD459" s="109" t="s">
        <v>447</v>
      </c>
      <c r="AG459" s="200"/>
      <c r="AI459" s="200"/>
      <c r="AK459" s="200"/>
      <c r="AL459" s="200"/>
    </row>
    <row r="460" spans="1:38" s="108" customFormat="1" ht="12">
      <c r="A460" s="205"/>
      <c r="B460" s="204"/>
      <c r="C460" s="1141" t="s">
        <v>448</v>
      </c>
      <c r="D460" s="1141"/>
      <c r="E460" s="1141"/>
      <c r="F460" s="207" t="s">
        <v>390</v>
      </c>
      <c r="G460" s="248">
        <v>204.3</v>
      </c>
      <c r="H460" s="209">
        <v>1.25</v>
      </c>
      <c r="I460" s="211">
        <v>83.839612500000001</v>
      </c>
      <c r="J460" s="204"/>
      <c r="K460" s="207"/>
      <c r="L460" s="204"/>
      <c r="M460" s="207"/>
      <c r="N460" s="210"/>
      <c r="Z460" s="193"/>
      <c r="AA460" s="200"/>
      <c r="AE460" s="109" t="s">
        <v>448</v>
      </c>
      <c r="AG460" s="200"/>
      <c r="AI460" s="200"/>
      <c r="AK460" s="200"/>
      <c r="AL460" s="200"/>
    </row>
    <row r="461" spans="1:38" s="108" customFormat="1" ht="12">
      <c r="A461" s="205"/>
      <c r="B461" s="204"/>
      <c r="C461" s="1141" t="s">
        <v>389</v>
      </c>
      <c r="D461" s="1141"/>
      <c r="E461" s="1141"/>
      <c r="F461" s="207" t="s">
        <v>390</v>
      </c>
      <c r="G461" s="209">
        <v>0.22</v>
      </c>
      <c r="H461" s="209">
        <v>1.25</v>
      </c>
      <c r="I461" s="211">
        <v>9.0282500000000002E-2</v>
      </c>
      <c r="J461" s="204"/>
      <c r="K461" s="207"/>
      <c r="L461" s="204"/>
      <c r="M461" s="207"/>
      <c r="N461" s="210"/>
      <c r="Z461" s="193"/>
      <c r="AA461" s="200"/>
      <c r="AE461" s="109" t="s">
        <v>389</v>
      </c>
      <c r="AG461" s="200"/>
      <c r="AI461" s="200"/>
      <c r="AK461" s="200"/>
      <c r="AL461" s="200"/>
    </row>
    <row r="462" spans="1:38" s="108" customFormat="1" ht="12" customHeight="1">
      <c r="A462" s="205"/>
      <c r="B462" s="204"/>
      <c r="C462" s="1150" t="s">
        <v>391</v>
      </c>
      <c r="D462" s="1150"/>
      <c r="E462" s="1150"/>
      <c r="F462" s="212"/>
      <c r="G462" s="212"/>
      <c r="H462" s="212"/>
      <c r="I462" s="212"/>
      <c r="J462" s="221">
        <v>1990.83</v>
      </c>
      <c r="K462" s="212"/>
      <c r="L462" s="213">
        <v>803.59</v>
      </c>
      <c r="M462" s="212"/>
      <c r="N462" s="214"/>
      <c r="Z462" s="193"/>
      <c r="AA462" s="200"/>
      <c r="AF462" s="109" t="s">
        <v>391</v>
      </c>
      <c r="AG462" s="200"/>
      <c r="AI462" s="200"/>
      <c r="AK462" s="200"/>
      <c r="AL462" s="200"/>
    </row>
    <row r="463" spans="1:38" s="108" customFormat="1" ht="12">
      <c r="A463" s="205"/>
      <c r="B463" s="204"/>
      <c r="C463" s="1141" t="s">
        <v>392</v>
      </c>
      <c r="D463" s="1141"/>
      <c r="E463" s="1141"/>
      <c r="F463" s="207"/>
      <c r="G463" s="207"/>
      <c r="H463" s="207"/>
      <c r="I463" s="207"/>
      <c r="J463" s="204"/>
      <c r="K463" s="207"/>
      <c r="L463" s="208">
        <v>743.81</v>
      </c>
      <c r="M463" s="207"/>
      <c r="N463" s="210"/>
      <c r="Z463" s="193"/>
      <c r="AA463" s="200"/>
      <c r="AE463" s="109" t="s">
        <v>392</v>
      </c>
      <c r="AG463" s="200"/>
      <c r="AI463" s="200"/>
      <c r="AK463" s="200"/>
      <c r="AL463" s="200"/>
    </row>
    <row r="464" spans="1:38" s="108" customFormat="1" ht="22.5" customHeight="1">
      <c r="A464" s="205"/>
      <c r="B464" s="204" t="s">
        <v>632</v>
      </c>
      <c r="C464" s="1141" t="s">
        <v>633</v>
      </c>
      <c r="D464" s="1141"/>
      <c r="E464" s="1141"/>
      <c r="F464" s="207" t="s">
        <v>395</v>
      </c>
      <c r="G464" s="215">
        <v>100</v>
      </c>
      <c r="H464" s="207"/>
      <c r="I464" s="215">
        <v>100</v>
      </c>
      <c r="J464" s="204"/>
      <c r="K464" s="207"/>
      <c r="L464" s="208">
        <v>743.81</v>
      </c>
      <c r="M464" s="207"/>
      <c r="N464" s="210"/>
      <c r="Z464" s="193"/>
      <c r="AA464" s="200"/>
      <c r="AE464" s="109" t="s">
        <v>633</v>
      </c>
      <c r="AG464" s="200"/>
      <c r="AI464" s="200"/>
      <c r="AK464" s="200"/>
      <c r="AL464" s="200"/>
    </row>
    <row r="465" spans="1:38" s="108" customFormat="1" ht="22.5" customHeight="1">
      <c r="A465" s="205"/>
      <c r="B465" s="204" t="s">
        <v>634</v>
      </c>
      <c r="C465" s="1141" t="s">
        <v>635</v>
      </c>
      <c r="D465" s="1141"/>
      <c r="E465" s="1141"/>
      <c r="F465" s="207" t="s">
        <v>395</v>
      </c>
      <c r="G465" s="215">
        <v>49</v>
      </c>
      <c r="H465" s="207"/>
      <c r="I465" s="215">
        <v>49</v>
      </c>
      <c r="J465" s="204"/>
      <c r="K465" s="207"/>
      <c r="L465" s="208">
        <v>364.47</v>
      </c>
      <c r="M465" s="207"/>
      <c r="N465" s="210"/>
      <c r="Z465" s="193"/>
      <c r="AA465" s="200"/>
      <c r="AE465" s="109" t="s">
        <v>635</v>
      </c>
      <c r="AG465" s="200"/>
      <c r="AI465" s="200"/>
      <c r="AK465" s="200"/>
      <c r="AL465" s="200"/>
    </row>
    <row r="466" spans="1:38" s="108" customFormat="1" ht="12" customHeight="1">
      <c r="A466" s="216"/>
      <c r="B466" s="217"/>
      <c r="C466" s="1145" t="s">
        <v>398</v>
      </c>
      <c r="D466" s="1145"/>
      <c r="E466" s="1145"/>
      <c r="F466" s="196"/>
      <c r="G466" s="196"/>
      <c r="H466" s="196"/>
      <c r="I466" s="196"/>
      <c r="J466" s="198"/>
      <c r="K466" s="196"/>
      <c r="L466" s="222">
        <v>1911.87</v>
      </c>
      <c r="M466" s="212"/>
      <c r="N466" s="199"/>
      <c r="Z466" s="193"/>
      <c r="AA466" s="200"/>
      <c r="AG466" s="200" t="s">
        <v>398</v>
      </c>
      <c r="AI466" s="200"/>
      <c r="AK466" s="200"/>
      <c r="AL466" s="200"/>
    </row>
    <row r="467" spans="1:38" s="108" customFormat="1" ht="22.5" customHeight="1">
      <c r="A467" s="194" t="s">
        <v>628</v>
      </c>
      <c r="B467" s="195" t="s">
        <v>1401</v>
      </c>
      <c r="C467" s="1145" t="s">
        <v>1402</v>
      </c>
      <c r="D467" s="1145"/>
      <c r="E467" s="1145"/>
      <c r="F467" s="196" t="s">
        <v>307</v>
      </c>
      <c r="G467" s="196"/>
      <c r="H467" s="196"/>
      <c r="I467" s="197">
        <v>34.006799999999998</v>
      </c>
      <c r="J467" s="218">
        <v>85</v>
      </c>
      <c r="K467" s="196"/>
      <c r="L467" s="222">
        <v>2890.58</v>
      </c>
      <c r="M467" s="196"/>
      <c r="N467" s="199"/>
      <c r="Z467" s="193"/>
      <c r="AA467" s="200" t="s">
        <v>1402</v>
      </c>
      <c r="AG467" s="200"/>
      <c r="AI467" s="200"/>
      <c r="AK467" s="200"/>
      <c r="AL467" s="200"/>
    </row>
    <row r="468" spans="1:38" s="108" customFormat="1" ht="12" customHeight="1">
      <c r="A468" s="216"/>
      <c r="B468" s="217"/>
      <c r="C468" s="1141" t="s">
        <v>409</v>
      </c>
      <c r="D468" s="1141"/>
      <c r="E468" s="1141"/>
      <c r="F468" s="1141"/>
      <c r="G468" s="1141"/>
      <c r="H468" s="1141"/>
      <c r="I468" s="1141"/>
      <c r="J468" s="1141"/>
      <c r="K468" s="1141"/>
      <c r="L468" s="1141"/>
      <c r="M468" s="1141"/>
      <c r="N468" s="1146"/>
      <c r="Z468" s="193"/>
      <c r="AA468" s="200"/>
      <c r="AG468" s="200"/>
      <c r="AH468" s="109" t="s">
        <v>409</v>
      </c>
      <c r="AI468" s="200"/>
      <c r="AK468" s="200"/>
      <c r="AL468" s="200"/>
    </row>
    <row r="469" spans="1:38" s="108" customFormat="1" ht="12" customHeight="1">
      <c r="A469" s="216"/>
      <c r="B469" s="217"/>
      <c r="C469" s="1145" t="s">
        <v>398</v>
      </c>
      <c r="D469" s="1145"/>
      <c r="E469" s="1145"/>
      <c r="F469" s="196"/>
      <c r="G469" s="196"/>
      <c r="H469" s="196"/>
      <c r="I469" s="196"/>
      <c r="J469" s="198"/>
      <c r="K469" s="196"/>
      <c r="L469" s="222">
        <v>2890.58</v>
      </c>
      <c r="M469" s="212"/>
      <c r="N469" s="199"/>
      <c r="Z469" s="193"/>
      <c r="AA469" s="200"/>
      <c r="AG469" s="200" t="s">
        <v>398</v>
      </c>
      <c r="AI469" s="200"/>
      <c r="AK469" s="200"/>
      <c r="AL469" s="200"/>
    </row>
    <row r="470" spans="1:38" s="108" customFormat="1" ht="33.75" customHeight="1">
      <c r="A470" s="194" t="s">
        <v>636</v>
      </c>
      <c r="B470" s="195" t="s">
        <v>1428</v>
      </c>
      <c r="C470" s="1145" t="s">
        <v>1429</v>
      </c>
      <c r="D470" s="1145"/>
      <c r="E470" s="1145"/>
      <c r="F470" s="196" t="s">
        <v>472</v>
      </c>
      <c r="G470" s="196"/>
      <c r="H470" s="196"/>
      <c r="I470" s="261">
        <v>0.1066975</v>
      </c>
      <c r="J470" s="222">
        <v>3019.22</v>
      </c>
      <c r="K470" s="196"/>
      <c r="L470" s="218">
        <v>322.14</v>
      </c>
      <c r="M470" s="196"/>
      <c r="N470" s="199"/>
      <c r="Z470" s="193"/>
      <c r="AA470" s="200" t="s">
        <v>1429</v>
      </c>
      <c r="AG470" s="200"/>
      <c r="AI470" s="200"/>
      <c r="AK470" s="200"/>
      <c r="AL470" s="200"/>
    </row>
    <row r="471" spans="1:38" s="108" customFormat="1" ht="12" customHeight="1">
      <c r="A471" s="216"/>
      <c r="B471" s="217"/>
      <c r="C471" s="1141" t="s">
        <v>409</v>
      </c>
      <c r="D471" s="1141"/>
      <c r="E471" s="1141"/>
      <c r="F471" s="1141"/>
      <c r="G471" s="1141"/>
      <c r="H471" s="1141"/>
      <c r="I471" s="1141"/>
      <c r="J471" s="1141"/>
      <c r="K471" s="1141"/>
      <c r="L471" s="1141"/>
      <c r="M471" s="1141"/>
      <c r="N471" s="1146"/>
      <c r="Z471" s="193"/>
      <c r="AA471" s="200"/>
      <c r="AG471" s="200"/>
      <c r="AH471" s="109" t="s">
        <v>409</v>
      </c>
      <c r="AI471" s="200"/>
      <c r="AK471" s="200"/>
      <c r="AL471" s="200"/>
    </row>
    <row r="472" spans="1:38" s="108" customFormat="1" ht="12" customHeight="1">
      <c r="A472" s="201"/>
      <c r="B472" s="202"/>
      <c r="C472" s="1141" t="s">
        <v>2873</v>
      </c>
      <c r="D472" s="1141"/>
      <c r="E472" s="1141"/>
      <c r="F472" s="1141"/>
      <c r="G472" s="1141"/>
      <c r="H472" s="1141"/>
      <c r="I472" s="1141"/>
      <c r="J472" s="1141"/>
      <c r="K472" s="1141"/>
      <c r="L472" s="1141"/>
      <c r="M472" s="1141"/>
      <c r="N472" s="1146"/>
      <c r="Z472" s="193"/>
      <c r="AA472" s="200"/>
      <c r="AB472" s="109" t="s">
        <v>2873</v>
      </c>
      <c r="AG472" s="200"/>
      <c r="AI472" s="200"/>
      <c r="AK472" s="200"/>
      <c r="AL472" s="200"/>
    </row>
    <row r="473" spans="1:38" s="108" customFormat="1" ht="12" customHeight="1">
      <c r="A473" s="216"/>
      <c r="B473" s="217"/>
      <c r="C473" s="1145" t="s">
        <v>398</v>
      </c>
      <c r="D473" s="1145"/>
      <c r="E473" s="1145"/>
      <c r="F473" s="196"/>
      <c r="G473" s="196"/>
      <c r="H473" s="196"/>
      <c r="I473" s="196"/>
      <c r="J473" s="198"/>
      <c r="K473" s="196"/>
      <c r="L473" s="218">
        <v>322.14</v>
      </c>
      <c r="M473" s="212"/>
      <c r="N473" s="199"/>
      <c r="Z473" s="193"/>
      <c r="AA473" s="200"/>
      <c r="AG473" s="200" t="s">
        <v>398</v>
      </c>
      <c r="AI473" s="200"/>
      <c r="AK473" s="200"/>
      <c r="AL473" s="200"/>
    </row>
    <row r="474" spans="1:38" s="108" customFormat="1" ht="56.25" customHeight="1">
      <c r="A474" s="194" t="s">
        <v>640</v>
      </c>
      <c r="B474" s="195" t="s">
        <v>1431</v>
      </c>
      <c r="C474" s="1145" t="s">
        <v>1432</v>
      </c>
      <c r="D474" s="1145"/>
      <c r="E474" s="1145"/>
      <c r="F474" s="196" t="s">
        <v>539</v>
      </c>
      <c r="G474" s="196"/>
      <c r="H474" s="196"/>
      <c r="I474" s="197">
        <v>0.2878</v>
      </c>
      <c r="J474" s="198"/>
      <c r="K474" s="196"/>
      <c r="L474" s="198"/>
      <c r="M474" s="196"/>
      <c r="N474" s="199"/>
      <c r="Z474" s="193"/>
      <c r="AA474" s="200" t="s">
        <v>1432</v>
      </c>
      <c r="AG474" s="200"/>
      <c r="AI474" s="200"/>
      <c r="AK474" s="200"/>
      <c r="AL474" s="200"/>
    </row>
    <row r="475" spans="1:38" s="108" customFormat="1" ht="12" customHeight="1">
      <c r="A475" s="201"/>
      <c r="B475" s="202"/>
      <c r="C475" s="1141" t="s">
        <v>2874</v>
      </c>
      <c r="D475" s="1141"/>
      <c r="E475" s="1141"/>
      <c r="F475" s="1141"/>
      <c r="G475" s="1141"/>
      <c r="H475" s="1141"/>
      <c r="I475" s="1141"/>
      <c r="J475" s="1141"/>
      <c r="K475" s="1141"/>
      <c r="L475" s="1141"/>
      <c r="M475" s="1141"/>
      <c r="N475" s="1146"/>
      <c r="Z475" s="193"/>
      <c r="AA475" s="200"/>
      <c r="AB475" s="109" t="s">
        <v>2874</v>
      </c>
      <c r="AG475" s="200"/>
      <c r="AI475" s="200"/>
      <c r="AK475" s="200"/>
      <c r="AL475" s="200"/>
    </row>
    <row r="476" spans="1:38" s="108" customFormat="1" ht="33.75" customHeight="1">
      <c r="A476" s="203"/>
      <c r="B476" s="204" t="s">
        <v>385</v>
      </c>
      <c r="C476" s="1141" t="s">
        <v>386</v>
      </c>
      <c r="D476" s="1141"/>
      <c r="E476" s="1141"/>
      <c r="F476" s="1141"/>
      <c r="G476" s="1141"/>
      <c r="H476" s="1141"/>
      <c r="I476" s="1141"/>
      <c r="J476" s="1141"/>
      <c r="K476" s="1141"/>
      <c r="L476" s="1141"/>
      <c r="M476" s="1141"/>
      <c r="N476" s="1146"/>
      <c r="Z476" s="193"/>
      <c r="AA476" s="200"/>
      <c r="AC476" s="109" t="s">
        <v>386</v>
      </c>
      <c r="AG476" s="200"/>
      <c r="AI476" s="200"/>
      <c r="AK476" s="200"/>
      <c r="AL476" s="200"/>
    </row>
    <row r="477" spans="1:38" s="108" customFormat="1" ht="12">
      <c r="A477" s="205"/>
      <c r="B477" s="206">
        <v>1</v>
      </c>
      <c r="C477" s="1141" t="s">
        <v>446</v>
      </c>
      <c r="D477" s="1141"/>
      <c r="E477" s="1141"/>
      <c r="F477" s="207"/>
      <c r="G477" s="207"/>
      <c r="H477" s="207"/>
      <c r="I477" s="207"/>
      <c r="J477" s="220">
        <v>1086.9100000000001</v>
      </c>
      <c r="K477" s="209">
        <v>1.25</v>
      </c>
      <c r="L477" s="208">
        <v>391.02</v>
      </c>
      <c r="M477" s="207"/>
      <c r="N477" s="210"/>
      <c r="Z477" s="193"/>
      <c r="AA477" s="200"/>
      <c r="AD477" s="109" t="s">
        <v>446</v>
      </c>
      <c r="AG477" s="200"/>
      <c r="AI477" s="200"/>
      <c r="AK477" s="200"/>
      <c r="AL477" s="200"/>
    </row>
    <row r="478" spans="1:38" s="108" customFormat="1" ht="12">
      <c r="A478" s="205"/>
      <c r="B478" s="206">
        <v>2</v>
      </c>
      <c r="C478" s="1141" t="s">
        <v>387</v>
      </c>
      <c r="D478" s="1141"/>
      <c r="E478" s="1141"/>
      <c r="F478" s="207"/>
      <c r="G478" s="207"/>
      <c r="H478" s="207"/>
      <c r="I478" s="207"/>
      <c r="J478" s="208">
        <v>55.47</v>
      </c>
      <c r="K478" s="209">
        <v>1.25</v>
      </c>
      <c r="L478" s="208">
        <v>19.96</v>
      </c>
      <c r="M478" s="207"/>
      <c r="N478" s="210"/>
      <c r="Z478" s="193"/>
      <c r="AA478" s="200"/>
      <c r="AD478" s="109" t="s">
        <v>387</v>
      </c>
      <c r="AG478" s="200"/>
      <c r="AI478" s="200"/>
      <c r="AK478" s="200"/>
      <c r="AL478" s="200"/>
    </row>
    <row r="479" spans="1:38" s="108" customFormat="1" ht="12">
      <c r="A479" s="205"/>
      <c r="B479" s="206">
        <v>3</v>
      </c>
      <c r="C479" s="1141" t="s">
        <v>388</v>
      </c>
      <c r="D479" s="1141"/>
      <c r="E479" s="1141"/>
      <c r="F479" s="207"/>
      <c r="G479" s="207"/>
      <c r="H479" s="207"/>
      <c r="I479" s="207"/>
      <c r="J479" s="208">
        <v>7.94</v>
      </c>
      <c r="K479" s="209">
        <v>1.25</v>
      </c>
      <c r="L479" s="208">
        <v>2.86</v>
      </c>
      <c r="M479" s="207"/>
      <c r="N479" s="210"/>
      <c r="Z479" s="193"/>
      <c r="AA479" s="200"/>
      <c r="AD479" s="109" t="s">
        <v>388</v>
      </c>
      <c r="AG479" s="200"/>
      <c r="AI479" s="200"/>
      <c r="AK479" s="200"/>
      <c r="AL479" s="200"/>
    </row>
    <row r="480" spans="1:38" s="108" customFormat="1" ht="12">
      <c r="A480" s="205"/>
      <c r="B480" s="206">
        <v>4</v>
      </c>
      <c r="C480" s="1141" t="s">
        <v>447</v>
      </c>
      <c r="D480" s="1141"/>
      <c r="E480" s="1141"/>
      <c r="F480" s="207"/>
      <c r="G480" s="207"/>
      <c r="H480" s="207"/>
      <c r="I480" s="207"/>
      <c r="J480" s="220">
        <v>10757.83</v>
      </c>
      <c r="K480" s="207"/>
      <c r="L480" s="220">
        <v>3096.1</v>
      </c>
      <c r="M480" s="207"/>
      <c r="N480" s="210"/>
      <c r="Z480" s="193"/>
      <c r="AA480" s="200"/>
      <c r="AD480" s="109" t="s">
        <v>447</v>
      </c>
      <c r="AG480" s="200"/>
      <c r="AI480" s="200"/>
      <c r="AK480" s="200"/>
      <c r="AL480" s="200"/>
    </row>
    <row r="481" spans="1:38" s="108" customFormat="1" ht="12">
      <c r="A481" s="205"/>
      <c r="B481" s="204"/>
      <c r="C481" s="1141" t="s">
        <v>448</v>
      </c>
      <c r="D481" s="1141"/>
      <c r="E481" s="1141"/>
      <c r="F481" s="207" t="s">
        <v>390</v>
      </c>
      <c r="G481" s="248">
        <v>118.4</v>
      </c>
      <c r="H481" s="209">
        <v>1.25</v>
      </c>
      <c r="I481" s="250">
        <v>42.5944</v>
      </c>
      <c r="J481" s="204"/>
      <c r="K481" s="207"/>
      <c r="L481" s="204"/>
      <c r="M481" s="207"/>
      <c r="N481" s="210"/>
      <c r="Z481" s="193"/>
      <c r="AA481" s="200"/>
      <c r="AE481" s="109" t="s">
        <v>448</v>
      </c>
      <c r="AG481" s="200"/>
      <c r="AI481" s="200"/>
      <c r="AK481" s="200"/>
      <c r="AL481" s="200"/>
    </row>
    <row r="482" spans="1:38" s="108" customFormat="1" ht="12">
      <c r="A482" s="205"/>
      <c r="B482" s="204"/>
      <c r="C482" s="1141" t="s">
        <v>389</v>
      </c>
      <c r="D482" s="1141"/>
      <c r="E482" s="1141"/>
      <c r="F482" s="207" t="s">
        <v>390</v>
      </c>
      <c r="G482" s="209">
        <v>0.64</v>
      </c>
      <c r="H482" s="209">
        <v>1.25</v>
      </c>
      <c r="I482" s="252">
        <v>0.23024</v>
      </c>
      <c r="J482" s="204"/>
      <c r="K482" s="207"/>
      <c r="L482" s="204"/>
      <c r="M482" s="207"/>
      <c r="N482" s="210"/>
      <c r="Z482" s="193"/>
      <c r="AA482" s="200"/>
      <c r="AE482" s="109" t="s">
        <v>389</v>
      </c>
      <c r="AG482" s="200"/>
      <c r="AI482" s="200"/>
      <c r="AK482" s="200"/>
      <c r="AL482" s="200"/>
    </row>
    <row r="483" spans="1:38" s="108" customFormat="1" ht="12" customHeight="1">
      <c r="A483" s="205"/>
      <c r="B483" s="204"/>
      <c r="C483" s="1150" t="s">
        <v>391</v>
      </c>
      <c r="D483" s="1150"/>
      <c r="E483" s="1150"/>
      <c r="F483" s="212"/>
      <c r="G483" s="212"/>
      <c r="H483" s="212"/>
      <c r="I483" s="212"/>
      <c r="J483" s="221">
        <v>11900.21</v>
      </c>
      <c r="K483" s="212"/>
      <c r="L483" s="221">
        <v>3507.08</v>
      </c>
      <c r="M483" s="212"/>
      <c r="N483" s="214"/>
      <c r="Z483" s="193"/>
      <c r="AA483" s="200"/>
      <c r="AF483" s="109" t="s">
        <v>391</v>
      </c>
      <c r="AG483" s="200"/>
      <c r="AI483" s="200"/>
      <c r="AK483" s="200"/>
      <c r="AL483" s="200"/>
    </row>
    <row r="484" spans="1:38" s="108" customFormat="1" ht="12">
      <c r="A484" s="205"/>
      <c r="B484" s="204"/>
      <c r="C484" s="1141" t="s">
        <v>392</v>
      </c>
      <c r="D484" s="1141"/>
      <c r="E484" s="1141"/>
      <c r="F484" s="207"/>
      <c r="G484" s="207"/>
      <c r="H484" s="207"/>
      <c r="I484" s="207"/>
      <c r="J484" s="204"/>
      <c r="K484" s="207"/>
      <c r="L484" s="208">
        <v>393.88</v>
      </c>
      <c r="M484" s="207"/>
      <c r="N484" s="210"/>
      <c r="Z484" s="193"/>
      <c r="AA484" s="200"/>
      <c r="AE484" s="109" t="s">
        <v>392</v>
      </c>
      <c r="AG484" s="200"/>
      <c r="AI484" s="200"/>
      <c r="AK484" s="200"/>
      <c r="AL484" s="200"/>
    </row>
    <row r="485" spans="1:38" s="108" customFormat="1" ht="22.5" customHeight="1">
      <c r="A485" s="205"/>
      <c r="B485" s="204" t="s">
        <v>632</v>
      </c>
      <c r="C485" s="1141" t="s">
        <v>633</v>
      </c>
      <c r="D485" s="1141"/>
      <c r="E485" s="1141"/>
      <c r="F485" s="207" t="s">
        <v>395</v>
      </c>
      <c r="G485" s="215">
        <v>100</v>
      </c>
      <c r="H485" s="207"/>
      <c r="I485" s="215">
        <v>100</v>
      </c>
      <c r="J485" s="204"/>
      <c r="K485" s="207"/>
      <c r="L485" s="208">
        <v>393.88</v>
      </c>
      <c r="M485" s="207"/>
      <c r="N485" s="210"/>
      <c r="Z485" s="193"/>
      <c r="AA485" s="200"/>
      <c r="AE485" s="109" t="s">
        <v>633</v>
      </c>
      <c r="AG485" s="200"/>
      <c r="AI485" s="200"/>
      <c r="AK485" s="200"/>
      <c r="AL485" s="200"/>
    </row>
    <row r="486" spans="1:38" s="108" customFormat="1" ht="22.5" customHeight="1">
      <c r="A486" s="205"/>
      <c r="B486" s="204" t="s">
        <v>634</v>
      </c>
      <c r="C486" s="1141" t="s">
        <v>635</v>
      </c>
      <c r="D486" s="1141"/>
      <c r="E486" s="1141"/>
      <c r="F486" s="207" t="s">
        <v>395</v>
      </c>
      <c r="G486" s="215">
        <v>49</v>
      </c>
      <c r="H486" s="207"/>
      <c r="I486" s="215">
        <v>49</v>
      </c>
      <c r="J486" s="204"/>
      <c r="K486" s="207"/>
      <c r="L486" s="208">
        <v>193</v>
      </c>
      <c r="M486" s="207"/>
      <c r="N486" s="210"/>
      <c r="Z486" s="193"/>
      <c r="AA486" s="200"/>
      <c r="AE486" s="109" t="s">
        <v>635</v>
      </c>
      <c r="AG486" s="200"/>
      <c r="AI486" s="200"/>
      <c r="AK486" s="200"/>
      <c r="AL486" s="200"/>
    </row>
    <row r="487" spans="1:38" s="108" customFormat="1" ht="12" customHeight="1">
      <c r="A487" s="216"/>
      <c r="B487" s="217"/>
      <c r="C487" s="1145" t="s">
        <v>398</v>
      </c>
      <c r="D487" s="1145"/>
      <c r="E487" s="1145"/>
      <c r="F487" s="196"/>
      <c r="G487" s="196"/>
      <c r="H487" s="196"/>
      <c r="I487" s="196"/>
      <c r="J487" s="198"/>
      <c r="K487" s="196"/>
      <c r="L487" s="222">
        <v>4093.96</v>
      </c>
      <c r="M487" s="212"/>
      <c r="N487" s="199"/>
      <c r="Z487" s="193"/>
      <c r="AA487" s="200"/>
      <c r="AG487" s="200" t="s">
        <v>398</v>
      </c>
      <c r="AI487" s="200"/>
      <c r="AK487" s="200"/>
      <c r="AL487" s="200"/>
    </row>
    <row r="488" spans="1:38" s="108" customFormat="1" ht="45" customHeight="1">
      <c r="A488" s="194" t="s">
        <v>645</v>
      </c>
      <c r="B488" s="195" t="s">
        <v>1434</v>
      </c>
      <c r="C488" s="1145" t="s">
        <v>1435</v>
      </c>
      <c r="D488" s="1145"/>
      <c r="E488" s="1145"/>
      <c r="F488" s="196" t="s">
        <v>307</v>
      </c>
      <c r="G488" s="196"/>
      <c r="H488" s="196"/>
      <c r="I488" s="197">
        <v>33.9604</v>
      </c>
      <c r="J488" s="218">
        <v>37.49</v>
      </c>
      <c r="K488" s="196"/>
      <c r="L488" s="222">
        <v>1273.18</v>
      </c>
      <c r="M488" s="196"/>
      <c r="N488" s="199"/>
      <c r="Z488" s="193"/>
      <c r="AA488" s="200" t="s">
        <v>1435</v>
      </c>
      <c r="AG488" s="200"/>
      <c r="AI488" s="200"/>
      <c r="AK488" s="200"/>
      <c r="AL488" s="200"/>
    </row>
    <row r="489" spans="1:38" s="108" customFormat="1" ht="12" customHeight="1">
      <c r="A489" s="216"/>
      <c r="B489" s="217"/>
      <c r="C489" s="1141" t="s">
        <v>639</v>
      </c>
      <c r="D489" s="1141"/>
      <c r="E489" s="1141"/>
      <c r="F489" s="1141"/>
      <c r="G489" s="1141"/>
      <c r="H489" s="1141"/>
      <c r="I489" s="1141"/>
      <c r="J489" s="1141"/>
      <c r="K489" s="1141"/>
      <c r="L489" s="1141"/>
      <c r="M489" s="1141"/>
      <c r="N489" s="1146"/>
      <c r="Z489" s="193"/>
      <c r="AA489" s="200"/>
      <c r="AG489" s="200"/>
      <c r="AH489" s="109" t="s">
        <v>639</v>
      </c>
      <c r="AI489" s="200"/>
      <c r="AK489" s="200"/>
      <c r="AL489" s="200"/>
    </row>
    <row r="490" spans="1:38" s="108" customFormat="1" ht="12" customHeight="1">
      <c r="A490" s="216"/>
      <c r="B490" s="217"/>
      <c r="C490" s="1145" t="s">
        <v>398</v>
      </c>
      <c r="D490" s="1145"/>
      <c r="E490" s="1145"/>
      <c r="F490" s="196"/>
      <c r="G490" s="196"/>
      <c r="H490" s="196"/>
      <c r="I490" s="196"/>
      <c r="J490" s="198"/>
      <c r="K490" s="196"/>
      <c r="L490" s="222">
        <v>1273.18</v>
      </c>
      <c r="M490" s="212"/>
      <c r="N490" s="199"/>
      <c r="Z490" s="193"/>
      <c r="AA490" s="200"/>
      <c r="AG490" s="200" t="s">
        <v>398</v>
      </c>
      <c r="AI490" s="200"/>
      <c r="AK490" s="200"/>
      <c r="AL490" s="200"/>
    </row>
    <row r="491" spans="1:38" s="108" customFormat="1" ht="12" customHeight="1">
      <c r="A491" s="1147" t="s">
        <v>1436</v>
      </c>
      <c r="B491" s="1148"/>
      <c r="C491" s="1148"/>
      <c r="D491" s="1148"/>
      <c r="E491" s="1148"/>
      <c r="F491" s="1148"/>
      <c r="G491" s="1148"/>
      <c r="H491" s="1148"/>
      <c r="I491" s="1148"/>
      <c r="J491" s="1148"/>
      <c r="K491" s="1148"/>
      <c r="L491" s="1148"/>
      <c r="M491" s="1148"/>
      <c r="N491" s="1149"/>
      <c r="Z491" s="193"/>
      <c r="AA491" s="200"/>
      <c r="AG491" s="200"/>
      <c r="AI491" s="200"/>
      <c r="AK491" s="200"/>
      <c r="AL491" s="200" t="s">
        <v>1436</v>
      </c>
    </row>
    <row r="492" spans="1:38" s="108" customFormat="1" ht="67.5" customHeight="1">
      <c r="A492" s="194" t="s">
        <v>652</v>
      </c>
      <c r="B492" s="195" t="s">
        <v>1437</v>
      </c>
      <c r="C492" s="1145" t="s">
        <v>1438</v>
      </c>
      <c r="D492" s="1145"/>
      <c r="E492" s="1145"/>
      <c r="F492" s="196" t="s">
        <v>307</v>
      </c>
      <c r="G492" s="196"/>
      <c r="H492" s="196"/>
      <c r="I492" s="256">
        <v>24.4</v>
      </c>
      <c r="J492" s="198"/>
      <c r="K492" s="196"/>
      <c r="L492" s="198"/>
      <c r="M492" s="196"/>
      <c r="N492" s="199"/>
      <c r="Z492" s="193"/>
      <c r="AA492" s="200" t="s">
        <v>1438</v>
      </c>
      <c r="AG492" s="200"/>
      <c r="AI492" s="200"/>
      <c r="AK492" s="200"/>
      <c r="AL492" s="200"/>
    </row>
    <row r="493" spans="1:38" s="108" customFormat="1" ht="33.75" customHeight="1">
      <c r="A493" s="203"/>
      <c r="B493" s="204" t="s">
        <v>385</v>
      </c>
      <c r="C493" s="1141" t="s">
        <v>386</v>
      </c>
      <c r="D493" s="1141"/>
      <c r="E493" s="1141"/>
      <c r="F493" s="1141"/>
      <c r="G493" s="1141"/>
      <c r="H493" s="1141"/>
      <c r="I493" s="1141"/>
      <c r="J493" s="1141"/>
      <c r="K493" s="1141"/>
      <c r="L493" s="1141"/>
      <c r="M493" s="1141"/>
      <c r="N493" s="1146"/>
      <c r="Z493" s="193"/>
      <c r="AA493" s="200"/>
      <c r="AC493" s="109" t="s">
        <v>386</v>
      </c>
      <c r="AG493" s="200"/>
      <c r="AI493" s="200"/>
      <c r="AK493" s="200"/>
      <c r="AL493" s="200"/>
    </row>
    <row r="494" spans="1:38" s="108" customFormat="1" ht="12">
      <c r="A494" s="205"/>
      <c r="B494" s="206">
        <v>1</v>
      </c>
      <c r="C494" s="1141" t="s">
        <v>446</v>
      </c>
      <c r="D494" s="1141"/>
      <c r="E494" s="1141"/>
      <c r="F494" s="207"/>
      <c r="G494" s="207"/>
      <c r="H494" s="207"/>
      <c r="I494" s="207"/>
      <c r="J494" s="208">
        <v>14.4</v>
      </c>
      <c r="K494" s="209">
        <v>1.25</v>
      </c>
      <c r="L494" s="208">
        <v>439.2</v>
      </c>
      <c r="M494" s="207"/>
      <c r="N494" s="210"/>
      <c r="Z494" s="193"/>
      <c r="AA494" s="200"/>
      <c r="AD494" s="109" t="s">
        <v>446</v>
      </c>
      <c r="AG494" s="200"/>
      <c r="AI494" s="200"/>
      <c r="AK494" s="200"/>
      <c r="AL494" s="200"/>
    </row>
    <row r="495" spans="1:38" s="108" customFormat="1" ht="12">
      <c r="A495" s="205"/>
      <c r="B495" s="206">
        <v>4</v>
      </c>
      <c r="C495" s="1141" t="s">
        <v>447</v>
      </c>
      <c r="D495" s="1141"/>
      <c r="E495" s="1141"/>
      <c r="F495" s="207"/>
      <c r="G495" s="207"/>
      <c r="H495" s="207"/>
      <c r="I495" s="207"/>
      <c r="J495" s="208">
        <v>128.44999999999999</v>
      </c>
      <c r="K495" s="207"/>
      <c r="L495" s="220">
        <v>3134.18</v>
      </c>
      <c r="M495" s="207"/>
      <c r="N495" s="210"/>
      <c r="Z495" s="193"/>
      <c r="AA495" s="200"/>
      <c r="AD495" s="109" t="s">
        <v>447</v>
      </c>
      <c r="AG495" s="200"/>
      <c r="AI495" s="200"/>
      <c r="AK495" s="200"/>
      <c r="AL495" s="200"/>
    </row>
    <row r="496" spans="1:38" s="108" customFormat="1" ht="12">
      <c r="A496" s="205"/>
      <c r="B496" s="204"/>
      <c r="C496" s="1141" t="s">
        <v>448</v>
      </c>
      <c r="D496" s="1141"/>
      <c r="E496" s="1141"/>
      <c r="F496" s="207" t="s">
        <v>390</v>
      </c>
      <c r="G496" s="209">
        <v>1.55</v>
      </c>
      <c r="H496" s="209">
        <v>1.25</v>
      </c>
      <c r="I496" s="254">
        <v>47.274999999999999</v>
      </c>
      <c r="J496" s="204"/>
      <c r="K496" s="207"/>
      <c r="L496" s="204"/>
      <c r="M496" s="207"/>
      <c r="N496" s="210"/>
      <c r="Z496" s="193"/>
      <c r="AA496" s="200"/>
      <c r="AE496" s="109" t="s">
        <v>448</v>
      </c>
      <c r="AG496" s="200"/>
      <c r="AI496" s="200"/>
      <c r="AK496" s="200"/>
      <c r="AL496" s="200"/>
    </row>
    <row r="497" spans="1:38" s="108" customFormat="1" ht="12" customHeight="1">
      <c r="A497" s="205"/>
      <c r="B497" s="204"/>
      <c r="C497" s="1150" t="s">
        <v>391</v>
      </c>
      <c r="D497" s="1150"/>
      <c r="E497" s="1150"/>
      <c r="F497" s="212"/>
      <c r="G497" s="212"/>
      <c r="H497" s="212"/>
      <c r="I497" s="212"/>
      <c r="J497" s="213">
        <v>142.85</v>
      </c>
      <c r="K497" s="212"/>
      <c r="L497" s="221">
        <v>3573.38</v>
      </c>
      <c r="M497" s="212"/>
      <c r="N497" s="214"/>
      <c r="Z497" s="193"/>
      <c r="AA497" s="200"/>
      <c r="AF497" s="109" t="s">
        <v>391</v>
      </c>
      <c r="AG497" s="200"/>
      <c r="AI497" s="200"/>
      <c r="AK497" s="200"/>
      <c r="AL497" s="200"/>
    </row>
    <row r="498" spans="1:38" s="108" customFormat="1" ht="12">
      <c r="A498" s="205"/>
      <c r="B498" s="204"/>
      <c r="C498" s="1141" t="s">
        <v>392</v>
      </c>
      <c r="D498" s="1141"/>
      <c r="E498" s="1141"/>
      <c r="F498" s="207"/>
      <c r="G498" s="207"/>
      <c r="H498" s="207"/>
      <c r="I498" s="207"/>
      <c r="J498" s="204"/>
      <c r="K498" s="207"/>
      <c r="L498" s="208">
        <v>439.2</v>
      </c>
      <c r="M498" s="207"/>
      <c r="N498" s="210"/>
      <c r="Z498" s="193"/>
      <c r="AA498" s="200"/>
      <c r="AE498" s="109" t="s">
        <v>392</v>
      </c>
      <c r="AG498" s="200"/>
      <c r="AI498" s="200"/>
      <c r="AK498" s="200"/>
      <c r="AL498" s="200"/>
    </row>
    <row r="499" spans="1:38" s="108" customFormat="1" ht="22.5" customHeight="1">
      <c r="A499" s="205"/>
      <c r="B499" s="204" t="s">
        <v>632</v>
      </c>
      <c r="C499" s="1141" t="s">
        <v>633</v>
      </c>
      <c r="D499" s="1141"/>
      <c r="E499" s="1141"/>
      <c r="F499" s="207" t="s">
        <v>395</v>
      </c>
      <c r="G499" s="215">
        <v>100</v>
      </c>
      <c r="H499" s="207"/>
      <c r="I499" s="215">
        <v>100</v>
      </c>
      <c r="J499" s="204"/>
      <c r="K499" s="207"/>
      <c r="L499" s="208">
        <v>439.2</v>
      </c>
      <c r="M499" s="207"/>
      <c r="N499" s="210"/>
      <c r="Z499" s="193"/>
      <c r="AA499" s="200"/>
      <c r="AE499" s="109" t="s">
        <v>633</v>
      </c>
      <c r="AG499" s="200"/>
      <c r="AI499" s="200"/>
      <c r="AK499" s="200"/>
      <c r="AL499" s="200"/>
    </row>
    <row r="500" spans="1:38" s="108" customFormat="1" ht="22.5" customHeight="1">
      <c r="A500" s="205"/>
      <c r="B500" s="204" t="s">
        <v>634</v>
      </c>
      <c r="C500" s="1141" t="s">
        <v>635</v>
      </c>
      <c r="D500" s="1141"/>
      <c r="E500" s="1141"/>
      <c r="F500" s="207" t="s">
        <v>395</v>
      </c>
      <c r="G500" s="215">
        <v>49</v>
      </c>
      <c r="H500" s="207"/>
      <c r="I500" s="215">
        <v>49</v>
      </c>
      <c r="J500" s="204"/>
      <c r="K500" s="207"/>
      <c r="L500" s="208">
        <v>215.21</v>
      </c>
      <c r="M500" s="207"/>
      <c r="N500" s="210"/>
      <c r="Z500" s="193"/>
      <c r="AA500" s="200"/>
      <c r="AE500" s="109" t="s">
        <v>635</v>
      </c>
      <c r="AG500" s="200"/>
      <c r="AI500" s="200"/>
      <c r="AK500" s="200"/>
      <c r="AL500" s="200"/>
    </row>
    <row r="501" spans="1:38" s="108" customFormat="1" ht="12" customHeight="1">
      <c r="A501" s="216"/>
      <c r="B501" s="217"/>
      <c r="C501" s="1145" t="s">
        <v>398</v>
      </c>
      <c r="D501" s="1145"/>
      <c r="E501" s="1145"/>
      <c r="F501" s="196"/>
      <c r="G501" s="196"/>
      <c r="H501" s="196"/>
      <c r="I501" s="196"/>
      <c r="J501" s="198"/>
      <c r="K501" s="196"/>
      <c r="L501" s="222">
        <v>4227.79</v>
      </c>
      <c r="M501" s="212"/>
      <c r="N501" s="199"/>
      <c r="Z501" s="193"/>
      <c r="AA501" s="200"/>
      <c r="AG501" s="200" t="s">
        <v>398</v>
      </c>
      <c r="AI501" s="200"/>
      <c r="AK501" s="200"/>
      <c r="AL501" s="200"/>
    </row>
    <row r="502" spans="1:38" s="108" customFormat="1" ht="33.75" customHeight="1">
      <c r="A502" s="194" t="s">
        <v>656</v>
      </c>
      <c r="B502" s="195" t="s">
        <v>1443</v>
      </c>
      <c r="C502" s="1145" t="s">
        <v>1444</v>
      </c>
      <c r="D502" s="1145"/>
      <c r="E502" s="1145"/>
      <c r="F502" s="196" t="s">
        <v>539</v>
      </c>
      <c r="G502" s="196"/>
      <c r="H502" s="196"/>
      <c r="I502" s="255">
        <v>8.7885000000000005E-2</v>
      </c>
      <c r="J502" s="198"/>
      <c r="K502" s="196"/>
      <c r="L502" s="198"/>
      <c r="M502" s="196"/>
      <c r="N502" s="199"/>
      <c r="Z502" s="193"/>
      <c r="AA502" s="200" t="s">
        <v>1444</v>
      </c>
      <c r="AG502" s="200"/>
      <c r="AI502" s="200"/>
      <c r="AK502" s="200"/>
      <c r="AL502" s="200"/>
    </row>
    <row r="503" spans="1:38" s="108" customFormat="1" ht="12" customHeight="1">
      <c r="A503" s="201"/>
      <c r="B503" s="202"/>
      <c r="C503" s="1141" t="s">
        <v>2875</v>
      </c>
      <c r="D503" s="1141"/>
      <c r="E503" s="1141"/>
      <c r="F503" s="1141"/>
      <c r="G503" s="1141"/>
      <c r="H503" s="1141"/>
      <c r="I503" s="1141"/>
      <c r="J503" s="1141"/>
      <c r="K503" s="1141"/>
      <c r="L503" s="1141"/>
      <c r="M503" s="1141"/>
      <c r="N503" s="1146"/>
      <c r="Z503" s="193"/>
      <c r="AA503" s="200"/>
      <c r="AB503" s="109" t="s">
        <v>2875</v>
      </c>
      <c r="AG503" s="200"/>
      <c r="AI503" s="200"/>
      <c r="AK503" s="200"/>
      <c r="AL503" s="200"/>
    </row>
    <row r="504" spans="1:38" s="108" customFormat="1" ht="12">
      <c r="A504" s="205"/>
      <c r="B504" s="206">
        <v>1</v>
      </c>
      <c r="C504" s="1141" t="s">
        <v>446</v>
      </c>
      <c r="D504" s="1141"/>
      <c r="E504" s="1141"/>
      <c r="F504" s="207"/>
      <c r="G504" s="207"/>
      <c r="H504" s="207"/>
      <c r="I504" s="207"/>
      <c r="J504" s="208">
        <v>41.8</v>
      </c>
      <c r="K504" s="207"/>
      <c r="L504" s="208">
        <v>3.67</v>
      </c>
      <c r="M504" s="207"/>
      <c r="N504" s="210"/>
      <c r="Z504" s="193"/>
      <c r="AA504" s="200"/>
      <c r="AD504" s="109" t="s">
        <v>446</v>
      </c>
      <c r="AG504" s="200"/>
      <c r="AI504" s="200"/>
      <c r="AK504" s="200"/>
      <c r="AL504" s="200"/>
    </row>
    <row r="505" spans="1:38" s="108" customFormat="1" ht="12">
      <c r="A505" s="205"/>
      <c r="B505" s="206">
        <v>2</v>
      </c>
      <c r="C505" s="1141" t="s">
        <v>387</v>
      </c>
      <c r="D505" s="1141"/>
      <c r="E505" s="1141"/>
      <c r="F505" s="207"/>
      <c r="G505" s="207"/>
      <c r="H505" s="207"/>
      <c r="I505" s="207"/>
      <c r="J505" s="208">
        <v>0.66</v>
      </c>
      <c r="K505" s="207"/>
      <c r="L505" s="208">
        <v>0.06</v>
      </c>
      <c r="M505" s="207"/>
      <c r="N505" s="210"/>
      <c r="Z505" s="193"/>
      <c r="AA505" s="200"/>
      <c r="AD505" s="109" t="s">
        <v>387</v>
      </c>
      <c r="AG505" s="200"/>
      <c r="AI505" s="200"/>
      <c r="AK505" s="200"/>
      <c r="AL505" s="200"/>
    </row>
    <row r="506" spans="1:38" s="108" customFormat="1" ht="12">
      <c r="A506" s="205"/>
      <c r="B506" s="206">
        <v>3</v>
      </c>
      <c r="C506" s="1141" t="s">
        <v>388</v>
      </c>
      <c r="D506" s="1141"/>
      <c r="E506" s="1141"/>
      <c r="F506" s="207"/>
      <c r="G506" s="207"/>
      <c r="H506" s="207"/>
      <c r="I506" s="207"/>
      <c r="J506" s="208">
        <v>0.12</v>
      </c>
      <c r="K506" s="207"/>
      <c r="L506" s="208">
        <v>0.01</v>
      </c>
      <c r="M506" s="207"/>
      <c r="N506" s="210"/>
      <c r="Z506" s="193"/>
      <c r="AA506" s="200"/>
      <c r="AD506" s="109" t="s">
        <v>388</v>
      </c>
      <c r="AG506" s="200"/>
      <c r="AI506" s="200"/>
      <c r="AK506" s="200"/>
      <c r="AL506" s="200"/>
    </row>
    <row r="507" spans="1:38" s="108" customFormat="1" ht="12">
      <c r="A507" s="205"/>
      <c r="B507" s="206">
        <v>4</v>
      </c>
      <c r="C507" s="1141" t="s">
        <v>447</v>
      </c>
      <c r="D507" s="1141"/>
      <c r="E507" s="1141"/>
      <c r="F507" s="207"/>
      <c r="G507" s="207"/>
      <c r="H507" s="207"/>
      <c r="I507" s="207"/>
      <c r="J507" s="208">
        <v>269.47000000000003</v>
      </c>
      <c r="K507" s="207"/>
      <c r="L507" s="208">
        <v>23.68</v>
      </c>
      <c r="M507" s="207"/>
      <c r="N507" s="210"/>
      <c r="Z507" s="193"/>
      <c r="AA507" s="200"/>
      <c r="AD507" s="109" t="s">
        <v>447</v>
      </c>
      <c r="AG507" s="200"/>
      <c r="AI507" s="200"/>
      <c r="AK507" s="200"/>
      <c r="AL507" s="200"/>
    </row>
    <row r="508" spans="1:38" s="108" customFormat="1" ht="12">
      <c r="A508" s="205"/>
      <c r="B508" s="204"/>
      <c r="C508" s="1141" t="s">
        <v>448</v>
      </c>
      <c r="D508" s="1141"/>
      <c r="E508" s="1141"/>
      <c r="F508" s="207" t="s">
        <v>390</v>
      </c>
      <c r="G508" s="248">
        <v>4.9000000000000004</v>
      </c>
      <c r="H508" s="207"/>
      <c r="I508" s="211">
        <v>0.43063649999999998</v>
      </c>
      <c r="J508" s="204"/>
      <c r="K508" s="207"/>
      <c r="L508" s="204"/>
      <c r="M508" s="207"/>
      <c r="N508" s="210"/>
      <c r="Z508" s="193"/>
      <c r="AA508" s="200"/>
      <c r="AE508" s="109" t="s">
        <v>448</v>
      </c>
      <c r="AG508" s="200"/>
      <c r="AI508" s="200"/>
      <c r="AK508" s="200"/>
      <c r="AL508" s="200"/>
    </row>
    <row r="509" spans="1:38" s="108" customFormat="1" ht="12">
      <c r="A509" s="205"/>
      <c r="B509" s="204"/>
      <c r="C509" s="1141" t="s">
        <v>389</v>
      </c>
      <c r="D509" s="1141"/>
      <c r="E509" s="1141"/>
      <c r="F509" s="207" t="s">
        <v>390</v>
      </c>
      <c r="G509" s="209">
        <v>0.01</v>
      </c>
      <c r="H509" s="207"/>
      <c r="I509" s="211">
        <v>8.7889999999999995E-4</v>
      </c>
      <c r="J509" s="204"/>
      <c r="K509" s="207"/>
      <c r="L509" s="204"/>
      <c r="M509" s="207"/>
      <c r="N509" s="210"/>
      <c r="Z509" s="193"/>
      <c r="AA509" s="200"/>
      <c r="AE509" s="109" t="s">
        <v>389</v>
      </c>
      <c r="AG509" s="200"/>
      <c r="AI509" s="200"/>
      <c r="AK509" s="200"/>
      <c r="AL509" s="200"/>
    </row>
    <row r="510" spans="1:38" s="108" customFormat="1" ht="12" customHeight="1">
      <c r="A510" s="205"/>
      <c r="B510" s="204"/>
      <c r="C510" s="1150" t="s">
        <v>391</v>
      </c>
      <c r="D510" s="1150"/>
      <c r="E510" s="1150"/>
      <c r="F510" s="212"/>
      <c r="G510" s="212"/>
      <c r="H510" s="212"/>
      <c r="I510" s="212"/>
      <c r="J510" s="213">
        <v>311.93</v>
      </c>
      <c r="K510" s="212"/>
      <c r="L510" s="213">
        <v>27.41</v>
      </c>
      <c r="M510" s="212"/>
      <c r="N510" s="214"/>
      <c r="Z510" s="193"/>
      <c r="AA510" s="200"/>
      <c r="AF510" s="109" t="s">
        <v>391</v>
      </c>
      <c r="AG510" s="200"/>
      <c r="AI510" s="200"/>
      <c r="AK510" s="200"/>
      <c r="AL510" s="200"/>
    </row>
    <row r="511" spans="1:38" s="108" customFormat="1" ht="12">
      <c r="A511" s="205"/>
      <c r="B511" s="204"/>
      <c r="C511" s="1141" t="s">
        <v>392</v>
      </c>
      <c r="D511" s="1141"/>
      <c r="E511" s="1141"/>
      <c r="F511" s="207"/>
      <c r="G511" s="207"/>
      <c r="H511" s="207"/>
      <c r="I511" s="207"/>
      <c r="J511" s="204"/>
      <c r="K511" s="207"/>
      <c r="L511" s="208">
        <v>3.68</v>
      </c>
      <c r="M511" s="207"/>
      <c r="N511" s="210"/>
      <c r="Z511" s="193"/>
      <c r="AA511" s="200"/>
      <c r="AE511" s="109" t="s">
        <v>392</v>
      </c>
      <c r="AG511" s="200"/>
      <c r="AI511" s="200"/>
      <c r="AK511" s="200"/>
      <c r="AL511" s="200"/>
    </row>
    <row r="512" spans="1:38" s="108" customFormat="1" ht="22.5">
      <c r="A512" s="205"/>
      <c r="B512" s="204" t="s">
        <v>1446</v>
      </c>
      <c r="C512" s="1141" t="s">
        <v>1447</v>
      </c>
      <c r="D512" s="1141"/>
      <c r="E512" s="1141"/>
      <c r="F512" s="207" t="s">
        <v>395</v>
      </c>
      <c r="G512" s="215">
        <v>109</v>
      </c>
      <c r="H512" s="207"/>
      <c r="I512" s="215">
        <v>109</v>
      </c>
      <c r="J512" s="204"/>
      <c r="K512" s="207"/>
      <c r="L512" s="208">
        <v>4.01</v>
      </c>
      <c r="M512" s="207"/>
      <c r="N512" s="210"/>
      <c r="Z512" s="193"/>
      <c r="AA512" s="200"/>
      <c r="AE512" s="109" t="s">
        <v>1447</v>
      </c>
      <c r="AG512" s="200"/>
      <c r="AI512" s="200"/>
      <c r="AK512" s="200"/>
      <c r="AL512" s="200"/>
    </row>
    <row r="513" spans="1:38" s="108" customFormat="1" ht="22.5">
      <c r="A513" s="205"/>
      <c r="B513" s="204" t="s">
        <v>1448</v>
      </c>
      <c r="C513" s="1141" t="s">
        <v>1449</v>
      </c>
      <c r="D513" s="1141"/>
      <c r="E513" s="1141"/>
      <c r="F513" s="207" t="s">
        <v>395</v>
      </c>
      <c r="G513" s="215">
        <v>57</v>
      </c>
      <c r="H513" s="207"/>
      <c r="I513" s="215">
        <v>57</v>
      </c>
      <c r="J513" s="204"/>
      <c r="K513" s="207"/>
      <c r="L513" s="208">
        <v>2.1</v>
      </c>
      <c r="M513" s="207"/>
      <c r="N513" s="210"/>
      <c r="Z513" s="193"/>
      <c r="AA513" s="200"/>
      <c r="AE513" s="109" t="s">
        <v>1449</v>
      </c>
      <c r="AG513" s="200"/>
      <c r="AI513" s="200"/>
      <c r="AK513" s="200"/>
      <c r="AL513" s="200"/>
    </row>
    <row r="514" spans="1:38" s="108" customFormat="1" ht="12" customHeight="1">
      <c r="A514" s="216"/>
      <c r="B514" s="217"/>
      <c r="C514" s="1145" t="s">
        <v>398</v>
      </c>
      <c r="D514" s="1145"/>
      <c r="E514" s="1145"/>
      <c r="F514" s="196"/>
      <c r="G514" s="196"/>
      <c r="H514" s="196"/>
      <c r="I514" s="196"/>
      <c r="J514" s="198"/>
      <c r="K514" s="196"/>
      <c r="L514" s="218">
        <v>33.520000000000003</v>
      </c>
      <c r="M514" s="212"/>
      <c r="N514" s="199"/>
      <c r="Z514" s="193"/>
      <c r="AA514" s="200"/>
      <c r="AG514" s="200" t="s">
        <v>398</v>
      </c>
      <c r="AI514" s="200"/>
      <c r="AK514" s="200"/>
      <c r="AL514" s="200"/>
    </row>
    <row r="515" spans="1:38" s="108" customFormat="1" ht="12" customHeight="1">
      <c r="A515" s="1147" t="s">
        <v>2876</v>
      </c>
      <c r="B515" s="1148"/>
      <c r="C515" s="1148"/>
      <c r="D515" s="1148"/>
      <c r="E515" s="1148"/>
      <c r="F515" s="1148"/>
      <c r="G515" s="1148"/>
      <c r="H515" s="1148"/>
      <c r="I515" s="1148"/>
      <c r="J515" s="1148"/>
      <c r="K515" s="1148"/>
      <c r="L515" s="1148"/>
      <c r="M515" s="1148"/>
      <c r="N515" s="1149"/>
      <c r="Z515" s="193"/>
      <c r="AA515" s="200"/>
      <c r="AG515" s="200"/>
      <c r="AI515" s="200"/>
      <c r="AK515" s="200"/>
      <c r="AL515" s="200" t="s">
        <v>2876</v>
      </c>
    </row>
    <row r="516" spans="1:38" s="108" customFormat="1" ht="22.5" customHeight="1">
      <c r="A516" s="194" t="s">
        <v>664</v>
      </c>
      <c r="B516" s="195" t="s">
        <v>1399</v>
      </c>
      <c r="C516" s="1145" t="s">
        <v>1400</v>
      </c>
      <c r="D516" s="1145"/>
      <c r="E516" s="1145"/>
      <c r="F516" s="196" t="s">
        <v>539</v>
      </c>
      <c r="G516" s="196"/>
      <c r="H516" s="196"/>
      <c r="I516" s="197">
        <v>8.6400000000000005E-2</v>
      </c>
      <c r="J516" s="198"/>
      <c r="K516" s="196"/>
      <c r="L516" s="198"/>
      <c r="M516" s="196"/>
      <c r="N516" s="199"/>
      <c r="Z516" s="193"/>
      <c r="AA516" s="200" t="s">
        <v>1400</v>
      </c>
      <c r="AG516" s="200"/>
      <c r="AI516" s="200"/>
      <c r="AK516" s="200"/>
      <c r="AL516" s="200"/>
    </row>
    <row r="517" spans="1:38" s="108" customFormat="1" ht="12" customHeight="1">
      <c r="A517" s="201"/>
      <c r="B517" s="202"/>
      <c r="C517" s="1141" t="s">
        <v>2877</v>
      </c>
      <c r="D517" s="1141"/>
      <c r="E517" s="1141"/>
      <c r="F517" s="1141"/>
      <c r="G517" s="1141"/>
      <c r="H517" s="1141"/>
      <c r="I517" s="1141"/>
      <c r="J517" s="1141"/>
      <c r="K517" s="1141"/>
      <c r="L517" s="1141"/>
      <c r="M517" s="1141"/>
      <c r="N517" s="1146"/>
      <c r="Z517" s="193"/>
      <c r="AA517" s="200"/>
      <c r="AB517" s="109" t="s">
        <v>2877</v>
      </c>
      <c r="AG517" s="200"/>
      <c r="AI517" s="200"/>
      <c r="AK517" s="200"/>
      <c r="AL517" s="200"/>
    </row>
    <row r="518" spans="1:38" s="108" customFormat="1" ht="33.75" customHeight="1">
      <c r="A518" s="203"/>
      <c r="B518" s="204" t="s">
        <v>385</v>
      </c>
      <c r="C518" s="1141" t="s">
        <v>386</v>
      </c>
      <c r="D518" s="1141"/>
      <c r="E518" s="1141"/>
      <c r="F518" s="1141"/>
      <c r="G518" s="1141"/>
      <c r="H518" s="1141"/>
      <c r="I518" s="1141"/>
      <c r="J518" s="1141"/>
      <c r="K518" s="1141"/>
      <c r="L518" s="1141"/>
      <c r="M518" s="1141"/>
      <c r="N518" s="1146"/>
      <c r="Z518" s="193"/>
      <c r="AA518" s="200"/>
      <c r="AC518" s="109" t="s">
        <v>386</v>
      </c>
      <c r="AG518" s="200"/>
      <c r="AI518" s="200"/>
      <c r="AK518" s="200"/>
      <c r="AL518" s="200"/>
    </row>
    <row r="519" spans="1:38" s="108" customFormat="1" ht="12">
      <c r="A519" s="205"/>
      <c r="B519" s="206">
        <v>1</v>
      </c>
      <c r="C519" s="1141" t="s">
        <v>446</v>
      </c>
      <c r="D519" s="1141"/>
      <c r="E519" s="1141"/>
      <c r="F519" s="207"/>
      <c r="G519" s="207"/>
      <c r="H519" s="207"/>
      <c r="I519" s="207"/>
      <c r="J519" s="220">
        <v>2053.1999999999998</v>
      </c>
      <c r="K519" s="209">
        <v>1.25</v>
      </c>
      <c r="L519" s="208">
        <v>221.75</v>
      </c>
      <c r="M519" s="207"/>
      <c r="N519" s="210"/>
      <c r="Z519" s="193"/>
      <c r="AA519" s="200"/>
      <c r="AD519" s="109" t="s">
        <v>446</v>
      </c>
      <c r="AG519" s="200"/>
      <c r="AI519" s="200"/>
      <c r="AK519" s="200"/>
      <c r="AL519" s="200"/>
    </row>
    <row r="520" spans="1:38" s="108" customFormat="1" ht="12">
      <c r="A520" s="205"/>
      <c r="B520" s="206">
        <v>2</v>
      </c>
      <c r="C520" s="1141" t="s">
        <v>387</v>
      </c>
      <c r="D520" s="1141"/>
      <c r="E520" s="1141"/>
      <c r="F520" s="207"/>
      <c r="G520" s="207"/>
      <c r="H520" s="207"/>
      <c r="I520" s="207"/>
      <c r="J520" s="208">
        <v>24.42</v>
      </c>
      <c r="K520" s="209">
        <v>1.25</v>
      </c>
      <c r="L520" s="208">
        <v>2.64</v>
      </c>
      <c r="M520" s="207"/>
      <c r="N520" s="210"/>
      <c r="Z520" s="193"/>
      <c r="AA520" s="200"/>
      <c r="AD520" s="109" t="s">
        <v>387</v>
      </c>
      <c r="AG520" s="200"/>
      <c r="AI520" s="200"/>
      <c r="AK520" s="200"/>
      <c r="AL520" s="200"/>
    </row>
    <row r="521" spans="1:38" s="108" customFormat="1" ht="12">
      <c r="A521" s="205"/>
      <c r="B521" s="206">
        <v>3</v>
      </c>
      <c r="C521" s="1141" t="s">
        <v>388</v>
      </c>
      <c r="D521" s="1141"/>
      <c r="E521" s="1141"/>
      <c r="F521" s="207"/>
      <c r="G521" s="207"/>
      <c r="H521" s="207"/>
      <c r="I521" s="207"/>
      <c r="J521" s="208">
        <v>17.53</v>
      </c>
      <c r="K521" s="209">
        <v>1.25</v>
      </c>
      <c r="L521" s="208">
        <v>1.89</v>
      </c>
      <c r="M521" s="207"/>
      <c r="N521" s="210"/>
      <c r="Z521" s="193"/>
      <c r="AA521" s="200"/>
      <c r="AD521" s="109" t="s">
        <v>388</v>
      </c>
      <c r="AG521" s="200"/>
      <c r="AI521" s="200"/>
      <c r="AK521" s="200"/>
      <c r="AL521" s="200"/>
    </row>
    <row r="522" spans="1:38" s="108" customFormat="1" ht="12">
      <c r="A522" s="205"/>
      <c r="B522" s="206">
        <v>4</v>
      </c>
      <c r="C522" s="1141" t="s">
        <v>447</v>
      </c>
      <c r="D522" s="1141"/>
      <c r="E522" s="1141"/>
      <c r="F522" s="207"/>
      <c r="G522" s="207"/>
      <c r="H522" s="207"/>
      <c r="I522" s="207"/>
      <c r="J522" s="208">
        <v>59.69</v>
      </c>
      <c r="K522" s="207"/>
      <c r="L522" s="208">
        <v>5.16</v>
      </c>
      <c r="M522" s="207"/>
      <c r="N522" s="210"/>
      <c r="Z522" s="193"/>
      <c r="AA522" s="200"/>
      <c r="AD522" s="109" t="s">
        <v>447</v>
      </c>
      <c r="AG522" s="200"/>
      <c r="AI522" s="200"/>
      <c r="AK522" s="200"/>
      <c r="AL522" s="200"/>
    </row>
    <row r="523" spans="1:38" s="108" customFormat="1" ht="12">
      <c r="A523" s="205"/>
      <c r="B523" s="204"/>
      <c r="C523" s="1141" t="s">
        <v>448</v>
      </c>
      <c r="D523" s="1141"/>
      <c r="E523" s="1141"/>
      <c r="F523" s="207" t="s">
        <v>390</v>
      </c>
      <c r="G523" s="209">
        <v>234.92</v>
      </c>
      <c r="H523" s="209">
        <v>1.25</v>
      </c>
      <c r="I523" s="252">
        <v>25.371359999999999</v>
      </c>
      <c r="J523" s="204"/>
      <c r="K523" s="207"/>
      <c r="L523" s="204"/>
      <c r="M523" s="207"/>
      <c r="N523" s="210"/>
      <c r="Z523" s="193"/>
      <c r="AA523" s="200"/>
      <c r="AE523" s="109" t="s">
        <v>448</v>
      </c>
      <c r="AG523" s="200"/>
      <c r="AI523" s="200"/>
      <c r="AK523" s="200"/>
      <c r="AL523" s="200"/>
    </row>
    <row r="524" spans="1:38" s="108" customFormat="1" ht="12">
      <c r="A524" s="205"/>
      <c r="B524" s="204"/>
      <c r="C524" s="1141" t="s">
        <v>389</v>
      </c>
      <c r="D524" s="1141"/>
      <c r="E524" s="1141"/>
      <c r="F524" s="207" t="s">
        <v>390</v>
      </c>
      <c r="G524" s="209">
        <v>1.73</v>
      </c>
      <c r="H524" s="209">
        <v>1.25</v>
      </c>
      <c r="I524" s="252">
        <v>0.18684000000000001</v>
      </c>
      <c r="J524" s="204"/>
      <c r="K524" s="207"/>
      <c r="L524" s="204"/>
      <c r="M524" s="207"/>
      <c r="N524" s="210"/>
      <c r="Z524" s="193"/>
      <c r="AA524" s="200"/>
      <c r="AE524" s="109" t="s">
        <v>389</v>
      </c>
      <c r="AG524" s="200"/>
      <c r="AI524" s="200"/>
      <c r="AK524" s="200"/>
      <c r="AL524" s="200"/>
    </row>
    <row r="525" spans="1:38" s="108" customFormat="1" ht="12" customHeight="1">
      <c r="A525" s="205"/>
      <c r="B525" s="204"/>
      <c r="C525" s="1150" t="s">
        <v>391</v>
      </c>
      <c r="D525" s="1150"/>
      <c r="E525" s="1150"/>
      <c r="F525" s="212"/>
      <c r="G525" s="212"/>
      <c r="H525" s="212"/>
      <c r="I525" s="212"/>
      <c r="J525" s="221">
        <v>2137.31</v>
      </c>
      <c r="K525" s="212"/>
      <c r="L525" s="213">
        <v>229.55</v>
      </c>
      <c r="M525" s="212"/>
      <c r="N525" s="214"/>
      <c r="Z525" s="193"/>
      <c r="AA525" s="200"/>
      <c r="AF525" s="109" t="s">
        <v>391</v>
      </c>
      <c r="AG525" s="200"/>
      <c r="AI525" s="200"/>
      <c r="AK525" s="200"/>
      <c r="AL525" s="200"/>
    </row>
    <row r="526" spans="1:38" s="108" customFormat="1" ht="12">
      <c r="A526" s="205"/>
      <c r="B526" s="204"/>
      <c r="C526" s="1141" t="s">
        <v>392</v>
      </c>
      <c r="D526" s="1141"/>
      <c r="E526" s="1141"/>
      <c r="F526" s="207"/>
      <c r="G526" s="207"/>
      <c r="H526" s="207"/>
      <c r="I526" s="207"/>
      <c r="J526" s="204"/>
      <c r="K526" s="207"/>
      <c r="L526" s="208">
        <v>223.64</v>
      </c>
      <c r="M526" s="207"/>
      <c r="N526" s="210"/>
      <c r="Z526" s="193"/>
      <c r="AA526" s="200"/>
      <c r="AE526" s="109" t="s">
        <v>392</v>
      </c>
      <c r="AG526" s="200"/>
      <c r="AI526" s="200"/>
      <c r="AK526" s="200"/>
      <c r="AL526" s="200"/>
    </row>
    <row r="527" spans="1:38" s="108" customFormat="1" ht="22.5">
      <c r="A527" s="205"/>
      <c r="B527" s="204" t="s">
        <v>541</v>
      </c>
      <c r="C527" s="1141" t="s">
        <v>542</v>
      </c>
      <c r="D527" s="1141"/>
      <c r="E527" s="1141"/>
      <c r="F527" s="207" t="s">
        <v>395</v>
      </c>
      <c r="G527" s="215">
        <v>112</v>
      </c>
      <c r="H527" s="207"/>
      <c r="I527" s="215">
        <v>112</v>
      </c>
      <c r="J527" s="204"/>
      <c r="K527" s="207"/>
      <c r="L527" s="208">
        <v>250.48</v>
      </c>
      <c r="M527" s="207"/>
      <c r="N527" s="210"/>
      <c r="Z527" s="193"/>
      <c r="AA527" s="200"/>
      <c r="AE527" s="109" t="s">
        <v>542</v>
      </c>
      <c r="AG527" s="200"/>
      <c r="AI527" s="200"/>
      <c r="AK527" s="200"/>
      <c r="AL527" s="200"/>
    </row>
    <row r="528" spans="1:38" s="108" customFormat="1" ht="22.5">
      <c r="A528" s="205"/>
      <c r="B528" s="204" t="s">
        <v>543</v>
      </c>
      <c r="C528" s="1141" t="s">
        <v>544</v>
      </c>
      <c r="D528" s="1141"/>
      <c r="E528" s="1141"/>
      <c r="F528" s="207" t="s">
        <v>395</v>
      </c>
      <c r="G528" s="215">
        <v>65</v>
      </c>
      <c r="H528" s="207"/>
      <c r="I528" s="215">
        <v>65</v>
      </c>
      <c r="J528" s="204"/>
      <c r="K528" s="207"/>
      <c r="L528" s="208">
        <v>145.37</v>
      </c>
      <c r="M528" s="207"/>
      <c r="N528" s="210"/>
      <c r="Z528" s="193"/>
      <c r="AA528" s="200"/>
      <c r="AE528" s="109" t="s">
        <v>544</v>
      </c>
      <c r="AG528" s="200"/>
      <c r="AI528" s="200"/>
      <c r="AK528" s="200"/>
      <c r="AL528" s="200"/>
    </row>
    <row r="529" spans="1:38" s="108" customFormat="1" ht="12" customHeight="1">
      <c r="A529" s="216"/>
      <c r="B529" s="217"/>
      <c r="C529" s="1145" t="s">
        <v>398</v>
      </c>
      <c r="D529" s="1145"/>
      <c r="E529" s="1145"/>
      <c r="F529" s="196"/>
      <c r="G529" s="196"/>
      <c r="H529" s="196"/>
      <c r="I529" s="196"/>
      <c r="J529" s="198"/>
      <c r="K529" s="196"/>
      <c r="L529" s="218">
        <v>625.4</v>
      </c>
      <c r="M529" s="212"/>
      <c r="N529" s="199"/>
      <c r="Z529" s="193"/>
      <c r="AA529" s="200"/>
      <c r="AG529" s="200" t="s">
        <v>398</v>
      </c>
      <c r="AI529" s="200"/>
      <c r="AK529" s="200"/>
      <c r="AL529" s="200"/>
    </row>
    <row r="530" spans="1:38" s="108" customFormat="1" ht="22.5" customHeight="1">
      <c r="A530" s="194" t="s">
        <v>670</v>
      </c>
      <c r="B530" s="195" t="s">
        <v>637</v>
      </c>
      <c r="C530" s="1145" t="s">
        <v>638</v>
      </c>
      <c r="D530" s="1145"/>
      <c r="E530" s="1145"/>
      <c r="F530" s="196" t="s">
        <v>472</v>
      </c>
      <c r="G530" s="196"/>
      <c r="H530" s="196"/>
      <c r="I530" s="219">
        <v>0.10367999999999999</v>
      </c>
      <c r="J530" s="222">
        <v>4316</v>
      </c>
      <c r="K530" s="196"/>
      <c r="L530" s="218">
        <v>447.48</v>
      </c>
      <c r="M530" s="196"/>
      <c r="N530" s="199"/>
      <c r="Z530" s="193"/>
      <c r="AA530" s="200" t="s">
        <v>638</v>
      </c>
      <c r="AG530" s="200"/>
      <c r="AI530" s="200"/>
      <c r="AK530" s="200"/>
      <c r="AL530" s="200"/>
    </row>
    <row r="531" spans="1:38" s="108" customFormat="1" ht="12" customHeight="1">
      <c r="A531" s="216"/>
      <c r="B531" s="217"/>
      <c r="C531" s="1141" t="s">
        <v>409</v>
      </c>
      <c r="D531" s="1141"/>
      <c r="E531" s="1141"/>
      <c r="F531" s="1141"/>
      <c r="G531" s="1141"/>
      <c r="H531" s="1141"/>
      <c r="I531" s="1141"/>
      <c r="J531" s="1141"/>
      <c r="K531" s="1141"/>
      <c r="L531" s="1141"/>
      <c r="M531" s="1141"/>
      <c r="N531" s="1146"/>
      <c r="Z531" s="193"/>
      <c r="AA531" s="200"/>
      <c r="AG531" s="200"/>
      <c r="AH531" s="109" t="s">
        <v>409</v>
      </c>
      <c r="AI531" s="200"/>
      <c r="AK531" s="200"/>
      <c r="AL531" s="200"/>
    </row>
    <row r="532" spans="1:38" s="108" customFormat="1" ht="12" customHeight="1">
      <c r="A532" s="216"/>
      <c r="B532" s="217"/>
      <c r="C532" s="1145" t="s">
        <v>398</v>
      </c>
      <c r="D532" s="1145"/>
      <c r="E532" s="1145"/>
      <c r="F532" s="196"/>
      <c r="G532" s="196"/>
      <c r="H532" s="196"/>
      <c r="I532" s="196"/>
      <c r="J532" s="198"/>
      <c r="K532" s="196"/>
      <c r="L532" s="218">
        <v>447.48</v>
      </c>
      <c r="M532" s="212"/>
      <c r="N532" s="199"/>
      <c r="Z532" s="193"/>
      <c r="AA532" s="200"/>
      <c r="AG532" s="200" t="s">
        <v>398</v>
      </c>
      <c r="AI532" s="200"/>
      <c r="AK532" s="200"/>
      <c r="AL532" s="200"/>
    </row>
    <row r="533" spans="1:38" s="108" customFormat="1" ht="22.5" customHeight="1">
      <c r="A533" s="194" t="s">
        <v>675</v>
      </c>
      <c r="B533" s="195" t="s">
        <v>1401</v>
      </c>
      <c r="C533" s="1145" t="s">
        <v>1402</v>
      </c>
      <c r="D533" s="1145"/>
      <c r="E533" s="1145"/>
      <c r="F533" s="196" t="s">
        <v>307</v>
      </c>
      <c r="G533" s="196"/>
      <c r="H533" s="196"/>
      <c r="I533" s="197">
        <v>8.8127999999999993</v>
      </c>
      <c r="J533" s="218">
        <v>85</v>
      </c>
      <c r="K533" s="196"/>
      <c r="L533" s="218">
        <v>749.09</v>
      </c>
      <c r="M533" s="196"/>
      <c r="N533" s="199"/>
      <c r="Z533" s="193"/>
      <c r="AA533" s="200" t="s">
        <v>1402</v>
      </c>
      <c r="AG533" s="200"/>
      <c r="AI533" s="200"/>
      <c r="AK533" s="200"/>
      <c r="AL533" s="200"/>
    </row>
    <row r="534" spans="1:38" s="108" customFormat="1" ht="12" customHeight="1">
      <c r="A534" s="216"/>
      <c r="B534" s="217"/>
      <c r="C534" s="1141" t="s">
        <v>409</v>
      </c>
      <c r="D534" s="1141"/>
      <c r="E534" s="1141"/>
      <c r="F534" s="1141"/>
      <c r="G534" s="1141"/>
      <c r="H534" s="1141"/>
      <c r="I534" s="1141"/>
      <c r="J534" s="1141"/>
      <c r="K534" s="1141"/>
      <c r="L534" s="1141"/>
      <c r="M534" s="1141"/>
      <c r="N534" s="1146"/>
      <c r="Z534" s="193"/>
      <c r="AA534" s="200"/>
      <c r="AG534" s="200"/>
      <c r="AH534" s="109" t="s">
        <v>409</v>
      </c>
      <c r="AI534" s="200"/>
      <c r="AK534" s="200"/>
      <c r="AL534" s="200"/>
    </row>
    <row r="535" spans="1:38" s="108" customFormat="1" ht="12" customHeight="1">
      <c r="A535" s="216"/>
      <c r="B535" s="217"/>
      <c r="C535" s="1145" t="s">
        <v>398</v>
      </c>
      <c r="D535" s="1145"/>
      <c r="E535" s="1145"/>
      <c r="F535" s="196"/>
      <c r="G535" s="196"/>
      <c r="H535" s="196"/>
      <c r="I535" s="196"/>
      <c r="J535" s="198"/>
      <c r="K535" s="196"/>
      <c r="L535" s="218">
        <v>749.09</v>
      </c>
      <c r="M535" s="212"/>
      <c r="N535" s="199"/>
      <c r="Z535" s="193"/>
      <c r="AA535" s="200"/>
      <c r="AG535" s="200" t="s">
        <v>398</v>
      </c>
      <c r="AI535" s="200"/>
      <c r="AK535" s="200"/>
      <c r="AL535" s="200"/>
    </row>
    <row r="536" spans="1:38" s="108" customFormat="1" ht="12" customHeight="1">
      <c r="A536" s="194" t="s">
        <v>678</v>
      </c>
      <c r="B536" s="195" t="s">
        <v>1403</v>
      </c>
      <c r="C536" s="1145" t="s">
        <v>1404</v>
      </c>
      <c r="D536" s="1145"/>
      <c r="E536" s="1145"/>
      <c r="F536" s="196" t="s">
        <v>408</v>
      </c>
      <c r="G536" s="196"/>
      <c r="H536" s="196"/>
      <c r="I536" s="255">
        <v>8.6399999999999997E-4</v>
      </c>
      <c r="J536" s="222">
        <v>2500</v>
      </c>
      <c r="K536" s="196"/>
      <c r="L536" s="218">
        <v>2.16</v>
      </c>
      <c r="M536" s="196"/>
      <c r="N536" s="199"/>
      <c r="Z536" s="193"/>
      <c r="AA536" s="200" t="s">
        <v>1404</v>
      </c>
      <c r="AG536" s="200"/>
      <c r="AI536" s="200"/>
      <c r="AK536" s="200"/>
      <c r="AL536" s="200"/>
    </row>
    <row r="537" spans="1:38" s="108" customFormat="1" ht="12" customHeight="1">
      <c r="A537" s="216"/>
      <c r="B537" s="217"/>
      <c r="C537" s="1141" t="s">
        <v>409</v>
      </c>
      <c r="D537" s="1141"/>
      <c r="E537" s="1141"/>
      <c r="F537" s="1141"/>
      <c r="G537" s="1141"/>
      <c r="H537" s="1141"/>
      <c r="I537" s="1141"/>
      <c r="J537" s="1141"/>
      <c r="K537" s="1141"/>
      <c r="L537" s="1141"/>
      <c r="M537" s="1141"/>
      <c r="N537" s="1146"/>
      <c r="Z537" s="193"/>
      <c r="AA537" s="200"/>
      <c r="AG537" s="200"/>
      <c r="AH537" s="109" t="s">
        <v>409</v>
      </c>
      <c r="AI537" s="200"/>
      <c r="AK537" s="200"/>
      <c r="AL537" s="200"/>
    </row>
    <row r="538" spans="1:38" s="108" customFormat="1" ht="12" customHeight="1">
      <c r="A538" s="216"/>
      <c r="B538" s="217"/>
      <c r="C538" s="1145" t="s">
        <v>398</v>
      </c>
      <c r="D538" s="1145"/>
      <c r="E538" s="1145"/>
      <c r="F538" s="196"/>
      <c r="G538" s="196"/>
      <c r="H538" s="196"/>
      <c r="I538" s="196"/>
      <c r="J538" s="198"/>
      <c r="K538" s="196"/>
      <c r="L538" s="218">
        <v>2.16</v>
      </c>
      <c r="M538" s="212"/>
      <c r="N538" s="199"/>
      <c r="Z538" s="193"/>
      <c r="AA538" s="200"/>
      <c r="AG538" s="200" t="s">
        <v>398</v>
      </c>
      <c r="AI538" s="200"/>
      <c r="AK538" s="200"/>
      <c r="AL538" s="200"/>
    </row>
    <row r="539" spans="1:38" s="108" customFormat="1" ht="1.5" customHeight="1">
      <c r="A539" s="224"/>
      <c r="B539" s="217"/>
      <c r="C539" s="217"/>
      <c r="D539" s="217"/>
      <c r="E539" s="217"/>
      <c r="F539" s="225"/>
      <c r="G539" s="225"/>
      <c r="H539" s="225"/>
      <c r="I539" s="225"/>
      <c r="J539" s="226"/>
      <c r="K539" s="225"/>
      <c r="L539" s="226"/>
      <c r="M539" s="207"/>
      <c r="N539" s="226"/>
      <c r="Z539" s="193"/>
      <c r="AA539" s="200"/>
      <c r="AG539" s="200"/>
      <c r="AI539" s="200"/>
      <c r="AK539" s="200"/>
      <c r="AL539" s="200"/>
    </row>
    <row r="540" spans="1:38" s="108" customFormat="1" ht="12" customHeight="1">
      <c r="A540" s="227"/>
      <c r="B540" s="198"/>
      <c r="C540" s="1145" t="s">
        <v>1452</v>
      </c>
      <c r="D540" s="1145"/>
      <c r="E540" s="1145"/>
      <c r="F540" s="1145"/>
      <c r="G540" s="1145"/>
      <c r="H540" s="1145"/>
      <c r="I540" s="1145"/>
      <c r="J540" s="1145"/>
      <c r="K540" s="1145"/>
      <c r="L540" s="228"/>
      <c r="M540" s="229"/>
      <c r="N540" s="230"/>
      <c r="Z540" s="193"/>
      <c r="AA540" s="200"/>
      <c r="AG540" s="200"/>
      <c r="AI540" s="200" t="s">
        <v>1452</v>
      </c>
      <c r="AK540" s="200"/>
      <c r="AL540" s="200"/>
    </row>
    <row r="541" spans="1:38" s="108" customFormat="1" ht="12" customHeight="1">
      <c r="A541" s="231"/>
      <c r="B541" s="204"/>
      <c r="C541" s="1141" t="s">
        <v>416</v>
      </c>
      <c r="D541" s="1141"/>
      <c r="E541" s="1141"/>
      <c r="F541" s="1141"/>
      <c r="G541" s="1141"/>
      <c r="H541" s="1141"/>
      <c r="I541" s="1141"/>
      <c r="J541" s="1141"/>
      <c r="K541" s="1141"/>
      <c r="L541" s="232">
        <v>13825.64</v>
      </c>
      <c r="M541" s="233"/>
      <c r="N541" s="234"/>
      <c r="Z541" s="193"/>
      <c r="AA541" s="200"/>
      <c r="AG541" s="200"/>
      <c r="AI541" s="200"/>
      <c r="AJ541" s="109" t="s">
        <v>416</v>
      </c>
      <c r="AK541" s="200"/>
      <c r="AL541" s="200"/>
    </row>
    <row r="542" spans="1:38" s="108" customFormat="1" ht="12" customHeight="1">
      <c r="A542" s="231"/>
      <c r="B542" s="204"/>
      <c r="C542" s="1141" t="s">
        <v>417</v>
      </c>
      <c r="D542" s="1141"/>
      <c r="E542" s="1141"/>
      <c r="F542" s="1141"/>
      <c r="G542" s="1141"/>
      <c r="H542" s="1141"/>
      <c r="I542" s="1141"/>
      <c r="J542" s="1141"/>
      <c r="K542" s="1141"/>
      <c r="L542" s="236"/>
      <c r="M542" s="233"/>
      <c r="N542" s="234"/>
      <c r="Z542" s="193"/>
      <c r="AA542" s="200"/>
      <c r="AG542" s="200"/>
      <c r="AI542" s="200"/>
      <c r="AJ542" s="109" t="s">
        <v>417</v>
      </c>
      <c r="AK542" s="200"/>
      <c r="AL542" s="200"/>
    </row>
    <row r="543" spans="1:38" s="108" customFormat="1" ht="12" customHeight="1">
      <c r="A543" s="231"/>
      <c r="B543" s="204"/>
      <c r="C543" s="1141" t="s">
        <v>488</v>
      </c>
      <c r="D543" s="1141"/>
      <c r="E543" s="1141"/>
      <c r="F543" s="1141"/>
      <c r="G543" s="1141"/>
      <c r="H543" s="1141"/>
      <c r="I543" s="1141"/>
      <c r="J543" s="1141"/>
      <c r="K543" s="1141"/>
      <c r="L543" s="232">
        <v>1798.46</v>
      </c>
      <c r="M543" s="233"/>
      <c r="N543" s="234"/>
      <c r="Z543" s="193"/>
      <c r="AA543" s="200"/>
      <c r="AG543" s="200"/>
      <c r="AI543" s="200"/>
      <c r="AJ543" s="109" t="s">
        <v>488</v>
      </c>
      <c r="AK543" s="200"/>
      <c r="AL543" s="200"/>
    </row>
    <row r="544" spans="1:38" s="108" customFormat="1" ht="12" customHeight="1">
      <c r="A544" s="231"/>
      <c r="B544" s="204"/>
      <c r="C544" s="1141" t="s">
        <v>418</v>
      </c>
      <c r="D544" s="1141"/>
      <c r="E544" s="1141"/>
      <c r="F544" s="1141"/>
      <c r="G544" s="1141"/>
      <c r="H544" s="1141"/>
      <c r="I544" s="1141"/>
      <c r="J544" s="1141"/>
      <c r="K544" s="1141"/>
      <c r="L544" s="257">
        <v>29.85</v>
      </c>
      <c r="M544" s="233"/>
      <c r="N544" s="234"/>
      <c r="Z544" s="193"/>
      <c r="AA544" s="200"/>
      <c r="AG544" s="200"/>
      <c r="AI544" s="200"/>
      <c r="AJ544" s="109" t="s">
        <v>418</v>
      </c>
      <c r="AK544" s="200"/>
      <c r="AL544" s="200"/>
    </row>
    <row r="545" spans="1:38" s="108" customFormat="1" ht="12" customHeight="1">
      <c r="A545" s="231"/>
      <c r="B545" s="204"/>
      <c r="C545" s="1141" t="s">
        <v>419</v>
      </c>
      <c r="D545" s="1141"/>
      <c r="E545" s="1141"/>
      <c r="F545" s="1141"/>
      <c r="G545" s="1141"/>
      <c r="H545" s="1141"/>
      <c r="I545" s="1141"/>
      <c r="J545" s="1141"/>
      <c r="K545" s="1141"/>
      <c r="L545" s="257">
        <v>5.75</v>
      </c>
      <c r="M545" s="233"/>
      <c r="N545" s="234"/>
      <c r="Z545" s="193"/>
      <c r="AA545" s="200"/>
      <c r="AG545" s="200"/>
      <c r="AI545" s="200"/>
      <c r="AJ545" s="109" t="s">
        <v>419</v>
      </c>
      <c r="AK545" s="200"/>
      <c r="AL545" s="200"/>
    </row>
    <row r="546" spans="1:38" s="108" customFormat="1" ht="12" customHeight="1">
      <c r="A546" s="231"/>
      <c r="B546" s="204"/>
      <c r="C546" s="1141" t="s">
        <v>420</v>
      </c>
      <c r="D546" s="1141"/>
      <c r="E546" s="1141"/>
      <c r="F546" s="1141"/>
      <c r="G546" s="1141"/>
      <c r="H546" s="1141"/>
      <c r="I546" s="1141"/>
      <c r="J546" s="1141"/>
      <c r="K546" s="1141"/>
      <c r="L546" s="232">
        <v>11997.33</v>
      </c>
      <c r="M546" s="233"/>
      <c r="N546" s="234"/>
      <c r="Z546" s="193"/>
      <c r="AA546" s="200"/>
      <c r="AG546" s="200"/>
      <c r="AI546" s="200"/>
      <c r="AJ546" s="109" t="s">
        <v>420</v>
      </c>
      <c r="AK546" s="200"/>
      <c r="AL546" s="200"/>
    </row>
    <row r="547" spans="1:38" s="108" customFormat="1" ht="12" customHeight="1">
      <c r="A547" s="231"/>
      <c r="B547" s="204"/>
      <c r="C547" s="1141" t="s">
        <v>421</v>
      </c>
      <c r="D547" s="1141"/>
      <c r="E547" s="1141"/>
      <c r="F547" s="1141"/>
      <c r="G547" s="1141"/>
      <c r="H547" s="1141"/>
      <c r="I547" s="1141"/>
      <c r="J547" s="1141"/>
      <c r="K547" s="1141"/>
      <c r="L547" s="232">
        <v>16577.169999999998</v>
      </c>
      <c r="M547" s="233"/>
      <c r="N547" s="234"/>
      <c r="Z547" s="193"/>
      <c r="AA547" s="200"/>
      <c r="AG547" s="200"/>
      <c r="AI547" s="200"/>
      <c r="AJ547" s="109" t="s">
        <v>421</v>
      </c>
      <c r="AK547" s="200"/>
      <c r="AL547" s="200"/>
    </row>
    <row r="548" spans="1:38" s="108" customFormat="1" ht="12" customHeight="1">
      <c r="A548" s="231"/>
      <c r="B548" s="204"/>
      <c r="C548" s="1141" t="s">
        <v>417</v>
      </c>
      <c r="D548" s="1141"/>
      <c r="E548" s="1141"/>
      <c r="F548" s="1141"/>
      <c r="G548" s="1141"/>
      <c r="H548" s="1141"/>
      <c r="I548" s="1141"/>
      <c r="J548" s="1141"/>
      <c r="K548" s="1141"/>
      <c r="L548" s="236"/>
      <c r="M548" s="233"/>
      <c r="N548" s="234"/>
      <c r="Z548" s="193"/>
      <c r="AA548" s="200"/>
      <c r="AG548" s="200"/>
      <c r="AI548" s="200"/>
      <c r="AJ548" s="109" t="s">
        <v>417</v>
      </c>
      <c r="AK548" s="200"/>
      <c r="AL548" s="200"/>
    </row>
    <row r="549" spans="1:38" s="108" customFormat="1" ht="12" customHeight="1">
      <c r="A549" s="231"/>
      <c r="B549" s="204"/>
      <c r="C549" s="1141" t="s">
        <v>489</v>
      </c>
      <c r="D549" s="1141"/>
      <c r="E549" s="1141"/>
      <c r="F549" s="1141"/>
      <c r="G549" s="1141"/>
      <c r="H549" s="1141"/>
      <c r="I549" s="1141"/>
      <c r="J549" s="1141"/>
      <c r="K549" s="1141"/>
      <c r="L549" s="232">
        <v>1798.46</v>
      </c>
      <c r="M549" s="233"/>
      <c r="N549" s="234"/>
      <c r="Z549" s="193"/>
      <c r="AA549" s="200"/>
      <c r="AG549" s="200"/>
      <c r="AI549" s="200"/>
      <c r="AJ549" s="109" t="s">
        <v>489</v>
      </c>
      <c r="AK549" s="200"/>
      <c r="AL549" s="200"/>
    </row>
    <row r="550" spans="1:38" s="108" customFormat="1" ht="12" customHeight="1">
      <c r="A550" s="231"/>
      <c r="B550" s="204"/>
      <c r="C550" s="1141" t="s">
        <v>490</v>
      </c>
      <c r="D550" s="1141"/>
      <c r="E550" s="1141"/>
      <c r="F550" s="1141"/>
      <c r="G550" s="1141"/>
      <c r="H550" s="1141"/>
      <c r="I550" s="1141"/>
      <c r="J550" s="1141"/>
      <c r="K550" s="1141"/>
      <c r="L550" s="257">
        <v>29.85</v>
      </c>
      <c r="M550" s="233"/>
      <c r="N550" s="234"/>
      <c r="Z550" s="193"/>
      <c r="AA550" s="200"/>
      <c r="AG550" s="200"/>
      <c r="AI550" s="200"/>
      <c r="AJ550" s="109" t="s">
        <v>490</v>
      </c>
      <c r="AK550" s="200"/>
      <c r="AL550" s="200"/>
    </row>
    <row r="551" spans="1:38" s="108" customFormat="1" ht="12" customHeight="1">
      <c r="A551" s="231"/>
      <c r="B551" s="204"/>
      <c r="C551" s="1141" t="s">
        <v>491</v>
      </c>
      <c r="D551" s="1141"/>
      <c r="E551" s="1141"/>
      <c r="F551" s="1141"/>
      <c r="G551" s="1141"/>
      <c r="H551" s="1141"/>
      <c r="I551" s="1141"/>
      <c r="J551" s="1141"/>
      <c r="K551" s="1141"/>
      <c r="L551" s="257">
        <v>5.75</v>
      </c>
      <c r="M551" s="233"/>
      <c r="N551" s="234"/>
      <c r="Z551" s="193"/>
      <c r="AA551" s="200"/>
      <c r="AG551" s="200"/>
      <c r="AI551" s="200"/>
      <c r="AJ551" s="109" t="s">
        <v>491</v>
      </c>
      <c r="AK551" s="200"/>
      <c r="AL551" s="200"/>
    </row>
    <row r="552" spans="1:38" s="108" customFormat="1" ht="12" customHeight="1">
      <c r="A552" s="231"/>
      <c r="B552" s="204"/>
      <c r="C552" s="1141" t="s">
        <v>492</v>
      </c>
      <c r="D552" s="1141"/>
      <c r="E552" s="1141"/>
      <c r="F552" s="1141"/>
      <c r="G552" s="1141"/>
      <c r="H552" s="1141"/>
      <c r="I552" s="1141"/>
      <c r="J552" s="1141"/>
      <c r="K552" s="1141"/>
      <c r="L552" s="232">
        <v>11997.33</v>
      </c>
      <c r="M552" s="233"/>
      <c r="N552" s="234"/>
      <c r="Z552" s="193"/>
      <c r="AA552" s="200"/>
      <c r="AG552" s="200"/>
      <c r="AI552" s="200"/>
      <c r="AJ552" s="109" t="s">
        <v>492</v>
      </c>
      <c r="AK552" s="200"/>
      <c r="AL552" s="200"/>
    </row>
    <row r="553" spans="1:38" s="108" customFormat="1" ht="12" customHeight="1">
      <c r="A553" s="231"/>
      <c r="B553" s="204"/>
      <c r="C553" s="1141" t="s">
        <v>493</v>
      </c>
      <c r="D553" s="1141"/>
      <c r="E553" s="1141"/>
      <c r="F553" s="1141"/>
      <c r="G553" s="1141"/>
      <c r="H553" s="1141"/>
      <c r="I553" s="1141"/>
      <c r="J553" s="1141"/>
      <c r="K553" s="1141"/>
      <c r="L553" s="232">
        <v>1831.38</v>
      </c>
      <c r="M553" s="233"/>
      <c r="N553" s="234"/>
      <c r="Z553" s="193"/>
      <c r="AA553" s="200"/>
      <c r="AG553" s="200"/>
      <c r="AI553" s="200"/>
      <c r="AJ553" s="109" t="s">
        <v>493</v>
      </c>
      <c r="AK553" s="200"/>
      <c r="AL553" s="200"/>
    </row>
    <row r="554" spans="1:38" s="108" customFormat="1" ht="12" customHeight="1">
      <c r="A554" s="231"/>
      <c r="B554" s="204"/>
      <c r="C554" s="1141" t="s">
        <v>494</v>
      </c>
      <c r="D554" s="1141"/>
      <c r="E554" s="1141"/>
      <c r="F554" s="1141"/>
      <c r="G554" s="1141"/>
      <c r="H554" s="1141"/>
      <c r="I554" s="1141"/>
      <c r="J554" s="1141"/>
      <c r="K554" s="1141"/>
      <c r="L554" s="257">
        <v>920.15</v>
      </c>
      <c r="M554" s="233"/>
      <c r="N554" s="234"/>
      <c r="Z554" s="193"/>
      <c r="AA554" s="200"/>
      <c r="AG554" s="200"/>
      <c r="AI554" s="200"/>
      <c r="AJ554" s="109" t="s">
        <v>494</v>
      </c>
      <c r="AK554" s="200"/>
      <c r="AL554" s="200"/>
    </row>
    <row r="555" spans="1:38" s="108" customFormat="1" ht="12" customHeight="1">
      <c r="A555" s="231"/>
      <c r="B555" s="204"/>
      <c r="C555" s="1141" t="s">
        <v>431</v>
      </c>
      <c r="D555" s="1141"/>
      <c r="E555" s="1141"/>
      <c r="F555" s="1141"/>
      <c r="G555" s="1141"/>
      <c r="H555" s="1141"/>
      <c r="I555" s="1141"/>
      <c r="J555" s="1141"/>
      <c r="K555" s="1141"/>
      <c r="L555" s="232">
        <v>1804.21</v>
      </c>
      <c r="M555" s="233"/>
      <c r="N555" s="234"/>
      <c r="Z555" s="193"/>
      <c r="AA555" s="200"/>
      <c r="AG555" s="200"/>
      <c r="AI555" s="200"/>
      <c r="AJ555" s="109" t="s">
        <v>431</v>
      </c>
      <c r="AK555" s="200"/>
      <c r="AL555" s="200"/>
    </row>
    <row r="556" spans="1:38" s="108" customFormat="1" ht="12" customHeight="1">
      <c r="A556" s="231"/>
      <c r="B556" s="204"/>
      <c r="C556" s="1141" t="s">
        <v>432</v>
      </c>
      <c r="D556" s="1141"/>
      <c r="E556" s="1141"/>
      <c r="F556" s="1141"/>
      <c r="G556" s="1141"/>
      <c r="H556" s="1141"/>
      <c r="I556" s="1141"/>
      <c r="J556" s="1141"/>
      <c r="K556" s="1141"/>
      <c r="L556" s="232">
        <v>1831.38</v>
      </c>
      <c r="M556" s="233"/>
      <c r="N556" s="234"/>
      <c r="Z556" s="193"/>
      <c r="AA556" s="200"/>
      <c r="AG556" s="200"/>
      <c r="AI556" s="200"/>
      <c r="AJ556" s="109" t="s">
        <v>432</v>
      </c>
      <c r="AK556" s="200"/>
      <c r="AL556" s="200"/>
    </row>
    <row r="557" spans="1:38" s="108" customFormat="1" ht="12" customHeight="1">
      <c r="A557" s="231"/>
      <c r="B557" s="204"/>
      <c r="C557" s="1141" t="s">
        <v>433</v>
      </c>
      <c r="D557" s="1141"/>
      <c r="E557" s="1141"/>
      <c r="F557" s="1141"/>
      <c r="G557" s="1141"/>
      <c r="H557" s="1141"/>
      <c r="I557" s="1141"/>
      <c r="J557" s="1141"/>
      <c r="K557" s="1141"/>
      <c r="L557" s="257">
        <v>920.15</v>
      </c>
      <c r="M557" s="233"/>
      <c r="N557" s="234"/>
      <c r="Z557" s="193"/>
      <c r="AA557" s="200"/>
      <c r="AG557" s="200"/>
      <c r="AI557" s="200"/>
      <c r="AJ557" s="109" t="s">
        <v>433</v>
      </c>
      <c r="AK557" s="200"/>
      <c r="AL557" s="200"/>
    </row>
    <row r="558" spans="1:38" s="108" customFormat="1" ht="12" customHeight="1">
      <c r="A558" s="231"/>
      <c r="B558" s="226"/>
      <c r="C558" s="1142" t="s">
        <v>1453</v>
      </c>
      <c r="D558" s="1142"/>
      <c r="E558" s="1142"/>
      <c r="F558" s="1142"/>
      <c r="G558" s="1142"/>
      <c r="H558" s="1142"/>
      <c r="I558" s="1142"/>
      <c r="J558" s="1142"/>
      <c r="K558" s="1142"/>
      <c r="L558" s="239">
        <v>16577.169999999998</v>
      </c>
      <c r="M558" s="240"/>
      <c r="N558" s="253"/>
      <c r="Z558" s="193"/>
      <c r="AA558" s="200"/>
      <c r="AG558" s="200"/>
      <c r="AI558" s="200"/>
      <c r="AK558" s="200" t="s">
        <v>1453</v>
      </c>
      <c r="AL558" s="200"/>
    </row>
    <row r="559" spans="1:38" s="108" customFormat="1" ht="24" customHeight="1">
      <c r="A559" s="1089" t="s">
        <v>1454</v>
      </c>
      <c r="B559" s="1090"/>
      <c r="C559" s="1090"/>
      <c r="D559" s="1090"/>
      <c r="E559" s="1090"/>
      <c r="F559" s="1090"/>
      <c r="G559" s="1090"/>
      <c r="H559" s="1090"/>
      <c r="I559" s="1090"/>
      <c r="J559" s="1090"/>
      <c r="K559" s="1090"/>
      <c r="L559" s="1090"/>
      <c r="M559" s="1090"/>
      <c r="N559" s="1095"/>
      <c r="Z559" s="193" t="s">
        <v>1454</v>
      </c>
      <c r="AA559" s="200"/>
      <c r="AG559" s="200"/>
      <c r="AI559" s="200"/>
      <c r="AK559" s="200"/>
      <c r="AL559" s="200"/>
    </row>
    <row r="560" spans="1:38" s="108" customFormat="1" ht="12" customHeight="1">
      <c r="A560" s="1147" t="s">
        <v>743</v>
      </c>
      <c r="B560" s="1148"/>
      <c r="C560" s="1148"/>
      <c r="D560" s="1148"/>
      <c r="E560" s="1148"/>
      <c r="F560" s="1148"/>
      <c r="G560" s="1148"/>
      <c r="H560" s="1148"/>
      <c r="I560" s="1148"/>
      <c r="J560" s="1148"/>
      <c r="K560" s="1148"/>
      <c r="L560" s="1148"/>
      <c r="M560" s="1148"/>
      <c r="N560" s="1149"/>
      <c r="Z560" s="193"/>
      <c r="AA560" s="200"/>
      <c r="AG560" s="200"/>
      <c r="AI560" s="200"/>
      <c r="AK560" s="200"/>
      <c r="AL560" s="200" t="s">
        <v>743</v>
      </c>
    </row>
    <row r="561" spans="1:38" s="108" customFormat="1" ht="33.75" customHeight="1">
      <c r="A561" s="194" t="s">
        <v>681</v>
      </c>
      <c r="B561" s="195" t="s">
        <v>745</v>
      </c>
      <c r="C561" s="1145" t="s">
        <v>746</v>
      </c>
      <c r="D561" s="1145"/>
      <c r="E561" s="1145"/>
      <c r="F561" s="196" t="s">
        <v>414</v>
      </c>
      <c r="G561" s="196"/>
      <c r="H561" s="196"/>
      <c r="I561" s="223">
        <v>7.4630000000000001</v>
      </c>
      <c r="J561" s="218">
        <v>64.680000000000007</v>
      </c>
      <c r="K561" s="196"/>
      <c r="L561" s="218">
        <v>482.71</v>
      </c>
      <c r="M561" s="196"/>
      <c r="N561" s="199"/>
      <c r="Z561" s="193"/>
      <c r="AA561" s="200" t="s">
        <v>746</v>
      </c>
      <c r="AG561" s="200"/>
      <c r="AI561" s="200"/>
      <c r="AK561" s="200"/>
      <c r="AL561" s="200"/>
    </row>
    <row r="562" spans="1:38" s="108" customFormat="1" ht="12" customHeight="1">
      <c r="A562" s="216"/>
      <c r="B562" s="217"/>
      <c r="C562" s="1141" t="s">
        <v>747</v>
      </c>
      <c r="D562" s="1141"/>
      <c r="E562" s="1141"/>
      <c r="F562" s="1141"/>
      <c r="G562" s="1141"/>
      <c r="H562" s="1141"/>
      <c r="I562" s="1141"/>
      <c r="J562" s="1141"/>
      <c r="K562" s="1141"/>
      <c r="L562" s="1141"/>
      <c r="M562" s="1141"/>
      <c r="N562" s="1146"/>
      <c r="Z562" s="193"/>
      <c r="AA562" s="200"/>
      <c r="AG562" s="200"/>
      <c r="AH562" s="109" t="s">
        <v>747</v>
      </c>
      <c r="AI562" s="200"/>
      <c r="AK562" s="200"/>
      <c r="AL562" s="200"/>
    </row>
    <row r="563" spans="1:38" s="108" customFormat="1" ht="12" customHeight="1">
      <c r="A563" s="201"/>
      <c r="B563" s="202"/>
      <c r="C563" s="1141" t="s">
        <v>2878</v>
      </c>
      <c r="D563" s="1141"/>
      <c r="E563" s="1141"/>
      <c r="F563" s="1141"/>
      <c r="G563" s="1141"/>
      <c r="H563" s="1141"/>
      <c r="I563" s="1141"/>
      <c r="J563" s="1141"/>
      <c r="K563" s="1141"/>
      <c r="L563" s="1141"/>
      <c r="M563" s="1141"/>
      <c r="N563" s="1146"/>
      <c r="Z563" s="193"/>
      <c r="AA563" s="200"/>
      <c r="AB563" s="109" t="s">
        <v>2878</v>
      </c>
      <c r="AG563" s="200"/>
      <c r="AI563" s="200"/>
      <c r="AK563" s="200"/>
      <c r="AL563" s="200"/>
    </row>
    <row r="564" spans="1:38" s="108" customFormat="1" ht="12" customHeight="1">
      <c r="A564" s="216"/>
      <c r="B564" s="217"/>
      <c r="C564" s="1145" t="s">
        <v>398</v>
      </c>
      <c r="D564" s="1145"/>
      <c r="E564" s="1145"/>
      <c r="F564" s="196"/>
      <c r="G564" s="196"/>
      <c r="H564" s="196"/>
      <c r="I564" s="196"/>
      <c r="J564" s="198"/>
      <c r="K564" s="196"/>
      <c r="L564" s="218">
        <v>482.71</v>
      </c>
      <c r="M564" s="212"/>
      <c r="N564" s="199"/>
      <c r="Z564" s="193"/>
      <c r="AA564" s="200"/>
      <c r="AG564" s="200" t="s">
        <v>398</v>
      </c>
      <c r="AI564" s="200"/>
      <c r="AK564" s="200"/>
      <c r="AL564" s="200"/>
    </row>
    <row r="565" spans="1:38" s="108" customFormat="1" ht="33.75" customHeight="1">
      <c r="A565" s="194" t="s">
        <v>686</v>
      </c>
      <c r="B565" s="195" t="s">
        <v>750</v>
      </c>
      <c r="C565" s="1145" t="s">
        <v>751</v>
      </c>
      <c r="D565" s="1145"/>
      <c r="E565" s="1145"/>
      <c r="F565" s="196" t="s">
        <v>414</v>
      </c>
      <c r="G565" s="196"/>
      <c r="H565" s="196"/>
      <c r="I565" s="223">
        <v>9.2080000000000002</v>
      </c>
      <c r="J565" s="218">
        <v>76.09</v>
      </c>
      <c r="K565" s="196"/>
      <c r="L565" s="218">
        <v>700.64</v>
      </c>
      <c r="M565" s="196"/>
      <c r="N565" s="199"/>
      <c r="Z565" s="193"/>
      <c r="AA565" s="200" t="s">
        <v>751</v>
      </c>
      <c r="AG565" s="200"/>
      <c r="AI565" s="200"/>
      <c r="AK565" s="200"/>
      <c r="AL565" s="200"/>
    </row>
    <row r="566" spans="1:38" s="108" customFormat="1" ht="12" customHeight="1">
      <c r="A566" s="216"/>
      <c r="B566" s="217"/>
      <c r="C566" s="1141" t="s">
        <v>747</v>
      </c>
      <c r="D566" s="1141"/>
      <c r="E566" s="1141"/>
      <c r="F566" s="1141"/>
      <c r="G566" s="1141"/>
      <c r="H566" s="1141"/>
      <c r="I566" s="1141"/>
      <c r="J566" s="1141"/>
      <c r="K566" s="1141"/>
      <c r="L566" s="1141"/>
      <c r="M566" s="1141"/>
      <c r="N566" s="1146"/>
      <c r="Z566" s="193"/>
      <c r="AA566" s="200"/>
      <c r="AG566" s="200"/>
      <c r="AH566" s="109" t="s">
        <v>747</v>
      </c>
      <c r="AI566" s="200"/>
      <c r="AK566" s="200"/>
      <c r="AL566" s="200"/>
    </row>
    <row r="567" spans="1:38" s="108" customFormat="1" ht="12" customHeight="1">
      <c r="A567" s="216"/>
      <c r="B567" s="217"/>
      <c r="C567" s="1145" t="s">
        <v>398</v>
      </c>
      <c r="D567" s="1145"/>
      <c r="E567" s="1145"/>
      <c r="F567" s="196"/>
      <c r="G567" s="196"/>
      <c r="H567" s="196"/>
      <c r="I567" s="196"/>
      <c r="J567" s="198"/>
      <c r="K567" s="196"/>
      <c r="L567" s="218">
        <v>700.64</v>
      </c>
      <c r="M567" s="212"/>
      <c r="N567" s="199"/>
      <c r="Z567" s="193"/>
      <c r="AA567" s="200"/>
      <c r="AG567" s="200" t="s">
        <v>398</v>
      </c>
      <c r="AI567" s="200"/>
      <c r="AK567" s="200"/>
      <c r="AL567" s="200"/>
    </row>
    <row r="568" spans="1:38" s="108" customFormat="1" ht="33.75" customHeight="1">
      <c r="A568" s="194" t="s">
        <v>689</v>
      </c>
      <c r="B568" s="195" t="s">
        <v>753</v>
      </c>
      <c r="C568" s="1145" t="s">
        <v>754</v>
      </c>
      <c r="D568" s="1145"/>
      <c r="E568" s="1145"/>
      <c r="F568" s="196" t="s">
        <v>414</v>
      </c>
      <c r="G568" s="196"/>
      <c r="H568" s="196"/>
      <c r="I568" s="223">
        <v>0.219</v>
      </c>
      <c r="J568" s="218">
        <v>106.91</v>
      </c>
      <c r="K568" s="196"/>
      <c r="L568" s="218">
        <v>23.41</v>
      </c>
      <c r="M568" s="196"/>
      <c r="N568" s="199"/>
      <c r="Z568" s="193"/>
      <c r="AA568" s="200" t="s">
        <v>754</v>
      </c>
      <c r="AG568" s="200"/>
      <c r="AI568" s="200"/>
      <c r="AK568" s="200"/>
      <c r="AL568" s="200"/>
    </row>
    <row r="569" spans="1:38" s="108" customFormat="1" ht="12" customHeight="1">
      <c r="A569" s="216"/>
      <c r="B569" s="217"/>
      <c r="C569" s="1141" t="s">
        <v>747</v>
      </c>
      <c r="D569" s="1141"/>
      <c r="E569" s="1141"/>
      <c r="F569" s="1141"/>
      <c r="G569" s="1141"/>
      <c r="H569" s="1141"/>
      <c r="I569" s="1141"/>
      <c r="J569" s="1141"/>
      <c r="K569" s="1141"/>
      <c r="L569" s="1141"/>
      <c r="M569" s="1141"/>
      <c r="N569" s="1146"/>
      <c r="Z569" s="193"/>
      <c r="AA569" s="200"/>
      <c r="AG569" s="200"/>
      <c r="AH569" s="109" t="s">
        <v>747</v>
      </c>
      <c r="AI569" s="200"/>
      <c r="AK569" s="200"/>
      <c r="AL569" s="200"/>
    </row>
    <row r="570" spans="1:38" s="108" customFormat="1" ht="12" customHeight="1">
      <c r="A570" s="216"/>
      <c r="B570" s="217"/>
      <c r="C570" s="1145" t="s">
        <v>398</v>
      </c>
      <c r="D570" s="1145"/>
      <c r="E570" s="1145"/>
      <c r="F570" s="196"/>
      <c r="G570" s="196"/>
      <c r="H570" s="196"/>
      <c r="I570" s="196"/>
      <c r="J570" s="198"/>
      <c r="K570" s="196"/>
      <c r="L570" s="218">
        <v>23.41</v>
      </c>
      <c r="M570" s="212"/>
      <c r="N570" s="199"/>
      <c r="Z570" s="193"/>
      <c r="AA570" s="200"/>
      <c r="AG570" s="200" t="s">
        <v>398</v>
      </c>
      <c r="AI570" s="200"/>
      <c r="AK570" s="200"/>
      <c r="AL570" s="200"/>
    </row>
    <row r="571" spans="1:38" s="108" customFormat="1" ht="12" customHeight="1">
      <c r="A571" s="1147" t="s">
        <v>758</v>
      </c>
      <c r="B571" s="1148"/>
      <c r="C571" s="1148"/>
      <c r="D571" s="1148"/>
      <c r="E571" s="1148"/>
      <c r="F571" s="1148"/>
      <c r="G571" s="1148"/>
      <c r="H571" s="1148"/>
      <c r="I571" s="1148"/>
      <c r="J571" s="1148"/>
      <c r="K571" s="1148"/>
      <c r="L571" s="1148"/>
      <c r="M571" s="1148"/>
      <c r="N571" s="1149"/>
      <c r="Z571" s="193"/>
      <c r="AA571" s="200"/>
      <c r="AG571" s="200"/>
      <c r="AI571" s="200"/>
      <c r="AK571" s="200"/>
      <c r="AL571" s="200" t="s">
        <v>758</v>
      </c>
    </row>
    <row r="572" spans="1:38" s="108" customFormat="1" ht="45" customHeight="1">
      <c r="A572" s="194" t="s">
        <v>690</v>
      </c>
      <c r="B572" s="195" t="s">
        <v>760</v>
      </c>
      <c r="C572" s="1145" t="s">
        <v>761</v>
      </c>
      <c r="D572" s="1145"/>
      <c r="E572" s="1145"/>
      <c r="F572" s="196" t="s">
        <v>414</v>
      </c>
      <c r="G572" s="196"/>
      <c r="H572" s="196"/>
      <c r="I572" s="223">
        <v>2.931</v>
      </c>
      <c r="J572" s="218">
        <v>38.729999999999997</v>
      </c>
      <c r="K572" s="196"/>
      <c r="L572" s="218">
        <v>113.52</v>
      </c>
      <c r="M572" s="196"/>
      <c r="N572" s="199"/>
      <c r="Z572" s="193"/>
      <c r="AA572" s="200" t="s">
        <v>761</v>
      </c>
      <c r="AG572" s="200"/>
      <c r="AI572" s="200"/>
      <c r="AK572" s="200"/>
      <c r="AL572" s="200"/>
    </row>
    <row r="573" spans="1:38" s="108" customFormat="1" ht="12" customHeight="1">
      <c r="A573" s="216"/>
      <c r="B573" s="217"/>
      <c r="C573" s="1141" t="s">
        <v>747</v>
      </c>
      <c r="D573" s="1141"/>
      <c r="E573" s="1141"/>
      <c r="F573" s="1141"/>
      <c r="G573" s="1141"/>
      <c r="H573" s="1141"/>
      <c r="I573" s="1141"/>
      <c r="J573" s="1141"/>
      <c r="K573" s="1141"/>
      <c r="L573" s="1141"/>
      <c r="M573" s="1141"/>
      <c r="N573" s="1146"/>
      <c r="Z573" s="193"/>
      <c r="AA573" s="200"/>
      <c r="AG573" s="200"/>
      <c r="AH573" s="109" t="s">
        <v>747</v>
      </c>
      <c r="AI573" s="200"/>
      <c r="AK573" s="200"/>
      <c r="AL573" s="200"/>
    </row>
    <row r="574" spans="1:38" s="108" customFormat="1" ht="12" customHeight="1">
      <c r="A574" s="216"/>
      <c r="B574" s="217"/>
      <c r="C574" s="1145" t="s">
        <v>398</v>
      </c>
      <c r="D574" s="1145"/>
      <c r="E574" s="1145"/>
      <c r="F574" s="196"/>
      <c r="G574" s="196"/>
      <c r="H574" s="196"/>
      <c r="I574" s="196"/>
      <c r="J574" s="198"/>
      <c r="K574" s="196"/>
      <c r="L574" s="218">
        <v>113.52</v>
      </c>
      <c r="M574" s="212"/>
      <c r="N574" s="199"/>
      <c r="Z574" s="193"/>
      <c r="AA574" s="200"/>
      <c r="AG574" s="200" t="s">
        <v>398</v>
      </c>
      <c r="AI574" s="200"/>
      <c r="AK574" s="200"/>
      <c r="AL574" s="200"/>
    </row>
    <row r="575" spans="1:38" s="108" customFormat="1" ht="22.5" customHeight="1">
      <c r="A575" s="194" t="s">
        <v>694</v>
      </c>
      <c r="B575" s="195" t="s">
        <v>764</v>
      </c>
      <c r="C575" s="1145" t="s">
        <v>765</v>
      </c>
      <c r="D575" s="1145"/>
      <c r="E575" s="1145"/>
      <c r="F575" s="196" t="s">
        <v>414</v>
      </c>
      <c r="G575" s="196"/>
      <c r="H575" s="196"/>
      <c r="I575" s="223">
        <v>2.931</v>
      </c>
      <c r="J575" s="218">
        <v>0.59</v>
      </c>
      <c r="K575" s="251">
        <v>26</v>
      </c>
      <c r="L575" s="218">
        <v>44.96</v>
      </c>
      <c r="M575" s="196"/>
      <c r="N575" s="199"/>
      <c r="Z575" s="193"/>
      <c r="AA575" s="200" t="s">
        <v>765</v>
      </c>
      <c r="AG575" s="200"/>
      <c r="AI575" s="200"/>
      <c r="AK575" s="200"/>
      <c r="AL575" s="200"/>
    </row>
    <row r="576" spans="1:38" s="108" customFormat="1" ht="12" customHeight="1">
      <c r="A576" s="216"/>
      <c r="B576" s="217"/>
      <c r="C576" s="1141" t="s">
        <v>747</v>
      </c>
      <c r="D576" s="1141"/>
      <c r="E576" s="1141"/>
      <c r="F576" s="1141"/>
      <c r="G576" s="1141"/>
      <c r="H576" s="1141"/>
      <c r="I576" s="1141"/>
      <c r="J576" s="1141"/>
      <c r="K576" s="1141"/>
      <c r="L576" s="1141"/>
      <c r="M576" s="1141"/>
      <c r="N576" s="1146"/>
      <c r="Z576" s="193"/>
      <c r="AA576" s="200"/>
      <c r="AG576" s="200"/>
      <c r="AH576" s="109" t="s">
        <v>747</v>
      </c>
      <c r="AI576" s="200"/>
      <c r="AK576" s="200"/>
      <c r="AL576" s="200"/>
    </row>
    <row r="577" spans="1:38" s="108" customFormat="1" ht="12" customHeight="1">
      <c r="A577" s="203"/>
      <c r="B577" s="204"/>
      <c r="C577" s="1141" t="s">
        <v>766</v>
      </c>
      <c r="D577" s="1141"/>
      <c r="E577" s="1141"/>
      <c r="F577" s="1141"/>
      <c r="G577" s="1141"/>
      <c r="H577" s="1141"/>
      <c r="I577" s="1141"/>
      <c r="J577" s="1141"/>
      <c r="K577" s="1141"/>
      <c r="L577" s="1141"/>
      <c r="M577" s="1141"/>
      <c r="N577" s="1146"/>
      <c r="Z577" s="193"/>
      <c r="AA577" s="200"/>
      <c r="AC577" s="109" t="s">
        <v>766</v>
      </c>
      <c r="AG577" s="200"/>
      <c r="AI577" s="200"/>
      <c r="AK577" s="200"/>
      <c r="AL577" s="200"/>
    </row>
    <row r="578" spans="1:38" s="108" customFormat="1" ht="12" customHeight="1">
      <c r="A578" s="216"/>
      <c r="B578" s="217"/>
      <c r="C578" s="1145" t="s">
        <v>398</v>
      </c>
      <c r="D578" s="1145"/>
      <c r="E578" s="1145"/>
      <c r="F578" s="196"/>
      <c r="G578" s="196"/>
      <c r="H578" s="196"/>
      <c r="I578" s="196"/>
      <c r="J578" s="198"/>
      <c r="K578" s="196"/>
      <c r="L578" s="218">
        <v>44.96</v>
      </c>
      <c r="M578" s="212"/>
      <c r="N578" s="199"/>
      <c r="Z578" s="193"/>
      <c r="AA578" s="200"/>
      <c r="AG578" s="200" t="s">
        <v>398</v>
      </c>
      <c r="AI578" s="200"/>
      <c r="AK578" s="200"/>
      <c r="AL578" s="200"/>
    </row>
    <row r="579" spans="1:38" s="108" customFormat="1" ht="12" customHeight="1">
      <c r="A579" s="1147" t="s">
        <v>2879</v>
      </c>
      <c r="B579" s="1148"/>
      <c r="C579" s="1148"/>
      <c r="D579" s="1148"/>
      <c r="E579" s="1148"/>
      <c r="F579" s="1148"/>
      <c r="G579" s="1148"/>
      <c r="H579" s="1148"/>
      <c r="I579" s="1148"/>
      <c r="J579" s="1148"/>
      <c r="K579" s="1148"/>
      <c r="L579" s="1148"/>
      <c r="M579" s="1148"/>
      <c r="N579" s="1149"/>
      <c r="Z579" s="193"/>
      <c r="AA579" s="200"/>
      <c r="AG579" s="200"/>
      <c r="AI579" s="200"/>
      <c r="AK579" s="200"/>
      <c r="AL579" s="200" t="s">
        <v>2879</v>
      </c>
    </row>
    <row r="580" spans="1:38" s="108" customFormat="1" ht="33.75" customHeight="1">
      <c r="A580" s="194" t="s">
        <v>698</v>
      </c>
      <c r="B580" s="195" t="s">
        <v>2880</v>
      </c>
      <c r="C580" s="1145" t="s">
        <v>2881</v>
      </c>
      <c r="D580" s="1145"/>
      <c r="E580" s="1145"/>
      <c r="F580" s="196" t="s">
        <v>414</v>
      </c>
      <c r="G580" s="196"/>
      <c r="H580" s="196"/>
      <c r="I580" s="247">
        <v>0.08</v>
      </c>
      <c r="J580" s="218">
        <v>137.9</v>
      </c>
      <c r="K580" s="196"/>
      <c r="L580" s="218">
        <v>11.03</v>
      </c>
      <c r="M580" s="196"/>
      <c r="N580" s="199"/>
      <c r="Z580" s="193"/>
      <c r="AA580" s="200" t="s">
        <v>2881</v>
      </c>
      <c r="AG580" s="200"/>
      <c r="AI580" s="200"/>
      <c r="AK580" s="200"/>
      <c r="AL580" s="200"/>
    </row>
    <row r="581" spans="1:38" s="108" customFormat="1" ht="12" customHeight="1">
      <c r="A581" s="216"/>
      <c r="B581" s="217"/>
      <c r="C581" s="1141" t="s">
        <v>747</v>
      </c>
      <c r="D581" s="1141"/>
      <c r="E581" s="1141"/>
      <c r="F581" s="1141"/>
      <c r="G581" s="1141"/>
      <c r="H581" s="1141"/>
      <c r="I581" s="1141"/>
      <c r="J581" s="1141"/>
      <c r="K581" s="1141"/>
      <c r="L581" s="1141"/>
      <c r="M581" s="1141"/>
      <c r="N581" s="1146"/>
      <c r="Z581" s="193"/>
      <c r="AA581" s="200"/>
      <c r="AG581" s="200"/>
      <c r="AH581" s="109" t="s">
        <v>747</v>
      </c>
      <c r="AI581" s="200"/>
      <c r="AK581" s="200"/>
      <c r="AL581" s="200"/>
    </row>
    <row r="582" spans="1:38" s="108" customFormat="1" ht="12" customHeight="1">
      <c r="A582" s="216"/>
      <c r="B582" s="217"/>
      <c r="C582" s="1145" t="s">
        <v>398</v>
      </c>
      <c r="D582" s="1145"/>
      <c r="E582" s="1145"/>
      <c r="F582" s="196"/>
      <c r="G582" s="196"/>
      <c r="H582" s="196"/>
      <c r="I582" s="196"/>
      <c r="J582" s="198"/>
      <c r="K582" s="196"/>
      <c r="L582" s="218">
        <v>11.03</v>
      </c>
      <c r="M582" s="212"/>
      <c r="N582" s="199"/>
      <c r="Z582" s="193"/>
      <c r="AA582" s="200"/>
      <c r="AG582" s="200" t="s">
        <v>398</v>
      </c>
      <c r="AI582" s="200"/>
      <c r="AK582" s="200"/>
      <c r="AL582" s="200"/>
    </row>
    <row r="583" spans="1:38" s="108" customFormat="1" ht="22.5" customHeight="1">
      <c r="A583" s="194" t="s">
        <v>701</v>
      </c>
      <c r="B583" s="195" t="s">
        <v>2882</v>
      </c>
      <c r="C583" s="1145" t="s">
        <v>2883</v>
      </c>
      <c r="D583" s="1145"/>
      <c r="E583" s="1145"/>
      <c r="F583" s="196" t="s">
        <v>414</v>
      </c>
      <c r="G583" s="196"/>
      <c r="H583" s="196"/>
      <c r="I583" s="247">
        <v>0.08</v>
      </c>
      <c r="J583" s="218">
        <v>0.57999999999999996</v>
      </c>
      <c r="K583" s="251">
        <v>1654</v>
      </c>
      <c r="L583" s="218">
        <v>76.75</v>
      </c>
      <c r="M583" s="196"/>
      <c r="N583" s="199"/>
      <c r="Z583" s="193"/>
      <c r="AA583" s="200" t="s">
        <v>2883</v>
      </c>
      <c r="AG583" s="200"/>
      <c r="AI583" s="200"/>
      <c r="AK583" s="200"/>
      <c r="AL583" s="200"/>
    </row>
    <row r="584" spans="1:38" s="108" customFormat="1" ht="12" customHeight="1">
      <c r="A584" s="216"/>
      <c r="B584" s="217"/>
      <c r="C584" s="1141" t="s">
        <v>747</v>
      </c>
      <c r="D584" s="1141"/>
      <c r="E584" s="1141"/>
      <c r="F584" s="1141"/>
      <c r="G584" s="1141"/>
      <c r="H584" s="1141"/>
      <c r="I584" s="1141"/>
      <c r="J584" s="1141"/>
      <c r="K584" s="1141"/>
      <c r="L584" s="1141"/>
      <c r="M584" s="1141"/>
      <c r="N584" s="1146"/>
      <c r="Z584" s="193"/>
      <c r="AA584" s="200"/>
      <c r="AG584" s="200"/>
      <c r="AH584" s="109" t="s">
        <v>747</v>
      </c>
      <c r="AI584" s="200"/>
      <c r="AK584" s="200"/>
      <c r="AL584" s="200"/>
    </row>
    <row r="585" spans="1:38" s="108" customFormat="1" ht="12" customHeight="1">
      <c r="A585" s="203"/>
      <c r="B585" s="204"/>
      <c r="C585" s="1141" t="s">
        <v>2884</v>
      </c>
      <c r="D585" s="1141"/>
      <c r="E585" s="1141"/>
      <c r="F585" s="1141"/>
      <c r="G585" s="1141"/>
      <c r="H585" s="1141"/>
      <c r="I585" s="1141"/>
      <c r="J585" s="1141"/>
      <c r="K585" s="1141"/>
      <c r="L585" s="1141"/>
      <c r="M585" s="1141"/>
      <c r="N585" s="1146"/>
      <c r="Z585" s="193"/>
      <c r="AA585" s="200"/>
      <c r="AC585" s="109" t="s">
        <v>2884</v>
      </c>
      <c r="AG585" s="200"/>
      <c r="AI585" s="200"/>
      <c r="AK585" s="200"/>
      <c r="AL585" s="200"/>
    </row>
    <row r="586" spans="1:38" s="108" customFormat="1" ht="12" customHeight="1">
      <c r="A586" s="216"/>
      <c r="B586" s="217"/>
      <c r="C586" s="1145" t="s">
        <v>398</v>
      </c>
      <c r="D586" s="1145"/>
      <c r="E586" s="1145"/>
      <c r="F586" s="196"/>
      <c r="G586" s="196"/>
      <c r="H586" s="196"/>
      <c r="I586" s="196"/>
      <c r="J586" s="198"/>
      <c r="K586" s="196"/>
      <c r="L586" s="218">
        <v>76.75</v>
      </c>
      <c r="M586" s="212"/>
      <c r="N586" s="199"/>
      <c r="Z586" s="193"/>
      <c r="AA586" s="200"/>
      <c r="AG586" s="200" t="s">
        <v>398</v>
      </c>
      <c r="AI586" s="200"/>
      <c r="AK586" s="200"/>
      <c r="AL586" s="200"/>
    </row>
    <row r="587" spans="1:38" s="108" customFormat="1" ht="1.5" customHeight="1">
      <c r="A587" s="224"/>
      <c r="B587" s="217"/>
      <c r="C587" s="217"/>
      <c r="D587" s="217"/>
      <c r="E587" s="217"/>
      <c r="F587" s="225"/>
      <c r="G587" s="225"/>
      <c r="H587" s="225"/>
      <c r="I587" s="225"/>
      <c r="J587" s="226"/>
      <c r="K587" s="225"/>
      <c r="L587" s="226"/>
      <c r="M587" s="207"/>
      <c r="N587" s="226"/>
      <c r="Z587" s="193"/>
      <c r="AA587" s="200"/>
      <c r="AG587" s="200"/>
      <c r="AI587" s="200"/>
      <c r="AK587" s="200"/>
      <c r="AL587" s="200"/>
    </row>
    <row r="588" spans="1:38" s="108" customFormat="1" ht="22.5" customHeight="1">
      <c r="A588" s="227"/>
      <c r="B588" s="198"/>
      <c r="C588" s="1145" t="s">
        <v>1456</v>
      </c>
      <c r="D588" s="1145"/>
      <c r="E588" s="1145"/>
      <c r="F588" s="1145"/>
      <c r="G588" s="1145"/>
      <c r="H588" s="1145"/>
      <c r="I588" s="1145"/>
      <c r="J588" s="1145"/>
      <c r="K588" s="1145"/>
      <c r="L588" s="228"/>
      <c r="M588" s="229"/>
      <c r="N588" s="230"/>
      <c r="Z588" s="193"/>
      <c r="AA588" s="200"/>
      <c r="AG588" s="200"/>
      <c r="AI588" s="200" t="s">
        <v>1456</v>
      </c>
      <c r="AK588" s="200"/>
      <c r="AL588" s="200"/>
    </row>
    <row r="589" spans="1:38" s="108" customFormat="1" ht="12" customHeight="1">
      <c r="A589" s="231"/>
      <c r="B589" s="204"/>
      <c r="C589" s="1141" t="s">
        <v>416</v>
      </c>
      <c r="D589" s="1141"/>
      <c r="E589" s="1141"/>
      <c r="F589" s="1141"/>
      <c r="G589" s="1141"/>
      <c r="H589" s="1141"/>
      <c r="I589" s="1141"/>
      <c r="J589" s="1141"/>
      <c r="K589" s="1141"/>
      <c r="L589" s="232">
        <v>1453.02</v>
      </c>
      <c r="M589" s="233"/>
      <c r="N589" s="234"/>
      <c r="Z589" s="193"/>
      <c r="AA589" s="200"/>
      <c r="AG589" s="200"/>
      <c r="AI589" s="200"/>
      <c r="AJ589" s="109" t="s">
        <v>416</v>
      </c>
      <c r="AK589" s="200"/>
      <c r="AL589" s="200"/>
    </row>
    <row r="590" spans="1:38" s="108" customFormat="1" ht="12" customHeight="1">
      <c r="A590" s="231"/>
      <c r="B590" s="204"/>
      <c r="C590" s="1141" t="s">
        <v>417</v>
      </c>
      <c r="D590" s="1141"/>
      <c r="E590" s="1141"/>
      <c r="F590" s="1141"/>
      <c r="G590" s="1141"/>
      <c r="H590" s="1141"/>
      <c r="I590" s="1141"/>
      <c r="J590" s="1141"/>
      <c r="K590" s="1141"/>
      <c r="L590" s="236"/>
      <c r="M590" s="233"/>
      <c r="N590" s="234"/>
      <c r="Z590" s="193"/>
      <c r="AA590" s="200"/>
      <c r="AG590" s="200"/>
      <c r="AI590" s="200"/>
      <c r="AJ590" s="109" t="s">
        <v>417</v>
      </c>
      <c r="AK590" s="200"/>
      <c r="AL590" s="200"/>
    </row>
    <row r="591" spans="1:38" s="108" customFormat="1" ht="12" customHeight="1">
      <c r="A591" s="231"/>
      <c r="B591" s="204"/>
      <c r="C591" s="1141" t="s">
        <v>420</v>
      </c>
      <c r="D591" s="1141"/>
      <c r="E591" s="1141"/>
      <c r="F591" s="1141"/>
      <c r="G591" s="1141"/>
      <c r="H591" s="1141"/>
      <c r="I591" s="1141"/>
      <c r="J591" s="1141"/>
      <c r="K591" s="1141"/>
      <c r="L591" s="232">
        <v>1453.02</v>
      </c>
      <c r="M591" s="233"/>
      <c r="N591" s="234"/>
      <c r="Z591" s="193"/>
      <c r="AA591" s="200"/>
      <c r="AG591" s="200"/>
      <c r="AI591" s="200"/>
      <c r="AJ591" s="109" t="s">
        <v>420</v>
      </c>
      <c r="AK591" s="200"/>
      <c r="AL591" s="200"/>
    </row>
    <row r="592" spans="1:38" s="108" customFormat="1" ht="12" customHeight="1">
      <c r="A592" s="231"/>
      <c r="B592" s="204"/>
      <c r="C592" s="1141" t="s">
        <v>421</v>
      </c>
      <c r="D592" s="1141"/>
      <c r="E592" s="1141"/>
      <c r="F592" s="1141"/>
      <c r="G592" s="1141"/>
      <c r="H592" s="1141"/>
      <c r="I592" s="1141"/>
      <c r="J592" s="1141"/>
      <c r="K592" s="1141"/>
      <c r="L592" s="232">
        <v>1453.02</v>
      </c>
      <c r="M592" s="233"/>
      <c r="N592" s="234"/>
      <c r="Z592" s="193"/>
      <c r="AA592" s="200"/>
      <c r="AG592" s="200"/>
      <c r="AI592" s="200"/>
      <c r="AJ592" s="109" t="s">
        <v>421</v>
      </c>
      <c r="AK592" s="200"/>
      <c r="AL592" s="200"/>
    </row>
    <row r="593" spans="1:40" s="108" customFormat="1" ht="12" customHeight="1">
      <c r="A593" s="231"/>
      <c r="B593" s="204"/>
      <c r="C593" s="1141" t="s">
        <v>417</v>
      </c>
      <c r="D593" s="1141"/>
      <c r="E593" s="1141"/>
      <c r="F593" s="1141"/>
      <c r="G593" s="1141"/>
      <c r="H593" s="1141"/>
      <c r="I593" s="1141"/>
      <c r="J593" s="1141"/>
      <c r="K593" s="1141"/>
      <c r="L593" s="236"/>
      <c r="M593" s="233"/>
      <c r="N593" s="234"/>
      <c r="Z593" s="193"/>
      <c r="AA593" s="200"/>
      <c r="AG593" s="200"/>
      <c r="AI593" s="200"/>
      <c r="AJ593" s="109" t="s">
        <v>417</v>
      </c>
      <c r="AK593" s="200"/>
      <c r="AL593" s="200"/>
    </row>
    <row r="594" spans="1:40" s="108" customFormat="1" ht="12" customHeight="1">
      <c r="A594" s="231"/>
      <c r="B594" s="204"/>
      <c r="C594" s="1141" t="s">
        <v>492</v>
      </c>
      <c r="D594" s="1141"/>
      <c r="E594" s="1141"/>
      <c r="F594" s="1141"/>
      <c r="G594" s="1141"/>
      <c r="H594" s="1141"/>
      <c r="I594" s="1141"/>
      <c r="J594" s="1141"/>
      <c r="K594" s="1141"/>
      <c r="L594" s="232">
        <v>1453.02</v>
      </c>
      <c r="M594" s="233"/>
      <c r="N594" s="234"/>
      <c r="Z594" s="193"/>
      <c r="AA594" s="200"/>
      <c r="AG594" s="200"/>
      <c r="AI594" s="200"/>
      <c r="AJ594" s="109" t="s">
        <v>492</v>
      </c>
      <c r="AK594" s="200"/>
      <c r="AL594" s="200"/>
    </row>
    <row r="595" spans="1:40" s="108" customFormat="1" ht="22.5" customHeight="1">
      <c r="A595" s="231"/>
      <c r="B595" s="226"/>
      <c r="C595" s="1142" t="s">
        <v>1457</v>
      </c>
      <c r="D595" s="1142"/>
      <c r="E595" s="1142"/>
      <c r="F595" s="1142"/>
      <c r="G595" s="1142"/>
      <c r="H595" s="1142"/>
      <c r="I595" s="1142"/>
      <c r="J595" s="1142"/>
      <c r="K595" s="1142"/>
      <c r="L595" s="239">
        <v>1453.02</v>
      </c>
      <c r="M595" s="240"/>
      <c r="N595" s="253"/>
      <c r="Z595" s="193"/>
      <c r="AA595" s="200"/>
      <c r="AG595" s="200"/>
      <c r="AI595" s="200"/>
      <c r="AK595" s="200" t="s">
        <v>1457</v>
      </c>
      <c r="AL595" s="200"/>
    </row>
    <row r="596" spans="1:40" s="108" customFormat="1" ht="2.25" customHeight="1">
      <c r="B596" s="171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</row>
    <row r="597" spans="1:40" s="108" customFormat="1" ht="11.25" customHeight="1">
      <c r="A597" s="227"/>
      <c r="B597" s="198"/>
      <c r="C597" s="1145" t="s">
        <v>415</v>
      </c>
      <c r="D597" s="1145"/>
      <c r="E597" s="1145"/>
      <c r="F597" s="1145"/>
      <c r="G597" s="1145"/>
      <c r="H597" s="1145"/>
      <c r="I597" s="1145"/>
      <c r="J597" s="1145"/>
      <c r="K597" s="1145"/>
      <c r="L597" s="228"/>
      <c r="M597" s="229"/>
      <c r="N597" s="230"/>
      <c r="AM597" s="200" t="s">
        <v>415</v>
      </c>
    </row>
    <row r="598" spans="1:40" s="108" customFormat="1" ht="16.5" customHeight="1">
      <c r="A598" s="231"/>
      <c r="B598" s="204"/>
      <c r="C598" s="1141" t="s">
        <v>416</v>
      </c>
      <c r="D598" s="1141"/>
      <c r="E598" s="1141"/>
      <c r="F598" s="1141"/>
      <c r="G598" s="1141"/>
      <c r="H598" s="1141"/>
      <c r="I598" s="1141"/>
      <c r="J598" s="1141"/>
      <c r="K598" s="1141"/>
      <c r="L598" s="232">
        <v>187240.01</v>
      </c>
      <c r="M598" s="233"/>
      <c r="N598" s="234"/>
      <c r="O598" s="235"/>
      <c r="P598" s="235"/>
      <c r="Q598" s="235"/>
      <c r="AM598" s="200"/>
      <c r="AN598" s="109" t="s">
        <v>416</v>
      </c>
    </row>
    <row r="599" spans="1:40" s="108" customFormat="1" ht="16.5" customHeight="1">
      <c r="A599" s="231"/>
      <c r="B599" s="204"/>
      <c r="C599" s="1141" t="s">
        <v>417</v>
      </c>
      <c r="D599" s="1141"/>
      <c r="E599" s="1141"/>
      <c r="F599" s="1141"/>
      <c r="G599" s="1141"/>
      <c r="H599" s="1141"/>
      <c r="I599" s="1141"/>
      <c r="J599" s="1141"/>
      <c r="K599" s="1141"/>
      <c r="L599" s="236"/>
      <c r="M599" s="233"/>
      <c r="N599" s="234"/>
      <c r="O599" s="235"/>
      <c r="P599" s="235"/>
      <c r="Q599" s="235"/>
      <c r="AM599" s="200"/>
      <c r="AN599" s="109" t="s">
        <v>417</v>
      </c>
    </row>
    <row r="600" spans="1:40" s="108" customFormat="1" ht="16.5" customHeight="1">
      <c r="A600" s="231"/>
      <c r="B600" s="204"/>
      <c r="C600" s="1141" t="s">
        <v>488</v>
      </c>
      <c r="D600" s="1141"/>
      <c r="E600" s="1141"/>
      <c r="F600" s="1141"/>
      <c r="G600" s="1141"/>
      <c r="H600" s="1141"/>
      <c r="I600" s="1141"/>
      <c r="J600" s="1141"/>
      <c r="K600" s="1141"/>
      <c r="L600" s="232">
        <v>14371.46</v>
      </c>
      <c r="M600" s="233"/>
      <c r="N600" s="234"/>
      <c r="O600" s="235"/>
      <c r="P600" s="235"/>
      <c r="Q600" s="235"/>
      <c r="AM600" s="200"/>
      <c r="AN600" s="109" t="s">
        <v>488</v>
      </c>
    </row>
    <row r="601" spans="1:40" s="108" customFormat="1" ht="16.5" customHeight="1">
      <c r="A601" s="231"/>
      <c r="B601" s="204"/>
      <c r="C601" s="1141" t="s">
        <v>418</v>
      </c>
      <c r="D601" s="1141"/>
      <c r="E601" s="1141"/>
      <c r="F601" s="1141"/>
      <c r="G601" s="1141"/>
      <c r="H601" s="1141"/>
      <c r="I601" s="1141"/>
      <c r="J601" s="1141"/>
      <c r="K601" s="1141"/>
      <c r="L601" s="232">
        <v>1608.03</v>
      </c>
      <c r="M601" s="233"/>
      <c r="N601" s="234"/>
      <c r="O601" s="235"/>
      <c r="P601" s="235"/>
      <c r="Q601" s="235"/>
      <c r="AM601" s="200"/>
      <c r="AN601" s="109" t="s">
        <v>418</v>
      </c>
    </row>
    <row r="602" spans="1:40" s="108" customFormat="1" ht="16.5" customHeight="1">
      <c r="A602" s="231"/>
      <c r="B602" s="204"/>
      <c r="C602" s="1141" t="s">
        <v>419</v>
      </c>
      <c r="D602" s="1141"/>
      <c r="E602" s="1141"/>
      <c r="F602" s="1141"/>
      <c r="G602" s="1141"/>
      <c r="H602" s="1141"/>
      <c r="I602" s="1141"/>
      <c r="J602" s="1141"/>
      <c r="K602" s="1141"/>
      <c r="L602" s="257">
        <v>356.95</v>
      </c>
      <c r="M602" s="233"/>
      <c r="N602" s="234"/>
      <c r="O602" s="235"/>
      <c r="P602" s="235"/>
      <c r="Q602" s="235"/>
      <c r="AM602" s="200"/>
      <c r="AN602" s="109" t="s">
        <v>419</v>
      </c>
    </row>
    <row r="603" spans="1:40" s="108" customFormat="1" ht="16.5" customHeight="1">
      <c r="A603" s="231"/>
      <c r="B603" s="204"/>
      <c r="C603" s="1141" t="s">
        <v>420</v>
      </c>
      <c r="D603" s="1141"/>
      <c r="E603" s="1141"/>
      <c r="F603" s="1141"/>
      <c r="G603" s="1141"/>
      <c r="H603" s="1141"/>
      <c r="I603" s="1141"/>
      <c r="J603" s="1141"/>
      <c r="K603" s="1141"/>
      <c r="L603" s="232">
        <v>171260.52</v>
      </c>
      <c r="M603" s="233"/>
      <c r="N603" s="234"/>
      <c r="O603" s="235"/>
      <c r="P603" s="235"/>
      <c r="Q603" s="235"/>
      <c r="AM603" s="200"/>
      <c r="AN603" s="109" t="s">
        <v>420</v>
      </c>
    </row>
    <row r="604" spans="1:40" s="108" customFormat="1" ht="45">
      <c r="A604" s="231"/>
      <c r="B604" s="204" t="s">
        <v>422</v>
      </c>
      <c r="C604" s="1141" t="s">
        <v>421</v>
      </c>
      <c r="D604" s="1141"/>
      <c r="E604" s="1141"/>
      <c r="F604" s="1141"/>
      <c r="G604" s="1141"/>
      <c r="H604" s="1141"/>
      <c r="I604" s="1141"/>
      <c r="J604" s="1141"/>
      <c r="K604" s="1141"/>
      <c r="L604" s="232">
        <v>210505.71</v>
      </c>
      <c r="M604" s="238">
        <v>9.3800000000000008</v>
      </c>
      <c r="N604" s="237">
        <v>1974544</v>
      </c>
      <c r="O604" s="235"/>
      <c r="P604" s="235"/>
      <c r="Q604" s="235"/>
      <c r="AM604" s="200"/>
      <c r="AN604" s="109" t="s">
        <v>421</v>
      </c>
    </row>
    <row r="605" spans="1:40" s="108" customFormat="1" ht="16.5" customHeight="1">
      <c r="A605" s="231"/>
      <c r="B605" s="204"/>
      <c r="C605" s="1141" t="s">
        <v>417</v>
      </c>
      <c r="D605" s="1141"/>
      <c r="E605" s="1141"/>
      <c r="F605" s="1141"/>
      <c r="G605" s="1141"/>
      <c r="H605" s="1141"/>
      <c r="I605" s="1141"/>
      <c r="J605" s="1141"/>
      <c r="K605" s="1141"/>
      <c r="L605" s="236"/>
      <c r="M605" s="233"/>
      <c r="N605" s="234"/>
      <c r="O605" s="235"/>
      <c r="P605" s="235"/>
      <c r="Q605" s="235"/>
      <c r="AM605" s="200"/>
      <c r="AN605" s="109" t="s">
        <v>417</v>
      </c>
    </row>
    <row r="606" spans="1:40" s="108" customFormat="1" ht="16.5" customHeight="1">
      <c r="A606" s="231"/>
      <c r="B606" s="204"/>
      <c r="C606" s="1141" t="s">
        <v>489</v>
      </c>
      <c r="D606" s="1141"/>
      <c r="E606" s="1141"/>
      <c r="F606" s="1141"/>
      <c r="G606" s="1141"/>
      <c r="H606" s="1141"/>
      <c r="I606" s="1141"/>
      <c r="J606" s="1141"/>
      <c r="K606" s="1141"/>
      <c r="L606" s="232">
        <v>14371.46</v>
      </c>
      <c r="M606" s="233"/>
      <c r="N606" s="234"/>
      <c r="O606" s="235"/>
      <c r="P606" s="235"/>
      <c r="Q606" s="235"/>
      <c r="AM606" s="200"/>
      <c r="AN606" s="109" t="s">
        <v>489</v>
      </c>
    </row>
    <row r="607" spans="1:40" s="108" customFormat="1" ht="16.5" customHeight="1">
      <c r="A607" s="231"/>
      <c r="B607" s="204"/>
      <c r="C607" s="1141" t="s">
        <v>490</v>
      </c>
      <c r="D607" s="1141"/>
      <c r="E607" s="1141"/>
      <c r="F607" s="1141"/>
      <c r="G607" s="1141"/>
      <c r="H607" s="1141"/>
      <c r="I607" s="1141"/>
      <c r="J607" s="1141"/>
      <c r="K607" s="1141"/>
      <c r="L607" s="232">
        <v>1608.03</v>
      </c>
      <c r="M607" s="233"/>
      <c r="N607" s="234"/>
      <c r="O607" s="235"/>
      <c r="P607" s="235"/>
      <c r="Q607" s="235"/>
      <c r="AM607" s="200"/>
      <c r="AN607" s="109" t="s">
        <v>490</v>
      </c>
    </row>
    <row r="608" spans="1:40" s="108" customFormat="1" ht="16.5" customHeight="1">
      <c r="A608" s="231"/>
      <c r="B608" s="204"/>
      <c r="C608" s="1141" t="s">
        <v>491</v>
      </c>
      <c r="D608" s="1141"/>
      <c r="E608" s="1141"/>
      <c r="F608" s="1141"/>
      <c r="G608" s="1141"/>
      <c r="H608" s="1141"/>
      <c r="I608" s="1141"/>
      <c r="J608" s="1141"/>
      <c r="K608" s="1141"/>
      <c r="L608" s="257">
        <v>356.95</v>
      </c>
      <c r="M608" s="233"/>
      <c r="N608" s="234"/>
      <c r="O608" s="235"/>
      <c r="P608" s="235"/>
      <c r="Q608" s="235"/>
      <c r="AM608" s="200"/>
      <c r="AN608" s="109" t="s">
        <v>491</v>
      </c>
    </row>
    <row r="609" spans="1:41" s="108" customFormat="1" ht="16.5" customHeight="1">
      <c r="A609" s="231"/>
      <c r="B609" s="204"/>
      <c r="C609" s="1141" t="s">
        <v>492</v>
      </c>
      <c r="D609" s="1141"/>
      <c r="E609" s="1141"/>
      <c r="F609" s="1141"/>
      <c r="G609" s="1141"/>
      <c r="H609" s="1141"/>
      <c r="I609" s="1141"/>
      <c r="J609" s="1141"/>
      <c r="K609" s="1141"/>
      <c r="L609" s="232">
        <v>171260.52</v>
      </c>
      <c r="M609" s="233"/>
      <c r="N609" s="234"/>
      <c r="O609" s="235"/>
      <c r="P609" s="235"/>
      <c r="Q609" s="235"/>
      <c r="AM609" s="200"/>
      <c r="AN609" s="109" t="s">
        <v>492</v>
      </c>
    </row>
    <row r="610" spans="1:41" s="108" customFormat="1" ht="16.5" customHeight="1">
      <c r="A610" s="231"/>
      <c r="B610" s="204"/>
      <c r="C610" s="1141" t="s">
        <v>493</v>
      </c>
      <c r="D610" s="1141"/>
      <c r="E610" s="1141"/>
      <c r="F610" s="1141"/>
      <c r="G610" s="1141"/>
      <c r="H610" s="1141"/>
      <c r="I610" s="1141"/>
      <c r="J610" s="1141"/>
      <c r="K610" s="1141"/>
      <c r="L610" s="232">
        <v>15169.98</v>
      </c>
      <c r="M610" s="233"/>
      <c r="N610" s="234"/>
      <c r="O610" s="235"/>
      <c r="P610" s="235"/>
      <c r="Q610" s="235"/>
      <c r="AM610" s="200"/>
      <c r="AN610" s="109" t="s">
        <v>493</v>
      </c>
    </row>
    <row r="611" spans="1:41" s="108" customFormat="1" ht="16.5" customHeight="1">
      <c r="A611" s="231"/>
      <c r="B611" s="204"/>
      <c r="C611" s="1141" t="s">
        <v>494</v>
      </c>
      <c r="D611" s="1141"/>
      <c r="E611" s="1141"/>
      <c r="F611" s="1141"/>
      <c r="G611" s="1141"/>
      <c r="H611" s="1141"/>
      <c r="I611" s="1141"/>
      <c r="J611" s="1141"/>
      <c r="K611" s="1141"/>
      <c r="L611" s="232">
        <v>8095.72</v>
      </c>
      <c r="M611" s="233"/>
      <c r="N611" s="234"/>
      <c r="O611" s="235"/>
      <c r="P611" s="235"/>
      <c r="Q611" s="235"/>
      <c r="AM611" s="200"/>
      <c r="AN611" s="109" t="s">
        <v>494</v>
      </c>
    </row>
    <row r="612" spans="1:41" s="108" customFormat="1" ht="16.5" customHeight="1">
      <c r="A612" s="231"/>
      <c r="B612" s="204"/>
      <c r="C612" s="1141" t="s">
        <v>431</v>
      </c>
      <c r="D612" s="1141"/>
      <c r="E612" s="1141"/>
      <c r="F612" s="1141"/>
      <c r="G612" s="1141"/>
      <c r="H612" s="1141"/>
      <c r="I612" s="1141"/>
      <c r="J612" s="1141"/>
      <c r="K612" s="1141"/>
      <c r="L612" s="232">
        <v>14728.41</v>
      </c>
      <c r="M612" s="233"/>
      <c r="N612" s="234"/>
      <c r="O612" s="235"/>
      <c r="P612" s="235"/>
      <c r="Q612" s="235"/>
      <c r="AM612" s="200"/>
      <c r="AN612" s="109" t="s">
        <v>431</v>
      </c>
    </row>
    <row r="613" spans="1:41" s="108" customFormat="1" ht="16.5" customHeight="1">
      <c r="A613" s="231"/>
      <c r="B613" s="204"/>
      <c r="C613" s="1141" t="s">
        <v>432</v>
      </c>
      <c r="D613" s="1141"/>
      <c r="E613" s="1141"/>
      <c r="F613" s="1141"/>
      <c r="G613" s="1141"/>
      <c r="H613" s="1141"/>
      <c r="I613" s="1141"/>
      <c r="J613" s="1141"/>
      <c r="K613" s="1141"/>
      <c r="L613" s="232">
        <v>15169.98</v>
      </c>
      <c r="M613" s="233"/>
      <c r="N613" s="234"/>
      <c r="O613" s="235"/>
      <c r="P613" s="235"/>
      <c r="Q613" s="235"/>
      <c r="AM613" s="200"/>
      <c r="AN613" s="109" t="s">
        <v>432</v>
      </c>
    </row>
    <row r="614" spans="1:41" s="108" customFormat="1" ht="16.5" customHeight="1">
      <c r="A614" s="231"/>
      <c r="B614" s="204"/>
      <c r="C614" s="1141" t="s">
        <v>433</v>
      </c>
      <c r="D614" s="1141"/>
      <c r="E614" s="1141"/>
      <c r="F614" s="1141"/>
      <c r="G614" s="1141"/>
      <c r="H614" s="1141"/>
      <c r="I614" s="1141"/>
      <c r="J614" s="1141"/>
      <c r="K614" s="1141"/>
      <c r="L614" s="232">
        <v>8095.72</v>
      </c>
      <c r="M614" s="233"/>
      <c r="N614" s="234"/>
      <c r="O614" s="235"/>
      <c r="P614" s="235"/>
      <c r="Q614" s="235"/>
      <c r="AM614" s="200"/>
      <c r="AN614" s="109" t="s">
        <v>433</v>
      </c>
    </row>
    <row r="615" spans="1:41" s="108" customFormat="1" ht="16.5" customHeight="1">
      <c r="A615" s="231"/>
      <c r="B615" s="226"/>
      <c r="C615" s="1142" t="s">
        <v>434</v>
      </c>
      <c r="D615" s="1142"/>
      <c r="E615" s="1142"/>
      <c r="F615" s="1142"/>
      <c r="G615" s="1142"/>
      <c r="H615" s="1142"/>
      <c r="I615" s="1142"/>
      <c r="J615" s="1142"/>
      <c r="K615" s="1142"/>
      <c r="L615" s="239">
        <v>210505.71</v>
      </c>
      <c r="M615" s="240"/>
      <c r="N615" s="241">
        <v>1974544</v>
      </c>
      <c r="O615" s="235"/>
      <c r="P615" s="235"/>
      <c r="Q615" s="235"/>
      <c r="AM615" s="200"/>
      <c r="AO615" s="200" t="s">
        <v>434</v>
      </c>
    </row>
    <row r="616" spans="1:41" s="108" customFormat="1" ht="16.5" customHeight="1">
      <c r="A616" s="231"/>
      <c r="B616" s="204"/>
      <c r="C616" s="1141" t="s">
        <v>417</v>
      </c>
      <c r="D616" s="1141"/>
      <c r="E616" s="1141"/>
      <c r="F616" s="1141"/>
      <c r="G616" s="1141"/>
      <c r="H616" s="1141"/>
      <c r="I616" s="1141"/>
      <c r="J616" s="1141"/>
      <c r="K616" s="1141"/>
      <c r="L616" s="236"/>
      <c r="M616" s="233"/>
      <c r="N616" s="234"/>
      <c r="O616" s="235"/>
      <c r="P616" s="235"/>
      <c r="Q616" s="235"/>
      <c r="AM616" s="200"/>
      <c r="AN616" s="109" t="s">
        <v>417</v>
      </c>
      <c r="AO616" s="200"/>
    </row>
    <row r="617" spans="1:41" s="108" customFormat="1" ht="16.5" customHeight="1">
      <c r="A617" s="231"/>
      <c r="B617" s="204"/>
      <c r="C617" s="1141" t="s">
        <v>1204</v>
      </c>
      <c r="D617" s="1141"/>
      <c r="E617" s="1141"/>
      <c r="F617" s="1141"/>
      <c r="G617" s="1141"/>
      <c r="H617" s="1141"/>
      <c r="I617" s="1141"/>
      <c r="J617" s="1141"/>
      <c r="K617" s="1141"/>
      <c r="L617" s="236"/>
      <c r="M617" s="233"/>
      <c r="N617" s="237">
        <v>64386</v>
      </c>
      <c r="O617" s="235"/>
      <c r="P617" s="235"/>
      <c r="Q617" s="235"/>
      <c r="AM617" s="200"/>
      <c r="AN617" s="109" t="s">
        <v>1204</v>
      </c>
      <c r="AO617" s="200"/>
    </row>
    <row r="618" spans="1:41" s="108" customFormat="1" ht="1.5" customHeight="1">
      <c r="B618" s="226"/>
      <c r="C618" s="217"/>
      <c r="D618" s="217"/>
      <c r="E618" s="217"/>
      <c r="F618" s="217"/>
      <c r="G618" s="217"/>
      <c r="H618" s="217"/>
      <c r="I618" s="217"/>
      <c r="J618" s="217"/>
      <c r="K618" s="217"/>
      <c r="L618" s="239"/>
      <c r="M618" s="242"/>
      <c r="N618" s="243"/>
    </row>
    <row r="619" spans="1:41" s="108" customFormat="1" ht="53.25" customHeight="1">
      <c r="A619" s="244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</row>
    <row r="620" spans="1:41" s="108" customFormat="1" ht="12.75" customHeight="1">
      <c r="A620" s="177"/>
      <c r="B620" s="236" t="s">
        <v>329</v>
      </c>
      <c r="C620" s="1143" t="s">
        <v>435</v>
      </c>
      <c r="D620" s="1143"/>
      <c r="E620" s="1143"/>
      <c r="F620" s="1143"/>
      <c r="G620" s="1143"/>
      <c r="H620" s="1143"/>
      <c r="I620" s="1143"/>
      <c r="J620" s="1143"/>
      <c r="K620" s="1143"/>
      <c r="L620" s="1143"/>
    </row>
    <row r="621" spans="1:41" s="108" customFormat="1" ht="13.5" customHeight="1">
      <c r="A621" s="177"/>
      <c r="B621" s="169"/>
      <c r="C621" s="1144" t="s">
        <v>157</v>
      </c>
      <c r="D621" s="1144"/>
      <c r="E621" s="1144"/>
      <c r="F621" s="1144"/>
      <c r="G621" s="1144"/>
      <c r="H621" s="1144"/>
      <c r="I621" s="1144"/>
      <c r="J621" s="1144"/>
      <c r="K621" s="1144"/>
      <c r="L621" s="1144"/>
    </row>
    <row r="622" spans="1:41" s="108" customFormat="1" ht="13.5" customHeight="1">
      <c r="A622" s="177"/>
      <c r="B622" s="236" t="s">
        <v>331</v>
      </c>
      <c r="C622" s="1143" t="s">
        <v>436</v>
      </c>
      <c r="D622" s="1143"/>
      <c r="E622" s="1143"/>
      <c r="F622" s="1143"/>
      <c r="G622" s="1143"/>
      <c r="H622" s="1143"/>
      <c r="I622" s="1143"/>
      <c r="J622" s="1143"/>
      <c r="K622" s="1143"/>
      <c r="L622" s="1143"/>
    </row>
    <row r="623" spans="1:41" s="108" customFormat="1" ht="13.5" customHeight="1">
      <c r="A623" s="177"/>
      <c r="C623" s="1144" t="s">
        <v>157</v>
      </c>
      <c r="D623" s="1144"/>
      <c r="E623" s="1144"/>
      <c r="F623" s="1144"/>
      <c r="G623" s="1144"/>
      <c r="H623" s="1144"/>
      <c r="I623" s="1144"/>
      <c r="J623" s="1144"/>
      <c r="K623" s="1144"/>
      <c r="L623" s="1144"/>
    </row>
    <row r="625" spans="1:42" ht="11.25">
      <c r="A625" s="1140"/>
      <c r="B625" s="1140"/>
      <c r="C625" s="1140"/>
      <c r="D625" s="1140"/>
      <c r="E625" s="1140"/>
      <c r="F625" s="1140"/>
      <c r="G625" s="1140"/>
      <c r="H625" s="1140"/>
      <c r="I625" s="1140"/>
      <c r="J625" s="1140"/>
      <c r="K625" s="1140"/>
      <c r="L625" s="1140"/>
      <c r="M625" s="1140"/>
      <c r="N625" s="1140"/>
      <c r="R625" s="108"/>
      <c r="S625" s="108"/>
      <c r="T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9" t="s">
        <v>149</v>
      </c>
    </row>
    <row r="626" spans="1:42" ht="11.25">
      <c r="B626" s="246"/>
      <c r="D626" s="246"/>
      <c r="F626" s="246"/>
      <c r="R626" s="108"/>
      <c r="S626" s="108"/>
      <c r="T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</row>
    <row r="630" spans="1:42" ht="11.25">
      <c r="R630" s="108"/>
      <c r="S630" s="108"/>
      <c r="T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</row>
    <row r="647" s="108" customFormat="1" ht="11.25"/>
    <row r="650" s="108" customFormat="1" ht="11.25"/>
    <row r="703" s="108" customFormat="1" ht="11.25"/>
    <row r="704" s="108" customFormat="1" ht="11.25"/>
    <row r="707" s="108" customFormat="1" ht="11.25"/>
    <row r="724" s="108" customFormat="1" ht="11.25"/>
    <row r="725" s="108" customFormat="1" ht="11.25"/>
    <row r="737" s="108" customFormat="1" ht="11.25"/>
    <row r="751" s="108" customFormat="1" ht="11.25"/>
  </sheetData>
  <mergeCells count="605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N37"/>
    <mergeCell ref="C50:N50"/>
    <mergeCell ref="C51:E51"/>
    <mergeCell ref="C52:E52"/>
    <mergeCell ref="C53:N53"/>
    <mergeCell ref="C54:N54"/>
    <mergeCell ref="C55:E55"/>
    <mergeCell ref="C44:E44"/>
    <mergeCell ref="C45:E45"/>
    <mergeCell ref="C46:E46"/>
    <mergeCell ref="C47:E47"/>
    <mergeCell ref="C48:E48"/>
    <mergeCell ref="C49:E49"/>
    <mergeCell ref="C62:E62"/>
    <mergeCell ref="C63:E63"/>
    <mergeCell ref="C64:E64"/>
    <mergeCell ref="C65:E65"/>
    <mergeCell ref="C66:E66"/>
    <mergeCell ref="C67:E67"/>
    <mergeCell ref="C56:E56"/>
    <mergeCell ref="C57:N57"/>
    <mergeCell ref="C58:E58"/>
    <mergeCell ref="C59:E59"/>
    <mergeCell ref="C60:N60"/>
    <mergeCell ref="C61:N61"/>
    <mergeCell ref="C74:N74"/>
    <mergeCell ref="C75:E75"/>
    <mergeCell ref="C76:E76"/>
    <mergeCell ref="C77:N77"/>
    <mergeCell ref="C78:N78"/>
    <mergeCell ref="C79:E79"/>
    <mergeCell ref="C68:E68"/>
    <mergeCell ref="C69:E69"/>
    <mergeCell ref="C70:E70"/>
    <mergeCell ref="C71:E71"/>
    <mergeCell ref="C72:E72"/>
    <mergeCell ref="C73:E73"/>
    <mergeCell ref="C86:E86"/>
    <mergeCell ref="C87:E87"/>
    <mergeCell ref="C88:E88"/>
    <mergeCell ref="C89:E89"/>
    <mergeCell ref="C90:E90"/>
    <mergeCell ref="C91:N91"/>
    <mergeCell ref="C80:E80"/>
    <mergeCell ref="C81:E81"/>
    <mergeCell ref="C82:E82"/>
    <mergeCell ref="C83:E83"/>
    <mergeCell ref="C84:E84"/>
    <mergeCell ref="C85:E85"/>
    <mergeCell ref="C98:E98"/>
    <mergeCell ref="C99:E99"/>
    <mergeCell ref="C100:N100"/>
    <mergeCell ref="C101:N101"/>
    <mergeCell ref="C102:E102"/>
    <mergeCell ref="C103:E103"/>
    <mergeCell ref="C92:E92"/>
    <mergeCell ref="C93:E93"/>
    <mergeCell ref="C94:N94"/>
    <mergeCell ref="C95:E95"/>
    <mergeCell ref="C96:E96"/>
    <mergeCell ref="C97:N97"/>
    <mergeCell ref="C110:E110"/>
    <mergeCell ref="C111:E111"/>
    <mergeCell ref="C112:E112"/>
    <mergeCell ref="C113:E113"/>
    <mergeCell ref="C114:N114"/>
    <mergeCell ref="C115:N115"/>
    <mergeCell ref="C104:E104"/>
    <mergeCell ref="C105:E105"/>
    <mergeCell ref="C106:E106"/>
    <mergeCell ref="C107:E107"/>
    <mergeCell ref="C108:E108"/>
    <mergeCell ref="C109:E109"/>
    <mergeCell ref="C122:E122"/>
    <mergeCell ref="C123:E123"/>
    <mergeCell ref="C124:E124"/>
    <mergeCell ref="C125:E125"/>
    <mergeCell ref="C126:E126"/>
    <mergeCell ref="C127:E127"/>
    <mergeCell ref="C116:E116"/>
    <mergeCell ref="C117:E117"/>
    <mergeCell ref="C118:N118"/>
    <mergeCell ref="C119:N119"/>
    <mergeCell ref="C120:E120"/>
    <mergeCell ref="C121:E121"/>
    <mergeCell ref="C134:E134"/>
    <mergeCell ref="C135:N135"/>
    <mergeCell ref="C136:N136"/>
    <mergeCell ref="C137:E137"/>
    <mergeCell ref="C138:E138"/>
    <mergeCell ref="C139:N139"/>
    <mergeCell ref="C128:E128"/>
    <mergeCell ref="C129:E129"/>
    <mergeCell ref="C130:E130"/>
    <mergeCell ref="C131:N131"/>
    <mergeCell ref="C132:N132"/>
    <mergeCell ref="C133:E133"/>
    <mergeCell ref="C147:K147"/>
    <mergeCell ref="C148:K148"/>
    <mergeCell ref="C149:K149"/>
    <mergeCell ref="C150:K150"/>
    <mergeCell ref="C151:K151"/>
    <mergeCell ref="C152:K152"/>
    <mergeCell ref="C140:N140"/>
    <mergeCell ref="C141:E141"/>
    <mergeCell ref="C143:K143"/>
    <mergeCell ref="C144:K144"/>
    <mergeCell ref="C145:K145"/>
    <mergeCell ref="C146:K146"/>
    <mergeCell ref="C159:K159"/>
    <mergeCell ref="C160:K160"/>
    <mergeCell ref="C161:K161"/>
    <mergeCell ref="C162:K162"/>
    <mergeCell ref="C163:K163"/>
    <mergeCell ref="A164:N164"/>
    <mergeCell ref="C153:K153"/>
    <mergeCell ref="C154:K154"/>
    <mergeCell ref="C155:K155"/>
    <mergeCell ref="C156:K156"/>
    <mergeCell ref="C157:K157"/>
    <mergeCell ref="C158:K158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N167"/>
    <mergeCell ref="C168:E168"/>
    <mergeCell ref="C169:E169"/>
    <mergeCell ref="C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N180"/>
    <mergeCell ref="C181:N181"/>
    <mergeCell ref="C182:E182"/>
    <mergeCell ref="C195:E195"/>
    <mergeCell ref="C196:E196"/>
    <mergeCell ref="C197:N197"/>
    <mergeCell ref="C198:N198"/>
    <mergeCell ref="C199:E199"/>
    <mergeCell ref="C200:E200"/>
    <mergeCell ref="C189:E189"/>
    <mergeCell ref="C190:E190"/>
    <mergeCell ref="C191:E191"/>
    <mergeCell ref="C192:E192"/>
    <mergeCell ref="C193:E193"/>
    <mergeCell ref="C194:N194"/>
    <mergeCell ref="C207:E207"/>
    <mergeCell ref="C208:E208"/>
    <mergeCell ref="C209:E209"/>
    <mergeCell ref="C210:E210"/>
    <mergeCell ref="C211:N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N214"/>
    <mergeCell ref="C215:E215"/>
    <mergeCell ref="C216:E216"/>
    <mergeCell ref="C217:N217"/>
    <mergeCell ref="C218:N218"/>
    <mergeCell ref="C231:N231"/>
    <mergeCell ref="C232:E232"/>
    <mergeCell ref="C233:E233"/>
    <mergeCell ref="C234:N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43:E243"/>
    <mergeCell ref="C244:E244"/>
    <mergeCell ref="C245:E245"/>
    <mergeCell ref="C246:E246"/>
    <mergeCell ref="C247:E247"/>
    <mergeCell ref="C248:E248"/>
    <mergeCell ref="C237:N237"/>
    <mergeCell ref="C238:E238"/>
    <mergeCell ref="C239:E239"/>
    <mergeCell ref="C240:N240"/>
    <mergeCell ref="C241:N241"/>
    <mergeCell ref="C242:E242"/>
    <mergeCell ref="C255:E255"/>
    <mergeCell ref="C257:K257"/>
    <mergeCell ref="C258:K258"/>
    <mergeCell ref="C259:K259"/>
    <mergeCell ref="C260:K260"/>
    <mergeCell ref="C261:K261"/>
    <mergeCell ref="C249:E249"/>
    <mergeCell ref="C250:E250"/>
    <mergeCell ref="C251:E251"/>
    <mergeCell ref="C252:E252"/>
    <mergeCell ref="C253:E253"/>
    <mergeCell ref="C254:N254"/>
    <mergeCell ref="C268:K268"/>
    <mergeCell ref="C269:K269"/>
    <mergeCell ref="C270:K270"/>
    <mergeCell ref="C271:K271"/>
    <mergeCell ref="C272:K272"/>
    <mergeCell ref="C273:K273"/>
    <mergeCell ref="C262:K262"/>
    <mergeCell ref="C263:K263"/>
    <mergeCell ref="C264:K264"/>
    <mergeCell ref="C265:K265"/>
    <mergeCell ref="C266:K266"/>
    <mergeCell ref="C267:K267"/>
    <mergeCell ref="C280:N280"/>
    <mergeCell ref="C281:E281"/>
    <mergeCell ref="C282:E282"/>
    <mergeCell ref="C283:E283"/>
    <mergeCell ref="C284:E284"/>
    <mergeCell ref="C285:E285"/>
    <mergeCell ref="C274:K274"/>
    <mergeCell ref="C275:K275"/>
    <mergeCell ref="A276:N276"/>
    <mergeCell ref="A277:N277"/>
    <mergeCell ref="C278:E278"/>
    <mergeCell ref="C279:N279"/>
    <mergeCell ref="C292:E292"/>
    <mergeCell ref="C293:N293"/>
    <mergeCell ref="C294:N294"/>
    <mergeCell ref="C295:E295"/>
    <mergeCell ref="C296:E296"/>
    <mergeCell ref="C297:E297"/>
    <mergeCell ref="C286:E286"/>
    <mergeCell ref="C287:E287"/>
    <mergeCell ref="C288:E288"/>
    <mergeCell ref="C289:E289"/>
    <mergeCell ref="C290:E290"/>
    <mergeCell ref="C291:E291"/>
    <mergeCell ref="C304:E304"/>
    <mergeCell ref="C305:E305"/>
    <mergeCell ref="C306:N306"/>
    <mergeCell ref="C307:N307"/>
    <mergeCell ref="C308:E308"/>
    <mergeCell ref="C309:E309"/>
    <mergeCell ref="C298:E298"/>
    <mergeCell ref="C299:E299"/>
    <mergeCell ref="C300:E300"/>
    <mergeCell ref="C301:E301"/>
    <mergeCell ref="C302:E302"/>
    <mergeCell ref="C303:E303"/>
    <mergeCell ref="C316:E316"/>
    <mergeCell ref="C317:E317"/>
    <mergeCell ref="C318:E318"/>
    <mergeCell ref="C319:E319"/>
    <mergeCell ref="C320:E320"/>
    <mergeCell ref="C321:E321"/>
    <mergeCell ref="C310:N310"/>
    <mergeCell ref="C311:E311"/>
    <mergeCell ref="C312:E312"/>
    <mergeCell ref="C313:E313"/>
    <mergeCell ref="C314:E314"/>
    <mergeCell ref="C315:E315"/>
    <mergeCell ref="C328:E328"/>
    <mergeCell ref="C329:E329"/>
    <mergeCell ref="C330:E330"/>
    <mergeCell ref="C331:E331"/>
    <mergeCell ref="C332:E332"/>
    <mergeCell ref="C333:E333"/>
    <mergeCell ref="C322:E322"/>
    <mergeCell ref="C323:N323"/>
    <mergeCell ref="C324:E324"/>
    <mergeCell ref="C325:E325"/>
    <mergeCell ref="C326:N326"/>
    <mergeCell ref="C327:N327"/>
    <mergeCell ref="C340:N340"/>
    <mergeCell ref="C341:E341"/>
    <mergeCell ref="C342:E342"/>
    <mergeCell ref="C343:N343"/>
    <mergeCell ref="C344:E344"/>
    <mergeCell ref="C345:E345"/>
    <mergeCell ref="C334:E334"/>
    <mergeCell ref="C335:E335"/>
    <mergeCell ref="C336:E336"/>
    <mergeCell ref="C337:E337"/>
    <mergeCell ref="C338:E338"/>
    <mergeCell ref="C339:E339"/>
    <mergeCell ref="C352:E352"/>
    <mergeCell ref="C353:E353"/>
    <mergeCell ref="C354:E354"/>
    <mergeCell ref="C355:E355"/>
    <mergeCell ref="C356:E356"/>
    <mergeCell ref="C357:E357"/>
    <mergeCell ref="C346:N346"/>
    <mergeCell ref="C347:E347"/>
    <mergeCell ref="A348:N348"/>
    <mergeCell ref="C349:E349"/>
    <mergeCell ref="C350:N350"/>
    <mergeCell ref="C351:N351"/>
    <mergeCell ref="C364:N364"/>
    <mergeCell ref="C365:N365"/>
    <mergeCell ref="C366:N366"/>
    <mergeCell ref="C367:E367"/>
    <mergeCell ref="C368:E368"/>
    <mergeCell ref="C369:E369"/>
    <mergeCell ref="C358:E358"/>
    <mergeCell ref="C359:E359"/>
    <mergeCell ref="C360:E360"/>
    <mergeCell ref="C361:E361"/>
    <mergeCell ref="C362:E362"/>
    <mergeCell ref="C363:E363"/>
    <mergeCell ref="C376:E376"/>
    <mergeCell ref="C377:E377"/>
    <mergeCell ref="C378:N378"/>
    <mergeCell ref="C379:N379"/>
    <mergeCell ref="C380:E380"/>
    <mergeCell ref="C381:E381"/>
    <mergeCell ref="C370:E370"/>
    <mergeCell ref="C371:E371"/>
    <mergeCell ref="C372:E372"/>
    <mergeCell ref="C373:E373"/>
    <mergeCell ref="C374:E374"/>
    <mergeCell ref="C375:E375"/>
    <mergeCell ref="C388:E388"/>
    <mergeCell ref="C389:E389"/>
    <mergeCell ref="C390:E390"/>
    <mergeCell ref="C391:E391"/>
    <mergeCell ref="C392:E392"/>
    <mergeCell ref="C393:E393"/>
    <mergeCell ref="C382:N382"/>
    <mergeCell ref="C383:E383"/>
    <mergeCell ref="C384:E384"/>
    <mergeCell ref="C385:E385"/>
    <mergeCell ref="C386:E386"/>
    <mergeCell ref="C387:E387"/>
    <mergeCell ref="C400:E400"/>
    <mergeCell ref="C401:E401"/>
    <mergeCell ref="C402:E402"/>
    <mergeCell ref="C403:E403"/>
    <mergeCell ref="C404:E404"/>
    <mergeCell ref="C405:E405"/>
    <mergeCell ref="C394:E394"/>
    <mergeCell ref="C395:N395"/>
    <mergeCell ref="C396:E396"/>
    <mergeCell ref="C397:E397"/>
    <mergeCell ref="C398:N398"/>
    <mergeCell ref="C399:N399"/>
    <mergeCell ref="C412:N412"/>
    <mergeCell ref="C413:E413"/>
    <mergeCell ref="A414:N414"/>
    <mergeCell ref="C415:E415"/>
    <mergeCell ref="C416:N416"/>
    <mergeCell ref="C417:N417"/>
    <mergeCell ref="C406:E406"/>
    <mergeCell ref="C407:E407"/>
    <mergeCell ref="C408:E408"/>
    <mergeCell ref="C409:E409"/>
    <mergeCell ref="C410:E410"/>
    <mergeCell ref="C411:E411"/>
    <mergeCell ref="C424:E424"/>
    <mergeCell ref="C425:E425"/>
    <mergeCell ref="C426:E426"/>
    <mergeCell ref="C427:E427"/>
    <mergeCell ref="C428:E428"/>
    <mergeCell ref="C429:E429"/>
    <mergeCell ref="C418:E418"/>
    <mergeCell ref="C419:E419"/>
    <mergeCell ref="C420:E420"/>
    <mergeCell ref="C421:E421"/>
    <mergeCell ref="C422:E422"/>
    <mergeCell ref="C423:E423"/>
    <mergeCell ref="C437:K437"/>
    <mergeCell ref="C438:K438"/>
    <mergeCell ref="C439:K439"/>
    <mergeCell ref="C440:K440"/>
    <mergeCell ref="C441:K441"/>
    <mergeCell ref="C442:K442"/>
    <mergeCell ref="C430:N430"/>
    <mergeCell ref="C431:E431"/>
    <mergeCell ref="C433:K433"/>
    <mergeCell ref="C434:K434"/>
    <mergeCell ref="C435:K435"/>
    <mergeCell ref="C436:K436"/>
    <mergeCell ref="C449:K449"/>
    <mergeCell ref="C450:K450"/>
    <mergeCell ref="C451:K451"/>
    <mergeCell ref="A452:N452"/>
    <mergeCell ref="C453:E453"/>
    <mergeCell ref="C454:N454"/>
    <mergeCell ref="C443:K443"/>
    <mergeCell ref="C444:K444"/>
    <mergeCell ref="C445:K445"/>
    <mergeCell ref="C446:K446"/>
    <mergeCell ref="C447:K447"/>
    <mergeCell ref="C448:K448"/>
    <mergeCell ref="C461:E461"/>
    <mergeCell ref="C462:E462"/>
    <mergeCell ref="C463:E463"/>
    <mergeCell ref="C464:E464"/>
    <mergeCell ref="C465:E465"/>
    <mergeCell ref="C466:E466"/>
    <mergeCell ref="C455:N455"/>
    <mergeCell ref="C456:E456"/>
    <mergeCell ref="C457:E457"/>
    <mergeCell ref="C458:E458"/>
    <mergeCell ref="C459:E459"/>
    <mergeCell ref="C460:E460"/>
    <mergeCell ref="C473:E473"/>
    <mergeCell ref="C474:E474"/>
    <mergeCell ref="C475:N475"/>
    <mergeCell ref="C476:N476"/>
    <mergeCell ref="C477:E477"/>
    <mergeCell ref="C478:E478"/>
    <mergeCell ref="C467:E467"/>
    <mergeCell ref="C468:N468"/>
    <mergeCell ref="C469:E469"/>
    <mergeCell ref="C470:E470"/>
    <mergeCell ref="C471:N471"/>
    <mergeCell ref="C472:N472"/>
    <mergeCell ref="C485:E485"/>
    <mergeCell ref="C486:E486"/>
    <mergeCell ref="C487:E487"/>
    <mergeCell ref="C488:E488"/>
    <mergeCell ref="C489:N489"/>
    <mergeCell ref="C490:E490"/>
    <mergeCell ref="C479:E479"/>
    <mergeCell ref="C480:E480"/>
    <mergeCell ref="C481:E481"/>
    <mergeCell ref="C482:E482"/>
    <mergeCell ref="C483:E483"/>
    <mergeCell ref="C484:E484"/>
    <mergeCell ref="C497:E497"/>
    <mergeCell ref="C498:E498"/>
    <mergeCell ref="C499:E499"/>
    <mergeCell ref="C500:E500"/>
    <mergeCell ref="C501:E501"/>
    <mergeCell ref="C502:E502"/>
    <mergeCell ref="A491:N491"/>
    <mergeCell ref="C492:E492"/>
    <mergeCell ref="C493:N493"/>
    <mergeCell ref="C494:E494"/>
    <mergeCell ref="C495:E495"/>
    <mergeCell ref="C496:E496"/>
    <mergeCell ref="C509:E509"/>
    <mergeCell ref="C510:E510"/>
    <mergeCell ref="C511:E511"/>
    <mergeCell ref="C512:E512"/>
    <mergeCell ref="C513:E513"/>
    <mergeCell ref="C514:E514"/>
    <mergeCell ref="C503:N503"/>
    <mergeCell ref="C504:E504"/>
    <mergeCell ref="C505:E505"/>
    <mergeCell ref="C506:E506"/>
    <mergeCell ref="C507:E507"/>
    <mergeCell ref="C508:E508"/>
    <mergeCell ref="C521:E521"/>
    <mergeCell ref="C522:E522"/>
    <mergeCell ref="C523:E523"/>
    <mergeCell ref="C524:E524"/>
    <mergeCell ref="C525:E525"/>
    <mergeCell ref="C526:E526"/>
    <mergeCell ref="A515:N515"/>
    <mergeCell ref="C516:E516"/>
    <mergeCell ref="C517:N517"/>
    <mergeCell ref="C518:N518"/>
    <mergeCell ref="C519:E519"/>
    <mergeCell ref="C520:E520"/>
    <mergeCell ref="C533:E533"/>
    <mergeCell ref="C534:N534"/>
    <mergeCell ref="C535:E535"/>
    <mergeCell ref="C536:E536"/>
    <mergeCell ref="C537:N537"/>
    <mergeCell ref="C538:E538"/>
    <mergeCell ref="C527:E527"/>
    <mergeCell ref="C528:E528"/>
    <mergeCell ref="C529:E529"/>
    <mergeCell ref="C530:E530"/>
    <mergeCell ref="C531:N531"/>
    <mergeCell ref="C532:E532"/>
    <mergeCell ref="C546:K546"/>
    <mergeCell ref="C547:K547"/>
    <mergeCell ref="C548:K548"/>
    <mergeCell ref="C549:K549"/>
    <mergeCell ref="C550:K550"/>
    <mergeCell ref="C551:K551"/>
    <mergeCell ref="C540:K540"/>
    <mergeCell ref="C541:K541"/>
    <mergeCell ref="C542:K542"/>
    <mergeCell ref="C543:K543"/>
    <mergeCell ref="C544:K544"/>
    <mergeCell ref="C545:K545"/>
    <mergeCell ref="C558:K558"/>
    <mergeCell ref="A559:N559"/>
    <mergeCell ref="A560:N560"/>
    <mergeCell ref="C561:E561"/>
    <mergeCell ref="C562:N562"/>
    <mergeCell ref="C563:N563"/>
    <mergeCell ref="C552:K552"/>
    <mergeCell ref="C553:K553"/>
    <mergeCell ref="C554:K554"/>
    <mergeCell ref="C555:K555"/>
    <mergeCell ref="C556:K556"/>
    <mergeCell ref="C557:K557"/>
    <mergeCell ref="C570:E570"/>
    <mergeCell ref="A571:N571"/>
    <mergeCell ref="C572:E572"/>
    <mergeCell ref="C573:N573"/>
    <mergeCell ref="C574:E574"/>
    <mergeCell ref="C575:E575"/>
    <mergeCell ref="C564:E564"/>
    <mergeCell ref="C565:E565"/>
    <mergeCell ref="C566:N566"/>
    <mergeCell ref="C567:E567"/>
    <mergeCell ref="C568:E568"/>
    <mergeCell ref="C569:N569"/>
    <mergeCell ref="C582:E582"/>
    <mergeCell ref="C583:E583"/>
    <mergeCell ref="C584:N584"/>
    <mergeCell ref="C585:N585"/>
    <mergeCell ref="C586:E586"/>
    <mergeCell ref="C588:K588"/>
    <mergeCell ref="C576:N576"/>
    <mergeCell ref="C577:N577"/>
    <mergeCell ref="C578:E578"/>
    <mergeCell ref="A579:N579"/>
    <mergeCell ref="C580:E580"/>
    <mergeCell ref="C581:N581"/>
    <mergeCell ref="C595:K595"/>
    <mergeCell ref="C597:K597"/>
    <mergeCell ref="C598:K598"/>
    <mergeCell ref="C599:K599"/>
    <mergeCell ref="C600:K600"/>
    <mergeCell ref="C601:K601"/>
    <mergeCell ref="C589:K589"/>
    <mergeCell ref="C590:K590"/>
    <mergeCell ref="C591:K591"/>
    <mergeCell ref="C592:K592"/>
    <mergeCell ref="C593:K593"/>
    <mergeCell ref="C594:K594"/>
    <mergeCell ref="C608:K608"/>
    <mergeCell ref="C609:K609"/>
    <mergeCell ref="C610:K610"/>
    <mergeCell ref="C611:K611"/>
    <mergeCell ref="C612:K612"/>
    <mergeCell ref="C613:K613"/>
    <mergeCell ref="C602:K602"/>
    <mergeCell ref="C603:K603"/>
    <mergeCell ref="C604:K604"/>
    <mergeCell ref="C605:K605"/>
    <mergeCell ref="C606:K606"/>
    <mergeCell ref="C607:K607"/>
    <mergeCell ref="C622:L622"/>
    <mergeCell ref="C623:L623"/>
    <mergeCell ref="A625:N625"/>
    <mergeCell ref="C614:K614"/>
    <mergeCell ref="C615:K615"/>
    <mergeCell ref="C616:K616"/>
    <mergeCell ref="C617:K617"/>
    <mergeCell ref="C620:L620"/>
    <mergeCell ref="C621:L621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5"/>
  <sheetViews>
    <sheetView view="pageBreakPreview" zoomScale="60" zoomScaleNormal="100" workbookViewId="0">
      <selection activeCell="E25" sqref="A1:E25"/>
    </sheetView>
  </sheetViews>
  <sheetFormatPr defaultRowHeight="15"/>
  <cols>
    <col min="1" max="1" width="9.140625" style="897"/>
    <col min="2" max="2" width="39.140625" style="897" customWidth="1"/>
    <col min="3" max="3" width="17.5703125" style="897" customWidth="1"/>
    <col min="4" max="4" width="17.42578125" style="897" customWidth="1"/>
    <col min="5" max="5" width="22.28515625" style="897" customWidth="1"/>
    <col min="6" max="6" width="9.140625" style="897"/>
    <col min="7" max="7" width="18.7109375" style="897" bestFit="1" customWidth="1"/>
    <col min="8" max="16384" width="9.140625" style="897"/>
  </cols>
  <sheetData>
    <row r="1" spans="1:7" ht="15.75">
      <c r="A1" s="1013" t="s">
        <v>5396</v>
      </c>
      <c r="B1" s="1013"/>
      <c r="C1" s="1013"/>
      <c r="D1" s="1013"/>
      <c r="E1" s="1013"/>
      <c r="F1" s="896"/>
      <c r="G1" s="896"/>
    </row>
    <row r="2" spans="1:7" ht="15.75">
      <c r="A2" s="1014" t="s">
        <v>4735</v>
      </c>
      <c r="B2" s="1014"/>
      <c r="C2" s="1014"/>
      <c r="D2" s="1014"/>
      <c r="E2" s="1014"/>
      <c r="F2" s="896"/>
      <c r="G2" s="896"/>
    </row>
    <row r="3" spans="1:7" ht="40.5" customHeight="1">
      <c r="A3" s="1014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  <c r="B3" s="1014"/>
      <c r="C3" s="1014"/>
      <c r="D3" s="1014"/>
      <c r="E3" s="1014"/>
      <c r="F3" s="896"/>
      <c r="G3" s="896"/>
    </row>
    <row r="4" spans="1:7" ht="15.75">
      <c r="A4" s="927"/>
      <c r="B4" s="927"/>
      <c r="C4" s="927"/>
      <c r="D4" s="927"/>
      <c r="E4" s="927"/>
      <c r="F4" s="896"/>
      <c r="G4" s="896"/>
    </row>
    <row r="5" spans="1:7" ht="15.75">
      <c r="A5" s="928" t="s">
        <v>5397</v>
      </c>
      <c r="B5" s="928"/>
      <c r="C5" s="929">
        <f>ROUNDUP((C7-C6)/30.5,1)</f>
        <v>20</v>
      </c>
      <c r="D5" s="930" t="s">
        <v>5398</v>
      </c>
      <c r="E5" s="896"/>
      <c r="F5" s="896"/>
      <c r="G5" s="896"/>
    </row>
    <row r="6" spans="1:7" ht="15.75">
      <c r="A6" s="928" t="s">
        <v>5399</v>
      </c>
      <c r="B6" s="928"/>
      <c r="C6" s="931">
        <f>График!C7</f>
        <v>44910</v>
      </c>
      <c r="D6" s="930"/>
      <c r="E6" s="896"/>
      <c r="F6" s="896"/>
      <c r="G6" s="896"/>
    </row>
    <row r="7" spans="1:7" ht="15.75">
      <c r="A7" s="928" t="s">
        <v>5400</v>
      </c>
      <c r="B7" s="928"/>
      <c r="C7" s="931">
        <f>График!D9</f>
        <v>45519</v>
      </c>
      <c r="D7" s="930"/>
      <c r="E7" s="896"/>
      <c r="F7" s="896"/>
      <c r="G7" s="896"/>
    </row>
    <row r="8" spans="1:7" ht="15.75">
      <c r="A8" s="928"/>
      <c r="B8" s="932"/>
      <c r="C8" s="932"/>
      <c r="D8" s="896"/>
      <c r="E8" s="896"/>
      <c r="F8" s="896"/>
      <c r="G8" s="896"/>
    </row>
    <row r="9" spans="1:7" ht="15.75">
      <c r="A9" s="1015" t="s">
        <v>5401</v>
      </c>
      <c r="B9" s="1016" t="s">
        <v>5402</v>
      </c>
      <c r="C9" s="1015" t="s">
        <v>5403</v>
      </c>
      <c r="D9" s="1015"/>
      <c r="E9" s="1015"/>
      <c r="F9" s="896"/>
      <c r="G9" s="896"/>
    </row>
    <row r="10" spans="1:7" ht="15.75">
      <c r="A10" s="1015"/>
      <c r="B10" s="1017"/>
      <c r="C10" s="933" t="s">
        <v>5404</v>
      </c>
      <c r="D10" s="933" t="s">
        <v>5405</v>
      </c>
      <c r="E10" s="933" t="s">
        <v>5406</v>
      </c>
      <c r="F10" s="896"/>
      <c r="G10" s="896"/>
    </row>
    <row r="11" spans="1:7" ht="15.75">
      <c r="A11" s="933">
        <v>1</v>
      </c>
      <c r="B11" s="933">
        <v>2</v>
      </c>
      <c r="C11" s="933">
        <v>3</v>
      </c>
      <c r="D11" s="934">
        <v>4</v>
      </c>
      <c r="E11" s="934">
        <v>5</v>
      </c>
      <c r="F11" s="896"/>
      <c r="G11" s="896"/>
    </row>
    <row r="12" spans="1:7" s="940" customFormat="1" ht="15.75">
      <c r="A12" s="935" t="s">
        <v>122</v>
      </c>
      <c r="B12" s="936" t="s">
        <v>5358</v>
      </c>
      <c r="C12" s="937">
        <f>НМЦК!P15</f>
        <v>9844444.5099999998</v>
      </c>
      <c r="D12" s="938">
        <f>C12*0.2</f>
        <v>1968888.9</v>
      </c>
      <c r="E12" s="938">
        <f>C12+D12</f>
        <v>11813333.41</v>
      </c>
      <c r="F12" s="939"/>
      <c r="G12" s="939"/>
    </row>
    <row r="13" spans="1:7" ht="15.75">
      <c r="A13" s="941"/>
      <c r="B13" s="942" t="s">
        <v>5407</v>
      </c>
      <c r="C13" s="943"/>
      <c r="D13" s="944"/>
      <c r="E13" s="944"/>
      <c r="F13" s="896"/>
      <c r="G13" s="896"/>
    </row>
    <row r="14" spans="1:7" ht="15.75">
      <c r="A14" s="941"/>
      <c r="B14" s="945" t="s">
        <v>57</v>
      </c>
      <c r="C14" s="943">
        <f>НМЦК!P17</f>
        <v>193028.32</v>
      </c>
      <c r="D14" s="944">
        <f>C14*0.2</f>
        <v>38605.660000000003</v>
      </c>
      <c r="E14" s="944">
        <f>C14+D14</f>
        <v>231633.98</v>
      </c>
      <c r="F14" s="896"/>
      <c r="G14" s="896"/>
    </row>
    <row r="15" spans="1:7" ht="31.5">
      <c r="A15" s="941"/>
      <c r="B15" s="945" t="s">
        <v>5408</v>
      </c>
      <c r="C15" s="943">
        <f>НМЦК!P15-НМЦК!M15</f>
        <v>83940.33</v>
      </c>
      <c r="D15" s="944">
        <f>C15*0.2</f>
        <v>16788.07</v>
      </c>
      <c r="E15" s="944">
        <f>C15+D15</f>
        <v>100728.4</v>
      </c>
      <c r="F15" s="896"/>
      <c r="G15" s="896"/>
    </row>
    <row r="16" spans="1:7" s="940" customFormat="1" ht="47.25">
      <c r="A16" s="946" t="s">
        <v>125</v>
      </c>
      <c r="B16" s="947" t="s">
        <v>5294</v>
      </c>
      <c r="C16" s="937">
        <f>НМЦК!P18</f>
        <v>206014639.88</v>
      </c>
      <c r="D16" s="938">
        <f>(НМЦК!P18-НМЦК!P58*1.02)*20%</f>
        <v>41202921.060000002</v>
      </c>
      <c r="E16" s="938">
        <f>C16+D16</f>
        <v>247217560.94</v>
      </c>
      <c r="F16" s="939"/>
      <c r="G16" s="939"/>
    </row>
    <row r="17" spans="1:7" ht="15.75">
      <c r="A17" s="948"/>
      <c r="B17" s="942" t="s">
        <v>5407</v>
      </c>
      <c r="C17" s="943"/>
      <c r="D17" s="944"/>
      <c r="E17" s="944"/>
      <c r="F17" s="896"/>
      <c r="G17" s="896"/>
    </row>
    <row r="18" spans="1:7" ht="15.75">
      <c r="A18" s="948"/>
      <c r="B18" s="945" t="s">
        <v>5409</v>
      </c>
      <c r="C18" s="943">
        <f>НМЦК!Q18</f>
        <v>35659285.670000002</v>
      </c>
      <c r="D18" s="944">
        <f>C18*0.2</f>
        <v>7131857.1299999999</v>
      </c>
      <c r="E18" s="944">
        <f>C18+D18</f>
        <v>42791142.799999997</v>
      </c>
      <c r="F18" s="896"/>
      <c r="G18" s="896"/>
    </row>
    <row r="19" spans="1:7" ht="15.75">
      <c r="A19" s="948"/>
      <c r="B19" s="945" t="s">
        <v>57</v>
      </c>
      <c r="C19" s="943">
        <f>НМЦК!P60</f>
        <v>4053937.44</v>
      </c>
      <c r="D19" s="944">
        <f>(C19-НМЦК!P58*2%)*0.2</f>
        <v>810787.35</v>
      </c>
      <c r="E19" s="944">
        <f>C19+D19</f>
        <v>4864724.79</v>
      </c>
      <c r="F19" s="896"/>
      <c r="G19" s="981"/>
    </row>
    <row r="20" spans="1:7" ht="31.5">
      <c r="A20" s="948"/>
      <c r="B20" s="945" t="s">
        <v>5408</v>
      </c>
      <c r="C20" s="943">
        <f>НМЦК!P18-НМЦК!M18</f>
        <v>5279338.5</v>
      </c>
      <c r="D20" s="944">
        <f>C20*0.2</f>
        <v>1055867.7</v>
      </c>
      <c r="E20" s="944">
        <f>C20+D20</f>
        <v>6335206.2000000002</v>
      </c>
      <c r="F20" s="896"/>
      <c r="G20" s="896"/>
    </row>
    <row r="21" spans="1:7" ht="32.25" customHeight="1">
      <c r="A21" s="949"/>
      <c r="B21" s="949" t="s">
        <v>5410</v>
      </c>
      <c r="C21" s="950">
        <f>C12+C16</f>
        <v>215859084.38999999</v>
      </c>
      <c r="D21" s="950">
        <f>D12+D16</f>
        <v>43171809.960000001</v>
      </c>
      <c r="E21" s="950">
        <f>E12+E16</f>
        <v>259030894.34999999</v>
      </c>
      <c r="F21" s="896"/>
      <c r="G21" s="896"/>
    </row>
    <row r="22" spans="1:7" s="954" customFormat="1" ht="15.75">
      <c r="A22" s="942"/>
      <c r="B22" s="942" t="s">
        <v>5407</v>
      </c>
      <c r="C22" s="951"/>
      <c r="D22" s="952"/>
      <c r="E22" s="952"/>
      <c r="F22" s="953"/>
      <c r="G22" s="953"/>
    </row>
    <row r="23" spans="1:7" ht="15.75">
      <c r="A23" s="955"/>
      <c r="B23" s="945" t="s">
        <v>5411</v>
      </c>
      <c r="C23" s="943">
        <f>C18</f>
        <v>35659285.670000002</v>
      </c>
      <c r="D23" s="956">
        <f>C23*20%</f>
        <v>7131857.1299999999</v>
      </c>
      <c r="E23" s="956">
        <f t="shared" ref="E23:E24" si="0">C23+D23</f>
        <v>42791142.799999997</v>
      </c>
      <c r="F23" s="896"/>
      <c r="G23" s="896"/>
    </row>
    <row r="24" spans="1:7" ht="15.75">
      <c r="A24" s="957"/>
      <c r="B24" s="957" t="s">
        <v>5412</v>
      </c>
      <c r="C24" s="943">
        <f>C14+C19</f>
        <v>4246965.76</v>
      </c>
      <c r="D24" s="956">
        <f>C24*0.2</f>
        <v>849393.15</v>
      </c>
      <c r="E24" s="956">
        <f t="shared" si="0"/>
        <v>5096358.91</v>
      </c>
      <c r="F24" s="896"/>
      <c r="G24" s="896"/>
    </row>
    <row r="25" spans="1:7" ht="31.5">
      <c r="A25" s="958"/>
      <c r="B25" s="945" t="s">
        <v>5413</v>
      </c>
      <c r="C25" s="943">
        <f>C15+C20</f>
        <v>5363278.83</v>
      </c>
      <c r="D25" s="956">
        <f>C25*0.2</f>
        <v>1072655.77</v>
      </c>
      <c r="E25" s="956">
        <f>C25+D25</f>
        <v>6435934.5999999996</v>
      </c>
      <c r="F25" s="896"/>
      <c r="G25" s="896"/>
    </row>
  </sheetData>
  <mergeCells count="6">
    <mergeCell ref="A1:E1"/>
    <mergeCell ref="A2:E2"/>
    <mergeCell ref="A3:E3"/>
    <mergeCell ref="A9:A10"/>
    <mergeCell ref="B9:B10"/>
    <mergeCell ref="C9:E9"/>
  </mergeCells>
  <pageMargins left="0.7" right="0.7" top="0.75" bottom="0.75" header="0.3" footer="0.3"/>
  <pageSetup paperSize="9" scale="8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207"/>
  <sheetViews>
    <sheetView topLeftCell="A1050" workbookViewId="0">
      <selection activeCell="A14" sqref="A14:N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5" width="112" style="109" hidden="1" customWidth="1"/>
    <col min="36" max="38" width="84.42578125" style="109" hidden="1" customWidth="1"/>
    <col min="39" max="39" width="141" style="109" hidden="1" customWidth="1"/>
    <col min="40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2885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229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229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1460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8520.49</v>
      </c>
      <c r="D22" s="182" t="s">
        <v>2886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8520.49</v>
      </c>
      <c r="D24" s="182" t="s">
        <v>2886</v>
      </c>
      <c r="E24" s="137" t="s">
        <v>362</v>
      </c>
      <c r="G24" s="108" t="s">
        <v>365</v>
      </c>
      <c r="L24" s="181"/>
      <c r="M24" s="182" t="s">
        <v>2887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3144.05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373.89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1463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1463</v>
      </c>
    </row>
    <row r="35" spans="1:32" s="108" customFormat="1" ht="67.5" customHeight="1">
      <c r="A35" s="194" t="s">
        <v>122</v>
      </c>
      <c r="B35" s="195" t="s">
        <v>1464</v>
      </c>
      <c r="C35" s="1145" t="s">
        <v>1465</v>
      </c>
      <c r="D35" s="1145"/>
      <c r="E35" s="1145"/>
      <c r="F35" s="196" t="s">
        <v>408</v>
      </c>
      <c r="G35" s="196"/>
      <c r="H35" s="196"/>
      <c r="I35" s="256">
        <v>15.8</v>
      </c>
      <c r="J35" s="198"/>
      <c r="K35" s="196"/>
      <c r="L35" s="198"/>
      <c r="M35" s="196"/>
      <c r="N35" s="199"/>
      <c r="Z35" s="193"/>
      <c r="AA35" s="200" t="s">
        <v>1465</v>
      </c>
    </row>
    <row r="36" spans="1:32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15.42</v>
      </c>
      <c r="K37" s="209">
        <v>1.25</v>
      </c>
      <c r="L37" s="208">
        <v>304.55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127.39</v>
      </c>
      <c r="K38" s="209">
        <v>1.25</v>
      </c>
      <c r="L38" s="220">
        <v>2515.9499999999998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13.3</v>
      </c>
      <c r="K39" s="209">
        <v>1.25</v>
      </c>
      <c r="L39" s="208">
        <v>262.68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183.78</v>
      </c>
      <c r="K40" s="207"/>
      <c r="L40" s="220">
        <v>2903.72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09">
        <v>1.66</v>
      </c>
      <c r="H41" s="209">
        <v>1.25</v>
      </c>
      <c r="I41" s="254">
        <v>32.784999999999997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1.02</v>
      </c>
      <c r="H42" s="209">
        <v>1.25</v>
      </c>
      <c r="I42" s="254">
        <v>20.145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326.58999999999997</v>
      </c>
      <c r="K43" s="212"/>
      <c r="L43" s="221">
        <v>5724.22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567.23</v>
      </c>
      <c r="M44" s="207"/>
      <c r="N44" s="210"/>
      <c r="Z44" s="193"/>
      <c r="AA44" s="200"/>
      <c r="AD44" s="109" t="s">
        <v>392</v>
      </c>
    </row>
    <row r="45" spans="1:32" s="108" customFormat="1" ht="22.5">
      <c r="A45" s="205"/>
      <c r="B45" s="204" t="s">
        <v>1466</v>
      </c>
      <c r="C45" s="1141" t="s">
        <v>1467</v>
      </c>
      <c r="D45" s="1141"/>
      <c r="E45" s="1141"/>
      <c r="F45" s="207" t="s">
        <v>395</v>
      </c>
      <c r="G45" s="215">
        <v>117</v>
      </c>
      <c r="H45" s="207"/>
      <c r="I45" s="215">
        <v>117</v>
      </c>
      <c r="J45" s="204"/>
      <c r="K45" s="207"/>
      <c r="L45" s="208">
        <v>663.66</v>
      </c>
      <c r="M45" s="207"/>
      <c r="N45" s="210"/>
      <c r="Z45" s="193"/>
      <c r="AA45" s="200"/>
      <c r="AD45" s="109" t="s">
        <v>1467</v>
      </c>
    </row>
    <row r="46" spans="1:32" s="108" customFormat="1" ht="22.5">
      <c r="A46" s="205"/>
      <c r="B46" s="204" t="s">
        <v>1468</v>
      </c>
      <c r="C46" s="1141" t="s">
        <v>1469</v>
      </c>
      <c r="D46" s="1141"/>
      <c r="E46" s="1141"/>
      <c r="F46" s="207" t="s">
        <v>395</v>
      </c>
      <c r="G46" s="215">
        <v>70</v>
      </c>
      <c r="H46" s="207"/>
      <c r="I46" s="215">
        <v>70</v>
      </c>
      <c r="J46" s="204"/>
      <c r="K46" s="207"/>
      <c r="L46" s="208">
        <v>397.06</v>
      </c>
      <c r="M46" s="207"/>
      <c r="N46" s="210"/>
      <c r="Z46" s="193"/>
      <c r="AA46" s="200"/>
      <c r="AD46" s="109" t="s">
        <v>1469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22">
        <v>6784.94</v>
      </c>
      <c r="M47" s="212"/>
      <c r="N47" s="199"/>
      <c r="Z47" s="193"/>
      <c r="AA47" s="200"/>
      <c r="AF47" s="200" t="s">
        <v>398</v>
      </c>
    </row>
    <row r="48" spans="1:32" s="108" customFormat="1" ht="33.75" customHeight="1">
      <c r="A48" s="194" t="s">
        <v>125</v>
      </c>
      <c r="B48" s="195" t="s">
        <v>1470</v>
      </c>
      <c r="C48" s="1145" t="s">
        <v>1471</v>
      </c>
      <c r="D48" s="1145"/>
      <c r="E48" s="1145"/>
      <c r="F48" s="196" t="s">
        <v>472</v>
      </c>
      <c r="G48" s="196"/>
      <c r="H48" s="196"/>
      <c r="I48" s="223">
        <v>2.6840000000000002</v>
      </c>
      <c r="J48" s="222">
        <v>10046</v>
      </c>
      <c r="K48" s="196"/>
      <c r="L48" s="222">
        <v>26963.46</v>
      </c>
      <c r="M48" s="196"/>
      <c r="N48" s="199"/>
      <c r="Z48" s="193"/>
      <c r="AA48" s="200" t="s">
        <v>1471</v>
      </c>
      <c r="AF48" s="200"/>
    </row>
    <row r="49" spans="1:35" s="108" customFormat="1" ht="12">
      <c r="A49" s="216"/>
      <c r="B49" s="217"/>
      <c r="C49" s="1141" t="s">
        <v>1472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1472</v>
      </c>
    </row>
    <row r="50" spans="1:35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22">
        <v>26963.46</v>
      </c>
      <c r="M50" s="212"/>
      <c r="N50" s="199"/>
      <c r="Z50" s="193"/>
      <c r="AA50" s="200"/>
      <c r="AF50" s="200" t="s">
        <v>398</v>
      </c>
    </row>
    <row r="51" spans="1:35" s="108" customFormat="1" ht="22.5" customHeight="1">
      <c r="A51" s="194" t="s">
        <v>128</v>
      </c>
      <c r="B51" s="195" t="s">
        <v>898</v>
      </c>
      <c r="C51" s="1145" t="s">
        <v>899</v>
      </c>
      <c r="D51" s="1145"/>
      <c r="E51" s="1145"/>
      <c r="F51" s="196" t="s">
        <v>408</v>
      </c>
      <c r="G51" s="196"/>
      <c r="H51" s="196"/>
      <c r="I51" s="247">
        <v>16.59</v>
      </c>
      <c r="J51" s="218">
        <v>725.69</v>
      </c>
      <c r="K51" s="196"/>
      <c r="L51" s="222">
        <v>12039.2</v>
      </c>
      <c r="M51" s="196"/>
      <c r="N51" s="199"/>
      <c r="Z51" s="193"/>
      <c r="AA51" s="200" t="s">
        <v>899</v>
      </c>
      <c r="AF51" s="200"/>
    </row>
    <row r="52" spans="1:35" s="108" customFormat="1" ht="12" customHeight="1">
      <c r="A52" s="216"/>
      <c r="B52" s="217"/>
      <c r="C52" s="1141" t="s">
        <v>409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F52" s="200"/>
      <c r="AG52" s="109" t="s">
        <v>409</v>
      </c>
    </row>
    <row r="53" spans="1:35" s="108" customFormat="1" ht="12" customHeight="1">
      <c r="A53" s="201"/>
      <c r="B53" s="202"/>
      <c r="C53" s="1141" t="s">
        <v>2888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F53" s="200"/>
      <c r="AH53" s="109" t="s">
        <v>2888</v>
      </c>
    </row>
    <row r="54" spans="1:35" s="108" customFormat="1" ht="12" customHeight="1">
      <c r="A54" s="216"/>
      <c r="B54" s="217"/>
      <c r="C54" s="1145" t="s">
        <v>398</v>
      </c>
      <c r="D54" s="1145"/>
      <c r="E54" s="1145"/>
      <c r="F54" s="196"/>
      <c r="G54" s="196"/>
      <c r="H54" s="196"/>
      <c r="I54" s="196"/>
      <c r="J54" s="198"/>
      <c r="K54" s="196"/>
      <c r="L54" s="222">
        <v>12039.2</v>
      </c>
      <c r="M54" s="212"/>
      <c r="N54" s="199"/>
      <c r="Z54" s="193"/>
      <c r="AA54" s="200"/>
      <c r="AF54" s="200" t="s">
        <v>398</v>
      </c>
    </row>
    <row r="55" spans="1:35" s="108" customFormat="1" ht="12" customHeight="1">
      <c r="A55" s="194" t="s">
        <v>131</v>
      </c>
      <c r="B55" s="195" t="s">
        <v>1474</v>
      </c>
      <c r="C55" s="1145" t="s">
        <v>1475</v>
      </c>
      <c r="D55" s="1145"/>
      <c r="E55" s="1145"/>
      <c r="F55" s="196" t="s">
        <v>408</v>
      </c>
      <c r="G55" s="196"/>
      <c r="H55" s="196"/>
      <c r="I55" s="256">
        <v>15.8</v>
      </c>
      <c r="J55" s="218">
        <v>9.69</v>
      </c>
      <c r="K55" s="196"/>
      <c r="L55" s="218">
        <v>153.1</v>
      </c>
      <c r="M55" s="196"/>
      <c r="N55" s="199"/>
      <c r="Z55" s="193"/>
      <c r="AA55" s="200" t="s">
        <v>1475</v>
      </c>
      <c r="AF55" s="200"/>
    </row>
    <row r="56" spans="1:35" s="108" customFormat="1" ht="12" customHeight="1">
      <c r="A56" s="216"/>
      <c r="B56" s="217"/>
      <c r="C56" s="1141" t="s">
        <v>409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F56" s="200"/>
      <c r="AG56" s="109" t="s">
        <v>409</v>
      </c>
    </row>
    <row r="57" spans="1:35" s="108" customFormat="1" ht="12" customHeight="1">
      <c r="A57" s="201"/>
      <c r="B57" s="202"/>
      <c r="C57" s="1141" t="s">
        <v>1476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F57" s="200"/>
      <c r="AI57" s="109" t="s">
        <v>1476</v>
      </c>
    </row>
    <row r="58" spans="1:35" s="108" customFormat="1" ht="12" customHeight="1">
      <c r="A58" s="216"/>
      <c r="B58" s="217"/>
      <c r="C58" s="1145" t="s">
        <v>398</v>
      </c>
      <c r="D58" s="1145"/>
      <c r="E58" s="1145"/>
      <c r="F58" s="196"/>
      <c r="G58" s="196"/>
      <c r="H58" s="196"/>
      <c r="I58" s="196"/>
      <c r="J58" s="198"/>
      <c r="K58" s="196"/>
      <c r="L58" s="218">
        <v>153.1</v>
      </c>
      <c r="M58" s="212"/>
      <c r="N58" s="199"/>
      <c r="Z58" s="193"/>
      <c r="AA58" s="200"/>
      <c r="AF58" s="200" t="s">
        <v>398</v>
      </c>
    </row>
    <row r="59" spans="1:35" s="108" customFormat="1" ht="12" customHeight="1">
      <c r="A59" s="194" t="s">
        <v>134</v>
      </c>
      <c r="B59" s="195" t="s">
        <v>1477</v>
      </c>
      <c r="C59" s="1145" t="s">
        <v>1478</v>
      </c>
      <c r="D59" s="1145"/>
      <c r="E59" s="1145"/>
      <c r="F59" s="196" t="s">
        <v>472</v>
      </c>
      <c r="G59" s="196"/>
      <c r="H59" s="196"/>
      <c r="I59" s="223">
        <v>3.1219999999999999</v>
      </c>
      <c r="J59" s="222">
        <v>8200</v>
      </c>
      <c r="K59" s="196"/>
      <c r="L59" s="222">
        <v>25600.400000000001</v>
      </c>
      <c r="M59" s="196"/>
      <c r="N59" s="199"/>
      <c r="Z59" s="193"/>
      <c r="AA59" s="200" t="s">
        <v>1478</v>
      </c>
      <c r="AF59" s="200"/>
    </row>
    <row r="60" spans="1:35" s="108" customFormat="1" ht="12" customHeight="1">
      <c r="A60" s="216"/>
      <c r="B60" s="217"/>
      <c r="C60" s="1141" t="s">
        <v>409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F60" s="200"/>
      <c r="AG60" s="109" t="s">
        <v>409</v>
      </c>
    </row>
    <row r="61" spans="1:35" s="108" customFormat="1" ht="12" customHeight="1">
      <c r="A61" s="201"/>
      <c r="B61" s="202"/>
      <c r="C61" s="1141" t="s">
        <v>2889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F61" s="200"/>
      <c r="AH61" s="109" t="s">
        <v>2889</v>
      </c>
    </row>
    <row r="62" spans="1:35" s="108" customFormat="1" ht="12" customHeight="1">
      <c r="A62" s="216"/>
      <c r="B62" s="217"/>
      <c r="C62" s="1145" t="s">
        <v>398</v>
      </c>
      <c r="D62" s="1145"/>
      <c r="E62" s="1145"/>
      <c r="F62" s="196"/>
      <c r="G62" s="196"/>
      <c r="H62" s="196"/>
      <c r="I62" s="196"/>
      <c r="J62" s="198"/>
      <c r="K62" s="196"/>
      <c r="L62" s="222">
        <v>25600.400000000001</v>
      </c>
      <c r="M62" s="212"/>
      <c r="N62" s="199"/>
      <c r="Z62" s="193"/>
      <c r="AA62" s="200"/>
      <c r="AF62" s="200" t="s">
        <v>398</v>
      </c>
    </row>
    <row r="63" spans="1:35" s="108" customFormat="1" ht="22.5" customHeight="1">
      <c r="A63" s="194" t="s">
        <v>137</v>
      </c>
      <c r="B63" s="195" t="s">
        <v>1480</v>
      </c>
      <c r="C63" s="1145" t="s">
        <v>1481</v>
      </c>
      <c r="D63" s="1145"/>
      <c r="E63" s="1145"/>
      <c r="F63" s="196" t="s">
        <v>539</v>
      </c>
      <c r="G63" s="196"/>
      <c r="H63" s="196"/>
      <c r="I63" s="223">
        <v>1.1439999999999999</v>
      </c>
      <c r="J63" s="198"/>
      <c r="K63" s="196"/>
      <c r="L63" s="198"/>
      <c r="M63" s="196"/>
      <c r="N63" s="199"/>
      <c r="Z63" s="193"/>
      <c r="AA63" s="200" t="s">
        <v>1481</v>
      </c>
      <c r="AF63" s="200"/>
    </row>
    <row r="64" spans="1:35" s="108" customFormat="1" ht="12" customHeight="1">
      <c r="A64" s="201"/>
      <c r="B64" s="202"/>
      <c r="C64" s="1141" t="s">
        <v>2890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F64" s="200"/>
      <c r="AH64" s="109" t="s">
        <v>2890</v>
      </c>
    </row>
    <row r="65" spans="1:32" s="108" customFormat="1" ht="12" customHeight="1">
      <c r="A65" s="203"/>
      <c r="B65" s="204"/>
      <c r="C65" s="1141" t="s">
        <v>836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109" t="s">
        <v>836</v>
      </c>
      <c r="AF65" s="200"/>
    </row>
    <row r="66" spans="1:32" s="108" customFormat="1" ht="33.75" customHeight="1">
      <c r="A66" s="203"/>
      <c r="B66" s="204" t="s">
        <v>385</v>
      </c>
      <c r="C66" s="1141" t="s">
        <v>386</v>
      </c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6"/>
      <c r="Z66" s="193"/>
      <c r="AA66" s="200"/>
      <c r="AB66" s="109" t="s">
        <v>386</v>
      </c>
      <c r="AF66" s="200"/>
    </row>
    <row r="67" spans="1:32" s="108" customFormat="1" ht="12">
      <c r="A67" s="205"/>
      <c r="B67" s="206">
        <v>1</v>
      </c>
      <c r="C67" s="1141" t="s">
        <v>446</v>
      </c>
      <c r="D67" s="1141"/>
      <c r="E67" s="1141"/>
      <c r="F67" s="207"/>
      <c r="G67" s="207"/>
      <c r="H67" s="207"/>
      <c r="I67" s="207"/>
      <c r="J67" s="208">
        <v>22.22</v>
      </c>
      <c r="K67" s="248">
        <v>2.5</v>
      </c>
      <c r="L67" s="208">
        <v>63.55</v>
      </c>
      <c r="M67" s="207"/>
      <c r="N67" s="210"/>
      <c r="Z67" s="193"/>
      <c r="AA67" s="200"/>
      <c r="AC67" s="109" t="s">
        <v>446</v>
      </c>
      <c r="AF67" s="200"/>
    </row>
    <row r="68" spans="1:32" s="108" customFormat="1" ht="12">
      <c r="A68" s="205"/>
      <c r="B68" s="206">
        <v>2</v>
      </c>
      <c r="C68" s="1141" t="s">
        <v>387</v>
      </c>
      <c r="D68" s="1141"/>
      <c r="E68" s="1141"/>
      <c r="F68" s="207"/>
      <c r="G68" s="207"/>
      <c r="H68" s="207"/>
      <c r="I68" s="207"/>
      <c r="J68" s="208">
        <v>6.01</v>
      </c>
      <c r="K68" s="248">
        <v>2.5</v>
      </c>
      <c r="L68" s="208">
        <v>17.190000000000001</v>
      </c>
      <c r="M68" s="207"/>
      <c r="N68" s="210"/>
      <c r="Z68" s="193"/>
      <c r="AA68" s="200"/>
      <c r="AC68" s="109" t="s">
        <v>387</v>
      </c>
      <c r="AF68" s="200"/>
    </row>
    <row r="69" spans="1:32" s="108" customFormat="1" ht="12">
      <c r="A69" s="205"/>
      <c r="B69" s="206">
        <v>3</v>
      </c>
      <c r="C69" s="1141" t="s">
        <v>388</v>
      </c>
      <c r="D69" s="1141"/>
      <c r="E69" s="1141"/>
      <c r="F69" s="207"/>
      <c r="G69" s="207"/>
      <c r="H69" s="207"/>
      <c r="I69" s="207"/>
      <c r="J69" s="208">
        <v>0.22</v>
      </c>
      <c r="K69" s="248">
        <v>2.5</v>
      </c>
      <c r="L69" s="208">
        <v>0.63</v>
      </c>
      <c r="M69" s="207"/>
      <c r="N69" s="210"/>
      <c r="Z69" s="193"/>
      <c r="AA69" s="200"/>
      <c r="AC69" s="109" t="s">
        <v>388</v>
      </c>
      <c r="AF69" s="200"/>
    </row>
    <row r="70" spans="1:32" s="108" customFormat="1" ht="12">
      <c r="A70" s="205"/>
      <c r="B70" s="206">
        <v>4</v>
      </c>
      <c r="C70" s="1141" t="s">
        <v>447</v>
      </c>
      <c r="D70" s="1141"/>
      <c r="E70" s="1141"/>
      <c r="F70" s="207"/>
      <c r="G70" s="207"/>
      <c r="H70" s="207"/>
      <c r="I70" s="207"/>
      <c r="J70" s="220">
        <v>1146.29</v>
      </c>
      <c r="K70" s="215">
        <v>2</v>
      </c>
      <c r="L70" s="220">
        <v>2622.71</v>
      </c>
      <c r="M70" s="207"/>
      <c r="N70" s="210"/>
      <c r="Z70" s="193"/>
      <c r="AA70" s="200"/>
      <c r="AC70" s="109" t="s">
        <v>447</v>
      </c>
      <c r="AF70" s="200"/>
    </row>
    <row r="71" spans="1:32" s="108" customFormat="1" ht="12">
      <c r="A71" s="205"/>
      <c r="B71" s="204"/>
      <c r="C71" s="1141" t="s">
        <v>448</v>
      </c>
      <c r="D71" s="1141"/>
      <c r="E71" s="1141"/>
      <c r="F71" s="207" t="s">
        <v>390</v>
      </c>
      <c r="G71" s="209">
        <v>2.4500000000000002</v>
      </c>
      <c r="H71" s="248">
        <v>2.5</v>
      </c>
      <c r="I71" s="254">
        <v>7.0069999999999997</v>
      </c>
      <c r="J71" s="204"/>
      <c r="K71" s="207"/>
      <c r="L71" s="204"/>
      <c r="M71" s="207"/>
      <c r="N71" s="210"/>
      <c r="Z71" s="193"/>
      <c r="AA71" s="200"/>
      <c r="AD71" s="109" t="s">
        <v>448</v>
      </c>
      <c r="AF71" s="200"/>
    </row>
    <row r="72" spans="1:32" s="108" customFormat="1" ht="12">
      <c r="A72" s="205"/>
      <c r="B72" s="204"/>
      <c r="C72" s="1141" t="s">
        <v>389</v>
      </c>
      <c r="D72" s="1141"/>
      <c r="E72" s="1141"/>
      <c r="F72" s="207" t="s">
        <v>390</v>
      </c>
      <c r="G72" s="209">
        <v>0.02</v>
      </c>
      <c r="H72" s="248">
        <v>2.5</v>
      </c>
      <c r="I72" s="250">
        <v>5.7200000000000001E-2</v>
      </c>
      <c r="J72" s="204"/>
      <c r="K72" s="207"/>
      <c r="L72" s="204"/>
      <c r="M72" s="207"/>
      <c r="N72" s="210"/>
      <c r="Z72" s="193"/>
      <c r="AA72" s="200"/>
      <c r="AD72" s="109" t="s">
        <v>389</v>
      </c>
      <c r="AF72" s="200"/>
    </row>
    <row r="73" spans="1:32" s="108" customFormat="1" ht="12" customHeight="1">
      <c r="A73" s="205"/>
      <c r="B73" s="204"/>
      <c r="C73" s="1150" t="s">
        <v>391</v>
      </c>
      <c r="D73" s="1150"/>
      <c r="E73" s="1150"/>
      <c r="F73" s="212"/>
      <c r="G73" s="212"/>
      <c r="H73" s="212"/>
      <c r="I73" s="212"/>
      <c r="J73" s="221">
        <v>1174.52</v>
      </c>
      <c r="K73" s="212"/>
      <c r="L73" s="221">
        <v>2703.45</v>
      </c>
      <c r="M73" s="212"/>
      <c r="N73" s="214"/>
      <c r="Z73" s="193"/>
      <c r="AA73" s="200"/>
      <c r="AE73" s="109" t="s">
        <v>391</v>
      </c>
      <c r="AF73" s="200"/>
    </row>
    <row r="74" spans="1:32" s="108" customFormat="1" ht="12">
      <c r="A74" s="205"/>
      <c r="B74" s="204"/>
      <c r="C74" s="1141" t="s">
        <v>392</v>
      </c>
      <c r="D74" s="1141"/>
      <c r="E74" s="1141"/>
      <c r="F74" s="207"/>
      <c r="G74" s="207"/>
      <c r="H74" s="207"/>
      <c r="I74" s="207"/>
      <c r="J74" s="204"/>
      <c r="K74" s="207"/>
      <c r="L74" s="208">
        <v>64.180000000000007</v>
      </c>
      <c r="M74" s="207"/>
      <c r="N74" s="210"/>
      <c r="Z74" s="193"/>
      <c r="AA74" s="200"/>
      <c r="AD74" s="109" t="s">
        <v>392</v>
      </c>
      <c r="AF74" s="200"/>
    </row>
    <row r="75" spans="1:32" s="108" customFormat="1" ht="22.5" customHeight="1">
      <c r="A75" s="205"/>
      <c r="B75" s="204" t="s">
        <v>1483</v>
      </c>
      <c r="C75" s="1141" t="s">
        <v>1484</v>
      </c>
      <c r="D75" s="1141"/>
      <c r="E75" s="1141"/>
      <c r="F75" s="207" t="s">
        <v>395</v>
      </c>
      <c r="G75" s="215">
        <v>94</v>
      </c>
      <c r="H75" s="207"/>
      <c r="I75" s="215">
        <v>94</v>
      </c>
      <c r="J75" s="204"/>
      <c r="K75" s="207"/>
      <c r="L75" s="208">
        <v>60.33</v>
      </c>
      <c r="M75" s="207"/>
      <c r="N75" s="210"/>
      <c r="Z75" s="193"/>
      <c r="AA75" s="200"/>
      <c r="AD75" s="109" t="s">
        <v>1484</v>
      </c>
      <c r="AF75" s="200"/>
    </row>
    <row r="76" spans="1:32" s="108" customFormat="1" ht="22.5" customHeight="1">
      <c r="A76" s="205"/>
      <c r="B76" s="204" t="s">
        <v>1485</v>
      </c>
      <c r="C76" s="1141" t="s">
        <v>1486</v>
      </c>
      <c r="D76" s="1141"/>
      <c r="E76" s="1141"/>
      <c r="F76" s="207" t="s">
        <v>395</v>
      </c>
      <c r="G76" s="215">
        <v>51</v>
      </c>
      <c r="H76" s="207"/>
      <c r="I76" s="215">
        <v>51</v>
      </c>
      <c r="J76" s="204"/>
      <c r="K76" s="207"/>
      <c r="L76" s="208">
        <v>32.729999999999997</v>
      </c>
      <c r="M76" s="207"/>
      <c r="N76" s="210"/>
      <c r="Z76" s="193"/>
      <c r="AA76" s="200"/>
      <c r="AD76" s="109" t="s">
        <v>1486</v>
      </c>
      <c r="AF76" s="200"/>
    </row>
    <row r="77" spans="1:32" s="108" customFormat="1" ht="12" customHeight="1">
      <c r="A77" s="216"/>
      <c r="B77" s="217"/>
      <c r="C77" s="1145" t="s">
        <v>398</v>
      </c>
      <c r="D77" s="1145"/>
      <c r="E77" s="1145"/>
      <c r="F77" s="196"/>
      <c r="G77" s="196"/>
      <c r="H77" s="196"/>
      <c r="I77" s="196"/>
      <c r="J77" s="198"/>
      <c r="K77" s="196"/>
      <c r="L77" s="222">
        <v>2796.51</v>
      </c>
      <c r="M77" s="212"/>
      <c r="N77" s="199"/>
      <c r="Z77" s="193"/>
      <c r="AA77" s="200"/>
      <c r="AF77" s="200" t="s">
        <v>398</v>
      </c>
    </row>
    <row r="78" spans="1:32" s="108" customFormat="1" ht="22.5" customHeight="1">
      <c r="A78" s="194" t="s">
        <v>140</v>
      </c>
      <c r="B78" s="195" t="s">
        <v>844</v>
      </c>
      <c r="C78" s="1145" t="s">
        <v>845</v>
      </c>
      <c r="D78" s="1145"/>
      <c r="E78" s="1145"/>
      <c r="F78" s="196" t="s">
        <v>408</v>
      </c>
      <c r="G78" s="196"/>
      <c r="H78" s="196"/>
      <c r="I78" s="256">
        <v>10.1</v>
      </c>
      <c r="J78" s="198"/>
      <c r="K78" s="196"/>
      <c r="L78" s="198"/>
      <c r="M78" s="196"/>
      <c r="N78" s="199"/>
      <c r="Z78" s="193"/>
      <c r="AA78" s="200" t="s">
        <v>845</v>
      </c>
      <c r="AF78" s="200"/>
    </row>
    <row r="79" spans="1:32" s="108" customFormat="1" ht="33.75" customHeight="1">
      <c r="A79" s="203"/>
      <c r="B79" s="204" t="s">
        <v>385</v>
      </c>
      <c r="C79" s="1141" t="s">
        <v>386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B79" s="109" t="s">
        <v>386</v>
      </c>
      <c r="AF79" s="200"/>
    </row>
    <row r="80" spans="1:32" s="108" customFormat="1" ht="12">
      <c r="A80" s="205"/>
      <c r="B80" s="206">
        <v>1</v>
      </c>
      <c r="C80" s="1141" t="s">
        <v>446</v>
      </c>
      <c r="D80" s="1141"/>
      <c r="E80" s="1141"/>
      <c r="F80" s="207"/>
      <c r="G80" s="207"/>
      <c r="H80" s="207"/>
      <c r="I80" s="207"/>
      <c r="J80" s="208">
        <v>6.75</v>
      </c>
      <c r="K80" s="209">
        <v>1.25</v>
      </c>
      <c r="L80" s="208">
        <v>85.22</v>
      </c>
      <c r="M80" s="207"/>
      <c r="N80" s="210"/>
      <c r="Z80" s="193"/>
      <c r="AA80" s="200"/>
      <c r="AC80" s="109" t="s">
        <v>446</v>
      </c>
      <c r="AF80" s="200"/>
    </row>
    <row r="81" spans="1:34" s="108" customFormat="1" ht="12">
      <c r="A81" s="205"/>
      <c r="B81" s="206">
        <v>2</v>
      </c>
      <c r="C81" s="1141" t="s">
        <v>387</v>
      </c>
      <c r="D81" s="1141"/>
      <c r="E81" s="1141"/>
      <c r="F81" s="207"/>
      <c r="G81" s="207"/>
      <c r="H81" s="207"/>
      <c r="I81" s="207"/>
      <c r="J81" s="208">
        <v>8.2899999999999991</v>
      </c>
      <c r="K81" s="209">
        <v>1.25</v>
      </c>
      <c r="L81" s="208">
        <v>104.66</v>
      </c>
      <c r="M81" s="207"/>
      <c r="N81" s="210"/>
      <c r="Z81" s="193"/>
      <c r="AA81" s="200"/>
      <c r="AC81" s="109" t="s">
        <v>387</v>
      </c>
      <c r="AF81" s="200"/>
    </row>
    <row r="82" spans="1:34" s="108" customFormat="1" ht="12">
      <c r="A82" s="205"/>
      <c r="B82" s="206">
        <v>3</v>
      </c>
      <c r="C82" s="1141" t="s">
        <v>388</v>
      </c>
      <c r="D82" s="1141"/>
      <c r="E82" s="1141"/>
      <c r="F82" s="207"/>
      <c r="G82" s="207"/>
      <c r="H82" s="207"/>
      <c r="I82" s="207"/>
      <c r="J82" s="208">
        <v>0.81</v>
      </c>
      <c r="K82" s="209">
        <v>1.25</v>
      </c>
      <c r="L82" s="208">
        <v>10.23</v>
      </c>
      <c r="M82" s="207"/>
      <c r="N82" s="210"/>
      <c r="Z82" s="193"/>
      <c r="AA82" s="200"/>
      <c r="AC82" s="109" t="s">
        <v>388</v>
      </c>
      <c r="AF82" s="200"/>
    </row>
    <row r="83" spans="1:34" s="108" customFormat="1" ht="12">
      <c r="A83" s="205"/>
      <c r="B83" s="206">
        <v>4</v>
      </c>
      <c r="C83" s="1141" t="s">
        <v>447</v>
      </c>
      <c r="D83" s="1141"/>
      <c r="E83" s="1141"/>
      <c r="F83" s="207"/>
      <c r="G83" s="207"/>
      <c r="H83" s="207"/>
      <c r="I83" s="207"/>
      <c r="J83" s="208">
        <v>0.37</v>
      </c>
      <c r="K83" s="207"/>
      <c r="L83" s="208">
        <v>3.74</v>
      </c>
      <c r="M83" s="207"/>
      <c r="N83" s="210"/>
      <c r="Z83" s="193"/>
      <c r="AA83" s="200"/>
      <c r="AC83" s="109" t="s">
        <v>447</v>
      </c>
      <c r="AF83" s="200"/>
    </row>
    <row r="84" spans="1:34" s="108" customFormat="1" ht="12">
      <c r="A84" s="205"/>
      <c r="B84" s="204"/>
      <c r="C84" s="1141" t="s">
        <v>448</v>
      </c>
      <c r="D84" s="1141"/>
      <c r="E84" s="1141"/>
      <c r="F84" s="207" t="s">
        <v>390</v>
      </c>
      <c r="G84" s="209">
        <v>0.85</v>
      </c>
      <c r="H84" s="209">
        <v>1.25</v>
      </c>
      <c r="I84" s="252">
        <v>10.731249999999999</v>
      </c>
      <c r="J84" s="204"/>
      <c r="K84" s="207"/>
      <c r="L84" s="204"/>
      <c r="M84" s="207"/>
      <c r="N84" s="210"/>
      <c r="Z84" s="193"/>
      <c r="AA84" s="200"/>
      <c r="AD84" s="109" t="s">
        <v>448</v>
      </c>
      <c r="AF84" s="200"/>
    </row>
    <row r="85" spans="1:34" s="108" customFormat="1" ht="12">
      <c r="A85" s="205"/>
      <c r="B85" s="204"/>
      <c r="C85" s="1141" t="s">
        <v>389</v>
      </c>
      <c r="D85" s="1141"/>
      <c r="E85" s="1141"/>
      <c r="F85" s="207" t="s">
        <v>390</v>
      </c>
      <c r="G85" s="209">
        <v>7.0000000000000007E-2</v>
      </c>
      <c r="H85" s="209">
        <v>1.25</v>
      </c>
      <c r="I85" s="252">
        <v>0.88375000000000004</v>
      </c>
      <c r="J85" s="204"/>
      <c r="K85" s="207"/>
      <c r="L85" s="204"/>
      <c r="M85" s="207"/>
      <c r="N85" s="210"/>
      <c r="Z85" s="193"/>
      <c r="AA85" s="200"/>
      <c r="AD85" s="109" t="s">
        <v>389</v>
      </c>
      <c r="AF85" s="200"/>
    </row>
    <row r="86" spans="1:34" s="108" customFormat="1" ht="12" customHeight="1">
      <c r="A86" s="205"/>
      <c r="B86" s="204"/>
      <c r="C86" s="1150" t="s">
        <v>391</v>
      </c>
      <c r="D86" s="1150"/>
      <c r="E86" s="1150"/>
      <c r="F86" s="212"/>
      <c r="G86" s="212"/>
      <c r="H86" s="212"/>
      <c r="I86" s="212"/>
      <c r="J86" s="213">
        <v>15.41</v>
      </c>
      <c r="K86" s="212"/>
      <c r="L86" s="213">
        <v>193.62</v>
      </c>
      <c r="M86" s="212"/>
      <c r="N86" s="214"/>
      <c r="Z86" s="193"/>
      <c r="AA86" s="200"/>
      <c r="AE86" s="109" t="s">
        <v>391</v>
      </c>
      <c r="AF86" s="200"/>
    </row>
    <row r="87" spans="1:34" s="108" customFormat="1" ht="12">
      <c r="A87" s="205"/>
      <c r="B87" s="204"/>
      <c r="C87" s="1141" t="s">
        <v>392</v>
      </c>
      <c r="D87" s="1141"/>
      <c r="E87" s="1141"/>
      <c r="F87" s="207"/>
      <c r="G87" s="207"/>
      <c r="H87" s="207"/>
      <c r="I87" s="207"/>
      <c r="J87" s="204"/>
      <c r="K87" s="207"/>
      <c r="L87" s="208">
        <v>95.45</v>
      </c>
      <c r="M87" s="207"/>
      <c r="N87" s="210"/>
      <c r="Z87" s="193"/>
      <c r="AA87" s="200"/>
      <c r="AD87" s="109" t="s">
        <v>392</v>
      </c>
      <c r="AF87" s="200"/>
    </row>
    <row r="88" spans="1:34" s="108" customFormat="1" ht="22.5" customHeight="1">
      <c r="A88" s="205"/>
      <c r="B88" s="204" t="s">
        <v>785</v>
      </c>
      <c r="C88" s="1141" t="s">
        <v>786</v>
      </c>
      <c r="D88" s="1141"/>
      <c r="E88" s="1141"/>
      <c r="F88" s="207" t="s">
        <v>395</v>
      </c>
      <c r="G88" s="215">
        <v>110</v>
      </c>
      <c r="H88" s="207"/>
      <c r="I88" s="215">
        <v>110</v>
      </c>
      <c r="J88" s="204"/>
      <c r="K88" s="207"/>
      <c r="L88" s="208">
        <v>105</v>
      </c>
      <c r="M88" s="207"/>
      <c r="N88" s="210"/>
      <c r="Z88" s="193"/>
      <c r="AA88" s="200"/>
      <c r="AD88" s="109" t="s">
        <v>786</v>
      </c>
      <c r="AF88" s="200"/>
    </row>
    <row r="89" spans="1:34" s="108" customFormat="1" ht="22.5" customHeight="1">
      <c r="A89" s="205"/>
      <c r="B89" s="204" t="s">
        <v>787</v>
      </c>
      <c r="C89" s="1141" t="s">
        <v>788</v>
      </c>
      <c r="D89" s="1141"/>
      <c r="E89" s="1141"/>
      <c r="F89" s="207" t="s">
        <v>395</v>
      </c>
      <c r="G89" s="215">
        <v>69</v>
      </c>
      <c r="H89" s="207"/>
      <c r="I89" s="215">
        <v>69</v>
      </c>
      <c r="J89" s="204"/>
      <c r="K89" s="207"/>
      <c r="L89" s="208">
        <v>65.86</v>
      </c>
      <c r="M89" s="207"/>
      <c r="N89" s="210"/>
      <c r="Z89" s="193"/>
      <c r="AA89" s="200"/>
      <c r="AD89" s="109" t="s">
        <v>788</v>
      </c>
      <c r="AF89" s="200"/>
    </row>
    <row r="90" spans="1:34" s="108" customFormat="1" ht="12" customHeight="1">
      <c r="A90" s="216"/>
      <c r="B90" s="217"/>
      <c r="C90" s="1145" t="s">
        <v>398</v>
      </c>
      <c r="D90" s="1145"/>
      <c r="E90" s="1145"/>
      <c r="F90" s="196"/>
      <c r="G90" s="196"/>
      <c r="H90" s="196"/>
      <c r="I90" s="196"/>
      <c r="J90" s="198"/>
      <c r="K90" s="196"/>
      <c r="L90" s="218">
        <v>364.48</v>
      </c>
      <c r="M90" s="212"/>
      <c r="N90" s="199"/>
      <c r="Z90" s="193"/>
      <c r="AA90" s="200"/>
      <c r="AF90" s="200" t="s">
        <v>398</v>
      </c>
    </row>
    <row r="91" spans="1:34" s="108" customFormat="1" ht="22.5" customHeight="1">
      <c r="A91" s="194" t="s">
        <v>143</v>
      </c>
      <c r="B91" s="195" t="s">
        <v>461</v>
      </c>
      <c r="C91" s="1145" t="s">
        <v>462</v>
      </c>
      <c r="D91" s="1145"/>
      <c r="E91" s="1145"/>
      <c r="F91" s="196" t="s">
        <v>408</v>
      </c>
      <c r="G91" s="196"/>
      <c r="H91" s="196"/>
      <c r="I91" s="223">
        <v>11.615</v>
      </c>
      <c r="J91" s="218">
        <v>103</v>
      </c>
      <c r="K91" s="196"/>
      <c r="L91" s="222">
        <v>1196.3499999999999</v>
      </c>
      <c r="M91" s="196"/>
      <c r="N91" s="199"/>
      <c r="Z91" s="193"/>
      <c r="AA91" s="200" t="s">
        <v>462</v>
      </c>
      <c r="AF91" s="200"/>
    </row>
    <row r="92" spans="1:34" s="108" customFormat="1" ht="12" customHeight="1">
      <c r="A92" s="216"/>
      <c r="B92" s="217"/>
      <c r="C92" s="1141" t="s">
        <v>409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F92" s="200"/>
      <c r="AG92" s="109" t="s">
        <v>409</v>
      </c>
    </row>
    <row r="93" spans="1:34" s="108" customFormat="1" ht="12" customHeight="1">
      <c r="A93" s="216"/>
      <c r="B93" s="217"/>
      <c r="C93" s="1145" t="s">
        <v>398</v>
      </c>
      <c r="D93" s="1145"/>
      <c r="E93" s="1145"/>
      <c r="F93" s="196"/>
      <c r="G93" s="196"/>
      <c r="H93" s="196"/>
      <c r="I93" s="196"/>
      <c r="J93" s="198"/>
      <c r="K93" s="196"/>
      <c r="L93" s="222">
        <v>1196.3499999999999</v>
      </c>
      <c r="M93" s="212"/>
      <c r="N93" s="199"/>
      <c r="Z93" s="193"/>
      <c r="AA93" s="200"/>
      <c r="AF93" s="200" t="s">
        <v>398</v>
      </c>
    </row>
    <row r="94" spans="1:34" s="108" customFormat="1" ht="12" customHeight="1">
      <c r="A94" s="194" t="s">
        <v>146</v>
      </c>
      <c r="B94" s="195" t="s">
        <v>789</v>
      </c>
      <c r="C94" s="1145" t="s">
        <v>790</v>
      </c>
      <c r="D94" s="1145"/>
      <c r="E94" s="1145"/>
      <c r="F94" s="196" t="s">
        <v>444</v>
      </c>
      <c r="G94" s="196"/>
      <c r="H94" s="196"/>
      <c r="I94" s="223">
        <v>0.10100000000000001</v>
      </c>
      <c r="J94" s="198"/>
      <c r="K94" s="196"/>
      <c r="L94" s="198"/>
      <c r="M94" s="196"/>
      <c r="N94" s="199"/>
      <c r="Z94" s="193"/>
      <c r="AA94" s="200" t="s">
        <v>790</v>
      </c>
      <c r="AF94" s="200"/>
    </row>
    <row r="95" spans="1:34" s="108" customFormat="1" ht="12" customHeight="1">
      <c r="A95" s="201"/>
      <c r="B95" s="202"/>
      <c r="C95" s="1141" t="s">
        <v>2891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F95" s="200"/>
      <c r="AH95" s="109" t="s">
        <v>2891</v>
      </c>
    </row>
    <row r="96" spans="1:34" s="108" customFormat="1" ht="33.75" customHeight="1">
      <c r="A96" s="203"/>
      <c r="B96" s="204" t="s">
        <v>385</v>
      </c>
      <c r="C96" s="1141" t="s">
        <v>386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  <c r="Z96" s="193"/>
      <c r="AA96" s="200"/>
      <c r="AB96" s="109" t="s">
        <v>386</v>
      </c>
      <c r="AF96" s="200"/>
    </row>
    <row r="97" spans="1:35" s="108" customFormat="1" ht="12">
      <c r="A97" s="205"/>
      <c r="B97" s="206">
        <v>1</v>
      </c>
      <c r="C97" s="1141" t="s">
        <v>446</v>
      </c>
      <c r="D97" s="1141"/>
      <c r="E97" s="1141"/>
      <c r="F97" s="207"/>
      <c r="G97" s="207"/>
      <c r="H97" s="207"/>
      <c r="I97" s="207"/>
      <c r="J97" s="220">
        <v>1053</v>
      </c>
      <c r="K97" s="209">
        <v>1.25</v>
      </c>
      <c r="L97" s="208">
        <v>132.94</v>
      </c>
      <c r="M97" s="207"/>
      <c r="N97" s="210"/>
      <c r="Z97" s="193"/>
      <c r="AA97" s="200"/>
      <c r="AC97" s="109" t="s">
        <v>446</v>
      </c>
      <c r="AF97" s="200"/>
    </row>
    <row r="98" spans="1:35" s="108" customFormat="1" ht="12">
      <c r="A98" s="205"/>
      <c r="B98" s="206">
        <v>2</v>
      </c>
      <c r="C98" s="1141" t="s">
        <v>387</v>
      </c>
      <c r="D98" s="1141"/>
      <c r="E98" s="1141"/>
      <c r="F98" s="207"/>
      <c r="G98" s="207"/>
      <c r="H98" s="207"/>
      <c r="I98" s="207"/>
      <c r="J98" s="220">
        <v>1566.06</v>
      </c>
      <c r="K98" s="209">
        <v>1.25</v>
      </c>
      <c r="L98" s="208">
        <v>197.72</v>
      </c>
      <c r="M98" s="207"/>
      <c r="N98" s="210"/>
      <c r="Z98" s="193"/>
      <c r="AA98" s="200"/>
      <c r="AC98" s="109" t="s">
        <v>387</v>
      </c>
      <c r="AF98" s="200"/>
    </row>
    <row r="99" spans="1:35" s="108" customFormat="1" ht="12">
      <c r="A99" s="205"/>
      <c r="B99" s="206">
        <v>3</v>
      </c>
      <c r="C99" s="1141" t="s">
        <v>388</v>
      </c>
      <c r="D99" s="1141"/>
      <c r="E99" s="1141"/>
      <c r="F99" s="207"/>
      <c r="G99" s="207"/>
      <c r="H99" s="207"/>
      <c r="I99" s="207"/>
      <c r="J99" s="208">
        <v>244.39</v>
      </c>
      <c r="K99" s="209">
        <v>1.25</v>
      </c>
      <c r="L99" s="208">
        <v>30.85</v>
      </c>
      <c r="M99" s="207"/>
      <c r="N99" s="210"/>
      <c r="Z99" s="193"/>
      <c r="AA99" s="200"/>
      <c r="AC99" s="109" t="s">
        <v>388</v>
      </c>
      <c r="AF99" s="200"/>
    </row>
    <row r="100" spans="1:35" s="108" customFormat="1" ht="12">
      <c r="A100" s="205"/>
      <c r="B100" s="206">
        <v>4</v>
      </c>
      <c r="C100" s="1141" t="s">
        <v>447</v>
      </c>
      <c r="D100" s="1141"/>
      <c r="E100" s="1141"/>
      <c r="F100" s="207"/>
      <c r="G100" s="207"/>
      <c r="H100" s="207"/>
      <c r="I100" s="207"/>
      <c r="J100" s="208">
        <v>909.27</v>
      </c>
      <c r="K100" s="207"/>
      <c r="L100" s="208">
        <v>91.84</v>
      </c>
      <c r="M100" s="207"/>
      <c r="N100" s="210"/>
      <c r="Z100" s="193"/>
      <c r="AA100" s="200"/>
      <c r="AC100" s="109" t="s">
        <v>447</v>
      </c>
      <c r="AF100" s="200"/>
    </row>
    <row r="101" spans="1:35" s="108" customFormat="1" ht="12">
      <c r="A101" s="205"/>
      <c r="B101" s="204"/>
      <c r="C101" s="1141" t="s">
        <v>448</v>
      </c>
      <c r="D101" s="1141"/>
      <c r="E101" s="1141"/>
      <c r="F101" s="207" t="s">
        <v>390</v>
      </c>
      <c r="G101" s="215">
        <v>135</v>
      </c>
      <c r="H101" s="209">
        <v>1.25</v>
      </c>
      <c r="I101" s="252">
        <v>17.043749999999999</v>
      </c>
      <c r="J101" s="204"/>
      <c r="K101" s="207"/>
      <c r="L101" s="204"/>
      <c r="M101" s="207"/>
      <c r="N101" s="210"/>
      <c r="Z101" s="193"/>
      <c r="AA101" s="200"/>
      <c r="AD101" s="109" t="s">
        <v>448</v>
      </c>
      <c r="AF101" s="200"/>
    </row>
    <row r="102" spans="1:35" s="108" customFormat="1" ht="12">
      <c r="A102" s="205"/>
      <c r="B102" s="204"/>
      <c r="C102" s="1141" t="s">
        <v>389</v>
      </c>
      <c r="D102" s="1141"/>
      <c r="E102" s="1141"/>
      <c r="F102" s="207" t="s">
        <v>390</v>
      </c>
      <c r="G102" s="209">
        <v>18.12</v>
      </c>
      <c r="H102" s="209">
        <v>1.25</v>
      </c>
      <c r="I102" s="252">
        <v>2.2876500000000002</v>
      </c>
      <c r="J102" s="204"/>
      <c r="K102" s="207"/>
      <c r="L102" s="204"/>
      <c r="M102" s="207"/>
      <c r="N102" s="210"/>
      <c r="Z102" s="193"/>
      <c r="AA102" s="200"/>
      <c r="AD102" s="109" t="s">
        <v>389</v>
      </c>
      <c r="AF102" s="200"/>
    </row>
    <row r="103" spans="1:35" s="108" customFormat="1" ht="12" customHeight="1">
      <c r="A103" s="205"/>
      <c r="B103" s="204"/>
      <c r="C103" s="1150" t="s">
        <v>391</v>
      </c>
      <c r="D103" s="1150"/>
      <c r="E103" s="1150"/>
      <c r="F103" s="212"/>
      <c r="G103" s="212"/>
      <c r="H103" s="212"/>
      <c r="I103" s="212"/>
      <c r="J103" s="221">
        <v>3528.33</v>
      </c>
      <c r="K103" s="212"/>
      <c r="L103" s="213">
        <v>422.5</v>
      </c>
      <c r="M103" s="212"/>
      <c r="N103" s="214"/>
      <c r="Z103" s="193"/>
      <c r="AA103" s="200"/>
      <c r="AE103" s="109" t="s">
        <v>391</v>
      </c>
      <c r="AF103" s="200"/>
    </row>
    <row r="104" spans="1:35" s="108" customFormat="1" ht="12">
      <c r="A104" s="205"/>
      <c r="B104" s="204"/>
      <c r="C104" s="1141" t="s">
        <v>392</v>
      </c>
      <c r="D104" s="1141"/>
      <c r="E104" s="1141"/>
      <c r="F104" s="207"/>
      <c r="G104" s="207"/>
      <c r="H104" s="207"/>
      <c r="I104" s="207"/>
      <c r="J104" s="204"/>
      <c r="K104" s="207"/>
      <c r="L104" s="208">
        <v>163.79</v>
      </c>
      <c r="M104" s="207"/>
      <c r="N104" s="210"/>
      <c r="Z104" s="193"/>
      <c r="AA104" s="200"/>
      <c r="AD104" s="109" t="s">
        <v>392</v>
      </c>
      <c r="AF104" s="200"/>
    </row>
    <row r="105" spans="1:35" s="108" customFormat="1" ht="33.75" customHeight="1">
      <c r="A105" s="205"/>
      <c r="B105" s="204" t="s">
        <v>576</v>
      </c>
      <c r="C105" s="1141" t="s">
        <v>577</v>
      </c>
      <c r="D105" s="1141"/>
      <c r="E105" s="1141"/>
      <c r="F105" s="207" t="s">
        <v>395</v>
      </c>
      <c r="G105" s="215">
        <v>102</v>
      </c>
      <c r="H105" s="207"/>
      <c r="I105" s="215">
        <v>102</v>
      </c>
      <c r="J105" s="204"/>
      <c r="K105" s="207"/>
      <c r="L105" s="208">
        <v>167.07</v>
      </c>
      <c r="M105" s="207"/>
      <c r="N105" s="210"/>
      <c r="Z105" s="193"/>
      <c r="AA105" s="200"/>
      <c r="AD105" s="109" t="s">
        <v>577</v>
      </c>
      <c r="AF105" s="200"/>
    </row>
    <row r="106" spans="1:35" s="108" customFormat="1" ht="33.75" customHeight="1">
      <c r="A106" s="205"/>
      <c r="B106" s="204" t="s">
        <v>578</v>
      </c>
      <c r="C106" s="1141" t="s">
        <v>579</v>
      </c>
      <c r="D106" s="1141"/>
      <c r="E106" s="1141"/>
      <c r="F106" s="207" t="s">
        <v>395</v>
      </c>
      <c r="G106" s="215">
        <v>58</v>
      </c>
      <c r="H106" s="207"/>
      <c r="I106" s="215">
        <v>58</v>
      </c>
      <c r="J106" s="204"/>
      <c r="K106" s="207"/>
      <c r="L106" s="208">
        <v>95</v>
      </c>
      <c r="M106" s="207"/>
      <c r="N106" s="210"/>
      <c r="Z106" s="193"/>
      <c r="AA106" s="200"/>
      <c r="AD106" s="109" t="s">
        <v>579</v>
      </c>
      <c r="AF106" s="200"/>
    </row>
    <row r="107" spans="1:35" s="108" customFormat="1" ht="12" customHeight="1">
      <c r="A107" s="216"/>
      <c r="B107" s="217"/>
      <c r="C107" s="1145" t="s">
        <v>398</v>
      </c>
      <c r="D107" s="1145"/>
      <c r="E107" s="1145"/>
      <c r="F107" s="196"/>
      <c r="G107" s="196"/>
      <c r="H107" s="196"/>
      <c r="I107" s="196"/>
      <c r="J107" s="198"/>
      <c r="K107" s="196"/>
      <c r="L107" s="218">
        <v>684.57</v>
      </c>
      <c r="M107" s="212"/>
      <c r="N107" s="199"/>
      <c r="Z107" s="193"/>
      <c r="AA107" s="200"/>
      <c r="AF107" s="200" t="s">
        <v>398</v>
      </c>
    </row>
    <row r="108" spans="1:35" s="108" customFormat="1" ht="12" customHeight="1">
      <c r="A108" s="194" t="s">
        <v>159</v>
      </c>
      <c r="B108" s="195" t="s">
        <v>1474</v>
      </c>
      <c r="C108" s="1145" t="s">
        <v>1475</v>
      </c>
      <c r="D108" s="1145"/>
      <c r="E108" s="1145"/>
      <c r="F108" s="196" t="s">
        <v>408</v>
      </c>
      <c r="G108" s="196"/>
      <c r="H108" s="196"/>
      <c r="I108" s="256">
        <v>10.1</v>
      </c>
      <c r="J108" s="218">
        <v>12.08</v>
      </c>
      <c r="K108" s="196"/>
      <c r="L108" s="218">
        <v>122.01</v>
      </c>
      <c r="M108" s="196"/>
      <c r="N108" s="199"/>
      <c r="Z108" s="193"/>
      <c r="AA108" s="200" t="s">
        <v>1475</v>
      </c>
      <c r="AF108" s="200"/>
    </row>
    <row r="109" spans="1:35" s="108" customFormat="1" ht="12" customHeight="1">
      <c r="A109" s="216"/>
      <c r="B109" s="217"/>
      <c r="C109" s="1141" t="s">
        <v>409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F109" s="200"/>
      <c r="AG109" s="109" t="s">
        <v>409</v>
      </c>
    </row>
    <row r="110" spans="1:35" s="108" customFormat="1" ht="12" customHeight="1">
      <c r="A110" s="201"/>
      <c r="B110" s="202"/>
      <c r="C110" s="1141" t="s">
        <v>1572</v>
      </c>
      <c r="D110" s="1141"/>
      <c r="E110" s="1141"/>
      <c r="F110" s="1141"/>
      <c r="G110" s="1141"/>
      <c r="H110" s="1141"/>
      <c r="I110" s="1141"/>
      <c r="J110" s="1141"/>
      <c r="K110" s="1141"/>
      <c r="L110" s="1141"/>
      <c r="M110" s="1141"/>
      <c r="N110" s="1146"/>
      <c r="Z110" s="193"/>
      <c r="AA110" s="200"/>
      <c r="AF110" s="200"/>
      <c r="AI110" s="109" t="s">
        <v>1572</v>
      </c>
    </row>
    <row r="111" spans="1:35" s="108" customFormat="1" ht="12" customHeight="1">
      <c r="A111" s="216"/>
      <c r="B111" s="217"/>
      <c r="C111" s="1145" t="s">
        <v>398</v>
      </c>
      <c r="D111" s="1145"/>
      <c r="E111" s="1145"/>
      <c r="F111" s="196"/>
      <c r="G111" s="196"/>
      <c r="H111" s="196"/>
      <c r="I111" s="196"/>
      <c r="J111" s="198"/>
      <c r="K111" s="196"/>
      <c r="L111" s="218">
        <v>122.01</v>
      </c>
      <c r="M111" s="212"/>
      <c r="N111" s="199"/>
      <c r="Z111" s="193"/>
      <c r="AA111" s="200"/>
      <c r="AF111" s="200" t="s">
        <v>398</v>
      </c>
    </row>
    <row r="112" spans="1:35" s="108" customFormat="1" ht="22.5" customHeight="1">
      <c r="A112" s="194" t="s">
        <v>473</v>
      </c>
      <c r="B112" s="195" t="s">
        <v>880</v>
      </c>
      <c r="C112" s="1145" t="s">
        <v>881</v>
      </c>
      <c r="D112" s="1145"/>
      <c r="E112" s="1145"/>
      <c r="F112" s="196" t="s">
        <v>408</v>
      </c>
      <c r="G112" s="196"/>
      <c r="H112" s="196"/>
      <c r="I112" s="223">
        <v>10.302</v>
      </c>
      <c r="J112" s="218">
        <v>560</v>
      </c>
      <c r="K112" s="196"/>
      <c r="L112" s="222">
        <v>5769.12</v>
      </c>
      <c r="M112" s="196"/>
      <c r="N112" s="199"/>
      <c r="Z112" s="193"/>
      <c r="AA112" s="200" t="s">
        <v>881</v>
      </c>
      <c r="AF112" s="200"/>
    </row>
    <row r="113" spans="1:34" s="108" customFormat="1" ht="12" customHeight="1">
      <c r="A113" s="216"/>
      <c r="B113" s="217"/>
      <c r="C113" s="1141" t="s">
        <v>409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F113" s="200"/>
      <c r="AG113" s="109" t="s">
        <v>409</v>
      </c>
    </row>
    <row r="114" spans="1:34" s="108" customFormat="1" ht="12" customHeight="1">
      <c r="A114" s="216"/>
      <c r="B114" s="217"/>
      <c r="C114" s="1145" t="s">
        <v>398</v>
      </c>
      <c r="D114" s="1145"/>
      <c r="E114" s="1145"/>
      <c r="F114" s="196"/>
      <c r="G114" s="196"/>
      <c r="H114" s="196"/>
      <c r="I114" s="196"/>
      <c r="J114" s="198"/>
      <c r="K114" s="196"/>
      <c r="L114" s="222">
        <v>5769.12</v>
      </c>
      <c r="M114" s="212"/>
      <c r="N114" s="199"/>
      <c r="Z114" s="193"/>
      <c r="AA114" s="200"/>
      <c r="AF114" s="200" t="s">
        <v>398</v>
      </c>
    </row>
    <row r="115" spans="1:34" s="108" customFormat="1" ht="33.75" customHeight="1">
      <c r="A115" s="194" t="s">
        <v>475</v>
      </c>
      <c r="B115" s="195" t="s">
        <v>893</v>
      </c>
      <c r="C115" s="1145" t="s">
        <v>894</v>
      </c>
      <c r="D115" s="1145"/>
      <c r="E115" s="1145"/>
      <c r="F115" s="196" t="s">
        <v>444</v>
      </c>
      <c r="G115" s="196"/>
      <c r="H115" s="196"/>
      <c r="I115" s="223">
        <v>0.28100000000000003</v>
      </c>
      <c r="J115" s="198"/>
      <c r="K115" s="196"/>
      <c r="L115" s="198"/>
      <c r="M115" s="196"/>
      <c r="N115" s="199"/>
      <c r="Z115" s="193"/>
      <c r="AA115" s="200" t="s">
        <v>894</v>
      </c>
      <c r="AF115" s="200"/>
    </row>
    <row r="116" spans="1:34" s="108" customFormat="1" ht="12" customHeight="1">
      <c r="A116" s="201"/>
      <c r="B116" s="202"/>
      <c r="C116" s="1141" t="s">
        <v>2892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F116" s="200"/>
      <c r="AH116" s="109" t="s">
        <v>2892</v>
      </c>
    </row>
    <row r="117" spans="1:34" s="108" customFormat="1" ht="33.75" customHeight="1">
      <c r="A117" s="203"/>
      <c r="B117" s="204" t="s">
        <v>385</v>
      </c>
      <c r="C117" s="1141" t="s">
        <v>386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B117" s="109" t="s">
        <v>386</v>
      </c>
      <c r="AF117" s="200"/>
    </row>
    <row r="118" spans="1:34" s="108" customFormat="1" ht="12">
      <c r="A118" s="205"/>
      <c r="B118" s="206">
        <v>1</v>
      </c>
      <c r="C118" s="1141" t="s">
        <v>446</v>
      </c>
      <c r="D118" s="1141"/>
      <c r="E118" s="1141"/>
      <c r="F118" s="207"/>
      <c r="G118" s="207"/>
      <c r="H118" s="207"/>
      <c r="I118" s="207"/>
      <c r="J118" s="220">
        <v>3426.3</v>
      </c>
      <c r="K118" s="209">
        <v>1.25</v>
      </c>
      <c r="L118" s="220">
        <v>1203.49</v>
      </c>
      <c r="M118" s="207"/>
      <c r="N118" s="210"/>
      <c r="Z118" s="193"/>
      <c r="AA118" s="200"/>
      <c r="AC118" s="109" t="s">
        <v>446</v>
      </c>
      <c r="AF118" s="200"/>
    </row>
    <row r="119" spans="1:34" s="108" customFormat="1" ht="12">
      <c r="A119" s="205"/>
      <c r="B119" s="206">
        <v>2</v>
      </c>
      <c r="C119" s="1141" t="s">
        <v>387</v>
      </c>
      <c r="D119" s="1141"/>
      <c r="E119" s="1141"/>
      <c r="F119" s="207"/>
      <c r="G119" s="207"/>
      <c r="H119" s="207"/>
      <c r="I119" s="207"/>
      <c r="J119" s="220">
        <v>2470.5100000000002</v>
      </c>
      <c r="K119" s="209">
        <v>1.25</v>
      </c>
      <c r="L119" s="208">
        <v>867.77</v>
      </c>
      <c r="M119" s="207"/>
      <c r="N119" s="210"/>
      <c r="Z119" s="193"/>
      <c r="AA119" s="200"/>
      <c r="AC119" s="109" t="s">
        <v>387</v>
      </c>
      <c r="AF119" s="200"/>
    </row>
    <row r="120" spans="1:34" s="108" customFormat="1" ht="12">
      <c r="A120" s="205"/>
      <c r="B120" s="206">
        <v>3</v>
      </c>
      <c r="C120" s="1141" t="s">
        <v>388</v>
      </c>
      <c r="D120" s="1141"/>
      <c r="E120" s="1141"/>
      <c r="F120" s="207"/>
      <c r="G120" s="207"/>
      <c r="H120" s="207"/>
      <c r="I120" s="207"/>
      <c r="J120" s="208">
        <v>339.05</v>
      </c>
      <c r="K120" s="209">
        <v>1.25</v>
      </c>
      <c r="L120" s="208">
        <v>119.09</v>
      </c>
      <c r="M120" s="207"/>
      <c r="N120" s="210"/>
      <c r="Z120" s="193"/>
      <c r="AA120" s="200"/>
      <c r="AC120" s="109" t="s">
        <v>388</v>
      </c>
      <c r="AF120" s="200"/>
    </row>
    <row r="121" spans="1:34" s="108" customFormat="1" ht="12">
      <c r="A121" s="205"/>
      <c r="B121" s="206">
        <v>4</v>
      </c>
      <c r="C121" s="1141" t="s">
        <v>447</v>
      </c>
      <c r="D121" s="1141"/>
      <c r="E121" s="1141"/>
      <c r="F121" s="207"/>
      <c r="G121" s="207"/>
      <c r="H121" s="207"/>
      <c r="I121" s="207"/>
      <c r="J121" s="220">
        <v>3932.21</v>
      </c>
      <c r="K121" s="207"/>
      <c r="L121" s="220">
        <v>1104.95</v>
      </c>
      <c r="M121" s="207"/>
      <c r="N121" s="210"/>
      <c r="Z121" s="193"/>
      <c r="AA121" s="200"/>
      <c r="AC121" s="109" t="s">
        <v>447</v>
      </c>
      <c r="AF121" s="200"/>
    </row>
    <row r="122" spans="1:34" s="108" customFormat="1" ht="12">
      <c r="A122" s="205"/>
      <c r="B122" s="204"/>
      <c r="C122" s="1141" t="s">
        <v>448</v>
      </c>
      <c r="D122" s="1141"/>
      <c r="E122" s="1141"/>
      <c r="F122" s="207" t="s">
        <v>390</v>
      </c>
      <c r="G122" s="215">
        <v>405</v>
      </c>
      <c r="H122" s="209">
        <v>1.25</v>
      </c>
      <c r="I122" s="252">
        <v>142.25624999999999</v>
      </c>
      <c r="J122" s="204"/>
      <c r="K122" s="207"/>
      <c r="L122" s="204"/>
      <c r="M122" s="207"/>
      <c r="N122" s="210"/>
      <c r="Z122" s="193"/>
      <c r="AA122" s="200"/>
      <c r="AD122" s="109" t="s">
        <v>448</v>
      </c>
      <c r="AF122" s="200"/>
    </row>
    <row r="123" spans="1:34" s="108" customFormat="1" ht="12">
      <c r="A123" s="205"/>
      <c r="B123" s="204"/>
      <c r="C123" s="1141" t="s">
        <v>389</v>
      </c>
      <c r="D123" s="1141"/>
      <c r="E123" s="1141"/>
      <c r="F123" s="207" t="s">
        <v>390</v>
      </c>
      <c r="G123" s="209">
        <v>25.39</v>
      </c>
      <c r="H123" s="209">
        <v>1.25</v>
      </c>
      <c r="I123" s="211">
        <v>8.9182375</v>
      </c>
      <c r="J123" s="204"/>
      <c r="K123" s="207"/>
      <c r="L123" s="204"/>
      <c r="M123" s="207"/>
      <c r="N123" s="210"/>
      <c r="Z123" s="193"/>
      <c r="AA123" s="200"/>
      <c r="AD123" s="109" t="s">
        <v>389</v>
      </c>
      <c r="AF123" s="200"/>
    </row>
    <row r="124" spans="1:34" s="108" customFormat="1" ht="12" customHeight="1">
      <c r="A124" s="205"/>
      <c r="B124" s="204"/>
      <c r="C124" s="1150" t="s">
        <v>391</v>
      </c>
      <c r="D124" s="1150"/>
      <c r="E124" s="1150"/>
      <c r="F124" s="212"/>
      <c r="G124" s="212"/>
      <c r="H124" s="212"/>
      <c r="I124" s="212"/>
      <c r="J124" s="221">
        <v>9829.02</v>
      </c>
      <c r="K124" s="212"/>
      <c r="L124" s="221">
        <v>3176.21</v>
      </c>
      <c r="M124" s="212"/>
      <c r="N124" s="214"/>
      <c r="Z124" s="193"/>
      <c r="AA124" s="200"/>
      <c r="AE124" s="109" t="s">
        <v>391</v>
      </c>
      <c r="AF124" s="200"/>
    </row>
    <row r="125" spans="1:34" s="108" customFormat="1" ht="12">
      <c r="A125" s="205"/>
      <c r="B125" s="204"/>
      <c r="C125" s="1141" t="s">
        <v>392</v>
      </c>
      <c r="D125" s="1141"/>
      <c r="E125" s="1141"/>
      <c r="F125" s="207"/>
      <c r="G125" s="207"/>
      <c r="H125" s="207"/>
      <c r="I125" s="207"/>
      <c r="J125" s="204"/>
      <c r="K125" s="207"/>
      <c r="L125" s="220">
        <v>1322.58</v>
      </c>
      <c r="M125" s="207"/>
      <c r="N125" s="210"/>
      <c r="Z125" s="193"/>
      <c r="AA125" s="200"/>
      <c r="AD125" s="109" t="s">
        <v>392</v>
      </c>
      <c r="AF125" s="200"/>
    </row>
    <row r="126" spans="1:34" s="108" customFormat="1" ht="33.75" customHeight="1">
      <c r="A126" s="205"/>
      <c r="B126" s="204" t="s">
        <v>576</v>
      </c>
      <c r="C126" s="1141" t="s">
        <v>577</v>
      </c>
      <c r="D126" s="1141"/>
      <c r="E126" s="1141"/>
      <c r="F126" s="207" t="s">
        <v>395</v>
      </c>
      <c r="G126" s="215">
        <v>102</v>
      </c>
      <c r="H126" s="207"/>
      <c r="I126" s="215">
        <v>102</v>
      </c>
      <c r="J126" s="204"/>
      <c r="K126" s="207"/>
      <c r="L126" s="220">
        <v>1349.03</v>
      </c>
      <c r="M126" s="207"/>
      <c r="N126" s="210"/>
      <c r="Z126" s="193"/>
      <c r="AA126" s="200"/>
      <c r="AD126" s="109" t="s">
        <v>577</v>
      </c>
      <c r="AF126" s="200"/>
    </row>
    <row r="127" spans="1:34" s="108" customFormat="1" ht="33.75" customHeight="1">
      <c r="A127" s="205"/>
      <c r="B127" s="204" t="s">
        <v>578</v>
      </c>
      <c r="C127" s="1141" t="s">
        <v>579</v>
      </c>
      <c r="D127" s="1141"/>
      <c r="E127" s="1141"/>
      <c r="F127" s="207" t="s">
        <v>395</v>
      </c>
      <c r="G127" s="215">
        <v>58</v>
      </c>
      <c r="H127" s="207"/>
      <c r="I127" s="215">
        <v>58</v>
      </c>
      <c r="J127" s="204"/>
      <c r="K127" s="207"/>
      <c r="L127" s="208">
        <v>767.1</v>
      </c>
      <c r="M127" s="207"/>
      <c r="N127" s="210"/>
      <c r="Z127" s="193"/>
      <c r="AA127" s="200"/>
      <c r="AD127" s="109" t="s">
        <v>579</v>
      </c>
      <c r="AF127" s="200"/>
    </row>
    <row r="128" spans="1:34" s="108" customFormat="1" ht="12" customHeight="1">
      <c r="A128" s="216"/>
      <c r="B128" s="217"/>
      <c r="C128" s="1145" t="s">
        <v>398</v>
      </c>
      <c r="D128" s="1145"/>
      <c r="E128" s="1145"/>
      <c r="F128" s="196"/>
      <c r="G128" s="196"/>
      <c r="H128" s="196"/>
      <c r="I128" s="196"/>
      <c r="J128" s="198"/>
      <c r="K128" s="196"/>
      <c r="L128" s="222">
        <v>5292.34</v>
      </c>
      <c r="M128" s="212"/>
      <c r="N128" s="199"/>
      <c r="Z128" s="193"/>
      <c r="AA128" s="200"/>
      <c r="AF128" s="200" t="s">
        <v>398</v>
      </c>
    </row>
    <row r="129" spans="1:35" s="108" customFormat="1" ht="22.5" customHeight="1">
      <c r="A129" s="194" t="s">
        <v>478</v>
      </c>
      <c r="B129" s="195" t="s">
        <v>898</v>
      </c>
      <c r="C129" s="1145" t="s">
        <v>899</v>
      </c>
      <c r="D129" s="1145"/>
      <c r="E129" s="1145"/>
      <c r="F129" s="196" t="s">
        <v>408</v>
      </c>
      <c r="G129" s="196"/>
      <c r="H129" s="196"/>
      <c r="I129" s="197">
        <v>28.5215</v>
      </c>
      <c r="J129" s="218">
        <v>725.69</v>
      </c>
      <c r="K129" s="196"/>
      <c r="L129" s="222">
        <v>20697.77</v>
      </c>
      <c r="M129" s="196"/>
      <c r="N129" s="199"/>
      <c r="Z129" s="193"/>
      <c r="AA129" s="200" t="s">
        <v>899</v>
      </c>
      <c r="AF129" s="200"/>
    </row>
    <row r="130" spans="1:35" s="108" customFormat="1" ht="12" customHeight="1">
      <c r="A130" s="216"/>
      <c r="B130" s="217"/>
      <c r="C130" s="1141" t="s">
        <v>409</v>
      </c>
      <c r="D130" s="1141"/>
      <c r="E130" s="1141"/>
      <c r="F130" s="1141"/>
      <c r="G130" s="1141"/>
      <c r="H130" s="1141"/>
      <c r="I130" s="1141"/>
      <c r="J130" s="1141"/>
      <c r="K130" s="1141"/>
      <c r="L130" s="1141"/>
      <c r="M130" s="1141"/>
      <c r="N130" s="1146"/>
      <c r="Z130" s="193"/>
      <c r="AA130" s="200"/>
      <c r="AF130" s="200"/>
      <c r="AG130" s="109" t="s">
        <v>409</v>
      </c>
    </row>
    <row r="131" spans="1:35" s="108" customFormat="1" ht="12" customHeight="1">
      <c r="A131" s="216"/>
      <c r="B131" s="217"/>
      <c r="C131" s="1145" t="s">
        <v>398</v>
      </c>
      <c r="D131" s="1145"/>
      <c r="E131" s="1145"/>
      <c r="F131" s="196"/>
      <c r="G131" s="196"/>
      <c r="H131" s="196"/>
      <c r="I131" s="196"/>
      <c r="J131" s="198"/>
      <c r="K131" s="196"/>
      <c r="L131" s="222">
        <v>20697.77</v>
      </c>
      <c r="M131" s="212"/>
      <c r="N131" s="199"/>
      <c r="Z131" s="193"/>
      <c r="AA131" s="200"/>
      <c r="AF131" s="200" t="s">
        <v>398</v>
      </c>
    </row>
    <row r="132" spans="1:35" s="108" customFormat="1" ht="12" customHeight="1">
      <c r="A132" s="194" t="s">
        <v>483</v>
      </c>
      <c r="B132" s="195" t="s">
        <v>1474</v>
      </c>
      <c r="C132" s="1145" t="s">
        <v>1475</v>
      </c>
      <c r="D132" s="1145"/>
      <c r="E132" s="1145"/>
      <c r="F132" s="196" t="s">
        <v>408</v>
      </c>
      <c r="G132" s="196"/>
      <c r="H132" s="196"/>
      <c r="I132" s="256">
        <v>28.1</v>
      </c>
      <c r="J132" s="218">
        <v>9.69</v>
      </c>
      <c r="K132" s="196"/>
      <c r="L132" s="218">
        <v>272.29000000000002</v>
      </c>
      <c r="M132" s="196"/>
      <c r="N132" s="199"/>
      <c r="Z132" s="193"/>
      <c r="AA132" s="200" t="s">
        <v>1475</v>
      </c>
      <c r="AF132" s="200"/>
    </row>
    <row r="133" spans="1:35" s="108" customFormat="1" ht="12" customHeight="1">
      <c r="A133" s="216"/>
      <c r="B133" s="217"/>
      <c r="C133" s="1141" t="s">
        <v>409</v>
      </c>
      <c r="D133" s="1141"/>
      <c r="E133" s="1141"/>
      <c r="F133" s="1141"/>
      <c r="G133" s="1141"/>
      <c r="H133" s="1141"/>
      <c r="I133" s="1141"/>
      <c r="J133" s="1141"/>
      <c r="K133" s="1141"/>
      <c r="L133" s="1141"/>
      <c r="M133" s="1141"/>
      <c r="N133" s="1146"/>
      <c r="Z133" s="193"/>
      <c r="AA133" s="200"/>
      <c r="AF133" s="200"/>
      <c r="AG133" s="109" t="s">
        <v>409</v>
      </c>
    </row>
    <row r="134" spans="1:35" s="108" customFormat="1" ht="12" customHeight="1">
      <c r="A134" s="201"/>
      <c r="B134" s="202"/>
      <c r="C134" s="1141" t="s">
        <v>1476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F134" s="200"/>
      <c r="AI134" s="109" t="s">
        <v>1476</v>
      </c>
    </row>
    <row r="135" spans="1:35" s="108" customFormat="1" ht="12" customHeight="1">
      <c r="A135" s="216"/>
      <c r="B135" s="217"/>
      <c r="C135" s="1145" t="s">
        <v>398</v>
      </c>
      <c r="D135" s="1145"/>
      <c r="E135" s="1145"/>
      <c r="F135" s="196"/>
      <c r="G135" s="196"/>
      <c r="H135" s="196"/>
      <c r="I135" s="196"/>
      <c r="J135" s="198"/>
      <c r="K135" s="196"/>
      <c r="L135" s="218">
        <v>272.29000000000002</v>
      </c>
      <c r="M135" s="212"/>
      <c r="N135" s="199"/>
      <c r="Z135" s="193"/>
      <c r="AA135" s="200"/>
      <c r="AF135" s="200" t="s">
        <v>398</v>
      </c>
    </row>
    <row r="136" spans="1:35" s="108" customFormat="1" ht="12" customHeight="1">
      <c r="A136" s="194" t="s">
        <v>497</v>
      </c>
      <c r="B136" s="195" t="s">
        <v>1477</v>
      </c>
      <c r="C136" s="1145" t="s">
        <v>1478</v>
      </c>
      <c r="D136" s="1145"/>
      <c r="E136" s="1145"/>
      <c r="F136" s="196" t="s">
        <v>472</v>
      </c>
      <c r="G136" s="196"/>
      <c r="H136" s="196"/>
      <c r="I136" s="223">
        <v>6.5449999999999999</v>
      </c>
      <c r="J136" s="222">
        <v>8200</v>
      </c>
      <c r="K136" s="196"/>
      <c r="L136" s="222">
        <v>53669</v>
      </c>
      <c r="M136" s="196"/>
      <c r="N136" s="199"/>
      <c r="Z136" s="193"/>
      <c r="AA136" s="200" t="s">
        <v>1478</v>
      </c>
      <c r="AF136" s="200"/>
    </row>
    <row r="137" spans="1:35" s="108" customFormat="1" ht="12" customHeight="1">
      <c r="A137" s="216"/>
      <c r="B137" s="217"/>
      <c r="C137" s="1141" t="s">
        <v>409</v>
      </c>
      <c r="D137" s="1141"/>
      <c r="E137" s="1141"/>
      <c r="F137" s="1141"/>
      <c r="G137" s="1141"/>
      <c r="H137" s="1141"/>
      <c r="I137" s="1141"/>
      <c r="J137" s="1141"/>
      <c r="K137" s="1141"/>
      <c r="L137" s="1141"/>
      <c r="M137" s="1141"/>
      <c r="N137" s="1146"/>
      <c r="Z137" s="193"/>
      <c r="AA137" s="200"/>
      <c r="AF137" s="200"/>
      <c r="AG137" s="109" t="s">
        <v>409</v>
      </c>
    </row>
    <row r="138" spans="1:35" s="108" customFormat="1" ht="12" customHeight="1">
      <c r="A138" s="201"/>
      <c r="B138" s="202"/>
      <c r="C138" s="1141" t="s">
        <v>2893</v>
      </c>
      <c r="D138" s="1141"/>
      <c r="E138" s="1141"/>
      <c r="F138" s="1141"/>
      <c r="G138" s="1141"/>
      <c r="H138" s="1141"/>
      <c r="I138" s="1141"/>
      <c r="J138" s="1141"/>
      <c r="K138" s="1141"/>
      <c r="L138" s="1141"/>
      <c r="M138" s="1141"/>
      <c r="N138" s="1146"/>
      <c r="Z138" s="193"/>
      <c r="AA138" s="200"/>
      <c r="AF138" s="200"/>
      <c r="AH138" s="109" t="s">
        <v>2893</v>
      </c>
    </row>
    <row r="139" spans="1:35" s="108" customFormat="1" ht="12" customHeight="1">
      <c r="A139" s="216"/>
      <c r="B139" s="217"/>
      <c r="C139" s="1145" t="s">
        <v>398</v>
      </c>
      <c r="D139" s="1145"/>
      <c r="E139" s="1145"/>
      <c r="F139" s="196"/>
      <c r="G139" s="196"/>
      <c r="H139" s="196"/>
      <c r="I139" s="196"/>
      <c r="J139" s="198"/>
      <c r="K139" s="196"/>
      <c r="L139" s="222">
        <v>53669</v>
      </c>
      <c r="M139" s="212"/>
      <c r="N139" s="199"/>
      <c r="Z139" s="193"/>
      <c r="AA139" s="200"/>
      <c r="AF139" s="200" t="s">
        <v>398</v>
      </c>
    </row>
    <row r="140" spans="1:35" s="108" customFormat="1" ht="22.5" customHeight="1">
      <c r="A140" s="194" t="s">
        <v>499</v>
      </c>
      <c r="B140" s="195" t="s">
        <v>1492</v>
      </c>
      <c r="C140" s="1145" t="s">
        <v>1493</v>
      </c>
      <c r="D140" s="1145"/>
      <c r="E140" s="1145"/>
      <c r="F140" s="196" t="s">
        <v>472</v>
      </c>
      <c r="G140" s="196"/>
      <c r="H140" s="196"/>
      <c r="I140" s="197">
        <v>0.18479999999999999</v>
      </c>
      <c r="J140" s="198"/>
      <c r="K140" s="196"/>
      <c r="L140" s="198"/>
      <c r="M140" s="196"/>
      <c r="N140" s="199"/>
      <c r="Z140" s="193"/>
      <c r="AA140" s="200" t="s">
        <v>1493</v>
      </c>
      <c r="AF140" s="200"/>
    </row>
    <row r="141" spans="1:35" s="108" customFormat="1" ht="12" customHeight="1">
      <c r="A141" s="201"/>
      <c r="B141" s="202"/>
      <c r="C141" s="1141" t="s">
        <v>2894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  <c r="Z141" s="193"/>
      <c r="AA141" s="200"/>
      <c r="AF141" s="200"/>
      <c r="AH141" s="109" t="s">
        <v>2894</v>
      </c>
    </row>
    <row r="142" spans="1:35" s="108" customFormat="1" ht="33.75" customHeight="1">
      <c r="A142" s="203"/>
      <c r="B142" s="204" t="s">
        <v>385</v>
      </c>
      <c r="C142" s="1141" t="s">
        <v>386</v>
      </c>
      <c r="D142" s="1141"/>
      <c r="E142" s="1141"/>
      <c r="F142" s="1141"/>
      <c r="G142" s="1141"/>
      <c r="H142" s="1141"/>
      <c r="I142" s="1141"/>
      <c r="J142" s="1141"/>
      <c r="K142" s="1141"/>
      <c r="L142" s="1141"/>
      <c r="M142" s="1141"/>
      <c r="N142" s="1146"/>
      <c r="Z142" s="193"/>
      <c r="AA142" s="200"/>
      <c r="AB142" s="109" t="s">
        <v>386</v>
      </c>
      <c r="AF142" s="200"/>
    </row>
    <row r="143" spans="1:35" s="108" customFormat="1" ht="12">
      <c r="A143" s="205"/>
      <c r="B143" s="206">
        <v>1</v>
      </c>
      <c r="C143" s="1141" t="s">
        <v>446</v>
      </c>
      <c r="D143" s="1141"/>
      <c r="E143" s="1141"/>
      <c r="F143" s="207"/>
      <c r="G143" s="207"/>
      <c r="H143" s="207"/>
      <c r="I143" s="207"/>
      <c r="J143" s="220">
        <v>1070.26</v>
      </c>
      <c r="K143" s="209">
        <v>1.25</v>
      </c>
      <c r="L143" s="208">
        <v>247.23</v>
      </c>
      <c r="M143" s="207"/>
      <c r="N143" s="210"/>
      <c r="Z143" s="193"/>
      <c r="AA143" s="200"/>
      <c r="AC143" s="109" t="s">
        <v>446</v>
      </c>
      <c r="AF143" s="200"/>
    </row>
    <row r="144" spans="1:35" s="108" customFormat="1" ht="12">
      <c r="A144" s="205"/>
      <c r="B144" s="206">
        <v>2</v>
      </c>
      <c r="C144" s="1141" t="s">
        <v>387</v>
      </c>
      <c r="D144" s="1141"/>
      <c r="E144" s="1141"/>
      <c r="F144" s="207"/>
      <c r="G144" s="207"/>
      <c r="H144" s="207"/>
      <c r="I144" s="207"/>
      <c r="J144" s="208">
        <v>55.86</v>
      </c>
      <c r="K144" s="209">
        <v>1.25</v>
      </c>
      <c r="L144" s="208">
        <v>12.9</v>
      </c>
      <c r="M144" s="207"/>
      <c r="N144" s="210"/>
      <c r="Z144" s="193"/>
      <c r="AA144" s="200"/>
      <c r="AC144" s="109" t="s">
        <v>387</v>
      </c>
      <c r="AF144" s="200"/>
    </row>
    <row r="145" spans="1:34" s="108" customFormat="1" ht="12">
      <c r="A145" s="205"/>
      <c r="B145" s="206">
        <v>3</v>
      </c>
      <c r="C145" s="1141" t="s">
        <v>388</v>
      </c>
      <c r="D145" s="1141"/>
      <c r="E145" s="1141"/>
      <c r="F145" s="207"/>
      <c r="G145" s="207"/>
      <c r="H145" s="207"/>
      <c r="I145" s="207"/>
      <c r="J145" s="208">
        <v>6.22</v>
      </c>
      <c r="K145" s="209">
        <v>1.25</v>
      </c>
      <c r="L145" s="208">
        <v>1.44</v>
      </c>
      <c r="M145" s="207"/>
      <c r="N145" s="210"/>
      <c r="Z145" s="193"/>
      <c r="AA145" s="200"/>
      <c r="AC145" s="109" t="s">
        <v>388</v>
      </c>
      <c r="AF145" s="200"/>
    </row>
    <row r="146" spans="1:34" s="108" customFormat="1" ht="12">
      <c r="A146" s="205"/>
      <c r="B146" s="206">
        <v>4</v>
      </c>
      <c r="C146" s="1141" t="s">
        <v>447</v>
      </c>
      <c r="D146" s="1141"/>
      <c r="E146" s="1141"/>
      <c r="F146" s="207"/>
      <c r="G146" s="207"/>
      <c r="H146" s="207"/>
      <c r="I146" s="207"/>
      <c r="J146" s="220">
        <v>10682.99</v>
      </c>
      <c r="K146" s="207"/>
      <c r="L146" s="220">
        <v>1974.22</v>
      </c>
      <c r="M146" s="207"/>
      <c r="N146" s="210"/>
      <c r="Z146" s="193"/>
      <c r="AA146" s="200"/>
      <c r="AC146" s="109" t="s">
        <v>447</v>
      </c>
      <c r="AF146" s="200"/>
    </row>
    <row r="147" spans="1:34" s="108" customFormat="1" ht="12">
      <c r="A147" s="205"/>
      <c r="B147" s="204"/>
      <c r="C147" s="1141" t="s">
        <v>448</v>
      </c>
      <c r="D147" s="1141"/>
      <c r="E147" s="1141"/>
      <c r="F147" s="207" t="s">
        <v>390</v>
      </c>
      <c r="G147" s="215">
        <v>118</v>
      </c>
      <c r="H147" s="209">
        <v>1.25</v>
      </c>
      <c r="I147" s="254">
        <v>27.257999999999999</v>
      </c>
      <c r="J147" s="204"/>
      <c r="K147" s="207"/>
      <c r="L147" s="204"/>
      <c r="M147" s="207"/>
      <c r="N147" s="210"/>
      <c r="Z147" s="193"/>
      <c r="AA147" s="200"/>
      <c r="AD147" s="109" t="s">
        <v>448</v>
      </c>
      <c r="AF147" s="200"/>
    </row>
    <row r="148" spans="1:34" s="108" customFormat="1" ht="12">
      <c r="A148" s="205"/>
      <c r="B148" s="204"/>
      <c r="C148" s="1141" t="s">
        <v>389</v>
      </c>
      <c r="D148" s="1141"/>
      <c r="E148" s="1141"/>
      <c r="F148" s="207" t="s">
        <v>390</v>
      </c>
      <c r="G148" s="248">
        <v>0.5</v>
      </c>
      <c r="H148" s="209">
        <v>1.25</v>
      </c>
      <c r="I148" s="250">
        <v>0.11550000000000001</v>
      </c>
      <c r="J148" s="204"/>
      <c r="K148" s="207"/>
      <c r="L148" s="204"/>
      <c r="M148" s="207"/>
      <c r="N148" s="210"/>
      <c r="Z148" s="193"/>
      <c r="AA148" s="200"/>
      <c r="AD148" s="109" t="s">
        <v>389</v>
      </c>
      <c r="AF148" s="200"/>
    </row>
    <row r="149" spans="1:34" s="108" customFormat="1" ht="12" customHeight="1">
      <c r="A149" s="205"/>
      <c r="B149" s="204"/>
      <c r="C149" s="1150" t="s">
        <v>391</v>
      </c>
      <c r="D149" s="1150"/>
      <c r="E149" s="1150"/>
      <c r="F149" s="212"/>
      <c r="G149" s="212"/>
      <c r="H149" s="212"/>
      <c r="I149" s="212"/>
      <c r="J149" s="221">
        <v>11809.11</v>
      </c>
      <c r="K149" s="212"/>
      <c r="L149" s="221">
        <v>2234.35</v>
      </c>
      <c r="M149" s="212"/>
      <c r="N149" s="214"/>
      <c r="Z149" s="193"/>
      <c r="AA149" s="200"/>
      <c r="AE149" s="109" t="s">
        <v>391</v>
      </c>
      <c r="AF149" s="200"/>
    </row>
    <row r="150" spans="1:34" s="108" customFormat="1" ht="12">
      <c r="A150" s="205"/>
      <c r="B150" s="204"/>
      <c r="C150" s="1141" t="s">
        <v>392</v>
      </c>
      <c r="D150" s="1141"/>
      <c r="E150" s="1141"/>
      <c r="F150" s="207"/>
      <c r="G150" s="207"/>
      <c r="H150" s="207"/>
      <c r="I150" s="207"/>
      <c r="J150" s="204"/>
      <c r="K150" s="207"/>
      <c r="L150" s="208">
        <v>248.67</v>
      </c>
      <c r="M150" s="207"/>
      <c r="N150" s="210"/>
      <c r="Z150" s="193"/>
      <c r="AA150" s="200"/>
      <c r="AD150" s="109" t="s">
        <v>392</v>
      </c>
      <c r="AF150" s="200"/>
    </row>
    <row r="151" spans="1:34" s="108" customFormat="1" ht="33.75" customHeight="1">
      <c r="A151" s="205"/>
      <c r="B151" s="204" t="s">
        <v>576</v>
      </c>
      <c r="C151" s="1141" t="s">
        <v>577</v>
      </c>
      <c r="D151" s="1141"/>
      <c r="E151" s="1141"/>
      <c r="F151" s="207" t="s">
        <v>395</v>
      </c>
      <c r="G151" s="215">
        <v>102</v>
      </c>
      <c r="H151" s="207"/>
      <c r="I151" s="215">
        <v>102</v>
      </c>
      <c r="J151" s="204"/>
      <c r="K151" s="207"/>
      <c r="L151" s="208">
        <v>253.64</v>
      </c>
      <c r="M151" s="207"/>
      <c r="N151" s="210"/>
      <c r="Z151" s="193"/>
      <c r="AA151" s="200"/>
      <c r="AD151" s="109" t="s">
        <v>577</v>
      </c>
      <c r="AF151" s="200"/>
    </row>
    <row r="152" spans="1:34" s="108" customFormat="1" ht="33.75" customHeight="1">
      <c r="A152" s="205"/>
      <c r="B152" s="204" t="s">
        <v>578</v>
      </c>
      <c r="C152" s="1141" t="s">
        <v>579</v>
      </c>
      <c r="D152" s="1141"/>
      <c r="E152" s="1141"/>
      <c r="F152" s="207" t="s">
        <v>395</v>
      </c>
      <c r="G152" s="215">
        <v>58</v>
      </c>
      <c r="H152" s="207"/>
      <c r="I152" s="215">
        <v>58</v>
      </c>
      <c r="J152" s="204"/>
      <c r="K152" s="207"/>
      <c r="L152" s="208">
        <v>144.22999999999999</v>
      </c>
      <c r="M152" s="207"/>
      <c r="N152" s="210"/>
      <c r="Z152" s="193"/>
      <c r="AA152" s="200"/>
      <c r="AD152" s="109" t="s">
        <v>579</v>
      </c>
      <c r="AF152" s="200"/>
    </row>
    <row r="153" spans="1:34" s="108" customFormat="1" ht="12" customHeight="1">
      <c r="A153" s="216"/>
      <c r="B153" s="217"/>
      <c r="C153" s="1145" t="s">
        <v>398</v>
      </c>
      <c r="D153" s="1145"/>
      <c r="E153" s="1145"/>
      <c r="F153" s="196"/>
      <c r="G153" s="196"/>
      <c r="H153" s="196"/>
      <c r="I153" s="196"/>
      <c r="J153" s="198"/>
      <c r="K153" s="196"/>
      <c r="L153" s="222">
        <v>2632.22</v>
      </c>
      <c r="M153" s="212"/>
      <c r="N153" s="199"/>
      <c r="Z153" s="193"/>
      <c r="AA153" s="200"/>
      <c r="AF153" s="200" t="s">
        <v>398</v>
      </c>
    </row>
    <row r="154" spans="1:34" s="108" customFormat="1" ht="45" customHeight="1">
      <c r="A154" s="194" t="s">
        <v>501</v>
      </c>
      <c r="B154" s="195" t="s">
        <v>1495</v>
      </c>
      <c r="C154" s="1145" t="s">
        <v>1496</v>
      </c>
      <c r="D154" s="1145"/>
      <c r="E154" s="1145"/>
      <c r="F154" s="196" t="s">
        <v>539</v>
      </c>
      <c r="G154" s="196"/>
      <c r="H154" s="196"/>
      <c r="I154" s="223">
        <v>0.65200000000000002</v>
      </c>
      <c r="J154" s="198"/>
      <c r="K154" s="196"/>
      <c r="L154" s="198"/>
      <c r="M154" s="196"/>
      <c r="N154" s="199"/>
      <c r="Z154" s="193"/>
      <c r="AA154" s="200" t="s">
        <v>1496</v>
      </c>
      <c r="AF154" s="200"/>
    </row>
    <row r="155" spans="1:34" s="108" customFormat="1" ht="12" customHeight="1">
      <c r="A155" s="201"/>
      <c r="B155" s="202"/>
      <c r="C155" s="1141" t="s">
        <v>2895</v>
      </c>
      <c r="D155" s="1141"/>
      <c r="E155" s="1141"/>
      <c r="F155" s="1141"/>
      <c r="G155" s="1141"/>
      <c r="H155" s="1141"/>
      <c r="I155" s="1141"/>
      <c r="J155" s="1141"/>
      <c r="K155" s="1141"/>
      <c r="L155" s="1141"/>
      <c r="M155" s="1141"/>
      <c r="N155" s="1146"/>
      <c r="Z155" s="193"/>
      <c r="AA155" s="200"/>
      <c r="AF155" s="200"/>
      <c r="AH155" s="109" t="s">
        <v>2895</v>
      </c>
    </row>
    <row r="156" spans="1:34" s="108" customFormat="1" ht="33.75" customHeight="1">
      <c r="A156" s="203"/>
      <c r="B156" s="204" t="s">
        <v>385</v>
      </c>
      <c r="C156" s="1141" t="s">
        <v>386</v>
      </c>
      <c r="D156" s="1141"/>
      <c r="E156" s="1141"/>
      <c r="F156" s="1141"/>
      <c r="G156" s="1141"/>
      <c r="H156" s="1141"/>
      <c r="I156" s="1141"/>
      <c r="J156" s="1141"/>
      <c r="K156" s="1141"/>
      <c r="L156" s="1141"/>
      <c r="M156" s="1141"/>
      <c r="N156" s="1146"/>
      <c r="Z156" s="193"/>
      <c r="AA156" s="200"/>
      <c r="AB156" s="109" t="s">
        <v>386</v>
      </c>
      <c r="AF156" s="200"/>
    </row>
    <row r="157" spans="1:34" s="108" customFormat="1" ht="12">
      <c r="A157" s="205"/>
      <c r="B157" s="206">
        <v>1</v>
      </c>
      <c r="C157" s="1141" t="s">
        <v>446</v>
      </c>
      <c r="D157" s="1141"/>
      <c r="E157" s="1141"/>
      <c r="F157" s="207"/>
      <c r="G157" s="207"/>
      <c r="H157" s="207"/>
      <c r="I157" s="207"/>
      <c r="J157" s="208">
        <v>201.61</v>
      </c>
      <c r="K157" s="209">
        <v>1.25</v>
      </c>
      <c r="L157" s="208">
        <v>164.31</v>
      </c>
      <c r="M157" s="207"/>
      <c r="N157" s="210"/>
      <c r="Z157" s="193"/>
      <c r="AA157" s="200"/>
      <c r="AC157" s="109" t="s">
        <v>446</v>
      </c>
      <c r="AF157" s="200"/>
    </row>
    <row r="158" spans="1:34" s="108" customFormat="1" ht="12">
      <c r="A158" s="205"/>
      <c r="B158" s="206">
        <v>2</v>
      </c>
      <c r="C158" s="1141" t="s">
        <v>387</v>
      </c>
      <c r="D158" s="1141"/>
      <c r="E158" s="1141"/>
      <c r="F158" s="207"/>
      <c r="G158" s="207"/>
      <c r="H158" s="207"/>
      <c r="I158" s="207"/>
      <c r="J158" s="208">
        <v>71.64</v>
      </c>
      <c r="K158" s="209">
        <v>1.25</v>
      </c>
      <c r="L158" s="208">
        <v>58.39</v>
      </c>
      <c r="M158" s="207"/>
      <c r="N158" s="210"/>
      <c r="Z158" s="193"/>
      <c r="AA158" s="200"/>
      <c r="AC158" s="109" t="s">
        <v>387</v>
      </c>
      <c r="AF158" s="200"/>
    </row>
    <row r="159" spans="1:34" s="108" customFormat="1" ht="12">
      <c r="A159" s="205"/>
      <c r="B159" s="206">
        <v>3</v>
      </c>
      <c r="C159" s="1141" t="s">
        <v>388</v>
      </c>
      <c r="D159" s="1141"/>
      <c r="E159" s="1141"/>
      <c r="F159" s="207"/>
      <c r="G159" s="207"/>
      <c r="H159" s="207"/>
      <c r="I159" s="207"/>
      <c r="J159" s="208">
        <v>2.3199999999999998</v>
      </c>
      <c r="K159" s="209">
        <v>1.25</v>
      </c>
      <c r="L159" s="208">
        <v>1.89</v>
      </c>
      <c r="M159" s="207"/>
      <c r="N159" s="210"/>
      <c r="Z159" s="193"/>
      <c r="AA159" s="200"/>
      <c r="AC159" s="109" t="s">
        <v>388</v>
      </c>
      <c r="AF159" s="200"/>
    </row>
    <row r="160" spans="1:34" s="108" customFormat="1" ht="12">
      <c r="A160" s="205"/>
      <c r="B160" s="206">
        <v>4</v>
      </c>
      <c r="C160" s="1141" t="s">
        <v>447</v>
      </c>
      <c r="D160" s="1141"/>
      <c r="E160" s="1141"/>
      <c r="F160" s="207"/>
      <c r="G160" s="207"/>
      <c r="H160" s="207"/>
      <c r="I160" s="207"/>
      <c r="J160" s="208">
        <v>62.75</v>
      </c>
      <c r="K160" s="207"/>
      <c r="L160" s="208">
        <v>40.909999999999997</v>
      </c>
      <c r="M160" s="207"/>
      <c r="N160" s="210"/>
      <c r="Z160" s="193"/>
      <c r="AA160" s="200"/>
      <c r="AC160" s="109" t="s">
        <v>447</v>
      </c>
      <c r="AF160" s="200"/>
    </row>
    <row r="161" spans="1:37" s="108" customFormat="1" ht="12">
      <c r="A161" s="205"/>
      <c r="B161" s="204"/>
      <c r="C161" s="1141" t="s">
        <v>448</v>
      </c>
      <c r="D161" s="1141"/>
      <c r="E161" s="1141"/>
      <c r="F161" s="207" t="s">
        <v>390</v>
      </c>
      <c r="G161" s="248">
        <v>21.2</v>
      </c>
      <c r="H161" s="209">
        <v>1.25</v>
      </c>
      <c r="I161" s="254">
        <v>17.277999999999999</v>
      </c>
      <c r="J161" s="204"/>
      <c r="K161" s="207"/>
      <c r="L161" s="204"/>
      <c r="M161" s="207"/>
      <c r="N161" s="210"/>
      <c r="Z161" s="193"/>
      <c r="AA161" s="200"/>
      <c r="AD161" s="109" t="s">
        <v>448</v>
      </c>
      <c r="AF161" s="200"/>
    </row>
    <row r="162" spans="1:37" s="108" customFormat="1" ht="12">
      <c r="A162" s="205"/>
      <c r="B162" s="204"/>
      <c r="C162" s="1141" t="s">
        <v>389</v>
      </c>
      <c r="D162" s="1141"/>
      <c r="E162" s="1141"/>
      <c r="F162" s="207" t="s">
        <v>390</v>
      </c>
      <c r="G162" s="248">
        <v>0.2</v>
      </c>
      <c r="H162" s="209">
        <v>1.25</v>
      </c>
      <c r="I162" s="254">
        <v>0.16300000000000001</v>
      </c>
      <c r="J162" s="204"/>
      <c r="K162" s="207"/>
      <c r="L162" s="204"/>
      <c r="M162" s="207"/>
      <c r="N162" s="210"/>
      <c r="Z162" s="193"/>
      <c r="AA162" s="200"/>
      <c r="AD162" s="109" t="s">
        <v>389</v>
      </c>
      <c r="AF162" s="200"/>
    </row>
    <row r="163" spans="1:37" s="108" customFormat="1" ht="12" customHeight="1">
      <c r="A163" s="205"/>
      <c r="B163" s="204"/>
      <c r="C163" s="1150" t="s">
        <v>391</v>
      </c>
      <c r="D163" s="1150"/>
      <c r="E163" s="1150"/>
      <c r="F163" s="212"/>
      <c r="G163" s="212"/>
      <c r="H163" s="212"/>
      <c r="I163" s="212"/>
      <c r="J163" s="213">
        <v>336</v>
      </c>
      <c r="K163" s="212"/>
      <c r="L163" s="213">
        <v>263.61</v>
      </c>
      <c r="M163" s="212"/>
      <c r="N163" s="214"/>
      <c r="Z163" s="193"/>
      <c r="AA163" s="200"/>
      <c r="AE163" s="109" t="s">
        <v>391</v>
      </c>
      <c r="AF163" s="200"/>
    </row>
    <row r="164" spans="1:37" s="108" customFormat="1" ht="12">
      <c r="A164" s="205"/>
      <c r="B164" s="204"/>
      <c r="C164" s="1141" t="s">
        <v>392</v>
      </c>
      <c r="D164" s="1141"/>
      <c r="E164" s="1141"/>
      <c r="F164" s="207"/>
      <c r="G164" s="207"/>
      <c r="H164" s="207"/>
      <c r="I164" s="207"/>
      <c r="J164" s="204"/>
      <c r="K164" s="207"/>
      <c r="L164" s="208">
        <v>166.2</v>
      </c>
      <c r="M164" s="207"/>
      <c r="N164" s="210"/>
      <c r="Z164" s="193"/>
      <c r="AA164" s="200"/>
      <c r="AD164" s="109" t="s">
        <v>392</v>
      </c>
      <c r="AF164" s="200"/>
    </row>
    <row r="165" spans="1:37" s="108" customFormat="1" ht="22.5" customHeight="1">
      <c r="A165" s="205"/>
      <c r="B165" s="204" t="s">
        <v>785</v>
      </c>
      <c r="C165" s="1141" t="s">
        <v>786</v>
      </c>
      <c r="D165" s="1141"/>
      <c r="E165" s="1141"/>
      <c r="F165" s="207" t="s">
        <v>395</v>
      </c>
      <c r="G165" s="215">
        <v>110</v>
      </c>
      <c r="H165" s="207"/>
      <c r="I165" s="215">
        <v>110</v>
      </c>
      <c r="J165" s="204"/>
      <c r="K165" s="207"/>
      <c r="L165" s="208">
        <v>182.82</v>
      </c>
      <c r="M165" s="207"/>
      <c r="N165" s="210"/>
      <c r="Z165" s="193"/>
      <c r="AA165" s="200"/>
      <c r="AD165" s="109" t="s">
        <v>786</v>
      </c>
      <c r="AF165" s="200"/>
    </row>
    <row r="166" spans="1:37" s="108" customFormat="1" ht="22.5" customHeight="1">
      <c r="A166" s="205"/>
      <c r="B166" s="204" t="s">
        <v>787</v>
      </c>
      <c r="C166" s="1141" t="s">
        <v>788</v>
      </c>
      <c r="D166" s="1141"/>
      <c r="E166" s="1141"/>
      <c r="F166" s="207" t="s">
        <v>395</v>
      </c>
      <c r="G166" s="215">
        <v>69</v>
      </c>
      <c r="H166" s="207"/>
      <c r="I166" s="215">
        <v>69</v>
      </c>
      <c r="J166" s="204"/>
      <c r="K166" s="207"/>
      <c r="L166" s="208">
        <v>114.68</v>
      </c>
      <c r="M166" s="207"/>
      <c r="N166" s="210"/>
      <c r="Z166" s="193"/>
      <c r="AA166" s="200"/>
      <c r="AD166" s="109" t="s">
        <v>788</v>
      </c>
      <c r="AF166" s="200"/>
    </row>
    <row r="167" spans="1:37" s="108" customFormat="1" ht="12" customHeight="1">
      <c r="A167" s="216"/>
      <c r="B167" s="217"/>
      <c r="C167" s="1145" t="s">
        <v>398</v>
      </c>
      <c r="D167" s="1145"/>
      <c r="E167" s="1145"/>
      <c r="F167" s="196"/>
      <c r="G167" s="196"/>
      <c r="H167" s="196"/>
      <c r="I167" s="196"/>
      <c r="J167" s="198"/>
      <c r="K167" s="196"/>
      <c r="L167" s="218">
        <v>561.11</v>
      </c>
      <c r="M167" s="212"/>
      <c r="N167" s="199"/>
      <c r="Z167" s="193"/>
      <c r="AA167" s="200"/>
      <c r="AF167" s="200" t="s">
        <v>398</v>
      </c>
    </row>
    <row r="168" spans="1:37" s="108" customFormat="1" ht="22.5" customHeight="1">
      <c r="A168" s="194" t="s">
        <v>503</v>
      </c>
      <c r="B168" s="195" t="s">
        <v>1498</v>
      </c>
      <c r="C168" s="1145" t="s">
        <v>1499</v>
      </c>
      <c r="D168" s="1145"/>
      <c r="E168" s="1145"/>
      <c r="F168" s="196" t="s">
        <v>472</v>
      </c>
      <c r="G168" s="196"/>
      <c r="H168" s="196"/>
      <c r="I168" s="219">
        <v>0.15648000000000001</v>
      </c>
      <c r="J168" s="222">
        <v>7669.69</v>
      </c>
      <c r="K168" s="196"/>
      <c r="L168" s="222">
        <v>1200.1500000000001</v>
      </c>
      <c r="M168" s="196"/>
      <c r="N168" s="199"/>
      <c r="Z168" s="193"/>
      <c r="AA168" s="200" t="s">
        <v>1499</v>
      </c>
      <c r="AF168" s="200"/>
    </row>
    <row r="169" spans="1:37" s="108" customFormat="1" ht="12" customHeight="1">
      <c r="A169" s="216"/>
      <c r="B169" s="217"/>
      <c r="C169" s="1141" t="s">
        <v>409</v>
      </c>
      <c r="D169" s="1141"/>
      <c r="E169" s="1141"/>
      <c r="F169" s="1141"/>
      <c r="G169" s="1141"/>
      <c r="H169" s="1141"/>
      <c r="I169" s="1141"/>
      <c r="J169" s="1141"/>
      <c r="K169" s="1141"/>
      <c r="L169" s="1141"/>
      <c r="M169" s="1141"/>
      <c r="N169" s="1146"/>
      <c r="Z169" s="193"/>
      <c r="AA169" s="200"/>
      <c r="AF169" s="200"/>
      <c r="AG169" s="109" t="s">
        <v>409</v>
      </c>
    </row>
    <row r="170" spans="1:37" s="108" customFormat="1" ht="12" customHeight="1">
      <c r="A170" s="216"/>
      <c r="B170" s="217"/>
      <c r="C170" s="1145" t="s">
        <v>398</v>
      </c>
      <c r="D170" s="1145"/>
      <c r="E170" s="1145"/>
      <c r="F170" s="196"/>
      <c r="G170" s="196"/>
      <c r="H170" s="196"/>
      <c r="I170" s="196"/>
      <c r="J170" s="198"/>
      <c r="K170" s="196"/>
      <c r="L170" s="222">
        <v>1200.1500000000001</v>
      </c>
      <c r="M170" s="212"/>
      <c r="N170" s="199"/>
      <c r="Z170" s="193"/>
      <c r="AA170" s="200"/>
      <c r="AF170" s="200" t="s">
        <v>398</v>
      </c>
    </row>
    <row r="171" spans="1:37" s="108" customFormat="1" ht="1.5" customHeight="1">
      <c r="A171" s="224"/>
      <c r="B171" s="217"/>
      <c r="C171" s="217"/>
      <c r="D171" s="217"/>
      <c r="E171" s="217"/>
      <c r="F171" s="225"/>
      <c r="G171" s="225"/>
      <c r="H171" s="225"/>
      <c r="I171" s="225"/>
      <c r="J171" s="226"/>
      <c r="K171" s="225"/>
      <c r="L171" s="226"/>
      <c r="M171" s="207"/>
      <c r="N171" s="226"/>
      <c r="Z171" s="193"/>
      <c r="AA171" s="200"/>
      <c r="AF171" s="200"/>
    </row>
    <row r="172" spans="1:37" s="108" customFormat="1" ht="12" customHeight="1">
      <c r="A172" s="227"/>
      <c r="B172" s="198"/>
      <c r="C172" s="1145" t="s">
        <v>1500</v>
      </c>
      <c r="D172" s="1145"/>
      <c r="E172" s="1145"/>
      <c r="F172" s="1145"/>
      <c r="G172" s="1145"/>
      <c r="H172" s="1145"/>
      <c r="I172" s="1145"/>
      <c r="J172" s="1145"/>
      <c r="K172" s="1145"/>
      <c r="L172" s="228"/>
      <c r="M172" s="229"/>
      <c r="N172" s="230"/>
      <c r="Z172" s="193"/>
      <c r="AA172" s="200"/>
      <c r="AF172" s="200"/>
      <c r="AJ172" s="200" t="s">
        <v>1500</v>
      </c>
    </row>
    <row r="173" spans="1:37" s="108" customFormat="1" ht="12" customHeight="1">
      <c r="A173" s="231"/>
      <c r="B173" s="204"/>
      <c r="C173" s="1141" t="s">
        <v>416</v>
      </c>
      <c r="D173" s="1141"/>
      <c r="E173" s="1141"/>
      <c r="F173" s="1141"/>
      <c r="G173" s="1141"/>
      <c r="H173" s="1141"/>
      <c r="I173" s="1141"/>
      <c r="J173" s="1141"/>
      <c r="K173" s="1141"/>
      <c r="L173" s="232">
        <v>162400.81</v>
      </c>
      <c r="M173" s="233"/>
      <c r="N173" s="234"/>
      <c r="Z173" s="193"/>
      <c r="AA173" s="200"/>
      <c r="AF173" s="200"/>
      <c r="AJ173" s="200"/>
      <c r="AK173" s="109" t="s">
        <v>416</v>
      </c>
    </row>
    <row r="174" spans="1:37" s="108" customFormat="1" ht="12" customHeight="1">
      <c r="A174" s="231"/>
      <c r="B174" s="204"/>
      <c r="C174" s="1141" t="s">
        <v>417</v>
      </c>
      <c r="D174" s="1141"/>
      <c r="E174" s="1141"/>
      <c r="F174" s="1141"/>
      <c r="G174" s="1141"/>
      <c r="H174" s="1141"/>
      <c r="I174" s="1141"/>
      <c r="J174" s="1141"/>
      <c r="K174" s="1141"/>
      <c r="L174" s="236"/>
      <c r="M174" s="233"/>
      <c r="N174" s="234"/>
      <c r="Z174" s="193"/>
      <c r="AA174" s="200"/>
      <c r="AF174" s="200"/>
      <c r="AJ174" s="200"/>
      <c r="AK174" s="109" t="s">
        <v>417</v>
      </c>
    </row>
    <row r="175" spans="1:37" s="108" customFormat="1" ht="12" customHeight="1">
      <c r="A175" s="231"/>
      <c r="B175" s="204"/>
      <c r="C175" s="1141" t="s">
        <v>488</v>
      </c>
      <c r="D175" s="1141"/>
      <c r="E175" s="1141"/>
      <c r="F175" s="1141"/>
      <c r="G175" s="1141"/>
      <c r="H175" s="1141"/>
      <c r="I175" s="1141"/>
      <c r="J175" s="1141"/>
      <c r="K175" s="1141"/>
      <c r="L175" s="232">
        <v>2201.29</v>
      </c>
      <c r="M175" s="233"/>
      <c r="N175" s="234"/>
      <c r="Z175" s="193"/>
      <c r="AA175" s="200"/>
      <c r="AF175" s="200"/>
      <c r="AJ175" s="200"/>
      <c r="AK175" s="109" t="s">
        <v>488</v>
      </c>
    </row>
    <row r="176" spans="1:37" s="108" customFormat="1" ht="12" customHeight="1">
      <c r="A176" s="231"/>
      <c r="B176" s="204"/>
      <c r="C176" s="1141" t="s">
        <v>418</v>
      </c>
      <c r="D176" s="1141"/>
      <c r="E176" s="1141"/>
      <c r="F176" s="1141"/>
      <c r="G176" s="1141"/>
      <c r="H176" s="1141"/>
      <c r="I176" s="1141"/>
      <c r="J176" s="1141"/>
      <c r="K176" s="1141"/>
      <c r="L176" s="232">
        <v>3774.58</v>
      </c>
      <c r="M176" s="233"/>
      <c r="N176" s="234"/>
      <c r="Z176" s="193"/>
      <c r="AA176" s="200"/>
      <c r="AF176" s="200"/>
      <c r="AJ176" s="200"/>
      <c r="AK176" s="109" t="s">
        <v>418</v>
      </c>
    </row>
    <row r="177" spans="1:38" s="108" customFormat="1" ht="12" customHeight="1">
      <c r="A177" s="231"/>
      <c r="B177" s="204"/>
      <c r="C177" s="1141" t="s">
        <v>419</v>
      </c>
      <c r="D177" s="1141"/>
      <c r="E177" s="1141"/>
      <c r="F177" s="1141"/>
      <c r="G177" s="1141"/>
      <c r="H177" s="1141"/>
      <c r="I177" s="1141"/>
      <c r="J177" s="1141"/>
      <c r="K177" s="1141"/>
      <c r="L177" s="257">
        <v>426.81</v>
      </c>
      <c r="M177" s="233"/>
      <c r="N177" s="234"/>
      <c r="Z177" s="193"/>
      <c r="AA177" s="200"/>
      <c r="AF177" s="200"/>
      <c r="AJ177" s="200"/>
      <c r="AK177" s="109" t="s">
        <v>419</v>
      </c>
    </row>
    <row r="178" spans="1:38" s="108" customFormat="1" ht="12" customHeight="1">
      <c r="A178" s="231"/>
      <c r="B178" s="204"/>
      <c r="C178" s="1141" t="s">
        <v>420</v>
      </c>
      <c r="D178" s="1141"/>
      <c r="E178" s="1141"/>
      <c r="F178" s="1141"/>
      <c r="G178" s="1141"/>
      <c r="H178" s="1141"/>
      <c r="I178" s="1141"/>
      <c r="J178" s="1141"/>
      <c r="K178" s="1141"/>
      <c r="L178" s="232">
        <v>156424.94</v>
      </c>
      <c r="M178" s="233"/>
      <c r="N178" s="234"/>
      <c r="Z178" s="193"/>
      <c r="AA178" s="200"/>
      <c r="AF178" s="200"/>
      <c r="AJ178" s="200"/>
      <c r="AK178" s="109" t="s">
        <v>420</v>
      </c>
    </row>
    <row r="179" spans="1:38" s="108" customFormat="1" ht="12" customHeight="1">
      <c r="A179" s="231"/>
      <c r="B179" s="204"/>
      <c r="C179" s="1141" t="s">
        <v>421</v>
      </c>
      <c r="D179" s="1141"/>
      <c r="E179" s="1141"/>
      <c r="F179" s="1141"/>
      <c r="G179" s="1141"/>
      <c r="H179" s="1141"/>
      <c r="I179" s="1141"/>
      <c r="J179" s="1141"/>
      <c r="K179" s="1141"/>
      <c r="L179" s="232">
        <v>166799.01999999999</v>
      </c>
      <c r="M179" s="233"/>
      <c r="N179" s="234"/>
      <c r="Z179" s="193"/>
      <c r="AA179" s="200"/>
      <c r="AF179" s="200"/>
      <c r="AJ179" s="200"/>
      <c r="AK179" s="109" t="s">
        <v>421</v>
      </c>
    </row>
    <row r="180" spans="1:38" s="108" customFormat="1" ht="12" customHeight="1">
      <c r="A180" s="231"/>
      <c r="B180" s="204"/>
      <c r="C180" s="1141" t="s">
        <v>417</v>
      </c>
      <c r="D180" s="1141"/>
      <c r="E180" s="1141"/>
      <c r="F180" s="1141"/>
      <c r="G180" s="1141"/>
      <c r="H180" s="1141"/>
      <c r="I180" s="1141"/>
      <c r="J180" s="1141"/>
      <c r="K180" s="1141"/>
      <c r="L180" s="236"/>
      <c r="M180" s="233"/>
      <c r="N180" s="234"/>
      <c r="Z180" s="193"/>
      <c r="AA180" s="200"/>
      <c r="AF180" s="200"/>
      <c r="AJ180" s="200"/>
      <c r="AK180" s="109" t="s">
        <v>417</v>
      </c>
    </row>
    <row r="181" spans="1:38" s="108" customFormat="1" ht="12" customHeight="1">
      <c r="A181" s="231"/>
      <c r="B181" s="204"/>
      <c r="C181" s="1141" t="s">
        <v>489</v>
      </c>
      <c r="D181" s="1141"/>
      <c r="E181" s="1141"/>
      <c r="F181" s="1141"/>
      <c r="G181" s="1141"/>
      <c r="H181" s="1141"/>
      <c r="I181" s="1141"/>
      <c r="J181" s="1141"/>
      <c r="K181" s="1141"/>
      <c r="L181" s="232">
        <v>2201.29</v>
      </c>
      <c r="M181" s="233"/>
      <c r="N181" s="234"/>
      <c r="Z181" s="193"/>
      <c r="AA181" s="200"/>
      <c r="AF181" s="200"/>
      <c r="AJ181" s="200"/>
      <c r="AK181" s="109" t="s">
        <v>489</v>
      </c>
    </row>
    <row r="182" spans="1:38" s="108" customFormat="1" ht="12" customHeight="1">
      <c r="A182" s="231"/>
      <c r="B182" s="204"/>
      <c r="C182" s="1141" t="s">
        <v>490</v>
      </c>
      <c r="D182" s="1141"/>
      <c r="E182" s="1141"/>
      <c r="F182" s="1141"/>
      <c r="G182" s="1141"/>
      <c r="H182" s="1141"/>
      <c r="I182" s="1141"/>
      <c r="J182" s="1141"/>
      <c r="K182" s="1141"/>
      <c r="L182" s="232">
        <v>3774.58</v>
      </c>
      <c r="M182" s="233"/>
      <c r="N182" s="234"/>
      <c r="Z182" s="193"/>
      <c r="AA182" s="200"/>
      <c r="AF182" s="200"/>
      <c r="AJ182" s="200"/>
      <c r="AK182" s="109" t="s">
        <v>490</v>
      </c>
    </row>
    <row r="183" spans="1:38" s="108" customFormat="1" ht="12" customHeight="1">
      <c r="A183" s="231"/>
      <c r="B183" s="204"/>
      <c r="C183" s="1141" t="s">
        <v>491</v>
      </c>
      <c r="D183" s="1141"/>
      <c r="E183" s="1141"/>
      <c r="F183" s="1141"/>
      <c r="G183" s="1141"/>
      <c r="H183" s="1141"/>
      <c r="I183" s="1141"/>
      <c r="J183" s="1141"/>
      <c r="K183" s="1141"/>
      <c r="L183" s="257">
        <v>426.81</v>
      </c>
      <c r="M183" s="233"/>
      <c r="N183" s="234"/>
      <c r="Z183" s="193"/>
      <c r="AA183" s="200"/>
      <c r="AF183" s="200"/>
      <c r="AJ183" s="200"/>
      <c r="AK183" s="109" t="s">
        <v>491</v>
      </c>
    </row>
    <row r="184" spans="1:38" s="108" customFormat="1" ht="12" customHeight="1">
      <c r="A184" s="231"/>
      <c r="B184" s="204"/>
      <c r="C184" s="1141" t="s">
        <v>492</v>
      </c>
      <c r="D184" s="1141"/>
      <c r="E184" s="1141"/>
      <c r="F184" s="1141"/>
      <c r="G184" s="1141"/>
      <c r="H184" s="1141"/>
      <c r="I184" s="1141"/>
      <c r="J184" s="1141"/>
      <c r="K184" s="1141"/>
      <c r="L184" s="232">
        <v>156424.94</v>
      </c>
      <c r="M184" s="233"/>
      <c r="N184" s="234"/>
      <c r="Z184" s="193"/>
      <c r="AA184" s="200"/>
      <c r="AF184" s="200"/>
      <c r="AJ184" s="200"/>
      <c r="AK184" s="109" t="s">
        <v>492</v>
      </c>
    </row>
    <row r="185" spans="1:38" s="108" customFormat="1" ht="12" customHeight="1">
      <c r="A185" s="231"/>
      <c r="B185" s="204"/>
      <c r="C185" s="1141" t="s">
        <v>493</v>
      </c>
      <c r="D185" s="1141"/>
      <c r="E185" s="1141"/>
      <c r="F185" s="1141"/>
      <c r="G185" s="1141"/>
      <c r="H185" s="1141"/>
      <c r="I185" s="1141"/>
      <c r="J185" s="1141"/>
      <c r="K185" s="1141"/>
      <c r="L185" s="232">
        <v>2781.55</v>
      </c>
      <c r="M185" s="233"/>
      <c r="N185" s="234"/>
      <c r="Z185" s="193"/>
      <c r="AA185" s="200"/>
      <c r="AF185" s="200"/>
      <c r="AJ185" s="200"/>
      <c r="AK185" s="109" t="s">
        <v>493</v>
      </c>
    </row>
    <row r="186" spans="1:38" s="108" customFormat="1" ht="12" customHeight="1">
      <c r="A186" s="231"/>
      <c r="B186" s="204"/>
      <c r="C186" s="1141" t="s">
        <v>494</v>
      </c>
      <c r="D186" s="1141"/>
      <c r="E186" s="1141"/>
      <c r="F186" s="1141"/>
      <c r="G186" s="1141"/>
      <c r="H186" s="1141"/>
      <c r="I186" s="1141"/>
      <c r="J186" s="1141"/>
      <c r="K186" s="1141"/>
      <c r="L186" s="232">
        <v>1616.66</v>
      </c>
      <c r="M186" s="233"/>
      <c r="N186" s="234"/>
      <c r="Z186" s="193"/>
      <c r="AA186" s="200"/>
      <c r="AF186" s="200"/>
      <c r="AJ186" s="200"/>
      <c r="AK186" s="109" t="s">
        <v>494</v>
      </c>
    </row>
    <row r="187" spans="1:38" s="108" customFormat="1" ht="12" customHeight="1">
      <c r="A187" s="231"/>
      <c r="B187" s="204"/>
      <c r="C187" s="1141" t="s">
        <v>431</v>
      </c>
      <c r="D187" s="1141"/>
      <c r="E187" s="1141"/>
      <c r="F187" s="1141"/>
      <c r="G187" s="1141"/>
      <c r="H187" s="1141"/>
      <c r="I187" s="1141"/>
      <c r="J187" s="1141"/>
      <c r="K187" s="1141"/>
      <c r="L187" s="232">
        <v>2628.1</v>
      </c>
      <c r="M187" s="233"/>
      <c r="N187" s="234"/>
      <c r="Z187" s="193"/>
      <c r="AA187" s="200"/>
      <c r="AF187" s="200"/>
      <c r="AJ187" s="200"/>
      <c r="AK187" s="109" t="s">
        <v>431</v>
      </c>
    </row>
    <row r="188" spans="1:38" s="108" customFormat="1" ht="12" customHeight="1">
      <c r="A188" s="231"/>
      <c r="B188" s="204"/>
      <c r="C188" s="1141" t="s">
        <v>432</v>
      </c>
      <c r="D188" s="1141"/>
      <c r="E188" s="1141"/>
      <c r="F188" s="1141"/>
      <c r="G188" s="1141"/>
      <c r="H188" s="1141"/>
      <c r="I188" s="1141"/>
      <c r="J188" s="1141"/>
      <c r="K188" s="1141"/>
      <c r="L188" s="232">
        <v>2781.55</v>
      </c>
      <c r="M188" s="233"/>
      <c r="N188" s="234"/>
      <c r="Z188" s="193"/>
      <c r="AA188" s="200"/>
      <c r="AF188" s="200"/>
      <c r="AJ188" s="200"/>
      <c r="AK188" s="109" t="s">
        <v>432</v>
      </c>
    </row>
    <row r="189" spans="1:38" s="108" customFormat="1" ht="12" customHeight="1">
      <c r="A189" s="231"/>
      <c r="B189" s="204"/>
      <c r="C189" s="1141" t="s">
        <v>433</v>
      </c>
      <c r="D189" s="1141"/>
      <c r="E189" s="1141"/>
      <c r="F189" s="1141"/>
      <c r="G189" s="1141"/>
      <c r="H189" s="1141"/>
      <c r="I189" s="1141"/>
      <c r="J189" s="1141"/>
      <c r="K189" s="1141"/>
      <c r="L189" s="232">
        <v>1616.66</v>
      </c>
      <c r="M189" s="233"/>
      <c r="N189" s="234"/>
      <c r="Z189" s="193"/>
      <c r="AA189" s="200"/>
      <c r="AF189" s="200"/>
      <c r="AJ189" s="200"/>
      <c r="AK189" s="109" t="s">
        <v>433</v>
      </c>
    </row>
    <row r="190" spans="1:38" s="108" customFormat="1" ht="12" customHeight="1">
      <c r="A190" s="231"/>
      <c r="B190" s="226"/>
      <c r="C190" s="1142" t="s">
        <v>1501</v>
      </c>
      <c r="D190" s="1142"/>
      <c r="E190" s="1142"/>
      <c r="F190" s="1142"/>
      <c r="G190" s="1142"/>
      <c r="H190" s="1142"/>
      <c r="I190" s="1142"/>
      <c r="J190" s="1142"/>
      <c r="K190" s="1142"/>
      <c r="L190" s="239">
        <v>166799.01999999999</v>
      </c>
      <c r="M190" s="240"/>
      <c r="N190" s="253"/>
      <c r="Z190" s="193"/>
      <c r="AA190" s="200"/>
      <c r="AF190" s="200"/>
      <c r="AJ190" s="200"/>
      <c r="AL190" s="200" t="s">
        <v>1501</v>
      </c>
    </row>
    <row r="191" spans="1:38" s="108" customFormat="1" ht="12" customHeight="1">
      <c r="A191" s="1089" t="s">
        <v>1502</v>
      </c>
      <c r="B191" s="1090"/>
      <c r="C191" s="1090"/>
      <c r="D191" s="1090"/>
      <c r="E191" s="1090"/>
      <c r="F191" s="1090"/>
      <c r="G191" s="1090"/>
      <c r="H191" s="1090"/>
      <c r="I191" s="1090"/>
      <c r="J191" s="1090"/>
      <c r="K191" s="1090"/>
      <c r="L191" s="1090"/>
      <c r="M191" s="1090"/>
      <c r="N191" s="1095"/>
      <c r="Z191" s="193" t="s">
        <v>1502</v>
      </c>
      <c r="AA191" s="200"/>
      <c r="AF191" s="200"/>
      <c r="AJ191" s="200"/>
      <c r="AL191" s="200"/>
    </row>
    <row r="192" spans="1:38" s="108" customFormat="1" ht="33.75" customHeight="1">
      <c r="A192" s="194" t="s">
        <v>505</v>
      </c>
      <c r="B192" s="195" t="s">
        <v>1503</v>
      </c>
      <c r="C192" s="1145" t="s">
        <v>1504</v>
      </c>
      <c r="D192" s="1145"/>
      <c r="E192" s="1145"/>
      <c r="F192" s="196" t="s">
        <v>444</v>
      </c>
      <c r="G192" s="196"/>
      <c r="H192" s="196"/>
      <c r="I192" s="197">
        <v>7.1099999999999997E-2</v>
      </c>
      <c r="J192" s="198"/>
      <c r="K192" s="196"/>
      <c r="L192" s="198"/>
      <c r="M192" s="196"/>
      <c r="N192" s="199"/>
      <c r="Z192" s="193"/>
      <c r="AA192" s="200" t="s">
        <v>1504</v>
      </c>
      <c r="AF192" s="200"/>
      <c r="AJ192" s="200"/>
      <c r="AL192" s="200"/>
    </row>
    <row r="193" spans="1:38" s="108" customFormat="1" ht="12" customHeight="1">
      <c r="A193" s="201"/>
      <c r="B193" s="202"/>
      <c r="C193" s="1141" t="s">
        <v>2896</v>
      </c>
      <c r="D193" s="1141"/>
      <c r="E193" s="1141"/>
      <c r="F193" s="1141"/>
      <c r="G193" s="1141"/>
      <c r="H193" s="1141"/>
      <c r="I193" s="1141"/>
      <c r="J193" s="1141"/>
      <c r="K193" s="1141"/>
      <c r="L193" s="1141"/>
      <c r="M193" s="1141"/>
      <c r="N193" s="1146"/>
      <c r="Z193" s="193"/>
      <c r="AA193" s="200"/>
      <c r="AF193" s="200"/>
      <c r="AH193" s="109" t="s">
        <v>2896</v>
      </c>
      <c r="AJ193" s="200"/>
      <c r="AL193" s="200"/>
    </row>
    <row r="194" spans="1:38" s="108" customFormat="1" ht="33.75" customHeight="1">
      <c r="A194" s="203"/>
      <c r="B194" s="204" t="s">
        <v>385</v>
      </c>
      <c r="C194" s="1141" t="s">
        <v>386</v>
      </c>
      <c r="D194" s="1141"/>
      <c r="E194" s="1141"/>
      <c r="F194" s="1141"/>
      <c r="G194" s="1141"/>
      <c r="H194" s="1141"/>
      <c r="I194" s="1141"/>
      <c r="J194" s="1141"/>
      <c r="K194" s="1141"/>
      <c r="L194" s="1141"/>
      <c r="M194" s="1141"/>
      <c r="N194" s="1146"/>
      <c r="Z194" s="193"/>
      <c r="AA194" s="200"/>
      <c r="AB194" s="109" t="s">
        <v>386</v>
      </c>
      <c r="AF194" s="200"/>
      <c r="AJ194" s="200"/>
      <c r="AL194" s="200"/>
    </row>
    <row r="195" spans="1:38" s="108" customFormat="1" ht="12">
      <c r="A195" s="205"/>
      <c r="B195" s="206">
        <v>1</v>
      </c>
      <c r="C195" s="1141" t="s">
        <v>446</v>
      </c>
      <c r="D195" s="1141"/>
      <c r="E195" s="1141"/>
      <c r="F195" s="207"/>
      <c r="G195" s="207"/>
      <c r="H195" s="207"/>
      <c r="I195" s="207"/>
      <c r="J195" s="220">
        <v>5174.08</v>
      </c>
      <c r="K195" s="209">
        <v>1.25</v>
      </c>
      <c r="L195" s="208">
        <v>459.85</v>
      </c>
      <c r="M195" s="207"/>
      <c r="N195" s="210"/>
      <c r="Z195" s="193"/>
      <c r="AA195" s="200"/>
      <c r="AC195" s="109" t="s">
        <v>446</v>
      </c>
      <c r="AF195" s="200"/>
      <c r="AJ195" s="200"/>
      <c r="AL195" s="200"/>
    </row>
    <row r="196" spans="1:38" s="108" customFormat="1" ht="12">
      <c r="A196" s="205"/>
      <c r="B196" s="206">
        <v>2</v>
      </c>
      <c r="C196" s="1141" t="s">
        <v>387</v>
      </c>
      <c r="D196" s="1141"/>
      <c r="E196" s="1141"/>
      <c r="F196" s="207"/>
      <c r="G196" s="207"/>
      <c r="H196" s="207"/>
      <c r="I196" s="207"/>
      <c r="J196" s="220">
        <v>3593.66</v>
      </c>
      <c r="K196" s="209">
        <v>1.25</v>
      </c>
      <c r="L196" s="208">
        <v>319.39</v>
      </c>
      <c r="M196" s="207"/>
      <c r="N196" s="210"/>
      <c r="Z196" s="193"/>
      <c r="AA196" s="200"/>
      <c r="AC196" s="109" t="s">
        <v>387</v>
      </c>
      <c r="AF196" s="200"/>
      <c r="AJ196" s="200"/>
      <c r="AL196" s="200"/>
    </row>
    <row r="197" spans="1:38" s="108" customFormat="1" ht="12">
      <c r="A197" s="205"/>
      <c r="B197" s="206">
        <v>3</v>
      </c>
      <c r="C197" s="1141" t="s">
        <v>388</v>
      </c>
      <c r="D197" s="1141"/>
      <c r="E197" s="1141"/>
      <c r="F197" s="207"/>
      <c r="G197" s="207"/>
      <c r="H197" s="207"/>
      <c r="I197" s="207"/>
      <c r="J197" s="208">
        <v>476.62</v>
      </c>
      <c r="K197" s="209">
        <v>1.25</v>
      </c>
      <c r="L197" s="208">
        <v>42.36</v>
      </c>
      <c r="M197" s="207"/>
      <c r="N197" s="210"/>
      <c r="Z197" s="193"/>
      <c r="AA197" s="200"/>
      <c r="AC197" s="109" t="s">
        <v>388</v>
      </c>
      <c r="AF197" s="200"/>
      <c r="AJ197" s="200"/>
      <c r="AL197" s="200"/>
    </row>
    <row r="198" spans="1:38" s="108" customFormat="1" ht="12">
      <c r="A198" s="205"/>
      <c r="B198" s="206">
        <v>4</v>
      </c>
      <c r="C198" s="1141" t="s">
        <v>447</v>
      </c>
      <c r="D198" s="1141"/>
      <c r="E198" s="1141"/>
      <c r="F198" s="207"/>
      <c r="G198" s="207"/>
      <c r="H198" s="207"/>
      <c r="I198" s="207"/>
      <c r="J198" s="220">
        <v>6521.93</v>
      </c>
      <c r="K198" s="207"/>
      <c r="L198" s="208">
        <v>463.71</v>
      </c>
      <c r="M198" s="207"/>
      <c r="N198" s="210"/>
      <c r="Z198" s="193"/>
      <c r="AA198" s="200"/>
      <c r="AC198" s="109" t="s">
        <v>447</v>
      </c>
      <c r="AF198" s="200"/>
      <c r="AJ198" s="200"/>
      <c r="AL198" s="200"/>
    </row>
    <row r="199" spans="1:38" s="108" customFormat="1" ht="12">
      <c r="A199" s="205"/>
      <c r="B199" s="204"/>
      <c r="C199" s="1141" t="s">
        <v>448</v>
      </c>
      <c r="D199" s="1141"/>
      <c r="E199" s="1141"/>
      <c r="F199" s="207" t="s">
        <v>390</v>
      </c>
      <c r="G199" s="215">
        <v>592</v>
      </c>
      <c r="H199" s="209">
        <v>1.25</v>
      </c>
      <c r="I199" s="254">
        <v>52.613999999999997</v>
      </c>
      <c r="J199" s="204"/>
      <c r="K199" s="207"/>
      <c r="L199" s="204"/>
      <c r="M199" s="207"/>
      <c r="N199" s="210"/>
      <c r="Z199" s="193"/>
      <c r="AA199" s="200"/>
      <c r="AD199" s="109" t="s">
        <v>448</v>
      </c>
      <c r="AF199" s="200"/>
      <c r="AJ199" s="200"/>
      <c r="AL199" s="200"/>
    </row>
    <row r="200" spans="1:38" s="108" customFormat="1" ht="12">
      <c r="A200" s="205"/>
      <c r="B200" s="204"/>
      <c r="C200" s="1141" t="s">
        <v>389</v>
      </c>
      <c r="D200" s="1141"/>
      <c r="E200" s="1141"/>
      <c r="F200" s="207" t="s">
        <v>390</v>
      </c>
      <c r="G200" s="209">
        <v>35.72</v>
      </c>
      <c r="H200" s="209">
        <v>1.25</v>
      </c>
      <c r="I200" s="249">
        <v>3.1746150000000002</v>
      </c>
      <c r="J200" s="204"/>
      <c r="K200" s="207"/>
      <c r="L200" s="204"/>
      <c r="M200" s="207"/>
      <c r="N200" s="210"/>
      <c r="Z200" s="193"/>
      <c r="AA200" s="200"/>
      <c r="AD200" s="109" t="s">
        <v>389</v>
      </c>
      <c r="AF200" s="200"/>
      <c r="AJ200" s="200"/>
      <c r="AL200" s="200"/>
    </row>
    <row r="201" spans="1:38" s="108" customFormat="1" ht="12" customHeight="1">
      <c r="A201" s="205"/>
      <c r="B201" s="204"/>
      <c r="C201" s="1150" t="s">
        <v>391</v>
      </c>
      <c r="D201" s="1150"/>
      <c r="E201" s="1150"/>
      <c r="F201" s="212"/>
      <c r="G201" s="212"/>
      <c r="H201" s="212"/>
      <c r="I201" s="212"/>
      <c r="J201" s="221">
        <v>15289.67</v>
      </c>
      <c r="K201" s="212"/>
      <c r="L201" s="221">
        <v>1242.95</v>
      </c>
      <c r="M201" s="212"/>
      <c r="N201" s="214"/>
      <c r="Z201" s="193"/>
      <c r="AA201" s="200"/>
      <c r="AE201" s="109" t="s">
        <v>391</v>
      </c>
      <c r="AF201" s="200"/>
      <c r="AJ201" s="200"/>
      <c r="AL201" s="200"/>
    </row>
    <row r="202" spans="1:38" s="108" customFormat="1" ht="12">
      <c r="A202" s="205"/>
      <c r="B202" s="204"/>
      <c r="C202" s="1141" t="s">
        <v>392</v>
      </c>
      <c r="D202" s="1141"/>
      <c r="E202" s="1141"/>
      <c r="F202" s="207"/>
      <c r="G202" s="207"/>
      <c r="H202" s="207"/>
      <c r="I202" s="207"/>
      <c r="J202" s="204"/>
      <c r="K202" s="207"/>
      <c r="L202" s="208">
        <v>502.21</v>
      </c>
      <c r="M202" s="207"/>
      <c r="N202" s="210"/>
      <c r="Z202" s="193"/>
      <c r="AA202" s="200"/>
      <c r="AD202" s="109" t="s">
        <v>392</v>
      </c>
      <c r="AF202" s="200"/>
      <c r="AJ202" s="200"/>
      <c r="AL202" s="200"/>
    </row>
    <row r="203" spans="1:38" s="108" customFormat="1" ht="33.75" customHeight="1">
      <c r="A203" s="205"/>
      <c r="B203" s="204" t="s">
        <v>576</v>
      </c>
      <c r="C203" s="1141" t="s">
        <v>577</v>
      </c>
      <c r="D203" s="1141"/>
      <c r="E203" s="1141"/>
      <c r="F203" s="207" t="s">
        <v>395</v>
      </c>
      <c r="G203" s="215">
        <v>102</v>
      </c>
      <c r="H203" s="207"/>
      <c r="I203" s="215">
        <v>102</v>
      </c>
      <c r="J203" s="204"/>
      <c r="K203" s="207"/>
      <c r="L203" s="208">
        <v>512.25</v>
      </c>
      <c r="M203" s="207"/>
      <c r="N203" s="210"/>
      <c r="Z203" s="193"/>
      <c r="AA203" s="200"/>
      <c r="AD203" s="109" t="s">
        <v>577</v>
      </c>
      <c r="AF203" s="200"/>
      <c r="AJ203" s="200"/>
      <c r="AL203" s="200"/>
    </row>
    <row r="204" spans="1:38" s="108" customFormat="1" ht="33.75" customHeight="1">
      <c r="A204" s="205"/>
      <c r="B204" s="204" t="s">
        <v>578</v>
      </c>
      <c r="C204" s="1141" t="s">
        <v>579</v>
      </c>
      <c r="D204" s="1141"/>
      <c r="E204" s="1141"/>
      <c r="F204" s="207" t="s">
        <v>395</v>
      </c>
      <c r="G204" s="215">
        <v>58</v>
      </c>
      <c r="H204" s="207"/>
      <c r="I204" s="215">
        <v>58</v>
      </c>
      <c r="J204" s="204"/>
      <c r="K204" s="207"/>
      <c r="L204" s="208">
        <v>291.27999999999997</v>
      </c>
      <c r="M204" s="207"/>
      <c r="N204" s="210"/>
      <c r="Z204" s="193"/>
      <c r="AA204" s="200"/>
      <c r="AD204" s="109" t="s">
        <v>579</v>
      </c>
      <c r="AF204" s="200"/>
      <c r="AJ204" s="200"/>
      <c r="AL204" s="200"/>
    </row>
    <row r="205" spans="1:38" s="108" customFormat="1" ht="12" customHeight="1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22">
        <v>2046.48</v>
      </c>
      <c r="M205" s="212"/>
      <c r="N205" s="199"/>
      <c r="Z205" s="193"/>
      <c r="AA205" s="200"/>
      <c r="AF205" s="200" t="s">
        <v>398</v>
      </c>
      <c r="AJ205" s="200"/>
      <c r="AL205" s="200"/>
    </row>
    <row r="206" spans="1:38" s="108" customFormat="1" ht="22.5" customHeight="1">
      <c r="A206" s="194" t="s">
        <v>514</v>
      </c>
      <c r="B206" s="195" t="s">
        <v>898</v>
      </c>
      <c r="C206" s="1145" t="s">
        <v>899</v>
      </c>
      <c r="D206" s="1145"/>
      <c r="E206" s="1145"/>
      <c r="F206" s="196" t="s">
        <v>408</v>
      </c>
      <c r="G206" s="196"/>
      <c r="H206" s="196"/>
      <c r="I206" s="219">
        <v>7.2166499999999996</v>
      </c>
      <c r="J206" s="218">
        <v>725.69</v>
      </c>
      <c r="K206" s="196"/>
      <c r="L206" s="222">
        <v>5237.05</v>
      </c>
      <c r="M206" s="196"/>
      <c r="N206" s="199"/>
      <c r="Z206" s="193"/>
      <c r="AA206" s="200" t="s">
        <v>899</v>
      </c>
      <c r="AF206" s="200"/>
      <c r="AJ206" s="200"/>
      <c r="AL206" s="200"/>
    </row>
    <row r="207" spans="1:38" s="108" customFormat="1" ht="12" customHeight="1">
      <c r="A207" s="216"/>
      <c r="B207" s="217"/>
      <c r="C207" s="1141" t="s">
        <v>409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F207" s="200"/>
      <c r="AG207" s="109" t="s">
        <v>409</v>
      </c>
      <c r="AJ207" s="200"/>
      <c r="AL207" s="200"/>
    </row>
    <row r="208" spans="1:38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22">
        <v>5237.05</v>
      </c>
      <c r="M208" s="212"/>
      <c r="N208" s="199"/>
      <c r="Z208" s="193"/>
      <c r="AA208" s="200"/>
      <c r="AF208" s="200" t="s">
        <v>398</v>
      </c>
      <c r="AJ208" s="200"/>
      <c r="AL208" s="200"/>
    </row>
    <row r="209" spans="1:38" s="108" customFormat="1" ht="12" customHeight="1">
      <c r="A209" s="194" t="s">
        <v>517</v>
      </c>
      <c r="B209" s="195" t="s">
        <v>1474</v>
      </c>
      <c r="C209" s="1145" t="s">
        <v>1475</v>
      </c>
      <c r="D209" s="1145"/>
      <c r="E209" s="1145"/>
      <c r="F209" s="196" t="s">
        <v>408</v>
      </c>
      <c r="G209" s="196"/>
      <c r="H209" s="196"/>
      <c r="I209" s="247">
        <v>7.11</v>
      </c>
      <c r="J209" s="218">
        <v>6.46</v>
      </c>
      <c r="K209" s="196"/>
      <c r="L209" s="218">
        <v>45.93</v>
      </c>
      <c r="M209" s="196"/>
      <c r="N209" s="199"/>
      <c r="Z209" s="193"/>
      <c r="AA209" s="200" t="s">
        <v>1475</v>
      </c>
      <c r="AF209" s="200"/>
      <c r="AJ209" s="200"/>
      <c r="AL209" s="200"/>
    </row>
    <row r="210" spans="1:38" s="108" customFormat="1" ht="12" customHeight="1">
      <c r="A210" s="216"/>
      <c r="B210" s="217"/>
      <c r="C210" s="1141" t="s">
        <v>409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F210" s="200"/>
      <c r="AG210" s="109" t="s">
        <v>409</v>
      </c>
      <c r="AJ210" s="200"/>
      <c r="AL210" s="200"/>
    </row>
    <row r="211" spans="1:38" s="108" customFormat="1" ht="12" customHeight="1">
      <c r="A211" s="201"/>
      <c r="B211" s="202"/>
      <c r="C211" s="1141" t="s">
        <v>1506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F211" s="200"/>
      <c r="AI211" s="109" t="s">
        <v>1506</v>
      </c>
      <c r="AJ211" s="200"/>
      <c r="AL211" s="200"/>
    </row>
    <row r="212" spans="1:38" s="108" customFormat="1" ht="12" customHeight="1">
      <c r="A212" s="216"/>
      <c r="B212" s="217"/>
      <c r="C212" s="1145" t="s">
        <v>398</v>
      </c>
      <c r="D212" s="1145"/>
      <c r="E212" s="1145"/>
      <c r="F212" s="196"/>
      <c r="G212" s="196"/>
      <c r="H212" s="196"/>
      <c r="I212" s="196"/>
      <c r="J212" s="198"/>
      <c r="K212" s="196"/>
      <c r="L212" s="218">
        <v>45.93</v>
      </c>
      <c r="M212" s="212"/>
      <c r="N212" s="199"/>
      <c r="Z212" s="193"/>
      <c r="AA212" s="200"/>
      <c r="AF212" s="200" t="s">
        <v>398</v>
      </c>
      <c r="AJ212" s="200"/>
      <c r="AL212" s="200"/>
    </row>
    <row r="213" spans="1:38" s="108" customFormat="1" ht="12" customHeight="1">
      <c r="A213" s="194" t="s">
        <v>519</v>
      </c>
      <c r="B213" s="195" t="s">
        <v>1477</v>
      </c>
      <c r="C213" s="1145" t="s">
        <v>1478</v>
      </c>
      <c r="D213" s="1145"/>
      <c r="E213" s="1145"/>
      <c r="F213" s="196" t="s">
        <v>472</v>
      </c>
      <c r="G213" s="196"/>
      <c r="H213" s="196"/>
      <c r="I213" s="223">
        <v>0.94399999999999995</v>
      </c>
      <c r="J213" s="222">
        <v>8200</v>
      </c>
      <c r="K213" s="196"/>
      <c r="L213" s="222">
        <v>7740.8</v>
      </c>
      <c r="M213" s="196"/>
      <c r="N213" s="199"/>
      <c r="Z213" s="193"/>
      <c r="AA213" s="200" t="s">
        <v>1478</v>
      </c>
      <c r="AF213" s="200"/>
      <c r="AJ213" s="200"/>
      <c r="AL213" s="200"/>
    </row>
    <row r="214" spans="1:38" s="108" customFormat="1" ht="12" customHeight="1">
      <c r="A214" s="216"/>
      <c r="B214" s="217"/>
      <c r="C214" s="1141" t="s">
        <v>409</v>
      </c>
      <c r="D214" s="1141"/>
      <c r="E214" s="1141"/>
      <c r="F214" s="1141"/>
      <c r="G214" s="1141"/>
      <c r="H214" s="1141"/>
      <c r="I214" s="1141"/>
      <c r="J214" s="1141"/>
      <c r="K214" s="1141"/>
      <c r="L214" s="1141"/>
      <c r="M214" s="1141"/>
      <c r="N214" s="1146"/>
      <c r="Z214" s="193"/>
      <c r="AA214" s="200"/>
      <c r="AF214" s="200"/>
      <c r="AG214" s="109" t="s">
        <v>409</v>
      </c>
      <c r="AJ214" s="200"/>
      <c r="AL214" s="200"/>
    </row>
    <row r="215" spans="1:38" s="108" customFormat="1" ht="12" customHeight="1">
      <c r="A215" s="201"/>
      <c r="B215" s="202"/>
      <c r="C215" s="1141" t="s">
        <v>2897</v>
      </c>
      <c r="D215" s="1141"/>
      <c r="E215" s="1141"/>
      <c r="F215" s="1141"/>
      <c r="G215" s="1141"/>
      <c r="H215" s="1141"/>
      <c r="I215" s="1141"/>
      <c r="J215" s="1141"/>
      <c r="K215" s="1141"/>
      <c r="L215" s="1141"/>
      <c r="M215" s="1141"/>
      <c r="N215" s="1146"/>
      <c r="Z215" s="193"/>
      <c r="AA215" s="200"/>
      <c r="AF215" s="200"/>
      <c r="AH215" s="109" t="s">
        <v>2897</v>
      </c>
      <c r="AJ215" s="200"/>
      <c r="AL215" s="200"/>
    </row>
    <row r="216" spans="1:38" s="108" customFormat="1" ht="12" customHeight="1">
      <c r="A216" s="216"/>
      <c r="B216" s="217"/>
      <c r="C216" s="1145" t="s">
        <v>398</v>
      </c>
      <c r="D216" s="1145"/>
      <c r="E216" s="1145"/>
      <c r="F216" s="196"/>
      <c r="G216" s="196"/>
      <c r="H216" s="196"/>
      <c r="I216" s="196"/>
      <c r="J216" s="198"/>
      <c r="K216" s="196"/>
      <c r="L216" s="222">
        <v>7740.8</v>
      </c>
      <c r="M216" s="212"/>
      <c r="N216" s="199"/>
      <c r="Z216" s="193"/>
      <c r="AA216" s="200"/>
      <c r="AF216" s="200" t="s">
        <v>398</v>
      </c>
      <c r="AJ216" s="200"/>
      <c r="AL216" s="200"/>
    </row>
    <row r="217" spans="1:38" s="108" customFormat="1" ht="1.5" customHeight="1">
      <c r="A217" s="224"/>
      <c r="B217" s="217"/>
      <c r="C217" s="217"/>
      <c r="D217" s="217"/>
      <c r="E217" s="217"/>
      <c r="F217" s="225"/>
      <c r="G217" s="225"/>
      <c r="H217" s="225"/>
      <c r="I217" s="225"/>
      <c r="J217" s="226"/>
      <c r="K217" s="225"/>
      <c r="L217" s="226"/>
      <c r="M217" s="207"/>
      <c r="N217" s="226"/>
      <c r="Z217" s="193"/>
      <c r="AA217" s="200"/>
      <c r="AF217" s="200"/>
      <c r="AJ217" s="200"/>
      <c r="AL217" s="200"/>
    </row>
    <row r="218" spans="1:38" s="108" customFormat="1" ht="12" customHeight="1">
      <c r="A218" s="227"/>
      <c r="B218" s="198"/>
      <c r="C218" s="1145" t="s">
        <v>1508</v>
      </c>
      <c r="D218" s="1145"/>
      <c r="E218" s="1145"/>
      <c r="F218" s="1145"/>
      <c r="G218" s="1145"/>
      <c r="H218" s="1145"/>
      <c r="I218" s="1145"/>
      <c r="J218" s="1145"/>
      <c r="K218" s="1145"/>
      <c r="L218" s="228"/>
      <c r="M218" s="229"/>
      <c r="N218" s="230"/>
      <c r="Z218" s="193"/>
      <c r="AA218" s="200"/>
      <c r="AF218" s="200"/>
      <c r="AJ218" s="200" t="s">
        <v>1508</v>
      </c>
      <c r="AL218" s="200"/>
    </row>
    <row r="219" spans="1:38" s="108" customFormat="1" ht="12" customHeight="1">
      <c r="A219" s="231"/>
      <c r="B219" s="204"/>
      <c r="C219" s="1141" t="s">
        <v>416</v>
      </c>
      <c r="D219" s="1141"/>
      <c r="E219" s="1141"/>
      <c r="F219" s="1141"/>
      <c r="G219" s="1141"/>
      <c r="H219" s="1141"/>
      <c r="I219" s="1141"/>
      <c r="J219" s="1141"/>
      <c r="K219" s="1141"/>
      <c r="L219" s="232">
        <v>14266.73</v>
      </c>
      <c r="M219" s="233"/>
      <c r="N219" s="234"/>
      <c r="Z219" s="193"/>
      <c r="AA219" s="200"/>
      <c r="AF219" s="200"/>
      <c r="AJ219" s="200"/>
      <c r="AK219" s="109" t="s">
        <v>416</v>
      </c>
      <c r="AL219" s="200"/>
    </row>
    <row r="220" spans="1:38" s="108" customFormat="1" ht="12" customHeight="1">
      <c r="A220" s="231"/>
      <c r="B220" s="204"/>
      <c r="C220" s="1141" t="s">
        <v>417</v>
      </c>
      <c r="D220" s="1141"/>
      <c r="E220" s="1141"/>
      <c r="F220" s="1141"/>
      <c r="G220" s="1141"/>
      <c r="H220" s="1141"/>
      <c r="I220" s="1141"/>
      <c r="J220" s="1141"/>
      <c r="K220" s="1141"/>
      <c r="L220" s="236"/>
      <c r="M220" s="233"/>
      <c r="N220" s="234"/>
      <c r="Z220" s="193"/>
      <c r="AA220" s="200"/>
      <c r="AF220" s="200"/>
      <c r="AJ220" s="200"/>
      <c r="AK220" s="109" t="s">
        <v>417</v>
      </c>
      <c r="AL220" s="200"/>
    </row>
    <row r="221" spans="1:38" s="108" customFormat="1" ht="12" customHeight="1">
      <c r="A221" s="231"/>
      <c r="B221" s="204"/>
      <c r="C221" s="1141" t="s">
        <v>488</v>
      </c>
      <c r="D221" s="1141"/>
      <c r="E221" s="1141"/>
      <c r="F221" s="1141"/>
      <c r="G221" s="1141"/>
      <c r="H221" s="1141"/>
      <c r="I221" s="1141"/>
      <c r="J221" s="1141"/>
      <c r="K221" s="1141"/>
      <c r="L221" s="257">
        <v>459.85</v>
      </c>
      <c r="M221" s="233"/>
      <c r="N221" s="234"/>
      <c r="Z221" s="193"/>
      <c r="AA221" s="200"/>
      <c r="AF221" s="200"/>
      <c r="AJ221" s="200"/>
      <c r="AK221" s="109" t="s">
        <v>488</v>
      </c>
      <c r="AL221" s="200"/>
    </row>
    <row r="222" spans="1:38" s="108" customFormat="1" ht="12" customHeight="1">
      <c r="A222" s="231"/>
      <c r="B222" s="204"/>
      <c r="C222" s="1141" t="s">
        <v>418</v>
      </c>
      <c r="D222" s="1141"/>
      <c r="E222" s="1141"/>
      <c r="F222" s="1141"/>
      <c r="G222" s="1141"/>
      <c r="H222" s="1141"/>
      <c r="I222" s="1141"/>
      <c r="J222" s="1141"/>
      <c r="K222" s="1141"/>
      <c r="L222" s="257">
        <v>319.39</v>
      </c>
      <c r="M222" s="233"/>
      <c r="N222" s="234"/>
      <c r="Z222" s="193"/>
      <c r="AA222" s="200"/>
      <c r="AF222" s="200"/>
      <c r="AJ222" s="200"/>
      <c r="AK222" s="109" t="s">
        <v>418</v>
      </c>
      <c r="AL222" s="200"/>
    </row>
    <row r="223" spans="1:38" s="108" customFormat="1" ht="12" customHeight="1">
      <c r="A223" s="231"/>
      <c r="B223" s="204"/>
      <c r="C223" s="1141" t="s">
        <v>419</v>
      </c>
      <c r="D223" s="1141"/>
      <c r="E223" s="1141"/>
      <c r="F223" s="1141"/>
      <c r="G223" s="1141"/>
      <c r="H223" s="1141"/>
      <c r="I223" s="1141"/>
      <c r="J223" s="1141"/>
      <c r="K223" s="1141"/>
      <c r="L223" s="257">
        <v>42.36</v>
      </c>
      <c r="M223" s="233"/>
      <c r="N223" s="234"/>
      <c r="Z223" s="193"/>
      <c r="AA223" s="200"/>
      <c r="AF223" s="200"/>
      <c r="AJ223" s="200"/>
      <c r="AK223" s="109" t="s">
        <v>419</v>
      </c>
      <c r="AL223" s="200"/>
    </row>
    <row r="224" spans="1:38" s="108" customFormat="1" ht="12" customHeight="1">
      <c r="A224" s="231"/>
      <c r="B224" s="204"/>
      <c r="C224" s="1141" t="s">
        <v>420</v>
      </c>
      <c r="D224" s="1141"/>
      <c r="E224" s="1141"/>
      <c r="F224" s="1141"/>
      <c r="G224" s="1141"/>
      <c r="H224" s="1141"/>
      <c r="I224" s="1141"/>
      <c r="J224" s="1141"/>
      <c r="K224" s="1141"/>
      <c r="L224" s="232">
        <v>13487.49</v>
      </c>
      <c r="M224" s="233"/>
      <c r="N224" s="234"/>
      <c r="Z224" s="193"/>
      <c r="AA224" s="200"/>
      <c r="AF224" s="200"/>
      <c r="AJ224" s="200"/>
      <c r="AK224" s="109" t="s">
        <v>420</v>
      </c>
      <c r="AL224" s="200"/>
    </row>
    <row r="225" spans="1:38" s="108" customFormat="1" ht="12" customHeight="1">
      <c r="A225" s="231"/>
      <c r="B225" s="204"/>
      <c r="C225" s="1141" t="s">
        <v>421</v>
      </c>
      <c r="D225" s="1141"/>
      <c r="E225" s="1141"/>
      <c r="F225" s="1141"/>
      <c r="G225" s="1141"/>
      <c r="H225" s="1141"/>
      <c r="I225" s="1141"/>
      <c r="J225" s="1141"/>
      <c r="K225" s="1141"/>
      <c r="L225" s="232">
        <v>15070.26</v>
      </c>
      <c r="M225" s="233"/>
      <c r="N225" s="234"/>
      <c r="Z225" s="193"/>
      <c r="AA225" s="200"/>
      <c r="AF225" s="200"/>
      <c r="AJ225" s="200"/>
      <c r="AK225" s="109" t="s">
        <v>421</v>
      </c>
      <c r="AL225" s="200"/>
    </row>
    <row r="226" spans="1:38" s="108" customFormat="1" ht="12" customHeight="1">
      <c r="A226" s="231"/>
      <c r="B226" s="204"/>
      <c r="C226" s="1141" t="s">
        <v>417</v>
      </c>
      <c r="D226" s="1141"/>
      <c r="E226" s="1141"/>
      <c r="F226" s="1141"/>
      <c r="G226" s="1141"/>
      <c r="H226" s="1141"/>
      <c r="I226" s="1141"/>
      <c r="J226" s="1141"/>
      <c r="K226" s="1141"/>
      <c r="L226" s="236"/>
      <c r="M226" s="233"/>
      <c r="N226" s="234"/>
      <c r="Z226" s="193"/>
      <c r="AA226" s="200"/>
      <c r="AF226" s="200"/>
      <c r="AJ226" s="200"/>
      <c r="AK226" s="109" t="s">
        <v>417</v>
      </c>
      <c r="AL226" s="200"/>
    </row>
    <row r="227" spans="1:38" s="108" customFormat="1" ht="12" customHeight="1">
      <c r="A227" s="231"/>
      <c r="B227" s="204"/>
      <c r="C227" s="1141" t="s">
        <v>489</v>
      </c>
      <c r="D227" s="1141"/>
      <c r="E227" s="1141"/>
      <c r="F227" s="1141"/>
      <c r="G227" s="1141"/>
      <c r="H227" s="1141"/>
      <c r="I227" s="1141"/>
      <c r="J227" s="1141"/>
      <c r="K227" s="1141"/>
      <c r="L227" s="257">
        <v>459.85</v>
      </c>
      <c r="M227" s="233"/>
      <c r="N227" s="234"/>
      <c r="Z227" s="193"/>
      <c r="AA227" s="200"/>
      <c r="AF227" s="200"/>
      <c r="AJ227" s="200"/>
      <c r="AK227" s="109" t="s">
        <v>489</v>
      </c>
      <c r="AL227" s="200"/>
    </row>
    <row r="228" spans="1:38" s="108" customFormat="1" ht="12" customHeight="1">
      <c r="A228" s="231"/>
      <c r="B228" s="204"/>
      <c r="C228" s="1141" t="s">
        <v>490</v>
      </c>
      <c r="D228" s="1141"/>
      <c r="E228" s="1141"/>
      <c r="F228" s="1141"/>
      <c r="G228" s="1141"/>
      <c r="H228" s="1141"/>
      <c r="I228" s="1141"/>
      <c r="J228" s="1141"/>
      <c r="K228" s="1141"/>
      <c r="L228" s="257">
        <v>319.39</v>
      </c>
      <c r="M228" s="233"/>
      <c r="N228" s="234"/>
      <c r="Z228" s="193"/>
      <c r="AA228" s="200"/>
      <c r="AF228" s="200"/>
      <c r="AJ228" s="200"/>
      <c r="AK228" s="109" t="s">
        <v>490</v>
      </c>
      <c r="AL228" s="200"/>
    </row>
    <row r="229" spans="1:38" s="108" customFormat="1" ht="12" customHeight="1">
      <c r="A229" s="231"/>
      <c r="B229" s="204"/>
      <c r="C229" s="1141" t="s">
        <v>491</v>
      </c>
      <c r="D229" s="1141"/>
      <c r="E229" s="1141"/>
      <c r="F229" s="1141"/>
      <c r="G229" s="1141"/>
      <c r="H229" s="1141"/>
      <c r="I229" s="1141"/>
      <c r="J229" s="1141"/>
      <c r="K229" s="1141"/>
      <c r="L229" s="257">
        <v>42.36</v>
      </c>
      <c r="M229" s="233"/>
      <c r="N229" s="234"/>
      <c r="Z229" s="193"/>
      <c r="AA229" s="200"/>
      <c r="AF229" s="200"/>
      <c r="AJ229" s="200"/>
      <c r="AK229" s="109" t="s">
        <v>491</v>
      </c>
      <c r="AL229" s="200"/>
    </row>
    <row r="230" spans="1:38" s="108" customFormat="1" ht="12" customHeight="1">
      <c r="A230" s="231"/>
      <c r="B230" s="204"/>
      <c r="C230" s="1141" t="s">
        <v>492</v>
      </c>
      <c r="D230" s="1141"/>
      <c r="E230" s="1141"/>
      <c r="F230" s="1141"/>
      <c r="G230" s="1141"/>
      <c r="H230" s="1141"/>
      <c r="I230" s="1141"/>
      <c r="J230" s="1141"/>
      <c r="K230" s="1141"/>
      <c r="L230" s="232">
        <v>13487.49</v>
      </c>
      <c r="M230" s="233"/>
      <c r="N230" s="234"/>
      <c r="Z230" s="193"/>
      <c r="AA230" s="200"/>
      <c r="AF230" s="200"/>
      <c r="AJ230" s="200"/>
      <c r="AK230" s="109" t="s">
        <v>492</v>
      </c>
      <c r="AL230" s="200"/>
    </row>
    <row r="231" spans="1:38" s="108" customFormat="1" ht="12" customHeight="1">
      <c r="A231" s="231"/>
      <c r="B231" s="204"/>
      <c r="C231" s="1141" t="s">
        <v>493</v>
      </c>
      <c r="D231" s="1141"/>
      <c r="E231" s="1141"/>
      <c r="F231" s="1141"/>
      <c r="G231" s="1141"/>
      <c r="H231" s="1141"/>
      <c r="I231" s="1141"/>
      <c r="J231" s="1141"/>
      <c r="K231" s="1141"/>
      <c r="L231" s="257">
        <v>512.25</v>
      </c>
      <c r="M231" s="233"/>
      <c r="N231" s="234"/>
      <c r="Z231" s="193"/>
      <c r="AA231" s="200"/>
      <c r="AF231" s="200"/>
      <c r="AJ231" s="200"/>
      <c r="AK231" s="109" t="s">
        <v>493</v>
      </c>
      <c r="AL231" s="200"/>
    </row>
    <row r="232" spans="1:38" s="108" customFormat="1" ht="12" customHeight="1">
      <c r="A232" s="231"/>
      <c r="B232" s="204"/>
      <c r="C232" s="1141" t="s">
        <v>494</v>
      </c>
      <c r="D232" s="1141"/>
      <c r="E232" s="1141"/>
      <c r="F232" s="1141"/>
      <c r="G232" s="1141"/>
      <c r="H232" s="1141"/>
      <c r="I232" s="1141"/>
      <c r="J232" s="1141"/>
      <c r="K232" s="1141"/>
      <c r="L232" s="257">
        <v>291.27999999999997</v>
      </c>
      <c r="M232" s="233"/>
      <c r="N232" s="234"/>
      <c r="Z232" s="193"/>
      <c r="AA232" s="200"/>
      <c r="AF232" s="200"/>
      <c r="AJ232" s="200"/>
      <c r="AK232" s="109" t="s">
        <v>494</v>
      </c>
      <c r="AL232" s="200"/>
    </row>
    <row r="233" spans="1:38" s="108" customFormat="1" ht="12" customHeight="1">
      <c r="A233" s="231"/>
      <c r="B233" s="204"/>
      <c r="C233" s="1141" t="s">
        <v>431</v>
      </c>
      <c r="D233" s="1141"/>
      <c r="E233" s="1141"/>
      <c r="F233" s="1141"/>
      <c r="G233" s="1141"/>
      <c r="H233" s="1141"/>
      <c r="I233" s="1141"/>
      <c r="J233" s="1141"/>
      <c r="K233" s="1141"/>
      <c r="L233" s="257">
        <v>502.21</v>
      </c>
      <c r="M233" s="233"/>
      <c r="N233" s="234"/>
      <c r="Z233" s="193"/>
      <c r="AA233" s="200"/>
      <c r="AF233" s="200"/>
      <c r="AJ233" s="200"/>
      <c r="AK233" s="109" t="s">
        <v>431</v>
      </c>
      <c r="AL233" s="200"/>
    </row>
    <row r="234" spans="1:38" s="108" customFormat="1" ht="12" customHeight="1">
      <c r="A234" s="231"/>
      <c r="B234" s="204"/>
      <c r="C234" s="1141" t="s">
        <v>432</v>
      </c>
      <c r="D234" s="1141"/>
      <c r="E234" s="1141"/>
      <c r="F234" s="1141"/>
      <c r="G234" s="1141"/>
      <c r="H234" s="1141"/>
      <c r="I234" s="1141"/>
      <c r="J234" s="1141"/>
      <c r="K234" s="1141"/>
      <c r="L234" s="257">
        <v>512.25</v>
      </c>
      <c r="M234" s="233"/>
      <c r="N234" s="234"/>
      <c r="Z234" s="193"/>
      <c r="AA234" s="200"/>
      <c r="AF234" s="200"/>
      <c r="AJ234" s="200"/>
      <c r="AK234" s="109" t="s">
        <v>432</v>
      </c>
      <c r="AL234" s="200"/>
    </row>
    <row r="235" spans="1:38" s="108" customFormat="1" ht="12" customHeight="1">
      <c r="A235" s="231"/>
      <c r="B235" s="204"/>
      <c r="C235" s="1141" t="s">
        <v>433</v>
      </c>
      <c r="D235" s="1141"/>
      <c r="E235" s="1141"/>
      <c r="F235" s="1141"/>
      <c r="G235" s="1141"/>
      <c r="H235" s="1141"/>
      <c r="I235" s="1141"/>
      <c r="J235" s="1141"/>
      <c r="K235" s="1141"/>
      <c r="L235" s="257">
        <v>291.27999999999997</v>
      </c>
      <c r="M235" s="233"/>
      <c r="N235" s="234"/>
      <c r="Z235" s="193"/>
      <c r="AA235" s="200"/>
      <c r="AF235" s="200"/>
      <c r="AJ235" s="200"/>
      <c r="AK235" s="109" t="s">
        <v>433</v>
      </c>
      <c r="AL235" s="200"/>
    </row>
    <row r="236" spans="1:38" s="108" customFormat="1" ht="12" customHeight="1">
      <c r="A236" s="231"/>
      <c r="B236" s="226"/>
      <c r="C236" s="1142" t="s">
        <v>1509</v>
      </c>
      <c r="D236" s="1142"/>
      <c r="E236" s="1142"/>
      <c r="F236" s="1142"/>
      <c r="G236" s="1142"/>
      <c r="H236" s="1142"/>
      <c r="I236" s="1142"/>
      <c r="J236" s="1142"/>
      <c r="K236" s="1142"/>
      <c r="L236" s="239">
        <v>15070.26</v>
      </c>
      <c r="M236" s="240"/>
      <c r="N236" s="253"/>
      <c r="Z236" s="193"/>
      <c r="AA236" s="200"/>
      <c r="AF236" s="200"/>
      <c r="AJ236" s="200"/>
      <c r="AL236" s="200" t="s">
        <v>1509</v>
      </c>
    </row>
    <row r="237" spans="1:38" s="108" customFormat="1" ht="12" customHeight="1">
      <c r="A237" s="1089" t="s">
        <v>1510</v>
      </c>
      <c r="B237" s="1090"/>
      <c r="C237" s="1090"/>
      <c r="D237" s="1090"/>
      <c r="E237" s="1090"/>
      <c r="F237" s="1090"/>
      <c r="G237" s="1090"/>
      <c r="H237" s="1090"/>
      <c r="I237" s="1090"/>
      <c r="J237" s="1090"/>
      <c r="K237" s="1090"/>
      <c r="L237" s="1090"/>
      <c r="M237" s="1090"/>
      <c r="N237" s="1095"/>
      <c r="Z237" s="193" t="s">
        <v>1510</v>
      </c>
      <c r="AA237" s="200"/>
      <c r="AF237" s="200"/>
      <c r="AJ237" s="200"/>
      <c r="AL237" s="200"/>
    </row>
    <row r="238" spans="1:38" s="108" customFormat="1" ht="78.75" customHeight="1">
      <c r="A238" s="194" t="s">
        <v>523</v>
      </c>
      <c r="B238" s="195" t="s">
        <v>1511</v>
      </c>
      <c r="C238" s="1145" t="s">
        <v>2898</v>
      </c>
      <c r="D238" s="1145"/>
      <c r="E238" s="1145"/>
      <c r="F238" s="196" t="s">
        <v>472</v>
      </c>
      <c r="G238" s="196"/>
      <c r="H238" s="196"/>
      <c r="I238" s="197">
        <v>14.3634</v>
      </c>
      <c r="J238" s="198"/>
      <c r="K238" s="196"/>
      <c r="L238" s="198"/>
      <c r="M238" s="196"/>
      <c r="N238" s="199"/>
      <c r="Z238" s="193"/>
      <c r="AA238" s="200" t="s">
        <v>2898</v>
      </c>
      <c r="AF238" s="200"/>
      <c r="AJ238" s="200"/>
      <c r="AL238" s="200"/>
    </row>
    <row r="239" spans="1:38" s="108" customFormat="1" ht="12" customHeight="1">
      <c r="A239" s="201"/>
      <c r="B239" s="202"/>
      <c r="C239" s="1141" t="s">
        <v>2899</v>
      </c>
      <c r="D239" s="1141"/>
      <c r="E239" s="1141"/>
      <c r="F239" s="1141"/>
      <c r="G239" s="1141"/>
      <c r="H239" s="1141"/>
      <c r="I239" s="1141"/>
      <c r="J239" s="1141"/>
      <c r="K239" s="1141"/>
      <c r="L239" s="1141"/>
      <c r="M239" s="1141"/>
      <c r="N239" s="1146"/>
      <c r="Z239" s="193"/>
      <c r="AA239" s="200"/>
      <c r="AF239" s="200"/>
      <c r="AH239" s="109" t="s">
        <v>2899</v>
      </c>
      <c r="AJ239" s="200"/>
      <c r="AL239" s="200"/>
    </row>
    <row r="240" spans="1:38" s="108" customFormat="1" ht="33.75" customHeight="1">
      <c r="A240" s="203"/>
      <c r="B240" s="204" t="s">
        <v>385</v>
      </c>
      <c r="C240" s="1141" t="s">
        <v>386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B240" s="109" t="s">
        <v>386</v>
      </c>
      <c r="AF240" s="200"/>
      <c r="AJ240" s="200"/>
      <c r="AL240" s="200"/>
    </row>
    <row r="241" spans="1:38" s="108" customFormat="1" ht="12">
      <c r="A241" s="205"/>
      <c r="B241" s="206">
        <v>1</v>
      </c>
      <c r="C241" s="1141" t="s">
        <v>446</v>
      </c>
      <c r="D241" s="1141"/>
      <c r="E241" s="1141"/>
      <c r="F241" s="207"/>
      <c r="G241" s="207"/>
      <c r="H241" s="207"/>
      <c r="I241" s="207"/>
      <c r="J241" s="208">
        <v>192.4</v>
      </c>
      <c r="K241" s="209">
        <v>1.25</v>
      </c>
      <c r="L241" s="220">
        <v>3454.4</v>
      </c>
      <c r="M241" s="207"/>
      <c r="N241" s="210"/>
      <c r="Z241" s="193"/>
      <c r="AA241" s="200"/>
      <c r="AC241" s="109" t="s">
        <v>446</v>
      </c>
      <c r="AF241" s="200"/>
      <c r="AJ241" s="200"/>
      <c r="AL241" s="200"/>
    </row>
    <row r="242" spans="1:38" s="108" customFormat="1" ht="12">
      <c r="A242" s="205"/>
      <c r="B242" s="206">
        <v>2</v>
      </c>
      <c r="C242" s="1141" t="s">
        <v>387</v>
      </c>
      <c r="D242" s="1141"/>
      <c r="E242" s="1141"/>
      <c r="F242" s="207"/>
      <c r="G242" s="207"/>
      <c r="H242" s="207"/>
      <c r="I242" s="207"/>
      <c r="J242" s="208">
        <v>422.53</v>
      </c>
      <c r="K242" s="209">
        <v>1.25</v>
      </c>
      <c r="L242" s="220">
        <v>7586.21</v>
      </c>
      <c r="M242" s="207"/>
      <c r="N242" s="210"/>
      <c r="Z242" s="193"/>
      <c r="AA242" s="200"/>
      <c r="AC242" s="109" t="s">
        <v>387</v>
      </c>
      <c r="AF242" s="200"/>
      <c r="AJ242" s="200"/>
      <c r="AL242" s="200"/>
    </row>
    <row r="243" spans="1:38" s="108" customFormat="1" ht="12">
      <c r="A243" s="205"/>
      <c r="B243" s="206">
        <v>3</v>
      </c>
      <c r="C243" s="1141" t="s">
        <v>388</v>
      </c>
      <c r="D243" s="1141"/>
      <c r="E243" s="1141"/>
      <c r="F243" s="207"/>
      <c r="G243" s="207"/>
      <c r="H243" s="207"/>
      <c r="I243" s="207"/>
      <c r="J243" s="208">
        <v>41.29</v>
      </c>
      <c r="K243" s="209">
        <v>1.25</v>
      </c>
      <c r="L243" s="208">
        <v>741.33</v>
      </c>
      <c r="M243" s="207"/>
      <c r="N243" s="210"/>
      <c r="Z243" s="193"/>
      <c r="AA243" s="200"/>
      <c r="AC243" s="109" t="s">
        <v>388</v>
      </c>
      <c r="AF243" s="200"/>
      <c r="AJ243" s="200"/>
      <c r="AL243" s="200"/>
    </row>
    <row r="244" spans="1:38" s="108" customFormat="1" ht="12">
      <c r="A244" s="205"/>
      <c r="B244" s="206">
        <v>4</v>
      </c>
      <c r="C244" s="1141" t="s">
        <v>447</v>
      </c>
      <c r="D244" s="1141"/>
      <c r="E244" s="1141"/>
      <c r="F244" s="207"/>
      <c r="G244" s="207"/>
      <c r="H244" s="207"/>
      <c r="I244" s="207"/>
      <c r="J244" s="208">
        <v>213.49</v>
      </c>
      <c r="K244" s="207"/>
      <c r="L244" s="220">
        <v>3066.44</v>
      </c>
      <c r="M244" s="207"/>
      <c r="N244" s="210"/>
      <c r="Z244" s="193"/>
      <c r="AA244" s="200"/>
      <c r="AC244" s="109" t="s">
        <v>447</v>
      </c>
      <c r="AF244" s="200"/>
      <c r="AJ244" s="200"/>
      <c r="AL244" s="200"/>
    </row>
    <row r="245" spans="1:38" s="108" customFormat="1" ht="12">
      <c r="A245" s="205"/>
      <c r="B245" s="204"/>
      <c r="C245" s="1141" t="s">
        <v>448</v>
      </c>
      <c r="D245" s="1141"/>
      <c r="E245" s="1141"/>
      <c r="F245" s="207" t="s">
        <v>390</v>
      </c>
      <c r="G245" s="215">
        <v>20</v>
      </c>
      <c r="H245" s="209">
        <v>1.25</v>
      </c>
      <c r="I245" s="254">
        <v>359.08499999999998</v>
      </c>
      <c r="J245" s="204"/>
      <c r="K245" s="207"/>
      <c r="L245" s="204"/>
      <c r="M245" s="207"/>
      <c r="N245" s="210"/>
      <c r="Z245" s="193"/>
      <c r="AA245" s="200"/>
      <c r="AD245" s="109" t="s">
        <v>448</v>
      </c>
      <c r="AF245" s="200"/>
      <c r="AJ245" s="200"/>
      <c r="AL245" s="200"/>
    </row>
    <row r="246" spans="1:38" s="108" customFormat="1" ht="12">
      <c r="A246" s="205"/>
      <c r="B246" s="204"/>
      <c r="C246" s="1141" t="s">
        <v>389</v>
      </c>
      <c r="D246" s="1141"/>
      <c r="E246" s="1141"/>
      <c r="F246" s="207" t="s">
        <v>390</v>
      </c>
      <c r="G246" s="215">
        <v>3</v>
      </c>
      <c r="H246" s="209">
        <v>1.25</v>
      </c>
      <c r="I246" s="252">
        <v>53.862749999999998</v>
      </c>
      <c r="J246" s="204"/>
      <c r="K246" s="207"/>
      <c r="L246" s="204"/>
      <c r="M246" s="207"/>
      <c r="N246" s="210"/>
      <c r="Z246" s="193"/>
      <c r="AA246" s="200"/>
      <c r="AD246" s="109" t="s">
        <v>389</v>
      </c>
      <c r="AF246" s="200"/>
      <c r="AJ246" s="200"/>
      <c r="AL246" s="200"/>
    </row>
    <row r="247" spans="1:38" s="108" customFormat="1" ht="12" customHeight="1">
      <c r="A247" s="205"/>
      <c r="B247" s="204"/>
      <c r="C247" s="1150" t="s">
        <v>391</v>
      </c>
      <c r="D247" s="1150"/>
      <c r="E247" s="1150"/>
      <c r="F247" s="212"/>
      <c r="G247" s="212"/>
      <c r="H247" s="212"/>
      <c r="I247" s="212"/>
      <c r="J247" s="213">
        <v>828.42</v>
      </c>
      <c r="K247" s="212"/>
      <c r="L247" s="221">
        <v>14107.05</v>
      </c>
      <c r="M247" s="212"/>
      <c r="N247" s="214"/>
      <c r="Z247" s="193"/>
      <c r="AA247" s="200"/>
      <c r="AE247" s="109" t="s">
        <v>391</v>
      </c>
      <c r="AF247" s="200"/>
      <c r="AJ247" s="200"/>
      <c r="AL247" s="200"/>
    </row>
    <row r="248" spans="1:38" s="108" customFormat="1" ht="12">
      <c r="A248" s="205"/>
      <c r="B248" s="204"/>
      <c r="C248" s="1141" t="s">
        <v>392</v>
      </c>
      <c r="D248" s="1141"/>
      <c r="E248" s="1141"/>
      <c r="F248" s="207"/>
      <c r="G248" s="207"/>
      <c r="H248" s="207"/>
      <c r="I248" s="207"/>
      <c r="J248" s="204"/>
      <c r="K248" s="207"/>
      <c r="L248" s="220">
        <v>4195.7299999999996</v>
      </c>
      <c r="M248" s="207"/>
      <c r="N248" s="210"/>
      <c r="Z248" s="193"/>
      <c r="AA248" s="200"/>
      <c r="AD248" s="109" t="s">
        <v>392</v>
      </c>
      <c r="AF248" s="200"/>
      <c r="AJ248" s="200"/>
      <c r="AL248" s="200"/>
    </row>
    <row r="249" spans="1:38" s="108" customFormat="1" ht="22.5" customHeight="1">
      <c r="A249" s="205"/>
      <c r="B249" s="204" t="s">
        <v>961</v>
      </c>
      <c r="C249" s="1141" t="s">
        <v>962</v>
      </c>
      <c r="D249" s="1141"/>
      <c r="E249" s="1141"/>
      <c r="F249" s="207" t="s">
        <v>395</v>
      </c>
      <c r="G249" s="215">
        <v>93</v>
      </c>
      <c r="H249" s="207"/>
      <c r="I249" s="215">
        <v>93</v>
      </c>
      <c r="J249" s="204"/>
      <c r="K249" s="207"/>
      <c r="L249" s="220">
        <v>3902.03</v>
      </c>
      <c r="M249" s="207"/>
      <c r="N249" s="210"/>
      <c r="Z249" s="193"/>
      <c r="AA249" s="200"/>
      <c r="AD249" s="109" t="s">
        <v>962</v>
      </c>
      <c r="AF249" s="200"/>
      <c r="AJ249" s="200"/>
      <c r="AL249" s="200"/>
    </row>
    <row r="250" spans="1:38" s="108" customFormat="1" ht="22.5" customHeight="1">
      <c r="A250" s="205"/>
      <c r="B250" s="204" t="s">
        <v>963</v>
      </c>
      <c r="C250" s="1141" t="s">
        <v>964</v>
      </c>
      <c r="D250" s="1141"/>
      <c r="E250" s="1141"/>
      <c r="F250" s="207" t="s">
        <v>395</v>
      </c>
      <c r="G250" s="215">
        <v>62</v>
      </c>
      <c r="H250" s="207"/>
      <c r="I250" s="215">
        <v>62</v>
      </c>
      <c r="J250" s="204"/>
      <c r="K250" s="207"/>
      <c r="L250" s="220">
        <v>2601.35</v>
      </c>
      <c r="M250" s="207"/>
      <c r="N250" s="210"/>
      <c r="Z250" s="193"/>
      <c r="AA250" s="200"/>
      <c r="AD250" s="109" t="s">
        <v>964</v>
      </c>
      <c r="AF250" s="200"/>
      <c r="AJ250" s="200"/>
      <c r="AL250" s="200"/>
    </row>
    <row r="251" spans="1:38" s="108" customFormat="1" ht="12" customHeight="1">
      <c r="A251" s="216"/>
      <c r="B251" s="217"/>
      <c r="C251" s="1145" t="s">
        <v>398</v>
      </c>
      <c r="D251" s="1145"/>
      <c r="E251" s="1145"/>
      <c r="F251" s="196"/>
      <c r="G251" s="196"/>
      <c r="H251" s="196"/>
      <c r="I251" s="196"/>
      <c r="J251" s="198"/>
      <c r="K251" s="196"/>
      <c r="L251" s="222">
        <v>20610.43</v>
      </c>
      <c r="M251" s="212"/>
      <c r="N251" s="199"/>
      <c r="Z251" s="193"/>
      <c r="AA251" s="200"/>
      <c r="AF251" s="200" t="s">
        <v>398</v>
      </c>
      <c r="AJ251" s="200"/>
      <c r="AL251" s="200"/>
    </row>
    <row r="252" spans="1:38" s="108" customFormat="1" ht="56.25" customHeight="1">
      <c r="A252" s="194" t="s">
        <v>526</v>
      </c>
      <c r="B252" s="195" t="s">
        <v>1514</v>
      </c>
      <c r="C252" s="1145" t="s">
        <v>1515</v>
      </c>
      <c r="D252" s="1145"/>
      <c r="E252" s="1145"/>
      <c r="F252" s="196" t="s">
        <v>472</v>
      </c>
      <c r="G252" s="196"/>
      <c r="H252" s="196"/>
      <c r="I252" s="197">
        <v>14.3634</v>
      </c>
      <c r="J252" s="222">
        <v>10508</v>
      </c>
      <c r="K252" s="196"/>
      <c r="L252" s="222">
        <v>150930.60999999999</v>
      </c>
      <c r="M252" s="196"/>
      <c r="N252" s="199"/>
      <c r="Z252" s="193"/>
      <c r="AA252" s="200" t="s">
        <v>1515</v>
      </c>
      <c r="AF252" s="200"/>
      <c r="AJ252" s="200"/>
      <c r="AL252" s="200"/>
    </row>
    <row r="253" spans="1:38" s="108" customFormat="1" ht="12" customHeight="1">
      <c r="A253" s="216"/>
      <c r="B253" s="217"/>
      <c r="C253" s="1141" t="s">
        <v>409</v>
      </c>
      <c r="D253" s="1141"/>
      <c r="E253" s="1141"/>
      <c r="F253" s="1141"/>
      <c r="G253" s="1141"/>
      <c r="H253" s="1141"/>
      <c r="I253" s="1141"/>
      <c r="J253" s="1141"/>
      <c r="K253" s="1141"/>
      <c r="L253" s="1141"/>
      <c r="M253" s="1141"/>
      <c r="N253" s="1146"/>
      <c r="Z253" s="193"/>
      <c r="AA253" s="200"/>
      <c r="AF253" s="200"/>
      <c r="AG253" s="109" t="s">
        <v>409</v>
      </c>
      <c r="AJ253" s="200"/>
      <c r="AL253" s="200"/>
    </row>
    <row r="254" spans="1:38" s="108" customFormat="1" ht="12" customHeight="1">
      <c r="A254" s="216"/>
      <c r="B254" s="217"/>
      <c r="C254" s="1145" t="s">
        <v>398</v>
      </c>
      <c r="D254" s="1145"/>
      <c r="E254" s="1145"/>
      <c r="F254" s="196"/>
      <c r="G254" s="196"/>
      <c r="H254" s="196"/>
      <c r="I254" s="196"/>
      <c r="J254" s="198"/>
      <c r="K254" s="196"/>
      <c r="L254" s="222">
        <v>150930.60999999999</v>
      </c>
      <c r="M254" s="212"/>
      <c r="N254" s="199"/>
      <c r="Z254" s="193"/>
      <c r="AA254" s="200"/>
      <c r="AF254" s="200" t="s">
        <v>398</v>
      </c>
      <c r="AJ254" s="200"/>
      <c r="AL254" s="200"/>
    </row>
    <row r="255" spans="1:38" s="108" customFormat="1" ht="78.75" customHeight="1">
      <c r="A255" s="194" t="s">
        <v>528</v>
      </c>
      <c r="B255" s="195" t="s">
        <v>1516</v>
      </c>
      <c r="C255" s="1145" t="s">
        <v>1517</v>
      </c>
      <c r="D255" s="1145"/>
      <c r="E255" s="1145"/>
      <c r="F255" s="196" t="s">
        <v>472</v>
      </c>
      <c r="G255" s="196"/>
      <c r="H255" s="196"/>
      <c r="I255" s="197">
        <v>1.5791999999999999</v>
      </c>
      <c r="J255" s="198"/>
      <c r="K255" s="196"/>
      <c r="L255" s="198"/>
      <c r="M255" s="196"/>
      <c r="N255" s="199"/>
      <c r="Z255" s="193"/>
      <c r="AA255" s="200" t="s">
        <v>1517</v>
      </c>
      <c r="AF255" s="200"/>
      <c r="AJ255" s="200"/>
      <c r="AL255" s="200"/>
    </row>
    <row r="256" spans="1:38" s="108" customFormat="1" ht="12" customHeight="1">
      <c r="A256" s="201"/>
      <c r="B256" s="202"/>
      <c r="C256" s="1141" t="s">
        <v>2900</v>
      </c>
      <c r="D256" s="1141"/>
      <c r="E256" s="1141"/>
      <c r="F256" s="1141"/>
      <c r="G256" s="1141"/>
      <c r="H256" s="1141"/>
      <c r="I256" s="1141"/>
      <c r="J256" s="1141"/>
      <c r="K256" s="1141"/>
      <c r="L256" s="1141"/>
      <c r="M256" s="1141"/>
      <c r="N256" s="1146"/>
      <c r="Z256" s="193"/>
      <c r="AA256" s="200"/>
      <c r="AF256" s="200"/>
      <c r="AH256" s="109" t="s">
        <v>2900</v>
      </c>
      <c r="AJ256" s="200"/>
      <c r="AL256" s="200"/>
    </row>
    <row r="257" spans="1:38" s="108" customFormat="1" ht="33.75" customHeight="1">
      <c r="A257" s="203"/>
      <c r="B257" s="204" t="s">
        <v>385</v>
      </c>
      <c r="C257" s="1141" t="s">
        <v>386</v>
      </c>
      <c r="D257" s="1141"/>
      <c r="E257" s="1141"/>
      <c r="F257" s="1141"/>
      <c r="G257" s="1141"/>
      <c r="H257" s="1141"/>
      <c r="I257" s="1141"/>
      <c r="J257" s="1141"/>
      <c r="K257" s="1141"/>
      <c r="L257" s="1141"/>
      <c r="M257" s="1141"/>
      <c r="N257" s="1146"/>
      <c r="Z257" s="193"/>
      <c r="AA257" s="200"/>
      <c r="AB257" s="109" t="s">
        <v>386</v>
      </c>
      <c r="AF257" s="200"/>
      <c r="AJ257" s="200"/>
      <c r="AL257" s="200"/>
    </row>
    <row r="258" spans="1:38" s="108" customFormat="1" ht="12">
      <c r="A258" s="205"/>
      <c r="B258" s="206">
        <v>1</v>
      </c>
      <c r="C258" s="1141" t="s">
        <v>446</v>
      </c>
      <c r="D258" s="1141"/>
      <c r="E258" s="1141"/>
      <c r="F258" s="207"/>
      <c r="G258" s="207"/>
      <c r="H258" s="207"/>
      <c r="I258" s="207"/>
      <c r="J258" s="208">
        <v>345.67</v>
      </c>
      <c r="K258" s="209">
        <v>1.25</v>
      </c>
      <c r="L258" s="208">
        <v>682.35</v>
      </c>
      <c r="M258" s="207"/>
      <c r="N258" s="210"/>
      <c r="Z258" s="193"/>
      <c r="AA258" s="200"/>
      <c r="AC258" s="109" t="s">
        <v>446</v>
      </c>
      <c r="AF258" s="200"/>
      <c r="AJ258" s="200"/>
      <c r="AL258" s="200"/>
    </row>
    <row r="259" spans="1:38" s="108" customFormat="1" ht="12">
      <c r="A259" s="205"/>
      <c r="B259" s="206">
        <v>2</v>
      </c>
      <c r="C259" s="1141" t="s">
        <v>387</v>
      </c>
      <c r="D259" s="1141"/>
      <c r="E259" s="1141"/>
      <c r="F259" s="207"/>
      <c r="G259" s="207"/>
      <c r="H259" s="207"/>
      <c r="I259" s="207"/>
      <c r="J259" s="208">
        <v>473.47</v>
      </c>
      <c r="K259" s="209">
        <v>1.25</v>
      </c>
      <c r="L259" s="208">
        <v>934.63</v>
      </c>
      <c r="M259" s="207"/>
      <c r="N259" s="210"/>
      <c r="Z259" s="193"/>
      <c r="AA259" s="200"/>
      <c r="AC259" s="109" t="s">
        <v>387</v>
      </c>
      <c r="AF259" s="200"/>
      <c r="AJ259" s="200"/>
      <c r="AL259" s="200"/>
    </row>
    <row r="260" spans="1:38" s="108" customFormat="1" ht="12">
      <c r="A260" s="205"/>
      <c r="B260" s="206">
        <v>3</v>
      </c>
      <c r="C260" s="1141" t="s">
        <v>388</v>
      </c>
      <c r="D260" s="1141"/>
      <c r="E260" s="1141"/>
      <c r="F260" s="207"/>
      <c r="G260" s="207"/>
      <c r="H260" s="207"/>
      <c r="I260" s="207"/>
      <c r="J260" s="208">
        <v>53.96</v>
      </c>
      <c r="K260" s="209">
        <v>1.25</v>
      </c>
      <c r="L260" s="208">
        <v>106.52</v>
      </c>
      <c r="M260" s="207"/>
      <c r="N260" s="210"/>
      <c r="Z260" s="193"/>
      <c r="AA260" s="200"/>
      <c r="AC260" s="109" t="s">
        <v>388</v>
      </c>
      <c r="AF260" s="200"/>
      <c r="AJ260" s="200"/>
      <c r="AL260" s="200"/>
    </row>
    <row r="261" spans="1:38" s="108" customFormat="1" ht="12">
      <c r="A261" s="205"/>
      <c r="B261" s="206">
        <v>4</v>
      </c>
      <c r="C261" s="1141" t="s">
        <v>447</v>
      </c>
      <c r="D261" s="1141"/>
      <c r="E261" s="1141"/>
      <c r="F261" s="207"/>
      <c r="G261" s="207"/>
      <c r="H261" s="207"/>
      <c r="I261" s="207"/>
      <c r="J261" s="208">
        <v>232.33</v>
      </c>
      <c r="K261" s="207"/>
      <c r="L261" s="208">
        <v>366.9</v>
      </c>
      <c r="M261" s="207"/>
      <c r="N261" s="210"/>
      <c r="Z261" s="193"/>
      <c r="AA261" s="200"/>
      <c r="AC261" s="109" t="s">
        <v>447</v>
      </c>
      <c r="AF261" s="200"/>
      <c r="AJ261" s="200"/>
      <c r="AL261" s="200"/>
    </row>
    <row r="262" spans="1:38" s="108" customFormat="1" ht="12">
      <c r="A262" s="205"/>
      <c r="B262" s="204"/>
      <c r="C262" s="1141" t="s">
        <v>448</v>
      </c>
      <c r="D262" s="1141"/>
      <c r="E262" s="1141"/>
      <c r="F262" s="207" t="s">
        <v>390</v>
      </c>
      <c r="G262" s="209">
        <v>39.549999999999997</v>
      </c>
      <c r="H262" s="209">
        <v>1.25</v>
      </c>
      <c r="I262" s="250">
        <v>78.071700000000007</v>
      </c>
      <c r="J262" s="204"/>
      <c r="K262" s="207"/>
      <c r="L262" s="204"/>
      <c r="M262" s="207"/>
      <c r="N262" s="210"/>
      <c r="Z262" s="193"/>
      <c r="AA262" s="200"/>
      <c r="AD262" s="109" t="s">
        <v>448</v>
      </c>
      <c r="AF262" s="200"/>
      <c r="AJ262" s="200"/>
      <c r="AL262" s="200"/>
    </row>
    <row r="263" spans="1:38" s="108" customFormat="1" ht="12">
      <c r="A263" s="205"/>
      <c r="B263" s="204"/>
      <c r="C263" s="1141" t="s">
        <v>389</v>
      </c>
      <c r="D263" s="1141"/>
      <c r="E263" s="1141"/>
      <c r="F263" s="207" t="s">
        <v>390</v>
      </c>
      <c r="G263" s="209">
        <v>4.01</v>
      </c>
      <c r="H263" s="209">
        <v>1.25</v>
      </c>
      <c r="I263" s="252">
        <v>7.9157400000000004</v>
      </c>
      <c r="J263" s="204"/>
      <c r="K263" s="207"/>
      <c r="L263" s="204"/>
      <c r="M263" s="207"/>
      <c r="N263" s="210"/>
      <c r="Z263" s="193"/>
      <c r="AA263" s="200"/>
      <c r="AD263" s="109" t="s">
        <v>389</v>
      </c>
      <c r="AF263" s="200"/>
      <c r="AJ263" s="200"/>
      <c r="AL263" s="200"/>
    </row>
    <row r="264" spans="1:38" s="108" customFormat="1" ht="12" customHeight="1">
      <c r="A264" s="205"/>
      <c r="B264" s="204"/>
      <c r="C264" s="1150" t="s">
        <v>391</v>
      </c>
      <c r="D264" s="1150"/>
      <c r="E264" s="1150"/>
      <c r="F264" s="212"/>
      <c r="G264" s="212"/>
      <c r="H264" s="212"/>
      <c r="I264" s="212"/>
      <c r="J264" s="221">
        <v>1051.47</v>
      </c>
      <c r="K264" s="212"/>
      <c r="L264" s="221">
        <v>1983.88</v>
      </c>
      <c r="M264" s="212"/>
      <c r="N264" s="214"/>
      <c r="Z264" s="193"/>
      <c r="AA264" s="200"/>
      <c r="AE264" s="109" t="s">
        <v>391</v>
      </c>
      <c r="AF264" s="200"/>
      <c r="AJ264" s="200"/>
      <c r="AL264" s="200"/>
    </row>
    <row r="265" spans="1:38" s="108" customFormat="1" ht="12">
      <c r="A265" s="205"/>
      <c r="B265" s="204"/>
      <c r="C265" s="1141" t="s">
        <v>392</v>
      </c>
      <c r="D265" s="1141"/>
      <c r="E265" s="1141"/>
      <c r="F265" s="207"/>
      <c r="G265" s="207"/>
      <c r="H265" s="207"/>
      <c r="I265" s="207"/>
      <c r="J265" s="204"/>
      <c r="K265" s="207"/>
      <c r="L265" s="208">
        <v>788.87</v>
      </c>
      <c r="M265" s="207"/>
      <c r="N265" s="210"/>
      <c r="Z265" s="193"/>
      <c r="AA265" s="200"/>
      <c r="AD265" s="109" t="s">
        <v>392</v>
      </c>
      <c r="AF265" s="200"/>
      <c r="AJ265" s="200"/>
      <c r="AL265" s="200"/>
    </row>
    <row r="266" spans="1:38" s="108" customFormat="1" ht="22.5" customHeight="1">
      <c r="A266" s="205"/>
      <c r="B266" s="204" t="s">
        <v>961</v>
      </c>
      <c r="C266" s="1141" t="s">
        <v>962</v>
      </c>
      <c r="D266" s="1141"/>
      <c r="E266" s="1141"/>
      <c r="F266" s="207" t="s">
        <v>395</v>
      </c>
      <c r="G266" s="215">
        <v>93</v>
      </c>
      <c r="H266" s="207"/>
      <c r="I266" s="215">
        <v>93</v>
      </c>
      <c r="J266" s="204"/>
      <c r="K266" s="207"/>
      <c r="L266" s="208">
        <v>733.65</v>
      </c>
      <c r="M266" s="207"/>
      <c r="N266" s="210"/>
      <c r="Z266" s="193"/>
      <c r="AA266" s="200"/>
      <c r="AD266" s="109" t="s">
        <v>962</v>
      </c>
      <c r="AF266" s="200"/>
      <c r="AJ266" s="200"/>
      <c r="AL266" s="200"/>
    </row>
    <row r="267" spans="1:38" s="108" customFormat="1" ht="22.5" customHeight="1">
      <c r="A267" s="205"/>
      <c r="B267" s="204" t="s">
        <v>963</v>
      </c>
      <c r="C267" s="1141" t="s">
        <v>964</v>
      </c>
      <c r="D267" s="1141"/>
      <c r="E267" s="1141"/>
      <c r="F267" s="207" t="s">
        <v>395</v>
      </c>
      <c r="G267" s="215">
        <v>62</v>
      </c>
      <c r="H267" s="207"/>
      <c r="I267" s="215">
        <v>62</v>
      </c>
      <c r="J267" s="204"/>
      <c r="K267" s="207"/>
      <c r="L267" s="208">
        <v>489.1</v>
      </c>
      <c r="M267" s="207"/>
      <c r="N267" s="210"/>
      <c r="Z267" s="193"/>
      <c r="AA267" s="200"/>
      <c r="AD267" s="109" t="s">
        <v>964</v>
      </c>
      <c r="AF267" s="200"/>
      <c r="AJ267" s="200"/>
      <c r="AL267" s="200"/>
    </row>
    <row r="268" spans="1:38" s="108" customFormat="1" ht="12" customHeight="1">
      <c r="A268" s="216"/>
      <c r="B268" s="217"/>
      <c r="C268" s="1145" t="s">
        <v>398</v>
      </c>
      <c r="D268" s="1145"/>
      <c r="E268" s="1145"/>
      <c r="F268" s="196"/>
      <c r="G268" s="196"/>
      <c r="H268" s="196"/>
      <c r="I268" s="196"/>
      <c r="J268" s="198"/>
      <c r="K268" s="196"/>
      <c r="L268" s="222">
        <v>3206.63</v>
      </c>
      <c r="M268" s="212"/>
      <c r="N268" s="199"/>
      <c r="Z268" s="193"/>
      <c r="AA268" s="200"/>
      <c r="AF268" s="200" t="s">
        <v>398</v>
      </c>
      <c r="AJ268" s="200"/>
      <c r="AL268" s="200"/>
    </row>
    <row r="269" spans="1:38" s="108" customFormat="1" ht="56.25" customHeight="1">
      <c r="A269" s="194" t="s">
        <v>530</v>
      </c>
      <c r="B269" s="195" t="s">
        <v>1514</v>
      </c>
      <c r="C269" s="1145" t="s">
        <v>1515</v>
      </c>
      <c r="D269" s="1145"/>
      <c r="E269" s="1145"/>
      <c r="F269" s="196" t="s">
        <v>472</v>
      </c>
      <c r="G269" s="196"/>
      <c r="H269" s="196"/>
      <c r="I269" s="197">
        <v>1.5791999999999999</v>
      </c>
      <c r="J269" s="222">
        <v>10508</v>
      </c>
      <c r="K269" s="196"/>
      <c r="L269" s="222">
        <v>16594.23</v>
      </c>
      <c r="M269" s="196"/>
      <c r="N269" s="199"/>
      <c r="Z269" s="193"/>
      <c r="AA269" s="200" t="s">
        <v>1515</v>
      </c>
      <c r="AF269" s="200"/>
      <c r="AJ269" s="200"/>
      <c r="AL269" s="200"/>
    </row>
    <row r="270" spans="1:38" s="108" customFormat="1" ht="12" customHeight="1">
      <c r="A270" s="216"/>
      <c r="B270" s="217"/>
      <c r="C270" s="1141" t="s">
        <v>409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F270" s="200"/>
      <c r="AG270" s="109" t="s">
        <v>409</v>
      </c>
      <c r="AJ270" s="200"/>
      <c r="AL270" s="200"/>
    </row>
    <row r="271" spans="1:38" s="108" customFormat="1" ht="12" customHeight="1">
      <c r="A271" s="216"/>
      <c r="B271" s="217"/>
      <c r="C271" s="1145" t="s">
        <v>398</v>
      </c>
      <c r="D271" s="1145"/>
      <c r="E271" s="1145"/>
      <c r="F271" s="196"/>
      <c r="G271" s="196"/>
      <c r="H271" s="196"/>
      <c r="I271" s="196"/>
      <c r="J271" s="198"/>
      <c r="K271" s="196"/>
      <c r="L271" s="222">
        <v>16594.23</v>
      </c>
      <c r="M271" s="212"/>
      <c r="N271" s="199"/>
      <c r="Z271" s="193"/>
      <c r="AA271" s="200"/>
      <c r="AF271" s="200" t="s">
        <v>398</v>
      </c>
      <c r="AJ271" s="200"/>
      <c r="AL271" s="200"/>
    </row>
    <row r="272" spans="1:38" s="108" customFormat="1" ht="45" customHeight="1">
      <c r="A272" s="194" t="s">
        <v>536</v>
      </c>
      <c r="B272" s="195" t="s">
        <v>1519</v>
      </c>
      <c r="C272" s="1145" t="s">
        <v>1520</v>
      </c>
      <c r="D272" s="1145"/>
      <c r="E272" s="1145"/>
      <c r="F272" s="196" t="s">
        <v>472</v>
      </c>
      <c r="G272" s="196"/>
      <c r="H272" s="196"/>
      <c r="I272" s="197">
        <v>1.9578</v>
      </c>
      <c r="J272" s="198"/>
      <c r="K272" s="196"/>
      <c r="L272" s="198"/>
      <c r="M272" s="196"/>
      <c r="N272" s="199"/>
      <c r="Z272" s="193"/>
      <c r="AA272" s="200" t="s">
        <v>1520</v>
      </c>
      <c r="AF272" s="200"/>
      <c r="AJ272" s="200"/>
      <c r="AL272" s="200"/>
    </row>
    <row r="273" spans="1:38" s="108" customFormat="1" ht="12" customHeight="1">
      <c r="A273" s="201"/>
      <c r="B273" s="202"/>
      <c r="C273" s="1141" t="s">
        <v>2901</v>
      </c>
      <c r="D273" s="1141"/>
      <c r="E273" s="1141"/>
      <c r="F273" s="1141"/>
      <c r="G273" s="1141"/>
      <c r="H273" s="1141"/>
      <c r="I273" s="1141"/>
      <c r="J273" s="1141"/>
      <c r="K273" s="1141"/>
      <c r="L273" s="1141"/>
      <c r="M273" s="1141"/>
      <c r="N273" s="1146"/>
      <c r="Z273" s="193"/>
      <c r="AA273" s="200"/>
      <c r="AF273" s="200"/>
      <c r="AH273" s="109" t="s">
        <v>2901</v>
      </c>
      <c r="AJ273" s="200"/>
      <c r="AL273" s="200"/>
    </row>
    <row r="274" spans="1:38" s="108" customFormat="1" ht="33.75" customHeight="1">
      <c r="A274" s="203"/>
      <c r="B274" s="204" t="s">
        <v>385</v>
      </c>
      <c r="C274" s="1141" t="s">
        <v>386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  <c r="Z274" s="193"/>
      <c r="AA274" s="200"/>
      <c r="AB274" s="109" t="s">
        <v>386</v>
      </c>
      <c r="AF274" s="200"/>
      <c r="AJ274" s="200"/>
      <c r="AL274" s="200"/>
    </row>
    <row r="275" spans="1:38" s="108" customFormat="1" ht="12">
      <c r="A275" s="205"/>
      <c r="B275" s="206">
        <v>1</v>
      </c>
      <c r="C275" s="1141" t="s">
        <v>446</v>
      </c>
      <c r="D275" s="1141"/>
      <c r="E275" s="1141"/>
      <c r="F275" s="207"/>
      <c r="G275" s="207"/>
      <c r="H275" s="207"/>
      <c r="I275" s="207"/>
      <c r="J275" s="208">
        <v>254.52</v>
      </c>
      <c r="K275" s="209">
        <v>1.25</v>
      </c>
      <c r="L275" s="208">
        <v>622.87</v>
      </c>
      <c r="M275" s="207"/>
      <c r="N275" s="210"/>
      <c r="Z275" s="193"/>
      <c r="AA275" s="200"/>
      <c r="AC275" s="109" t="s">
        <v>446</v>
      </c>
      <c r="AF275" s="200"/>
      <c r="AJ275" s="200"/>
      <c r="AL275" s="200"/>
    </row>
    <row r="276" spans="1:38" s="108" customFormat="1" ht="12">
      <c r="A276" s="205"/>
      <c r="B276" s="206">
        <v>2</v>
      </c>
      <c r="C276" s="1141" t="s">
        <v>387</v>
      </c>
      <c r="D276" s="1141"/>
      <c r="E276" s="1141"/>
      <c r="F276" s="207"/>
      <c r="G276" s="207"/>
      <c r="H276" s="207"/>
      <c r="I276" s="207"/>
      <c r="J276" s="208">
        <v>536.02</v>
      </c>
      <c r="K276" s="209">
        <v>1.25</v>
      </c>
      <c r="L276" s="220">
        <v>1311.77</v>
      </c>
      <c r="M276" s="207"/>
      <c r="N276" s="210"/>
      <c r="Z276" s="193"/>
      <c r="AA276" s="200"/>
      <c r="AC276" s="109" t="s">
        <v>387</v>
      </c>
      <c r="AF276" s="200"/>
      <c r="AJ276" s="200"/>
      <c r="AL276" s="200"/>
    </row>
    <row r="277" spans="1:38" s="108" customFormat="1" ht="12">
      <c r="A277" s="205"/>
      <c r="B277" s="206">
        <v>3</v>
      </c>
      <c r="C277" s="1141" t="s">
        <v>388</v>
      </c>
      <c r="D277" s="1141"/>
      <c r="E277" s="1141"/>
      <c r="F277" s="207"/>
      <c r="G277" s="207"/>
      <c r="H277" s="207"/>
      <c r="I277" s="207"/>
      <c r="J277" s="208">
        <v>41.45</v>
      </c>
      <c r="K277" s="209">
        <v>1.25</v>
      </c>
      <c r="L277" s="208">
        <v>101.44</v>
      </c>
      <c r="M277" s="207"/>
      <c r="N277" s="210"/>
      <c r="Z277" s="193"/>
      <c r="AA277" s="200"/>
      <c r="AC277" s="109" t="s">
        <v>388</v>
      </c>
      <c r="AF277" s="200"/>
      <c r="AJ277" s="200"/>
      <c r="AL277" s="200"/>
    </row>
    <row r="278" spans="1:38" s="108" customFormat="1" ht="12">
      <c r="A278" s="205"/>
      <c r="B278" s="206">
        <v>4</v>
      </c>
      <c r="C278" s="1141" t="s">
        <v>447</v>
      </c>
      <c r="D278" s="1141"/>
      <c r="E278" s="1141"/>
      <c r="F278" s="207"/>
      <c r="G278" s="207"/>
      <c r="H278" s="207"/>
      <c r="I278" s="207"/>
      <c r="J278" s="208">
        <v>225.64</v>
      </c>
      <c r="K278" s="207"/>
      <c r="L278" s="208">
        <v>441.76</v>
      </c>
      <c r="M278" s="207"/>
      <c r="N278" s="210"/>
      <c r="Z278" s="193"/>
      <c r="AA278" s="200"/>
      <c r="AC278" s="109" t="s">
        <v>447</v>
      </c>
      <c r="AF278" s="200"/>
      <c r="AJ278" s="200"/>
      <c r="AL278" s="200"/>
    </row>
    <row r="279" spans="1:38" s="108" customFormat="1" ht="12">
      <c r="A279" s="205"/>
      <c r="B279" s="204"/>
      <c r="C279" s="1141" t="s">
        <v>448</v>
      </c>
      <c r="D279" s="1141"/>
      <c r="E279" s="1141"/>
      <c r="F279" s="207" t="s">
        <v>390</v>
      </c>
      <c r="G279" s="248">
        <v>25.3</v>
      </c>
      <c r="H279" s="209">
        <v>1.25</v>
      </c>
      <c r="I279" s="249">
        <v>61.915424999999999</v>
      </c>
      <c r="J279" s="204"/>
      <c r="K279" s="207"/>
      <c r="L279" s="204"/>
      <c r="M279" s="207"/>
      <c r="N279" s="210"/>
      <c r="Z279" s="193"/>
      <c r="AA279" s="200"/>
      <c r="AD279" s="109" t="s">
        <v>448</v>
      </c>
      <c r="AF279" s="200"/>
      <c r="AJ279" s="200"/>
      <c r="AL279" s="200"/>
    </row>
    <row r="280" spans="1:38" s="108" customFormat="1" ht="12">
      <c r="A280" s="205"/>
      <c r="B280" s="204"/>
      <c r="C280" s="1141" t="s">
        <v>389</v>
      </c>
      <c r="D280" s="1141"/>
      <c r="E280" s="1141"/>
      <c r="F280" s="207" t="s">
        <v>390</v>
      </c>
      <c r="G280" s="209">
        <v>3.08</v>
      </c>
      <c r="H280" s="209">
        <v>1.25</v>
      </c>
      <c r="I280" s="252">
        <v>7.5375300000000003</v>
      </c>
      <c r="J280" s="204"/>
      <c r="K280" s="207"/>
      <c r="L280" s="204"/>
      <c r="M280" s="207"/>
      <c r="N280" s="210"/>
      <c r="Z280" s="193"/>
      <c r="AA280" s="200"/>
      <c r="AD280" s="109" t="s">
        <v>389</v>
      </c>
      <c r="AF280" s="200"/>
      <c r="AJ280" s="200"/>
      <c r="AL280" s="200"/>
    </row>
    <row r="281" spans="1:38" s="108" customFormat="1" ht="12" customHeight="1">
      <c r="A281" s="205"/>
      <c r="B281" s="204"/>
      <c r="C281" s="1150" t="s">
        <v>391</v>
      </c>
      <c r="D281" s="1150"/>
      <c r="E281" s="1150"/>
      <c r="F281" s="212"/>
      <c r="G281" s="212"/>
      <c r="H281" s="212"/>
      <c r="I281" s="212"/>
      <c r="J281" s="221">
        <v>1016.18</v>
      </c>
      <c r="K281" s="212"/>
      <c r="L281" s="221">
        <v>2376.4</v>
      </c>
      <c r="M281" s="212"/>
      <c r="N281" s="214"/>
      <c r="Z281" s="193"/>
      <c r="AA281" s="200"/>
      <c r="AE281" s="109" t="s">
        <v>391</v>
      </c>
      <c r="AF281" s="200"/>
      <c r="AJ281" s="200"/>
      <c r="AL281" s="200"/>
    </row>
    <row r="282" spans="1:38" s="108" customFormat="1" ht="12">
      <c r="A282" s="205"/>
      <c r="B282" s="204"/>
      <c r="C282" s="1141" t="s">
        <v>392</v>
      </c>
      <c r="D282" s="1141"/>
      <c r="E282" s="1141"/>
      <c r="F282" s="207"/>
      <c r="G282" s="207"/>
      <c r="H282" s="207"/>
      <c r="I282" s="207"/>
      <c r="J282" s="204"/>
      <c r="K282" s="207"/>
      <c r="L282" s="208">
        <v>724.31</v>
      </c>
      <c r="M282" s="207"/>
      <c r="N282" s="210"/>
      <c r="Z282" s="193"/>
      <c r="AA282" s="200"/>
      <c r="AD282" s="109" t="s">
        <v>392</v>
      </c>
      <c r="AF282" s="200"/>
      <c r="AJ282" s="200"/>
      <c r="AL282" s="200"/>
    </row>
    <row r="283" spans="1:38" s="108" customFormat="1" ht="22.5" customHeight="1">
      <c r="A283" s="205"/>
      <c r="B283" s="204" t="s">
        <v>961</v>
      </c>
      <c r="C283" s="1141" t="s">
        <v>962</v>
      </c>
      <c r="D283" s="1141"/>
      <c r="E283" s="1141"/>
      <c r="F283" s="207" t="s">
        <v>395</v>
      </c>
      <c r="G283" s="215">
        <v>93</v>
      </c>
      <c r="H283" s="207"/>
      <c r="I283" s="215">
        <v>93</v>
      </c>
      <c r="J283" s="204"/>
      <c r="K283" s="207"/>
      <c r="L283" s="208">
        <v>673.61</v>
      </c>
      <c r="M283" s="207"/>
      <c r="N283" s="210"/>
      <c r="Z283" s="193"/>
      <c r="AA283" s="200"/>
      <c r="AD283" s="109" t="s">
        <v>962</v>
      </c>
      <c r="AF283" s="200"/>
      <c r="AJ283" s="200"/>
      <c r="AL283" s="200"/>
    </row>
    <row r="284" spans="1:38" s="108" customFormat="1" ht="22.5" customHeight="1">
      <c r="A284" s="205"/>
      <c r="B284" s="204" t="s">
        <v>963</v>
      </c>
      <c r="C284" s="1141" t="s">
        <v>964</v>
      </c>
      <c r="D284" s="1141"/>
      <c r="E284" s="1141"/>
      <c r="F284" s="207" t="s">
        <v>395</v>
      </c>
      <c r="G284" s="215">
        <v>62</v>
      </c>
      <c r="H284" s="207"/>
      <c r="I284" s="215">
        <v>62</v>
      </c>
      <c r="J284" s="204"/>
      <c r="K284" s="207"/>
      <c r="L284" s="208">
        <v>449.07</v>
      </c>
      <c r="M284" s="207"/>
      <c r="N284" s="210"/>
      <c r="Z284" s="193"/>
      <c r="AA284" s="200"/>
      <c r="AD284" s="109" t="s">
        <v>964</v>
      </c>
      <c r="AF284" s="200"/>
      <c r="AJ284" s="200"/>
      <c r="AL284" s="200"/>
    </row>
    <row r="285" spans="1:38" s="108" customFormat="1" ht="12" customHeight="1">
      <c r="A285" s="216"/>
      <c r="B285" s="217"/>
      <c r="C285" s="1145" t="s">
        <v>398</v>
      </c>
      <c r="D285" s="1145"/>
      <c r="E285" s="1145"/>
      <c r="F285" s="196"/>
      <c r="G285" s="196"/>
      <c r="H285" s="196"/>
      <c r="I285" s="196"/>
      <c r="J285" s="198"/>
      <c r="K285" s="196"/>
      <c r="L285" s="222">
        <v>3499.08</v>
      </c>
      <c r="M285" s="212"/>
      <c r="N285" s="199"/>
      <c r="Z285" s="193"/>
      <c r="AA285" s="200"/>
      <c r="AF285" s="200" t="s">
        <v>398</v>
      </c>
      <c r="AJ285" s="200"/>
      <c r="AL285" s="200"/>
    </row>
    <row r="286" spans="1:38" s="108" customFormat="1" ht="56.25" customHeight="1">
      <c r="A286" s="194" t="s">
        <v>545</v>
      </c>
      <c r="B286" s="195" t="s">
        <v>1522</v>
      </c>
      <c r="C286" s="1145" t="s">
        <v>1523</v>
      </c>
      <c r="D286" s="1145"/>
      <c r="E286" s="1145"/>
      <c r="F286" s="196" t="s">
        <v>472</v>
      </c>
      <c r="G286" s="196"/>
      <c r="H286" s="196"/>
      <c r="I286" s="197">
        <v>1.9578</v>
      </c>
      <c r="J286" s="222">
        <v>11255</v>
      </c>
      <c r="K286" s="196"/>
      <c r="L286" s="222">
        <v>22035.040000000001</v>
      </c>
      <c r="M286" s="196"/>
      <c r="N286" s="199"/>
      <c r="Z286" s="193"/>
      <c r="AA286" s="200" t="s">
        <v>1523</v>
      </c>
      <c r="AF286" s="200"/>
      <c r="AJ286" s="200"/>
      <c r="AL286" s="200"/>
    </row>
    <row r="287" spans="1:38" s="108" customFormat="1" ht="12" customHeight="1">
      <c r="A287" s="216"/>
      <c r="B287" s="217"/>
      <c r="C287" s="1141" t="s">
        <v>409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F287" s="200"/>
      <c r="AG287" s="109" t="s">
        <v>409</v>
      </c>
      <c r="AJ287" s="200"/>
      <c r="AL287" s="200"/>
    </row>
    <row r="288" spans="1:38" s="108" customFormat="1" ht="12" customHeight="1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22">
        <v>22035.040000000001</v>
      </c>
      <c r="M288" s="212"/>
      <c r="N288" s="199"/>
      <c r="Z288" s="193"/>
      <c r="AA288" s="200"/>
      <c r="AF288" s="200" t="s">
        <v>398</v>
      </c>
      <c r="AJ288" s="200"/>
      <c r="AL288" s="200"/>
    </row>
    <row r="289" spans="1:38" s="108" customFormat="1" ht="22.5" customHeight="1">
      <c r="A289" s="194" t="s">
        <v>546</v>
      </c>
      <c r="B289" s="195" t="s">
        <v>1524</v>
      </c>
      <c r="C289" s="1145" t="s">
        <v>1525</v>
      </c>
      <c r="D289" s="1145"/>
      <c r="E289" s="1145"/>
      <c r="F289" s="196" t="s">
        <v>673</v>
      </c>
      <c r="G289" s="196"/>
      <c r="H289" s="196"/>
      <c r="I289" s="247">
        <v>0.28000000000000003</v>
      </c>
      <c r="J289" s="218">
        <v>503</v>
      </c>
      <c r="K289" s="196"/>
      <c r="L289" s="218">
        <v>140.84</v>
      </c>
      <c r="M289" s="196"/>
      <c r="N289" s="199"/>
      <c r="Z289" s="193"/>
      <c r="AA289" s="200" t="s">
        <v>1525</v>
      </c>
      <c r="AF289" s="200"/>
      <c r="AJ289" s="200"/>
      <c r="AL289" s="200"/>
    </row>
    <row r="290" spans="1:38" s="108" customFormat="1" ht="12" customHeight="1">
      <c r="A290" s="216"/>
      <c r="B290" s="217"/>
      <c r="C290" s="1141" t="s">
        <v>1526</v>
      </c>
      <c r="D290" s="1141"/>
      <c r="E290" s="1141"/>
      <c r="F290" s="1141"/>
      <c r="G290" s="1141"/>
      <c r="H290" s="1141"/>
      <c r="I290" s="1141"/>
      <c r="J290" s="1141"/>
      <c r="K290" s="1141"/>
      <c r="L290" s="1141"/>
      <c r="M290" s="1141"/>
      <c r="N290" s="1146"/>
      <c r="Z290" s="193"/>
      <c r="AA290" s="200"/>
      <c r="AF290" s="200"/>
      <c r="AG290" s="109" t="s">
        <v>1526</v>
      </c>
      <c r="AJ290" s="200"/>
      <c r="AL290" s="200"/>
    </row>
    <row r="291" spans="1:38" s="108" customFormat="1" ht="12" customHeight="1">
      <c r="A291" s="201"/>
      <c r="B291" s="202"/>
      <c r="C291" s="1141" t="s">
        <v>2902</v>
      </c>
      <c r="D291" s="1141"/>
      <c r="E291" s="1141"/>
      <c r="F291" s="1141"/>
      <c r="G291" s="1141"/>
      <c r="H291" s="1141"/>
      <c r="I291" s="1141"/>
      <c r="J291" s="1141"/>
      <c r="K291" s="1141"/>
      <c r="L291" s="1141"/>
      <c r="M291" s="1141"/>
      <c r="N291" s="1146"/>
      <c r="Z291" s="193"/>
      <c r="AA291" s="200"/>
      <c r="AF291" s="200"/>
      <c r="AH291" s="109" t="s">
        <v>2902</v>
      </c>
      <c r="AJ291" s="200"/>
      <c r="AL291" s="200"/>
    </row>
    <row r="292" spans="1:38" s="108" customFormat="1" ht="12" customHeight="1">
      <c r="A292" s="216"/>
      <c r="B292" s="217"/>
      <c r="C292" s="1145" t="s">
        <v>398</v>
      </c>
      <c r="D292" s="1145"/>
      <c r="E292" s="1145"/>
      <c r="F292" s="196"/>
      <c r="G292" s="196"/>
      <c r="H292" s="196"/>
      <c r="I292" s="196"/>
      <c r="J292" s="198"/>
      <c r="K292" s="196"/>
      <c r="L292" s="218">
        <v>140.84</v>
      </c>
      <c r="M292" s="212"/>
      <c r="N292" s="199"/>
      <c r="Z292" s="193"/>
      <c r="AA292" s="200"/>
      <c r="AF292" s="200" t="s">
        <v>398</v>
      </c>
      <c r="AJ292" s="200"/>
      <c r="AL292" s="200"/>
    </row>
    <row r="293" spans="1:38" s="108" customFormat="1" ht="22.5" customHeight="1">
      <c r="A293" s="194" t="s">
        <v>554</v>
      </c>
      <c r="B293" s="195" t="s">
        <v>1527</v>
      </c>
      <c r="C293" s="1145" t="s">
        <v>1528</v>
      </c>
      <c r="D293" s="1145"/>
      <c r="E293" s="1145"/>
      <c r="F293" s="196" t="s">
        <v>539</v>
      </c>
      <c r="G293" s="196"/>
      <c r="H293" s="196"/>
      <c r="I293" s="247">
        <v>4.55</v>
      </c>
      <c r="J293" s="198"/>
      <c r="K293" s="196"/>
      <c r="L293" s="198"/>
      <c r="M293" s="196"/>
      <c r="N293" s="199"/>
      <c r="Z293" s="193"/>
      <c r="AA293" s="200" t="s">
        <v>1528</v>
      </c>
      <c r="AF293" s="200"/>
      <c r="AJ293" s="200"/>
      <c r="AL293" s="200"/>
    </row>
    <row r="294" spans="1:38" s="108" customFormat="1" ht="12" customHeight="1">
      <c r="A294" s="201"/>
      <c r="B294" s="202"/>
      <c r="C294" s="1141" t="s">
        <v>2903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F294" s="200"/>
      <c r="AH294" s="109" t="s">
        <v>2903</v>
      </c>
      <c r="AJ294" s="200"/>
      <c r="AL294" s="200"/>
    </row>
    <row r="295" spans="1:38" s="108" customFormat="1" ht="33.75" customHeight="1">
      <c r="A295" s="203"/>
      <c r="B295" s="204" t="s">
        <v>385</v>
      </c>
      <c r="C295" s="1141" t="s">
        <v>386</v>
      </c>
      <c r="D295" s="1141"/>
      <c r="E295" s="1141"/>
      <c r="F295" s="1141"/>
      <c r="G295" s="1141"/>
      <c r="H295" s="1141"/>
      <c r="I295" s="1141"/>
      <c r="J295" s="1141"/>
      <c r="K295" s="1141"/>
      <c r="L295" s="1141"/>
      <c r="M295" s="1141"/>
      <c r="N295" s="1146"/>
      <c r="Z295" s="193"/>
      <c r="AA295" s="200"/>
      <c r="AB295" s="109" t="s">
        <v>386</v>
      </c>
      <c r="AF295" s="200"/>
      <c r="AJ295" s="200"/>
      <c r="AL295" s="200"/>
    </row>
    <row r="296" spans="1:38" s="108" customFormat="1" ht="12">
      <c r="A296" s="205"/>
      <c r="B296" s="206">
        <v>1</v>
      </c>
      <c r="C296" s="1141" t="s">
        <v>446</v>
      </c>
      <c r="D296" s="1141"/>
      <c r="E296" s="1141"/>
      <c r="F296" s="207"/>
      <c r="G296" s="207"/>
      <c r="H296" s="207"/>
      <c r="I296" s="207"/>
      <c r="J296" s="208">
        <v>19.32</v>
      </c>
      <c r="K296" s="209">
        <v>1.25</v>
      </c>
      <c r="L296" s="208">
        <v>109.88</v>
      </c>
      <c r="M296" s="207"/>
      <c r="N296" s="210"/>
      <c r="Z296" s="193"/>
      <c r="AA296" s="200"/>
      <c r="AC296" s="109" t="s">
        <v>446</v>
      </c>
      <c r="AF296" s="200"/>
      <c r="AJ296" s="200"/>
      <c r="AL296" s="200"/>
    </row>
    <row r="297" spans="1:38" s="108" customFormat="1" ht="12">
      <c r="A297" s="205"/>
      <c r="B297" s="206">
        <v>2</v>
      </c>
      <c r="C297" s="1141" t="s">
        <v>387</v>
      </c>
      <c r="D297" s="1141"/>
      <c r="E297" s="1141"/>
      <c r="F297" s="207"/>
      <c r="G297" s="207"/>
      <c r="H297" s="207"/>
      <c r="I297" s="207"/>
      <c r="J297" s="208">
        <v>6.01</v>
      </c>
      <c r="K297" s="209">
        <v>1.25</v>
      </c>
      <c r="L297" s="208">
        <v>34.18</v>
      </c>
      <c r="M297" s="207"/>
      <c r="N297" s="210"/>
      <c r="Z297" s="193"/>
      <c r="AA297" s="200"/>
      <c r="AC297" s="109" t="s">
        <v>387</v>
      </c>
      <c r="AF297" s="200"/>
      <c r="AJ297" s="200"/>
      <c r="AL297" s="200"/>
    </row>
    <row r="298" spans="1:38" s="108" customFormat="1" ht="12">
      <c r="A298" s="205"/>
      <c r="B298" s="206">
        <v>3</v>
      </c>
      <c r="C298" s="1141" t="s">
        <v>388</v>
      </c>
      <c r="D298" s="1141"/>
      <c r="E298" s="1141"/>
      <c r="F298" s="207"/>
      <c r="G298" s="207"/>
      <c r="H298" s="207"/>
      <c r="I298" s="207"/>
      <c r="J298" s="208">
        <v>0.22</v>
      </c>
      <c r="K298" s="209">
        <v>1.25</v>
      </c>
      <c r="L298" s="208">
        <v>1.25</v>
      </c>
      <c r="M298" s="207"/>
      <c r="N298" s="210"/>
      <c r="Z298" s="193"/>
      <c r="AA298" s="200"/>
      <c r="AC298" s="109" t="s">
        <v>388</v>
      </c>
      <c r="AF298" s="200"/>
      <c r="AJ298" s="200"/>
      <c r="AL298" s="200"/>
    </row>
    <row r="299" spans="1:38" s="108" customFormat="1" ht="12">
      <c r="A299" s="205"/>
      <c r="B299" s="206">
        <v>4</v>
      </c>
      <c r="C299" s="1141" t="s">
        <v>447</v>
      </c>
      <c r="D299" s="1141"/>
      <c r="E299" s="1141"/>
      <c r="F299" s="207"/>
      <c r="G299" s="207"/>
      <c r="H299" s="207"/>
      <c r="I299" s="207"/>
      <c r="J299" s="208">
        <v>138.16</v>
      </c>
      <c r="K299" s="207"/>
      <c r="L299" s="208">
        <v>628.63</v>
      </c>
      <c r="M299" s="207"/>
      <c r="N299" s="210"/>
      <c r="Z299" s="193"/>
      <c r="AA299" s="200"/>
      <c r="AC299" s="109" t="s">
        <v>447</v>
      </c>
      <c r="AF299" s="200"/>
      <c r="AJ299" s="200"/>
      <c r="AL299" s="200"/>
    </row>
    <row r="300" spans="1:38" s="108" customFormat="1" ht="12">
      <c r="A300" s="205"/>
      <c r="B300" s="204"/>
      <c r="C300" s="1141" t="s">
        <v>448</v>
      </c>
      <c r="D300" s="1141"/>
      <c r="E300" s="1141"/>
      <c r="F300" s="207" t="s">
        <v>390</v>
      </c>
      <c r="G300" s="209">
        <v>2.13</v>
      </c>
      <c r="H300" s="209">
        <v>1.25</v>
      </c>
      <c r="I300" s="249">
        <v>12.114375000000001</v>
      </c>
      <c r="J300" s="204"/>
      <c r="K300" s="207"/>
      <c r="L300" s="204"/>
      <c r="M300" s="207"/>
      <c r="N300" s="210"/>
      <c r="Z300" s="193"/>
      <c r="AA300" s="200"/>
      <c r="AD300" s="109" t="s">
        <v>448</v>
      </c>
      <c r="AF300" s="200"/>
      <c r="AJ300" s="200"/>
      <c r="AL300" s="200"/>
    </row>
    <row r="301" spans="1:38" s="108" customFormat="1" ht="12">
      <c r="A301" s="205"/>
      <c r="B301" s="204"/>
      <c r="C301" s="1141" t="s">
        <v>389</v>
      </c>
      <c r="D301" s="1141"/>
      <c r="E301" s="1141"/>
      <c r="F301" s="207" t="s">
        <v>390</v>
      </c>
      <c r="G301" s="209">
        <v>0.02</v>
      </c>
      <c r="H301" s="209">
        <v>1.25</v>
      </c>
      <c r="I301" s="252">
        <v>0.11375</v>
      </c>
      <c r="J301" s="204"/>
      <c r="K301" s="207"/>
      <c r="L301" s="204"/>
      <c r="M301" s="207"/>
      <c r="N301" s="210"/>
      <c r="Z301" s="193"/>
      <c r="AA301" s="200"/>
      <c r="AD301" s="109" t="s">
        <v>389</v>
      </c>
      <c r="AF301" s="200"/>
      <c r="AJ301" s="200"/>
      <c r="AL301" s="200"/>
    </row>
    <row r="302" spans="1:38" s="108" customFormat="1" ht="12" customHeight="1">
      <c r="A302" s="205"/>
      <c r="B302" s="204"/>
      <c r="C302" s="1150" t="s">
        <v>391</v>
      </c>
      <c r="D302" s="1150"/>
      <c r="E302" s="1150"/>
      <c r="F302" s="212"/>
      <c r="G302" s="212"/>
      <c r="H302" s="212"/>
      <c r="I302" s="212"/>
      <c r="J302" s="213">
        <v>163.49</v>
      </c>
      <c r="K302" s="212"/>
      <c r="L302" s="213">
        <v>772.69</v>
      </c>
      <c r="M302" s="212"/>
      <c r="N302" s="214"/>
      <c r="Z302" s="193"/>
      <c r="AA302" s="200"/>
      <c r="AE302" s="109" t="s">
        <v>391</v>
      </c>
      <c r="AF302" s="200"/>
      <c r="AJ302" s="200"/>
      <c r="AL302" s="200"/>
    </row>
    <row r="303" spans="1:38" s="108" customFormat="1" ht="12">
      <c r="A303" s="205"/>
      <c r="B303" s="204"/>
      <c r="C303" s="1141" t="s">
        <v>392</v>
      </c>
      <c r="D303" s="1141"/>
      <c r="E303" s="1141"/>
      <c r="F303" s="207"/>
      <c r="G303" s="207"/>
      <c r="H303" s="207"/>
      <c r="I303" s="207"/>
      <c r="J303" s="204"/>
      <c r="K303" s="207"/>
      <c r="L303" s="208">
        <v>111.13</v>
      </c>
      <c r="M303" s="207"/>
      <c r="N303" s="210"/>
      <c r="Z303" s="193"/>
      <c r="AA303" s="200"/>
      <c r="AD303" s="109" t="s">
        <v>392</v>
      </c>
      <c r="AF303" s="200"/>
      <c r="AJ303" s="200"/>
      <c r="AL303" s="200"/>
    </row>
    <row r="304" spans="1:38" s="108" customFormat="1" ht="22.5" customHeight="1">
      <c r="A304" s="205"/>
      <c r="B304" s="204" t="s">
        <v>1483</v>
      </c>
      <c r="C304" s="1141" t="s">
        <v>1484</v>
      </c>
      <c r="D304" s="1141"/>
      <c r="E304" s="1141"/>
      <c r="F304" s="207" t="s">
        <v>395</v>
      </c>
      <c r="G304" s="215">
        <v>94</v>
      </c>
      <c r="H304" s="207"/>
      <c r="I304" s="215">
        <v>94</v>
      </c>
      <c r="J304" s="204"/>
      <c r="K304" s="207"/>
      <c r="L304" s="208">
        <v>104.46</v>
      </c>
      <c r="M304" s="207"/>
      <c r="N304" s="210"/>
      <c r="Z304" s="193"/>
      <c r="AA304" s="200"/>
      <c r="AD304" s="109" t="s">
        <v>1484</v>
      </c>
      <c r="AF304" s="200"/>
      <c r="AJ304" s="200"/>
      <c r="AL304" s="200"/>
    </row>
    <row r="305" spans="1:38" s="108" customFormat="1" ht="22.5" customHeight="1">
      <c r="A305" s="205"/>
      <c r="B305" s="204" t="s">
        <v>1485</v>
      </c>
      <c r="C305" s="1141" t="s">
        <v>1486</v>
      </c>
      <c r="D305" s="1141"/>
      <c r="E305" s="1141"/>
      <c r="F305" s="207" t="s">
        <v>395</v>
      </c>
      <c r="G305" s="215">
        <v>51</v>
      </c>
      <c r="H305" s="207"/>
      <c r="I305" s="215">
        <v>51</v>
      </c>
      <c r="J305" s="204"/>
      <c r="K305" s="207"/>
      <c r="L305" s="208">
        <v>56.68</v>
      </c>
      <c r="M305" s="207"/>
      <c r="N305" s="210"/>
      <c r="Z305" s="193"/>
      <c r="AA305" s="200"/>
      <c r="AD305" s="109" t="s">
        <v>1486</v>
      </c>
      <c r="AF305" s="200"/>
      <c r="AJ305" s="200"/>
      <c r="AL305" s="200"/>
    </row>
    <row r="306" spans="1:38" s="108" customFormat="1" ht="12" customHeight="1">
      <c r="A306" s="216"/>
      <c r="B306" s="217"/>
      <c r="C306" s="1145" t="s">
        <v>398</v>
      </c>
      <c r="D306" s="1145"/>
      <c r="E306" s="1145"/>
      <c r="F306" s="196"/>
      <c r="G306" s="196"/>
      <c r="H306" s="196"/>
      <c r="I306" s="196"/>
      <c r="J306" s="198"/>
      <c r="K306" s="196"/>
      <c r="L306" s="218">
        <v>933.83</v>
      </c>
      <c r="M306" s="212"/>
      <c r="N306" s="199"/>
      <c r="Z306" s="193"/>
      <c r="AA306" s="200"/>
      <c r="AF306" s="200" t="s">
        <v>398</v>
      </c>
      <c r="AJ306" s="200"/>
      <c r="AL306" s="200"/>
    </row>
    <row r="307" spans="1:38" s="108" customFormat="1" ht="45" customHeight="1">
      <c r="A307" s="194" t="s">
        <v>557</v>
      </c>
      <c r="B307" s="195" t="s">
        <v>1530</v>
      </c>
      <c r="C307" s="1145" t="s">
        <v>1531</v>
      </c>
      <c r="D307" s="1145"/>
      <c r="E307" s="1145"/>
      <c r="F307" s="196" t="s">
        <v>539</v>
      </c>
      <c r="G307" s="196"/>
      <c r="H307" s="196"/>
      <c r="I307" s="247">
        <v>4.55</v>
      </c>
      <c r="J307" s="198"/>
      <c r="K307" s="196"/>
      <c r="L307" s="198"/>
      <c r="M307" s="196"/>
      <c r="N307" s="199"/>
      <c r="Z307" s="193"/>
      <c r="AA307" s="200" t="s">
        <v>1531</v>
      </c>
      <c r="AF307" s="200"/>
      <c r="AJ307" s="200"/>
      <c r="AL307" s="200"/>
    </row>
    <row r="308" spans="1:38" s="108" customFormat="1" ht="12" customHeight="1">
      <c r="A308" s="201"/>
      <c r="B308" s="202"/>
      <c r="C308" s="1141" t="s">
        <v>2903</v>
      </c>
      <c r="D308" s="1141"/>
      <c r="E308" s="1141"/>
      <c r="F308" s="1141"/>
      <c r="G308" s="1141"/>
      <c r="H308" s="1141"/>
      <c r="I308" s="1141"/>
      <c r="J308" s="1141"/>
      <c r="K308" s="1141"/>
      <c r="L308" s="1141"/>
      <c r="M308" s="1141"/>
      <c r="N308" s="1146"/>
      <c r="Z308" s="193"/>
      <c r="AA308" s="200"/>
      <c r="AF308" s="200"/>
      <c r="AH308" s="109" t="s">
        <v>2903</v>
      </c>
      <c r="AJ308" s="200"/>
      <c r="AL308" s="200"/>
    </row>
    <row r="309" spans="1:38" s="108" customFormat="1" ht="33.75" customHeight="1">
      <c r="A309" s="203"/>
      <c r="B309" s="204" t="s">
        <v>385</v>
      </c>
      <c r="C309" s="1141" t="s">
        <v>386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  <c r="Z309" s="193"/>
      <c r="AA309" s="200"/>
      <c r="AB309" s="109" t="s">
        <v>386</v>
      </c>
      <c r="AF309" s="200"/>
      <c r="AJ309" s="200"/>
      <c r="AL309" s="200"/>
    </row>
    <row r="310" spans="1:38" s="108" customFormat="1" ht="12">
      <c r="A310" s="205"/>
      <c r="B310" s="206">
        <v>1</v>
      </c>
      <c r="C310" s="1141" t="s">
        <v>446</v>
      </c>
      <c r="D310" s="1141"/>
      <c r="E310" s="1141"/>
      <c r="F310" s="207"/>
      <c r="G310" s="207"/>
      <c r="H310" s="207"/>
      <c r="I310" s="207"/>
      <c r="J310" s="208">
        <v>104.26</v>
      </c>
      <c r="K310" s="209">
        <v>1.25</v>
      </c>
      <c r="L310" s="208">
        <v>592.98</v>
      </c>
      <c r="M310" s="207"/>
      <c r="N310" s="210"/>
      <c r="Z310" s="193"/>
      <c r="AA310" s="200"/>
      <c r="AC310" s="109" t="s">
        <v>446</v>
      </c>
      <c r="AF310" s="200"/>
      <c r="AJ310" s="200"/>
      <c r="AL310" s="200"/>
    </row>
    <row r="311" spans="1:38" s="108" customFormat="1" ht="12">
      <c r="A311" s="205"/>
      <c r="B311" s="206">
        <v>2</v>
      </c>
      <c r="C311" s="1141" t="s">
        <v>387</v>
      </c>
      <c r="D311" s="1141"/>
      <c r="E311" s="1141"/>
      <c r="F311" s="207"/>
      <c r="G311" s="207"/>
      <c r="H311" s="207"/>
      <c r="I311" s="207"/>
      <c r="J311" s="208">
        <v>58.06</v>
      </c>
      <c r="K311" s="209">
        <v>1.25</v>
      </c>
      <c r="L311" s="208">
        <v>330.22</v>
      </c>
      <c r="M311" s="207"/>
      <c r="N311" s="210"/>
      <c r="Z311" s="193"/>
      <c r="AA311" s="200"/>
      <c r="AC311" s="109" t="s">
        <v>387</v>
      </c>
      <c r="AF311" s="200"/>
      <c r="AJ311" s="200"/>
      <c r="AL311" s="200"/>
    </row>
    <row r="312" spans="1:38" s="108" customFormat="1" ht="12">
      <c r="A312" s="205"/>
      <c r="B312" s="206">
        <v>3</v>
      </c>
      <c r="C312" s="1141" t="s">
        <v>388</v>
      </c>
      <c r="D312" s="1141"/>
      <c r="E312" s="1141"/>
      <c r="F312" s="207"/>
      <c r="G312" s="207"/>
      <c r="H312" s="207"/>
      <c r="I312" s="207"/>
      <c r="J312" s="208">
        <v>0.1</v>
      </c>
      <c r="K312" s="209">
        <v>1.25</v>
      </c>
      <c r="L312" s="208">
        <v>0.56999999999999995</v>
      </c>
      <c r="M312" s="207"/>
      <c r="N312" s="210"/>
      <c r="Z312" s="193"/>
      <c r="AA312" s="200"/>
      <c r="AC312" s="109" t="s">
        <v>388</v>
      </c>
      <c r="AF312" s="200"/>
      <c r="AJ312" s="200"/>
      <c r="AL312" s="200"/>
    </row>
    <row r="313" spans="1:38" s="108" customFormat="1" ht="12">
      <c r="A313" s="205"/>
      <c r="B313" s="206">
        <v>4</v>
      </c>
      <c r="C313" s="1141" t="s">
        <v>447</v>
      </c>
      <c r="D313" s="1141"/>
      <c r="E313" s="1141"/>
      <c r="F313" s="207"/>
      <c r="G313" s="207"/>
      <c r="H313" s="207"/>
      <c r="I313" s="207"/>
      <c r="J313" s="208">
        <v>214.65</v>
      </c>
      <c r="K313" s="207"/>
      <c r="L313" s="208">
        <v>976.66</v>
      </c>
      <c r="M313" s="207"/>
      <c r="N313" s="210"/>
      <c r="Z313" s="193"/>
      <c r="AA313" s="200"/>
      <c r="AC313" s="109" t="s">
        <v>447</v>
      </c>
      <c r="AF313" s="200"/>
      <c r="AJ313" s="200"/>
      <c r="AL313" s="200"/>
    </row>
    <row r="314" spans="1:38" s="108" customFormat="1" ht="12">
      <c r="A314" s="205"/>
      <c r="B314" s="204"/>
      <c r="C314" s="1141" t="s">
        <v>448</v>
      </c>
      <c r="D314" s="1141"/>
      <c r="E314" s="1141"/>
      <c r="F314" s="207" t="s">
        <v>390</v>
      </c>
      <c r="G314" s="209">
        <v>9.7899999999999991</v>
      </c>
      <c r="H314" s="209">
        <v>1.25</v>
      </c>
      <c r="I314" s="249">
        <v>55.680624999999999</v>
      </c>
      <c r="J314" s="204"/>
      <c r="K314" s="207"/>
      <c r="L314" s="204"/>
      <c r="M314" s="207"/>
      <c r="N314" s="210"/>
      <c r="Z314" s="193"/>
      <c r="AA314" s="200"/>
      <c r="AD314" s="109" t="s">
        <v>448</v>
      </c>
      <c r="AF314" s="200"/>
      <c r="AJ314" s="200"/>
      <c r="AL314" s="200"/>
    </row>
    <row r="315" spans="1:38" s="108" customFormat="1" ht="12">
      <c r="A315" s="205"/>
      <c r="B315" s="204"/>
      <c r="C315" s="1141" t="s">
        <v>389</v>
      </c>
      <c r="D315" s="1141"/>
      <c r="E315" s="1141"/>
      <c r="F315" s="207" t="s">
        <v>390</v>
      </c>
      <c r="G315" s="209">
        <v>0.01</v>
      </c>
      <c r="H315" s="209">
        <v>1.25</v>
      </c>
      <c r="I315" s="249">
        <v>5.6875000000000002E-2</v>
      </c>
      <c r="J315" s="204"/>
      <c r="K315" s="207"/>
      <c r="L315" s="204"/>
      <c r="M315" s="207"/>
      <c r="N315" s="210"/>
      <c r="Z315" s="193"/>
      <c r="AA315" s="200"/>
      <c r="AD315" s="109" t="s">
        <v>389</v>
      </c>
      <c r="AF315" s="200"/>
      <c r="AJ315" s="200"/>
      <c r="AL315" s="200"/>
    </row>
    <row r="316" spans="1:38" s="108" customFormat="1" ht="12" customHeight="1">
      <c r="A316" s="205"/>
      <c r="B316" s="204"/>
      <c r="C316" s="1150" t="s">
        <v>391</v>
      </c>
      <c r="D316" s="1150"/>
      <c r="E316" s="1150"/>
      <c r="F316" s="212"/>
      <c r="G316" s="212"/>
      <c r="H316" s="212"/>
      <c r="I316" s="212"/>
      <c r="J316" s="213">
        <v>376.97</v>
      </c>
      <c r="K316" s="212"/>
      <c r="L316" s="221">
        <v>1899.86</v>
      </c>
      <c r="M316" s="212"/>
      <c r="N316" s="214"/>
      <c r="Z316" s="193"/>
      <c r="AA316" s="200"/>
      <c r="AE316" s="109" t="s">
        <v>391</v>
      </c>
      <c r="AF316" s="200"/>
      <c r="AJ316" s="200"/>
      <c r="AL316" s="200"/>
    </row>
    <row r="317" spans="1:38" s="108" customFormat="1" ht="12">
      <c r="A317" s="205"/>
      <c r="B317" s="204"/>
      <c r="C317" s="1141" t="s">
        <v>392</v>
      </c>
      <c r="D317" s="1141"/>
      <c r="E317" s="1141"/>
      <c r="F317" s="207"/>
      <c r="G317" s="207"/>
      <c r="H317" s="207"/>
      <c r="I317" s="207"/>
      <c r="J317" s="204"/>
      <c r="K317" s="207"/>
      <c r="L317" s="208">
        <v>593.54999999999995</v>
      </c>
      <c r="M317" s="207"/>
      <c r="N317" s="210"/>
      <c r="Z317" s="193"/>
      <c r="AA317" s="200"/>
      <c r="AD317" s="109" t="s">
        <v>392</v>
      </c>
      <c r="AF317" s="200"/>
      <c r="AJ317" s="200"/>
      <c r="AL317" s="200"/>
    </row>
    <row r="318" spans="1:38" s="108" customFormat="1" ht="22.5" customHeight="1">
      <c r="A318" s="205"/>
      <c r="B318" s="204" t="s">
        <v>550</v>
      </c>
      <c r="C318" s="1141" t="s">
        <v>551</v>
      </c>
      <c r="D318" s="1141"/>
      <c r="E318" s="1141"/>
      <c r="F318" s="207" t="s">
        <v>395</v>
      </c>
      <c r="G318" s="215">
        <v>97</v>
      </c>
      <c r="H318" s="207"/>
      <c r="I318" s="215">
        <v>97</v>
      </c>
      <c r="J318" s="204"/>
      <c r="K318" s="207"/>
      <c r="L318" s="208">
        <v>575.74</v>
      </c>
      <c r="M318" s="207"/>
      <c r="N318" s="210"/>
      <c r="Z318" s="193"/>
      <c r="AA318" s="200"/>
      <c r="AD318" s="109" t="s">
        <v>551</v>
      </c>
      <c r="AF318" s="200"/>
      <c r="AJ318" s="200"/>
      <c r="AL318" s="200"/>
    </row>
    <row r="319" spans="1:38" s="108" customFormat="1" ht="22.5" customHeight="1">
      <c r="A319" s="205"/>
      <c r="B319" s="204" t="s">
        <v>552</v>
      </c>
      <c r="C319" s="1141" t="s">
        <v>553</v>
      </c>
      <c r="D319" s="1141"/>
      <c r="E319" s="1141"/>
      <c r="F319" s="207" t="s">
        <v>395</v>
      </c>
      <c r="G319" s="215">
        <v>55</v>
      </c>
      <c r="H319" s="207"/>
      <c r="I319" s="215">
        <v>55</v>
      </c>
      <c r="J319" s="204"/>
      <c r="K319" s="207"/>
      <c r="L319" s="208">
        <v>326.45</v>
      </c>
      <c r="M319" s="207"/>
      <c r="N319" s="210"/>
      <c r="Z319" s="193"/>
      <c r="AA319" s="200"/>
      <c r="AD319" s="109" t="s">
        <v>553</v>
      </c>
      <c r="AF319" s="200"/>
      <c r="AJ319" s="200"/>
      <c r="AL319" s="200"/>
    </row>
    <row r="320" spans="1:38" s="108" customFormat="1" ht="12" customHeight="1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22">
        <v>2802.05</v>
      </c>
      <c r="M320" s="212"/>
      <c r="N320" s="199"/>
      <c r="Z320" s="193"/>
      <c r="AA320" s="200"/>
      <c r="AF320" s="200" t="s">
        <v>398</v>
      </c>
      <c r="AJ320" s="200"/>
      <c r="AL320" s="200"/>
    </row>
    <row r="321" spans="1:38" s="108" customFormat="1" ht="56.25" customHeight="1">
      <c r="A321" s="194" t="s">
        <v>559</v>
      </c>
      <c r="B321" s="195" t="s">
        <v>1532</v>
      </c>
      <c r="C321" s="1145" t="s">
        <v>1533</v>
      </c>
      <c r="D321" s="1145"/>
      <c r="E321" s="1145"/>
      <c r="F321" s="196" t="s">
        <v>539</v>
      </c>
      <c r="G321" s="196"/>
      <c r="H321" s="196"/>
      <c r="I321" s="247">
        <v>4.55</v>
      </c>
      <c r="J321" s="198"/>
      <c r="K321" s="196"/>
      <c r="L321" s="198"/>
      <c r="M321" s="196"/>
      <c r="N321" s="199"/>
      <c r="Z321" s="193"/>
      <c r="AA321" s="200" t="s">
        <v>1533</v>
      </c>
      <c r="AF321" s="200"/>
      <c r="AJ321" s="200"/>
      <c r="AL321" s="200"/>
    </row>
    <row r="322" spans="1:38" s="108" customFormat="1" ht="12" customHeight="1">
      <c r="A322" s="201"/>
      <c r="B322" s="202"/>
      <c r="C322" s="1141" t="s">
        <v>2903</v>
      </c>
      <c r="D322" s="1141"/>
      <c r="E322" s="1141"/>
      <c r="F322" s="1141"/>
      <c r="G322" s="1141"/>
      <c r="H322" s="1141"/>
      <c r="I322" s="1141"/>
      <c r="J322" s="1141"/>
      <c r="K322" s="1141"/>
      <c r="L322" s="1141"/>
      <c r="M322" s="1141"/>
      <c r="N322" s="1146"/>
      <c r="Z322" s="193"/>
      <c r="AA322" s="200"/>
      <c r="AF322" s="200"/>
      <c r="AH322" s="109" t="s">
        <v>2903</v>
      </c>
      <c r="AJ322" s="200"/>
      <c r="AL322" s="200"/>
    </row>
    <row r="323" spans="1:38" s="108" customFormat="1" ht="12" customHeight="1">
      <c r="A323" s="203"/>
      <c r="B323" s="204"/>
      <c r="C323" s="1141" t="s">
        <v>1408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B323" s="109" t="s">
        <v>1408</v>
      </c>
      <c r="AF323" s="200"/>
      <c r="AJ323" s="200"/>
      <c r="AL323" s="200"/>
    </row>
    <row r="324" spans="1:38" s="108" customFormat="1" ht="33.75" customHeight="1">
      <c r="A324" s="203"/>
      <c r="B324" s="204" t="s">
        <v>385</v>
      </c>
      <c r="C324" s="1141" t="s">
        <v>386</v>
      </c>
      <c r="D324" s="1141"/>
      <c r="E324" s="1141"/>
      <c r="F324" s="1141"/>
      <c r="G324" s="1141"/>
      <c r="H324" s="1141"/>
      <c r="I324" s="1141"/>
      <c r="J324" s="1141"/>
      <c r="K324" s="1141"/>
      <c r="L324" s="1141"/>
      <c r="M324" s="1141"/>
      <c r="N324" s="1146"/>
      <c r="Z324" s="193"/>
      <c r="AA324" s="200"/>
      <c r="AB324" s="109" t="s">
        <v>386</v>
      </c>
      <c r="AF324" s="200"/>
      <c r="AJ324" s="200"/>
      <c r="AL324" s="200"/>
    </row>
    <row r="325" spans="1:38" s="108" customFormat="1" ht="12">
      <c r="A325" s="205"/>
      <c r="B325" s="206">
        <v>1</v>
      </c>
      <c r="C325" s="1141" t="s">
        <v>446</v>
      </c>
      <c r="D325" s="1141"/>
      <c r="E325" s="1141"/>
      <c r="F325" s="207"/>
      <c r="G325" s="207"/>
      <c r="H325" s="207"/>
      <c r="I325" s="207"/>
      <c r="J325" s="208">
        <v>22.85</v>
      </c>
      <c r="K325" s="215">
        <v>5</v>
      </c>
      <c r="L325" s="208">
        <v>519.84</v>
      </c>
      <c r="M325" s="207"/>
      <c r="N325" s="210"/>
      <c r="Z325" s="193"/>
      <c r="AA325" s="200"/>
      <c r="AC325" s="109" t="s">
        <v>446</v>
      </c>
      <c r="AF325" s="200"/>
      <c r="AJ325" s="200"/>
      <c r="AL325" s="200"/>
    </row>
    <row r="326" spans="1:38" s="108" customFormat="1" ht="12">
      <c r="A326" s="205"/>
      <c r="B326" s="206">
        <v>2</v>
      </c>
      <c r="C326" s="1141" t="s">
        <v>387</v>
      </c>
      <c r="D326" s="1141"/>
      <c r="E326" s="1141"/>
      <c r="F326" s="207"/>
      <c r="G326" s="207"/>
      <c r="H326" s="207"/>
      <c r="I326" s="207"/>
      <c r="J326" s="208">
        <v>13.79</v>
      </c>
      <c r="K326" s="215">
        <v>5</v>
      </c>
      <c r="L326" s="208">
        <v>313.72000000000003</v>
      </c>
      <c r="M326" s="207"/>
      <c r="N326" s="210"/>
      <c r="Z326" s="193"/>
      <c r="AA326" s="200"/>
      <c r="AC326" s="109" t="s">
        <v>387</v>
      </c>
      <c r="AF326" s="200"/>
      <c r="AJ326" s="200"/>
      <c r="AL326" s="200"/>
    </row>
    <row r="327" spans="1:38" s="108" customFormat="1" ht="12">
      <c r="A327" s="205"/>
      <c r="B327" s="206">
        <v>3</v>
      </c>
      <c r="C327" s="1141" t="s">
        <v>388</v>
      </c>
      <c r="D327" s="1141"/>
      <c r="E327" s="1141"/>
      <c r="F327" s="207"/>
      <c r="G327" s="207"/>
      <c r="H327" s="207"/>
      <c r="I327" s="207"/>
      <c r="J327" s="208">
        <v>0.02</v>
      </c>
      <c r="K327" s="215">
        <v>5</v>
      </c>
      <c r="L327" s="208">
        <v>0.46</v>
      </c>
      <c r="M327" s="207"/>
      <c r="N327" s="210"/>
      <c r="Z327" s="193"/>
      <c r="AA327" s="200"/>
      <c r="AC327" s="109" t="s">
        <v>388</v>
      </c>
      <c r="AF327" s="200"/>
      <c r="AJ327" s="200"/>
      <c r="AL327" s="200"/>
    </row>
    <row r="328" spans="1:38" s="108" customFormat="1" ht="12">
      <c r="A328" s="205"/>
      <c r="B328" s="204"/>
      <c r="C328" s="1141" t="s">
        <v>448</v>
      </c>
      <c r="D328" s="1141"/>
      <c r="E328" s="1141"/>
      <c r="F328" s="207" t="s">
        <v>390</v>
      </c>
      <c r="G328" s="209">
        <v>2.06</v>
      </c>
      <c r="H328" s="215">
        <v>5</v>
      </c>
      <c r="I328" s="254">
        <v>46.865000000000002</v>
      </c>
      <c r="J328" s="204"/>
      <c r="K328" s="207"/>
      <c r="L328" s="204"/>
      <c r="M328" s="207"/>
      <c r="N328" s="210"/>
      <c r="Z328" s="193"/>
      <c r="AA328" s="200"/>
      <c r="AD328" s="109" t="s">
        <v>448</v>
      </c>
      <c r="AF328" s="200"/>
      <c r="AJ328" s="200"/>
      <c r="AL328" s="200"/>
    </row>
    <row r="329" spans="1:38" s="108" customFormat="1" ht="12" customHeight="1">
      <c r="A329" s="205"/>
      <c r="B329" s="204"/>
      <c r="C329" s="1150" t="s">
        <v>391</v>
      </c>
      <c r="D329" s="1150"/>
      <c r="E329" s="1150"/>
      <c r="F329" s="212"/>
      <c r="G329" s="212"/>
      <c r="H329" s="212"/>
      <c r="I329" s="212"/>
      <c r="J329" s="213">
        <v>36.64</v>
      </c>
      <c r="K329" s="212"/>
      <c r="L329" s="213">
        <v>833.56</v>
      </c>
      <c r="M329" s="212"/>
      <c r="N329" s="214"/>
      <c r="Z329" s="193"/>
      <c r="AA329" s="200"/>
      <c r="AE329" s="109" t="s">
        <v>391</v>
      </c>
      <c r="AF329" s="200"/>
      <c r="AJ329" s="200"/>
      <c r="AL329" s="200"/>
    </row>
    <row r="330" spans="1:38" s="108" customFormat="1" ht="12">
      <c r="A330" s="205"/>
      <c r="B330" s="204"/>
      <c r="C330" s="1141" t="s">
        <v>392</v>
      </c>
      <c r="D330" s="1141"/>
      <c r="E330" s="1141"/>
      <c r="F330" s="207"/>
      <c r="G330" s="207"/>
      <c r="H330" s="207"/>
      <c r="I330" s="207"/>
      <c r="J330" s="204"/>
      <c r="K330" s="207"/>
      <c r="L330" s="208">
        <v>520.29999999999995</v>
      </c>
      <c r="M330" s="207"/>
      <c r="N330" s="210"/>
      <c r="Z330" s="193"/>
      <c r="AA330" s="200"/>
      <c r="AD330" s="109" t="s">
        <v>392</v>
      </c>
      <c r="AF330" s="200"/>
      <c r="AJ330" s="200"/>
      <c r="AL330" s="200"/>
    </row>
    <row r="331" spans="1:38" s="108" customFormat="1" ht="22.5" customHeight="1">
      <c r="A331" s="205"/>
      <c r="B331" s="204" t="s">
        <v>550</v>
      </c>
      <c r="C331" s="1141" t="s">
        <v>551</v>
      </c>
      <c r="D331" s="1141"/>
      <c r="E331" s="1141"/>
      <c r="F331" s="207" t="s">
        <v>395</v>
      </c>
      <c r="G331" s="215">
        <v>97</v>
      </c>
      <c r="H331" s="207"/>
      <c r="I331" s="215">
        <v>97</v>
      </c>
      <c r="J331" s="204"/>
      <c r="K331" s="207"/>
      <c r="L331" s="208">
        <v>504.69</v>
      </c>
      <c r="M331" s="207"/>
      <c r="N331" s="210"/>
      <c r="Z331" s="193"/>
      <c r="AA331" s="200"/>
      <c r="AD331" s="109" t="s">
        <v>551</v>
      </c>
      <c r="AF331" s="200"/>
      <c r="AJ331" s="200"/>
      <c r="AL331" s="200"/>
    </row>
    <row r="332" spans="1:38" s="108" customFormat="1" ht="22.5" customHeight="1">
      <c r="A332" s="205"/>
      <c r="B332" s="204" t="s">
        <v>552</v>
      </c>
      <c r="C332" s="1141" t="s">
        <v>553</v>
      </c>
      <c r="D332" s="1141"/>
      <c r="E332" s="1141"/>
      <c r="F332" s="207" t="s">
        <v>395</v>
      </c>
      <c r="G332" s="215">
        <v>55</v>
      </c>
      <c r="H332" s="207"/>
      <c r="I332" s="215">
        <v>55</v>
      </c>
      <c r="J332" s="204"/>
      <c r="K332" s="207"/>
      <c r="L332" s="208">
        <v>286.17</v>
      </c>
      <c r="M332" s="207"/>
      <c r="N332" s="210"/>
      <c r="Z332" s="193"/>
      <c r="AA332" s="200"/>
      <c r="AD332" s="109" t="s">
        <v>553</v>
      </c>
      <c r="AF332" s="200"/>
      <c r="AJ332" s="200"/>
      <c r="AL332" s="200"/>
    </row>
    <row r="333" spans="1:38" s="108" customFormat="1" ht="12" customHeight="1">
      <c r="A333" s="216"/>
      <c r="B333" s="217"/>
      <c r="C333" s="1145" t="s">
        <v>398</v>
      </c>
      <c r="D333" s="1145"/>
      <c r="E333" s="1145"/>
      <c r="F333" s="196"/>
      <c r="G333" s="196"/>
      <c r="H333" s="196"/>
      <c r="I333" s="196"/>
      <c r="J333" s="198"/>
      <c r="K333" s="196"/>
      <c r="L333" s="222">
        <v>1624.42</v>
      </c>
      <c r="M333" s="212"/>
      <c r="N333" s="199"/>
      <c r="Z333" s="193"/>
      <c r="AA333" s="200"/>
      <c r="AF333" s="200" t="s">
        <v>398</v>
      </c>
      <c r="AJ333" s="200"/>
      <c r="AL333" s="200"/>
    </row>
    <row r="334" spans="1:38" s="108" customFormat="1" ht="12" customHeight="1">
      <c r="A334" s="194" t="s">
        <v>561</v>
      </c>
      <c r="B334" s="195" t="s">
        <v>1534</v>
      </c>
      <c r="C334" s="1145" t="s">
        <v>1535</v>
      </c>
      <c r="D334" s="1145"/>
      <c r="E334" s="1145"/>
      <c r="F334" s="196" t="s">
        <v>472</v>
      </c>
      <c r="G334" s="196"/>
      <c r="H334" s="196"/>
      <c r="I334" s="219">
        <v>1.62435</v>
      </c>
      <c r="J334" s="222">
        <v>20886</v>
      </c>
      <c r="K334" s="196"/>
      <c r="L334" s="222">
        <v>33926.17</v>
      </c>
      <c r="M334" s="196"/>
      <c r="N334" s="199"/>
      <c r="Z334" s="193"/>
      <c r="AA334" s="200" t="s">
        <v>1535</v>
      </c>
      <c r="AF334" s="200"/>
      <c r="AJ334" s="200"/>
      <c r="AL334" s="200"/>
    </row>
    <row r="335" spans="1:38" s="108" customFormat="1" ht="12" customHeight="1">
      <c r="A335" s="216"/>
      <c r="B335" s="217"/>
      <c r="C335" s="1141" t="s">
        <v>1536</v>
      </c>
      <c r="D335" s="1141"/>
      <c r="E335" s="1141"/>
      <c r="F335" s="1141"/>
      <c r="G335" s="1141"/>
      <c r="H335" s="1141"/>
      <c r="I335" s="1141"/>
      <c r="J335" s="1141"/>
      <c r="K335" s="1141"/>
      <c r="L335" s="1141"/>
      <c r="M335" s="1141"/>
      <c r="N335" s="1146"/>
      <c r="Z335" s="193"/>
      <c r="AA335" s="200"/>
      <c r="AF335" s="200"/>
      <c r="AG335" s="109" t="s">
        <v>1536</v>
      </c>
      <c r="AJ335" s="200"/>
      <c r="AL335" s="200"/>
    </row>
    <row r="336" spans="1:38" s="108" customFormat="1" ht="12" customHeight="1">
      <c r="A336" s="201"/>
      <c r="B336" s="202"/>
      <c r="C336" s="1141" t="s">
        <v>2904</v>
      </c>
      <c r="D336" s="1141"/>
      <c r="E336" s="1141"/>
      <c r="F336" s="1141"/>
      <c r="G336" s="1141"/>
      <c r="H336" s="1141"/>
      <c r="I336" s="1141"/>
      <c r="J336" s="1141"/>
      <c r="K336" s="1141"/>
      <c r="L336" s="1141"/>
      <c r="M336" s="1141"/>
      <c r="N336" s="1146"/>
      <c r="Z336" s="193"/>
      <c r="AA336" s="200"/>
      <c r="AF336" s="200"/>
      <c r="AH336" s="109" t="s">
        <v>2904</v>
      </c>
      <c r="AJ336" s="200"/>
      <c r="AL336" s="200"/>
    </row>
    <row r="337" spans="1:38" s="108" customFormat="1" ht="12" customHeight="1">
      <c r="A337" s="216"/>
      <c r="B337" s="217"/>
      <c r="C337" s="1145" t="s">
        <v>398</v>
      </c>
      <c r="D337" s="1145"/>
      <c r="E337" s="1145"/>
      <c r="F337" s="196"/>
      <c r="G337" s="196"/>
      <c r="H337" s="196"/>
      <c r="I337" s="196"/>
      <c r="J337" s="198"/>
      <c r="K337" s="196"/>
      <c r="L337" s="222">
        <v>33926.17</v>
      </c>
      <c r="M337" s="212"/>
      <c r="N337" s="199"/>
      <c r="Z337" s="193"/>
      <c r="AA337" s="200"/>
      <c r="AF337" s="200" t="s">
        <v>398</v>
      </c>
      <c r="AJ337" s="200"/>
      <c r="AL337" s="200"/>
    </row>
    <row r="338" spans="1:38" s="108" customFormat="1" ht="1.5" customHeight="1">
      <c r="A338" s="224"/>
      <c r="B338" s="217"/>
      <c r="C338" s="217"/>
      <c r="D338" s="217"/>
      <c r="E338" s="217"/>
      <c r="F338" s="225"/>
      <c r="G338" s="225"/>
      <c r="H338" s="225"/>
      <c r="I338" s="225"/>
      <c r="J338" s="226"/>
      <c r="K338" s="225"/>
      <c r="L338" s="226"/>
      <c r="M338" s="207"/>
      <c r="N338" s="226"/>
      <c r="Z338" s="193"/>
      <c r="AA338" s="200"/>
      <c r="AF338" s="200"/>
      <c r="AJ338" s="200"/>
      <c r="AL338" s="200"/>
    </row>
    <row r="339" spans="1:38" s="108" customFormat="1" ht="12" customHeight="1">
      <c r="A339" s="227"/>
      <c r="B339" s="198"/>
      <c r="C339" s="1145" t="s">
        <v>1538</v>
      </c>
      <c r="D339" s="1145"/>
      <c r="E339" s="1145"/>
      <c r="F339" s="1145"/>
      <c r="G339" s="1145"/>
      <c r="H339" s="1145"/>
      <c r="I339" s="1145"/>
      <c r="J339" s="1145"/>
      <c r="K339" s="1145"/>
      <c r="L339" s="228"/>
      <c r="M339" s="229"/>
      <c r="N339" s="230"/>
      <c r="Z339" s="193"/>
      <c r="AA339" s="200"/>
      <c r="AF339" s="200"/>
      <c r="AJ339" s="200" t="s">
        <v>1538</v>
      </c>
      <c r="AL339" s="200"/>
    </row>
    <row r="340" spans="1:38" s="108" customFormat="1" ht="12" customHeight="1">
      <c r="A340" s="231"/>
      <c r="B340" s="204"/>
      <c r="C340" s="1141" t="s">
        <v>416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245600.33</v>
      </c>
      <c r="M340" s="233"/>
      <c r="N340" s="234"/>
      <c r="Z340" s="193"/>
      <c r="AA340" s="200"/>
      <c r="AF340" s="200"/>
      <c r="AJ340" s="200"/>
      <c r="AK340" s="109" t="s">
        <v>416</v>
      </c>
      <c r="AL340" s="200"/>
    </row>
    <row r="341" spans="1:38" s="108" customFormat="1" ht="12" customHeight="1">
      <c r="A341" s="231"/>
      <c r="B341" s="204"/>
      <c r="C341" s="1141" t="s">
        <v>417</v>
      </c>
      <c r="D341" s="1141"/>
      <c r="E341" s="1141"/>
      <c r="F341" s="1141"/>
      <c r="G341" s="1141"/>
      <c r="H341" s="1141"/>
      <c r="I341" s="1141"/>
      <c r="J341" s="1141"/>
      <c r="K341" s="1141"/>
      <c r="L341" s="236"/>
      <c r="M341" s="233"/>
      <c r="N341" s="234"/>
      <c r="Z341" s="193"/>
      <c r="AA341" s="200"/>
      <c r="AF341" s="200"/>
      <c r="AJ341" s="200"/>
      <c r="AK341" s="109" t="s">
        <v>417</v>
      </c>
      <c r="AL341" s="200"/>
    </row>
    <row r="342" spans="1:38" s="108" customFormat="1" ht="12" customHeight="1">
      <c r="A342" s="231"/>
      <c r="B342" s="204"/>
      <c r="C342" s="1141" t="s">
        <v>488</v>
      </c>
      <c r="D342" s="1141"/>
      <c r="E342" s="1141"/>
      <c r="F342" s="1141"/>
      <c r="G342" s="1141"/>
      <c r="H342" s="1141"/>
      <c r="I342" s="1141"/>
      <c r="J342" s="1141"/>
      <c r="K342" s="1141"/>
      <c r="L342" s="232">
        <v>5982.32</v>
      </c>
      <c r="M342" s="233"/>
      <c r="N342" s="234"/>
      <c r="Z342" s="193"/>
      <c r="AA342" s="200"/>
      <c r="AF342" s="200"/>
      <c r="AJ342" s="200"/>
      <c r="AK342" s="109" t="s">
        <v>488</v>
      </c>
      <c r="AL342" s="200"/>
    </row>
    <row r="343" spans="1:38" s="108" customFormat="1" ht="12" customHeight="1">
      <c r="A343" s="231"/>
      <c r="B343" s="204"/>
      <c r="C343" s="1141" t="s">
        <v>418</v>
      </c>
      <c r="D343" s="1141"/>
      <c r="E343" s="1141"/>
      <c r="F343" s="1141"/>
      <c r="G343" s="1141"/>
      <c r="H343" s="1141"/>
      <c r="I343" s="1141"/>
      <c r="J343" s="1141"/>
      <c r="K343" s="1141"/>
      <c r="L343" s="232">
        <v>10510.73</v>
      </c>
      <c r="M343" s="233"/>
      <c r="N343" s="234"/>
      <c r="Z343" s="193"/>
      <c r="AA343" s="200"/>
      <c r="AF343" s="200"/>
      <c r="AJ343" s="200"/>
      <c r="AK343" s="109" t="s">
        <v>418</v>
      </c>
      <c r="AL343" s="200"/>
    </row>
    <row r="344" spans="1:38" s="108" customFormat="1" ht="12" customHeight="1">
      <c r="A344" s="231"/>
      <c r="B344" s="204"/>
      <c r="C344" s="1141" t="s">
        <v>419</v>
      </c>
      <c r="D344" s="1141"/>
      <c r="E344" s="1141"/>
      <c r="F344" s="1141"/>
      <c r="G344" s="1141"/>
      <c r="H344" s="1141"/>
      <c r="I344" s="1141"/>
      <c r="J344" s="1141"/>
      <c r="K344" s="1141"/>
      <c r="L344" s="257">
        <v>951.57</v>
      </c>
      <c r="M344" s="233"/>
      <c r="N344" s="234"/>
      <c r="Z344" s="193"/>
      <c r="AA344" s="200"/>
      <c r="AF344" s="200"/>
      <c r="AJ344" s="200"/>
      <c r="AK344" s="109" t="s">
        <v>419</v>
      </c>
      <c r="AL344" s="200"/>
    </row>
    <row r="345" spans="1:38" s="108" customFormat="1" ht="12" customHeight="1">
      <c r="A345" s="231"/>
      <c r="B345" s="204"/>
      <c r="C345" s="1141" t="s">
        <v>420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229107.28</v>
      </c>
      <c r="M345" s="233"/>
      <c r="N345" s="234"/>
      <c r="Z345" s="193"/>
      <c r="AA345" s="200"/>
      <c r="AF345" s="200"/>
      <c r="AJ345" s="200"/>
      <c r="AK345" s="109" t="s">
        <v>420</v>
      </c>
      <c r="AL345" s="200"/>
    </row>
    <row r="346" spans="1:38" s="108" customFormat="1" ht="12" customHeight="1">
      <c r="A346" s="231"/>
      <c r="B346" s="204"/>
      <c r="C346" s="1141" t="s">
        <v>421</v>
      </c>
      <c r="D346" s="1141"/>
      <c r="E346" s="1141"/>
      <c r="F346" s="1141"/>
      <c r="G346" s="1141"/>
      <c r="H346" s="1141"/>
      <c r="I346" s="1141"/>
      <c r="J346" s="1141"/>
      <c r="K346" s="1141"/>
      <c r="L346" s="232">
        <v>256303.33</v>
      </c>
      <c r="M346" s="233"/>
      <c r="N346" s="234"/>
      <c r="Z346" s="193"/>
      <c r="AA346" s="200"/>
      <c r="AF346" s="200"/>
      <c r="AJ346" s="200"/>
      <c r="AK346" s="109" t="s">
        <v>421</v>
      </c>
      <c r="AL346" s="200"/>
    </row>
    <row r="347" spans="1:38" s="108" customFormat="1" ht="12" customHeight="1">
      <c r="A347" s="231"/>
      <c r="B347" s="204"/>
      <c r="C347" s="1141" t="s">
        <v>417</v>
      </c>
      <c r="D347" s="1141"/>
      <c r="E347" s="1141"/>
      <c r="F347" s="1141"/>
      <c r="G347" s="1141"/>
      <c r="H347" s="1141"/>
      <c r="I347" s="1141"/>
      <c r="J347" s="1141"/>
      <c r="K347" s="1141"/>
      <c r="L347" s="236"/>
      <c r="M347" s="233"/>
      <c r="N347" s="234"/>
      <c r="Z347" s="193"/>
      <c r="AA347" s="200"/>
      <c r="AF347" s="200"/>
      <c r="AJ347" s="200"/>
      <c r="AK347" s="109" t="s">
        <v>417</v>
      </c>
      <c r="AL347" s="200"/>
    </row>
    <row r="348" spans="1:38" s="108" customFormat="1" ht="12" customHeight="1">
      <c r="A348" s="231"/>
      <c r="B348" s="204"/>
      <c r="C348" s="1141" t="s">
        <v>489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5982.32</v>
      </c>
      <c r="M348" s="233"/>
      <c r="N348" s="234"/>
      <c r="Z348" s="193"/>
      <c r="AA348" s="200"/>
      <c r="AF348" s="200"/>
      <c r="AJ348" s="200"/>
      <c r="AK348" s="109" t="s">
        <v>489</v>
      </c>
      <c r="AL348" s="200"/>
    </row>
    <row r="349" spans="1:38" s="108" customFormat="1" ht="12" customHeight="1">
      <c r="A349" s="231"/>
      <c r="B349" s="204"/>
      <c r="C349" s="1141" t="s">
        <v>490</v>
      </c>
      <c r="D349" s="1141"/>
      <c r="E349" s="1141"/>
      <c r="F349" s="1141"/>
      <c r="G349" s="1141"/>
      <c r="H349" s="1141"/>
      <c r="I349" s="1141"/>
      <c r="J349" s="1141"/>
      <c r="K349" s="1141"/>
      <c r="L349" s="232">
        <v>10510.73</v>
      </c>
      <c r="M349" s="233"/>
      <c r="N349" s="234"/>
      <c r="Z349" s="193"/>
      <c r="AA349" s="200"/>
      <c r="AF349" s="200"/>
      <c r="AJ349" s="200"/>
      <c r="AK349" s="109" t="s">
        <v>490</v>
      </c>
      <c r="AL349" s="200"/>
    </row>
    <row r="350" spans="1:38" s="108" customFormat="1" ht="12" customHeight="1">
      <c r="A350" s="231"/>
      <c r="B350" s="204"/>
      <c r="C350" s="1141" t="s">
        <v>491</v>
      </c>
      <c r="D350" s="1141"/>
      <c r="E350" s="1141"/>
      <c r="F350" s="1141"/>
      <c r="G350" s="1141"/>
      <c r="H350" s="1141"/>
      <c r="I350" s="1141"/>
      <c r="J350" s="1141"/>
      <c r="K350" s="1141"/>
      <c r="L350" s="257">
        <v>951.57</v>
      </c>
      <c r="M350" s="233"/>
      <c r="N350" s="234"/>
      <c r="Z350" s="193"/>
      <c r="AA350" s="200"/>
      <c r="AF350" s="200"/>
      <c r="AJ350" s="200"/>
      <c r="AK350" s="109" t="s">
        <v>491</v>
      </c>
      <c r="AL350" s="200"/>
    </row>
    <row r="351" spans="1:38" s="108" customFormat="1" ht="12" customHeight="1">
      <c r="A351" s="231"/>
      <c r="B351" s="204"/>
      <c r="C351" s="1141" t="s">
        <v>492</v>
      </c>
      <c r="D351" s="1141"/>
      <c r="E351" s="1141"/>
      <c r="F351" s="1141"/>
      <c r="G351" s="1141"/>
      <c r="H351" s="1141"/>
      <c r="I351" s="1141"/>
      <c r="J351" s="1141"/>
      <c r="K351" s="1141"/>
      <c r="L351" s="232">
        <v>229107.28</v>
      </c>
      <c r="M351" s="233"/>
      <c r="N351" s="234"/>
      <c r="Z351" s="193"/>
      <c r="AA351" s="200"/>
      <c r="AF351" s="200"/>
      <c r="AJ351" s="200"/>
      <c r="AK351" s="109" t="s">
        <v>492</v>
      </c>
      <c r="AL351" s="200"/>
    </row>
    <row r="352" spans="1:38" s="108" customFormat="1" ht="12" customHeight="1">
      <c r="A352" s="231"/>
      <c r="B352" s="204"/>
      <c r="C352" s="1141" t="s">
        <v>493</v>
      </c>
      <c r="D352" s="1141"/>
      <c r="E352" s="1141"/>
      <c r="F352" s="1141"/>
      <c r="G352" s="1141"/>
      <c r="H352" s="1141"/>
      <c r="I352" s="1141"/>
      <c r="J352" s="1141"/>
      <c r="K352" s="1141"/>
      <c r="L352" s="232">
        <v>6494.18</v>
      </c>
      <c r="M352" s="233"/>
      <c r="N352" s="234"/>
      <c r="Z352" s="193"/>
      <c r="AA352" s="200"/>
      <c r="AF352" s="200"/>
      <c r="AJ352" s="200"/>
      <c r="AK352" s="109" t="s">
        <v>493</v>
      </c>
      <c r="AL352" s="200"/>
    </row>
    <row r="353" spans="1:38" s="108" customFormat="1" ht="12" customHeight="1">
      <c r="A353" s="231"/>
      <c r="B353" s="204"/>
      <c r="C353" s="1141" t="s">
        <v>494</v>
      </c>
      <c r="D353" s="1141"/>
      <c r="E353" s="1141"/>
      <c r="F353" s="1141"/>
      <c r="G353" s="1141"/>
      <c r="H353" s="1141"/>
      <c r="I353" s="1141"/>
      <c r="J353" s="1141"/>
      <c r="K353" s="1141"/>
      <c r="L353" s="232">
        <v>4208.82</v>
      </c>
      <c r="M353" s="233"/>
      <c r="N353" s="234"/>
      <c r="Z353" s="193"/>
      <c r="AA353" s="200"/>
      <c r="AF353" s="200"/>
      <c r="AJ353" s="200"/>
      <c r="AK353" s="109" t="s">
        <v>494</v>
      </c>
      <c r="AL353" s="200"/>
    </row>
    <row r="354" spans="1:38" s="108" customFormat="1" ht="12" customHeight="1">
      <c r="A354" s="231"/>
      <c r="B354" s="204"/>
      <c r="C354" s="1141" t="s">
        <v>431</v>
      </c>
      <c r="D354" s="1141"/>
      <c r="E354" s="1141"/>
      <c r="F354" s="1141"/>
      <c r="G354" s="1141"/>
      <c r="H354" s="1141"/>
      <c r="I354" s="1141"/>
      <c r="J354" s="1141"/>
      <c r="K354" s="1141"/>
      <c r="L354" s="232">
        <v>6933.89</v>
      </c>
      <c r="M354" s="233"/>
      <c r="N354" s="234"/>
      <c r="Z354" s="193"/>
      <c r="AA354" s="200"/>
      <c r="AF354" s="200"/>
      <c r="AJ354" s="200"/>
      <c r="AK354" s="109" t="s">
        <v>431</v>
      </c>
      <c r="AL354" s="200"/>
    </row>
    <row r="355" spans="1:38" s="108" customFormat="1" ht="12" customHeight="1">
      <c r="A355" s="231"/>
      <c r="B355" s="204"/>
      <c r="C355" s="1141" t="s">
        <v>432</v>
      </c>
      <c r="D355" s="1141"/>
      <c r="E355" s="1141"/>
      <c r="F355" s="1141"/>
      <c r="G355" s="1141"/>
      <c r="H355" s="1141"/>
      <c r="I355" s="1141"/>
      <c r="J355" s="1141"/>
      <c r="K355" s="1141"/>
      <c r="L355" s="232">
        <v>6494.18</v>
      </c>
      <c r="M355" s="233"/>
      <c r="N355" s="234"/>
      <c r="Z355" s="193"/>
      <c r="AA355" s="200"/>
      <c r="AF355" s="200"/>
      <c r="AJ355" s="200"/>
      <c r="AK355" s="109" t="s">
        <v>432</v>
      </c>
      <c r="AL355" s="200"/>
    </row>
    <row r="356" spans="1:38" s="108" customFormat="1" ht="12" customHeight="1">
      <c r="A356" s="231"/>
      <c r="B356" s="204"/>
      <c r="C356" s="1141" t="s">
        <v>433</v>
      </c>
      <c r="D356" s="1141"/>
      <c r="E356" s="1141"/>
      <c r="F356" s="1141"/>
      <c r="G356" s="1141"/>
      <c r="H356" s="1141"/>
      <c r="I356" s="1141"/>
      <c r="J356" s="1141"/>
      <c r="K356" s="1141"/>
      <c r="L356" s="232">
        <v>4208.82</v>
      </c>
      <c r="M356" s="233"/>
      <c r="N356" s="234"/>
      <c r="Z356" s="193"/>
      <c r="AA356" s="200"/>
      <c r="AF356" s="200"/>
      <c r="AJ356" s="200"/>
      <c r="AK356" s="109" t="s">
        <v>433</v>
      </c>
      <c r="AL356" s="200"/>
    </row>
    <row r="357" spans="1:38" s="108" customFormat="1" ht="12" customHeight="1">
      <c r="A357" s="231"/>
      <c r="B357" s="226"/>
      <c r="C357" s="1142" t="s">
        <v>1539</v>
      </c>
      <c r="D357" s="1142"/>
      <c r="E357" s="1142"/>
      <c r="F357" s="1142"/>
      <c r="G357" s="1142"/>
      <c r="H357" s="1142"/>
      <c r="I357" s="1142"/>
      <c r="J357" s="1142"/>
      <c r="K357" s="1142"/>
      <c r="L357" s="239">
        <v>256303.33</v>
      </c>
      <c r="M357" s="240"/>
      <c r="N357" s="253"/>
      <c r="Z357" s="193"/>
      <c r="AA357" s="200"/>
      <c r="AF357" s="200"/>
      <c r="AJ357" s="200"/>
      <c r="AL357" s="200" t="s">
        <v>1539</v>
      </c>
    </row>
    <row r="358" spans="1:38" s="108" customFormat="1" ht="12" customHeight="1">
      <c r="A358" s="1089" t="s">
        <v>1540</v>
      </c>
      <c r="B358" s="1090"/>
      <c r="C358" s="1090"/>
      <c r="D358" s="1090"/>
      <c r="E358" s="1090"/>
      <c r="F358" s="1090"/>
      <c r="G358" s="1090"/>
      <c r="H358" s="1090"/>
      <c r="I358" s="1090"/>
      <c r="J358" s="1090"/>
      <c r="K358" s="1090"/>
      <c r="L358" s="1090"/>
      <c r="M358" s="1090"/>
      <c r="N358" s="1095"/>
      <c r="Z358" s="193" t="s">
        <v>1540</v>
      </c>
      <c r="AA358" s="200"/>
      <c r="AF358" s="200"/>
      <c r="AJ358" s="200"/>
      <c r="AL358" s="200"/>
    </row>
    <row r="359" spans="1:38" s="108" customFormat="1" ht="45" customHeight="1">
      <c r="A359" s="194" t="s">
        <v>564</v>
      </c>
      <c r="B359" s="195" t="s">
        <v>1541</v>
      </c>
      <c r="C359" s="1145" t="s">
        <v>1542</v>
      </c>
      <c r="D359" s="1145"/>
      <c r="E359" s="1145"/>
      <c r="F359" s="196" t="s">
        <v>539</v>
      </c>
      <c r="G359" s="196"/>
      <c r="H359" s="196"/>
      <c r="I359" s="223">
        <v>2.0510000000000002</v>
      </c>
      <c r="J359" s="198"/>
      <c r="K359" s="196"/>
      <c r="L359" s="198"/>
      <c r="M359" s="196"/>
      <c r="N359" s="199"/>
      <c r="Z359" s="193"/>
      <c r="AA359" s="200" t="s">
        <v>1542</v>
      </c>
      <c r="AF359" s="200"/>
      <c r="AJ359" s="200"/>
      <c r="AL359" s="200"/>
    </row>
    <row r="360" spans="1:38" s="108" customFormat="1" ht="12" customHeight="1">
      <c r="A360" s="201"/>
      <c r="B360" s="202"/>
      <c r="C360" s="1141" t="s">
        <v>2905</v>
      </c>
      <c r="D360" s="1141"/>
      <c r="E360" s="1141"/>
      <c r="F360" s="1141"/>
      <c r="G360" s="1141"/>
      <c r="H360" s="1141"/>
      <c r="I360" s="1141"/>
      <c r="J360" s="1141"/>
      <c r="K360" s="1141"/>
      <c r="L360" s="1141"/>
      <c r="M360" s="1141"/>
      <c r="N360" s="1146"/>
      <c r="Z360" s="193"/>
      <c r="AA360" s="200"/>
      <c r="AF360" s="200"/>
      <c r="AH360" s="109" t="s">
        <v>2905</v>
      </c>
      <c r="AJ360" s="200"/>
      <c r="AL360" s="200"/>
    </row>
    <row r="361" spans="1:38" s="108" customFormat="1" ht="33.75" customHeight="1">
      <c r="A361" s="203"/>
      <c r="B361" s="204" t="s">
        <v>385</v>
      </c>
      <c r="C361" s="1141" t="s">
        <v>386</v>
      </c>
      <c r="D361" s="1141"/>
      <c r="E361" s="1141"/>
      <c r="F361" s="1141"/>
      <c r="G361" s="1141"/>
      <c r="H361" s="1141"/>
      <c r="I361" s="1141"/>
      <c r="J361" s="1141"/>
      <c r="K361" s="1141"/>
      <c r="L361" s="1141"/>
      <c r="M361" s="1141"/>
      <c r="N361" s="1146"/>
      <c r="Z361" s="193"/>
      <c r="AA361" s="200"/>
      <c r="AB361" s="109" t="s">
        <v>386</v>
      </c>
      <c r="AF361" s="200"/>
      <c r="AJ361" s="200"/>
      <c r="AL361" s="200"/>
    </row>
    <row r="362" spans="1:38" s="108" customFormat="1" ht="12">
      <c r="A362" s="205"/>
      <c r="B362" s="206">
        <v>1</v>
      </c>
      <c r="C362" s="1141" t="s">
        <v>446</v>
      </c>
      <c r="D362" s="1141"/>
      <c r="E362" s="1141"/>
      <c r="F362" s="207"/>
      <c r="G362" s="207"/>
      <c r="H362" s="207"/>
      <c r="I362" s="207"/>
      <c r="J362" s="220">
        <v>1428.8</v>
      </c>
      <c r="K362" s="209">
        <v>1.25</v>
      </c>
      <c r="L362" s="220">
        <v>3663.09</v>
      </c>
      <c r="M362" s="207"/>
      <c r="N362" s="210"/>
      <c r="Z362" s="193"/>
      <c r="AA362" s="200"/>
      <c r="AC362" s="109" t="s">
        <v>446</v>
      </c>
      <c r="AF362" s="200"/>
      <c r="AJ362" s="200"/>
      <c r="AL362" s="200"/>
    </row>
    <row r="363" spans="1:38" s="108" customFormat="1" ht="12">
      <c r="A363" s="205"/>
      <c r="B363" s="206">
        <v>2</v>
      </c>
      <c r="C363" s="1141" t="s">
        <v>387</v>
      </c>
      <c r="D363" s="1141"/>
      <c r="E363" s="1141"/>
      <c r="F363" s="207"/>
      <c r="G363" s="207"/>
      <c r="H363" s="207"/>
      <c r="I363" s="207"/>
      <c r="J363" s="220">
        <v>5157.63</v>
      </c>
      <c r="K363" s="209">
        <v>1.25</v>
      </c>
      <c r="L363" s="220">
        <v>13222.87</v>
      </c>
      <c r="M363" s="207"/>
      <c r="N363" s="210"/>
      <c r="Z363" s="193"/>
      <c r="AA363" s="200"/>
      <c r="AC363" s="109" t="s">
        <v>387</v>
      </c>
      <c r="AF363" s="200"/>
      <c r="AJ363" s="200"/>
      <c r="AL363" s="200"/>
    </row>
    <row r="364" spans="1:38" s="108" customFormat="1" ht="12">
      <c r="A364" s="205"/>
      <c r="B364" s="206">
        <v>3</v>
      </c>
      <c r="C364" s="1141" t="s">
        <v>388</v>
      </c>
      <c r="D364" s="1141"/>
      <c r="E364" s="1141"/>
      <c r="F364" s="207"/>
      <c r="G364" s="207"/>
      <c r="H364" s="207"/>
      <c r="I364" s="207"/>
      <c r="J364" s="208">
        <v>453.43</v>
      </c>
      <c r="K364" s="209">
        <v>1.25</v>
      </c>
      <c r="L364" s="220">
        <v>1162.48</v>
      </c>
      <c r="M364" s="207"/>
      <c r="N364" s="210"/>
      <c r="Z364" s="193"/>
      <c r="AA364" s="200"/>
      <c r="AC364" s="109" t="s">
        <v>388</v>
      </c>
      <c r="AF364" s="200"/>
      <c r="AJ364" s="200"/>
      <c r="AL364" s="200"/>
    </row>
    <row r="365" spans="1:38" s="108" customFormat="1" ht="12">
      <c r="A365" s="205"/>
      <c r="B365" s="206">
        <v>4</v>
      </c>
      <c r="C365" s="1141" t="s">
        <v>447</v>
      </c>
      <c r="D365" s="1141"/>
      <c r="E365" s="1141"/>
      <c r="F365" s="207"/>
      <c r="G365" s="207"/>
      <c r="H365" s="207"/>
      <c r="I365" s="207"/>
      <c r="J365" s="208">
        <v>427.44</v>
      </c>
      <c r="K365" s="207"/>
      <c r="L365" s="208">
        <v>876.68</v>
      </c>
      <c r="M365" s="207"/>
      <c r="N365" s="210"/>
      <c r="Z365" s="193"/>
      <c r="AA365" s="200"/>
      <c r="AC365" s="109" t="s">
        <v>447</v>
      </c>
      <c r="AF365" s="200"/>
      <c r="AJ365" s="200"/>
      <c r="AL365" s="200"/>
    </row>
    <row r="366" spans="1:38" s="108" customFormat="1" ht="12">
      <c r="A366" s="205"/>
      <c r="B366" s="204"/>
      <c r="C366" s="1141" t="s">
        <v>448</v>
      </c>
      <c r="D366" s="1141"/>
      <c r="E366" s="1141"/>
      <c r="F366" s="207" t="s">
        <v>390</v>
      </c>
      <c r="G366" s="215">
        <v>152</v>
      </c>
      <c r="H366" s="209">
        <v>1.25</v>
      </c>
      <c r="I366" s="209">
        <v>389.69</v>
      </c>
      <c r="J366" s="204"/>
      <c r="K366" s="207"/>
      <c r="L366" s="204"/>
      <c r="M366" s="207"/>
      <c r="N366" s="210"/>
      <c r="Z366" s="193"/>
      <c r="AA366" s="200"/>
      <c r="AD366" s="109" t="s">
        <v>448</v>
      </c>
      <c r="AF366" s="200"/>
      <c r="AJ366" s="200"/>
      <c r="AL366" s="200"/>
    </row>
    <row r="367" spans="1:38" s="108" customFormat="1" ht="12">
      <c r="A367" s="205"/>
      <c r="B367" s="204"/>
      <c r="C367" s="1141" t="s">
        <v>389</v>
      </c>
      <c r="D367" s="1141"/>
      <c r="E367" s="1141"/>
      <c r="F367" s="207" t="s">
        <v>390</v>
      </c>
      <c r="G367" s="209">
        <v>36.14</v>
      </c>
      <c r="H367" s="209">
        <v>1.25</v>
      </c>
      <c r="I367" s="249">
        <v>92.653925000000001</v>
      </c>
      <c r="J367" s="204"/>
      <c r="K367" s="207"/>
      <c r="L367" s="204"/>
      <c r="M367" s="207"/>
      <c r="N367" s="210"/>
      <c r="Z367" s="193"/>
      <c r="AA367" s="200"/>
      <c r="AD367" s="109" t="s">
        <v>389</v>
      </c>
      <c r="AF367" s="200"/>
      <c r="AJ367" s="200"/>
      <c r="AL367" s="200"/>
    </row>
    <row r="368" spans="1:38" s="108" customFormat="1" ht="12" customHeight="1">
      <c r="A368" s="205"/>
      <c r="B368" s="204"/>
      <c r="C368" s="1150" t="s">
        <v>391</v>
      </c>
      <c r="D368" s="1150"/>
      <c r="E368" s="1150"/>
      <c r="F368" s="212"/>
      <c r="G368" s="212"/>
      <c r="H368" s="212"/>
      <c r="I368" s="212"/>
      <c r="J368" s="221">
        <v>7013.87</v>
      </c>
      <c r="K368" s="212"/>
      <c r="L368" s="221">
        <v>17762.64</v>
      </c>
      <c r="M368" s="212"/>
      <c r="N368" s="214"/>
      <c r="Z368" s="193"/>
      <c r="AA368" s="200"/>
      <c r="AE368" s="109" t="s">
        <v>391</v>
      </c>
      <c r="AF368" s="200"/>
      <c r="AJ368" s="200"/>
      <c r="AL368" s="200"/>
    </row>
    <row r="369" spans="1:38" s="108" customFormat="1" ht="12">
      <c r="A369" s="205"/>
      <c r="B369" s="204"/>
      <c r="C369" s="1141" t="s">
        <v>392</v>
      </c>
      <c r="D369" s="1141"/>
      <c r="E369" s="1141"/>
      <c r="F369" s="207"/>
      <c r="G369" s="207"/>
      <c r="H369" s="207"/>
      <c r="I369" s="207"/>
      <c r="J369" s="204"/>
      <c r="K369" s="207"/>
      <c r="L369" s="220">
        <v>4825.57</v>
      </c>
      <c r="M369" s="207"/>
      <c r="N369" s="210"/>
      <c r="Z369" s="193"/>
      <c r="AA369" s="200"/>
      <c r="AD369" s="109" t="s">
        <v>392</v>
      </c>
      <c r="AF369" s="200"/>
      <c r="AJ369" s="200"/>
      <c r="AL369" s="200"/>
    </row>
    <row r="370" spans="1:38" s="108" customFormat="1" ht="22.5" customHeight="1">
      <c r="A370" s="205"/>
      <c r="B370" s="204" t="s">
        <v>961</v>
      </c>
      <c r="C370" s="1141" t="s">
        <v>962</v>
      </c>
      <c r="D370" s="1141"/>
      <c r="E370" s="1141"/>
      <c r="F370" s="207" t="s">
        <v>395</v>
      </c>
      <c r="G370" s="215">
        <v>93</v>
      </c>
      <c r="H370" s="207"/>
      <c r="I370" s="215">
        <v>93</v>
      </c>
      <c r="J370" s="204"/>
      <c r="K370" s="207"/>
      <c r="L370" s="220">
        <v>4487.78</v>
      </c>
      <c r="M370" s="207"/>
      <c r="N370" s="210"/>
      <c r="Z370" s="193"/>
      <c r="AA370" s="200"/>
      <c r="AD370" s="109" t="s">
        <v>962</v>
      </c>
      <c r="AF370" s="200"/>
      <c r="AJ370" s="200"/>
      <c r="AL370" s="200"/>
    </row>
    <row r="371" spans="1:38" s="108" customFormat="1" ht="22.5" customHeight="1">
      <c r="A371" s="205"/>
      <c r="B371" s="204" t="s">
        <v>963</v>
      </c>
      <c r="C371" s="1141" t="s">
        <v>964</v>
      </c>
      <c r="D371" s="1141"/>
      <c r="E371" s="1141"/>
      <c r="F371" s="207" t="s">
        <v>395</v>
      </c>
      <c r="G371" s="215">
        <v>62</v>
      </c>
      <c r="H371" s="207"/>
      <c r="I371" s="215">
        <v>62</v>
      </c>
      <c r="J371" s="204"/>
      <c r="K371" s="207"/>
      <c r="L371" s="220">
        <v>2991.85</v>
      </c>
      <c r="M371" s="207"/>
      <c r="N371" s="210"/>
      <c r="Z371" s="193"/>
      <c r="AA371" s="200"/>
      <c r="AD371" s="109" t="s">
        <v>964</v>
      </c>
      <c r="AF371" s="200"/>
      <c r="AJ371" s="200"/>
      <c r="AL371" s="200"/>
    </row>
    <row r="372" spans="1:38" s="108" customFormat="1" ht="12" customHeight="1">
      <c r="A372" s="216"/>
      <c r="B372" s="217"/>
      <c r="C372" s="1145" t="s">
        <v>398</v>
      </c>
      <c r="D372" s="1145"/>
      <c r="E372" s="1145"/>
      <c r="F372" s="196"/>
      <c r="G372" s="196"/>
      <c r="H372" s="196"/>
      <c r="I372" s="196"/>
      <c r="J372" s="198"/>
      <c r="K372" s="196"/>
      <c r="L372" s="222">
        <v>25242.27</v>
      </c>
      <c r="M372" s="212"/>
      <c r="N372" s="199"/>
      <c r="Z372" s="193"/>
      <c r="AA372" s="200"/>
      <c r="AF372" s="200" t="s">
        <v>398</v>
      </c>
      <c r="AJ372" s="200"/>
      <c r="AL372" s="200"/>
    </row>
    <row r="373" spans="1:38" s="108" customFormat="1" ht="90" customHeight="1">
      <c r="A373" s="194" t="s">
        <v>567</v>
      </c>
      <c r="B373" s="195" t="s">
        <v>1544</v>
      </c>
      <c r="C373" s="1145" t="s">
        <v>1545</v>
      </c>
      <c r="D373" s="1145"/>
      <c r="E373" s="1145"/>
      <c r="F373" s="196" t="s">
        <v>307</v>
      </c>
      <c r="G373" s="196"/>
      <c r="H373" s="196"/>
      <c r="I373" s="256">
        <v>205.1</v>
      </c>
      <c r="J373" s="218">
        <v>266.63</v>
      </c>
      <c r="K373" s="196"/>
      <c r="L373" s="222">
        <v>54685.81</v>
      </c>
      <c r="M373" s="196"/>
      <c r="N373" s="199"/>
      <c r="Z373" s="193"/>
      <c r="AA373" s="200" t="s">
        <v>1545</v>
      </c>
      <c r="AF373" s="200"/>
      <c r="AJ373" s="200"/>
      <c r="AL373" s="200"/>
    </row>
    <row r="374" spans="1:38" s="108" customFormat="1" ht="12" customHeight="1">
      <c r="A374" s="216"/>
      <c r="B374" s="217"/>
      <c r="C374" s="1141" t="s">
        <v>409</v>
      </c>
      <c r="D374" s="1141"/>
      <c r="E374" s="1141"/>
      <c r="F374" s="1141"/>
      <c r="G374" s="1141"/>
      <c r="H374" s="1141"/>
      <c r="I374" s="1141"/>
      <c r="J374" s="1141"/>
      <c r="K374" s="1141"/>
      <c r="L374" s="1141"/>
      <c r="M374" s="1141"/>
      <c r="N374" s="1146"/>
      <c r="Z374" s="193"/>
      <c r="AA374" s="200"/>
      <c r="AF374" s="200"/>
      <c r="AG374" s="109" t="s">
        <v>409</v>
      </c>
      <c r="AJ374" s="200"/>
      <c r="AL374" s="200"/>
    </row>
    <row r="375" spans="1:38" s="108" customFormat="1" ht="12" customHeight="1">
      <c r="A375" s="201"/>
      <c r="B375" s="202"/>
      <c r="C375" s="1141" t="s">
        <v>2906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F375" s="200"/>
      <c r="AH375" s="109" t="s">
        <v>2906</v>
      </c>
      <c r="AJ375" s="200"/>
      <c r="AL375" s="200"/>
    </row>
    <row r="376" spans="1:38" s="108" customFormat="1" ht="12" customHeight="1">
      <c r="A376" s="216"/>
      <c r="B376" s="217"/>
      <c r="C376" s="1145" t="s">
        <v>398</v>
      </c>
      <c r="D376" s="1145"/>
      <c r="E376" s="1145"/>
      <c r="F376" s="196"/>
      <c r="G376" s="196"/>
      <c r="H376" s="196"/>
      <c r="I376" s="196"/>
      <c r="J376" s="198"/>
      <c r="K376" s="196"/>
      <c r="L376" s="222">
        <v>54685.81</v>
      </c>
      <c r="M376" s="212"/>
      <c r="N376" s="199"/>
      <c r="Z376" s="193"/>
      <c r="AA376" s="200"/>
      <c r="AF376" s="200" t="s">
        <v>398</v>
      </c>
      <c r="AJ376" s="200"/>
      <c r="AL376" s="200"/>
    </row>
    <row r="377" spans="1:38" s="108" customFormat="1" ht="33.75" customHeight="1">
      <c r="A377" s="194" t="s">
        <v>571</v>
      </c>
      <c r="B377" s="195" t="s">
        <v>1547</v>
      </c>
      <c r="C377" s="1145" t="s">
        <v>1548</v>
      </c>
      <c r="D377" s="1145"/>
      <c r="E377" s="1145"/>
      <c r="F377" s="196" t="s">
        <v>539</v>
      </c>
      <c r="G377" s="196"/>
      <c r="H377" s="196"/>
      <c r="I377" s="223">
        <v>1.4039999999999999</v>
      </c>
      <c r="J377" s="198"/>
      <c r="K377" s="196"/>
      <c r="L377" s="198"/>
      <c r="M377" s="196"/>
      <c r="N377" s="199"/>
      <c r="Z377" s="193"/>
      <c r="AA377" s="200" t="s">
        <v>1548</v>
      </c>
      <c r="AF377" s="200"/>
      <c r="AJ377" s="200"/>
      <c r="AL377" s="200"/>
    </row>
    <row r="378" spans="1:38" s="108" customFormat="1" ht="12" customHeight="1">
      <c r="A378" s="201"/>
      <c r="B378" s="202"/>
      <c r="C378" s="1141" t="s">
        <v>2907</v>
      </c>
      <c r="D378" s="1141"/>
      <c r="E378" s="1141"/>
      <c r="F378" s="1141"/>
      <c r="G378" s="1141"/>
      <c r="H378" s="1141"/>
      <c r="I378" s="1141"/>
      <c r="J378" s="1141"/>
      <c r="K378" s="1141"/>
      <c r="L378" s="1141"/>
      <c r="M378" s="1141"/>
      <c r="N378" s="1146"/>
      <c r="Z378" s="193"/>
      <c r="AA378" s="200"/>
      <c r="AF378" s="200"/>
      <c r="AH378" s="109" t="s">
        <v>2907</v>
      </c>
      <c r="AJ378" s="200"/>
      <c r="AL378" s="200"/>
    </row>
    <row r="379" spans="1:38" s="108" customFormat="1" ht="33.75" customHeight="1">
      <c r="A379" s="203"/>
      <c r="B379" s="204" t="s">
        <v>385</v>
      </c>
      <c r="C379" s="1141" t="s">
        <v>386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B379" s="109" t="s">
        <v>386</v>
      </c>
      <c r="AF379" s="200"/>
      <c r="AJ379" s="200"/>
      <c r="AL379" s="200"/>
    </row>
    <row r="380" spans="1:38" s="108" customFormat="1" ht="12">
      <c r="A380" s="205"/>
      <c r="B380" s="206">
        <v>1</v>
      </c>
      <c r="C380" s="1141" t="s">
        <v>446</v>
      </c>
      <c r="D380" s="1141"/>
      <c r="E380" s="1141"/>
      <c r="F380" s="207"/>
      <c r="G380" s="207"/>
      <c r="H380" s="207"/>
      <c r="I380" s="207"/>
      <c r="J380" s="208">
        <v>409.96</v>
      </c>
      <c r="K380" s="209">
        <v>1.25</v>
      </c>
      <c r="L380" s="208">
        <v>719.48</v>
      </c>
      <c r="M380" s="207"/>
      <c r="N380" s="210"/>
      <c r="Z380" s="193"/>
      <c r="AA380" s="200"/>
      <c r="AC380" s="109" t="s">
        <v>446</v>
      </c>
      <c r="AF380" s="200"/>
      <c r="AJ380" s="200"/>
      <c r="AL380" s="200"/>
    </row>
    <row r="381" spans="1:38" s="108" customFormat="1" ht="12">
      <c r="A381" s="205"/>
      <c r="B381" s="206">
        <v>2</v>
      </c>
      <c r="C381" s="1141" t="s">
        <v>387</v>
      </c>
      <c r="D381" s="1141"/>
      <c r="E381" s="1141"/>
      <c r="F381" s="207"/>
      <c r="G381" s="207"/>
      <c r="H381" s="207"/>
      <c r="I381" s="207"/>
      <c r="J381" s="220">
        <v>1474.19</v>
      </c>
      <c r="K381" s="209">
        <v>1.25</v>
      </c>
      <c r="L381" s="220">
        <v>2587.1999999999998</v>
      </c>
      <c r="M381" s="207"/>
      <c r="N381" s="210"/>
      <c r="Z381" s="193"/>
      <c r="AA381" s="200"/>
      <c r="AC381" s="109" t="s">
        <v>387</v>
      </c>
      <c r="AF381" s="200"/>
      <c r="AJ381" s="200"/>
      <c r="AL381" s="200"/>
    </row>
    <row r="382" spans="1:38" s="108" customFormat="1" ht="12">
      <c r="A382" s="205"/>
      <c r="B382" s="206">
        <v>3</v>
      </c>
      <c r="C382" s="1141" t="s">
        <v>388</v>
      </c>
      <c r="D382" s="1141"/>
      <c r="E382" s="1141"/>
      <c r="F382" s="207"/>
      <c r="G382" s="207"/>
      <c r="H382" s="207"/>
      <c r="I382" s="207"/>
      <c r="J382" s="208">
        <v>141.07</v>
      </c>
      <c r="K382" s="209">
        <v>1.25</v>
      </c>
      <c r="L382" s="208">
        <v>247.58</v>
      </c>
      <c r="M382" s="207"/>
      <c r="N382" s="210"/>
      <c r="Z382" s="193"/>
      <c r="AA382" s="200"/>
      <c r="AC382" s="109" t="s">
        <v>388</v>
      </c>
      <c r="AF382" s="200"/>
      <c r="AJ382" s="200"/>
      <c r="AL382" s="200"/>
    </row>
    <row r="383" spans="1:38" s="108" customFormat="1" ht="12">
      <c r="A383" s="205"/>
      <c r="B383" s="206">
        <v>4</v>
      </c>
      <c r="C383" s="1141" t="s">
        <v>447</v>
      </c>
      <c r="D383" s="1141"/>
      <c r="E383" s="1141"/>
      <c r="F383" s="207"/>
      <c r="G383" s="207"/>
      <c r="H383" s="207"/>
      <c r="I383" s="207"/>
      <c r="J383" s="208">
        <v>153.22</v>
      </c>
      <c r="K383" s="207"/>
      <c r="L383" s="208">
        <v>215.12</v>
      </c>
      <c r="M383" s="207"/>
      <c r="N383" s="210"/>
      <c r="Z383" s="193"/>
      <c r="AA383" s="200"/>
      <c r="AC383" s="109" t="s">
        <v>447</v>
      </c>
      <c r="AF383" s="200"/>
      <c r="AJ383" s="200"/>
      <c r="AL383" s="200"/>
    </row>
    <row r="384" spans="1:38" s="108" customFormat="1" ht="12">
      <c r="A384" s="205"/>
      <c r="B384" s="204"/>
      <c r="C384" s="1141" t="s">
        <v>448</v>
      </c>
      <c r="D384" s="1141"/>
      <c r="E384" s="1141"/>
      <c r="F384" s="207" t="s">
        <v>390</v>
      </c>
      <c r="G384" s="248">
        <v>45.2</v>
      </c>
      <c r="H384" s="209">
        <v>1.25</v>
      </c>
      <c r="I384" s="254">
        <v>79.325999999999993</v>
      </c>
      <c r="J384" s="204"/>
      <c r="K384" s="207"/>
      <c r="L384" s="204"/>
      <c r="M384" s="207"/>
      <c r="N384" s="210"/>
      <c r="Z384" s="193"/>
      <c r="AA384" s="200"/>
      <c r="AD384" s="109" t="s">
        <v>448</v>
      </c>
      <c r="AF384" s="200"/>
      <c r="AJ384" s="200"/>
      <c r="AL384" s="200"/>
    </row>
    <row r="385" spans="1:38" s="108" customFormat="1" ht="12">
      <c r="A385" s="205"/>
      <c r="B385" s="204"/>
      <c r="C385" s="1141" t="s">
        <v>389</v>
      </c>
      <c r="D385" s="1141"/>
      <c r="E385" s="1141"/>
      <c r="F385" s="207" t="s">
        <v>390</v>
      </c>
      <c r="G385" s="209">
        <v>10.76</v>
      </c>
      <c r="H385" s="209">
        <v>1.25</v>
      </c>
      <c r="I385" s="250">
        <v>18.883800000000001</v>
      </c>
      <c r="J385" s="204"/>
      <c r="K385" s="207"/>
      <c r="L385" s="204"/>
      <c r="M385" s="207"/>
      <c r="N385" s="210"/>
      <c r="Z385" s="193"/>
      <c r="AA385" s="200"/>
      <c r="AD385" s="109" t="s">
        <v>389</v>
      </c>
      <c r="AF385" s="200"/>
      <c r="AJ385" s="200"/>
      <c r="AL385" s="200"/>
    </row>
    <row r="386" spans="1:38" s="108" customFormat="1" ht="12" customHeight="1">
      <c r="A386" s="205"/>
      <c r="B386" s="204"/>
      <c r="C386" s="1150" t="s">
        <v>391</v>
      </c>
      <c r="D386" s="1150"/>
      <c r="E386" s="1150"/>
      <c r="F386" s="212"/>
      <c r="G386" s="212"/>
      <c r="H386" s="212"/>
      <c r="I386" s="212"/>
      <c r="J386" s="221">
        <v>2037.37</v>
      </c>
      <c r="K386" s="212"/>
      <c r="L386" s="221">
        <v>3521.8</v>
      </c>
      <c r="M386" s="212"/>
      <c r="N386" s="214"/>
      <c r="Z386" s="193"/>
      <c r="AA386" s="200"/>
      <c r="AE386" s="109" t="s">
        <v>391</v>
      </c>
      <c r="AF386" s="200"/>
      <c r="AJ386" s="200"/>
      <c r="AL386" s="200"/>
    </row>
    <row r="387" spans="1:38" s="108" customFormat="1" ht="12">
      <c r="A387" s="205"/>
      <c r="B387" s="204"/>
      <c r="C387" s="1141" t="s">
        <v>392</v>
      </c>
      <c r="D387" s="1141"/>
      <c r="E387" s="1141"/>
      <c r="F387" s="207"/>
      <c r="G387" s="207"/>
      <c r="H387" s="207"/>
      <c r="I387" s="207"/>
      <c r="J387" s="204"/>
      <c r="K387" s="207"/>
      <c r="L387" s="208">
        <v>967.06</v>
      </c>
      <c r="M387" s="207"/>
      <c r="N387" s="210"/>
      <c r="Z387" s="193"/>
      <c r="AA387" s="200"/>
      <c r="AD387" s="109" t="s">
        <v>392</v>
      </c>
      <c r="AF387" s="200"/>
      <c r="AJ387" s="200"/>
      <c r="AL387" s="200"/>
    </row>
    <row r="388" spans="1:38" s="108" customFormat="1" ht="22.5" customHeight="1">
      <c r="A388" s="205"/>
      <c r="B388" s="204" t="s">
        <v>961</v>
      </c>
      <c r="C388" s="1141" t="s">
        <v>962</v>
      </c>
      <c r="D388" s="1141"/>
      <c r="E388" s="1141"/>
      <c r="F388" s="207" t="s">
        <v>395</v>
      </c>
      <c r="G388" s="215">
        <v>93</v>
      </c>
      <c r="H388" s="207"/>
      <c r="I388" s="215">
        <v>93</v>
      </c>
      <c r="J388" s="204"/>
      <c r="K388" s="207"/>
      <c r="L388" s="208">
        <v>899.37</v>
      </c>
      <c r="M388" s="207"/>
      <c r="N388" s="210"/>
      <c r="Z388" s="193"/>
      <c r="AA388" s="200"/>
      <c r="AD388" s="109" t="s">
        <v>962</v>
      </c>
      <c r="AF388" s="200"/>
      <c r="AJ388" s="200"/>
      <c r="AL388" s="200"/>
    </row>
    <row r="389" spans="1:38" s="108" customFormat="1" ht="22.5" customHeight="1">
      <c r="A389" s="205"/>
      <c r="B389" s="204" t="s">
        <v>963</v>
      </c>
      <c r="C389" s="1141" t="s">
        <v>964</v>
      </c>
      <c r="D389" s="1141"/>
      <c r="E389" s="1141"/>
      <c r="F389" s="207" t="s">
        <v>395</v>
      </c>
      <c r="G389" s="215">
        <v>62</v>
      </c>
      <c r="H389" s="207"/>
      <c r="I389" s="215">
        <v>62</v>
      </c>
      <c r="J389" s="204"/>
      <c r="K389" s="207"/>
      <c r="L389" s="208">
        <v>599.58000000000004</v>
      </c>
      <c r="M389" s="207"/>
      <c r="N389" s="210"/>
      <c r="Z389" s="193"/>
      <c r="AA389" s="200"/>
      <c r="AD389" s="109" t="s">
        <v>964</v>
      </c>
      <c r="AF389" s="200"/>
      <c r="AJ389" s="200"/>
      <c r="AL389" s="200"/>
    </row>
    <row r="390" spans="1:38" s="108" customFormat="1" ht="12" customHeight="1">
      <c r="A390" s="216"/>
      <c r="B390" s="217"/>
      <c r="C390" s="1145" t="s">
        <v>398</v>
      </c>
      <c r="D390" s="1145"/>
      <c r="E390" s="1145"/>
      <c r="F390" s="196"/>
      <c r="G390" s="196"/>
      <c r="H390" s="196"/>
      <c r="I390" s="196"/>
      <c r="J390" s="198"/>
      <c r="K390" s="196"/>
      <c r="L390" s="222">
        <v>5020.75</v>
      </c>
      <c r="M390" s="212"/>
      <c r="N390" s="199"/>
      <c r="Z390" s="193"/>
      <c r="AA390" s="200"/>
      <c r="AF390" s="200" t="s">
        <v>398</v>
      </c>
      <c r="AJ390" s="200"/>
      <c r="AL390" s="200"/>
    </row>
    <row r="391" spans="1:38" s="108" customFormat="1" ht="78.75" customHeight="1">
      <c r="A391" s="194" t="s">
        <v>572</v>
      </c>
      <c r="B391" s="195" t="s">
        <v>1550</v>
      </c>
      <c r="C391" s="1145" t="s">
        <v>1551</v>
      </c>
      <c r="D391" s="1145"/>
      <c r="E391" s="1145"/>
      <c r="F391" s="196" t="s">
        <v>307</v>
      </c>
      <c r="G391" s="196"/>
      <c r="H391" s="196"/>
      <c r="I391" s="256">
        <v>140.4</v>
      </c>
      <c r="J391" s="218">
        <v>304.93</v>
      </c>
      <c r="K391" s="196"/>
      <c r="L391" s="222">
        <v>42812.17</v>
      </c>
      <c r="M391" s="196"/>
      <c r="N391" s="199"/>
      <c r="Z391" s="193"/>
      <c r="AA391" s="200" t="s">
        <v>1551</v>
      </c>
      <c r="AF391" s="200"/>
      <c r="AJ391" s="200"/>
      <c r="AL391" s="200"/>
    </row>
    <row r="392" spans="1:38" s="108" customFormat="1" ht="12" customHeight="1">
      <c r="A392" s="216"/>
      <c r="B392" s="217"/>
      <c r="C392" s="1141" t="s">
        <v>409</v>
      </c>
      <c r="D392" s="1141"/>
      <c r="E392" s="1141"/>
      <c r="F392" s="1141"/>
      <c r="G392" s="1141"/>
      <c r="H392" s="1141"/>
      <c r="I392" s="1141"/>
      <c r="J392" s="1141"/>
      <c r="K392" s="1141"/>
      <c r="L392" s="1141"/>
      <c r="M392" s="1141"/>
      <c r="N392" s="1146"/>
      <c r="Z392" s="193"/>
      <c r="AA392" s="200"/>
      <c r="AF392" s="200"/>
      <c r="AG392" s="109" t="s">
        <v>409</v>
      </c>
      <c r="AJ392" s="200"/>
      <c r="AL392" s="200"/>
    </row>
    <row r="393" spans="1:38" s="108" customFormat="1" ht="12" customHeight="1">
      <c r="A393" s="201"/>
      <c r="B393" s="202"/>
      <c r="C393" s="1141" t="s">
        <v>2908</v>
      </c>
      <c r="D393" s="1141"/>
      <c r="E393" s="1141"/>
      <c r="F393" s="1141"/>
      <c r="G393" s="1141"/>
      <c r="H393" s="1141"/>
      <c r="I393" s="1141"/>
      <c r="J393" s="1141"/>
      <c r="K393" s="1141"/>
      <c r="L393" s="1141"/>
      <c r="M393" s="1141"/>
      <c r="N393" s="1146"/>
      <c r="Z393" s="193"/>
      <c r="AA393" s="200"/>
      <c r="AF393" s="200"/>
      <c r="AH393" s="109" t="s">
        <v>2908</v>
      </c>
      <c r="AJ393" s="200"/>
      <c r="AL393" s="200"/>
    </row>
    <row r="394" spans="1:38" s="108" customFormat="1" ht="12" customHeight="1">
      <c r="A394" s="216"/>
      <c r="B394" s="217"/>
      <c r="C394" s="1145" t="s">
        <v>398</v>
      </c>
      <c r="D394" s="1145"/>
      <c r="E394" s="1145"/>
      <c r="F394" s="196"/>
      <c r="G394" s="196"/>
      <c r="H394" s="196"/>
      <c r="I394" s="196"/>
      <c r="J394" s="198"/>
      <c r="K394" s="196"/>
      <c r="L394" s="222">
        <v>42812.17</v>
      </c>
      <c r="M394" s="212"/>
      <c r="N394" s="199"/>
      <c r="Z394" s="193"/>
      <c r="AA394" s="200"/>
      <c r="AF394" s="200" t="s">
        <v>398</v>
      </c>
      <c r="AJ394" s="200"/>
      <c r="AL394" s="200"/>
    </row>
    <row r="395" spans="1:38" s="108" customFormat="1" ht="22.5" customHeight="1">
      <c r="A395" s="194" t="s">
        <v>580</v>
      </c>
      <c r="B395" s="195" t="s">
        <v>1553</v>
      </c>
      <c r="C395" s="1145" t="s">
        <v>1554</v>
      </c>
      <c r="D395" s="1145"/>
      <c r="E395" s="1145"/>
      <c r="F395" s="196" t="s">
        <v>891</v>
      </c>
      <c r="G395" s="196"/>
      <c r="H395" s="196"/>
      <c r="I395" s="251">
        <v>771</v>
      </c>
      <c r="J395" s="218">
        <v>64.47</v>
      </c>
      <c r="K395" s="196"/>
      <c r="L395" s="222">
        <v>49706.37</v>
      </c>
      <c r="M395" s="196"/>
      <c r="N395" s="199"/>
      <c r="Z395" s="193"/>
      <c r="AA395" s="200" t="s">
        <v>1554</v>
      </c>
      <c r="AF395" s="200"/>
      <c r="AJ395" s="200"/>
      <c r="AL395" s="200"/>
    </row>
    <row r="396" spans="1:38" s="108" customFormat="1" ht="12" customHeight="1">
      <c r="A396" s="216"/>
      <c r="B396" s="217"/>
      <c r="C396" s="1141" t="s">
        <v>409</v>
      </c>
      <c r="D396" s="1141"/>
      <c r="E396" s="1141"/>
      <c r="F396" s="1141"/>
      <c r="G396" s="1141"/>
      <c r="H396" s="1141"/>
      <c r="I396" s="1141"/>
      <c r="J396" s="1141"/>
      <c r="K396" s="1141"/>
      <c r="L396" s="1141"/>
      <c r="M396" s="1141"/>
      <c r="N396" s="1146"/>
      <c r="Z396" s="193"/>
      <c r="AA396" s="200"/>
      <c r="AF396" s="200"/>
      <c r="AG396" s="109" t="s">
        <v>409</v>
      </c>
      <c r="AJ396" s="200"/>
      <c r="AL396" s="200"/>
    </row>
    <row r="397" spans="1:38" s="108" customFormat="1" ht="12" customHeight="1">
      <c r="A397" s="216"/>
      <c r="B397" s="217"/>
      <c r="C397" s="1145" t="s">
        <v>398</v>
      </c>
      <c r="D397" s="1145"/>
      <c r="E397" s="1145"/>
      <c r="F397" s="196"/>
      <c r="G397" s="196"/>
      <c r="H397" s="196"/>
      <c r="I397" s="196"/>
      <c r="J397" s="198"/>
      <c r="K397" s="196"/>
      <c r="L397" s="222">
        <v>49706.37</v>
      </c>
      <c r="M397" s="212"/>
      <c r="N397" s="199"/>
      <c r="Z397" s="193"/>
      <c r="AA397" s="200"/>
      <c r="AF397" s="200" t="s">
        <v>398</v>
      </c>
      <c r="AJ397" s="200"/>
      <c r="AL397" s="200"/>
    </row>
    <row r="398" spans="1:38" s="108" customFormat="1" ht="45" customHeight="1">
      <c r="A398" s="194" t="s">
        <v>586</v>
      </c>
      <c r="B398" s="195" t="s">
        <v>1562</v>
      </c>
      <c r="C398" s="1145" t="s">
        <v>1563</v>
      </c>
      <c r="D398" s="1145"/>
      <c r="E398" s="1145"/>
      <c r="F398" s="196" t="s">
        <v>408</v>
      </c>
      <c r="G398" s="196"/>
      <c r="H398" s="196"/>
      <c r="I398" s="256">
        <v>9.1</v>
      </c>
      <c r="J398" s="198"/>
      <c r="K398" s="196"/>
      <c r="L398" s="198"/>
      <c r="M398" s="196"/>
      <c r="N398" s="199"/>
      <c r="Z398" s="193"/>
      <c r="AA398" s="200" t="s">
        <v>1563</v>
      </c>
      <c r="AF398" s="200"/>
      <c r="AJ398" s="200"/>
      <c r="AL398" s="200"/>
    </row>
    <row r="399" spans="1:38" s="108" customFormat="1" ht="33.75" customHeight="1">
      <c r="A399" s="203"/>
      <c r="B399" s="204" t="s">
        <v>385</v>
      </c>
      <c r="C399" s="1141" t="s">
        <v>386</v>
      </c>
      <c r="D399" s="1141"/>
      <c r="E399" s="1141"/>
      <c r="F399" s="1141"/>
      <c r="G399" s="1141"/>
      <c r="H399" s="1141"/>
      <c r="I399" s="1141"/>
      <c r="J399" s="1141"/>
      <c r="K399" s="1141"/>
      <c r="L399" s="1141"/>
      <c r="M399" s="1141"/>
      <c r="N399" s="1146"/>
      <c r="Z399" s="193"/>
      <c r="AA399" s="200"/>
      <c r="AB399" s="109" t="s">
        <v>386</v>
      </c>
      <c r="AF399" s="200"/>
      <c r="AJ399" s="200"/>
      <c r="AL399" s="200"/>
    </row>
    <row r="400" spans="1:38" s="108" customFormat="1" ht="12">
      <c r="A400" s="205"/>
      <c r="B400" s="206">
        <v>1</v>
      </c>
      <c r="C400" s="1141" t="s">
        <v>446</v>
      </c>
      <c r="D400" s="1141"/>
      <c r="E400" s="1141"/>
      <c r="F400" s="207"/>
      <c r="G400" s="207"/>
      <c r="H400" s="207"/>
      <c r="I400" s="207"/>
      <c r="J400" s="208">
        <v>192.78</v>
      </c>
      <c r="K400" s="209">
        <v>1.25</v>
      </c>
      <c r="L400" s="220">
        <v>2192.87</v>
      </c>
      <c r="M400" s="207"/>
      <c r="N400" s="210"/>
      <c r="Z400" s="193"/>
      <c r="AA400" s="200"/>
      <c r="AC400" s="109" t="s">
        <v>446</v>
      </c>
      <c r="AF400" s="200"/>
      <c r="AJ400" s="200"/>
      <c r="AL400" s="200"/>
    </row>
    <row r="401" spans="1:38" s="108" customFormat="1" ht="12">
      <c r="A401" s="205"/>
      <c r="B401" s="206">
        <v>2</v>
      </c>
      <c r="C401" s="1141" t="s">
        <v>387</v>
      </c>
      <c r="D401" s="1141"/>
      <c r="E401" s="1141"/>
      <c r="F401" s="207"/>
      <c r="G401" s="207"/>
      <c r="H401" s="207"/>
      <c r="I401" s="207"/>
      <c r="J401" s="208">
        <v>71.14</v>
      </c>
      <c r="K401" s="209">
        <v>1.25</v>
      </c>
      <c r="L401" s="208">
        <v>809.22</v>
      </c>
      <c r="M401" s="207"/>
      <c r="N401" s="210"/>
      <c r="Z401" s="193"/>
      <c r="AA401" s="200"/>
      <c r="AC401" s="109" t="s">
        <v>387</v>
      </c>
      <c r="AF401" s="200"/>
      <c r="AJ401" s="200"/>
      <c r="AL401" s="200"/>
    </row>
    <row r="402" spans="1:38" s="108" customFormat="1" ht="12">
      <c r="A402" s="205"/>
      <c r="B402" s="206">
        <v>3</v>
      </c>
      <c r="C402" s="1141" t="s">
        <v>388</v>
      </c>
      <c r="D402" s="1141"/>
      <c r="E402" s="1141"/>
      <c r="F402" s="207"/>
      <c r="G402" s="207"/>
      <c r="H402" s="207"/>
      <c r="I402" s="207"/>
      <c r="J402" s="208">
        <v>8</v>
      </c>
      <c r="K402" s="209">
        <v>1.25</v>
      </c>
      <c r="L402" s="208">
        <v>91</v>
      </c>
      <c r="M402" s="207"/>
      <c r="N402" s="210"/>
      <c r="Z402" s="193"/>
      <c r="AA402" s="200"/>
      <c r="AC402" s="109" t="s">
        <v>388</v>
      </c>
      <c r="AF402" s="200"/>
      <c r="AJ402" s="200"/>
      <c r="AL402" s="200"/>
    </row>
    <row r="403" spans="1:38" s="108" customFormat="1" ht="12">
      <c r="A403" s="205"/>
      <c r="B403" s="206">
        <v>4</v>
      </c>
      <c r="C403" s="1141" t="s">
        <v>447</v>
      </c>
      <c r="D403" s="1141"/>
      <c r="E403" s="1141"/>
      <c r="F403" s="207"/>
      <c r="G403" s="207"/>
      <c r="H403" s="207"/>
      <c r="I403" s="207"/>
      <c r="J403" s="208">
        <v>325.66000000000003</v>
      </c>
      <c r="K403" s="207"/>
      <c r="L403" s="220">
        <v>2963.51</v>
      </c>
      <c r="M403" s="207"/>
      <c r="N403" s="210"/>
      <c r="Z403" s="193"/>
      <c r="AA403" s="200"/>
      <c r="AC403" s="109" t="s">
        <v>447</v>
      </c>
      <c r="AF403" s="200"/>
      <c r="AJ403" s="200"/>
      <c r="AL403" s="200"/>
    </row>
    <row r="404" spans="1:38" s="108" customFormat="1" ht="12">
      <c r="A404" s="205"/>
      <c r="B404" s="204"/>
      <c r="C404" s="1141" t="s">
        <v>448</v>
      </c>
      <c r="D404" s="1141"/>
      <c r="E404" s="1141"/>
      <c r="F404" s="207" t="s">
        <v>390</v>
      </c>
      <c r="G404" s="209">
        <v>20.04</v>
      </c>
      <c r="H404" s="209">
        <v>1.25</v>
      </c>
      <c r="I404" s="254">
        <v>227.95500000000001</v>
      </c>
      <c r="J404" s="204"/>
      <c r="K404" s="207"/>
      <c r="L404" s="204"/>
      <c r="M404" s="207"/>
      <c r="N404" s="210"/>
      <c r="Z404" s="193"/>
      <c r="AA404" s="200"/>
      <c r="AD404" s="109" t="s">
        <v>448</v>
      </c>
      <c r="AF404" s="200"/>
      <c r="AJ404" s="200"/>
      <c r="AL404" s="200"/>
    </row>
    <row r="405" spans="1:38" s="108" customFormat="1" ht="12">
      <c r="A405" s="205"/>
      <c r="B405" s="204"/>
      <c r="C405" s="1141" t="s">
        <v>389</v>
      </c>
      <c r="D405" s="1141"/>
      <c r="E405" s="1141"/>
      <c r="F405" s="207" t="s">
        <v>390</v>
      </c>
      <c r="G405" s="209">
        <v>0.69</v>
      </c>
      <c r="H405" s="209">
        <v>1.25</v>
      </c>
      <c r="I405" s="252">
        <v>7.8487499999999999</v>
      </c>
      <c r="J405" s="204"/>
      <c r="K405" s="207"/>
      <c r="L405" s="204"/>
      <c r="M405" s="207"/>
      <c r="N405" s="210"/>
      <c r="Z405" s="193"/>
      <c r="AA405" s="200"/>
      <c r="AD405" s="109" t="s">
        <v>389</v>
      </c>
      <c r="AF405" s="200"/>
      <c r="AJ405" s="200"/>
      <c r="AL405" s="200"/>
    </row>
    <row r="406" spans="1:38" s="108" customFormat="1" ht="12" customHeight="1">
      <c r="A406" s="205"/>
      <c r="B406" s="204"/>
      <c r="C406" s="1150" t="s">
        <v>391</v>
      </c>
      <c r="D406" s="1150"/>
      <c r="E406" s="1150"/>
      <c r="F406" s="212"/>
      <c r="G406" s="212"/>
      <c r="H406" s="212"/>
      <c r="I406" s="212"/>
      <c r="J406" s="213">
        <v>589.58000000000004</v>
      </c>
      <c r="K406" s="212"/>
      <c r="L406" s="221">
        <v>5965.6</v>
      </c>
      <c r="M406" s="212"/>
      <c r="N406" s="214"/>
      <c r="Z406" s="193"/>
      <c r="AA406" s="200"/>
      <c r="AE406" s="109" t="s">
        <v>391</v>
      </c>
      <c r="AF406" s="200"/>
      <c r="AJ406" s="200"/>
      <c r="AL406" s="200"/>
    </row>
    <row r="407" spans="1:38" s="108" customFormat="1" ht="12">
      <c r="A407" s="205"/>
      <c r="B407" s="204"/>
      <c r="C407" s="1141" t="s">
        <v>392</v>
      </c>
      <c r="D407" s="1141"/>
      <c r="E407" s="1141"/>
      <c r="F407" s="207"/>
      <c r="G407" s="207"/>
      <c r="H407" s="207"/>
      <c r="I407" s="207"/>
      <c r="J407" s="204"/>
      <c r="K407" s="207"/>
      <c r="L407" s="220">
        <v>2283.87</v>
      </c>
      <c r="M407" s="207"/>
      <c r="N407" s="210"/>
      <c r="Z407" s="193"/>
      <c r="AA407" s="200"/>
      <c r="AD407" s="109" t="s">
        <v>392</v>
      </c>
      <c r="AF407" s="200"/>
      <c r="AJ407" s="200"/>
      <c r="AL407" s="200"/>
    </row>
    <row r="408" spans="1:38" s="108" customFormat="1" ht="22.5" customHeight="1">
      <c r="A408" s="205"/>
      <c r="B408" s="204" t="s">
        <v>550</v>
      </c>
      <c r="C408" s="1141" t="s">
        <v>551</v>
      </c>
      <c r="D408" s="1141"/>
      <c r="E408" s="1141"/>
      <c r="F408" s="207" t="s">
        <v>395</v>
      </c>
      <c r="G408" s="215">
        <v>97</v>
      </c>
      <c r="H408" s="207"/>
      <c r="I408" s="215">
        <v>97</v>
      </c>
      <c r="J408" s="204"/>
      <c r="K408" s="207"/>
      <c r="L408" s="220">
        <v>2215.35</v>
      </c>
      <c r="M408" s="207"/>
      <c r="N408" s="210"/>
      <c r="Z408" s="193"/>
      <c r="AA408" s="200"/>
      <c r="AD408" s="109" t="s">
        <v>551</v>
      </c>
      <c r="AF408" s="200"/>
      <c r="AJ408" s="200"/>
      <c r="AL408" s="200"/>
    </row>
    <row r="409" spans="1:38" s="108" customFormat="1" ht="22.5" customHeight="1">
      <c r="A409" s="205"/>
      <c r="B409" s="204" t="s">
        <v>552</v>
      </c>
      <c r="C409" s="1141" t="s">
        <v>553</v>
      </c>
      <c r="D409" s="1141"/>
      <c r="E409" s="1141"/>
      <c r="F409" s="207" t="s">
        <v>395</v>
      </c>
      <c r="G409" s="215">
        <v>55</v>
      </c>
      <c r="H409" s="207"/>
      <c r="I409" s="215">
        <v>55</v>
      </c>
      <c r="J409" s="204"/>
      <c r="K409" s="207"/>
      <c r="L409" s="220">
        <v>1256.1300000000001</v>
      </c>
      <c r="M409" s="207"/>
      <c r="N409" s="210"/>
      <c r="Z409" s="193"/>
      <c r="AA409" s="200"/>
      <c r="AD409" s="109" t="s">
        <v>553</v>
      </c>
      <c r="AF409" s="200"/>
      <c r="AJ409" s="200"/>
      <c r="AL409" s="200"/>
    </row>
    <row r="410" spans="1:38" s="108" customFormat="1" ht="12" customHeight="1">
      <c r="A410" s="216"/>
      <c r="B410" s="217"/>
      <c r="C410" s="1145" t="s">
        <v>398</v>
      </c>
      <c r="D410" s="1145"/>
      <c r="E410" s="1145"/>
      <c r="F410" s="196"/>
      <c r="G410" s="196"/>
      <c r="H410" s="196"/>
      <c r="I410" s="196"/>
      <c r="J410" s="198"/>
      <c r="K410" s="196"/>
      <c r="L410" s="222">
        <v>9437.08</v>
      </c>
      <c r="M410" s="212"/>
      <c r="N410" s="199"/>
      <c r="Z410" s="193"/>
      <c r="AA410" s="200"/>
      <c r="AF410" s="200" t="s">
        <v>398</v>
      </c>
      <c r="AJ410" s="200"/>
      <c r="AL410" s="200"/>
    </row>
    <row r="411" spans="1:38" s="108" customFormat="1" ht="22.5" customHeight="1">
      <c r="A411" s="194" t="s">
        <v>594</v>
      </c>
      <c r="B411" s="195" t="s">
        <v>2909</v>
      </c>
      <c r="C411" s="1145" t="s">
        <v>2910</v>
      </c>
      <c r="D411" s="1145"/>
      <c r="E411" s="1145"/>
      <c r="F411" s="196" t="s">
        <v>408</v>
      </c>
      <c r="G411" s="196"/>
      <c r="H411" s="196"/>
      <c r="I411" s="223">
        <v>8.827</v>
      </c>
      <c r="J411" s="218">
        <v>530</v>
      </c>
      <c r="K411" s="196"/>
      <c r="L411" s="222">
        <v>4678.3100000000004</v>
      </c>
      <c r="M411" s="196"/>
      <c r="N411" s="199"/>
      <c r="Z411" s="193"/>
      <c r="AA411" s="200" t="s">
        <v>2910</v>
      </c>
      <c r="AF411" s="200"/>
      <c r="AJ411" s="200"/>
      <c r="AL411" s="200"/>
    </row>
    <row r="412" spans="1:38" s="108" customFormat="1" ht="12" customHeight="1">
      <c r="A412" s="216"/>
      <c r="B412" s="217"/>
      <c r="C412" s="1141" t="s">
        <v>409</v>
      </c>
      <c r="D412" s="1141"/>
      <c r="E412" s="1141"/>
      <c r="F412" s="1141"/>
      <c r="G412" s="1141"/>
      <c r="H412" s="1141"/>
      <c r="I412" s="1141"/>
      <c r="J412" s="1141"/>
      <c r="K412" s="1141"/>
      <c r="L412" s="1141"/>
      <c r="M412" s="1141"/>
      <c r="N412" s="1146"/>
      <c r="Z412" s="193"/>
      <c r="AA412" s="200"/>
      <c r="AF412" s="200"/>
      <c r="AG412" s="109" t="s">
        <v>409</v>
      </c>
      <c r="AJ412" s="200"/>
      <c r="AL412" s="200"/>
    </row>
    <row r="413" spans="1:38" s="108" customFormat="1" ht="12" customHeight="1">
      <c r="A413" s="216"/>
      <c r="B413" s="217"/>
      <c r="C413" s="1145" t="s">
        <v>398</v>
      </c>
      <c r="D413" s="1145"/>
      <c r="E413" s="1145"/>
      <c r="F413" s="196"/>
      <c r="G413" s="196"/>
      <c r="H413" s="196"/>
      <c r="I413" s="196"/>
      <c r="J413" s="198"/>
      <c r="K413" s="196"/>
      <c r="L413" s="222">
        <v>4678.3100000000004</v>
      </c>
      <c r="M413" s="212"/>
      <c r="N413" s="199"/>
      <c r="Z413" s="193"/>
      <c r="AA413" s="200"/>
      <c r="AF413" s="200" t="s">
        <v>398</v>
      </c>
      <c r="AJ413" s="200"/>
      <c r="AL413" s="200"/>
    </row>
    <row r="414" spans="1:38" s="108" customFormat="1" ht="33.75" customHeight="1">
      <c r="A414" s="194" t="s">
        <v>597</v>
      </c>
      <c r="B414" s="195" t="s">
        <v>2911</v>
      </c>
      <c r="C414" s="1145" t="s">
        <v>2912</v>
      </c>
      <c r="D414" s="1145"/>
      <c r="E414" s="1145"/>
      <c r="F414" s="196" t="s">
        <v>539</v>
      </c>
      <c r="G414" s="196"/>
      <c r="H414" s="196"/>
      <c r="I414" s="223">
        <v>1.5109999999999999</v>
      </c>
      <c r="J414" s="198"/>
      <c r="K414" s="196"/>
      <c r="L414" s="198"/>
      <c r="M414" s="196"/>
      <c r="N414" s="199"/>
      <c r="Z414" s="193"/>
      <c r="AA414" s="200" t="s">
        <v>2912</v>
      </c>
      <c r="AF414" s="200"/>
      <c r="AJ414" s="200"/>
      <c r="AL414" s="200"/>
    </row>
    <row r="415" spans="1:38" s="108" customFormat="1" ht="12" customHeight="1">
      <c r="A415" s="201"/>
      <c r="B415" s="202"/>
      <c r="C415" s="1141" t="s">
        <v>2913</v>
      </c>
      <c r="D415" s="1141"/>
      <c r="E415" s="1141"/>
      <c r="F415" s="1141"/>
      <c r="G415" s="1141"/>
      <c r="H415" s="1141"/>
      <c r="I415" s="1141"/>
      <c r="J415" s="1141"/>
      <c r="K415" s="1141"/>
      <c r="L415" s="1141"/>
      <c r="M415" s="1141"/>
      <c r="N415" s="1146"/>
      <c r="Z415" s="193"/>
      <c r="AA415" s="200"/>
      <c r="AF415" s="200"/>
      <c r="AH415" s="109" t="s">
        <v>2913</v>
      </c>
      <c r="AJ415" s="200"/>
      <c r="AL415" s="200"/>
    </row>
    <row r="416" spans="1:38" s="108" customFormat="1" ht="33.75" customHeight="1">
      <c r="A416" s="203"/>
      <c r="B416" s="204" t="s">
        <v>385</v>
      </c>
      <c r="C416" s="1141" t="s">
        <v>386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B416" s="109" t="s">
        <v>386</v>
      </c>
      <c r="AF416" s="200"/>
      <c r="AJ416" s="200"/>
      <c r="AL416" s="200"/>
    </row>
    <row r="417" spans="1:38" s="108" customFormat="1" ht="12">
      <c r="A417" s="205"/>
      <c r="B417" s="206">
        <v>1</v>
      </c>
      <c r="C417" s="1141" t="s">
        <v>446</v>
      </c>
      <c r="D417" s="1141"/>
      <c r="E417" s="1141"/>
      <c r="F417" s="207"/>
      <c r="G417" s="207"/>
      <c r="H417" s="207"/>
      <c r="I417" s="207"/>
      <c r="J417" s="208">
        <v>277.06</v>
      </c>
      <c r="K417" s="209">
        <v>1.25</v>
      </c>
      <c r="L417" s="208">
        <v>523.29999999999995</v>
      </c>
      <c r="M417" s="207"/>
      <c r="N417" s="210"/>
      <c r="Z417" s="193"/>
      <c r="AA417" s="200"/>
      <c r="AC417" s="109" t="s">
        <v>446</v>
      </c>
      <c r="AF417" s="200"/>
      <c r="AJ417" s="200"/>
      <c r="AL417" s="200"/>
    </row>
    <row r="418" spans="1:38" s="108" customFormat="1" ht="12">
      <c r="A418" s="205"/>
      <c r="B418" s="206">
        <v>2</v>
      </c>
      <c r="C418" s="1141" t="s">
        <v>387</v>
      </c>
      <c r="D418" s="1141"/>
      <c r="E418" s="1141"/>
      <c r="F418" s="207"/>
      <c r="G418" s="207"/>
      <c r="H418" s="207"/>
      <c r="I418" s="207"/>
      <c r="J418" s="208">
        <v>469.17</v>
      </c>
      <c r="K418" s="209">
        <v>1.25</v>
      </c>
      <c r="L418" s="208">
        <v>886.14</v>
      </c>
      <c r="M418" s="207"/>
      <c r="N418" s="210"/>
      <c r="Z418" s="193"/>
      <c r="AA418" s="200"/>
      <c r="AC418" s="109" t="s">
        <v>387</v>
      </c>
      <c r="AF418" s="200"/>
      <c r="AJ418" s="200"/>
      <c r="AL418" s="200"/>
    </row>
    <row r="419" spans="1:38" s="108" customFormat="1" ht="12">
      <c r="A419" s="205"/>
      <c r="B419" s="206">
        <v>3</v>
      </c>
      <c r="C419" s="1141" t="s">
        <v>388</v>
      </c>
      <c r="D419" s="1141"/>
      <c r="E419" s="1141"/>
      <c r="F419" s="207"/>
      <c r="G419" s="207"/>
      <c r="H419" s="207"/>
      <c r="I419" s="207"/>
      <c r="J419" s="208">
        <v>41.15</v>
      </c>
      <c r="K419" s="209">
        <v>1.25</v>
      </c>
      <c r="L419" s="208">
        <v>77.72</v>
      </c>
      <c r="M419" s="207"/>
      <c r="N419" s="210"/>
      <c r="Z419" s="193"/>
      <c r="AA419" s="200"/>
      <c r="AC419" s="109" t="s">
        <v>388</v>
      </c>
      <c r="AF419" s="200"/>
      <c r="AJ419" s="200"/>
      <c r="AL419" s="200"/>
    </row>
    <row r="420" spans="1:38" s="108" customFormat="1" ht="12">
      <c r="A420" s="205"/>
      <c r="B420" s="206">
        <v>4</v>
      </c>
      <c r="C420" s="1141" t="s">
        <v>447</v>
      </c>
      <c r="D420" s="1141"/>
      <c r="E420" s="1141"/>
      <c r="F420" s="207"/>
      <c r="G420" s="207"/>
      <c r="H420" s="207"/>
      <c r="I420" s="207"/>
      <c r="J420" s="208">
        <v>153.96</v>
      </c>
      <c r="K420" s="207"/>
      <c r="L420" s="208">
        <v>232.63</v>
      </c>
      <c r="M420" s="207"/>
      <c r="N420" s="210"/>
      <c r="Z420" s="193"/>
      <c r="AA420" s="200"/>
      <c r="AC420" s="109" t="s">
        <v>447</v>
      </c>
      <c r="AF420" s="200"/>
      <c r="AJ420" s="200"/>
      <c r="AL420" s="200"/>
    </row>
    <row r="421" spans="1:38" s="108" customFormat="1" ht="12">
      <c r="A421" s="205"/>
      <c r="B421" s="204"/>
      <c r="C421" s="1141" t="s">
        <v>448</v>
      </c>
      <c r="D421" s="1141"/>
      <c r="E421" s="1141"/>
      <c r="F421" s="207" t="s">
        <v>390</v>
      </c>
      <c r="G421" s="248">
        <v>31.7</v>
      </c>
      <c r="H421" s="209">
        <v>1.25</v>
      </c>
      <c r="I421" s="249">
        <v>59.873375000000003</v>
      </c>
      <c r="J421" s="204"/>
      <c r="K421" s="207"/>
      <c r="L421" s="204"/>
      <c r="M421" s="207"/>
      <c r="N421" s="210"/>
      <c r="Z421" s="193"/>
      <c r="AA421" s="200"/>
      <c r="AD421" s="109" t="s">
        <v>448</v>
      </c>
      <c r="AF421" s="200"/>
      <c r="AJ421" s="200"/>
      <c r="AL421" s="200"/>
    </row>
    <row r="422" spans="1:38" s="108" customFormat="1" ht="12">
      <c r="A422" s="205"/>
      <c r="B422" s="204"/>
      <c r="C422" s="1141" t="s">
        <v>389</v>
      </c>
      <c r="D422" s="1141"/>
      <c r="E422" s="1141"/>
      <c r="F422" s="207" t="s">
        <v>390</v>
      </c>
      <c r="G422" s="209">
        <v>2.93</v>
      </c>
      <c r="H422" s="209">
        <v>1.25</v>
      </c>
      <c r="I422" s="211">
        <v>5.5340375000000002</v>
      </c>
      <c r="J422" s="204"/>
      <c r="K422" s="207"/>
      <c r="L422" s="204"/>
      <c r="M422" s="207"/>
      <c r="N422" s="210"/>
      <c r="Z422" s="193"/>
      <c r="AA422" s="200"/>
      <c r="AD422" s="109" t="s">
        <v>389</v>
      </c>
      <c r="AF422" s="200"/>
      <c r="AJ422" s="200"/>
      <c r="AL422" s="200"/>
    </row>
    <row r="423" spans="1:38" s="108" customFormat="1" ht="12" customHeight="1">
      <c r="A423" s="205"/>
      <c r="B423" s="204"/>
      <c r="C423" s="1150" t="s">
        <v>391</v>
      </c>
      <c r="D423" s="1150"/>
      <c r="E423" s="1150"/>
      <c r="F423" s="212"/>
      <c r="G423" s="212"/>
      <c r="H423" s="212"/>
      <c r="I423" s="212"/>
      <c r="J423" s="213">
        <v>900.19</v>
      </c>
      <c r="K423" s="212"/>
      <c r="L423" s="221">
        <v>1642.07</v>
      </c>
      <c r="M423" s="212"/>
      <c r="N423" s="214"/>
      <c r="Z423" s="193"/>
      <c r="AA423" s="200"/>
      <c r="AE423" s="109" t="s">
        <v>391</v>
      </c>
      <c r="AF423" s="200"/>
      <c r="AJ423" s="200"/>
      <c r="AL423" s="200"/>
    </row>
    <row r="424" spans="1:38" s="108" customFormat="1" ht="12">
      <c r="A424" s="205"/>
      <c r="B424" s="204"/>
      <c r="C424" s="1141" t="s">
        <v>392</v>
      </c>
      <c r="D424" s="1141"/>
      <c r="E424" s="1141"/>
      <c r="F424" s="207"/>
      <c r="G424" s="207"/>
      <c r="H424" s="207"/>
      <c r="I424" s="207"/>
      <c r="J424" s="204"/>
      <c r="K424" s="207"/>
      <c r="L424" s="208">
        <v>601.02</v>
      </c>
      <c r="M424" s="207"/>
      <c r="N424" s="210"/>
      <c r="Z424" s="193"/>
      <c r="AA424" s="200"/>
      <c r="AD424" s="109" t="s">
        <v>392</v>
      </c>
      <c r="AF424" s="200"/>
      <c r="AJ424" s="200"/>
      <c r="AL424" s="200"/>
    </row>
    <row r="425" spans="1:38" s="108" customFormat="1" ht="22.5" customHeight="1">
      <c r="A425" s="205"/>
      <c r="B425" s="204" t="s">
        <v>961</v>
      </c>
      <c r="C425" s="1141" t="s">
        <v>962</v>
      </c>
      <c r="D425" s="1141"/>
      <c r="E425" s="1141"/>
      <c r="F425" s="207" t="s">
        <v>395</v>
      </c>
      <c r="G425" s="215">
        <v>93</v>
      </c>
      <c r="H425" s="207"/>
      <c r="I425" s="215">
        <v>93</v>
      </c>
      <c r="J425" s="204"/>
      <c r="K425" s="207"/>
      <c r="L425" s="208">
        <v>558.95000000000005</v>
      </c>
      <c r="M425" s="207"/>
      <c r="N425" s="210"/>
      <c r="Z425" s="193"/>
      <c r="AA425" s="200"/>
      <c r="AD425" s="109" t="s">
        <v>962</v>
      </c>
      <c r="AF425" s="200"/>
      <c r="AJ425" s="200"/>
      <c r="AL425" s="200"/>
    </row>
    <row r="426" spans="1:38" s="108" customFormat="1" ht="22.5" customHeight="1">
      <c r="A426" s="205"/>
      <c r="B426" s="204" t="s">
        <v>963</v>
      </c>
      <c r="C426" s="1141" t="s">
        <v>964</v>
      </c>
      <c r="D426" s="1141"/>
      <c r="E426" s="1141"/>
      <c r="F426" s="207" t="s">
        <v>395</v>
      </c>
      <c r="G426" s="215">
        <v>62</v>
      </c>
      <c r="H426" s="207"/>
      <c r="I426" s="215">
        <v>62</v>
      </c>
      <c r="J426" s="204"/>
      <c r="K426" s="207"/>
      <c r="L426" s="208">
        <v>372.63</v>
      </c>
      <c r="M426" s="207"/>
      <c r="N426" s="210"/>
      <c r="Z426" s="193"/>
      <c r="AA426" s="200"/>
      <c r="AD426" s="109" t="s">
        <v>964</v>
      </c>
      <c r="AF426" s="200"/>
      <c r="AJ426" s="200"/>
      <c r="AL426" s="200"/>
    </row>
    <row r="427" spans="1:38" s="108" customFormat="1" ht="12" customHeight="1">
      <c r="A427" s="216"/>
      <c r="B427" s="217"/>
      <c r="C427" s="1145" t="s">
        <v>398</v>
      </c>
      <c r="D427" s="1145"/>
      <c r="E427" s="1145"/>
      <c r="F427" s="196"/>
      <c r="G427" s="196"/>
      <c r="H427" s="196"/>
      <c r="I427" s="196"/>
      <c r="J427" s="198"/>
      <c r="K427" s="196"/>
      <c r="L427" s="222">
        <v>2573.65</v>
      </c>
      <c r="M427" s="212"/>
      <c r="N427" s="199"/>
      <c r="Z427" s="193"/>
      <c r="AA427" s="200"/>
      <c r="AF427" s="200" t="s">
        <v>398</v>
      </c>
      <c r="AJ427" s="200"/>
      <c r="AL427" s="200"/>
    </row>
    <row r="428" spans="1:38" s="108" customFormat="1" ht="22.5" customHeight="1">
      <c r="A428" s="194" t="s">
        <v>600</v>
      </c>
      <c r="B428" s="195" t="s">
        <v>2914</v>
      </c>
      <c r="C428" s="1145" t="s">
        <v>2915</v>
      </c>
      <c r="D428" s="1145"/>
      <c r="E428" s="1145"/>
      <c r="F428" s="196" t="s">
        <v>472</v>
      </c>
      <c r="G428" s="196"/>
      <c r="H428" s="196"/>
      <c r="I428" s="219">
        <v>1.1181399999999999</v>
      </c>
      <c r="J428" s="222">
        <v>11200</v>
      </c>
      <c r="K428" s="196"/>
      <c r="L428" s="222">
        <v>12523.17</v>
      </c>
      <c r="M428" s="196"/>
      <c r="N428" s="199"/>
      <c r="Z428" s="193"/>
      <c r="AA428" s="200" t="s">
        <v>2915</v>
      </c>
      <c r="AF428" s="200"/>
      <c r="AJ428" s="200"/>
      <c r="AL428" s="200"/>
    </row>
    <row r="429" spans="1:38" s="108" customFormat="1" ht="12" customHeight="1">
      <c r="A429" s="216"/>
      <c r="B429" s="217"/>
      <c r="C429" s="1141" t="s">
        <v>409</v>
      </c>
      <c r="D429" s="1141"/>
      <c r="E429" s="1141"/>
      <c r="F429" s="1141"/>
      <c r="G429" s="1141"/>
      <c r="H429" s="1141"/>
      <c r="I429" s="1141"/>
      <c r="J429" s="1141"/>
      <c r="K429" s="1141"/>
      <c r="L429" s="1141"/>
      <c r="M429" s="1141"/>
      <c r="N429" s="1146"/>
      <c r="Z429" s="193"/>
      <c r="AA429" s="200"/>
      <c r="AF429" s="200"/>
      <c r="AG429" s="109" t="s">
        <v>409</v>
      </c>
      <c r="AJ429" s="200"/>
      <c r="AL429" s="200"/>
    </row>
    <row r="430" spans="1:38" s="108" customFormat="1" ht="12" customHeight="1">
      <c r="A430" s="201"/>
      <c r="B430" s="202"/>
      <c r="C430" s="1141" t="s">
        <v>2916</v>
      </c>
      <c r="D430" s="1141"/>
      <c r="E430" s="1141"/>
      <c r="F430" s="1141"/>
      <c r="G430" s="1141"/>
      <c r="H430" s="1141"/>
      <c r="I430" s="1141"/>
      <c r="J430" s="1141"/>
      <c r="K430" s="1141"/>
      <c r="L430" s="1141"/>
      <c r="M430" s="1141"/>
      <c r="N430" s="1146"/>
      <c r="Z430" s="193"/>
      <c r="AA430" s="200"/>
      <c r="AF430" s="200"/>
      <c r="AH430" s="109" t="s">
        <v>2916</v>
      </c>
      <c r="AJ430" s="200"/>
      <c r="AL430" s="200"/>
    </row>
    <row r="431" spans="1:38" s="108" customFormat="1" ht="12" customHeight="1">
      <c r="A431" s="216"/>
      <c r="B431" s="217"/>
      <c r="C431" s="1145" t="s">
        <v>398</v>
      </c>
      <c r="D431" s="1145"/>
      <c r="E431" s="1145"/>
      <c r="F431" s="196"/>
      <c r="G431" s="196"/>
      <c r="H431" s="196"/>
      <c r="I431" s="196"/>
      <c r="J431" s="198"/>
      <c r="K431" s="196"/>
      <c r="L431" s="222">
        <v>12523.17</v>
      </c>
      <c r="M431" s="212"/>
      <c r="N431" s="199"/>
      <c r="Z431" s="193"/>
      <c r="AA431" s="200"/>
      <c r="AF431" s="200" t="s">
        <v>398</v>
      </c>
      <c r="AJ431" s="200"/>
      <c r="AL431" s="200"/>
    </row>
    <row r="432" spans="1:38" s="108" customFormat="1" ht="22.5" customHeight="1">
      <c r="A432" s="194" t="s">
        <v>607</v>
      </c>
      <c r="B432" s="195" t="s">
        <v>1555</v>
      </c>
      <c r="C432" s="1145" t="s">
        <v>1556</v>
      </c>
      <c r="D432" s="1145"/>
      <c r="E432" s="1145"/>
      <c r="F432" s="196" t="s">
        <v>481</v>
      </c>
      <c r="G432" s="196"/>
      <c r="H432" s="196"/>
      <c r="I432" s="247">
        <v>0.15</v>
      </c>
      <c r="J432" s="198"/>
      <c r="K432" s="196"/>
      <c r="L432" s="198"/>
      <c r="M432" s="196"/>
      <c r="N432" s="199"/>
      <c r="Z432" s="193"/>
      <c r="AA432" s="200" t="s">
        <v>1556</v>
      </c>
      <c r="AF432" s="200"/>
      <c r="AJ432" s="200"/>
      <c r="AL432" s="200"/>
    </row>
    <row r="433" spans="1:38" s="108" customFormat="1" ht="12" customHeight="1">
      <c r="A433" s="201"/>
      <c r="B433" s="202"/>
      <c r="C433" s="1141" t="s">
        <v>2023</v>
      </c>
      <c r="D433" s="1141"/>
      <c r="E433" s="1141"/>
      <c r="F433" s="1141"/>
      <c r="G433" s="1141"/>
      <c r="H433" s="1141"/>
      <c r="I433" s="1141"/>
      <c r="J433" s="1141"/>
      <c r="K433" s="1141"/>
      <c r="L433" s="1141"/>
      <c r="M433" s="1141"/>
      <c r="N433" s="1146"/>
      <c r="Z433" s="193"/>
      <c r="AA433" s="200"/>
      <c r="AF433" s="200"/>
      <c r="AH433" s="109" t="s">
        <v>2023</v>
      </c>
      <c r="AJ433" s="200"/>
      <c r="AL433" s="200"/>
    </row>
    <row r="434" spans="1:38" s="108" customFormat="1" ht="12">
      <c r="A434" s="205"/>
      <c r="B434" s="206">
        <v>1</v>
      </c>
      <c r="C434" s="1141" t="s">
        <v>446</v>
      </c>
      <c r="D434" s="1141"/>
      <c r="E434" s="1141"/>
      <c r="F434" s="207"/>
      <c r="G434" s="207"/>
      <c r="H434" s="207"/>
      <c r="I434" s="207"/>
      <c r="J434" s="208">
        <v>49.82</v>
      </c>
      <c r="K434" s="207"/>
      <c r="L434" s="208">
        <v>7.47</v>
      </c>
      <c r="M434" s="207"/>
      <c r="N434" s="210"/>
      <c r="Z434" s="193"/>
      <c r="AA434" s="200"/>
      <c r="AC434" s="109" t="s">
        <v>446</v>
      </c>
      <c r="AF434" s="200"/>
      <c r="AJ434" s="200"/>
      <c r="AL434" s="200"/>
    </row>
    <row r="435" spans="1:38" s="108" customFormat="1" ht="12">
      <c r="A435" s="205"/>
      <c r="B435" s="206">
        <v>2</v>
      </c>
      <c r="C435" s="1141" t="s">
        <v>387</v>
      </c>
      <c r="D435" s="1141"/>
      <c r="E435" s="1141"/>
      <c r="F435" s="207"/>
      <c r="G435" s="207"/>
      <c r="H435" s="207"/>
      <c r="I435" s="207"/>
      <c r="J435" s="208">
        <v>6.09</v>
      </c>
      <c r="K435" s="207"/>
      <c r="L435" s="208">
        <v>0.91</v>
      </c>
      <c r="M435" s="207"/>
      <c r="N435" s="210"/>
      <c r="Z435" s="193"/>
      <c r="AA435" s="200"/>
      <c r="AC435" s="109" t="s">
        <v>387</v>
      </c>
      <c r="AF435" s="200"/>
      <c r="AJ435" s="200"/>
      <c r="AL435" s="200"/>
    </row>
    <row r="436" spans="1:38" s="108" customFormat="1" ht="12">
      <c r="A436" s="205"/>
      <c r="B436" s="206">
        <v>3</v>
      </c>
      <c r="C436" s="1141" t="s">
        <v>388</v>
      </c>
      <c r="D436" s="1141"/>
      <c r="E436" s="1141"/>
      <c r="F436" s="207"/>
      <c r="G436" s="207"/>
      <c r="H436" s="207"/>
      <c r="I436" s="207"/>
      <c r="J436" s="208">
        <v>1.28</v>
      </c>
      <c r="K436" s="207"/>
      <c r="L436" s="208">
        <v>0.19</v>
      </c>
      <c r="M436" s="207"/>
      <c r="N436" s="210"/>
      <c r="Z436" s="193"/>
      <c r="AA436" s="200"/>
      <c r="AC436" s="109" t="s">
        <v>388</v>
      </c>
      <c r="AF436" s="200"/>
      <c r="AJ436" s="200"/>
      <c r="AL436" s="200"/>
    </row>
    <row r="437" spans="1:38" s="108" customFormat="1" ht="12">
      <c r="A437" s="205"/>
      <c r="B437" s="204"/>
      <c r="C437" s="1141" t="s">
        <v>448</v>
      </c>
      <c r="D437" s="1141"/>
      <c r="E437" s="1141"/>
      <c r="F437" s="207" t="s">
        <v>390</v>
      </c>
      <c r="G437" s="248">
        <v>5.3</v>
      </c>
      <c r="H437" s="207"/>
      <c r="I437" s="254">
        <v>0.79500000000000004</v>
      </c>
      <c r="J437" s="204"/>
      <c r="K437" s="207"/>
      <c r="L437" s="204"/>
      <c r="M437" s="207"/>
      <c r="N437" s="210"/>
      <c r="Z437" s="193"/>
      <c r="AA437" s="200"/>
      <c r="AD437" s="109" t="s">
        <v>448</v>
      </c>
      <c r="AF437" s="200"/>
      <c r="AJ437" s="200"/>
      <c r="AL437" s="200"/>
    </row>
    <row r="438" spans="1:38" s="108" customFormat="1" ht="12">
      <c r="A438" s="205"/>
      <c r="B438" s="204"/>
      <c r="C438" s="1141" t="s">
        <v>389</v>
      </c>
      <c r="D438" s="1141"/>
      <c r="E438" s="1141"/>
      <c r="F438" s="207" t="s">
        <v>390</v>
      </c>
      <c r="G438" s="209">
        <v>0.11</v>
      </c>
      <c r="H438" s="207"/>
      <c r="I438" s="250">
        <v>1.6500000000000001E-2</v>
      </c>
      <c r="J438" s="204"/>
      <c r="K438" s="207"/>
      <c r="L438" s="204"/>
      <c r="M438" s="207"/>
      <c r="N438" s="210"/>
      <c r="Z438" s="193"/>
      <c r="AA438" s="200"/>
      <c r="AD438" s="109" t="s">
        <v>389</v>
      </c>
      <c r="AF438" s="200"/>
      <c r="AJ438" s="200"/>
      <c r="AL438" s="200"/>
    </row>
    <row r="439" spans="1:38" s="108" customFormat="1" ht="12" customHeight="1">
      <c r="A439" s="205"/>
      <c r="B439" s="204"/>
      <c r="C439" s="1150" t="s">
        <v>391</v>
      </c>
      <c r="D439" s="1150"/>
      <c r="E439" s="1150"/>
      <c r="F439" s="212"/>
      <c r="G439" s="212"/>
      <c r="H439" s="212"/>
      <c r="I439" s="212"/>
      <c r="J439" s="213">
        <v>55.91</v>
      </c>
      <c r="K439" s="212"/>
      <c r="L439" s="213">
        <v>8.3800000000000008</v>
      </c>
      <c r="M439" s="212"/>
      <c r="N439" s="214"/>
      <c r="Z439" s="193"/>
      <c r="AA439" s="200"/>
      <c r="AE439" s="109" t="s">
        <v>391</v>
      </c>
      <c r="AF439" s="200"/>
      <c r="AJ439" s="200"/>
      <c r="AL439" s="200"/>
    </row>
    <row r="440" spans="1:38" s="108" customFormat="1" ht="12">
      <c r="A440" s="205"/>
      <c r="B440" s="204"/>
      <c r="C440" s="1141" t="s">
        <v>392</v>
      </c>
      <c r="D440" s="1141"/>
      <c r="E440" s="1141"/>
      <c r="F440" s="207"/>
      <c r="G440" s="207"/>
      <c r="H440" s="207"/>
      <c r="I440" s="207"/>
      <c r="J440" s="204"/>
      <c r="K440" s="207"/>
      <c r="L440" s="208">
        <v>7.66</v>
      </c>
      <c r="M440" s="207"/>
      <c r="N440" s="210"/>
      <c r="Z440" s="193"/>
      <c r="AA440" s="200"/>
      <c r="AD440" s="109" t="s">
        <v>392</v>
      </c>
      <c r="AF440" s="200"/>
      <c r="AJ440" s="200"/>
      <c r="AL440" s="200"/>
    </row>
    <row r="441" spans="1:38" s="108" customFormat="1" ht="22.5">
      <c r="A441" s="205"/>
      <c r="B441" s="204" t="s">
        <v>1446</v>
      </c>
      <c r="C441" s="1141" t="s">
        <v>1447</v>
      </c>
      <c r="D441" s="1141"/>
      <c r="E441" s="1141"/>
      <c r="F441" s="207" t="s">
        <v>395</v>
      </c>
      <c r="G441" s="215">
        <v>109</v>
      </c>
      <c r="H441" s="207"/>
      <c r="I441" s="215">
        <v>109</v>
      </c>
      <c r="J441" s="204"/>
      <c r="K441" s="207"/>
      <c r="L441" s="208">
        <v>8.35</v>
      </c>
      <c r="M441" s="207"/>
      <c r="N441" s="210"/>
      <c r="Z441" s="193"/>
      <c r="AA441" s="200"/>
      <c r="AD441" s="109" t="s">
        <v>1447</v>
      </c>
      <c r="AF441" s="200"/>
      <c r="AJ441" s="200"/>
      <c r="AL441" s="200"/>
    </row>
    <row r="442" spans="1:38" s="108" customFormat="1" ht="22.5">
      <c r="A442" s="205"/>
      <c r="B442" s="204" t="s">
        <v>1448</v>
      </c>
      <c r="C442" s="1141" t="s">
        <v>1449</v>
      </c>
      <c r="D442" s="1141"/>
      <c r="E442" s="1141"/>
      <c r="F442" s="207" t="s">
        <v>395</v>
      </c>
      <c r="G442" s="215">
        <v>57</v>
      </c>
      <c r="H442" s="207"/>
      <c r="I442" s="215">
        <v>57</v>
      </c>
      <c r="J442" s="204"/>
      <c r="K442" s="207"/>
      <c r="L442" s="208">
        <v>4.37</v>
      </c>
      <c r="M442" s="207"/>
      <c r="N442" s="210"/>
      <c r="Z442" s="193"/>
      <c r="AA442" s="200"/>
      <c r="AD442" s="109" t="s">
        <v>1449</v>
      </c>
      <c r="AF442" s="200"/>
      <c r="AJ442" s="200"/>
      <c r="AL442" s="200"/>
    </row>
    <row r="443" spans="1:38" s="108" customFormat="1" ht="12" customHeight="1">
      <c r="A443" s="216"/>
      <c r="B443" s="217"/>
      <c r="C443" s="1145" t="s">
        <v>398</v>
      </c>
      <c r="D443" s="1145"/>
      <c r="E443" s="1145"/>
      <c r="F443" s="196"/>
      <c r="G443" s="196"/>
      <c r="H443" s="196"/>
      <c r="I443" s="196"/>
      <c r="J443" s="198"/>
      <c r="K443" s="196"/>
      <c r="L443" s="218">
        <v>21.1</v>
      </c>
      <c r="M443" s="212"/>
      <c r="N443" s="199"/>
      <c r="Z443" s="193"/>
      <c r="AA443" s="200"/>
      <c r="AF443" s="200" t="s">
        <v>398</v>
      </c>
      <c r="AJ443" s="200"/>
      <c r="AL443" s="200"/>
    </row>
    <row r="444" spans="1:38" s="108" customFormat="1" ht="45" customHeight="1">
      <c r="A444" s="194" t="s">
        <v>615</v>
      </c>
      <c r="B444" s="195" t="s">
        <v>1558</v>
      </c>
      <c r="C444" s="1145" t="s">
        <v>1559</v>
      </c>
      <c r="D444" s="1145"/>
      <c r="E444" s="1145"/>
      <c r="F444" s="196" t="s">
        <v>486</v>
      </c>
      <c r="G444" s="196"/>
      <c r="H444" s="196"/>
      <c r="I444" s="256">
        <v>7.5</v>
      </c>
      <c r="J444" s="218">
        <v>144.34</v>
      </c>
      <c r="K444" s="196"/>
      <c r="L444" s="222">
        <v>1082.55</v>
      </c>
      <c r="M444" s="196"/>
      <c r="N444" s="199"/>
      <c r="Z444" s="193"/>
      <c r="AA444" s="200" t="s">
        <v>1559</v>
      </c>
      <c r="AF444" s="200"/>
      <c r="AJ444" s="200"/>
      <c r="AL444" s="200"/>
    </row>
    <row r="445" spans="1:38" s="108" customFormat="1" ht="12">
      <c r="A445" s="216"/>
      <c r="B445" s="217"/>
      <c r="C445" s="1141" t="s">
        <v>1560</v>
      </c>
      <c r="D445" s="1141"/>
      <c r="E445" s="1141"/>
      <c r="F445" s="1141"/>
      <c r="G445" s="1141"/>
      <c r="H445" s="1141"/>
      <c r="I445" s="1141"/>
      <c r="J445" s="1141"/>
      <c r="K445" s="1141"/>
      <c r="L445" s="1141"/>
      <c r="M445" s="1141"/>
      <c r="N445" s="1146"/>
      <c r="Z445" s="193"/>
      <c r="AA445" s="200"/>
      <c r="AF445" s="200"/>
      <c r="AG445" s="109" t="s">
        <v>1560</v>
      </c>
      <c r="AJ445" s="200"/>
      <c r="AL445" s="200"/>
    </row>
    <row r="446" spans="1:38" s="108" customFormat="1" ht="12">
      <c r="A446" s="201"/>
      <c r="B446" s="202"/>
      <c r="C446" s="1141" t="s">
        <v>2917</v>
      </c>
      <c r="D446" s="1141"/>
      <c r="E446" s="1141"/>
      <c r="F446" s="1141"/>
      <c r="G446" s="1141"/>
      <c r="H446" s="1141"/>
      <c r="I446" s="1141"/>
      <c r="J446" s="1141"/>
      <c r="K446" s="1141"/>
      <c r="L446" s="1141"/>
      <c r="M446" s="1141"/>
      <c r="N446" s="1146"/>
      <c r="Z446" s="193"/>
      <c r="AA446" s="200"/>
      <c r="AF446" s="200"/>
      <c r="AH446" s="109" t="s">
        <v>2917</v>
      </c>
      <c r="AJ446" s="200"/>
      <c r="AL446" s="200"/>
    </row>
    <row r="447" spans="1:38" s="108" customFormat="1" ht="12" customHeight="1">
      <c r="A447" s="216"/>
      <c r="B447" s="217"/>
      <c r="C447" s="1145" t="s">
        <v>398</v>
      </c>
      <c r="D447" s="1145"/>
      <c r="E447" s="1145"/>
      <c r="F447" s="196"/>
      <c r="G447" s="196"/>
      <c r="H447" s="196"/>
      <c r="I447" s="196"/>
      <c r="J447" s="198"/>
      <c r="K447" s="196"/>
      <c r="L447" s="222">
        <v>1082.55</v>
      </c>
      <c r="M447" s="212"/>
      <c r="N447" s="199"/>
      <c r="Z447" s="193"/>
      <c r="AA447" s="200"/>
      <c r="AF447" s="200" t="s">
        <v>398</v>
      </c>
      <c r="AJ447" s="200"/>
      <c r="AL447" s="200"/>
    </row>
    <row r="448" spans="1:38" s="108" customFormat="1" ht="1.5" customHeight="1">
      <c r="A448" s="224"/>
      <c r="B448" s="217"/>
      <c r="C448" s="217"/>
      <c r="D448" s="217"/>
      <c r="E448" s="217"/>
      <c r="F448" s="225"/>
      <c r="G448" s="225"/>
      <c r="H448" s="225"/>
      <c r="I448" s="225"/>
      <c r="J448" s="226"/>
      <c r="K448" s="225"/>
      <c r="L448" s="226"/>
      <c r="M448" s="207"/>
      <c r="N448" s="226"/>
      <c r="Z448" s="193"/>
      <c r="AA448" s="200"/>
      <c r="AF448" s="200"/>
      <c r="AJ448" s="200"/>
      <c r="AL448" s="200"/>
    </row>
    <row r="449" spans="1:38" s="108" customFormat="1" ht="12" customHeight="1">
      <c r="A449" s="227"/>
      <c r="B449" s="198"/>
      <c r="C449" s="1145" t="s">
        <v>1566</v>
      </c>
      <c r="D449" s="1145"/>
      <c r="E449" s="1145"/>
      <c r="F449" s="1145"/>
      <c r="G449" s="1145"/>
      <c r="H449" s="1145"/>
      <c r="I449" s="1145"/>
      <c r="J449" s="1145"/>
      <c r="K449" s="1145"/>
      <c r="L449" s="228"/>
      <c r="M449" s="229"/>
      <c r="N449" s="230"/>
      <c r="Z449" s="193"/>
      <c r="AA449" s="200"/>
      <c r="AF449" s="200"/>
      <c r="AJ449" s="200" t="s">
        <v>1566</v>
      </c>
      <c r="AL449" s="200"/>
    </row>
    <row r="450" spans="1:38" s="108" customFormat="1" ht="12" customHeight="1">
      <c r="A450" s="231"/>
      <c r="B450" s="204"/>
      <c r="C450" s="1141" t="s">
        <v>416</v>
      </c>
      <c r="D450" s="1141"/>
      <c r="E450" s="1141"/>
      <c r="F450" s="1141"/>
      <c r="G450" s="1141"/>
      <c r="H450" s="1141"/>
      <c r="I450" s="1141"/>
      <c r="J450" s="1141"/>
      <c r="K450" s="1141"/>
      <c r="L450" s="232">
        <v>194388.87</v>
      </c>
      <c r="M450" s="233"/>
      <c r="N450" s="234"/>
      <c r="Z450" s="193"/>
      <c r="AA450" s="200"/>
      <c r="AF450" s="200"/>
      <c r="AJ450" s="200"/>
      <c r="AK450" s="109" t="s">
        <v>416</v>
      </c>
      <c r="AL450" s="200"/>
    </row>
    <row r="451" spans="1:38" s="108" customFormat="1" ht="12" customHeight="1">
      <c r="A451" s="231"/>
      <c r="B451" s="204"/>
      <c r="C451" s="1141" t="s">
        <v>417</v>
      </c>
      <c r="D451" s="1141"/>
      <c r="E451" s="1141"/>
      <c r="F451" s="1141"/>
      <c r="G451" s="1141"/>
      <c r="H451" s="1141"/>
      <c r="I451" s="1141"/>
      <c r="J451" s="1141"/>
      <c r="K451" s="1141"/>
      <c r="L451" s="236"/>
      <c r="M451" s="233"/>
      <c r="N451" s="234"/>
      <c r="Z451" s="193"/>
      <c r="AA451" s="200"/>
      <c r="AF451" s="200"/>
      <c r="AJ451" s="200"/>
      <c r="AK451" s="109" t="s">
        <v>417</v>
      </c>
      <c r="AL451" s="200"/>
    </row>
    <row r="452" spans="1:38" s="108" customFormat="1" ht="12" customHeight="1">
      <c r="A452" s="231"/>
      <c r="B452" s="204"/>
      <c r="C452" s="1141" t="s">
        <v>488</v>
      </c>
      <c r="D452" s="1141"/>
      <c r="E452" s="1141"/>
      <c r="F452" s="1141"/>
      <c r="G452" s="1141"/>
      <c r="H452" s="1141"/>
      <c r="I452" s="1141"/>
      <c r="J452" s="1141"/>
      <c r="K452" s="1141"/>
      <c r="L452" s="232">
        <v>7106.21</v>
      </c>
      <c r="M452" s="233"/>
      <c r="N452" s="234"/>
      <c r="Z452" s="193"/>
      <c r="AA452" s="200"/>
      <c r="AF452" s="200"/>
      <c r="AJ452" s="200"/>
      <c r="AK452" s="109" t="s">
        <v>488</v>
      </c>
      <c r="AL452" s="200"/>
    </row>
    <row r="453" spans="1:38" s="108" customFormat="1" ht="12" customHeight="1">
      <c r="A453" s="231"/>
      <c r="B453" s="204"/>
      <c r="C453" s="1141" t="s">
        <v>418</v>
      </c>
      <c r="D453" s="1141"/>
      <c r="E453" s="1141"/>
      <c r="F453" s="1141"/>
      <c r="G453" s="1141"/>
      <c r="H453" s="1141"/>
      <c r="I453" s="1141"/>
      <c r="J453" s="1141"/>
      <c r="K453" s="1141"/>
      <c r="L453" s="232">
        <v>17506.34</v>
      </c>
      <c r="M453" s="233"/>
      <c r="N453" s="234"/>
      <c r="Z453" s="193"/>
      <c r="AA453" s="200"/>
      <c r="AF453" s="200"/>
      <c r="AJ453" s="200"/>
      <c r="AK453" s="109" t="s">
        <v>418</v>
      </c>
      <c r="AL453" s="200"/>
    </row>
    <row r="454" spans="1:38" s="108" customFormat="1" ht="12" customHeight="1">
      <c r="A454" s="231"/>
      <c r="B454" s="204"/>
      <c r="C454" s="1141" t="s">
        <v>419</v>
      </c>
      <c r="D454" s="1141"/>
      <c r="E454" s="1141"/>
      <c r="F454" s="1141"/>
      <c r="G454" s="1141"/>
      <c r="H454" s="1141"/>
      <c r="I454" s="1141"/>
      <c r="J454" s="1141"/>
      <c r="K454" s="1141"/>
      <c r="L454" s="232">
        <v>1578.97</v>
      </c>
      <c r="M454" s="233"/>
      <c r="N454" s="234"/>
      <c r="Z454" s="193"/>
      <c r="AA454" s="200"/>
      <c r="AF454" s="200"/>
      <c r="AJ454" s="200"/>
      <c r="AK454" s="109" t="s">
        <v>419</v>
      </c>
      <c r="AL454" s="200"/>
    </row>
    <row r="455" spans="1:38" s="108" customFormat="1" ht="12" customHeight="1">
      <c r="A455" s="231"/>
      <c r="B455" s="204"/>
      <c r="C455" s="1141" t="s">
        <v>420</v>
      </c>
      <c r="D455" s="1141"/>
      <c r="E455" s="1141"/>
      <c r="F455" s="1141"/>
      <c r="G455" s="1141"/>
      <c r="H455" s="1141"/>
      <c r="I455" s="1141"/>
      <c r="J455" s="1141"/>
      <c r="K455" s="1141"/>
      <c r="L455" s="232">
        <v>169776.32</v>
      </c>
      <c r="M455" s="233"/>
      <c r="N455" s="234"/>
      <c r="Z455" s="193"/>
      <c r="AA455" s="200"/>
      <c r="AF455" s="200"/>
      <c r="AJ455" s="200"/>
      <c r="AK455" s="109" t="s">
        <v>420</v>
      </c>
      <c r="AL455" s="200"/>
    </row>
    <row r="456" spans="1:38" s="108" customFormat="1" ht="12" customHeight="1">
      <c r="A456" s="231"/>
      <c r="B456" s="204"/>
      <c r="C456" s="1141" t="s">
        <v>421</v>
      </c>
      <c r="D456" s="1141"/>
      <c r="E456" s="1141"/>
      <c r="F456" s="1141"/>
      <c r="G456" s="1141"/>
      <c r="H456" s="1141"/>
      <c r="I456" s="1141"/>
      <c r="J456" s="1141"/>
      <c r="K456" s="1141"/>
      <c r="L456" s="232">
        <v>207783.23</v>
      </c>
      <c r="M456" s="233"/>
      <c r="N456" s="234"/>
      <c r="Z456" s="193"/>
      <c r="AA456" s="200"/>
      <c r="AF456" s="200"/>
      <c r="AJ456" s="200"/>
      <c r="AK456" s="109" t="s">
        <v>421</v>
      </c>
      <c r="AL456" s="200"/>
    </row>
    <row r="457" spans="1:38" s="108" customFormat="1" ht="12" customHeight="1">
      <c r="A457" s="231"/>
      <c r="B457" s="204"/>
      <c r="C457" s="1141" t="s">
        <v>417</v>
      </c>
      <c r="D457" s="1141"/>
      <c r="E457" s="1141"/>
      <c r="F457" s="1141"/>
      <c r="G457" s="1141"/>
      <c r="H457" s="1141"/>
      <c r="I457" s="1141"/>
      <c r="J457" s="1141"/>
      <c r="K457" s="1141"/>
      <c r="L457" s="236"/>
      <c r="M457" s="233"/>
      <c r="N457" s="234"/>
      <c r="Z457" s="193"/>
      <c r="AA457" s="200"/>
      <c r="AF457" s="200"/>
      <c r="AJ457" s="200"/>
      <c r="AK457" s="109" t="s">
        <v>417</v>
      </c>
      <c r="AL457" s="200"/>
    </row>
    <row r="458" spans="1:38" s="108" customFormat="1" ht="12" customHeight="1">
      <c r="A458" s="231"/>
      <c r="B458" s="204"/>
      <c r="C458" s="1141" t="s">
        <v>489</v>
      </c>
      <c r="D458" s="1141"/>
      <c r="E458" s="1141"/>
      <c r="F458" s="1141"/>
      <c r="G458" s="1141"/>
      <c r="H458" s="1141"/>
      <c r="I458" s="1141"/>
      <c r="J458" s="1141"/>
      <c r="K458" s="1141"/>
      <c r="L458" s="232">
        <v>7106.21</v>
      </c>
      <c r="M458" s="233"/>
      <c r="N458" s="234"/>
      <c r="Z458" s="193"/>
      <c r="AA458" s="200"/>
      <c r="AF458" s="200"/>
      <c r="AJ458" s="200"/>
      <c r="AK458" s="109" t="s">
        <v>489</v>
      </c>
      <c r="AL458" s="200"/>
    </row>
    <row r="459" spans="1:38" s="108" customFormat="1" ht="12" customHeight="1">
      <c r="A459" s="231"/>
      <c r="B459" s="204"/>
      <c r="C459" s="1141" t="s">
        <v>490</v>
      </c>
      <c r="D459" s="1141"/>
      <c r="E459" s="1141"/>
      <c r="F459" s="1141"/>
      <c r="G459" s="1141"/>
      <c r="H459" s="1141"/>
      <c r="I459" s="1141"/>
      <c r="J459" s="1141"/>
      <c r="K459" s="1141"/>
      <c r="L459" s="232">
        <v>17506.34</v>
      </c>
      <c r="M459" s="233"/>
      <c r="N459" s="234"/>
      <c r="Z459" s="193"/>
      <c r="AA459" s="200"/>
      <c r="AF459" s="200"/>
      <c r="AJ459" s="200"/>
      <c r="AK459" s="109" t="s">
        <v>490</v>
      </c>
      <c r="AL459" s="200"/>
    </row>
    <row r="460" spans="1:38" s="108" customFormat="1" ht="12" customHeight="1">
      <c r="A460" s="231"/>
      <c r="B460" s="204"/>
      <c r="C460" s="1141" t="s">
        <v>491</v>
      </c>
      <c r="D460" s="1141"/>
      <c r="E460" s="1141"/>
      <c r="F460" s="1141"/>
      <c r="G460" s="1141"/>
      <c r="H460" s="1141"/>
      <c r="I460" s="1141"/>
      <c r="J460" s="1141"/>
      <c r="K460" s="1141"/>
      <c r="L460" s="232">
        <v>1578.97</v>
      </c>
      <c r="M460" s="233"/>
      <c r="N460" s="234"/>
      <c r="Z460" s="193"/>
      <c r="AA460" s="200"/>
      <c r="AF460" s="200"/>
      <c r="AJ460" s="200"/>
      <c r="AK460" s="109" t="s">
        <v>491</v>
      </c>
      <c r="AL460" s="200"/>
    </row>
    <row r="461" spans="1:38" s="108" customFormat="1" ht="12" customHeight="1">
      <c r="A461" s="231"/>
      <c r="B461" s="204"/>
      <c r="C461" s="1141" t="s">
        <v>492</v>
      </c>
      <c r="D461" s="1141"/>
      <c r="E461" s="1141"/>
      <c r="F461" s="1141"/>
      <c r="G461" s="1141"/>
      <c r="H461" s="1141"/>
      <c r="I461" s="1141"/>
      <c r="J461" s="1141"/>
      <c r="K461" s="1141"/>
      <c r="L461" s="232">
        <v>169776.32</v>
      </c>
      <c r="M461" s="233"/>
      <c r="N461" s="234"/>
      <c r="Z461" s="193"/>
      <c r="AA461" s="200"/>
      <c r="AF461" s="200"/>
      <c r="AJ461" s="200"/>
      <c r="AK461" s="109" t="s">
        <v>492</v>
      </c>
      <c r="AL461" s="200"/>
    </row>
    <row r="462" spans="1:38" s="108" customFormat="1" ht="12" customHeight="1">
      <c r="A462" s="231"/>
      <c r="B462" s="204"/>
      <c r="C462" s="1141" t="s">
        <v>493</v>
      </c>
      <c r="D462" s="1141"/>
      <c r="E462" s="1141"/>
      <c r="F462" s="1141"/>
      <c r="G462" s="1141"/>
      <c r="H462" s="1141"/>
      <c r="I462" s="1141"/>
      <c r="J462" s="1141"/>
      <c r="K462" s="1141"/>
      <c r="L462" s="232">
        <v>8169.8</v>
      </c>
      <c r="M462" s="233"/>
      <c r="N462" s="234"/>
      <c r="Z462" s="193"/>
      <c r="AA462" s="200"/>
      <c r="AF462" s="200"/>
      <c r="AJ462" s="200"/>
      <c r="AK462" s="109" t="s">
        <v>493</v>
      </c>
      <c r="AL462" s="200"/>
    </row>
    <row r="463" spans="1:38" s="108" customFormat="1" ht="12" customHeight="1">
      <c r="A463" s="231"/>
      <c r="B463" s="204"/>
      <c r="C463" s="1141" t="s">
        <v>494</v>
      </c>
      <c r="D463" s="1141"/>
      <c r="E463" s="1141"/>
      <c r="F463" s="1141"/>
      <c r="G463" s="1141"/>
      <c r="H463" s="1141"/>
      <c r="I463" s="1141"/>
      <c r="J463" s="1141"/>
      <c r="K463" s="1141"/>
      <c r="L463" s="232">
        <v>5224.5600000000004</v>
      </c>
      <c r="M463" s="233"/>
      <c r="N463" s="234"/>
      <c r="Z463" s="193"/>
      <c r="AA463" s="200"/>
      <c r="AF463" s="200"/>
      <c r="AJ463" s="200"/>
      <c r="AK463" s="109" t="s">
        <v>494</v>
      </c>
      <c r="AL463" s="200"/>
    </row>
    <row r="464" spans="1:38" s="108" customFormat="1" ht="12" customHeight="1">
      <c r="A464" s="231"/>
      <c r="B464" s="204"/>
      <c r="C464" s="1141" t="s">
        <v>431</v>
      </c>
      <c r="D464" s="1141"/>
      <c r="E464" s="1141"/>
      <c r="F464" s="1141"/>
      <c r="G464" s="1141"/>
      <c r="H464" s="1141"/>
      <c r="I464" s="1141"/>
      <c r="J464" s="1141"/>
      <c r="K464" s="1141"/>
      <c r="L464" s="232">
        <v>8685.18</v>
      </c>
      <c r="M464" s="233"/>
      <c r="N464" s="234"/>
      <c r="Z464" s="193"/>
      <c r="AA464" s="200"/>
      <c r="AF464" s="200"/>
      <c r="AJ464" s="200"/>
      <c r="AK464" s="109" t="s">
        <v>431</v>
      </c>
      <c r="AL464" s="200"/>
    </row>
    <row r="465" spans="1:38" s="108" customFormat="1" ht="12" customHeight="1">
      <c r="A465" s="231"/>
      <c r="B465" s="204"/>
      <c r="C465" s="1141" t="s">
        <v>432</v>
      </c>
      <c r="D465" s="1141"/>
      <c r="E465" s="1141"/>
      <c r="F465" s="1141"/>
      <c r="G465" s="1141"/>
      <c r="H465" s="1141"/>
      <c r="I465" s="1141"/>
      <c r="J465" s="1141"/>
      <c r="K465" s="1141"/>
      <c r="L465" s="232">
        <v>8169.8</v>
      </c>
      <c r="M465" s="233"/>
      <c r="N465" s="234"/>
      <c r="Z465" s="193"/>
      <c r="AA465" s="200"/>
      <c r="AF465" s="200"/>
      <c r="AJ465" s="200"/>
      <c r="AK465" s="109" t="s">
        <v>432</v>
      </c>
      <c r="AL465" s="200"/>
    </row>
    <row r="466" spans="1:38" s="108" customFormat="1" ht="12" customHeight="1">
      <c r="A466" s="231"/>
      <c r="B466" s="204"/>
      <c r="C466" s="1141" t="s">
        <v>433</v>
      </c>
      <c r="D466" s="1141"/>
      <c r="E466" s="1141"/>
      <c r="F466" s="1141"/>
      <c r="G466" s="1141"/>
      <c r="H466" s="1141"/>
      <c r="I466" s="1141"/>
      <c r="J466" s="1141"/>
      <c r="K466" s="1141"/>
      <c r="L466" s="232">
        <v>5224.5600000000004</v>
      </c>
      <c r="M466" s="233"/>
      <c r="N466" s="234"/>
      <c r="Z466" s="193"/>
      <c r="AA466" s="200"/>
      <c r="AF466" s="200"/>
      <c r="AJ466" s="200"/>
      <c r="AK466" s="109" t="s">
        <v>433</v>
      </c>
      <c r="AL466" s="200"/>
    </row>
    <row r="467" spans="1:38" s="108" customFormat="1" ht="12" customHeight="1">
      <c r="A467" s="231"/>
      <c r="B467" s="226"/>
      <c r="C467" s="1142" t="s">
        <v>1567</v>
      </c>
      <c r="D467" s="1142"/>
      <c r="E467" s="1142"/>
      <c r="F467" s="1142"/>
      <c r="G467" s="1142"/>
      <c r="H467" s="1142"/>
      <c r="I467" s="1142"/>
      <c r="J467" s="1142"/>
      <c r="K467" s="1142"/>
      <c r="L467" s="239">
        <v>207783.23</v>
      </c>
      <c r="M467" s="240"/>
      <c r="N467" s="253"/>
      <c r="Z467" s="193"/>
      <c r="AA467" s="200"/>
      <c r="AF467" s="200"/>
      <c r="AJ467" s="200"/>
      <c r="AL467" s="200" t="s">
        <v>1567</v>
      </c>
    </row>
    <row r="468" spans="1:38" s="108" customFormat="1" ht="12" customHeight="1">
      <c r="A468" s="1089" t="s">
        <v>2918</v>
      </c>
      <c r="B468" s="1090"/>
      <c r="C468" s="1090"/>
      <c r="D468" s="1090"/>
      <c r="E468" s="1090"/>
      <c r="F468" s="1090"/>
      <c r="G468" s="1090"/>
      <c r="H468" s="1090"/>
      <c r="I468" s="1090"/>
      <c r="J468" s="1090"/>
      <c r="K468" s="1090"/>
      <c r="L468" s="1090"/>
      <c r="M468" s="1090"/>
      <c r="N468" s="1095"/>
      <c r="Z468" s="193" t="s">
        <v>2918</v>
      </c>
      <c r="AA468" s="200"/>
      <c r="AF468" s="200"/>
      <c r="AJ468" s="200"/>
      <c r="AL468" s="200"/>
    </row>
    <row r="469" spans="1:38" s="108" customFormat="1" ht="12" customHeight="1">
      <c r="A469" s="194" t="s">
        <v>616</v>
      </c>
      <c r="B469" s="195" t="s">
        <v>1608</v>
      </c>
      <c r="C469" s="1145" t="s">
        <v>1609</v>
      </c>
      <c r="D469" s="1145"/>
      <c r="E469" s="1145"/>
      <c r="F469" s="196" t="s">
        <v>481</v>
      </c>
      <c r="G469" s="196"/>
      <c r="H469" s="196"/>
      <c r="I469" s="223">
        <v>0.255</v>
      </c>
      <c r="J469" s="198"/>
      <c r="K469" s="196"/>
      <c r="L469" s="198"/>
      <c r="M469" s="196"/>
      <c r="N469" s="199"/>
      <c r="Z469" s="193"/>
      <c r="AA469" s="200" t="s">
        <v>1609</v>
      </c>
      <c r="AF469" s="200"/>
      <c r="AJ469" s="200"/>
      <c r="AL469" s="200"/>
    </row>
    <row r="470" spans="1:38" s="108" customFormat="1" ht="12" customHeight="1">
      <c r="A470" s="201"/>
      <c r="B470" s="202"/>
      <c r="C470" s="1141" t="s">
        <v>2919</v>
      </c>
      <c r="D470" s="1141"/>
      <c r="E470" s="1141"/>
      <c r="F470" s="1141"/>
      <c r="G470" s="1141"/>
      <c r="H470" s="1141"/>
      <c r="I470" s="1141"/>
      <c r="J470" s="1141"/>
      <c r="K470" s="1141"/>
      <c r="L470" s="1141"/>
      <c r="M470" s="1141"/>
      <c r="N470" s="1146"/>
      <c r="Z470" s="193"/>
      <c r="AA470" s="200"/>
      <c r="AF470" s="200"/>
      <c r="AH470" s="109" t="s">
        <v>2919</v>
      </c>
      <c r="AJ470" s="200"/>
      <c r="AL470" s="200"/>
    </row>
    <row r="471" spans="1:38" s="108" customFormat="1" ht="12">
      <c r="A471" s="205"/>
      <c r="B471" s="206">
        <v>1</v>
      </c>
      <c r="C471" s="1141" t="s">
        <v>446</v>
      </c>
      <c r="D471" s="1141"/>
      <c r="E471" s="1141"/>
      <c r="F471" s="207"/>
      <c r="G471" s="207"/>
      <c r="H471" s="207"/>
      <c r="I471" s="207"/>
      <c r="J471" s="208">
        <v>237.13</v>
      </c>
      <c r="K471" s="207"/>
      <c r="L471" s="208">
        <v>60.47</v>
      </c>
      <c r="M471" s="207"/>
      <c r="N471" s="210"/>
      <c r="Z471" s="193"/>
      <c r="AA471" s="200"/>
      <c r="AC471" s="109" t="s">
        <v>446</v>
      </c>
      <c r="AF471" s="200"/>
      <c r="AJ471" s="200"/>
      <c r="AL471" s="200"/>
    </row>
    <row r="472" spans="1:38" s="108" customFormat="1" ht="12">
      <c r="A472" s="205"/>
      <c r="B472" s="206">
        <v>2</v>
      </c>
      <c r="C472" s="1141" t="s">
        <v>387</v>
      </c>
      <c r="D472" s="1141"/>
      <c r="E472" s="1141"/>
      <c r="F472" s="207"/>
      <c r="G472" s="207"/>
      <c r="H472" s="207"/>
      <c r="I472" s="207"/>
      <c r="J472" s="208">
        <v>21.18</v>
      </c>
      <c r="K472" s="207"/>
      <c r="L472" s="208">
        <v>5.4</v>
      </c>
      <c r="M472" s="207"/>
      <c r="N472" s="210"/>
      <c r="Z472" s="193"/>
      <c r="AA472" s="200"/>
      <c r="AC472" s="109" t="s">
        <v>387</v>
      </c>
      <c r="AF472" s="200"/>
      <c r="AJ472" s="200"/>
      <c r="AL472" s="200"/>
    </row>
    <row r="473" spans="1:38" s="108" customFormat="1" ht="12">
      <c r="A473" s="205"/>
      <c r="B473" s="206">
        <v>3</v>
      </c>
      <c r="C473" s="1141" t="s">
        <v>388</v>
      </c>
      <c r="D473" s="1141"/>
      <c r="E473" s="1141"/>
      <c r="F473" s="207"/>
      <c r="G473" s="207"/>
      <c r="H473" s="207"/>
      <c r="I473" s="207"/>
      <c r="J473" s="208">
        <v>3.21</v>
      </c>
      <c r="K473" s="207"/>
      <c r="L473" s="208">
        <v>0.82</v>
      </c>
      <c r="M473" s="207"/>
      <c r="N473" s="210"/>
      <c r="Z473" s="193"/>
      <c r="AA473" s="200"/>
      <c r="AC473" s="109" t="s">
        <v>388</v>
      </c>
      <c r="AF473" s="200"/>
      <c r="AJ473" s="200"/>
      <c r="AL473" s="200"/>
    </row>
    <row r="474" spans="1:38" s="108" customFormat="1" ht="12">
      <c r="A474" s="205"/>
      <c r="B474" s="206">
        <v>4</v>
      </c>
      <c r="C474" s="1141" t="s">
        <v>447</v>
      </c>
      <c r="D474" s="1141"/>
      <c r="E474" s="1141"/>
      <c r="F474" s="207"/>
      <c r="G474" s="207"/>
      <c r="H474" s="207"/>
      <c r="I474" s="207"/>
      <c r="J474" s="220">
        <v>5089.63</v>
      </c>
      <c r="K474" s="207"/>
      <c r="L474" s="220">
        <v>1297.8599999999999</v>
      </c>
      <c r="M474" s="207"/>
      <c r="N474" s="210"/>
      <c r="Z474" s="193"/>
      <c r="AA474" s="200"/>
      <c r="AC474" s="109" t="s">
        <v>447</v>
      </c>
      <c r="AF474" s="200"/>
      <c r="AJ474" s="200"/>
      <c r="AL474" s="200"/>
    </row>
    <row r="475" spans="1:38" s="108" customFormat="1" ht="12">
      <c r="A475" s="205"/>
      <c r="B475" s="204"/>
      <c r="C475" s="1141" t="s">
        <v>448</v>
      </c>
      <c r="D475" s="1141"/>
      <c r="E475" s="1141"/>
      <c r="F475" s="207" t="s">
        <v>390</v>
      </c>
      <c r="G475" s="248">
        <v>27.8</v>
      </c>
      <c r="H475" s="207"/>
      <c r="I475" s="254">
        <v>7.0890000000000004</v>
      </c>
      <c r="J475" s="204"/>
      <c r="K475" s="207"/>
      <c r="L475" s="204"/>
      <c r="M475" s="207"/>
      <c r="N475" s="210"/>
      <c r="Z475" s="193"/>
      <c r="AA475" s="200"/>
      <c r="AD475" s="109" t="s">
        <v>448</v>
      </c>
      <c r="AF475" s="200"/>
      <c r="AJ475" s="200"/>
      <c r="AL475" s="200"/>
    </row>
    <row r="476" spans="1:38" s="108" customFormat="1" ht="12">
      <c r="A476" s="205"/>
      <c r="B476" s="204"/>
      <c r="C476" s="1141" t="s">
        <v>389</v>
      </c>
      <c r="D476" s="1141"/>
      <c r="E476" s="1141"/>
      <c r="F476" s="207" t="s">
        <v>390</v>
      </c>
      <c r="G476" s="209">
        <v>0.25</v>
      </c>
      <c r="H476" s="207"/>
      <c r="I476" s="252">
        <v>6.3750000000000001E-2</v>
      </c>
      <c r="J476" s="204"/>
      <c r="K476" s="207"/>
      <c r="L476" s="204"/>
      <c r="M476" s="207"/>
      <c r="N476" s="210"/>
      <c r="Z476" s="193"/>
      <c r="AA476" s="200"/>
      <c r="AD476" s="109" t="s">
        <v>389</v>
      </c>
      <c r="AF476" s="200"/>
      <c r="AJ476" s="200"/>
      <c r="AL476" s="200"/>
    </row>
    <row r="477" spans="1:38" s="108" customFormat="1" ht="12" customHeight="1">
      <c r="A477" s="205"/>
      <c r="B477" s="204"/>
      <c r="C477" s="1150" t="s">
        <v>391</v>
      </c>
      <c r="D477" s="1150"/>
      <c r="E477" s="1150"/>
      <c r="F477" s="212"/>
      <c r="G477" s="212"/>
      <c r="H477" s="212"/>
      <c r="I477" s="212"/>
      <c r="J477" s="221">
        <v>5347.94</v>
      </c>
      <c r="K477" s="212"/>
      <c r="L477" s="221">
        <v>1363.73</v>
      </c>
      <c r="M477" s="212"/>
      <c r="N477" s="214"/>
      <c r="Z477" s="193"/>
      <c r="AA477" s="200"/>
      <c r="AE477" s="109" t="s">
        <v>391</v>
      </c>
      <c r="AF477" s="200"/>
      <c r="AJ477" s="200"/>
      <c r="AL477" s="200"/>
    </row>
    <row r="478" spans="1:38" s="108" customFormat="1" ht="12">
      <c r="A478" s="205"/>
      <c r="B478" s="204"/>
      <c r="C478" s="1141" t="s">
        <v>392</v>
      </c>
      <c r="D478" s="1141"/>
      <c r="E478" s="1141"/>
      <c r="F478" s="207"/>
      <c r="G478" s="207"/>
      <c r="H478" s="207"/>
      <c r="I478" s="207"/>
      <c r="J478" s="204"/>
      <c r="K478" s="207"/>
      <c r="L478" s="208">
        <v>61.29</v>
      </c>
      <c r="M478" s="207"/>
      <c r="N478" s="210"/>
      <c r="Z478" s="193"/>
      <c r="AA478" s="200"/>
      <c r="AD478" s="109" t="s">
        <v>392</v>
      </c>
      <c r="AF478" s="200"/>
      <c r="AJ478" s="200"/>
      <c r="AL478" s="200"/>
    </row>
    <row r="479" spans="1:38" s="108" customFormat="1" ht="22.5">
      <c r="A479" s="205"/>
      <c r="B479" s="204" t="s">
        <v>1446</v>
      </c>
      <c r="C479" s="1141" t="s">
        <v>1447</v>
      </c>
      <c r="D479" s="1141"/>
      <c r="E479" s="1141"/>
      <c r="F479" s="207" t="s">
        <v>395</v>
      </c>
      <c r="G479" s="215">
        <v>109</v>
      </c>
      <c r="H479" s="207"/>
      <c r="I479" s="215">
        <v>109</v>
      </c>
      <c r="J479" s="204"/>
      <c r="K479" s="207"/>
      <c r="L479" s="208">
        <v>66.81</v>
      </c>
      <c r="M479" s="207"/>
      <c r="N479" s="210"/>
      <c r="Z479" s="193"/>
      <c r="AA479" s="200"/>
      <c r="AD479" s="109" t="s">
        <v>1447</v>
      </c>
      <c r="AF479" s="200"/>
      <c r="AJ479" s="200"/>
      <c r="AL479" s="200"/>
    </row>
    <row r="480" spans="1:38" s="108" customFormat="1" ht="22.5">
      <c r="A480" s="205"/>
      <c r="B480" s="204" t="s">
        <v>1448</v>
      </c>
      <c r="C480" s="1141" t="s">
        <v>1449</v>
      </c>
      <c r="D480" s="1141"/>
      <c r="E480" s="1141"/>
      <c r="F480" s="207" t="s">
        <v>395</v>
      </c>
      <c r="G480" s="215">
        <v>57</v>
      </c>
      <c r="H480" s="207"/>
      <c r="I480" s="215">
        <v>57</v>
      </c>
      <c r="J480" s="204"/>
      <c r="K480" s="207"/>
      <c r="L480" s="208">
        <v>34.94</v>
      </c>
      <c r="M480" s="207"/>
      <c r="N480" s="210"/>
      <c r="Z480" s="193"/>
      <c r="AA480" s="200"/>
      <c r="AD480" s="109" t="s">
        <v>1449</v>
      </c>
      <c r="AF480" s="200"/>
      <c r="AJ480" s="200"/>
      <c r="AL480" s="200"/>
    </row>
    <row r="481" spans="1:38" s="108" customFormat="1" ht="12" customHeight="1">
      <c r="A481" s="216"/>
      <c r="B481" s="217"/>
      <c r="C481" s="1145" t="s">
        <v>398</v>
      </c>
      <c r="D481" s="1145"/>
      <c r="E481" s="1145"/>
      <c r="F481" s="196"/>
      <c r="G481" s="196"/>
      <c r="H481" s="196"/>
      <c r="I481" s="196"/>
      <c r="J481" s="198"/>
      <c r="K481" s="196"/>
      <c r="L481" s="222">
        <v>1465.48</v>
      </c>
      <c r="M481" s="212"/>
      <c r="N481" s="199"/>
      <c r="Z481" s="193"/>
      <c r="AA481" s="200"/>
      <c r="AF481" s="200" t="s">
        <v>398</v>
      </c>
      <c r="AJ481" s="200"/>
      <c r="AL481" s="200"/>
    </row>
    <row r="482" spans="1:38" s="108" customFormat="1" ht="22.5" customHeight="1">
      <c r="A482" s="194" t="s">
        <v>619</v>
      </c>
      <c r="B482" s="195" t="s">
        <v>1611</v>
      </c>
      <c r="C482" s="1145" t="s">
        <v>1612</v>
      </c>
      <c r="D482" s="1145"/>
      <c r="E482" s="1145"/>
      <c r="F482" s="196" t="s">
        <v>486</v>
      </c>
      <c r="G482" s="196"/>
      <c r="H482" s="196"/>
      <c r="I482" s="251">
        <v>10</v>
      </c>
      <c r="J482" s="198"/>
      <c r="K482" s="196"/>
      <c r="L482" s="198"/>
      <c r="M482" s="196"/>
      <c r="N482" s="199"/>
      <c r="Z482" s="193"/>
      <c r="AA482" s="200" t="s">
        <v>1612</v>
      </c>
      <c r="AF482" s="200"/>
      <c r="AJ482" s="200"/>
      <c r="AL482" s="200"/>
    </row>
    <row r="483" spans="1:38" s="108" customFormat="1" ht="12">
      <c r="A483" s="205"/>
      <c r="B483" s="206">
        <v>1</v>
      </c>
      <c r="C483" s="1141" t="s">
        <v>446</v>
      </c>
      <c r="D483" s="1141"/>
      <c r="E483" s="1141"/>
      <c r="F483" s="207"/>
      <c r="G483" s="207"/>
      <c r="H483" s="207"/>
      <c r="I483" s="207"/>
      <c r="J483" s="208">
        <v>1.1499999999999999</v>
      </c>
      <c r="K483" s="207"/>
      <c r="L483" s="208">
        <v>11.5</v>
      </c>
      <c r="M483" s="207"/>
      <c r="N483" s="210"/>
      <c r="Z483" s="193"/>
      <c r="AA483" s="200"/>
      <c r="AC483" s="109" t="s">
        <v>446</v>
      </c>
      <c r="AF483" s="200"/>
      <c r="AJ483" s="200"/>
      <c r="AL483" s="200"/>
    </row>
    <row r="484" spans="1:38" s="108" customFormat="1" ht="12">
      <c r="A484" s="205"/>
      <c r="B484" s="204"/>
      <c r="C484" s="1141" t="s">
        <v>448</v>
      </c>
      <c r="D484" s="1141"/>
      <c r="E484" s="1141"/>
      <c r="F484" s="207" t="s">
        <v>390</v>
      </c>
      <c r="G484" s="209">
        <v>0.12</v>
      </c>
      <c r="H484" s="207"/>
      <c r="I484" s="248">
        <v>1.2</v>
      </c>
      <c r="J484" s="204"/>
      <c r="K484" s="207"/>
      <c r="L484" s="204"/>
      <c r="M484" s="207"/>
      <c r="N484" s="210"/>
      <c r="Z484" s="193"/>
      <c r="AA484" s="200"/>
      <c r="AD484" s="109" t="s">
        <v>448</v>
      </c>
      <c r="AF484" s="200"/>
      <c r="AJ484" s="200"/>
      <c r="AL484" s="200"/>
    </row>
    <row r="485" spans="1:38" s="108" customFormat="1" ht="12" customHeight="1">
      <c r="A485" s="205"/>
      <c r="B485" s="204"/>
      <c r="C485" s="1150" t="s">
        <v>391</v>
      </c>
      <c r="D485" s="1150"/>
      <c r="E485" s="1150"/>
      <c r="F485" s="212"/>
      <c r="G485" s="212"/>
      <c r="H485" s="212"/>
      <c r="I485" s="212"/>
      <c r="J485" s="213">
        <v>1.1499999999999999</v>
      </c>
      <c r="K485" s="212"/>
      <c r="L485" s="213">
        <v>11.5</v>
      </c>
      <c r="M485" s="212"/>
      <c r="N485" s="214"/>
      <c r="Z485" s="193"/>
      <c r="AA485" s="200"/>
      <c r="AE485" s="109" t="s">
        <v>391</v>
      </c>
      <c r="AF485" s="200"/>
      <c r="AJ485" s="200"/>
      <c r="AL485" s="200"/>
    </row>
    <row r="486" spans="1:38" s="108" customFormat="1" ht="12">
      <c r="A486" s="205"/>
      <c r="B486" s="204"/>
      <c r="C486" s="1141" t="s">
        <v>392</v>
      </c>
      <c r="D486" s="1141"/>
      <c r="E486" s="1141"/>
      <c r="F486" s="207"/>
      <c r="G486" s="207"/>
      <c r="H486" s="207"/>
      <c r="I486" s="207"/>
      <c r="J486" s="204"/>
      <c r="K486" s="207"/>
      <c r="L486" s="208">
        <v>11.5</v>
      </c>
      <c r="M486" s="207"/>
      <c r="N486" s="210"/>
      <c r="Z486" s="193"/>
      <c r="AA486" s="200"/>
      <c r="AD486" s="109" t="s">
        <v>392</v>
      </c>
      <c r="AF486" s="200"/>
      <c r="AJ486" s="200"/>
      <c r="AL486" s="200"/>
    </row>
    <row r="487" spans="1:38" s="108" customFormat="1" ht="22.5">
      <c r="A487" s="205"/>
      <c r="B487" s="204" t="s">
        <v>1446</v>
      </c>
      <c r="C487" s="1141" t="s">
        <v>1447</v>
      </c>
      <c r="D487" s="1141"/>
      <c r="E487" s="1141"/>
      <c r="F487" s="207" t="s">
        <v>395</v>
      </c>
      <c r="G487" s="215">
        <v>109</v>
      </c>
      <c r="H487" s="207"/>
      <c r="I487" s="215">
        <v>109</v>
      </c>
      <c r="J487" s="204"/>
      <c r="K487" s="207"/>
      <c r="L487" s="208">
        <v>12.54</v>
      </c>
      <c r="M487" s="207"/>
      <c r="N487" s="210"/>
      <c r="Z487" s="193"/>
      <c r="AA487" s="200"/>
      <c r="AD487" s="109" t="s">
        <v>1447</v>
      </c>
      <c r="AF487" s="200"/>
      <c r="AJ487" s="200"/>
      <c r="AL487" s="200"/>
    </row>
    <row r="488" spans="1:38" s="108" customFormat="1" ht="22.5">
      <c r="A488" s="205"/>
      <c r="B488" s="204" t="s">
        <v>1448</v>
      </c>
      <c r="C488" s="1141" t="s">
        <v>1449</v>
      </c>
      <c r="D488" s="1141"/>
      <c r="E488" s="1141"/>
      <c r="F488" s="207" t="s">
        <v>395</v>
      </c>
      <c r="G488" s="215">
        <v>57</v>
      </c>
      <c r="H488" s="207"/>
      <c r="I488" s="215">
        <v>57</v>
      </c>
      <c r="J488" s="204"/>
      <c r="K488" s="207"/>
      <c r="L488" s="208">
        <v>6.56</v>
      </c>
      <c r="M488" s="207"/>
      <c r="N488" s="210"/>
      <c r="Z488" s="193"/>
      <c r="AA488" s="200"/>
      <c r="AD488" s="109" t="s">
        <v>1449</v>
      </c>
      <c r="AF488" s="200"/>
      <c r="AJ488" s="200"/>
      <c r="AL488" s="200"/>
    </row>
    <row r="489" spans="1:38" s="108" customFormat="1" ht="12" customHeight="1">
      <c r="A489" s="216"/>
      <c r="B489" s="217"/>
      <c r="C489" s="1145" t="s">
        <v>398</v>
      </c>
      <c r="D489" s="1145"/>
      <c r="E489" s="1145"/>
      <c r="F489" s="196"/>
      <c r="G489" s="196"/>
      <c r="H489" s="196"/>
      <c r="I489" s="196"/>
      <c r="J489" s="198"/>
      <c r="K489" s="196"/>
      <c r="L489" s="218">
        <v>30.6</v>
      </c>
      <c r="M489" s="212"/>
      <c r="N489" s="199"/>
      <c r="Z489" s="193"/>
      <c r="AA489" s="200"/>
      <c r="AF489" s="200" t="s">
        <v>398</v>
      </c>
      <c r="AJ489" s="200"/>
      <c r="AL489" s="200"/>
    </row>
    <row r="490" spans="1:38" s="108" customFormat="1" ht="33.75" customHeight="1">
      <c r="A490" s="194" t="s">
        <v>623</v>
      </c>
      <c r="B490" s="195" t="s">
        <v>1613</v>
      </c>
      <c r="C490" s="1145" t="s">
        <v>1614</v>
      </c>
      <c r="D490" s="1145"/>
      <c r="E490" s="1145"/>
      <c r="F490" s="196" t="s">
        <v>486</v>
      </c>
      <c r="G490" s="196"/>
      <c r="H490" s="196"/>
      <c r="I490" s="251">
        <v>10</v>
      </c>
      <c r="J490" s="218">
        <v>75.900000000000006</v>
      </c>
      <c r="K490" s="196"/>
      <c r="L490" s="218">
        <v>759</v>
      </c>
      <c r="M490" s="196"/>
      <c r="N490" s="199"/>
      <c r="Z490" s="193"/>
      <c r="AA490" s="200" t="s">
        <v>1614</v>
      </c>
      <c r="AF490" s="200"/>
      <c r="AJ490" s="200"/>
      <c r="AL490" s="200"/>
    </row>
    <row r="491" spans="1:38" s="108" customFormat="1" ht="12">
      <c r="A491" s="216"/>
      <c r="B491" s="217"/>
      <c r="C491" s="1141" t="s">
        <v>1560</v>
      </c>
      <c r="D491" s="1141"/>
      <c r="E491" s="1141"/>
      <c r="F491" s="1141"/>
      <c r="G491" s="1141"/>
      <c r="H491" s="1141"/>
      <c r="I491" s="1141"/>
      <c r="J491" s="1141"/>
      <c r="K491" s="1141"/>
      <c r="L491" s="1141"/>
      <c r="M491" s="1141"/>
      <c r="N491" s="1146"/>
      <c r="Z491" s="193"/>
      <c r="AA491" s="200"/>
      <c r="AF491" s="200"/>
      <c r="AG491" s="109" t="s">
        <v>1560</v>
      </c>
      <c r="AJ491" s="200"/>
      <c r="AL491" s="200"/>
    </row>
    <row r="492" spans="1:38" s="108" customFormat="1" ht="12" customHeight="1">
      <c r="A492" s="216"/>
      <c r="B492" s="217"/>
      <c r="C492" s="1145" t="s">
        <v>398</v>
      </c>
      <c r="D492" s="1145"/>
      <c r="E492" s="1145"/>
      <c r="F492" s="196"/>
      <c r="G492" s="196"/>
      <c r="H492" s="196"/>
      <c r="I492" s="196"/>
      <c r="J492" s="198"/>
      <c r="K492" s="196"/>
      <c r="L492" s="218">
        <v>759</v>
      </c>
      <c r="M492" s="212"/>
      <c r="N492" s="199"/>
      <c r="Z492" s="193"/>
      <c r="AA492" s="200"/>
      <c r="AF492" s="200" t="s">
        <v>398</v>
      </c>
      <c r="AJ492" s="200"/>
      <c r="AL492" s="200"/>
    </row>
    <row r="493" spans="1:38" s="108" customFormat="1" ht="22.5" customHeight="1">
      <c r="A493" s="194" t="s">
        <v>628</v>
      </c>
      <c r="B493" s="195" t="s">
        <v>1615</v>
      </c>
      <c r="C493" s="1145" t="s">
        <v>1616</v>
      </c>
      <c r="D493" s="1145"/>
      <c r="E493" s="1145"/>
      <c r="F493" s="196" t="s">
        <v>486</v>
      </c>
      <c r="G493" s="196"/>
      <c r="H493" s="196"/>
      <c r="I493" s="251">
        <v>5</v>
      </c>
      <c r="J493" s="198"/>
      <c r="K493" s="196"/>
      <c r="L493" s="198"/>
      <c r="M493" s="196"/>
      <c r="N493" s="199"/>
      <c r="Z493" s="193"/>
      <c r="AA493" s="200" t="s">
        <v>1616</v>
      </c>
      <c r="AF493" s="200"/>
      <c r="AJ493" s="200"/>
      <c r="AL493" s="200"/>
    </row>
    <row r="494" spans="1:38" s="108" customFormat="1" ht="12">
      <c r="A494" s="205"/>
      <c r="B494" s="206">
        <v>1</v>
      </c>
      <c r="C494" s="1141" t="s">
        <v>446</v>
      </c>
      <c r="D494" s="1141"/>
      <c r="E494" s="1141"/>
      <c r="F494" s="207"/>
      <c r="G494" s="207"/>
      <c r="H494" s="207"/>
      <c r="I494" s="207"/>
      <c r="J494" s="208">
        <v>1.73</v>
      </c>
      <c r="K494" s="207"/>
      <c r="L494" s="208">
        <v>8.65</v>
      </c>
      <c r="M494" s="207"/>
      <c r="N494" s="210"/>
      <c r="Z494" s="193"/>
      <c r="AA494" s="200"/>
      <c r="AC494" s="109" t="s">
        <v>446</v>
      </c>
      <c r="AF494" s="200"/>
      <c r="AJ494" s="200"/>
      <c r="AL494" s="200"/>
    </row>
    <row r="495" spans="1:38" s="108" customFormat="1" ht="12">
      <c r="A495" s="205"/>
      <c r="B495" s="204"/>
      <c r="C495" s="1141" t="s">
        <v>448</v>
      </c>
      <c r="D495" s="1141"/>
      <c r="E495" s="1141"/>
      <c r="F495" s="207" t="s">
        <v>390</v>
      </c>
      <c r="G495" s="209">
        <v>0.18</v>
      </c>
      <c r="H495" s="207"/>
      <c r="I495" s="248">
        <v>0.9</v>
      </c>
      <c r="J495" s="204"/>
      <c r="K495" s="207"/>
      <c r="L495" s="204"/>
      <c r="M495" s="207"/>
      <c r="N495" s="210"/>
      <c r="Z495" s="193"/>
      <c r="AA495" s="200"/>
      <c r="AD495" s="109" t="s">
        <v>448</v>
      </c>
      <c r="AF495" s="200"/>
      <c r="AJ495" s="200"/>
      <c r="AL495" s="200"/>
    </row>
    <row r="496" spans="1:38" s="108" customFormat="1" ht="12" customHeight="1">
      <c r="A496" s="205"/>
      <c r="B496" s="204"/>
      <c r="C496" s="1150" t="s">
        <v>391</v>
      </c>
      <c r="D496" s="1150"/>
      <c r="E496" s="1150"/>
      <c r="F496" s="212"/>
      <c r="G496" s="212"/>
      <c r="H496" s="212"/>
      <c r="I496" s="212"/>
      <c r="J496" s="213">
        <v>1.73</v>
      </c>
      <c r="K496" s="212"/>
      <c r="L496" s="213">
        <v>8.65</v>
      </c>
      <c r="M496" s="212"/>
      <c r="N496" s="214"/>
      <c r="Z496" s="193"/>
      <c r="AA496" s="200"/>
      <c r="AE496" s="109" t="s">
        <v>391</v>
      </c>
      <c r="AF496" s="200"/>
      <c r="AJ496" s="200"/>
      <c r="AL496" s="200"/>
    </row>
    <row r="497" spans="1:38" s="108" customFormat="1" ht="12">
      <c r="A497" s="205"/>
      <c r="B497" s="204"/>
      <c r="C497" s="1141" t="s">
        <v>392</v>
      </c>
      <c r="D497" s="1141"/>
      <c r="E497" s="1141"/>
      <c r="F497" s="207"/>
      <c r="G497" s="207"/>
      <c r="H497" s="207"/>
      <c r="I497" s="207"/>
      <c r="J497" s="204"/>
      <c r="K497" s="207"/>
      <c r="L497" s="208">
        <v>8.65</v>
      </c>
      <c r="M497" s="207"/>
      <c r="N497" s="210"/>
      <c r="Z497" s="193"/>
      <c r="AA497" s="200"/>
      <c r="AD497" s="109" t="s">
        <v>392</v>
      </c>
      <c r="AF497" s="200"/>
      <c r="AJ497" s="200"/>
      <c r="AL497" s="200"/>
    </row>
    <row r="498" spans="1:38" s="108" customFormat="1" ht="22.5">
      <c r="A498" s="205"/>
      <c r="B498" s="204" t="s">
        <v>1446</v>
      </c>
      <c r="C498" s="1141" t="s">
        <v>1447</v>
      </c>
      <c r="D498" s="1141"/>
      <c r="E498" s="1141"/>
      <c r="F498" s="207" t="s">
        <v>395</v>
      </c>
      <c r="G498" s="215">
        <v>109</v>
      </c>
      <c r="H498" s="207"/>
      <c r="I498" s="215">
        <v>109</v>
      </c>
      <c r="J498" s="204"/>
      <c r="K498" s="207"/>
      <c r="L498" s="208">
        <v>9.43</v>
      </c>
      <c r="M498" s="207"/>
      <c r="N498" s="210"/>
      <c r="Z498" s="193"/>
      <c r="AA498" s="200"/>
      <c r="AD498" s="109" t="s">
        <v>1447</v>
      </c>
      <c r="AF498" s="200"/>
      <c r="AJ498" s="200"/>
      <c r="AL498" s="200"/>
    </row>
    <row r="499" spans="1:38" s="108" customFormat="1" ht="22.5">
      <c r="A499" s="205"/>
      <c r="B499" s="204" t="s">
        <v>1448</v>
      </c>
      <c r="C499" s="1141" t="s">
        <v>1449</v>
      </c>
      <c r="D499" s="1141"/>
      <c r="E499" s="1141"/>
      <c r="F499" s="207" t="s">
        <v>395</v>
      </c>
      <c r="G499" s="215">
        <v>57</v>
      </c>
      <c r="H499" s="207"/>
      <c r="I499" s="215">
        <v>57</v>
      </c>
      <c r="J499" s="204"/>
      <c r="K499" s="207"/>
      <c r="L499" s="208">
        <v>4.93</v>
      </c>
      <c r="M499" s="207"/>
      <c r="N499" s="210"/>
      <c r="Z499" s="193"/>
      <c r="AA499" s="200"/>
      <c r="AD499" s="109" t="s">
        <v>1449</v>
      </c>
      <c r="AF499" s="200"/>
      <c r="AJ499" s="200"/>
      <c r="AL499" s="200"/>
    </row>
    <row r="500" spans="1:38" s="108" customFormat="1" ht="12" customHeight="1">
      <c r="A500" s="216"/>
      <c r="B500" s="217"/>
      <c r="C500" s="1145" t="s">
        <v>398</v>
      </c>
      <c r="D500" s="1145"/>
      <c r="E500" s="1145"/>
      <c r="F500" s="196"/>
      <c r="G500" s="196"/>
      <c r="H500" s="196"/>
      <c r="I500" s="196"/>
      <c r="J500" s="198"/>
      <c r="K500" s="196"/>
      <c r="L500" s="218">
        <v>23.01</v>
      </c>
      <c r="M500" s="212"/>
      <c r="N500" s="199"/>
      <c r="Z500" s="193"/>
      <c r="AA500" s="200"/>
      <c r="AF500" s="200" t="s">
        <v>398</v>
      </c>
      <c r="AJ500" s="200"/>
      <c r="AL500" s="200"/>
    </row>
    <row r="501" spans="1:38" s="108" customFormat="1" ht="33.75" customHeight="1">
      <c r="A501" s="194" t="s">
        <v>636</v>
      </c>
      <c r="B501" s="195" t="s">
        <v>1617</v>
      </c>
      <c r="C501" s="1145" t="s">
        <v>1618</v>
      </c>
      <c r="D501" s="1145"/>
      <c r="E501" s="1145"/>
      <c r="F501" s="196" t="s">
        <v>486</v>
      </c>
      <c r="G501" s="196"/>
      <c r="H501" s="196"/>
      <c r="I501" s="251">
        <v>5</v>
      </c>
      <c r="J501" s="218">
        <v>220.46</v>
      </c>
      <c r="K501" s="196"/>
      <c r="L501" s="222">
        <v>1102.3</v>
      </c>
      <c r="M501" s="196"/>
      <c r="N501" s="199"/>
      <c r="Z501" s="193"/>
      <c r="AA501" s="200" t="s">
        <v>1618</v>
      </c>
      <c r="AF501" s="200"/>
      <c r="AJ501" s="200"/>
      <c r="AL501" s="200"/>
    </row>
    <row r="502" spans="1:38" s="108" customFormat="1" ht="22.5" customHeight="1">
      <c r="A502" s="216"/>
      <c r="B502" s="217"/>
      <c r="C502" s="1141" t="s">
        <v>1619</v>
      </c>
      <c r="D502" s="1141"/>
      <c r="E502" s="1141"/>
      <c r="F502" s="1141"/>
      <c r="G502" s="1141"/>
      <c r="H502" s="1141"/>
      <c r="I502" s="1141"/>
      <c r="J502" s="1141"/>
      <c r="K502" s="1141"/>
      <c r="L502" s="1141"/>
      <c r="M502" s="1141"/>
      <c r="N502" s="1146"/>
      <c r="Z502" s="193"/>
      <c r="AA502" s="200"/>
      <c r="AF502" s="200"/>
      <c r="AG502" s="109" t="s">
        <v>1619</v>
      </c>
      <c r="AJ502" s="200"/>
      <c r="AL502" s="200"/>
    </row>
    <row r="503" spans="1:38" s="108" customFormat="1" ht="12" customHeight="1">
      <c r="A503" s="216"/>
      <c r="B503" s="217"/>
      <c r="C503" s="1145" t="s">
        <v>398</v>
      </c>
      <c r="D503" s="1145"/>
      <c r="E503" s="1145"/>
      <c r="F503" s="196"/>
      <c r="G503" s="196"/>
      <c r="H503" s="196"/>
      <c r="I503" s="196"/>
      <c r="J503" s="198"/>
      <c r="K503" s="196"/>
      <c r="L503" s="222">
        <v>1102.3</v>
      </c>
      <c r="M503" s="212"/>
      <c r="N503" s="199"/>
      <c r="Z503" s="193"/>
      <c r="AA503" s="200"/>
      <c r="AF503" s="200" t="s">
        <v>398</v>
      </c>
      <c r="AJ503" s="200"/>
      <c r="AL503" s="200"/>
    </row>
    <row r="504" spans="1:38" s="108" customFormat="1" ht="33.75" customHeight="1">
      <c r="A504" s="194" t="s">
        <v>640</v>
      </c>
      <c r="B504" s="195" t="s">
        <v>1620</v>
      </c>
      <c r="C504" s="1145" t="s">
        <v>1621</v>
      </c>
      <c r="D504" s="1145"/>
      <c r="E504" s="1145"/>
      <c r="F504" s="196" t="s">
        <v>891</v>
      </c>
      <c r="G504" s="196"/>
      <c r="H504" s="196"/>
      <c r="I504" s="256">
        <v>25.4</v>
      </c>
      <c r="J504" s="198"/>
      <c r="K504" s="196"/>
      <c r="L504" s="198"/>
      <c r="M504" s="196"/>
      <c r="N504" s="199"/>
      <c r="Z504" s="193"/>
      <c r="AA504" s="200" t="s">
        <v>1621</v>
      </c>
      <c r="AF504" s="200"/>
      <c r="AJ504" s="200"/>
      <c r="AL504" s="200"/>
    </row>
    <row r="505" spans="1:38" s="108" customFormat="1" ht="12">
      <c r="A505" s="205"/>
      <c r="B505" s="206">
        <v>1</v>
      </c>
      <c r="C505" s="1141" t="s">
        <v>446</v>
      </c>
      <c r="D505" s="1141"/>
      <c r="E505" s="1141"/>
      <c r="F505" s="207"/>
      <c r="G505" s="207"/>
      <c r="H505" s="207"/>
      <c r="I505" s="207"/>
      <c r="J505" s="208">
        <v>1.1499999999999999</v>
      </c>
      <c r="K505" s="207"/>
      <c r="L505" s="208">
        <v>29.21</v>
      </c>
      <c r="M505" s="207"/>
      <c r="N505" s="210"/>
      <c r="Z505" s="193"/>
      <c r="AA505" s="200"/>
      <c r="AC505" s="109" t="s">
        <v>446</v>
      </c>
      <c r="AF505" s="200"/>
      <c r="AJ505" s="200"/>
      <c r="AL505" s="200"/>
    </row>
    <row r="506" spans="1:38" s="108" customFormat="1" ht="12">
      <c r="A506" s="205"/>
      <c r="B506" s="206">
        <v>4</v>
      </c>
      <c r="C506" s="1141" t="s">
        <v>447</v>
      </c>
      <c r="D506" s="1141"/>
      <c r="E506" s="1141"/>
      <c r="F506" s="207"/>
      <c r="G506" s="207"/>
      <c r="H506" s="207"/>
      <c r="I506" s="207"/>
      <c r="J506" s="208">
        <v>7.8</v>
      </c>
      <c r="K506" s="207"/>
      <c r="L506" s="208">
        <v>198.12</v>
      </c>
      <c r="M506" s="207"/>
      <c r="N506" s="210"/>
      <c r="Z506" s="193"/>
      <c r="AA506" s="200"/>
      <c r="AC506" s="109" t="s">
        <v>447</v>
      </c>
      <c r="AF506" s="200"/>
      <c r="AJ506" s="200"/>
      <c r="AL506" s="200"/>
    </row>
    <row r="507" spans="1:38" s="108" customFormat="1" ht="12">
      <c r="A507" s="205"/>
      <c r="B507" s="204"/>
      <c r="C507" s="1141" t="s">
        <v>448</v>
      </c>
      <c r="D507" s="1141"/>
      <c r="E507" s="1141"/>
      <c r="F507" s="207" t="s">
        <v>390</v>
      </c>
      <c r="G507" s="209">
        <v>0.12</v>
      </c>
      <c r="H507" s="207"/>
      <c r="I507" s="254">
        <v>3.048</v>
      </c>
      <c r="J507" s="204"/>
      <c r="K507" s="207"/>
      <c r="L507" s="204"/>
      <c r="M507" s="207"/>
      <c r="N507" s="210"/>
      <c r="Z507" s="193"/>
      <c r="AA507" s="200"/>
      <c r="AD507" s="109" t="s">
        <v>448</v>
      </c>
      <c r="AF507" s="200"/>
      <c r="AJ507" s="200"/>
      <c r="AL507" s="200"/>
    </row>
    <row r="508" spans="1:38" s="108" customFormat="1" ht="12" customHeight="1">
      <c r="A508" s="205"/>
      <c r="B508" s="204"/>
      <c r="C508" s="1150" t="s">
        <v>391</v>
      </c>
      <c r="D508" s="1150"/>
      <c r="E508" s="1150"/>
      <c r="F508" s="212"/>
      <c r="G508" s="212"/>
      <c r="H508" s="212"/>
      <c r="I508" s="212"/>
      <c r="J508" s="213">
        <v>8.9499999999999993</v>
      </c>
      <c r="K508" s="212"/>
      <c r="L508" s="213">
        <v>227.33</v>
      </c>
      <c r="M508" s="212"/>
      <c r="N508" s="214"/>
      <c r="Z508" s="193"/>
      <c r="AA508" s="200"/>
      <c r="AE508" s="109" t="s">
        <v>391</v>
      </c>
      <c r="AF508" s="200"/>
      <c r="AJ508" s="200"/>
      <c r="AL508" s="200"/>
    </row>
    <row r="509" spans="1:38" s="108" customFormat="1" ht="12">
      <c r="A509" s="205"/>
      <c r="B509" s="204"/>
      <c r="C509" s="1141" t="s">
        <v>392</v>
      </c>
      <c r="D509" s="1141"/>
      <c r="E509" s="1141"/>
      <c r="F509" s="207"/>
      <c r="G509" s="207"/>
      <c r="H509" s="207"/>
      <c r="I509" s="207"/>
      <c r="J509" s="204"/>
      <c r="K509" s="207"/>
      <c r="L509" s="208">
        <v>29.21</v>
      </c>
      <c r="M509" s="207"/>
      <c r="N509" s="210"/>
      <c r="Z509" s="193"/>
      <c r="AA509" s="200"/>
      <c r="AD509" s="109" t="s">
        <v>392</v>
      </c>
      <c r="AF509" s="200"/>
      <c r="AJ509" s="200"/>
      <c r="AL509" s="200"/>
    </row>
    <row r="510" spans="1:38" s="108" customFormat="1" ht="22.5">
      <c r="A510" s="205"/>
      <c r="B510" s="204" t="s">
        <v>1446</v>
      </c>
      <c r="C510" s="1141" t="s">
        <v>1447</v>
      </c>
      <c r="D510" s="1141"/>
      <c r="E510" s="1141"/>
      <c r="F510" s="207" t="s">
        <v>395</v>
      </c>
      <c r="G510" s="215">
        <v>109</v>
      </c>
      <c r="H510" s="207"/>
      <c r="I510" s="215">
        <v>109</v>
      </c>
      <c r="J510" s="204"/>
      <c r="K510" s="207"/>
      <c r="L510" s="208">
        <v>31.84</v>
      </c>
      <c r="M510" s="207"/>
      <c r="N510" s="210"/>
      <c r="Z510" s="193"/>
      <c r="AA510" s="200"/>
      <c r="AD510" s="109" t="s">
        <v>1447</v>
      </c>
      <c r="AF510" s="200"/>
      <c r="AJ510" s="200"/>
      <c r="AL510" s="200"/>
    </row>
    <row r="511" spans="1:38" s="108" customFormat="1" ht="22.5">
      <c r="A511" s="205"/>
      <c r="B511" s="204" t="s">
        <v>1448</v>
      </c>
      <c r="C511" s="1141" t="s">
        <v>1449</v>
      </c>
      <c r="D511" s="1141"/>
      <c r="E511" s="1141"/>
      <c r="F511" s="207" t="s">
        <v>395</v>
      </c>
      <c r="G511" s="215">
        <v>57</v>
      </c>
      <c r="H511" s="207"/>
      <c r="I511" s="215">
        <v>57</v>
      </c>
      <c r="J511" s="204"/>
      <c r="K511" s="207"/>
      <c r="L511" s="208">
        <v>16.649999999999999</v>
      </c>
      <c r="M511" s="207"/>
      <c r="N511" s="210"/>
      <c r="Z511" s="193"/>
      <c r="AA511" s="200"/>
      <c r="AD511" s="109" t="s">
        <v>1449</v>
      </c>
      <c r="AF511" s="200"/>
      <c r="AJ511" s="200"/>
      <c r="AL511" s="200"/>
    </row>
    <row r="512" spans="1:38" s="108" customFormat="1" ht="12" customHeight="1">
      <c r="A512" s="216"/>
      <c r="B512" s="217"/>
      <c r="C512" s="1145" t="s">
        <v>398</v>
      </c>
      <c r="D512" s="1145"/>
      <c r="E512" s="1145"/>
      <c r="F512" s="196"/>
      <c r="G512" s="196"/>
      <c r="H512" s="196"/>
      <c r="I512" s="196"/>
      <c r="J512" s="198"/>
      <c r="K512" s="196"/>
      <c r="L512" s="218">
        <v>275.82</v>
      </c>
      <c r="M512" s="212"/>
      <c r="N512" s="199"/>
      <c r="Z512" s="193"/>
      <c r="AA512" s="200"/>
      <c r="AF512" s="200" t="s">
        <v>398</v>
      </c>
      <c r="AJ512" s="200"/>
      <c r="AL512" s="200"/>
    </row>
    <row r="513" spans="1:38" s="108" customFormat="1" ht="33.75" customHeight="1">
      <c r="A513" s="194" t="s">
        <v>645</v>
      </c>
      <c r="B513" s="195" t="s">
        <v>1622</v>
      </c>
      <c r="C513" s="1145" t="s">
        <v>1623</v>
      </c>
      <c r="D513" s="1145"/>
      <c r="E513" s="1145"/>
      <c r="F513" s="196" t="s">
        <v>486</v>
      </c>
      <c r="G513" s="196"/>
      <c r="H513" s="196"/>
      <c r="I513" s="247">
        <v>8.4700000000000006</v>
      </c>
      <c r="J513" s="218">
        <v>314.44</v>
      </c>
      <c r="K513" s="196"/>
      <c r="L513" s="222">
        <v>2663.31</v>
      </c>
      <c r="M513" s="196"/>
      <c r="N513" s="199"/>
      <c r="Z513" s="193"/>
      <c r="AA513" s="200" t="s">
        <v>1623</v>
      </c>
      <c r="AF513" s="200"/>
      <c r="AJ513" s="200"/>
      <c r="AL513" s="200"/>
    </row>
    <row r="514" spans="1:38" s="108" customFormat="1" ht="12">
      <c r="A514" s="216"/>
      <c r="B514" s="217"/>
      <c r="C514" s="1141" t="s">
        <v>1560</v>
      </c>
      <c r="D514" s="1141"/>
      <c r="E514" s="1141"/>
      <c r="F514" s="1141"/>
      <c r="G514" s="1141"/>
      <c r="H514" s="1141"/>
      <c r="I514" s="1141"/>
      <c r="J514" s="1141"/>
      <c r="K514" s="1141"/>
      <c r="L514" s="1141"/>
      <c r="M514" s="1141"/>
      <c r="N514" s="1146"/>
      <c r="Z514" s="193"/>
      <c r="AA514" s="200"/>
      <c r="AF514" s="200"/>
      <c r="AG514" s="109" t="s">
        <v>1560</v>
      </c>
      <c r="AJ514" s="200"/>
      <c r="AL514" s="200"/>
    </row>
    <row r="515" spans="1:38" s="108" customFormat="1" ht="12" customHeight="1">
      <c r="A515" s="201"/>
      <c r="B515" s="202"/>
      <c r="C515" s="1141" t="s">
        <v>2920</v>
      </c>
      <c r="D515" s="1141"/>
      <c r="E515" s="1141"/>
      <c r="F515" s="1141"/>
      <c r="G515" s="1141"/>
      <c r="H515" s="1141"/>
      <c r="I515" s="1141"/>
      <c r="J515" s="1141"/>
      <c r="K515" s="1141"/>
      <c r="L515" s="1141"/>
      <c r="M515" s="1141"/>
      <c r="N515" s="1146"/>
      <c r="Z515" s="193"/>
      <c r="AA515" s="200"/>
      <c r="AF515" s="200"/>
      <c r="AH515" s="109" t="s">
        <v>2920</v>
      </c>
      <c r="AJ515" s="200"/>
      <c r="AL515" s="200"/>
    </row>
    <row r="516" spans="1:38" s="108" customFormat="1" ht="12" customHeight="1">
      <c r="A516" s="216"/>
      <c r="B516" s="217"/>
      <c r="C516" s="1145" t="s">
        <v>398</v>
      </c>
      <c r="D516" s="1145"/>
      <c r="E516" s="1145"/>
      <c r="F516" s="196"/>
      <c r="G516" s="196"/>
      <c r="H516" s="196"/>
      <c r="I516" s="196"/>
      <c r="J516" s="198"/>
      <c r="K516" s="196"/>
      <c r="L516" s="222">
        <v>2663.31</v>
      </c>
      <c r="M516" s="212"/>
      <c r="N516" s="199"/>
      <c r="Z516" s="193"/>
      <c r="AA516" s="200"/>
      <c r="AF516" s="200" t="s">
        <v>398</v>
      </c>
      <c r="AJ516" s="200"/>
      <c r="AL516" s="200"/>
    </row>
    <row r="517" spans="1:38" s="108" customFormat="1" ht="1.5" customHeight="1">
      <c r="A517" s="224"/>
      <c r="B517" s="217"/>
      <c r="C517" s="217"/>
      <c r="D517" s="217"/>
      <c r="E517" s="217"/>
      <c r="F517" s="225"/>
      <c r="G517" s="225"/>
      <c r="H517" s="225"/>
      <c r="I517" s="225"/>
      <c r="J517" s="226"/>
      <c r="K517" s="225"/>
      <c r="L517" s="226"/>
      <c r="M517" s="207"/>
      <c r="N517" s="226"/>
      <c r="Z517" s="193"/>
      <c r="AA517" s="200"/>
      <c r="AF517" s="200"/>
      <c r="AJ517" s="200"/>
      <c r="AL517" s="200"/>
    </row>
    <row r="518" spans="1:38" s="108" customFormat="1" ht="12" customHeight="1">
      <c r="A518" s="227"/>
      <c r="B518" s="198"/>
      <c r="C518" s="1145" t="s">
        <v>2921</v>
      </c>
      <c r="D518" s="1145"/>
      <c r="E518" s="1145"/>
      <c r="F518" s="1145"/>
      <c r="G518" s="1145"/>
      <c r="H518" s="1145"/>
      <c r="I518" s="1145"/>
      <c r="J518" s="1145"/>
      <c r="K518" s="1145"/>
      <c r="L518" s="228"/>
      <c r="M518" s="229"/>
      <c r="N518" s="230"/>
      <c r="Z518" s="193"/>
      <c r="AA518" s="200"/>
      <c r="AF518" s="200"/>
      <c r="AJ518" s="200" t="s">
        <v>2921</v>
      </c>
      <c r="AL518" s="200"/>
    </row>
    <row r="519" spans="1:38" s="108" customFormat="1" ht="12" customHeight="1">
      <c r="A519" s="231"/>
      <c r="B519" s="204"/>
      <c r="C519" s="1141" t="s">
        <v>416</v>
      </c>
      <c r="D519" s="1141"/>
      <c r="E519" s="1141"/>
      <c r="F519" s="1141"/>
      <c r="G519" s="1141"/>
      <c r="H519" s="1141"/>
      <c r="I519" s="1141"/>
      <c r="J519" s="1141"/>
      <c r="K519" s="1141"/>
      <c r="L519" s="232">
        <v>6135.82</v>
      </c>
      <c r="M519" s="233"/>
      <c r="N519" s="234"/>
      <c r="Z519" s="193"/>
      <c r="AA519" s="200"/>
      <c r="AF519" s="200"/>
      <c r="AJ519" s="200"/>
      <c r="AK519" s="109" t="s">
        <v>416</v>
      </c>
      <c r="AL519" s="200"/>
    </row>
    <row r="520" spans="1:38" s="108" customFormat="1" ht="12" customHeight="1">
      <c r="A520" s="231"/>
      <c r="B520" s="204"/>
      <c r="C520" s="1141" t="s">
        <v>417</v>
      </c>
      <c r="D520" s="1141"/>
      <c r="E520" s="1141"/>
      <c r="F520" s="1141"/>
      <c r="G520" s="1141"/>
      <c r="H520" s="1141"/>
      <c r="I520" s="1141"/>
      <c r="J520" s="1141"/>
      <c r="K520" s="1141"/>
      <c r="L520" s="236"/>
      <c r="M520" s="233"/>
      <c r="N520" s="234"/>
      <c r="Z520" s="193"/>
      <c r="AA520" s="200"/>
      <c r="AF520" s="200"/>
      <c r="AJ520" s="200"/>
      <c r="AK520" s="109" t="s">
        <v>417</v>
      </c>
      <c r="AL520" s="200"/>
    </row>
    <row r="521" spans="1:38" s="108" customFormat="1" ht="12" customHeight="1">
      <c r="A521" s="231"/>
      <c r="B521" s="204"/>
      <c r="C521" s="1141" t="s">
        <v>488</v>
      </c>
      <c r="D521" s="1141"/>
      <c r="E521" s="1141"/>
      <c r="F521" s="1141"/>
      <c r="G521" s="1141"/>
      <c r="H521" s="1141"/>
      <c r="I521" s="1141"/>
      <c r="J521" s="1141"/>
      <c r="K521" s="1141"/>
      <c r="L521" s="257">
        <v>109.83</v>
      </c>
      <c r="M521" s="233"/>
      <c r="N521" s="234"/>
      <c r="Z521" s="193"/>
      <c r="AA521" s="200"/>
      <c r="AF521" s="200"/>
      <c r="AJ521" s="200"/>
      <c r="AK521" s="109" t="s">
        <v>488</v>
      </c>
      <c r="AL521" s="200"/>
    </row>
    <row r="522" spans="1:38" s="108" customFormat="1" ht="12" customHeight="1">
      <c r="A522" s="231"/>
      <c r="B522" s="204"/>
      <c r="C522" s="1141" t="s">
        <v>418</v>
      </c>
      <c r="D522" s="1141"/>
      <c r="E522" s="1141"/>
      <c r="F522" s="1141"/>
      <c r="G522" s="1141"/>
      <c r="H522" s="1141"/>
      <c r="I522" s="1141"/>
      <c r="J522" s="1141"/>
      <c r="K522" s="1141"/>
      <c r="L522" s="257">
        <v>5.4</v>
      </c>
      <c r="M522" s="233"/>
      <c r="N522" s="234"/>
      <c r="Z522" s="193"/>
      <c r="AA522" s="200"/>
      <c r="AF522" s="200"/>
      <c r="AJ522" s="200"/>
      <c r="AK522" s="109" t="s">
        <v>418</v>
      </c>
      <c r="AL522" s="200"/>
    </row>
    <row r="523" spans="1:38" s="108" customFormat="1" ht="12" customHeight="1">
      <c r="A523" s="231"/>
      <c r="B523" s="204"/>
      <c r="C523" s="1141" t="s">
        <v>419</v>
      </c>
      <c r="D523" s="1141"/>
      <c r="E523" s="1141"/>
      <c r="F523" s="1141"/>
      <c r="G523" s="1141"/>
      <c r="H523" s="1141"/>
      <c r="I523" s="1141"/>
      <c r="J523" s="1141"/>
      <c r="K523" s="1141"/>
      <c r="L523" s="257">
        <v>0.82</v>
      </c>
      <c r="M523" s="233"/>
      <c r="N523" s="234"/>
      <c r="Z523" s="193"/>
      <c r="AA523" s="200"/>
      <c r="AF523" s="200"/>
      <c r="AJ523" s="200"/>
      <c r="AK523" s="109" t="s">
        <v>419</v>
      </c>
      <c r="AL523" s="200"/>
    </row>
    <row r="524" spans="1:38" s="108" customFormat="1" ht="12" customHeight="1">
      <c r="A524" s="231"/>
      <c r="B524" s="204"/>
      <c r="C524" s="1141" t="s">
        <v>420</v>
      </c>
      <c r="D524" s="1141"/>
      <c r="E524" s="1141"/>
      <c r="F524" s="1141"/>
      <c r="G524" s="1141"/>
      <c r="H524" s="1141"/>
      <c r="I524" s="1141"/>
      <c r="J524" s="1141"/>
      <c r="K524" s="1141"/>
      <c r="L524" s="232">
        <v>6020.59</v>
      </c>
      <c r="M524" s="233"/>
      <c r="N524" s="234"/>
      <c r="Z524" s="193"/>
      <c r="AA524" s="200"/>
      <c r="AF524" s="200"/>
      <c r="AJ524" s="200"/>
      <c r="AK524" s="109" t="s">
        <v>420</v>
      </c>
      <c r="AL524" s="200"/>
    </row>
    <row r="525" spans="1:38" s="108" customFormat="1" ht="12" customHeight="1">
      <c r="A525" s="231"/>
      <c r="B525" s="204"/>
      <c r="C525" s="1141" t="s">
        <v>421</v>
      </c>
      <c r="D525" s="1141"/>
      <c r="E525" s="1141"/>
      <c r="F525" s="1141"/>
      <c r="G525" s="1141"/>
      <c r="H525" s="1141"/>
      <c r="I525" s="1141"/>
      <c r="J525" s="1141"/>
      <c r="K525" s="1141"/>
      <c r="L525" s="232">
        <v>6319.52</v>
      </c>
      <c r="M525" s="233"/>
      <c r="N525" s="234"/>
      <c r="Z525" s="193"/>
      <c r="AA525" s="200"/>
      <c r="AF525" s="200"/>
      <c r="AJ525" s="200"/>
      <c r="AK525" s="109" t="s">
        <v>421</v>
      </c>
      <c r="AL525" s="200"/>
    </row>
    <row r="526" spans="1:38" s="108" customFormat="1" ht="12" customHeight="1">
      <c r="A526" s="231"/>
      <c r="B526" s="204"/>
      <c r="C526" s="1141" t="s">
        <v>417</v>
      </c>
      <c r="D526" s="1141"/>
      <c r="E526" s="1141"/>
      <c r="F526" s="1141"/>
      <c r="G526" s="1141"/>
      <c r="H526" s="1141"/>
      <c r="I526" s="1141"/>
      <c r="J526" s="1141"/>
      <c r="K526" s="1141"/>
      <c r="L526" s="236"/>
      <c r="M526" s="233"/>
      <c r="N526" s="234"/>
      <c r="Z526" s="193"/>
      <c r="AA526" s="200"/>
      <c r="AF526" s="200"/>
      <c r="AJ526" s="200"/>
      <c r="AK526" s="109" t="s">
        <v>417</v>
      </c>
      <c r="AL526" s="200"/>
    </row>
    <row r="527" spans="1:38" s="108" customFormat="1" ht="12" customHeight="1">
      <c r="A527" s="231"/>
      <c r="B527" s="204"/>
      <c r="C527" s="1141" t="s">
        <v>489</v>
      </c>
      <c r="D527" s="1141"/>
      <c r="E527" s="1141"/>
      <c r="F527" s="1141"/>
      <c r="G527" s="1141"/>
      <c r="H527" s="1141"/>
      <c r="I527" s="1141"/>
      <c r="J527" s="1141"/>
      <c r="K527" s="1141"/>
      <c r="L527" s="257">
        <v>109.83</v>
      </c>
      <c r="M527" s="233"/>
      <c r="N527" s="234"/>
      <c r="Z527" s="193"/>
      <c r="AA527" s="200"/>
      <c r="AF527" s="200"/>
      <c r="AJ527" s="200"/>
      <c r="AK527" s="109" t="s">
        <v>489</v>
      </c>
      <c r="AL527" s="200"/>
    </row>
    <row r="528" spans="1:38" s="108" customFormat="1" ht="12" customHeight="1">
      <c r="A528" s="231"/>
      <c r="B528" s="204"/>
      <c r="C528" s="1141" t="s">
        <v>490</v>
      </c>
      <c r="D528" s="1141"/>
      <c r="E528" s="1141"/>
      <c r="F528" s="1141"/>
      <c r="G528" s="1141"/>
      <c r="H528" s="1141"/>
      <c r="I528" s="1141"/>
      <c r="J528" s="1141"/>
      <c r="K528" s="1141"/>
      <c r="L528" s="257">
        <v>5.4</v>
      </c>
      <c r="M528" s="233"/>
      <c r="N528" s="234"/>
      <c r="Z528" s="193"/>
      <c r="AA528" s="200"/>
      <c r="AF528" s="200"/>
      <c r="AJ528" s="200"/>
      <c r="AK528" s="109" t="s">
        <v>490</v>
      </c>
      <c r="AL528" s="200"/>
    </row>
    <row r="529" spans="1:38" s="108" customFormat="1" ht="12" customHeight="1">
      <c r="A529" s="231"/>
      <c r="B529" s="204"/>
      <c r="C529" s="1141" t="s">
        <v>491</v>
      </c>
      <c r="D529" s="1141"/>
      <c r="E529" s="1141"/>
      <c r="F529" s="1141"/>
      <c r="G529" s="1141"/>
      <c r="H529" s="1141"/>
      <c r="I529" s="1141"/>
      <c r="J529" s="1141"/>
      <c r="K529" s="1141"/>
      <c r="L529" s="257">
        <v>0.82</v>
      </c>
      <c r="M529" s="233"/>
      <c r="N529" s="234"/>
      <c r="Z529" s="193"/>
      <c r="AA529" s="200"/>
      <c r="AF529" s="200"/>
      <c r="AJ529" s="200"/>
      <c r="AK529" s="109" t="s">
        <v>491</v>
      </c>
      <c r="AL529" s="200"/>
    </row>
    <row r="530" spans="1:38" s="108" customFormat="1" ht="12" customHeight="1">
      <c r="A530" s="231"/>
      <c r="B530" s="204"/>
      <c r="C530" s="1141" t="s">
        <v>492</v>
      </c>
      <c r="D530" s="1141"/>
      <c r="E530" s="1141"/>
      <c r="F530" s="1141"/>
      <c r="G530" s="1141"/>
      <c r="H530" s="1141"/>
      <c r="I530" s="1141"/>
      <c r="J530" s="1141"/>
      <c r="K530" s="1141"/>
      <c r="L530" s="232">
        <v>6020.59</v>
      </c>
      <c r="M530" s="233"/>
      <c r="N530" s="234"/>
      <c r="Z530" s="193"/>
      <c r="AA530" s="200"/>
      <c r="AF530" s="200"/>
      <c r="AJ530" s="200"/>
      <c r="AK530" s="109" t="s">
        <v>492</v>
      </c>
      <c r="AL530" s="200"/>
    </row>
    <row r="531" spans="1:38" s="108" customFormat="1" ht="12" customHeight="1">
      <c r="A531" s="231"/>
      <c r="B531" s="204"/>
      <c r="C531" s="1141" t="s">
        <v>493</v>
      </c>
      <c r="D531" s="1141"/>
      <c r="E531" s="1141"/>
      <c r="F531" s="1141"/>
      <c r="G531" s="1141"/>
      <c r="H531" s="1141"/>
      <c r="I531" s="1141"/>
      <c r="J531" s="1141"/>
      <c r="K531" s="1141"/>
      <c r="L531" s="257">
        <v>120.62</v>
      </c>
      <c r="M531" s="233"/>
      <c r="N531" s="234"/>
      <c r="Z531" s="193"/>
      <c r="AA531" s="200"/>
      <c r="AF531" s="200"/>
      <c r="AJ531" s="200"/>
      <c r="AK531" s="109" t="s">
        <v>493</v>
      </c>
      <c r="AL531" s="200"/>
    </row>
    <row r="532" spans="1:38" s="108" customFormat="1" ht="12" customHeight="1">
      <c r="A532" s="231"/>
      <c r="B532" s="204"/>
      <c r="C532" s="1141" t="s">
        <v>494</v>
      </c>
      <c r="D532" s="1141"/>
      <c r="E532" s="1141"/>
      <c r="F532" s="1141"/>
      <c r="G532" s="1141"/>
      <c r="H532" s="1141"/>
      <c r="I532" s="1141"/>
      <c r="J532" s="1141"/>
      <c r="K532" s="1141"/>
      <c r="L532" s="257">
        <v>63.08</v>
      </c>
      <c r="M532" s="233"/>
      <c r="N532" s="234"/>
      <c r="Z532" s="193"/>
      <c r="AA532" s="200"/>
      <c r="AF532" s="200"/>
      <c r="AJ532" s="200"/>
      <c r="AK532" s="109" t="s">
        <v>494</v>
      </c>
      <c r="AL532" s="200"/>
    </row>
    <row r="533" spans="1:38" s="108" customFormat="1" ht="12" customHeight="1">
      <c r="A533" s="231"/>
      <c r="B533" s="204"/>
      <c r="C533" s="1141" t="s">
        <v>431</v>
      </c>
      <c r="D533" s="1141"/>
      <c r="E533" s="1141"/>
      <c r="F533" s="1141"/>
      <c r="G533" s="1141"/>
      <c r="H533" s="1141"/>
      <c r="I533" s="1141"/>
      <c r="J533" s="1141"/>
      <c r="K533" s="1141"/>
      <c r="L533" s="257">
        <v>110.65</v>
      </c>
      <c r="M533" s="233"/>
      <c r="N533" s="234"/>
      <c r="Z533" s="193"/>
      <c r="AA533" s="200"/>
      <c r="AF533" s="200"/>
      <c r="AJ533" s="200"/>
      <c r="AK533" s="109" t="s">
        <v>431</v>
      </c>
      <c r="AL533" s="200"/>
    </row>
    <row r="534" spans="1:38" s="108" customFormat="1" ht="12" customHeight="1">
      <c r="A534" s="231"/>
      <c r="B534" s="204"/>
      <c r="C534" s="1141" t="s">
        <v>432</v>
      </c>
      <c r="D534" s="1141"/>
      <c r="E534" s="1141"/>
      <c r="F534" s="1141"/>
      <c r="G534" s="1141"/>
      <c r="H534" s="1141"/>
      <c r="I534" s="1141"/>
      <c r="J534" s="1141"/>
      <c r="K534" s="1141"/>
      <c r="L534" s="257">
        <v>120.62</v>
      </c>
      <c r="M534" s="233"/>
      <c r="N534" s="234"/>
      <c r="Z534" s="193"/>
      <c r="AA534" s="200"/>
      <c r="AF534" s="200"/>
      <c r="AJ534" s="200"/>
      <c r="AK534" s="109" t="s">
        <v>432</v>
      </c>
      <c r="AL534" s="200"/>
    </row>
    <row r="535" spans="1:38" s="108" customFormat="1" ht="12" customHeight="1">
      <c r="A535" s="231"/>
      <c r="B535" s="204"/>
      <c r="C535" s="1141" t="s">
        <v>433</v>
      </c>
      <c r="D535" s="1141"/>
      <c r="E535" s="1141"/>
      <c r="F535" s="1141"/>
      <c r="G535" s="1141"/>
      <c r="H535" s="1141"/>
      <c r="I535" s="1141"/>
      <c r="J535" s="1141"/>
      <c r="K535" s="1141"/>
      <c r="L535" s="257">
        <v>63.08</v>
      </c>
      <c r="M535" s="233"/>
      <c r="N535" s="234"/>
      <c r="Z535" s="193"/>
      <c r="AA535" s="200"/>
      <c r="AF535" s="200"/>
      <c r="AJ535" s="200"/>
      <c r="AK535" s="109" t="s">
        <v>433</v>
      </c>
      <c r="AL535" s="200"/>
    </row>
    <row r="536" spans="1:38" s="108" customFormat="1" ht="12" customHeight="1">
      <c r="A536" s="231"/>
      <c r="B536" s="226"/>
      <c r="C536" s="1142" t="s">
        <v>2922</v>
      </c>
      <c r="D536" s="1142"/>
      <c r="E536" s="1142"/>
      <c r="F536" s="1142"/>
      <c r="G536" s="1142"/>
      <c r="H536" s="1142"/>
      <c r="I536" s="1142"/>
      <c r="J536" s="1142"/>
      <c r="K536" s="1142"/>
      <c r="L536" s="239">
        <v>6319.52</v>
      </c>
      <c r="M536" s="240"/>
      <c r="N536" s="253"/>
      <c r="Z536" s="193"/>
      <c r="AA536" s="200"/>
      <c r="AF536" s="200"/>
      <c r="AJ536" s="200"/>
      <c r="AL536" s="200" t="s">
        <v>2922</v>
      </c>
    </row>
    <row r="537" spans="1:38" s="108" customFormat="1" ht="12" customHeight="1">
      <c r="A537" s="1089" t="s">
        <v>2923</v>
      </c>
      <c r="B537" s="1090"/>
      <c r="C537" s="1090"/>
      <c r="D537" s="1090"/>
      <c r="E537" s="1090"/>
      <c r="F537" s="1090"/>
      <c r="G537" s="1090"/>
      <c r="H537" s="1090"/>
      <c r="I537" s="1090"/>
      <c r="J537" s="1090"/>
      <c r="K537" s="1090"/>
      <c r="L537" s="1090"/>
      <c r="M537" s="1090"/>
      <c r="N537" s="1095"/>
      <c r="Z537" s="193" t="s">
        <v>2923</v>
      </c>
      <c r="AA537" s="200"/>
      <c r="AF537" s="200"/>
      <c r="AJ537" s="200"/>
      <c r="AL537" s="200"/>
    </row>
    <row r="538" spans="1:38" s="108" customFormat="1" ht="22.5" customHeight="1">
      <c r="A538" s="194" t="s">
        <v>652</v>
      </c>
      <c r="B538" s="195" t="s">
        <v>1569</v>
      </c>
      <c r="C538" s="1145" t="s">
        <v>1570</v>
      </c>
      <c r="D538" s="1145"/>
      <c r="E538" s="1145"/>
      <c r="F538" s="196" t="s">
        <v>408</v>
      </c>
      <c r="G538" s="196"/>
      <c r="H538" s="196"/>
      <c r="I538" s="256">
        <v>108.4</v>
      </c>
      <c r="J538" s="198"/>
      <c r="K538" s="196"/>
      <c r="L538" s="198"/>
      <c r="M538" s="196"/>
      <c r="N538" s="199"/>
      <c r="Z538" s="193"/>
      <c r="AA538" s="200" t="s">
        <v>1570</v>
      </c>
      <c r="AF538" s="200"/>
      <c r="AJ538" s="200"/>
      <c r="AL538" s="200"/>
    </row>
    <row r="539" spans="1:38" s="108" customFormat="1" ht="33.75" customHeight="1">
      <c r="A539" s="203"/>
      <c r="B539" s="204" t="s">
        <v>385</v>
      </c>
      <c r="C539" s="1141" t="s">
        <v>386</v>
      </c>
      <c r="D539" s="1141"/>
      <c r="E539" s="1141"/>
      <c r="F539" s="1141"/>
      <c r="G539" s="1141"/>
      <c r="H539" s="1141"/>
      <c r="I539" s="1141"/>
      <c r="J539" s="1141"/>
      <c r="K539" s="1141"/>
      <c r="L539" s="1141"/>
      <c r="M539" s="1141"/>
      <c r="N539" s="1146"/>
      <c r="Z539" s="193"/>
      <c r="AA539" s="200"/>
      <c r="AB539" s="109" t="s">
        <v>386</v>
      </c>
      <c r="AF539" s="200"/>
      <c r="AJ539" s="200"/>
      <c r="AL539" s="200"/>
    </row>
    <row r="540" spans="1:38" s="108" customFormat="1" ht="12">
      <c r="A540" s="205"/>
      <c r="B540" s="206">
        <v>1</v>
      </c>
      <c r="C540" s="1141" t="s">
        <v>446</v>
      </c>
      <c r="D540" s="1141"/>
      <c r="E540" s="1141"/>
      <c r="F540" s="207"/>
      <c r="G540" s="207"/>
      <c r="H540" s="207"/>
      <c r="I540" s="207"/>
      <c r="J540" s="208">
        <v>28.71</v>
      </c>
      <c r="K540" s="209">
        <v>1.25</v>
      </c>
      <c r="L540" s="220">
        <v>3890.21</v>
      </c>
      <c r="M540" s="207"/>
      <c r="N540" s="210"/>
      <c r="Z540" s="193"/>
      <c r="AA540" s="200"/>
      <c r="AC540" s="109" t="s">
        <v>446</v>
      </c>
      <c r="AF540" s="200"/>
      <c r="AJ540" s="200"/>
      <c r="AL540" s="200"/>
    </row>
    <row r="541" spans="1:38" s="108" customFormat="1" ht="12">
      <c r="A541" s="205"/>
      <c r="B541" s="206">
        <v>2</v>
      </c>
      <c r="C541" s="1141" t="s">
        <v>387</v>
      </c>
      <c r="D541" s="1141"/>
      <c r="E541" s="1141"/>
      <c r="F541" s="207"/>
      <c r="G541" s="207"/>
      <c r="H541" s="207"/>
      <c r="I541" s="207"/>
      <c r="J541" s="208">
        <v>50.01</v>
      </c>
      <c r="K541" s="209">
        <v>1.25</v>
      </c>
      <c r="L541" s="220">
        <v>6776.36</v>
      </c>
      <c r="M541" s="207"/>
      <c r="N541" s="210"/>
      <c r="Z541" s="193"/>
      <c r="AA541" s="200"/>
      <c r="AC541" s="109" t="s">
        <v>387</v>
      </c>
      <c r="AF541" s="200"/>
      <c r="AJ541" s="200"/>
      <c r="AL541" s="200"/>
    </row>
    <row r="542" spans="1:38" s="108" customFormat="1" ht="12">
      <c r="A542" s="205"/>
      <c r="B542" s="206">
        <v>3</v>
      </c>
      <c r="C542" s="1141" t="s">
        <v>388</v>
      </c>
      <c r="D542" s="1141"/>
      <c r="E542" s="1141"/>
      <c r="F542" s="207"/>
      <c r="G542" s="207"/>
      <c r="H542" s="207"/>
      <c r="I542" s="207"/>
      <c r="J542" s="208">
        <v>5.54</v>
      </c>
      <c r="K542" s="209">
        <v>1.25</v>
      </c>
      <c r="L542" s="208">
        <v>750.67</v>
      </c>
      <c r="M542" s="207"/>
      <c r="N542" s="210"/>
      <c r="Z542" s="193"/>
      <c r="AA542" s="200"/>
      <c r="AC542" s="109" t="s">
        <v>388</v>
      </c>
      <c r="AF542" s="200"/>
      <c r="AJ542" s="200"/>
      <c r="AL542" s="200"/>
    </row>
    <row r="543" spans="1:38" s="108" customFormat="1" ht="12">
      <c r="A543" s="205"/>
      <c r="B543" s="206">
        <v>4</v>
      </c>
      <c r="C543" s="1141" t="s">
        <v>447</v>
      </c>
      <c r="D543" s="1141"/>
      <c r="E543" s="1141"/>
      <c r="F543" s="207"/>
      <c r="G543" s="207"/>
      <c r="H543" s="207"/>
      <c r="I543" s="207"/>
      <c r="J543" s="208">
        <v>0.37</v>
      </c>
      <c r="K543" s="207"/>
      <c r="L543" s="208">
        <v>40.11</v>
      </c>
      <c r="M543" s="207"/>
      <c r="N543" s="210"/>
      <c r="Z543" s="193"/>
      <c r="AA543" s="200"/>
      <c r="AC543" s="109" t="s">
        <v>447</v>
      </c>
      <c r="AF543" s="200"/>
      <c r="AJ543" s="200"/>
      <c r="AL543" s="200"/>
    </row>
    <row r="544" spans="1:38" s="108" customFormat="1" ht="12">
      <c r="A544" s="205"/>
      <c r="B544" s="204"/>
      <c r="C544" s="1141" t="s">
        <v>448</v>
      </c>
      <c r="D544" s="1141"/>
      <c r="E544" s="1141"/>
      <c r="F544" s="207" t="s">
        <v>390</v>
      </c>
      <c r="G544" s="209">
        <v>3.24</v>
      </c>
      <c r="H544" s="209">
        <v>1.25</v>
      </c>
      <c r="I544" s="209">
        <v>439.02</v>
      </c>
      <c r="J544" s="204"/>
      <c r="K544" s="207"/>
      <c r="L544" s="204"/>
      <c r="M544" s="207"/>
      <c r="N544" s="210"/>
      <c r="Z544" s="193"/>
      <c r="AA544" s="200"/>
      <c r="AD544" s="109" t="s">
        <v>448</v>
      </c>
      <c r="AF544" s="200"/>
      <c r="AJ544" s="200"/>
      <c r="AL544" s="200"/>
    </row>
    <row r="545" spans="1:38" s="108" customFormat="1" ht="12">
      <c r="A545" s="205"/>
      <c r="B545" s="204"/>
      <c r="C545" s="1141" t="s">
        <v>389</v>
      </c>
      <c r="D545" s="1141"/>
      <c r="E545" s="1141"/>
      <c r="F545" s="207" t="s">
        <v>390</v>
      </c>
      <c r="G545" s="209">
        <v>0.55000000000000004</v>
      </c>
      <c r="H545" s="209">
        <v>1.25</v>
      </c>
      <c r="I545" s="254">
        <v>74.525000000000006</v>
      </c>
      <c r="J545" s="204"/>
      <c r="K545" s="207"/>
      <c r="L545" s="204"/>
      <c r="M545" s="207"/>
      <c r="N545" s="210"/>
      <c r="Z545" s="193"/>
      <c r="AA545" s="200"/>
      <c r="AD545" s="109" t="s">
        <v>389</v>
      </c>
      <c r="AF545" s="200"/>
      <c r="AJ545" s="200"/>
      <c r="AL545" s="200"/>
    </row>
    <row r="546" spans="1:38" s="108" customFormat="1" ht="12" customHeight="1">
      <c r="A546" s="205"/>
      <c r="B546" s="204"/>
      <c r="C546" s="1150" t="s">
        <v>391</v>
      </c>
      <c r="D546" s="1150"/>
      <c r="E546" s="1150"/>
      <c r="F546" s="212"/>
      <c r="G546" s="212"/>
      <c r="H546" s="212"/>
      <c r="I546" s="212"/>
      <c r="J546" s="213">
        <v>79.09</v>
      </c>
      <c r="K546" s="212"/>
      <c r="L546" s="221">
        <v>10706.68</v>
      </c>
      <c r="M546" s="212"/>
      <c r="N546" s="214"/>
      <c r="Z546" s="193"/>
      <c r="AA546" s="200"/>
      <c r="AE546" s="109" t="s">
        <v>391</v>
      </c>
      <c r="AF546" s="200"/>
      <c r="AJ546" s="200"/>
      <c r="AL546" s="200"/>
    </row>
    <row r="547" spans="1:38" s="108" customFormat="1" ht="12">
      <c r="A547" s="205"/>
      <c r="B547" s="204"/>
      <c r="C547" s="1141" t="s">
        <v>392</v>
      </c>
      <c r="D547" s="1141"/>
      <c r="E547" s="1141"/>
      <c r="F547" s="207"/>
      <c r="G547" s="207"/>
      <c r="H547" s="207"/>
      <c r="I547" s="207"/>
      <c r="J547" s="204"/>
      <c r="K547" s="207"/>
      <c r="L547" s="220">
        <v>4640.88</v>
      </c>
      <c r="M547" s="207"/>
      <c r="N547" s="210"/>
      <c r="Z547" s="193"/>
      <c r="AA547" s="200"/>
      <c r="AD547" s="109" t="s">
        <v>392</v>
      </c>
      <c r="AF547" s="200"/>
      <c r="AJ547" s="200"/>
      <c r="AL547" s="200"/>
    </row>
    <row r="548" spans="1:38" s="108" customFormat="1" ht="22.5">
      <c r="A548" s="205"/>
      <c r="B548" s="204" t="s">
        <v>541</v>
      </c>
      <c r="C548" s="1141" t="s">
        <v>542</v>
      </c>
      <c r="D548" s="1141"/>
      <c r="E548" s="1141"/>
      <c r="F548" s="207" t="s">
        <v>395</v>
      </c>
      <c r="G548" s="215">
        <v>112</v>
      </c>
      <c r="H548" s="207"/>
      <c r="I548" s="215">
        <v>112</v>
      </c>
      <c r="J548" s="204"/>
      <c r="K548" s="207"/>
      <c r="L548" s="220">
        <v>5197.79</v>
      </c>
      <c r="M548" s="207"/>
      <c r="N548" s="210"/>
      <c r="Z548" s="193"/>
      <c r="AA548" s="200"/>
      <c r="AD548" s="109" t="s">
        <v>542</v>
      </c>
      <c r="AF548" s="200"/>
      <c r="AJ548" s="200"/>
      <c r="AL548" s="200"/>
    </row>
    <row r="549" spans="1:38" s="108" customFormat="1" ht="22.5">
      <c r="A549" s="205"/>
      <c r="B549" s="204" t="s">
        <v>543</v>
      </c>
      <c r="C549" s="1141" t="s">
        <v>544</v>
      </c>
      <c r="D549" s="1141"/>
      <c r="E549" s="1141"/>
      <c r="F549" s="207" t="s">
        <v>395</v>
      </c>
      <c r="G549" s="215">
        <v>65</v>
      </c>
      <c r="H549" s="207"/>
      <c r="I549" s="215">
        <v>65</v>
      </c>
      <c r="J549" s="204"/>
      <c r="K549" s="207"/>
      <c r="L549" s="220">
        <v>3016.57</v>
      </c>
      <c r="M549" s="207"/>
      <c r="N549" s="210"/>
      <c r="Z549" s="193"/>
      <c r="AA549" s="200"/>
      <c r="AD549" s="109" t="s">
        <v>544</v>
      </c>
      <c r="AF549" s="200"/>
      <c r="AJ549" s="200"/>
      <c r="AL549" s="200"/>
    </row>
    <row r="550" spans="1:38" s="108" customFormat="1" ht="12" customHeight="1">
      <c r="A550" s="216"/>
      <c r="B550" s="217"/>
      <c r="C550" s="1145" t="s">
        <v>398</v>
      </c>
      <c r="D550" s="1145"/>
      <c r="E550" s="1145"/>
      <c r="F550" s="196"/>
      <c r="G550" s="196"/>
      <c r="H550" s="196"/>
      <c r="I550" s="196"/>
      <c r="J550" s="198"/>
      <c r="K550" s="196"/>
      <c r="L550" s="222">
        <v>18921.04</v>
      </c>
      <c r="M550" s="212"/>
      <c r="N550" s="199"/>
      <c r="Z550" s="193"/>
      <c r="AA550" s="200"/>
      <c r="AF550" s="200" t="s">
        <v>398</v>
      </c>
      <c r="AJ550" s="200"/>
      <c r="AL550" s="200"/>
    </row>
    <row r="551" spans="1:38" s="108" customFormat="1" ht="22.5" customHeight="1">
      <c r="A551" s="194" t="s">
        <v>656</v>
      </c>
      <c r="B551" s="195" t="s">
        <v>461</v>
      </c>
      <c r="C551" s="1145" t="s">
        <v>462</v>
      </c>
      <c r="D551" s="1145"/>
      <c r="E551" s="1145"/>
      <c r="F551" s="196" t="s">
        <v>408</v>
      </c>
      <c r="G551" s="196"/>
      <c r="H551" s="196"/>
      <c r="I551" s="247">
        <v>140.91999999999999</v>
      </c>
      <c r="J551" s="218">
        <v>103</v>
      </c>
      <c r="K551" s="196"/>
      <c r="L551" s="222">
        <v>14514.76</v>
      </c>
      <c r="M551" s="196"/>
      <c r="N551" s="199"/>
      <c r="Z551" s="193"/>
      <c r="AA551" s="200" t="s">
        <v>462</v>
      </c>
      <c r="AF551" s="200"/>
      <c r="AJ551" s="200"/>
      <c r="AL551" s="200"/>
    </row>
    <row r="552" spans="1:38" s="108" customFormat="1" ht="12" customHeight="1">
      <c r="A552" s="216"/>
      <c r="B552" s="217"/>
      <c r="C552" s="1141" t="s">
        <v>409</v>
      </c>
      <c r="D552" s="1141"/>
      <c r="E552" s="1141"/>
      <c r="F552" s="1141"/>
      <c r="G552" s="1141"/>
      <c r="H552" s="1141"/>
      <c r="I552" s="1141"/>
      <c r="J552" s="1141"/>
      <c r="K552" s="1141"/>
      <c r="L552" s="1141"/>
      <c r="M552" s="1141"/>
      <c r="N552" s="1146"/>
      <c r="Z552" s="193"/>
      <c r="AA552" s="200"/>
      <c r="AF552" s="200"/>
      <c r="AG552" s="109" t="s">
        <v>409</v>
      </c>
      <c r="AJ552" s="200"/>
      <c r="AL552" s="200"/>
    </row>
    <row r="553" spans="1:38" s="108" customFormat="1" ht="12" customHeight="1">
      <c r="A553" s="201"/>
      <c r="B553" s="202"/>
      <c r="C553" s="1141" t="s">
        <v>2924</v>
      </c>
      <c r="D553" s="1141"/>
      <c r="E553" s="1141"/>
      <c r="F553" s="1141"/>
      <c r="G553" s="1141"/>
      <c r="H553" s="1141"/>
      <c r="I553" s="1141"/>
      <c r="J553" s="1141"/>
      <c r="K553" s="1141"/>
      <c r="L553" s="1141"/>
      <c r="M553" s="1141"/>
      <c r="N553" s="1146"/>
      <c r="Z553" s="193"/>
      <c r="AA553" s="200"/>
      <c r="AF553" s="200"/>
      <c r="AH553" s="109" t="s">
        <v>2924</v>
      </c>
      <c r="AJ553" s="200"/>
      <c r="AL553" s="200"/>
    </row>
    <row r="554" spans="1:38" s="108" customFormat="1" ht="12" customHeight="1">
      <c r="A554" s="216"/>
      <c r="B554" s="217"/>
      <c r="C554" s="1145" t="s">
        <v>398</v>
      </c>
      <c r="D554" s="1145"/>
      <c r="E554" s="1145"/>
      <c r="F554" s="196"/>
      <c r="G554" s="196"/>
      <c r="H554" s="196"/>
      <c r="I554" s="196"/>
      <c r="J554" s="198"/>
      <c r="K554" s="196"/>
      <c r="L554" s="222">
        <v>14514.76</v>
      </c>
      <c r="M554" s="212"/>
      <c r="N554" s="199"/>
      <c r="Z554" s="193"/>
      <c r="AA554" s="200"/>
      <c r="AF554" s="200" t="s">
        <v>398</v>
      </c>
      <c r="AJ554" s="200"/>
      <c r="AL554" s="200"/>
    </row>
    <row r="555" spans="1:38" s="108" customFormat="1" ht="12" customHeight="1">
      <c r="A555" s="194" t="s">
        <v>664</v>
      </c>
      <c r="B555" s="195" t="s">
        <v>789</v>
      </c>
      <c r="C555" s="1145" t="s">
        <v>790</v>
      </c>
      <c r="D555" s="1145"/>
      <c r="E555" s="1145"/>
      <c r="F555" s="196" t="s">
        <v>444</v>
      </c>
      <c r="G555" s="196"/>
      <c r="H555" s="196"/>
      <c r="I555" s="247">
        <v>0.15</v>
      </c>
      <c r="J555" s="198"/>
      <c r="K555" s="196"/>
      <c r="L555" s="198"/>
      <c r="M555" s="196"/>
      <c r="N555" s="199"/>
      <c r="Z555" s="193"/>
      <c r="AA555" s="200" t="s">
        <v>790</v>
      </c>
      <c r="AF555" s="200"/>
      <c r="AJ555" s="200"/>
      <c r="AL555" s="200"/>
    </row>
    <row r="556" spans="1:38" s="108" customFormat="1" ht="12" customHeight="1">
      <c r="A556" s="201"/>
      <c r="B556" s="202"/>
      <c r="C556" s="1141" t="s">
        <v>2925</v>
      </c>
      <c r="D556" s="1141"/>
      <c r="E556" s="1141"/>
      <c r="F556" s="1141"/>
      <c r="G556" s="1141"/>
      <c r="H556" s="1141"/>
      <c r="I556" s="1141"/>
      <c r="J556" s="1141"/>
      <c r="K556" s="1141"/>
      <c r="L556" s="1141"/>
      <c r="M556" s="1141"/>
      <c r="N556" s="1146"/>
      <c r="Z556" s="193"/>
      <c r="AA556" s="200"/>
      <c r="AF556" s="200"/>
      <c r="AH556" s="109" t="s">
        <v>2925</v>
      </c>
      <c r="AJ556" s="200"/>
      <c r="AL556" s="200"/>
    </row>
    <row r="557" spans="1:38" s="108" customFormat="1" ht="33.75" customHeight="1">
      <c r="A557" s="203"/>
      <c r="B557" s="204" t="s">
        <v>385</v>
      </c>
      <c r="C557" s="1141" t="s">
        <v>386</v>
      </c>
      <c r="D557" s="1141"/>
      <c r="E557" s="1141"/>
      <c r="F557" s="1141"/>
      <c r="G557" s="1141"/>
      <c r="H557" s="1141"/>
      <c r="I557" s="1141"/>
      <c r="J557" s="1141"/>
      <c r="K557" s="1141"/>
      <c r="L557" s="1141"/>
      <c r="M557" s="1141"/>
      <c r="N557" s="1146"/>
      <c r="Z557" s="193"/>
      <c r="AA557" s="200"/>
      <c r="AB557" s="109" t="s">
        <v>386</v>
      </c>
      <c r="AF557" s="200"/>
      <c r="AJ557" s="200"/>
      <c r="AL557" s="200"/>
    </row>
    <row r="558" spans="1:38" s="108" customFormat="1" ht="12">
      <c r="A558" s="205"/>
      <c r="B558" s="206">
        <v>1</v>
      </c>
      <c r="C558" s="1141" t="s">
        <v>446</v>
      </c>
      <c r="D558" s="1141"/>
      <c r="E558" s="1141"/>
      <c r="F558" s="207"/>
      <c r="G558" s="207"/>
      <c r="H558" s="207"/>
      <c r="I558" s="207"/>
      <c r="J558" s="220">
        <v>1053</v>
      </c>
      <c r="K558" s="209">
        <v>1.25</v>
      </c>
      <c r="L558" s="208">
        <v>197.44</v>
      </c>
      <c r="M558" s="207"/>
      <c r="N558" s="210"/>
      <c r="Z558" s="193"/>
      <c r="AA558" s="200"/>
      <c r="AC558" s="109" t="s">
        <v>446</v>
      </c>
      <c r="AF558" s="200"/>
      <c r="AJ558" s="200"/>
      <c r="AL558" s="200"/>
    </row>
    <row r="559" spans="1:38" s="108" customFormat="1" ht="12">
      <c r="A559" s="205"/>
      <c r="B559" s="206">
        <v>2</v>
      </c>
      <c r="C559" s="1141" t="s">
        <v>387</v>
      </c>
      <c r="D559" s="1141"/>
      <c r="E559" s="1141"/>
      <c r="F559" s="207"/>
      <c r="G559" s="207"/>
      <c r="H559" s="207"/>
      <c r="I559" s="207"/>
      <c r="J559" s="220">
        <v>1566.06</v>
      </c>
      <c r="K559" s="209">
        <v>1.25</v>
      </c>
      <c r="L559" s="208">
        <v>293.64</v>
      </c>
      <c r="M559" s="207"/>
      <c r="N559" s="210"/>
      <c r="Z559" s="193"/>
      <c r="AA559" s="200"/>
      <c r="AC559" s="109" t="s">
        <v>387</v>
      </c>
      <c r="AF559" s="200"/>
      <c r="AJ559" s="200"/>
      <c r="AL559" s="200"/>
    </row>
    <row r="560" spans="1:38" s="108" customFormat="1" ht="12">
      <c r="A560" s="205"/>
      <c r="B560" s="206">
        <v>3</v>
      </c>
      <c r="C560" s="1141" t="s">
        <v>388</v>
      </c>
      <c r="D560" s="1141"/>
      <c r="E560" s="1141"/>
      <c r="F560" s="207"/>
      <c r="G560" s="207"/>
      <c r="H560" s="207"/>
      <c r="I560" s="207"/>
      <c r="J560" s="208">
        <v>244.39</v>
      </c>
      <c r="K560" s="209">
        <v>1.25</v>
      </c>
      <c r="L560" s="208">
        <v>45.82</v>
      </c>
      <c r="M560" s="207"/>
      <c r="N560" s="210"/>
      <c r="Z560" s="193"/>
      <c r="AA560" s="200"/>
      <c r="AC560" s="109" t="s">
        <v>388</v>
      </c>
      <c r="AF560" s="200"/>
      <c r="AJ560" s="200"/>
      <c r="AL560" s="200"/>
    </row>
    <row r="561" spans="1:38" s="108" customFormat="1" ht="12">
      <c r="A561" s="205"/>
      <c r="B561" s="206">
        <v>4</v>
      </c>
      <c r="C561" s="1141" t="s">
        <v>447</v>
      </c>
      <c r="D561" s="1141"/>
      <c r="E561" s="1141"/>
      <c r="F561" s="207"/>
      <c r="G561" s="207"/>
      <c r="H561" s="207"/>
      <c r="I561" s="207"/>
      <c r="J561" s="208">
        <v>909.27</v>
      </c>
      <c r="K561" s="207"/>
      <c r="L561" s="208">
        <v>136.38999999999999</v>
      </c>
      <c r="M561" s="207"/>
      <c r="N561" s="210"/>
      <c r="Z561" s="193"/>
      <c r="AA561" s="200"/>
      <c r="AC561" s="109" t="s">
        <v>447</v>
      </c>
      <c r="AF561" s="200"/>
      <c r="AJ561" s="200"/>
      <c r="AL561" s="200"/>
    </row>
    <row r="562" spans="1:38" s="108" customFormat="1" ht="12">
      <c r="A562" s="205"/>
      <c r="B562" s="204"/>
      <c r="C562" s="1141" t="s">
        <v>448</v>
      </c>
      <c r="D562" s="1141"/>
      <c r="E562" s="1141"/>
      <c r="F562" s="207" t="s">
        <v>390</v>
      </c>
      <c r="G562" s="215">
        <v>135</v>
      </c>
      <c r="H562" s="209">
        <v>1.25</v>
      </c>
      <c r="I562" s="250">
        <v>25.3125</v>
      </c>
      <c r="J562" s="204"/>
      <c r="K562" s="207"/>
      <c r="L562" s="204"/>
      <c r="M562" s="207"/>
      <c r="N562" s="210"/>
      <c r="Z562" s="193"/>
      <c r="AA562" s="200"/>
      <c r="AD562" s="109" t="s">
        <v>448</v>
      </c>
      <c r="AF562" s="200"/>
      <c r="AJ562" s="200"/>
      <c r="AL562" s="200"/>
    </row>
    <row r="563" spans="1:38" s="108" customFormat="1" ht="12">
      <c r="A563" s="205"/>
      <c r="B563" s="204"/>
      <c r="C563" s="1141" t="s">
        <v>389</v>
      </c>
      <c r="D563" s="1141"/>
      <c r="E563" s="1141"/>
      <c r="F563" s="207" t="s">
        <v>390</v>
      </c>
      <c r="G563" s="209">
        <v>18.12</v>
      </c>
      <c r="H563" s="209">
        <v>1.25</v>
      </c>
      <c r="I563" s="250">
        <v>3.3975</v>
      </c>
      <c r="J563" s="204"/>
      <c r="K563" s="207"/>
      <c r="L563" s="204"/>
      <c r="M563" s="207"/>
      <c r="N563" s="210"/>
      <c r="Z563" s="193"/>
      <c r="AA563" s="200"/>
      <c r="AD563" s="109" t="s">
        <v>389</v>
      </c>
      <c r="AF563" s="200"/>
      <c r="AJ563" s="200"/>
      <c r="AL563" s="200"/>
    </row>
    <row r="564" spans="1:38" s="108" customFormat="1" ht="12" customHeight="1">
      <c r="A564" s="205"/>
      <c r="B564" s="204"/>
      <c r="C564" s="1150" t="s">
        <v>391</v>
      </c>
      <c r="D564" s="1150"/>
      <c r="E564" s="1150"/>
      <c r="F564" s="212"/>
      <c r="G564" s="212"/>
      <c r="H564" s="212"/>
      <c r="I564" s="212"/>
      <c r="J564" s="221">
        <v>3528.33</v>
      </c>
      <c r="K564" s="212"/>
      <c r="L564" s="213">
        <v>627.47</v>
      </c>
      <c r="M564" s="212"/>
      <c r="N564" s="214"/>
      <c r="Z564" s="193"/>
      <c r="AA564" s="200"/>
      <c r="AE564" s="109" t="s">
        <v>391</v>
      </c>
      <c r="AF564" s="200"/>
      <c r="AJ564" s="200"/>
      <c r="AL564" s="200"/>
    </row>
    <row r="565" spans="1:38" s="108" customFormat="1" ht="12">
      <c r="A565" s="205"/>
      <c r="B565" s="204"/>
      <c r="C565" s="1141" t="s">
        <v>392</v>
      </c>
      <c r="D565" s="1141"/>
      <c r="E565" s="1141"/>
      <c r="F565" s="207"/>
      <c r="G565" s="207"/>
      <c r="H565" s="207"/>
      <c r="I565" s="207"/>
      <c r="J565" s="204"/>
      <c r="K565" s="207"/>
      <c r="L565" s="208">
        <v>243.26</v>
      </c>
      <c r="M565" s="207"/>
      <c r="N565" s="210"/>
      <c r="Z565" s="193"/>
      <c r="AA565" s="200"/>
      <c r="AD565" s="109" t="s">
        <v>392</v>
      </c>
      <c r="AF565" s="200"/>
      <c r="AJ565" s="200"/>
      <c r="AL565" s="200"/>
    </row>
    <row r="566" spans="1:38" s="108" customFormat="1" ht="33.75" customHeight="1">
      <c r="A566" s="205"/>
      <c r="B566" s="204" t="s">
        <v>576</v>
      </c>
      <c r="C566" s="1141" t="s">
        <v>577</v>
      </c>
      <c r="D566" s="1141"/>
      <c r="E566" s="1141"/>
      <c r="F566" s="207" t="s">
        <v>395</v>
      </c>
      <c r="G566" s="215">
        <v>102</v>
      </c>
      <c r="H566" s="207"/>
      <c r="I566" s="215">
        <v>102</v>
      </c>
      <c r="J566" s="204"/>
      <c r="K566" s="207"/>
      <c r="L566" s="208">
        <v>248.13</v>
      </c>
      <c r="M566" s="207"/>
      <c r="N566" s="210"/>
      <c r="Z566" s="193"/>
      <c r="AA566" s="200"/>
      <c r="AD566" s="109" t="s">
        <v>577</v>
      </c>
      <c r="AF566" s="200"/>
      <c r="AJ566" s="200"/>
      <c r="AL566" s="200"/>
    </row>
    <row r="567" spans="1:38" s="108" customFormat="1" ht="33.75" customHeight="1">
      <c r="A567" s="205"/>
      <c r="B567" s="204" t="s">
        <v>578</v>
      </c>
      <c r="C567" s="1141" t="s">
        <v>579</v>
      </c>
      <c r="D567" s="1141"/>
      <c r="E567" s="1141"/>
      <c r="F567" s="207" t="s">
        <v>395</v>
      </c>
      <c r="G567" s="215">
        <v>58</v>
      </c>
      <c r="H567" s="207"/>
      <c r="I567" s="215">
        <v>58</v>
      </c>
      <c r="J567" s="204"/>
      <c r="K567" s="207"/>
      <c r="L567" s="208">
        <v>141.09</v>
      </c>
      <c r="M567" s="207"/>
      <c r="N567" s="210"/>
      <c r="Z567" s="193"/>
      <c r="AA567" s="200"/>
      <c r="AD567" s="109" t="s">
        <v>579</v>
      </c>
      <c r="AF567" s="200"/>
      <c r="AJ567" s="200"/>
      <c r="AL567" s="200"/>
    </row>
    <row r="568" spans="1:38" s="108" customFormat="1" ht="12" customHeight="1">
      <c r="A568" s="216"/>
      <c r="B568" s="217"/>
      <c r="C568" s="1145" t="s">
        <v>398</v>
      </c>
      <c r="D568" s="1145"/>
      <c r="E568" s="1145"/>
      <c r="F568" s="196"/>
      <c r="G568" s="196"/>
      <c r="H568" s="196"/>
      <c r="I568" s="196"/>
      <c r="J568" s="198"/>
      <c r="K568" s="196"/>
      <c r="L568" s="222">
        <v>1016.69</v>
      </c>
      <c r="M568" s="212"/>
      <c r="N568" s="199"/>
      <c r="Z568" s="193"/>
      <c r="AA568" s="200"/>
      <c r="AF568" s="200" t="s">
        <v>398</v>
      </c>
      <c r="AJ568" s="200"/>
      <c r="AL568" s="200"/>
    </row>
    <row r="569" spans="1:38" s="108" customFormat="1" ht="12" customHeight="1">
      <c r="A569" s="194" t="s">
        <v>670</v>
      </c>
      <c r="B569" s="195" t="s">
        <v>1474</v>
      </c>
      <c r="C569" s="1145" t="s">
        <v>1475</v>
      </c>
      <c r="D569" s="1145"/>
      <c r="E569" s="1145"/>
      <c r="F569" s="196" t="s">
        <v>408</v>
      </c>
      <c r="G569" s="196"/>
      <c r="H569" s="196"/>
      <c r="I569" s="251">
        <v>15</v>
      </c>
      <c r="J569" s="218">
        <v>12.08</v>
      </c>
      <c r="K569" s="196"/>
      <c r="L569" s="218">
        <v>181.2</v>
      </c>
      <c r="M569" s="196"/>
      <c r="N569" s="199"/>
      <c r="Z569" s="193"/>
      <c r="AA569" s="200" t="s">
        <v>1475</v>
      </c>
      <c r="AF569" s="200"/>
      <c r="AJ569" s="200"/>
      <c r="AL569" s="200"/>
    </row>
    <row r="570" spans="1:38" s="108" customFormat="1" ht="12" customHeight="1">
      <c r="A570" s="216"/>
      <c r="B570" s="217"/>
      <c r="C570" s="1141" t="s">
        <v>409</v>
      </c>
      <c r="D570" s="1141"/>
      <c r="E570" s="1141"/>
      <c r="F570" s="1141"/>
      <c r="G570" s="1141"/>
      <c r="H570" s="1141"/>
      <c r="I570" s="1141"/>
      <c r="J570" s="1141"/>
      <c r="K570" s="1141"/>
      <c r="L570" s="1141"/>
      <c r="M570" s="1141"/>
      <c r="N570" s="1146"/>
      <c r="Z570" s="193"/>
      <c r="AA570" s="200"/>
      <c r="AF570" s="200"/>
      <c r="AG570" s="109" t="s">
        <v>409</v>
      </c>
      <c r="AJ570" s="200"/>
      <c r="AL570" s="200"/>
    </row>
    <row r="571" spans="1:38" s="108" customFormat="1" ht="12" customHeight="1">
      <c r="A571" s="201"/>
      <c r="B571" s="202"/>
      <c r="C571" s="1141" t="s">
        <v>1572</v>
      </c>
      <c r="D571" s="1141"/>
      <c r="E571" s="1141"/>
      <c r="F571" s="1141"/>
      <c r="G571" s="1141"/>
      <c r="H571" s="1141"/>
      <c r="I571" s="1141"/>
      <c r="J571" s="1141"/>
      <c r="K571" s="1141"/>
      <c r="L571" s="1141"/>
      <c r="M571" s="1141"/>
      <c r="N571" s="1146"/>
      <c r="Z571" s="193"/>
      <c r="AA571" s="200"/>
      <c r="AF571" s="200"/>
      <c r="AI571" s="109" t="s">
        <v>1572</v>
      </c>
      <c r="AJ571" s="200"/>
      <c r="AL571" s="200"/>
    </row>
    <row r="572" spans="1:38" s="108" customFormat="1" ht="12" customHeight="1">
      <c r="A572" s="216"/>
      <c r="B572" s="217"/>
      <c r="C572" s="1145" t="s">
        <v>398</v>
      </c>
      <c r="D572" s="1145"/>
      <c r="E572" s="1145"/>
      <c r="F572" s="196"/>
      <c r="G572" s="196"/>
      <c r="H572" s="196"/>
      <c r="I572" s="196"/>
      <c r="J572" s="198"/>
      <c r="K572" s="196"/>
      <c r="L572" s="218">
        <v>181.2</v>
      </c>
      <c r="M572" s="212"/>
      <c r="N572" s="199"/>
      <c r="Z572" s="193"/>
      <c r="AA572" s="200"/>
      <c r="AF572" s="200" t="s">
        <v>398</v>
      </c>
      <c r="AJ572" s="200"/>
      <c r="AL572" s="200"/>
    </row>
    <row r="573" spans="1:38" s="108" customFormat="1" ht="22.5" customHeight="1">
      <c r="A573" s="194" t="s">
        <v>675</v>
      </c>
      <c r="B573" s="195" t="s">
        <v>880</v>
      </c>
      <c r="C573" s="1145" t="s">
        <v>881</v>
      </c>
      <c r="D573" s="1145"/>
      <c r="E573" s="1145"/>
      <c r="F573" s="196" t="s">
        <v>408</v>
      </c>
      <c r="G573" s="196"/>
      <c r="H573" s="196"/>
      <c r="I573" s="256">
        <v>15.3</v>
      </c>
      <c r="J573" s="218">
        <v>560</v>
      </c>
      <c r="K573" s="196"/>
      <c r="L573" s="222">
        <v>8568</v>
      </c>
      <c r="M573" s="196"/>
      <c r="N573" s="199"/>
      <c r="Z573" s="193"/>
      <c r="AA573" s="200" t="s">
        <v>881</v>
      </c>
      <c r="AF573" s="200"/>
      <c r="AJ573" s="200"/>
      <c r="AL573" s="200"/>
    </row>
    <row r="574" spans="1:38" s="108" customFormat="1" ht="12" customHeight="1">
      <c r="A574" s="216"/>
      <c r="B574" s="217"/>
      <c r="C574" s="1141" t="s">
        <v>409</v>
      </c>
      <c r="D574" s="1141"/>
      <c r="E574" s="1141"/>
      <c r="F574" s="1141"/>
      <c r="G574" s="1141"/>
      <c r="H574" s="1141"/>
      <c r="I574" s="1141"/>
      <c r="J574" s="1141"/>
      <c r="K574" s="1141"/>
      <c r="L574" s="1141"/>
      <c r="M574" s="1141"/>
      <c r="N574" s="1146"/>
      <c r="Z574" s="193"/>
      <c r="AA574" s="200"/>
      <c r="AF574" s="200"/>
      <c r="AG574" s="109" t="s">
        <v>409</v>
      </c>
      <c r="AJ574" s="200"/>
      <c r="AL574" s="200"/>
    </row>
    <row r="575" spans="1:38" s="108" customFormat="1" ht="12" customHeight="1">
      <c r="A575" s="216"/>
      <c r="B575" s="217"/>
      <c r="C575" s="1145" t="s">
        <v>398</v>
      </c>
      <c r="D575" s="1145"/>
      <c r="E575" s="1145"/>
      <c r="F575" s="196"/>
      <c r="G575" s="196"/>
      <c r="H575" s="196"/>
      <c r="I575" s="196"/>
      <c r="J575" s="198"/>
      <c r="K575" s="196"/>
      <c r="L575" s="222">
        <v>8568</v>
      </c>
      <c r="M575" s="212"/>
      <c r="N575" s="199"/>
      <c r="Z575" s="193"/>
      <c r="AA575" s="200"/>
      <c r="AF575" s="200" t="s">
        <v>398</v>
      </c>
      <c r="AJ575" s="200"/>
      <c r="AL575" s="200"/>
    </row>
    <row r="576" spans="1:38" s="108" customFormat="1" ht="22.5" customHeight="1">
      <c r="A576" s="194" t="s">
        <v>678</v>
      </c>
      <c r="B576" s="195" t="s">
        <v>1573</v>
      </c>
      <c r="C576" s="1145" t="s">
        <v>1574</v>
      </c>
      <c r="D576" s="1145"/>
      <c r="E576" s="1145"/>
      <c r="F576" s="196" t="s">
        <v>539</v>
      </c>
      <c r="G576" s="196"/>
      <c r="H576" s="196"/>
      <c r="I576" s="256">
        <v>1.5</v>
      </c>
      <c r="J576" s="198"/>
      <c r="K576" s="196"/>
      <c r="L576" s="198"/>
      <c r="M576" s="196"/>
      <c r="N576" s="199"/>
      <c r="Z576" s="193"/>
      <c r="AA576" s="200" t="s">
        <v>1574</v>
      </c>
      <c r="AF576" s="200"/>
      <c r="AJ576" s="200"/>
      <c r="AL576" s="200"/>
    </row>
    <row r="577" spans="1:38" s="108" customFormat="1" ht="12" customHeight="1">
      <c r="A577" s="201"/>
      <c r="B577" s="202"/>
      <c r="C577" s="1141" t="s">
        <v>2926</v>
      </c>
      <c r="D577" s="1141"/>
      <c r="E577" s="1141"/>
      <c r="F577" s="1141"/>
      <c r="G577" s="1141"/>
      <c r="H577" s="1141"/>
      <c r="I577" s="1141"/>
      <c r="J577" s="1141"/>
      <c r="K577" s="1141"/>
      <c r="L577" s="1141"/>
      <c r="M577" s="1141"/>
      <c r="N577" s="1146"/>
      <c r="Z577" s="193"/>
      <c r="AA577" s="200"/>
      <c r="AF577" s="200"/>
      <c r="AH577" s="109" t="s">
        <v>2926</v>
      </c>
      <c r="AJ577" s="200"/>
      <c r="AL577" s="200"/>
    </row>
    <row r="578" spans="1:38" s="108" customFormat="1" ht="33.75" customHeight="1">
      <c r="A578" s="203"/>
      <c r="B578" s="204" t="s">
        <v>385</v>
      </c>
      <c r="C578" s="1141" t="s">
        <v>386</v>
      </c>
      <c r="D578" s="1141"/>
      <c r="E578" s="1141"/>
      <c r="F578" s="1141"/>
      <c r="G578" s="1141"/>
      <c r="H578" s="1141"/>
      <c r="I578" s="1141"/>
      <c r="J578" s="1141"/>
      <c r="K578" s="1141"/>
      <c r="L578" s="1141"/>
      <c r="M578" s="1141"/>
      <c r="N578" s="1146"/>
      <c r="Z578" s="193"/>
      <c r="AA578" s="200"/>
      <c r="AB578" s="109" t="s">
        <v>386</v>
      </c>
      <c r="AF578" s="200"/>
      <c r="AJ578" s="200"/>
      <c r="AL578" s="200"/>
    </row>
    <row r="579" spans="1:38" s="108" customFormat="1" ht="12">
      <c r="A579" s="205"/>
      <c r="B579" s="206">
        <v>1</v>
      </c>
      <c r="C579" s="1141" t="s">
        <v>446</v>
      </c>
      <c r="D579" s="1141"/>
      <c r="E579" s="1141"/>
      <c r="F579" s="207"/>
      <c r="G579" s="207"/>
      <c r="H579" s="207"/>
      <c r="I579" s="207"/>
      <c r="J579" s="208">
        <v>295.05</v>
      </c>
      <c r="K579" s="209">
        <v>1.25</v>
      </c>
      <c r="L579" s="208">
        <v>553.22</v>
      </c>
      <c r="M579" s="207"/>
      <c r="N579" s="210"/>
      <c r="Z579" s="193"/>
      <c r="AA579" s="200"/>
      <c r="AC579" s="109" t="s">
        <v>446</v>
      </c>
      <c r="AF579" s="200"/>
      <c r="AJ579" s="200"/>
      <c r="AL579" s="200"/>
    </row>
    <row r="580" spans="1:38" s="108" customFormat="1" ht="12">
      <c r="A580" s="205"/>
      <c r="B580" s="206">
        <v>2</v>
      </c>
      <c r="C580" s="1141" t="s">
        <v>387</v>
      </c>
      <c r="D580" s="1141"/>
      <c r="E580" s="1141"/>
      <c r="F580" s="207"/>
      <c r="G580" s="207"/>
      <c r="H580" s="207"/>
      <c r="I580" s="207"/>
      <c r="J580" s="208">
        <v>25.85</v>
      </c>
      <c r="K580" s="209">
        <v>1.25</v>
      </c>
      <c r="L580" s="208">
        <v>48.47</v>
      </c>
      <c r="M580" s="207"/>
      <c r="N580" s="210"/>
      <c r="Z580" s="193"/>
      <c r="AA580" s="200"/>
      <c r="AC580" s="109" t="s">
        <v>387</v>
      </c>
      <c r="AF580" s="200"/>
      <c r="AJ580" s="200"/>
      <c r="AL580" s="200"/>
    </row>
    <row r="581" spans="1:38" s="108" customFormat="1" ht="12">
      <c r="A581" s="205"/>
      <c r="B581" s="206">
        <v>3</v>
      </c>
      <c r="C581" s="1141" t="s">
        <v>388</v>
      </c>
      <c r="D581" s="1141"/>
      <c r="E581" s="1141"/>
      <c r="F581" s="207"/>
      <c r="G581" s="207"/>
      <c r="H581" s="207"/>
      <c r="I581" s="207"/>
      <c r="J581" s="208">
        <v>0.87</v>
      </c>
      <c r="K581" s="209">
        <v>1.25</v>
      </c>
      <c r="L581" s="208">
        <v>1.63</v>
      </c>
      <c r="M581" s="207"/>
      <c r="N581" s="210"/>
      <c r="Z581" s="193"/>
      <c r="AA581" s="200"/>
      <c r="AC581" s="109" t="s">
        <v>388</v>
      </c>
      <c r="AF581" s="200"/>
      <c r="AJ581" s="200"/>
      <c r="AL581" s="200"/>
    </row>
    <row r="582" spans="1:38" s="108" customFormat="1" ht="12">
      <c r="A582" s="205"/>
      <c r="B582" s="206">
        <v>4</v>
      </c>
      <c r="C582" s="1141" t="s">
        <v>447</v>
      </c>
      <c r="D582" s="1141"/>
      <c r="E582" s="1141"/>
      <c r="F582" s="207"/>
      <c r="G582" s="207"/>
      <c r="H582" s="207"/>
      <c r="I582" s="207"/>
      <c r="J582" s="208">
        <v>132.85</v>
      </c>
      <c r="K582" s="207"/>
      <c r="L582" s="208">
        <v>199.28</v>
      </c>
      <c r="M582" s="207"/>
      <c r="N582" s="210"/>
      <c r="Z582" s="193"/>
      <c r="AA582" s="200"/>
      <c r="AC582" s="109" t="s">
        <v>447</v>
      </c>
      <c r="AF582" s="200"/>
      <c r="AJ582" s="200"/>
      <c r="AL582" s="200"/>
    </row>
    <row r="583" spans="1:38" s="108" customFormat="1" ht="12">
      <c r="A583" s="205"/>
      <c r="B583" s="204"/>
      <c r="C583" s="1141" t="s">
        <v>448</v>
      </c>
      <c r="D583" s="1141"/>
      <c r="E583" s="1141"/>
      <c r="F583" s="207" t="s">
        <v>390</v>
      </c>
      <c r="G583" s="209">
        <v>26.97</v>
      </c>
      <c r="H583" s="209">
        <v>1.25</v>
      </c>
      <c r="I583" s="252">
        <v>50.568750000000001</v>
      </c>
      <c r="J583" s="204"/>
      <c r="K583" s="207"/>
      <c r="L583" s="204"/>
      <c r="M583" s="207"/>
      <c r="N583" s="210"/>
      <c r="Z583" s="193"/>
      <c r="AA583" s="200"/>
      <c r="AD583" s="109" t="s">
        <v>448</v>
      </c>
      <c r="AF583" s="200"/>
      <c r="AJ583" s="200"/>
      <c r="AL583" s="200"/>
    </row>
    <row r="584" spans="1:38" s="108" customFormat="1" ht="12">
      <c r="A584" s="205"/>
      <c r="B584" s="204"/>
      <c r="C584" s="1141" t="s">
        <v>389</v>
      </c>
      <c r="D584" s="1141"/>
      <c r="E584" s="1141"/>
      <c r="F584" s="207" t="s">
        <v>390</v>
      </c>
      <c r="G584" s="209">
        <v>7.0000000000000007E-2</v>
      </c>
      <c r="H584" s="209">
        <v>1.25</v>
      </c>
      <c r="I584" s="252">
        <v>0.13125000000000001</v>
      </c>
      <c r="J584" s="204"/>
      <c r="K584" s="207"/>
      <c r="L584" s="204"/>
      <c r="M584" s="207"/>
      <c r="N584" s="210"/>
      <c r="Z584" s="193"/>
      <c r="AA584" s="200"/>
      <c r="AD584" s="109" t="s">
        <v>389</v>
      </c>
      <c r="AF584" s="200"/>
      <c r="AJ584" s="200"/>
      <c r="AL584" s="200"/>
    </row>
    <row r="585" spans="1:38" s="108" customFormat="1" ht="12" customHeight="1">
      <c r="A585" s="205"/>
      <c r="B585" s="204"/>
      <c r="C585" s="1150" t="s">
        <v>391</v>
      </c>
      <c r="D585" s="1150"/>
      <c r="E585" s="1150"/>
      <c r="F585" s="212"/>
      <c r="G585" s="212"/>
      <c r="H585" s="212"/>
      <c r="I585" s="212"/>
      <c r="J585" s="213">
        <v>453.75</v>
      </c>
      <c r="K585" s="212"/>
      <c r="L585" s="213">
        <v>800.97</v>
      </c>
      <c r="M585" s="212"/>
      <c r="N585" s="214"/>
      <c r="Z585" s="193"/>
      <c r="AA585" s="200"/>
      <c r="AE585" s="109" t="s">
        <v>391</v>
      </c>
      <c r="AF585" s="200"/>
      <c r="AJ585" s="200"/>
      <c r="AL585" s="200"/>
    </row>
    <row r="586" spans="1:38" s="108" customFormat="1" ht="12">
      <c r="A586" s="205"/>
      <c r="B586" s="204"/>
      <c r="C586" s="1141" t="s">
        <v>392</v>
      </c>
      <c r="D586" s="1141"/>
      <c r="E586" s="1141"/>
      <c r="F586" s="207"/>
      <c r="G586" s="207"/>
      <c r="H586" s="207"/>
      <c r="I586" s="207"/>
      <c r="J586" s="204"/>
      <c r="K586" s="207"/>
      <c r="L586" s="208">
        <v>554.85</v>
      </c>
      <c r="M586" s="207"/>
      <c r="N586" s="210"/>
      <c r="Z586" s="193"/>
      <c r="AA586" s="200"/>
      <c r="AD586" s="109" t="s">
        <v>392</v>
      </c>
      <c r="AF586" s="200"/>
      <c r="AJ586" s="200"/>
      <c r="AL586" s="200"/>
    </row>
    <row r="587" spans="1:38" s="108" customFormat="1" ht="22.5">
      <c r="A587" s="205"/>
      <c r="B587" s="204" t="s">
        <v>541</v>
      </c>
      <c r="C587" s="1141" t="s">
        <v>542</v>
      </c>
      <c r="D587" s="1141"/>
      <c r="E587" s="1141"/>
      <c r="F587" s="207" t="s">
        <v>395</v>
      </c>
      <c r="G587" s="215">
        <v>112</v>
      </c>
      <c r="H587" s="207"/>
      <c r="I587" s="215">
        <v>112</v>
      </c>
      <c r="J587" s="204"/>
      <c r="K587" s="207"/>
      <c r="L587" s="208">
        <v>621.42999999999995</v>
      </c>
      <c r="M587" s="207"/>
      <c r="N587" s="210"/>
      <c r="Z587" s="193"/>
      <c r="AA587" s="200"/>
      <c r="AD587" s="109" t="s">
        <v>542</v>
      </c>
      <c r="AF587" s="200"/>
      <c r="AJ587" s="200"/>
      <c r="AL587" s="200"/>
    </row>
    <row r="588" spans="1:38" s="108" customFormat="1" ht="22.5">
      <c r="A588" s="205"/>
      <c r="B588" s="204" t="s">
        <v>543</v>
      </c>
      <c r="C588" s="1141" t="s">
        <v>544</v>
      </c>
      <c r="D588" s="1141"/>
      <c r="E588" s="1141"/>
      <c r="F588" s="207" t="s">
        <v>395</v>
      </c>
      <c r="G588" s="215">
        <v>65</v>
      </c>
      <c r="H588" s="207"/>
      <c r="I588" s="215">
        <v>65</v>
      </c>
      <c r="J588" s="204"/>
      <c r="K588" s="207"/>
      <c r="L588" s="208">
        <v>360.65</v>
      </c>
      <c r="M588" s="207"/>
      <c r="N588" s="210"/>
      <c r="Z588" s="193"/>
      <c r="AA588" s="200"/>
      <c r="AD588" s="109" t="s">
        <v>544</v>
      </c>
      <c r="AF588" s="200"/>
      <c r="AJ588" s="200"/>
      <c r="AL588" s="200"/>
    </row>
    <row r="589" spans="1:38" s="108" customFormat="1" ht="12" customHeight="1">
      <c r="A589" s="216"/>
      <c r="B589" s="217"/>
      <c r="C589" s="1145" t="s">
        <v>398</v>
      </c>
      <c r="D589" s="1145"/>
      <c r="E589" s="1145"/>
      <c r="F589" s="196"/>
      <c r="G589" s="196"/>
      <c r="H589" s="196"/>
      <c r="I589" s="196"/>
      <c r="J589" s="198"/>
      <c r="K589" s="196"/>
      <c r="L589" s="222">
        <v>1783.05</v>
      </c>
      <c r="M589" s="212"/>
      <c r="N589" s="199"/>
      <c r="Z589" s="193"/>
      <c r="AA589" s="200"/>
      <c r="AF589" s="200" t="s">
        <v>398</v>
      </c>
      <c r="AJ589" s="200"/>
      <c r="AL589" s="200"/>
    </row>
    <row r="590" spans="1:38" s="108" customFormat="1" ht="22.5" customHeight="1">
      <c r="A590" s="194" t="s">
        <v>681</v>
      </c>
      <c r="B590" s="195" t="s">
        <v>1576</v>
      </c>
      <c r="C590" s="1145" t="s">
        <v>1577</v>
      </c>
      <c r="D590" s="1145"/>
      <c r="E590" s="1145"/>
      <c r="F590" s="196" t="s">
        <v>539</v>
      </c>
      <c r="G590" s="196"/>
      <c r="H590" s="196"/>
      <c r="I590" s="256">
        <v>1.5</v>
      </c>
      <c r="J590" s="198"/>
      <c r="K590" s="196"/>
      <c r="L590" s="198"/>
      <c r="M590" s="196"/>
      <c r="N590" s="199"/>
      <c r="Z590" s="193"/>
      <c r="AA590" s="200" t="s">
        <v>1577</v>
      </c>
      <c r="AF590" s="200"/>
      <c r="AJ590" s="200"/>
      <c r="AL590" s="200"/>
    </row>
    <row r="591" spans="1:38" s="108" customFormat="1" ht="12" customHeight="1">
      <c r="A591" s="201"/>
      <c r="B591" s="202"/>
      <c r="C591" s="1141" t="s">
        <v>2926</v>
      </c>
      <c r="D591" s="1141"/>
      <c r="E591" s="1141"/>
      <c r="F591" s="1141"/>
      <c r="G591" s="1141"/>
      <c r="H591" s="1141"/>
      <c r="I591" s="1141"/>
      <c r="J591" s="1141"/>
      <c r="K591" s="1141"/>
      <c r="L591" s="1141"/>
      <c r="M591" s="1141"/>
      <c r="N591" s="1146"/>
      <c r="Z591" s="193"/>
      <c r="AA591" s="200"/>
      <c r="AF591" s="200"/>
      <c r="AH591" s="109" t="s">
        <v>2926</v>
      </c>
      <c r="AJ591" s="200"/>
      <c r="AL591" s="200"/>
    </row>
    <row r="592" spans="1:38" s="108" customFormat="1" ht="12" customHeight="1">
      <c r="A592" s="203"/>
      <c r="B592" s="204"/>
      <c r="C592" s="1141" t="s">
        <v>836</v>
      </c>
      <c r="D592" s="1141"/>
      <c r="E592" s="1141"/>
      <c r="F592" s="1141"/>
      <c r="G592" s="1141"/>
      <c r="H592" s="1141"/>
      <c r="I592" s="1141"/>
      <c r="J592" s="1141"/>
      <c r="K592" s="1141"/>
      <c r="L592" s="1141"/>
      <c r="M592" s="1141"/>
      <c r="N592" s="1146"/>
      <c r="Z592" s="193"/>
      <c r="AA592" s="200"/>
      <c r="AB592" s="109" t="s">
        <v>836</v>
      </c>
      <c r="AF592" s="200"/>
      <c r="AJ592" s="200"/>
      <c r="AL592" s="200"/>
    </row>
    <row r="593" spans="1:38" s="108" customFormat="1" ht="33.75" customHeight="1">
      <c r="A593" s="203"/>
      <c r="B593" s="204" t="s">
        <v>385</v>
      </c>
      <c r="C593" s="1141" t="s">
        <v>386</v>
      </c>
      <c r="D593" s="1141"/>
      <c r="E593" s="1141"/>
      <c r="F593" s="1141"/>
      <c r="G593" s="1141"/>
      <c r="H593" s="1141"/>
      <c r="I593" s="1141"/>
      <c r="J593" s="1141"/>
      <c r="K593" s="1141"/>
      <c r="L593" s="1141"/>
      <c r="M593" s="1141"/>
      <c r="N593" s="1146"/>
      <c r="Z593" s="193"/>
      <c r="AA593" s="200"/>
      <c r="AB593" s="109" t="s">
        <v>386</v>
      </c>
      <c r="AF593" s="200"/>
      <c r="AJ593" s="200"/>
      <c r="AL593" s="200"/>
    </row>
    <row r="594" spans="1:38" s="108" customFormat="1" ht="12">
      <c r="A594" s="205"/>
      <c r="B594" s="206">
        <v>1</v>
      </c>
      <c r="C594" s="1141" t="s">
        <v>446</v>
      </c>
      <c r="D594" s="1141"/>
      <c r="E594" s="1141"/>
      <c r="F594" s="207"/>
      <c r="G594" s="207"/>
      <c r="H594" s="207"/>
      <c r="I594" s="207"/>
      <c r="J594" s="208">
        <v>58.09</v>
      </c>
      <c r="K594" s="248">
        <v>2.5</v>
      </c>
      <c r="L594" s="208">
        <v>217.84</v>
      </c>
      <c r="M594" s="207"/>
      <c r="N594" s="210"/>
      <c r="Z594" s="193"/>
      <c r="AA594" s="200"/>
      <c r="AC594" s="109" t="s">
        <v>446</v>
      </c>
      <c r="AF594" s="200"/>
      <c r="AJ594" s="200"/>
      <c r="AL594" s="200"/>
    </row>
    <row r="595" spans="1:38" s="108" customFormat="1" ht="12">
      <c r="A595" s="205"/>
      <c r="B595" s="206">
        <v>2</v>
      </c>
      <c r="C595" s="1141" t="s">
        <v>387</v>
      </c>
      <c r="D595" s="1141"/>
      <c r="E595" s="1141"/>
      <c r="F595" s="207"/>
      <c r="G595" s="207"/>
      <c r="H595" s="207"/>
      <c r="I595" s="207"/>
      <c r="J595" s="208">
        <v>45.18</v>
      </c>
      <c r="K595" s="248">
        <v>2.5</v>
      </c>
      <c r="L595" s="208">
        <v>169.43</v>
      </c>
      <c r="M595" s="207"/>
      <c r="N595" s="210"/>
      <c r="Z595" s="193"/>
      <c r="AA595" s="200"/>
      <c r="AC595" s="109" t="s">
        <v>387</v>
      </c>
      <c r="AF595" s="200"/>
      <c r="AJ595" s="200"/>
      <c r="AL595" s="200"/>
    </row>
    <row r="596" spans="1:38" s="108" customFormat="1" ht="12">
      <c r="A596" s="205"/>
      <c r="B596" s="206">
        <v>3</v>
      </c>
      <c r="C596" s="1141" t="s">
        <v>388</v>
      </c>
      <c r="D596" s="1141"/>
      <c r="E596" s="1141"/>
      <c r="F596" s="207"/>
      <c r="G596" s="207"/>
      <c r="H596" s="207"/>
      <c r="I596" s="207"/>
      <c r="J596" s="208">
        <v>1.99</v>
      </c>
      <c r="K596" s="248">
        <v>2.5</v>
      </c>
      <c r="L596" s="208">
        <v>7.46</v>
      </c>
      <c r="M596" s="207"/>
      <c r="N596" s="210"/>
      <c r="Z596" s="193"/>
      <c r="AA596" s="200"/>
      <c r="AC596" s="109" t="s">
        <v>388</v>
      </c>
      <c r="AF596" s="200"/>
      <c r="AJ596" s="200"/>
      <c r="AL596" s="200"/>
    </row>
    <row r="597" spans="1:38" s="108" customFormat="1" ht="12">
      <c r="A597" s="205"/>
      <c r="B597" s="206">
        <v>4</v>
      </c>
      <c r="C597" s="1141" t="s">
        <v>447</v>
      </c>
      <c r="D597" s="1141"/>
      <c r="E597" s="1141"/>
      <c r="F597" s="207"/>
      <c r="G597" s="207"/>
      <c r="H597" s="207"/>
      <c r="I597" s="207"/>
      <c r="J597" s="208">
        <v>74.2</v>
      </c>
      <c r="K597" s="215">
        <v>2</v>
      </c>
      <c r="L597" s="208">
        <v>222.6</v>
      </c>
      <c r="M597" s="207"/>
      <c r="N597" s="210"/>
      <c r="Z597" s="193"/>
      <c r="AA597" s="200"/>
      <c r="AC597" s="109" t="s">
        <v>447</v>
      </c>
      <c r="AF597" s="200"/>
      <c r="AJ597" s="200"/>
      <c r="AL597" s="200"/>
    </row>
    <row r="598" spans="1:38" s="108" customFormat="1" ht="12">
      <c r="A598" s="205"/>
      <c r="B598" s="204"/>
      <c r="C598" s="1141" t="s">
        <v>448</v>
      </c>
      <c r="D598" s="1141"/>
      <c r="E598" s="1141"/>
      <c r="F598" s="207" t="s">
        <v>390</v>
      </c>
      <c r="G598" s="209">
        <v>6.81</v>
      </c>
      <c r="H598" s="248">
        <v>2.5</v>
      </c>
      <c r="I598" s="250">
        <v>25.537500000000001</v>
      </c>
      <c r="J598" s="204"/>
      <c r="K598" s="207"/>
      <c r="L598" s="204"/>
      <c r="M598" s="207"/>
      <c r="N598" s="210"/>
      <c r="Z598" s="193"/>
      <c r="AA598" s="200"/>
      <c r="AD598" s="109" t="s">
        <v>448</v>
      </c>
      <c r="AF598" s="200"/>
      <c r="AJ598" s="200"/>
      <c r="AL598" s="200"/>
    </row>
    <row r="599" spans="1:38" s="108" customFormat="1" ht="12">
      <c r="A599" s="205"/>
      <c r="B599" s="204"/>
      <c r="C599" s="1141" t="s">
        <v>389</v>
      </c>
      <c r="D599" s="1141"/>
      <c r="E599" s="1141"/>
      <c r="F599" s="207" t="s">
        <v>390</v>
      </c>
      <c r="G599" s="209">
        <v>0.16</v>
      </c>
      <c r="H599" s="248">
        <v>2.5</v>
      </c>
      <c r="I599" s="248">
        <v>0.6</v>
      </c>
      <c r="J599" s="204"/>
      <c r="K599" s="207"/>
      <c r="L599" s="204"/>
      <c r="M599" s="207"/>
      <c r="N599" s="210"/>
      <c r="Z599" s="193"/>
      <c r="AA599" s="200"/>
      <c r="AD599" s="109" t="s">
        <v>389</v>
      </c>
      <c r="AF599" s="200"/>
      <c r="AJ599" s="200"/>
      <c r="AL599" s="200"/>
    </row>
    <row r="600" spans="1:38" s="108" customFormat="1" ht="12" customHeight="1">
      <c r="A600" s="205"/>
      <c r="B600" s="204"/>
      <c r="C600" s="1150" t="s">
        <v>391</v>
      </c>
      <c r="D600" s="1150"/>
      <c r="E600" s="1150"/>
      <c r="F600" s="212"/>
      <c r="G600" s="212"/>
      <c r="H600" s="212"/>
      <c r="I600" s="212"/>
      <c r="J600" s="213">
        <v>177.47</v>
      </c>
      <c r="K600" s="212"/>
      <c r="L600" s="213">
        <v>609.87</v>
      </c>
      <c r="M600" s="212"/>
      <c r="N600" s="214"/>
      <c r="Z600" s="193"/>
      <c r="AA600" s="200"/>
      <c r="AE600" s="109" t="s">
        <v>391</v>
      </c>
      <c r="AF600" s="200"/>
      <c r="AJ600" s="200"/>
      <c r="AL600" s="200"/>
    </row>
    <row r="601" spans="1:38" s="108" customFormat="1" ht="12">
      <c r="A601" s="205"/>
      <c r="B601" s="204"/>
      <c r="C601" s="1141" t="s">
        <v>392</v>
      </c>
      <c r="D601" s="1141"/>
      <c r="E601" s="1141"/>
      <c r="F601" s="207"/>
      <c r="G601" s="207"/>
      <c r="H601" s="207"/>
      <c r="I601" s="207"/>
      <c r="J601" s="204"/>
      <c r="K601" s="207"/>
      <c r="L601" s="208">
        <v>225.3</v>
      </c>
      <c r="M601" s="207"/>
      <c r="N601" s="210"/>
      <c r="Z601" s="193"/>
      <c r="AA601" s="200"/>
      <c r="AD601" s="109" t="s">
        <v>392</v>
      </c>
      <c r="AF601" s="200"/>
      <c r="AJ601" s="200"/>
      <c r="AL601" s="200"/>
    </row>
    <row r="602" spans="1:38" s="108" customFormat="1" ht="22.5" customHeight="1">
      <c r="A602" s="205"/>
      <c r="B602" s="204" t="s">
        <v>785</v>
      </c>
      <c r="C602" s="1141" t="s">
        <v>786</v>
      </c>
      <c r="D602" s="1141"/>
      <c r="E602" s="1141"/>
      <c r="F602" s="207" t="s">
        <v>395</v>
      </c>
      <c r="G602" s="215">
        <v>110</v>
      </c>
      <c r="H602" s="207"/>
      <c r="I602" s="215">
        <v>110</v>
      </c>
      <c r="J602" s="204"/>
      <c r="K602" s="207"/>
      <c r="L602" s="208">
        <v>247.83</v>
      </c>
      <c r="M602" s="207"/>
      <c r="N602" s="210"/>
      <c r="Z602" s="193"/>
      <c r="AA602" s="200"/>
      <c r="AD602" s="109" t="s">
        <v>786</v>
      </c>
      <c r="AF602" s="200"/>
      <c r="AJ602" s="200"/>
      <c r="AL602" s="200"/>
    </row>
    <row r="603" spans="1:38" s="108" customFormat="1" ht="22.5" customHeight="1">
      <c r="A603" s="205"/>
      <c r="B603" s="204" t="s">
        <v>787</v>
      </c>
      <c r="C603" s="1141" t="s">
        <v>788</v>
      </c>
      <c r="D603" s="1141"/>
      <c r="E603" s="1141"/>
      <c r="F603" s="207" t="s">
        <v>395</v>
      </c>
      <c r="G603" s="215">
        <v>69</v>
      </c>
      <c r="H603" s="207"/>
      <c r="I603" s="215">
        <v>69</v>
      </c>
      <c r="J603" s="204"/>
      <c r="K603" s="207"/>
      <c r="L603" s="208">
        <v>155.46</v>
      </c>
      <c r="M603" s="207"/>
      <c r="N603" s="210"/>
      <c r="Z603" s="193"/>
      <c r="AA603" s="200"/>
      <c r="AD603" s="109" t="s">
        <v>788</v>
      </c>
      <c r="AF603" s="200"/>
      <c r="AJ603" s="200"/>
      <c r="AL603" s="200"/>
    </row>
    <row r="604" spans="1:38" s="108" customFormat="1" ht="12" customHeight="1">
      <c r="A604" s="216"/>
      <c r="B604" s="217"/>
      <c r="C604" s="1145" t="s">
        <v>398</v>
      </c>
      <c r="D604" s="1145"/>
      <c r="E604" s="1145"/>
      <c r="F604" s="196"/>
      <c r="G604" s="196"/>
      <c r="H604" s="196"/>
      <c r="I604" s="196"/>
      <c r="J604" s="198"/>
      <c r="K604" s="196"/>
      <c r="L604" s="222">
        <v>1013.16</v>
      </c>
      <c r="M604" s="212"/>
      <c r="N604" s="199"/>
      <c r="Z604" s="193"/>
      <c r="AA604" s="200"/>
      <c r="AF604" s="200" t="s">
        <v>398</v>
      </c>
      <c r="AJ604" s="200"/>
      <c r="AL604" s="200"/>
    </row>
    <row r="605" spans="1:38" s="108" customFormat="1" ht="12" customHeight="1">
      <c r="A605" s="194" t="s">
        <v>686</v>
      </c>
      <c r="B605" s="195" t="s">
        <v>1578</v>
      </c>
      <c r="C605" s="1145" t="s">
        <v>1579</v>
      </c>
      <c r="D605" s="1145"/>
      <c r="E605" s="1145"/>
      <c r="F605" s="196" t="s">
        <v>307</v>
      </c>
      <c r="G605" s="196"/>
      <c r="H605" s="196"/>
      <c r="I605" s="251">
        <v>345</v>
      </c>
      <c r="J605" s="218">
        <v>41.12</v>
      </c>
      <c r="K605" s="196"/>
      <c r="L605" s="222">
        <v>14186.4</v>
      </c>
      <c r="M605" s="196"/>
      <c r="N605" s="199"/>
      <c r="Z605" s="193"/>
      <c r="AA605" s="200" t="s">
        <v>1579</v>
      </c>
      <c r="AF605" s="200"/>
      <c r="AJ605" s="200"/>
      <c r="AL605" s="200"/>
    </row>
    <row r="606" spans="1:38" s="108" customFormat="1" ht="12">
      <c r="A606" s="216"/>
      <c r="B606" s="217"/>
      <c r="C606" s="1141" t="s">
        <v>1395</v>
      </c>
      <c r="D606" s="1141"/>
      <c r="E606" s="1141"/>
      <c r="F606" s="1141"/>
      <c r="G606" s="1141"/>
      <c r="H606" s="1141"/>
      <c r="I606" s="1141"/>
      <c r="J606" s="1141"/>
      <c r="K606" s="1141"/>
      <c r="L606" s="1141"/>
      <c r="M606" s="1141"/>
      <c r="N606" s="1146"/>
      <c r="Z606" s="193"/>
      <c r="AA606" s="200"/>
      <c r="AF606" s="200"/>
      <c r="AG606" s="109" t="s">
        <v>1395</v>
      </c>
      <c r="AJ606" s="200"/>
      <c r="AL606" s="200"/>
    </row>
    <row r="607" spans="1:38" s="108" customFormat="1" ht="12" customHeight="1">
      <c r="A607" s="216"/>
      <c r="B607" s="217"/>
      <c r="C607" s="1145" t="s">
        <v>398</v>
      </c>
      <c r="D607" s="1145"/>
      <c r="E607" s="1145"/>
      <c r="F607" s="196"/>
      <c r="G607" s="196"/>
      <c r="H607" s="196"/>
      <c r="I607" s="196"/>
      <c r="J607" s="198"/>
      <c r="K607" s="196"/>
      <c r="L607" s="222">
        <v>14186.4</v>
      </c>
      <c r="M607" s="212"/>
      <c r="N607" s="199"/>
      <c r="Z607" s="193"/>
      <c r="AA607" s="200"/>
      <c r="AF607" s="200" t="s">
        <v>398</v>
      </c>
      <c r="AJ607" s="200"/>
      <c r="AL607" s="200"/>
    </row>
    <row r="608" spans="1:38" s="108" customFormat="1" ht="22.5" customHeight="1">
      <c r="A608" s="194" t="s">
        <v>689</v>
      </c>
      <c r="B608" s="195" t="s">
        <v>1580</v>
      </c>
      <c r="C608" s="1145" t="s">
        <v>1581</v>
      </c>
      <c r="D608" s="1145"/>
      <c r="E608" s="1145"/>
      <c r="F608" s="196" t="s">
        <v>444</v>
      </c>
      <c r="G608" s="196"/>
      <c r="H608" s="196"/>
      <c r="I608" s="223">
        <v>0.22500000000000001</v>
      </c>
      <c r="J608" s="198"/>
      <c r="K608" s="196"/>
      <c r="L608" s="198"/>
      <c r="M608" s="196"/>
      <c r="N608" s="199"/>
      <c r="Z608" s="193"/>
      <c r="AA608" s="200" t="s">
        <v>1581</v>
      </c>
      <c r="AF608" s="200"/>
      <c r="AJ608" s="200"/>
      <c r="AL608" s="200"/>
    </row>
    <row r="609" spans="1:38" s="108" customFormat="1" ht="12" customHeight="1">
      <c r="A609" s="201"/>
      <c r="B609" s="202"/>
      <c r="C609" s="1141" t="s">
        <v>2927</v>
      </c>
      <c r="D609" s="1141"/>
      <c r="E609" s="1141"/>
      <c r="F609" s="1141"/>
      <c r="G609" s="1141"/>
      <c r="H609" s="1141"/>
      <c r="I609" s="1141"/>
      <c r="J609" s="1141"/>
      <c r="K609" s="1141"/>
      <c r="L609" s="1141"/>
      <c r="M609" s="1141"/>
      <c r="N609" s="1146"/>
      <c r="Z609" s="193"/>
      <c r="AA609" s="200"/>
      <c r="AF609" s="200"/>
      <c r="AH609" s="109" t="s">
        <v>2927</v>
      </c>
      <c r="AJ609" s="200"/>
      <c r="AL609" s="200"/>
    </row>
    <row r="610" spans="1:38" s="108" customFormat="1" ht="33.75" customHeight="1">
      <c r="A610" s="203"/>
      <c r="B610" s="204" t="s">
        <v>385</v>
      </c>
      <c r="C610" s="1141" t="s">
        <v>386</v>
      </c>
      <c r="D610" s="1141"/>
      <c r="E610" s="1141"/>
      <c r="F610" s="1141"/>
      <c r="G610" s="1141"/>
      <c r="H610" s="1141"/>
      <c r="I610" s="1141"/>
      <c r="J610" s="1141"/>
      <c r="K610" s="1141"/>
      <c r="L610" s="1141"/>
      <c r="M610" s="1141"/>
      <c r="N610" s="1146"/>
      <c r="Z610" s="193"/>
      <c r="AA610" s="200"/>
      <c r="AB610" s="109" t="s">
        <v>386</v>
      </c>
      <c r="AF610" s="200"/>
      <c r="AJ610" s="200"/>
      <c r="AL610" s="200"/>
    </row>
    <row r="611" spans="1:38" s="108" customFormat="1" ht="12">
      <c r="A611" s="205"/>
      <c r="B611" s="206">
        <v>1</v>
      </c>
      <c r="C611" s="1141" t="s">
        <v>446</v>
      </c>
      <c r="D611" s="1141"/>
      <c r="E611" s="1141"/>
      <c r="F611" s="207"/>
      <c r="G611" s="207"/>
      <c r="H611" s="207"/>
      <c r="I611" s="207"/>
      <c r="J611" s="220">
        <v>1526.87</v>
      </c>
      <c r="K611" s="209">
        <v>1.25</v>
      </c>
      <c r="L611" s="208">
        <v>429.43</v>
      </c>
      <c r="M611" s="207"/>
      <c r="N611" s="210"/>
      <c r="Z611" s="193"/>
      <c r="AA611" s="200"/>
      <c r="AC611" s="109" t="s">
        <v>446</v>
      </c>
      <c r="AF611" s="200"/>
      <c r="AJ611" s="200"/>
      <c r="AL611" s="200"/>
    </row>
    <row r="612" spans="1:38" s="108" customFormat="1" ht="12">
      <c r="A612" s="205"/>
      <c r="B612" s="206">
        <v>2</v>
      </c>
      <c r="C612" s="1141" t="s">
        <v>387</v>
      </c>
      <c r="D612" s="1141"/>
      <c r="E612" s="1141"/>
      <c r="F612" s="207"/>
      <c r="G612" s="207"/>
      <c r="H612" s="207"/>
      <c r="I612" s="207"/>
      <c r="J612" s="220">
        <v>2518.58</v>
      </c>
      <c r="K612" s="209">
        <v>1.25</v>
      </c>
      <c r="L612" s="208">
        <v>708.35</v>
      </c>
      <c r="M612" s="207"/>
      <c r="N612" s="210"/>
      <c r="Z612" s="193"/>
      <c r="AA612" s="200"/>
      <c r="AC612" s="109" t="s">
        <v>387</v>
      </c>
      <c r="AF612" s="200"/>
      <c r="AJ612" s="200"/>
      <c r="AL612" s="200"/>
    </row>
    <row r="613" spans="1:38" s="108" customFormat="1" ht="12">
      <c r="A613" s="205"/>
      <c r="B613" s="206">
        <v>3</v>
      </c>
      <c r="C613" s="1141" t="s">
        <v>388</v>
      </c>
      <c r="D613" s="1141"/>
      <c r="E613" s="1141"/>
      <c r="F613" s="207"/>
      <c r="G613" s="207"/>
      <c r="H613" s="207"/>
      <c r="I613" s="207"/>
      <c r="J613" s="208">
        <v>382.14</v>
      </c>
      <c r="K613" s="209">
        <v>1.25</v>
      </c>
      <c r="L613" s="208">
        <v>107.48</v>
      </c>
      <c r="M613" s="207"/>
      <c r="N613" s="210"/>
      <c r="Z613" s="193"/>
      <c r="AA613" s="200"/>
      <c r="AC613" s="109" t="s">
        <v>388</v>
      </c>
      <c r="AF613" s="200"/>
      <c r="AJ613" s="200"/>
      <c r="AL613" s="200"/>
    </row>
    <row r="614" spans="1:38" s="108" customFormat="1" ht="12">
      <c r="A614" s="205"/>
      <c r="B614" s="206">
        <v>4</v>
      </c>
      <c r="C614" s="1141" t="s">
        <v>447</v>
      </c>
      <c r="D614" s="1141"/>
      <c r="E614" s="1141"/>
      <c r="F614" s="207"/>
      <c r="G614" s="207"/>
      <c r="H614" s="207"/>
      <c r="I614" s="207"/>
      <c r="J614" s="208">
        <v>488.42</v>
      </c>
      <c r="K614" s="207"/>
      <c r="L614" s="208">
        <v>109.89</v>
      </c>
      <c r="M614" s="207"/>
      <c r="N614" s="210"/>
      <c r="Z614" s="193"/>
      <c r="AA614" s="200"/>
      <c r="AC614" s="109" t="s">
        <v>447</v>
      </c>
      <c r="AF614" s="200"/>
      <c r="AJ614" s="200"/>
      <c r="AL614" s="200"/>
    </row>
    <row r="615" spans="1:38" s="108" customFormat="1" ht="12">
      <c r="A615" s="205"/>
      <c r="B615" s="204"/>
      <c r="C615" s="1141" t="s">
        <v>448</v>
      </c>
      <c r="D615" s="1141"/>
      <c r="E615" s="1141"/>
      <c r="F615" s="207" t="s">
        <v>390</v>
      </c>
      <c r="G615" s="215">
        <v>179</v>
      </c>
      <c r="H615" s="209">
        <v>1.25</v>
      </c>
      <c r="I615" s="252">
        <v>50.34375</v>
      </c>
      <c r="J615" s="204"/>
      <c r="K615" s="207"/>
      <c r="L615" s="204"/>
      <c r="M615" s="207"/>
      <c r="N615" s="210"/>
      <c r="Z615" s="193"/>
      <c r="AA615" s="200"/>
      <c r="AD615" s="109" t="s">
        <v>448</v>
      </c>
      <c r="AF615" s="200"/>
      <c r="AJ615" s="200"/>
      <c r="AL615" s="200"/>
    </row>
    <row r="616" spans="1:38" s="108" customFormat="1" ht="12">
      <c r="A616" s="205"/>
      <c r="B616" s="204"/>
      <c r="C616" s="1141" t="s">
        <v>389</v>
      </c>
      <c r="D616" s="1141"/>
      <c r="E616" s="1141"/>
      <c r="F616" s="207" t="s">
        <v>390</v>
      </c>
      <c r="G616" s="209">
        <v>28.56</v>
      </c>
      <c r="H616" s="209">
        <v>1.25</v>
      </c>
      <c r="I616" s="250">
        <v>8.0325000000000006</v>
      </c>
      <c r="J616" s="204"/>
      <c r="K616" s="207"/>
      <c r="L616" s="204"/>
      <c r="M616" s="207"/>
      <c r="N616" s="210"/>
      <c r="Z616" s="193"/>
      <c r="AA616" s="200"/>
      <c r="AD616" s="109" t="s">
        <v>389</v>
      </c>
      <c r="AF616" s="200"/>
      <c r="AJ616" s="200"/>
      <c r="AL616" s="200"/>
    </row>
    <row r="617" spans="1:38" s="108" customFormat="1" ht="12" customHeight="1">
      <c r="A617" s="205"/>
      <c r="B617" s="204"/>
      <c r="C617" s="1150" t="s">
        <v>391</v>
      </c>
      <c r="D617" s="1150"/>
      <c r="E617" s="1150"/>
      <c r="F617" s="212"/>
      <c r="G617" s="212"/>
      <c r="H617" s="212"/>
      <c r="I617" s="212"/>
      <c r="J617" s="221">
        <v>4533.87</v>
      </c>
      <c r="K617" s="212"/>
      <c r="L617" s="221">
        <v>1247.67</v>
      </c>
      <c r="M617" s="212"/>
      <c r="N617" s="214"/>
      <c r="Z617" s="193"/>
      <c r="AA617" s="200"/>
      <c r="AE617" s="109" t="s">
        <v>391</v>
      </c>
      <c r="AF617" s="200"/>
      <c r="AJ617" s="200"/>
      <c r="AL617" s="200"/>
    </row>
    <row r="618" spans="1:38" s="108" customFormat="1" ht="12">
      <c r="A618" s="205"/>
      <c r="B618" s="204"/>
      <c r="C618" s="1141" t="s">
        <v>392</v>
      </c>
      <c r="D618" s="1141"/>
      <c r="E618" s="1141"/>
      <c r="F618" s="207"/>
      <c r="G618" s="207"/>
      <c r="H618" s="207"/>
      <c r="I618" s="207"/>
      <c r="J618" s="204"/>
      <c r="K618" s="207"/>
      <c r="L618" s="208">
        <v>536.91</v>
      </c>
      <c r="M618" s="207"/>
      <c r="N618" s="210"/>
      <c r="Z618" s="193"/>
      <c r="AA618" s="200"/>
      <c r="AD618" s="109" t="s">
        <v>392</v>
      </c>
      <c r="AF618" s="200"/>
      <c r="AJ618" s="200"/>
      <c r="AL618" s="200"/>
    </row>
    <row r="619" spans="1:38" s="108" customFormat="1" ht="33.75" customHeight="1">
      <c r="A619" s="205"/>
      <c r="B619" s="204" t="s">
        <v>576</v>
      </c>
      <c r="C619" s="1141" t="s">
        <v>577</v>
      </c>
      <c r="D619" s="1141"/>
      <c r="E619" s="1141"/>
      <c r="F619" s="207" t="s">
        <v>395</v>
      </c>
      <c r="G619" s="215">
        <v>102</v>
      </c>
      <c r="H619" s="207"/>
      <c r="I619" s="215">
        <v>102</v>
      </c>
      <c r="J619" s="204"/>
      <c r="K619" s="207"/>
      <c r="L619" s="208">
        <v>547.65</v>
      </c>
      <c r="M619" s="207"/>
      <c r="N619" s="210"/>
      <c r="Z619" s="193"/>
      <c r="AA619" s="200"/>
      <c r="AD619" s="109" t="s">
        <v>577</v>
      </c>
      <c r="AF619" s="200"/>
      <c r="AJ619" s="200"/>
      <c r="AL619" s="200"/>
    </row>
    <row r="620" spans="1:38" s="108" customFormat="1" ht="33.75" customHeight="1">
      <c r="A620" s="205"/>
      <c r="B620" s="204" t="s">
        <v>578</v>
      </c>
      <c r="C620" s="1141" t="s">
        <v>579</v>
      </c>
      <c r="D620" s="1141"/>
      <c r="E620" s="1141"/>
      <c r="F620" s="207" t="s">
        <v>395</v>
      </c>
      <c r="G620" s="215">
        <v>58</v>
      </c>
      <c r="H620" s="207"/>
      <c r="I620" s="215">
        <v>58</v>
      </c>
      <c r="J620" s="204"/>
      <c r="K620" s="207"/>
      <c r="L620" s="208">
        <v>311.41000000000003</v>
      </c>
      <c r="M620" s="207"/>
      <c r="N620" s="210"/>
      <c r="Z620" s="193"/>
      <c r="AA620" s="200"/>
      <c r="AD620" s="109" t="s">
        <v>579</v>
      </c>
      <c r="AF620" s="200"/>
      <c r="AJ620" s="200"/>
      <c r="AL620" s="200"/>
    </row>
    <row r="621" spans="1:38" s="108" customFormat="1" ht="12" customHeight="1">
      <c r="A621" s="216"/>
      <c r="B621" s="217"/>
      <c r="C621" s="1145" t="s">
        <v>398</v>
      </c>
      <c r="D621" s="1145"/>
      <c r="E621" s="1145"/>
      <c r="F621" s="196"/>
      <c r="G621" s="196"/>
      <c r="H621" s="196"/>
      <c r="I621" s="196"/>
      <c r="J621" s="198"/>
      <c r="K621" s="196"/>
      <c r="L621" s="222">
        <v>2106.73</v>
      </c>
      <c r="M621" s="212"/>
      <c r="N621" s="199"/>
      <c r="Z621" s="193"/>
      <c r="AA621" s="200"/>
      <c r="AF621" s="200" t="s">
        <v>398</v>
      </c>
      <c r="AJ621" s="200"/>
      <c r="AL621" s="200"/>
    </row>
    <row r="622" spans="1:38" s="108" customFormat="1" ht="22.5" customHeight="1">
      <c r="A622" s="194" t="s">
        <v>690</v>
      </c>
      <c r="B622" s="195" t="s">
        <v>520</v>
      </c>
      <c r="C622" s="1145" t="s">
        <v>521</v>
      </c>
      <c r="D622" s="1145"/>
      <c r="E622" s="1145"/>
      <c r="F622" s="196" t="s">
        <v>408</v>
      </c>
      <c r="G622" s="196"/>
      <c r="H622" s="196"/>
      <c r="I622" s="197">
        <v>22.837499999999999</v>
      </c>
      <c r="J622" s="218">
        <v>592.76</v>
      </c>
      <c r="K622" s="196"/>
      <c r="L622" s="222">
        <v>13537.16</v>
      </c>
      <c r="M622" s="196"/>
      <c r="N622" s="199"/>
      <c r="Z622" s="193"/>
      <c r="AA622" s="200" t="s">
        <v>521</v>
      </c>
      <c r="AF622" s="200"/>
      <c r="AJ622" s="200"/>
      <c r="AL622" s="200"/>
    </row>
    <row r="623" spans="1:38" s="108" customFormat="1" ht="12" customHeight="1">
      <c r="A623" s="216"/>
      <c r="B623" s="217"/>
      <c r="C623" s="1141" t="s">
        <v>409</v>
      </c>
      <c r="D623" s="1141"/>
      <c r="E623" s="1141"/>
      <c r="F623" s="1141"/>
      <c r="G623" s="1141"/>
      <c r="H623" s="1141"/>
      <c r="I623" s="1141"/>
      <c r="J623" s="1141"/>
      <c r="K623" s="1141"/>
      <c r="L623" s="1141"/>
      <c r="M623" s="1141"/>
      <c r="N623" s="1146"/>
      <c r="Z623" s="193"/>
      <c r="AA623" s="200"/>
      <c r="AF623" s="200"/>
      <c r="AG623" s="109" t="s">
        <v>409</v>
      </c>
      <c r="AJ623" s="200"/>
      <c r="AL623" s="200"/>
    </row>
    <row r="624" spans="1:38" s="108" customFormat="1" ht="12" customHeight="1">
      <c r="A624" s="216"/>
      <c r="B624" s="217"/>
      <c r="C624" s="1145" t="s">
        <v>398</v>
      </c>
      <c r="D624" s="1145"/>
      <c r="E624" s="1145"/>
      <c r="F624" s="196"/>
      <c r="G624" s="196"/>
      <c r="H624" s="196"/>
      <c r="I624" s="196"/>
      <c r="J624" s="198"/>
      <c r="K624" s="196"/>
      <c r="L624" s="222">
        <v>13537.16</v>
      </c>
      <c r="M624" s="212"/>
      <c r="N624" s="199"/>
      <c r="Z624" s="193"/>
      <c r="AA624" s="200"/>
      <c r="AF624" s="200" t="s">
        <v>398</v>
      </c>
      <c r="AJ624" s="200"/>
      <c r="AL624" s="200"/>
    </row>
    <row r="625" spans="1:38" s="108" customFormat="1" ht="12" customHeight="1">
      <c r="A625" s="194" t="s">
        <v>694</v>
      </c>
      <c r="B625" s="195" t="s">
        <v>1474</v>
      </c>
      <c r="C625" s="1145" t="s">
        <v>1583</v>
      </c>
      <c r="D625" s="1145"/>
      <c r="E625" s="1145"/>
      <c r="F625" s="196" t="s">
        <v>408</v>
      </c>
      <c r="G625" s="196"/>
      <c r="H625" s="196"/>
      <c r="I625" s="256">
        <v>22.5</v>
      </c>
      <c r="J625" s="218">
        <v>5.15</v>
      </c>
      <c r="K625" s="196"/>
      <c r="L625" s="218">
        <v>115.88</v>
      </c>
      <c r="M625" s="196"/>
      <c r="N625" s="199"/>
      <c r="Z625" s="193"/>
      <c r="AA625" s="200" t="s">
        <v>1583</v>
      </c>
      <c r="AF625" s="200"/>
      <c r="AJ625" s="200"/>
      <c r="AL625" s="200"/>
    </row>
    <row r="626" spans="1:38" s="108" customFormat="1" ht="12" customHeight="1">
      <c r="A626" s="216"/>
      <c r="B626" s="217"/>
      <c r="C626" s="1141" t="s">
        <v>409</v>
      </c>
      <c r="D626" s="1141"/>
      <c r="E626" s="1141"/>
      <c r="F626" s="1141"/>
      <c r="G626" s="1141"/>
      <c r="H626" s="1141"/>
      <c r="I626" s="1141"/>
      <c r="J626" s="1141"/>
      <c r="K626" s="1141"/>
      <c r="L626" s="1141"/>
      <c r="M626" s="1141"/>
      <c r="N626" s="1146"/>
      <c r="Z626" s="193"/>
      <c r="AA626" s="200"/>
      <c r="AF626" s="200"/>
      <c r="AG626" s="109" t="s">
        <v>409</v>
      </c>
      <c r="AJ626" s="200"/>
      <c r="AL626" s="200"/>
    </row>
    <row r="627" spans="1:38" s="108" customFormat="1" ht="12" customHeight="1">
      <c r="A627" s="201"/>
      <c r="B627" s="202"/>
      <c r="C627" s="1141" t="s">
        <v>1584</v>
      </c>
      <c r="D627" s="1141"/>
      <c r="E627" s="1141"/>
      <c r="F627" s="1141"/>
      <c r="G627" s="1141"/>
      <c r="H627" s="1141"/>
      <c r="I627" s="1141"/>
      <c r="J627" s="1141"/>
      <c r="K627" s="1141"/>
      <c r="L627" s="1141"/>
      <c r="M627" s="1141"/>
      <c r="N627" s="1146"/>
      <c r="Z627" s="193"/>
      <c r="AA627" s="200"/>
      <c r="AF627" s="200"/>
      <c r="AI627" s="109" t="s">
        <v>1584</v>
      </c>
      <c r="AJ627" s="200"/>
      <c r="AL627" s="200"/>
    </row>
    <row r="628" spans="1:38" s="108" customFormat="1" ht="12" customHeight="1">
      <c r="A628" s="216"/>
      <c r="B628" s="217"/>
      <c r="C628" s="1145" t="s">
        <v>398</v>
      </c>
      <c r="D628" s="1145"/>
      <c r="E628" s="1145"/>
      <c r="F628" s="196"/>
      <c r="G628" s="196"/>
      <c r="H628" s="196"/>
      <c r="I628" s="196"/>
      <c r="J628" s="198"/>
      <c r="K628" s="196"/>
      <c r="L628" s="218">
        <v>115.88</v>
      </c>
      <c r="M628" s="212"/>
      <c r="N628" s="199"/>
      <c r="Z628" s="193"/>
      <c r="AA628" s="200"/>
      <c r="AF628" s="200" t="s">
        <v>398</v>
      </c>
      <c r="AJ628" s="200"/>
      <c r="AL628" s="200"/>
    </row>
    <row r="629" spans="1:38" s="108" customFormat="1" ht="12" customHeight="1">
      <c r="A629" s="194" t="s">
        <v>698</v>
      </c>
      <c r="B629" s="195" t="s">
        <v>1585</v>
      </c>
      <c r="C629" s="1145" t="s">
        <v>1586</v>
      </c>
      <c r="D629" s="1145"/>
      <c r="E629" s="1145"/>
      <c r="F629" s="196" t="s">
        <v>472</v>
      </c>
      <c r="G629" s="196"/>
      <c r="H629" s="196"/>
      <c r="I629" s="219">
        <v>0.28575</v>
      </c>
      <c r="J629" s="222">
        <v>7200</v>
      </c>
      <c r="K629" s="196"/>
      <c r="L629" s="222">
        <v>2057.4</v>
      </c>
      <c r="M629" s="196"/>
      <c r="N629" s="199"/>
      <c r="Z629" s="193"/>
      <c r="AA629" s="200" t="s">
        <v>1586</v>
      </c>
      <c r="AF629" s="200"/>
      <c r="AJ629" s="200"/>
      <c r="AL629" s="200"/>
    </row>
    <row r="630" spans="1:38" s="108" customFormat="1" ht="12" customHeight="1">
      <c r="A630" s="216"/>
      <c r="B630" s="217"/>
      <c r="C630" s="1141" t="s">
        <v>409</v>
      </c>
      <c r="D630" s="1141"/>
      <c r="E630" s="1141"/>
      <c r="F630" s="1141"/>
      <c r="G630" s="1141"/>
      <c r="H630" s="1141"/>
      <c r="I630" s="1141"/>
      <c r="J630" s="1141"/>
      <c r="K630" s="1141"/>
      <c r="L630" s="1141"/>
      <c r="M630" s="1141"/>
      <c r="N630" s="1146"/>
      <c r="Z630" s="193"/>
      <c r="AA630" s="200"/>
      <c r="AF630" s="200"/>
      <c r="AG630" s="109" t="s">
        <v>409</v>
      </c>
      <c r="AJ630" s="200"/>
      <c r="AL630" s="200"/>
    </row>
    <row r="631" spans="1:38" s="108" customFormat="1" ht="12" customHeight="1">
      <c r="A631" s="201"/>
      <c r="B631" s="202"/>
      <c r="C631" s="1141" t="s">
        <v>2928</v>
      </c>
      <c r="D631" s="1141"/>
      <c r="E631" s="1141"/>
      <c r="F631" s="1141"/>
      <c r="G631" s="1141"/>
      <c r="H631" s="1141"/>
      <c r="I631" s="1141"/>
      <c r="J631" s="1141"/>
      <c r="K631" s="1141"/>
      <c r="L631" s="1141"/>
      <c r="M631" s="1141"/>
      <c r="N631" s="1146"/>
      <c r="Z631" s="193"/>
      <c r="AA631" s="200"/>
      <c r="AF631" s="200"/>
      <c r="AH631" s="109" t="s">
        <v>2928</v>
      </c>
      <c r="AJ631" s="200"/>
      <c r="AL631" s="200"/>
    </row>
    <row r="632" spans="1:38" s="108" customFormat="1" ht="12" customHeight="1">
      <c r="A632" s="216"/>
      <c r="B632" s="217"/>
      <c r="C632" s="1145" t="s">
        <v>398</v>
      </c>
      <c r="D632" s="1145"/>
      <c r="E632" s="1145"/>
      <c r="F632" s="196"/>
      <c r="G632" s="196"/>
      <c r="H632" s="196"/>
      <c r="I632" s="196"/>
      <c r="J632" s="198"/>
      <c r="K632" s="196"/>
      <c r="L632" s="222">
        <v>2057.4</v>
      </c>
      <c r="M632" s="212"/>
      <c r="N632" s="199"/>
      <c r="Z632" s="193"/>
      <c r="AA632" s="200"/>
      <c r="AF632" s="200" t="s">
        <v>398</v>
      </c>
      <c r="AJ632" s="200"/>
      <c r="AL632" s="200"/>
    </row>
    <row r="633" spans="1:38" s="108" customFormat="1" ht="33.75" customHeight="1">
      <c r="A633" s="194" t="s">
        <v>701</v>
      </c>
      <c r="B633" s="195" t="s">
        <v>1588</v>
      </c>
      <c r="C633" s="1145" t="s">
        <v>1589</v>
      </c>
      <c r="D633" s="1145"/>
      <c r="E633" s="1145"/>
      <c r="F633" s="196" t="s">
        <v>408</v>
      </c>
      <c r="G633" s="196"/>
      <c r="H633" s="196"/>
      <c r="I633" s="256">
        <v>7.5</v>
      </c>
      <c r="J633" s="198"/>
      <c r="K633" s="196"/>
      <c r="L633" s="198"/>
      <c r="M633" s="196"/>
      <c r="N633" s="199"/>
      <c r="Z633" s="193"/>
      <c r="AA633" s="200" t="s">
        <v>1589</v>
      </c>
      <c r="AF633" s="200"/>
      <c r="AJ633" s="200"/>
      <c r="AL633" s="200"/>
    </row>
    <row r="634" spans="1:38" s="108" customFormat="1" ht="12" customHeight="1">
      <c r="A634" s="201"/>
      <c r="B634" s="202"/>
      <c r="C634" s="1141" t="s">
        <v>2929</v>
      </c>
      <c r="D634" s="1141"/>
      <c r="E634" s="1141"/>
      <c r="F634" s="1141"/>
      <c r="G634" s="1141"/>
      <c r="H634" s="1141"/>
      <c r="I634" s="1141"/>
      <c r="J634" s="1141"/>
      <c r="K634" s="1141"/>
      <c r="L634" s="1141"/>
      <c r="M634" s="1141"/>
      <c r="N634" s="1146"/>
      <c r="Z634" s="193"/>
      <c r="AA634" s="200"/>
      <c r="AF634" s="200"/>
      <c r="AH634" s="109" t="s">
        <v>2929</v>
      </c>
      <c r="AJ634" s="200"/>
      <c r="AL634" s="200"/>
    </row>
    <row r="635" spans="1:38" s="108" customFormat="1" ht="33.75" customHeight="1">
      <c r="A635" s="203"/>
      <c r="B635" s="204" t="s">
        <v>385</v>
      </c>
      <c r="C635" s="1141" t="s">
        <v>386</v>
      </c>
      <c r="D635" s="1141"/>
      <c r="E635" s="1141"/>
      <c r="F635" s="1141"/>
      <c r="G635" s="1141"/>
      <c r="H635" s="1141"/>
      <c r="I635" s="1141"/>
      <c r="J635" s="1141"/>
      <c r="K635" s="1141"/>
      <c r="L635" s="1141"/>
      <c r="M635" s="1141"/>
      <c r="N635" s="1146"/>
      <c r="Z635" s="193"/>
      <c r="AA635" s="200"/>
      <c r="AB635" s="109" t="s">
        <v>386</v>
      </c>
      <c r="AF635" s="200"/>
      <c r="AJ635" s="200"/>
      <c r="AL635" s="200"/>
    </row>
    <row r="636" spans="1:38" s="108" customFormat="1" ht="12">
      <c r="A636" s="205"/>
      <c r="B636" s="206">
        <v>1</v>
      </c>
      <c r="C636" s="1141" t="s">
        <v>446</v>
      </c>
      <c r="D636" s="1141"/>
      <c r="E636" s="1141"/>
      <c r="F636" s="207"/>
      <c r="G636" s="207"/>
      <c r="H636" s="207"/>
      <c r="I636" s="207"/>
      <c r="J636" s="208">
        <v>206.34</v>
      </c>
      <c r="K636" s="209">
        <v>1.25</v>
      </c>
      <c r="L636" s="220">
        <v>1934.44</v>
      </c>
      <c r="M636" s="207"/>
      <c r="N636" s="210"/>
      <c r="Z636" s="193"/>
      <c r="AA636" s="200"/>
      <c r="AC636" s="109" t="s">
        <v>446</v>
      </c>
      <c r="AF636" s="200"/>
      <c r="AJ636" s="200"/>
      <c r="AL636" s="200"/>
    </row>
    <row r="637" spans="1:38" s="108" customFormat="1" ht="12">
      <c r="A637" s="205"/>
      <c r="B637" s="206">
        <v>2</v>
      </c>
      <c r="C637" s="1141" t="s">
        <v>387</v>
      </c>
      <c r="D637" s="1141"/>
      <c r="E637" s="1141"/>
      <c r="F637" s="207"/>
      <c r="G637" s="207"/>
      <c r="H637" s="207"/>
      <c r="I637" s="207"/>
      <c r="J637" s="208">
        <v>305.95999999999998</v>
      </c>
      <c r="K637" s="209">
        <v>1.25</v>
      </c>
      <c r="L637" s="220">
        <v>2868.38</v>
      </c>
      <c r="M637" s="207"/>
      <c r="N637" s="210"/>
      <c r="Z637" s="193"/>
      <c r="AA637" s="200"/>
      <c r="AC637" s="109" t="s">
        <v>387</v>
      </c>
      <c r="AF637" s="200"/>
      <c r="AJ637" s="200"/>
      <c r="AL637" s="200"/>
    </row>
    <row r="638" spans="1:38" s="108" customFormat="1" ht="12">
      <c r="A638" s="205"/>
      <c r="B638" s="206">
        <v>3</v>
      </c>
      <c r="C638" s="1141" t="s">
        <v>388</v>
      </c>
      <c r="D638" s="1141"/>
      <c r="E638" s="1141"/>
      <c r="F638" s="207"/>
      <c r="G638" s="207"/>
      <c r="H638" s="207"/>
      <c r="I638" s="207"/>
      <c r="J638" s="208">
        <v>3.6</v>
      </c>
      <c r="K638" s="209">
        <v>1.25</v>
      </c>
      <c r="L638" s="208">
        <v>33.75</v>
      </c>
      <c r="M638" s="207"/>
      <c r="N638" s="210"/>
      <c r="Z638" s="193"/>
      <c r="AA638" s="200"/>
      <c r="AC638" s="109" t="s">
        <v>388</v>
      </c>
      <c r="AF638" s="200"/>
      <c r="AJ638" s="200"/>
      <c r="AL638" s="200"/>
    </row>
    <row r="639" spans="1:38" s="108" customFormat="1" ht="12">
      <c r="A639" s="205"/>
      <c r="B639" s="206">
        <v>4</v>
      </c>
      <c r="C639" s="1141" t="s">
        <v>447</v>
      </c>
      <c r="D639" s="1141"/>
      <c r="E639" s="1141"/>
      <c r="F639" s="207"/>
      <c r="G639" s="207"/>
      <c r="H639" s="207"/>
      <c r="I639" s="207"/>
      <c r="J639" s="220">
        <v>4978.76</v>
      </c>
      <c r="K639" s="207"/>
      <c r="L639" s="220">
        <v>37340.699999999997</v>
      </c>
      <c r="M639" s="207"/>
      <c r="N639" s="210"/>
      <c r="Z639" s="193"/>
      <c r="AA639" s="200"/>
      <c r="AC639" s="109" t="s">
        <v>447</v>
      </c>
      <c r="AF639" s="200"/>
      <c r="AJ639" s="200"/>
      <c r="AL639" s="200"/>
    </row>
    <row r="640" spans="1:38" s="108" customFormat="1" ht="12">
      <c r="A640" s="205"/>
      <c r="B640" s="204"/>
      <c r="C640" s="1141" t="s">
        <v>448</v>
      </c>
      <c r="D640" s="1141"/>
      <c r="E640" s="1141"/>
      <c r="F640" s="207" t="s">
        <v>390</v>
      </c>
      <c r="G640" s="248">
        <v>20.8</v>
      </c>
      <c r="H640" s="209">
        <v>1.25</v>
      </c>
      <c r="I640" s="215">
        <v>195</v>
      </c>
      <c r="J640" s="204"/>
      <c r="K640" s="207"/>
      <c r="L640" s="204"/>
      <c r="M640" s="207"/>
      <c r="N640" s="210"/>
      <c r="Z640" s="193"/>
      <c r="AA640" s="200"/>
      <c r="AD640" s="109" t="s">
        <v>448</v>
      </c>
      <c r="AF640" s="200"/>
      <c r="AJ640" s="200"/>
      <c r="AL640" s="200"/>
    </row>
    <row r="641" spans="1:38" s="108" customFormat="1" ht="12">
      <c r="A641" s="205"/>
      <c r="B641" s="204"/>
      <c r="C641" s="1141" t="s">
        <v>389</v>
      </c>
      <c r="D641" s="1141"/>
      <c r="E641" s="1141"/>
      <c r="F641" s="207" t="s">
        <v>390</v>
      </c>
      <c r="G641" s="209">
        <v>0.31</v>
      </c>
      <c r="H641" s="209">
        <v>1.25</v>
      </c>
      <c r="I641" s="252">
        <v>2.90625</v>
      </c>
      <c r="J641" s="204"/>
      <c r="K641" s="207"/>
      <c r="L641" s="204"/>
      <c r="M641" s="207"/>
      <c r="N641" s="210"/>
      <c r="Z641" s="193"/>
      <c r="AA641" s="200"/>
      <c r="AD641" s="109" t="s">
        <v>389</v>
      </c>
      <c r="AF641" s="200"/>
      <c r="AJ641" s="200"/>
      <c r="AL641" s="200"/>
    </row>
    <row r="642" spans="1:38" s="108" customFormat="1" ht="12" customHeight="1">
      <c r="A642" s="205"/>
      <c r="B642" s="204"/>
      <c r="C642" s="1150" t="s">
        <v>391</v>
      </c>
      <c r="D642" s="1150"/>
      <c r="E642" s="1150"/>
      <c r="F642" s="212"/>
      <c r="G642" s="212"/>
      <c r="H642" s="212"/>
      <c r="I642" s="212"/>
      <c r="J642" s="221">
        <v>5491.06</v>
      </c>
      <c r="K642" s="212"/>
      <c r="L642" s="221">
        <v>42143.519999999997</v>
      </c>
      <c r="M642" s="212"/>
      <c r="N642" s="214"/>
      <c r="Z642" s="193"/>
      <c r="AA642" s="200"/>
      <c r="AE642" s="109" t="s">
        <v>391</v>
      </c>
      <c r="AF642" s="200"/>
      <c r="AJ642" s="200"/>
      <c r="AL642" s="200"/>
    </row>
    <row r="643" spans="1:38" s="108" customFormat="1" ht="12">
      <c r="A643" s="205"/>
      <c r="B643" s="204"/>
      <c r="C643" s="1141" t="s">
        <v>392</v>
      </c>
      <c r="D643" s="1141"/>
      <c r="E643" s="1141"/>
      <c r="F643" s="207"/>
      <c r="G643" s="207"/>
      <c r="H643" s="207"/>
      <c r="I643" s="207"/>
      <c r="J643" s="204"/>
      <c r="K643" s="207"/>
      <c r="L643" s="220">
        <v>1968.19</v>
      </c>
      <c r="M643" s="207"/>
      <c r="N643" s="210"/>
      <c r="Z643" s="193"/>
      <c r="AA643" s="200"/>
      <c r="AD643" s="109" t="s">
        <v>392</v>
      </c>
      <c r="AF643" s="200"/>
      <c r="AJ643" s="200"/>
      <c r="AL643" s="200"/>
    </row>
    <row r="644" spans="1:38" s="108" customFormat="1" ht="22.5" customHeight="1">
      <c r="A644" s="205"/>
      <c r="B644" s="204" t="s">
        <v>550</v>
      </c>
      <c r="C644" s="1141" t="s">
        <v>551</v>
      </c>
      <c r="D644" s="1141"/>
      <c r="E644" s="1141"/>
      <c r="F644" s="207" t="s">
        <v>395</v>
      </c>
      <c r="G644" s="215">
        <v>97</v>
      </c>
      <c r="H644" s="207"/>
      <c r="I644" s="215">
        <v>97</v>
      </c>
      <c r="J644" s="204"/>
      <c r="K644" s="207"/>
      <c r="L644" s="220">
        <v>1909.14</v>
      </c>
      <c r="M644" s="207"/>
      <c r="N644" s="210"/>
      <c r="Z644" s="193"/>
      <c r="AA644" s="200"/>
      <c r="AD644" s="109" t="s">
        <v>551</v>
      </c>
      <c r="AF644" s="200"/>
      <c r="AJ644" s="200"/>
      <c r="AL644" s="200"/>
    </row>
    <row r="645" spans="1:38" s="108" customFormat="1" ht="22.5" customHeight="1">
      <c r="A645" s="205"/>
      <c r="B645" s="204" t="s">
        <v>552</v>
      </c>
      <c r="C645" s="1141" t="s">
        <v>553</v>
      </c>
      <c r="D645" s="1141"/>
      <c r="E645" s="1141"/>
      <c r="F645" s="207" t="s">
        <v>395</v>
      </c>
      <c r="G645" s="215">
        <v>55</v>
      </c>
      <c r="H645" s="207"/>
      <c r="I645" s="215">
        <v>55</v>
      </c>
      <c r="J645" s="204"/>
      <c r="K645" s="207"/>
      <c r="L645" s="220">
        <v>1082.5</v>
      </c>
      <c r="M645" s="207"/>
      <c r="N645" s="210"/>
      <c r="Z645" s="193"/>
      <c r="AA645" s="200"/>
      <c r="AD645" s="109" t="s">
        <v>553</v>
      </c>
      <c r="AF645" s="200"/>
      <c r="AJ645" s="200"/>
      <c r="AL645" s="200"/>
    </row>
    <row r="646" spans="1:38" s="108" customFormat="1" ht="12" customHeight="1">
      <c r="A646" s="216"/>
      <c r="B646" s="217"/>
      <c r="C646" s="1145" t="s">
        <v>398</v>
      </c>
      <c r="D646" s="1145"/>
      <c r="E646" s="1145"/>
      <c r="F646" s="196"/>
      <c r="G646" s="196"/>
      <c r="H646" s="196"/>
      <c r="I646" s="196"/>
      <c r="J646" s="198"/>
      <c r="K646" s="196"/>
      <c r="L646" s="222">
        <v>45135.16</v>
      </c>
      <c r="M646" s="212"/>
      <c r="N646" s="199"/>
      <c r="Z646" s="193"/>
      <c r="AA646" s="200"/>
      <c r="AF646" s="200" t="s">
        <v>398</v>
      </c>
      <c r="AJ646" s="200"/>
      <c r="AL646" s="200"/>
    </row>
    <row r="647" spans="1:38" s="108" customFormat="1" ht="33.75" customHeight="1">
      <c r="A647" s="194" t="s">
        <v>705</v>
      </c>
      <c r="B647" s="195" t="s">
        <v>1591</v>
      </c>
      <c r="C647" s="1145" t="s">
        <v>1592</v>
      </c>
      <c r="D647" s="1145"/>
      <c r="E647" s="1145"/>
      <c r="F647" s="196" t="s">
        <v>539</v>
      </c>
      <c r="G647" s="196"/>
      <c r="H647" s="196"/>
      <c r="I647" s="256">
        <v>1.5</v>
      </c>
      <c r="J647" s="198"/>
      <c r="K647" s="196"/>
      <c r="L647" s="198"/>
      <c r="M647" s="196"/>
      <c r="N647" s="199"/>
      <c r="Z647" s="193"/>
      <c r="AA647" s="200" t="s">
        <v>1592</v>
      </c>
      <c r="AF647" s="200"/>
      <c r="AJ647" s="200"/>
      <c r="AL647" s="200"/>
    </row>
    <row r="648" spans="1:38" s="108" customFormat="1" ht="12" customHeight="1">
      <c r="A648" s="201"/>
      <c r="B648" s="202"/>
      <c r="C648" s="1141" t="s">
        <v>2926</v>
      </c>
      <c r="D648" s="1141"/>
      <c r="E648" s="1141"/>
      <c r="F648" s="1141"/>
      <c r="G648" s="1141"/>
      <c r="H648" s="1141"/>
      <c r="I648" s="1141"/>
      <c r="J648" s="1141"/>
      <c r="K648" s="1141"/>
      <c r="L648" s="1141"/>
      <c r="M648" s="1141"/>
      <c r="N648" s="1146"/>
      <c r="Z648" s="193"/>
      <c r="AA648" s="200"/>
      <c r="AF648" s="200"/>
      <c r="AH648" s="109" t="s">
        <v>2926</v>
      </c>
      <c r="AJ648" s="200"/>
      <c r="AL648" s="200"/>
    </row>
    <row r="649" spans="1:38" s="108" customFormat="1" ht="33.75" customHeight="1">
      <c r="A649" s="203"/>
      <c r="B649" s="204" t="s">
        <v>385</v>
      </c>
      <c r="C649" s="1141" t="s">
        <v>386</v>
      </c>
      <c r="D649" s="1141"/>
      <c r="E649" s="1141"/>
      <c r="F649" s="1141"/>
      <c r="G649" s="1141"/>
      <c r="H649" s="1141"/>
      <c r="I649" s="1141"/>
      <c r="J649" s="1141"/>
      <c r="K649" s="1141"/>
      <c r="L649" s="1141"/>
      <c r="M649" s="1141"/>
      <c r="N649" s="1146"/>
      <c r="Z649" s="193"/>
      <c r="AA649" s="200"/>
      <c r="AB649" s="109" t="s">
        <v>386</v>
      </c>
      <c r="AF649" s="200"/>
      <c r="AJ649" s="200"/>
      <c r="AL649" s="200"/>
    </row>
    <row r="650" spans="1:38" s="108" customFormat="1" ht="12">
      <c r="A650" s="205"/>
      <c r="B650" s="206">
        <v>1</v>
      </c>
      <c r="C650" s="1141" t="s">
        <v>446</v>
      </c>
      <c r="D650" s="1141"/>
      <c r="E650" s="1141"/>
      <c r="F650" s="207"/>
      <c r="G650" s="207"/>
      <c r="H650" s="207"/>
      <c r="I650" s="207"/>
      <c r="J650" s="208">
        <v>29.43</v>
      </c>
      <c r="K650" s="209">
        <v>1.25</v>
      </c>
      <c r="L650" s="208">
        <v>55.18</v>
      </c>
      <c r="M650" s="207"/>
      <c r="N650" s="210"/>
      <c r="Z650" s="193"/>
      <c r="AA650" s="200"/>
      <c r="AC650" s="109" t="s">
        <v>446</v>
      </c>
      <c r="AF650" s="200"/>
      <c r="AJ650" s="200"/>
      <c r="AL650" s="200"/>
    </row>
    <row r="651" spans="1:38" s="108" customFormat="1" ht="12">
      <c r="A651" s="205"/>
      <c r="B651" s="206">
        <v>2</v>
      </c>
      <c r="C651" s="1141" t="s">
        <v>387</v>
      </c>
      <c r="D651" s="1141"/>
      <c r="E651" s="1141"/>
      <c r="F651" s="207"/>
      <c r="G651" s="207"/>
      <c r="H651" s="207"/>
      <c r="I651" s="207"/>
      <c r="J651" s="208">
        <v>1.31</v>
      </c>
      <c r="K651" s="209">
        <v>1.25</v>
      </c>
      <c r="L651" s="208">
        <v>2.46</v>
      </c>
      <c r="M651" s="207"/>
      <c r="N651" s="210"/>
      <c r="Z651" s="193"/>
      <c r="AA651" s="200"/>
      <c r="AC651" s="109" t="s">
        <v>387</v>
      </c>
      <c r="AF651" s="200"/>
      <c r="AJ651" s="200"/>
      <c r="AL651" s="200"/>
    </row>
    <row r="652" spans="1:38" s="108" customFormat="1" ht="12">
      <c r="A652" s="205"/>
      <c r="B652" s="206">
        <v>3</v>
      </c>
      <c r="C652" s="1141" t="s">
        <v>388</v>
      </c>
      <c r="D652" s="1141"/>
      <c r="E652" s="1141"/>
      <c r="F652" s="207"/>
      <c r="G652" s="207"/>
      <c r="H652" s="207"/>
      <c r="I652" s="207"/>
      <c r="J652" s="208">
        <v>0.23</v>
      </c>
      <c r="K652" s="209">
        <v>1.25</v>
      </c>
      <c r="L652" s="208">
        <v>0.43</v>
      </c>
      <c r="M652" s="207"/>
      <c r="N652" s="210"/>
      <c r="Z652" s="193"/>
      <c r="AA652" s="200"/>
      <c r="AC652" s="109" t="s">
        <v>388</v>
      </c>
      <c r="AF652" s="200"/>
      <c r="AJ652" s="200"/>
      <c r="AL652" s="200"/>
    </row>
    <row r="653" spans="1:38" s="108" customFormat="1" ht="12">
      <c r="A653" s="205"/>
      <c r="B653" s="206">
        <v>4</v>
      </c>
      <c r="C653" s="1141" t="s">
        <v>447</v>
      </c>
      <c r="D653" s="1141"/>
      <c r="E653" s="1141"/>
      <c r="F653" s="207"/>
      <c r="G653" s="207"/>
      <c r="H653" s="207"/>
      <c r="I653" s="207"/>
      <c r="J653" s="220">
        <v>1492.06</v>
      </c>
      <c r="K653" s="207"/>
      <c r="L653" s="220">
        <v>2238.09</v>
      </c>
      <c r="M653" s="207"/>
      <c r="N653" s="210"/>
      <c r="Z653" s="193"/>
      <c r="AA653" s="200"/>
      <c r="AC653" s="109" t="s">
        <v>447</v>
      </c>
      <c r="AF653" s="200"/>
      <c r="AJ653" s="200"/>
      <c r="AL653" s="200"/>
    </row>
    <row r="654" spans="1:38" s="108" customFormat="1" ht="12">
      <c r="A654" s="205"/>
      <c r="B654" s="204"/>
      <c r="C654" s="1141" t="s">
        <v>448</v>
      </c>
      <c r="D654" s="1141"/>
      <c r="E654" s="1141"/>
      <c r="F654" s="207" t="s">
        <v>390</v>
      </c>
      <c r="G654" s="209">
        <v>3.45</v>
      </c>
      <c r="H654" s="209">
        <v>1.25</v>
      </c>
      <c r="I654" s="252">
        <v>6.46875</v>
      </c>
      <c r="J654" s="204"/>
      <c r="K654" s="207"/>
      <c r="L654" s="204"/>
      <c r="M654" s="207"/>
      <c r="N654" s="210"/>
      <c r="Z654" s="193"/>
      <c r="AA654" s="200"/>
      <c r="AD654" s="109" t="s">
        <v>448</v>
      </c>
      <c r="AF654" s="200"/>
      <c r="AJ654" s="200"/>
      <c r="AL654" s="200"/>
    </row>
    <row r="655" spans="1:38" s="108" customFormat="1" ht="12">
      <c r="A655" s="205"/>
      <c r="B655" s="204"/>
      <c r="C655" s="1141" t="s">
        <v>389</v>
      </c>
      <c r="D655" s="1141"/>
      <c r="E655" s="1141"/>
      <c r="F655" s="207" t="s">
        <v>390</v>
      </c>
      <c r="G655" s="209">
        <v>0.02</v>
      </c>
      <c r="H655" s="209">
        <v>1.25</v>
      </c>
      <c r="I655" s="250">
        <v>3.7499999999999999E-2</v>
      </c>
      <c r="J655" s="204"/>
      <c r="K655" s="207"/>
      <c r="L655" s="204"/>
      <c r="M655" s="207"/>
      <c r="N655" s="210"/>
      <c r="Z655" s="193"/>
      <c r="AA655" s="200"/>
      <c r="AD655" s="109" t="s">
        <v>389</v>
      </c>
      <c r="AF655" s="200"/>
      <c r="AJ655" s="200"/>
      <c r="AL655" s="200"/>
    </row>
    <row r="656" spans="1:38" s="108" customFormat="1" ht="12" customHeight="1">
      <c r="A656" s="205"/>
      <c r="B656" s="204"/>
      <c r="C656" s="1150" t="s">
        <v>391</v>
      </c>
      <c r="D656" s="1150"/>
      <c r="E656" s="1150"/>
      <c r="F656" s="212"/>
      <c r="G656" s="212"/>
      <c r="H656" s="212"/>
      <c r="I656" s="212"/>
      <c r="J656" s="221">
        <v>1522.8</v>
      </c>
      <c r="K656" s="212"/>
      <c r="L656" s="221">
        <v>2295.73</v>
      </c>
      <c r="M656" s="212"/>
      <c r="N656" s="214"/>
      <c r="Z656" s="193"/>
      <c r="AA656" s="200"/>
      <c r="AE656" s="109" t="s">
        <v>391</v>
      </c>
      <c r="AF656" s="200"/>
      <c r="AJ656" s="200"/>
      <c r="AL656" s="200"/>
    </row>
    <row r="657" spans="1:38" s="108" customFormat="1" ht="12">
      <c r="A657" s="205"/>
      <c r="B657" s="204"/>
      <c r="C657" s="1141" t="s">
        <v>392</v>
      </c>
      <c r="D657" s="1141"/>
      <c r="E657" s="1141"/>
      <c r="F657" s="207"/>
      <c r="G657" s="207"/>
      <c r="H657" s="207"/>
      <c r="I657" s="207"/>
      <c r="J657" s="204"/>
      <c r="K657" s="207"/>
      <c r="L657" s="208">
        <v>55.61</v>
      </c>
      <c r="M657" s="207"/>
      <c r="N657" s="210"/>
      <c r="Z657" s="193"/>
      <c r="AA657" s="200"/>
      <c r="AD657" s="109" t="s">
        <v>392</v>
      </c>
      <c r="AF657" s="200"/>
      <c r="AJ657" s="200"/>
      <c r="AL657" s="200"/>
    </row>
    <row r="658" spans="1:38" s="108" customFormat="1" ht="22.5">
      <c r="A658" s="205"/>
      <c r="B658" s="204" t="s">
        <v>541</v>
      </c>
      <c r="C658" s="1141" t="s">
        <v>542</v>
      </c>
      <c r="D658" s="1141"/>
      <c r="E658" s="1141"/>
      <c r="F658" s="207" t="s">
        <v>395</v>
      </c>
      <c r="G658" s="215">
        <v>112</v>
      </c>
      <c r="H658" s="207"/>
      <c r="I658" s="215">
        <v>112</v>
      </c>
      <c r="J658" s="204"/>
      <c r="K658" s="207"/>
      <c r="L658" s="208">
        <v>62.28</v>
      </c>
      <c r="M658" s="207"/>
      <c r="N658" s="210"/>
      <c r="Z658" s="193"/>
      <c r="AA658" s="200"/>
      <c r="AD658" s="109" t="s">
        <v>542</v>
      </c>
      <c r="AF658" s="200"/>
      <c r="AJ658" s="200"/>
      <c r="AL658" s="200"/>
    </row>
    <row r="659" spans="1:38" s="108" customFormat="1" ht="22.5">
      <c r="A659" s="205"/>
      <c r="B659" s="204" t="s">
        <v>543</v>
      </c>
      <c r="C659" s="1141" t="s">
        <v>544</v>
      </c>
      <c r="D659" s="1141"/>
      <c r="E659" s="1141"/>
      <c r="F659" s="207" t="s">
        <v>395</v>
      </c>
      <c r="G659" s="215">
        <v>65</v>
      </c>
      <c r="H659" s="207"/>
      <c r="I659" s="215">
        <v>65</v>
      </c>
      <c r="J659" s="204"/>
      <c r="K659" s="207"/>
      <c r="L659" s="208">
        <v>36.15</v>
      </c>
      <c r="M659" s="207"/>
      <c r="N659" s="210"/>
      <c r="Z659" s="193"/>
      <c r="AA659" s="200"/>
      <c r="AD659" s="109" t="s">
        <v>544</v>
      </c>
      <c r="AF659" s="200"/>
      <c r="AJ659" s="200"/>
      <c r="AL659" s="200"/>
    </row>
    <row r="660" spans="1:38" s="108" customFormat="1" ht="12" customHeight="1">
      <c r="A660" s="216"/>
      <c r="B660" s="217"/>
      <c r="C660" s="1145" t="s">
        <v>398</v>
      </c>
      <c r="D660" s="1145"/>
      <c r="E660" s="1145"/>
      <c r="F660" s="196"/>
      <c r="G660" s="196"/>
      <c r="H660" s="196"/>
      <c r="I660" s="196"/>
      <c r="J660" s="198"/>
      <c r="K660" s="196"/>
      <c r="L660" s="222">
        <v>2394.16</v>
      </c>
      <c r="M660" s="212"/>
      <c r="N660" s="199"/>
      <c r="Z660" s="193"/>
      <c r="AA660" s="200"/>
      <c r="AF660" s="200" t="s">
        <v>398</v>
      </c>
      <c r="AJ660" s="200"/>
      <c r="AL660" s="200"/>
    </row>
    <row r="661" spans="1:38" s="108" customFormat="1" ht="1.5" customHeight="1">
      <c r="A661" s="224"/>
      <c r="B661" s="217"/>
      <c r="C661" s="217"/>
      <c r="D661" s="217"/>
      <c r="E661" s="217"/>
      <c r="F661" s="225"/>
      <c r="G661" s="225"/>
      <c r="H661" s="225"/>
      <c r="I661" s="225"/>
      <c r="J661" s="226"/>
      <c r="K661" s="225"/>
      <c r="L661" s="226"/>
      <c r="M661" s="207"/>
      <c r="N661" s="226"/>
      <c r="Z661" s="193"/>
      <c r="AA661" s="200"/>
      <c r="AF661" s="200"/>
      <c r="AJ661" s="200"/>
      <c r="AL661" s="200"/>
    </row>
    <row r="662" spans="1:38" s="108" customFormat="1" ht="12" customHeight="1">
      <c r="A662" s="227"/>
      <c r="B662" s="198"/>
      <c r="C662" s="1145" t="s">
        <v>2930</v>
      </c>
      <c r="D662" s="1145"/>
      <c r="E662" s="1145"/>
      <c r="F662" s="1145"/>
      <c r="G662" s="1145"/>
      <c r="H662" s="1145"/>
      <c r="I662" s="1145"/>
      <c r="J662" s="1145"/>
      <c r="K662" s="1145"/>
      <c r="L662" s="228"/>
      <c r="M662" s="229"/>
      <c r="N662" s="230"/>
      <c r="Z662" s="193"/>
      <c r="AA662" s="200"/>
      <c r="AF662" s="200"/>
      <c r="AJ662" s="200" t="s">
        <v>2930</v>
      </c>
      <c r="AL662" s="200"/>
    </row>
    <row r="663" spans="1:38" s="108" customFormat="1" ht="12" customHeight="1">
      <c r="A663" s="231"/>
      <c r="B663" s="204"/>
      <c r="C663" s="1141" t="s">
        <v>416</v>
      </c>
      <c r="D663" s="1141"/>
      <c r="E663" s="1141"/>
      <c r="F663" s="1141"/>
      <c r="G663" s="1141"/>
      <c r="H663" s="1141"/>
      <c r="I663" s="1141"/>
      <c r="J663" s="1141"/>
      <c r="K663" s="1141"/>
      <c r="L663" s="232">
        <v>111592.71</v>
      </c>
      <c r="M663" s="233"/>
      <c r="N663" s="234"/>
      <c r="Z663" s="193"/>
      <c r="AA663" s="200"/>
      <c r="AF663" s="200"/>
      <c r="AJ663" s="200"/>
      <c r="AK663" s="109" t="s">
        <v>416</v>
      </c>
      <c r="AL663" s="200"/>
    </row>
    <row r="664" spans="1:38" s="108" customFormat="1" ht="12" customHeight="1">
      <c r="A664" s="231"/>
      <c r="B664" s="204"/>
      <c r="C664" s="1141" t="s">
        <v>417</v>
      </c>
      <c r="D664" s="1141"/>
      <c r="E664" s="1141"/>
      <c r="F664" s="1141"/>
      <c r="G664" s="1141"/>
      <c r="H664" s="1141"/>
      <c r="I664" s="1141"/>
      <c r="J664" s="1141"/>
      <c r="K664" s="1141"/>
      <c r="L664" s="236"/>
      <c r="M664" s="233"/>
      <c r="N664" s="234"/>
      <c r="Z664" s="193"/>
      <c r="AA664" s="200"/>
      <c r="AF664" s="200"/>
      <c r="AJ664" s="200"/>
      <c r="AK664" s="109" t="s">
        <v>417</v>
      </c>
      <c r="AL664" s="200"/>
    </row>
    <row r="665" spans="1:38" s="108" customFormat="1" ht="12" customHeight="1">
      <c r="A665" s="231"/>
      <c r="B665" s="204"/>
      <c r="C665" s="1141" t="s">
        <v>488</v>
      </c>
      <c r="D665" s="1141"/>
      <c r="E665" s="1141"/>
      <c r="F665" s="1141"/>
      <c r="G665" s="1141"/>
      <c r="H665" s="1141"/>
      <c r="I665" s="1141"/>
      <c r="J665" s="1141"/>
      <c r="K665" s="1141"/>
      <c r="L665" s="232">
        <v>7277.76</v>
      </c>
      <c r="M665" s="233"/>
      <c r="N665" s="234"/>
      <c r="Z665" s="193"/>
      <c r="AA665" s="200"/>
      <c r="AF665" s="200"/>
      <c r="AJ665" s="200"/>
      <c r="AK665" s="109" t="s">
        <v>488</v>
      </c>
      <c r="AL665" s="200"/>
    </row>
    <row r="666" spans="1:38" s="108" customFormat="1" ht="12" customHeight="1">
      <c r="A666" s="231"/>
      <c r="B666" s="204"/>
      <c r="C666" s="1141" t="s">
        <v>418</v>
      </c>
      <c r="D666" s="1141"/>
      <c r="E666" s="1141"/>
      <c r="F666" s="1141"/>
      <c r="G666" s="1141"/>
      <c r="H666" s="1141"/>
      <c r="I666" s="1141"/>
      <c r="J666" s="1141"/>
      <c r="K666" s="1141"/>
      <c r="L666" s="232">
        <v>10867.09</v>
      </c>
      <c r="M666" s="233"/>
      <c r="N666" s="234"/>
      <c r="Z666" s="193"/>
      <c r="AA666" s="200"/>
      <c r="AF666" s="200"/>
      <c r="AJ666" s="200"/>
      <c r="AK666" s="109" t="s">
        <v>418</v>
      </c>
      <c r="AL666" s="200"/>
    </row>
    <row r="667" spans="1:38" s="108" customFormat="1" ht="12" customHeight="1">
      <c r="A667" s="231"/>
      <c r="B667" s="204"/>
      <c r="C667" s="1141" t="s">
        <v>419</v>
      </c>
      <c r="D667" s="1141"/>
      <c r="E667" s="1141"/>
      <c r="F667" s="1141"/>
      <c r="G667" s="1141"/>
      <c r="H667" s="1141"/>
      <c r="I667" s="1141"/>
      <c r="J667" s="1141"/>
      <c r="K667" s="1141"/>
      <c r="L667" s="257">
        <v>947.24</v>
      </c>
      <c r="M667" s="233"/>
      <c r="N667" s="234"/>
      <c r="Z667" s="193"/>
      <c r="AA667" s="200"/>
      <c r="AF667" s="200"/>
      <c r="AJ667" s="200"/>
      <c r="AK667" s="109" t="s">
        <v>419</v>
      </c>
      <c r="AL667" s="200"/>
    </row>
    <row r="668" spans="1:38" s="108" customFormat="1" ht="12" customHeight="1">
      <c r="A668" s="231"/>
      <c r="B668" s="204"/>
      <c r="C668" s="1141" t="s">
        <v>420</v>
      </c>
      <c r="D668" s="1141"/>
      <c r="E668" s="1141"/>
      <c r="F668" s="1141"/>
      <c r="G668" s="1141"/>
      <c r="H668" s="1141"/>
      <c r="I668" s="1141"/>
      <c r="J668" s="1141"/>
      <c r="K668" s="1141"/>
      <c r="L668" s="232">
        <v>93447.86</v>
      </c>
      <c r="M668" s="233"/>
      <c r="N668" s="234"/>
      <c r="Z668" s="193"/>
      <c r="AA668" s="200"/>
      <c r="AF668" s="200"/>
      <c r="AJ668" s="200"/>
      <c r="AK668" s="109" t="s">
        <v>420</v>
      </c>
      <c r="AL668" s="200"/>
    </row>
    <row r="669" spans="1:38" s="108" customFormat="1" ht="12" customHeight="1">
      <c r="A669" s="231"/>
      <c r="B669" s="204"/>
      <c r="C669" s="1141" t="s">
        <v>421</v>
      </c>
      <c r="D669" s="1141"/>
      <c r="E669" s="1141"/>
      <c r="F669" s="1141"/>
      <c r="G669" s="1141"/>
      <c r="H669" s="1141"/>
      <c r="I669" s="1141"/>
      <c r="J669" s="1141"/>
      <c r="K669" s="1141"/>
      <c r="L669" s="232">
        <v>125530.79</v>
      </c>
      <c r="M669" s="233"/>
      <c r="N669" s="234"/>
      <c r="Z669" s="193"/>
      <c r="AA669" s="200"/>
      <c r="AF669" s="200"/>
      <c r="AJ669" s="200"/>
      <c r="AK669" s="109" t="s">
        <v>421</v>
      </c>
      <c r="AL669" s="200"/>
    </row>
    <row r="670" spans="1:38" s="108" customFormat="1" ht="12" customHeight="1">
      <c r="A670" s="231"/>
      <c r="B670" s="204"/>
      <c r="C670" s="1141" t="s">
        <v>417</v>
      </c>
      <c r="D670" s="1141"/>
      <c r="E670" s="1141"/>
      <c r="F670" s="1141"/>
      <c r="G670" s="1141"/>
      <c r="H670" s="1141"/>
      <c r="I670" s="1141"/>
      <c r="J670" s="1141"/>
      <c r="K670" s="1141"/>
      <c r="L670" s="236"/>
      <c r="M670" s="233"/>
      <c r="N670" s="234"/>
      <c r="Z670" s="193"/>
      <c r="AA670" s="200"/>
      <c r="AF670" s="200"/>
      <c r="AJ670" s="200"/>
      <c r="AK670" s="109" t="s">
        <v>417</v>
      </c>
      <c r="AL670" s="200"/>
    </row>
    <row r="671" spans="1:38" s="108" customFormat="1" ht="12" customHeight="1">
      <c r="A671" s="231"/>
      <c r="B671" s="204"/>
      <c r="C671" s="1141" t="s">
        <v>489</v>
      </c>
      <c r="D671" s="1141"/>
      <c r="E671" s="1141"/>
      <c r="F671" s="1141"/>
      <c r="G671" s="1141"/>
      <c r="H671" s="1141"/>
      <c r="I671" s="1141"/>
      <c r="J671" s="1141"/>
      <c r="K671" s="1141"/>
      <c r="L671" s="232">
        <v>7277.76</v>
      </c>
      <c r="M671" s="233"/>
      <c r="N671" s="234"/>
      <c r="Z671" s="193"/>
      <c r="AA671" s="200"/>
      <c r="AF671" s="200"/>
      <c r="AJ671" s="200"/>
      <c r="AK671" s="109" t="s">
        <v>489</v>
      </c>
      <c r="AL671" s="200"/>
    </row>
    <row r="672" spans="1:38" s="108" customFormat="1" ht="12" customHeight="1">
      <c r="A672" s="231"/>
      <c r="B672" s="204"/>
      <c r="C672" s="1141" t="s">
        <v>490</v>
      </c>
      <c r="D672" s="1141"/>
      <c r="E672" s="1141"/>
      <c r="F672" s="1141"/>
      <c r="G672" s="1141"/>
      <c r="H672" s="1141"/>
      <c r="I672" s="1141"/>
      <c r="J672" s="1141"/>
      <c r="K672" s="1141"/>
      <c r="L672" s="232">
        <v>10867.09</v>
      </c>
      <c r="M672" s="233"/>
      <c r="N672" s="234"/>
      <c r="Z672" s="193"/>
      <c r="AA672" s="200"/>
      <c r="AF672" s="200"/>
      <c r="AJ672" s="200"/>
      <c r="AK672" s="109" t="s">
        <v>490</v>
      </c>
      <c r="AL672" s="200"/>
    </row>
    <row r="673" spans="1:38" s="108" customFormat="1" ht="12" customHeight="1">
      <c r="A673" s="231"/>
      <c r="B673" s="204"/>
      <c r="C673" s="1141" t="s">
        <v>491</v>
      </c>
      <c r="D673" s="1141"/>
      <c r="E673" s="1141"/>
      <c r="F673" s="1141"/>
      <c r="G673" s="1141"/>
      <c r="H673" s="1141"/>
      <c r="I673" s="1141"/>
      <c r="J673" s="1141"/>
      <c r="K673" s="1141"/>
      <c r="L673" s="257">
        <v>947.24</v>
      </c>
      <c r="M673" s="233"/>
      <c r="N673" s="234"/>
      <c r="Z673" s="193"/>
      <c r="AA673" s="200"/>
      <c r="AF673" s="200"/>
      <c r="AJ673" s="200"/>
      <c r="AK673" s="109" t="s">
        <v>491</v>
      </c>
      <c r="AL673" s="200"/>
    </row>
    <row r="674" spans="1:38" s="108" customFormat="1" ht="12" customHeight="1">
      <c r="A674" s="231"/>
      <c r="B674" s="204"/>
      <c r="C674" s="1141" t="s">
        <v>492</v>
      </c>
      <c r="D674" s="1141"/>
      <c r="E674" s="1141"/>
      <c r="F674" s="1141"/>
      <c r="G674" s="1141"/>
      <c r="H674" s="1141"/>
      <c r="I674" s="1141"/>
      <c r="J674" s="1141"/>
      <c r="K674" s="1141"/>
      <c r="L674" s="232">
        <v>93447.86</v>
      </c>
      <c r="M674" s="233"/>
      <c r="N674" s="234"/>
      <c r="Z674" s="193"/>
      <c r="AA674" s="200"/>
      <c r="AF674" s="200"/>
      <c r="AJ674" s="200"/>
      <c r="AK674" s="109" t="s">
        <v>492</v>
      </c>
      <c r="AL674" s="200"/>
    </row>
    <row r="675" spans="1:38" s="108" customFormat="1" ht="12" customHeight="1">
      <c r="A675" s="231"/>
      <c r="B675" s="204"/>
      <c r="C675" s="1141" t="s">
        <v>493</v>
      </c>
      <c r="D675" s="1141"/>
      <c r="E675" s="1141"/>
      <c r="F675" s="1141"/>
      <c r="G675" s="1141"/>
      <c r="H675" s="1141"/>
      <c r="I675" s="1141"/>
      <c r="J675" s="1141"/>
      <c r="K675" s="1141"/>
      <c r="L675" s="232">
        <v>8834.25</v>
      </c>
      <c r="M675" s="233"/>
      <c r="N675" s="234"/>
      <c r="Z675" s="193"/>
      <c r="AA675" s="200"/>
      <c r="AF675" s="200"/>
      <c r="AJ675" s="200"/>
      <c r="AK675" s="109" t="s">
        <v>493</v>
      </c>
      <c r="AL675" s="200"/>
    </row>
    <row r="676" spans="1:38" s="108" customFormat="1" ht="12" customHeight="1">
      <c r="A676" s="231"/>
      <c r="B676" s="204"/>
      <c r="C676" s="1141" t="s">
        <v>494</v>
      </c>
      <c r="D676" s="1141"/>
      <c r="E676" s="1141"/>
      <c r="F676" s="1141"/>
      <c r="G676" s="1141"/>
      <c r="H676" s="1141"/>
      <c r="I676" s="1141"/>
      <c r="J676" s="1141"/>
      <c r="K676" s="1141"/>
      <c r="L676" s="232">
        <v>5103.83</v>
      </c>
      <c r="M676" s="233"/>
      <c r="N676" s="234"/>
      <c r="Z676" s="193"/>
      <c r="AA676" s="200"/>
      <c r="AF676" s="200"/>
      <c r="AJ676" s="200"/>
      <c r="AK676" s="109" t="s">
        <v>494</v>
      </c>
      <c r="AL676" s="200"/>
    </row>
    <row r="677" spans="1:38" s="108" customFormat="1" ht="12" customHeight="1">
      <c r="A677" s="231"/>
      <c r="B677" s="204"/>
      <c r="C677" s="1141" t="s">
        <v>431</v>
      </c>
      <c r="D677" s="1141"/>
      <c r="E677" s="1141"/>
      <c r="F677" s="1141"/>
      <c r="G677" s="1141"/>
      <c r="H677" s="1141"/>
      <c r="I677" s="1141"/>
      <c r="J677" s="1141"/>
      <c r="K677" s="1141"/>
      <c r="L677" s="232">
        <v>8225</v>
      </c>
      <c r="M677" s="233"/>
      <c r="N677" s="234"/>
      <c r="Z677" s="193"/>
      <c r="AA677" s="200"/>
      <c r="AF677" s="200"/>
      <c r="AJ677" s="200"/>
      <c r="AK677" s="109" t="s">
        <v>431</v>
      </c>
      <c r="AL677" s="200"/>
    </row>
    <row r="678" spans="1:38" s="108" customFormat="1" ht="12" customHeight="1">
      <c r="A678" s="231"/>
      <c r="B678" s="204"/>
      <c r="C678" s="1141" t="s">
        <v>432</v>
      </c>
      <c r="D678" s="1141"/>
      <c r="E678" s="1141"/>
      <c r="F678" s="1141"/>
      <c r="G678" s="1141"/>
      <c r="H678" s="1141"/>
      <c r="I678" s="1141"/>
      <c r="J678" s="1141"/>
      <c r="K678" s="1141"/>
      <c r="L678" s="232">
        <v>8834.25</v>
      </c>
      <c r="M678" s="233"/>
      <c r="N678" s="234"/>
      <c r="Z678" s="193"/>
      <c r="AA678" s="200"/>
      <c r="AF678" s="200"/>
      <c r="AJ678" s="200"/>
      <c r="AK678" s="109" t="s">
        <v>432</v>
      </c>
      <c r="AL678" s="200"/>
    </row>
    <row r="679" spans="1:38" s="108" customFormat="1" ht="12" customHeight="1">
      <c r="A679" s="231"/>
      <c r="B679" s="204"/>
      <c r="C679" s="1141" t="s">
        <v>433</v>
      </c>
      <c r="D679" s="1141"/>
      <c r="E679" s="1141"/>
      <c r="F679" s="1141"/>
      <c r="G679" s="1141"/>
      <c r="H679" s="1141"/>
      <c r="I679" s="1141"/>
      <c r="J679" s="1141"/>
      <c r="K679" s="1141"/>
      <c r="L679" s="232">
        <v>5103.83</v>
      </c>
      <c r="M679" s="233"/>
      <c r="N679" s="234"/>
      <c r="Z679" s="193"/>
      <c r="AA679" s="200"/>
      <c r="AF679" s="200"/>
      <c r="AJ679" s="200"/>
      <c r="AK679" s="109" t="s">
        <v>433</v>
      </c>
      <c r="AL679" s="200"/>
    </row>
    <row r="680" spans="1:38" s="108" customFormat="1" ht="12" customHeight="1">
      <c r="A680" s="231"/>
      <c r="B680" s="226"/>
      <c r="C680" s="1142" t="s">
        <v>2931</v>
      </c>
      <c r="D680" s="1142"/>
      <c r="E680" s="1142"/>
      <c r="F680" s="1142"/>
      <c r="G680" s="1142"/>
      <c r="H680" s="1142"/>
      <c r="I680" s="1142"/>
      <c r="J680" s="1142"/>
      <c r="K680" s="1142"/>
      <c r="L680" s="239">
        <v>125530.79</v>
      </c>
      <c r="M680" s="240"/>
      <c r="N680" s="253"/>
      <c r="Z680" s="193"/>
      <c r="AA680" s="200"/>
      <c r="AF680" s="200"/>
      <c r="AJ680" s="200"/>
      <c r="AL680" s="200" t="s">
        <v>2931</v>
      </c>
    </row>
    <row r="681" spans="1:38" s="108" customFormat="1" ht="12" customHeight="1">
      <c r="A681" s="1089" t="s">
        <v>2932</v>
      </c>
      <c r="B681" s="1090"/>
      <c r="C681" s="1090"/>
      <c r="D681" s="1090"/>
      <c r="E681" s="1090"/>
      <c r="F681" s="1090"/>
      <c r="G681" s="1090"/>
      <c r="H681" s="1090"/>
      <c r="I681" s="1090"/>
      <c r="J681" s="1090"/>
      <c r="K681" s="1090"/>
      <c r="L681" s="1090"/>
      <c r="M681" s="1090"/>
      <c r="N681" s="1095"/>
      <c r="Z681" s="193" t="s">
        <v>2932</v>
      </c>
      <c r="AA681" s="200"/>
      <c r="AF681" s="200"/>
      <c r="AJ681" s="200"/>
      <c r="AL681" s="200"/>
    </row>
    <row r="682" spans="1:38" s="108" customFormat="1" ht="22.5" customHeight="1">
      <c r="A682" s="194" t="s">
        <v>708</v>
      </c>
      <c r="B682" s="195" t="s">
        <v>1569</v>
      </c>
      <c r="C682" s="1145" t="s">
        <v>1570</v>
      </c>
      <c r="D682" s="1145"/>
      <c r="E682" s="1145"/>
      <c r="F682" s="196" t="s">
        <v>408</v>
      </c>
      <c r="G682" s="196"/>
      <c r="H682" s="196"/>
      <c r="I682" s="256">
        <v>48.4</v>
      </c>
      <c r="J682" s="198"/>
      <c r="K682" s="196"/>
      <c r="L682" s="198"/>
      <c r="M682" s="196"/>
      <c r="N682" s="199"/>
      <c r="Z682" s="193"/>
      <c r="AA682" s="200" t="s">
        <v>1570</v>
      </c>
      <c r="AF682" s="200"/>
      <c r="AJ682" s="200"/>
      <c r="AL682" s="200"/>
    </row>
    <row r="683" spans="1:38" s="108" customFormat="1" ht="33.75" customHeight="1">
      <c r="A683" s="203"/>
      <c r="B683" s="204" t="s">
        <v>385</v>
      </c>
      <c r="C683" s="1141" t="s">
        <v>386</v>
      </c>
      <c r="D683" s="1141"/>
      <c r="E683" s="1141"/>
      <c r="F683" s="1141"/>
      <c r="G683" s="1141"/>
      <c r="H683" s="1141"/>
      <c r="I683" s="1141"/>
      <c r="J683" s="1141"/>
      <c r="K683" s="1141"/>
      <c r="L683" s="1141"/>
      <c r="M683" s="1141"/>
      <c r="N683" s="1146"/>
      <c r="Z683" s="193"/>
      <c r="AA683" s="200"/>
      <c r="AB683" s="109" t="s">
        <v>386</v>
      </c>
      <c r="AF683" s="200"/>
      <c r="AJ683" s="200"/>
      <c r="AL683" s="200"/>
    </row>
    <row r="684" spans="1:38" s="108" customFormat="1" ht="12">
      <c r="A684" s="205"/>
      <c r="B684" s="206">
        <v>1</v>
      </c>
      <c r="C684" s="1141" t="s">
        <v>446</v>
      </c>
      <c r="D684" s="1141"/>
      <c r="E684" s="1141"/>
      <c r="F684" s="207"/>
      <c r="G684" s="207"/>
      <c r="H684" s="207"/>
      <c r="I684" s="207"/>
      <c r="J684" s="208">
        <v>28.71</v>
      </c>
      <c r="K684" s="209">
        <v>1.25</v>
      </c>
      <c r="L684" s="220">
        <v>1736.96</v>
      </c>
      <c r="M684" s="207"/>
      <c r="N684" s="210"/>
      <c r="Z684" s="193"/>
      <c r="AA684" s="200"/>
      <c r="AC684" s="109" t="s">
        <v>446</v>
      </c>
      <c r="AF684" s="200"/>
      <c r="AJ684" s="200"/>
      <c r="AL684" s="200"/>
    </row>
    <row r="685" spans="1:38" s="108" customFormat="1" ht="12">
      <c r="A685" s="205"/>
      <c r="B685" s="206">
        <v>2</v>
      </c>
      <c r="C685" s="1141" t="s">
        <v>387</v>
      </c>
      <c r="D685" s="1141"/>
      <c r="E685" s="1141"/>
      <c r="F685" s="207"/>
      <c r="G685" s="207"/>
      <c r="H685" s="207"/>
      <c r="I685" s="207"/>
      <c r="J685" s="208">
        <v>50.01</v>
      </c>
      <c r="K685" s="209">
        <v>1.25</v>
      </c>
      <c r="L685" s="220">
        <v>3025.61</v>
      </c>
      <c r="M685" s="207"/>
      <c r="N685" s="210"/>
      <c r="Z685" s="193"/>
      <c r="AA685" s="200"/>
      <c r="AC685" s="109" t="s">
        <v>387</v>
      </c>
      <c r="AF685" s="200"/>
      <c r="AJ685" s="200"/>
      <c r="AL685" s="200"/>
    </row>
    <row r="686" spans="1:38" s="108" customFormat="1" ht="12">
      <c r="A686" s="205"/>
      <c r="B686" s="206">
        <v>3</v>
      </c>
      <c r="C686" s="1141" t="s">
        <v>388</v>
      </c>
      <c r="D686" s="1141"/>
      <c r="E686" s="1141"/>
      <c r="F686" s="207"/>
      <c r="G686" s="207"/>
      <c r="H686" s="207"/>
      <c r="I686" s="207"/>
      <c r="J686" s="208">
        <v>5.54</v>
      </c>
      <c r="K686" s="209">
        <v>1.25</v>
      </c>
      <c r="L686" s="208">
        <v>335.17</v>
      </c>
      <c r="M686" s="207"/>
      <c r="N686" s="210"/>
      <c r="Z686" s="193"/>
      <c r="AA686" s="200"/>
      <c r="AC686" s="109" t="s">
        <v>388</v>
      </c>
      <c r="AF686" s="200"/>
      <c r="AJ686" s="200"/>
      <c r="AL686" s="200"/>
    </row>
    <row r="687" spans="1:38" s="108" customFormat="1" ht="12">
      <c r="A687" s="205"/>
      <c r="B687" s="206">
        <v>4</v>
      </c>
      <c r="C687" s="1141" t="s">
        <v>447</v>
      </c>
      <c r="D687" s="1141"/>
      <c r="E687" s="1141"/>
      <c r="F687" s="207"/>
      <c r="G687" s="207"/>
      <c r="H687" s="207"/>
      <c r="I687" s="207"/>
      <c r="J687" s="208">
        <v>0.37</v>
      </c>
      <c r="K687" s="207"/>
      <c r="L687" s="208">
        <v>17.91</v>
      </c>
      <c r="M687" s="207"/>
      <c r="N687" s="210"/>
      <c r="Z687" s="193"/>
      <c r="AA687" s="200"/>
      <c r="AC687" s="109" t="s">
        <v>447</v>
      </c>
      <c r="AF687" s="200"/>
      <c r="AJ687" s="200"/>
      <c r="AL687" s="200"/>
    </row>
    <row r="688" spans="1:38" s="108" customFormat="1" ht="12">
      <c r="A688" s="205"/>
      <c r="B688" s="204"/>
      <c r="C688" s="1141" t="s">
        <v>448</v>
      </c>
      <c r="D688" s="1141"/>
      <c r="E688" s="1141"/>
      <c r="F688" s="207" t="s">
        <v>390</v>
      </c>
      <c r="G688" s="209">
        <v>3.24</v>
      </c>
      <c r="H688" s="209">
        <v>1.25</v>
      </c>
      <c r="I688" s="209">
        <v>196.02</v>
      </c>
      <c r="J688" s="204"/>
      <c r="K688" s="207"/>
      <c r="L688" s="204"/>
      <c r="M688" s="207"/>
      <c r="N688" s="210"/>
      <c r="Z688" s="193"/>
      <c r="AA688" s="200"/>
      <c r="AD688" s="109" t="s">
        <v>448</v>
      </c>
      <c r="AF688" s="200"/>
      <c r="AJ688" s="200"/>
      <c r="AL688" s="200"/>
    </row>
    <row r="689" spans="1:38" s="108" customFormat="1" ht="12">
      <c r="A689" s="205"/>
      <c r="B689" s="204"/>
      <c r="C689" s="1141" t="s">
        <v>389</v>
      </c>
      <c r="D689" s="1141"/>
      <c r="E689" s="1141"/>
      <c r="F689" s="207" t="s">
        <v>390</v>
      </c>
      <c r="G689" s="209">
        <v>0.55000000000000004</v>
      </c>
      <c r="H689" s="209">
        <v>1.25</v>
      </c>
      <c r="I689" s="254">
        <v>33.274999999999999</v>
      </c>
      <c r="J689" s="204"/>
      <c r="K689" s="207"/>
      <c r="L689" s="204"/>
      <c r="M689" s="207"/>
      <c r="N689" s="210"/>
      <c r="Z689" s="193"/>
      <c r="AA689" s="200"/>
      <c r="AD689" s="109" t="s">
        <v>389</v>
      </c>
      <c r="AF689" s="200"/>
      <c r="AJ689" s="200"/>
      <c r="AL689" s="200"/>
    </row>
    <row r="690" spans="1:38" s="108" customFormat="1" ht="12" customHeight="1">
      <c r="A690" s="205"/>
      <c r="B690" s="204"/>
      <c r="C690" s="1150" t="s">
        <v>391</v>
      </c>
      <c r="D690" s="1150"/>
      <c r="E690" s="1150"/>
      <c r="F690" s="212"/>
      <c r="G690" s="212"/>
      <c r="H690" s="212"/>
      <c r="I690" s="212"/>
      <c r="J690" s="213">
        <v>79.09</v>
      </c>
      <c r="K690" s="212"/>
      <c r="L690" s="221">
        <v>4780.4799999999996</v>
      </c>
      <c r="M690" s="212"/>
      <c r="N690" s="214"/>
      <c r="Z690" s="193"/>
      <c r="AA690" s="200"/>
      <c r="AE690" s="109" t="s">
        <v>391</v>
      </c>
      <c r="AF690" s="200"/>
      <c r="AJ690" s="200"/>
      <c r="AL690" s="200"/>
    </row>
    <row r="691" spans="1:38" s="108" customFormat="1" ht="12">
      <c r="A691" s="205"/>
      <c r="B691" s="204"/>
      <c r="C691" s="1141" t="s">
        <v>392</v>
      </c>
      <c r="D691" s="1141"/>
      <c r="E691" s="1141"/>
      <c r="F691" s="207"/>
      <c r="G691" s="207"/>
      <c r="H691" s="207"/>
      <c r="I691" s="207"/>
      <c r="J691" s="204"/>
      <c r="K691" s="207"/>
      <c r="L691" s="220">
        <v>2072.13</v>
      </c>
      <c r="M691" s="207"/>
      <c r="N691" s="210"/>
      <c r="Z691" s="193"/>
      <c r="AA691" s="200"/>
      <c r="AD691" s="109" t="s">
        <v>392</v>
      </c>
      <c r="AF691" s="200"/>
      <c r="AJ691" s="200"/>
      <c r="AL691" s="200"/>
    </row>
    <row r="692" spans="1:38" s="108" customFormat="1" ht="22.5">
      <c r="A692" s="205"/>
      <c r="B692" s="204" t="s">
        <v>541</v>
      </c>
      <c r="C692" s="1141" t="s">
        <v>542</v>
      </c>
      <c r="D692" s="1141"/>
      <c r="E692" s="1141"/>
      <c r="F692" s="207" t="s">
        <v>395</v>
      </c>
      <c r="G692" s="215">
        <v>112</v>
      </c>
      <c r="H692" s="207"/>
      <c r="I692" s="215">
        <v>112</v>
      </c>
      <c r="J692" s="204"/>
      <c r="K692" s="207"/>
      <c r="L692" s="220">
        <v>2320.79</v>
      </c>
      <c r="M692" s="207"/>
      <c r="N692" s="210"/>
      <c r="Z692" s="193"/>
      <c r="AA692" s="200"/>
      <c r="AD692" s="109" t="s">
        <v>542</v>
      </c>
      <c r="AF692" s="200"/>
      <c r="AJ692" s="200"/>
      <c r="AL692" s="200"/>
    </row>
    <row r="693" spans="1:38" s="108" customFormat="1" ht="22.5">
      <c r="A693" s="205"/>
      <c r="B693" s="204" t="s">
        <v>543</v>
      </c>
      <c r="C693" s="1141" t="s">
        <v>544</v>
      </c>
      <c r="D693" s="1141"/>
      <c r="E693" s="1141"/>
      <c r="F693" s="207" t="s">
        <v>395</v>
      </c>
      <c r="G693" s="215">
        <v>65</v>
      </c>
      <c r="H693" s="207"/>
      <c r="I693" s="215">
        <v>65</v>
      </c>
      <c r="J693" s="204"/>
      <c r="K693" s="207"/>
      <c r="L693" s="220">
        <v>1346.88</v>
      </c>
      <c r="M693" s="207"/>
      <c r="N693" s="210"/>
      <c r="Z693" s="193"/>
      <c r="AA693" s="200"/>
      <c r="AD693" s="109" t="s">
        <v>544</v>
      </c>
      <c r="AF693" s="200"/>
      <c r="AJ693" s="200"/>
      <c r="AL693" s="200"/>
    </row>
    <row r="694" spans="1:38" s="108" customFormat="1" ht="12" customHeight="1">
      <c r="A694" s="216"/>
      <c r="B694" s="217"/>
      <c r="C694" s="1145" t="s">
        <v>398</v>
      </c>
      <c r="D694" s="1145"/>
      <c r="E694" s="1145"/>
      <c r="F694" s="196"/>
      <c r="G694" s="196"/>
      <c r="H694" s="196"/>
      <c r="I694" s="196"/>
      <c r="J694" s="198"/>
      <c r="K694" s="196"/>
      <c r="L694" s="222">
        <v>8448.15</v>
      </c>
      <c r="M694" s="212"/>
      <c r="N694" s="199"/>
      <c r="Z694" s="193"/>
      <c r="AA694" s="200"/>
      <c r="AF694" s="200" t="s">
        <v>398</v>
      </c>
      <c r="AJ694" s="200"/>
      <c r="AL694" s="200"/>
    </row>
    <row r="695" spans="1:38" s="108" customFormat="1" ht="22.5" customHeight="1">
      <c r="A695" s="194" t="s">
        <v>713</v>
      </c>
      <c r="B695" s="195" t="s">
        <v>461</v>
      </c>
      <c r="C695" s="1145" t="s">
        <v>462</v>
      </c>
      <c r="D695" s="1145"/>
      <c r="E695" s="1145"/>
      <c r="F695" s="196" t="s">
        <v>408</v>
      </c>
      <c r="G695" s="196"/>
      <c r="H695" s="196"/>
      <c r="I695" s="247">
        <v>62.92</v>
      </c>
      <c r="J695" s="218">
        <v>103</v>
      </c>
      <c r="K695" s="196"/>
      <c r="L695" s="222">
        <v>6480.76</v>
      </c>
      <c r="M695" s="196"/>
      <c r="N695" s="199"/>
      <c r="Z695" s="193"/>
      <c r="AA695" s="200" t="s">
        <v>462</v>
      </c>
      <c r="AF695" s="200"/>
      <c r="AJ695" s="200"/>
      <c r="AL695" s="200"/>
    </row>
    <row r="696" spans="1:38" s="108" customFormat="1" ht="12" customHeight="1">
      <c r="A696" s="216"/>
      <c r="B696" s="217"/>
      <c r="C696" s="1141" t="s">
        <v>409</v>
      </c>
      <c r="D696" s="1141"/>
      <c r="E696" s="1141"/>
      <c r="F696" s="1141"/>
      <c r="G696" s="1141"/>
      <c r="H696" s="1141"/>
      <c r="I696" s="1141"/>
      <c r="J696" s="1141"/>
      <c r="K696" s="1141"/>
      <c r="L696" s="1141"/>
      <c r="M696" s="1141"/>
      <c r="N696" s="1146"/>
      <c r="Z696" s="193"/>
      <c r="AA696" s="200"/>
      <c r="AF696" s="200"/>
      <c r="AG696" s="109" t="s">
        <v>409</v>
      </c>
      <c r="AJ696" s="200"/>
      <c r="AL696" s="200"/>
    </row>
    <row r="697" spans="1:38" s="108" customFormat="1" ht="12" customHeight="1">
      <c r="A697" s="201"/>
      <c r="B697" s="202"/>
      <c r="C697" s="1141" t="s">
        <v>2933</v>
      </c>
      <c r="D697" s="1141"/>
      <c r="E697" s="1141"/>
      <c r="F697" s="1141"/>
      <c r="G697" s="1141"/>
      <c r="H697" s="1141"/>
      <c r="I697" s="1141"/>
      <c r="J697" s="1141"/>
      <c r="K697" s="1141"/>
      <c r="L697" s="1141"/>
      <c r="M697" s="1141"/>
      <c r="N697" s="1146"/>
      <c r="Z697" s="193"/>
      <c r="AA697" s="200"/>
      <c r="AF697" s="200"/>
      <c r="AH697" s="109" t="s">
        <v>2933</v>
      </c>
      <c r="AJ697" s="200"/>
      <c r="AL697" s="200"/>
    </row>
    <row r="698" spans="1:38" s="108" customFormat="1" ht="12" customHeight="1">
      <c r="A698" s="216"/>
      <c r="B698" s="217"/>
      <c r="C698" s="1145" t="s">
        <v>398</v>
      </c>
      <c r="D698" s="1145"/>
      <c r="E698" s="1145"/>
      <c r="F698" s="196"/>
      <c r="G698" s="196"/>
      <c r="H698" s="196"/>
      <c r="I698" s="196"/>
      <c r="J698" s="198"/>
      <c r="K698" s="196"/>
      <c r="L698" s="222">
        <v>6480.76</v>
      </c>
      <c r="M698" s="212"/>
      <c r="N698" s="199"/>
      <c r="Z698" s="193"/>
      <c r="AA698" s="200"/>
      <c r="AF698" s="200" t="s">
        <v>398</v>
      </c>
      <c r="AJ698" s="200"/>
      <c r="AL698" s="200"/>
    </row>
    <row r="699" spans="1:38" s="108" customFormat="1" ht="12" customHeight="1">
      <c r="A699" s="194" t="s">
        <v>716</v>
      </c>
      <c r="B699" s="195" t="s">
        <v>789</v>
      </c>
      <c r="C699" s="1145" t="s">
        <v>790</v>
      </c>
      <c r="D699" s="1145"/>
      <c r="E699" s="1145"/>
      <c r="F699" s="196" t="s">
        <v>444</v>
      </c>
      <c r="G699" s="196"/>
      <c r="H699" s="196"/>
      <c r="I699" s="223">
        <v>0.121</v>
      </c>
      <c r="J699" s="198"/>
      <c r="K699" s="196"/>
      <c r="L699" s="198"/>
      <c r="M699" s="196"/>
      <c r="N699" s="199"/>
      <c r="Z699" s="193"/>
      <c r="AA699" s="200" t="s">
        <v>790</v>
      </c>
      <c r="AF699" s="200"/>
      <c r="AJ699" s="200"/>
      <c r="AL699" s="200"/>
    </row>
    <row r="700" spans="1:38" s="108" customFormat="1" ht="12" customHeight="1">
      <c r="A700" s="201"/>
      <c r="B700" s="202"/>
      <c r="C700" s="1141" t="s">
        <v>1751</v>
      </c>
      <c r="D700" s="1141"/>
      <c r="E700" s="1141"/>
      <c r="F700" s="1141"/>
      <c r="G700" s="1141"/>
      <c r="H700" s="1141"/>
      <c r="I700" s="1141"/>
      <c r="J700" s="1141"/>
      <c r="K700" s="1141"/>
      <c r="L700" s="1141"/>
      <c r="M700" s="1141"/>
      <c r="N700" s="1146"/>
      <c r="Z700" s="193"/>
      <c r="AA700" s="200"/>
      <c r="AF700" s="200"/>
      <c r="AH700" s="109" t="s">
        <v>1751</v>
      </c>
      <c r="AJ700" s="200"/>
      <c r="AL700" s="200"/>
    </row>
    <row r="701" spans="1:38" s="108" customFormat="1" ht="33.75" customHeight="1">
      <c r="A701" s="203"/>
      <c r="B701" s="204" t="s">
        <v>385</v>
      </c>
      <c r="C701" s="1141" t="s">
        <v>386</v>
      </c>
      <c r="D701" s="1141"/>
      <c r="E701" s="1141"/>
      <c r="F701" s="1141"/>
      <c r="G701" s="1141"/>
      <c r="H701" s="1141"/>
      <c r="I701" s="1141"/>
      <c r="J701" s="1141"/>
      <c r="K701" s="1141"/>
      <c r="L701" s="1141"/>
      <c r="M701" s="1141"/>
      <c r="N701" s="1146"/>
      <c r="Z701" s="193"/>
      <c r="AA701" s="200"/>
      <c r="AB701" s="109" t="s">
        <v>386</v>
      </c>
      <c r="AF701" s="200"/>
      <c r="AJ701" s="200"/>
      <c r="AL701" s="200"/>
    </row>
    <row r="702" spans="1:38" s="108" customFormat="1" ht="12">
      <c r="A702" s="205"/>
      <c r="B702" s="206">
        <v>1</v>
      </c>
      <c r="C702" s="1141" t="s">
        <v>446</v>
      </c>
      <c r="D702" s="1141"/>
      <c r="E702" s="1141"/>
      <c r="F702" s="207"/>
      <c r="G702" s="207"/>
      <c r="H702" s="207"/>
      <c r="I702" s="207"/>
      <c r="J702" s="220">
        <v>1053</v>
      </c>
      <c r="K702" s="209">
        <v>1.25</v>
      </c>
      <c r="L702" s="208">
        <v>159.27000000000001</v>
      </c>
      <c r="M702" s="207"/>
      <c r="N702" s="210"/>
      <c r="Z702" s="193"/>
      <c r="AA702" s="200"/>
      <c r="AC702" s="109" t="s">
        <v>446</v>
      </c>
      <c r="AF702" s="200"/>
      <c r="AJ702" s="200"/>
      <c r="AL702" s="200"/>
    </row>
    <row r="703" spans="1:38" s="108" customFormat="1" ht="12">
      <c r="A703" s="205"/>
      <c r="B703" s="206">
        <v>2</v>
      </c>
      <c r="C703" s="1141" t="s">
        <v>387</v>
      </c>
      <c r="D703" s="1141"/>
      <c r="E703" s="1141"/>
      <c r="F703" s="207"/>
      <c r="G703" s="207"/>
      <c r="H703" s="207"/>
      <c r="I703" s="207"/>
      <c r="J703" s="220">
        <v>1566.06</v>
      </c>
      <c r="K703" s="209">
        <v>1.25</v>
      </c>
      <c r="L703" s="208">
        <v>236.87</v>
      </c>
      <c r="M703" s="207"/>
      <c r="N703" s="210"/>
      <c r="Z703" s="193"/>
      <c r="AA703" s="200"/>
      <c r="AC703" s="109" t="s">
        <v>387</v>
      </c>
      <c r="AF703" s="200"/>
      <c r="AJ703" s="200"/>
      <c r="AL703" s="200"/>
    </row>
    <row r="704" spans="1:38" s="108" customFormat="1" ht="12">
      <c r="A704" s="205"/>
      <c r="B704" s="206">
        <v>3</v>
      </c>
      <c r="C704" s="1141" t="s">
        <v>388</v>
      </c>
      <c r="D704" s="1141"/>
      <c r="E704" s="1141"/>
      <c r="F704" s="207"/>
      <c r="G704" s="207"/>
      <c r="H704" s="207"/>
      <c r="I704" s="207"/>
      <c r="J704" s="208">
        <v>244.39</v>
      </c>
      <c r="K704" s="209">
        <v>1.25</v>
      </c>
      <c r="L704" s="208">
        <v>36.96</v>
      </c>
      <c r="M704" s="207"/>
      <c r="N704" s="210"/>
      <c r="Z704" s="193"/>
      <c r="AA704" s="200"/>
      <c r="AC704" s="109" t="s">
        <v>388</v>
      </c>
      <c r="AF704" s="200"/>
      <c r="AJ704" s="200"/>
      <c r="AL704" s="200"/>
    </row>
    <row r="705" spans="1:38" s="108" customFormat="1" ht="12">
      <c r="A705" s="205"/>
      <c r="B705" s="206">
        <v>4</v>
      </c>
      <c r="C705" s="1141" t="s">
        <v>447</v>
      </c>
      <c r="D705" s="1141"/>
      <c r="E705" s="1141"/>
      <c r="F705" s="207"/>
      <c r="G705" s="207"/>
      <c r="H705" s="207"/>
      <c r="I705" s="207"/>
      <c r="J705" s="208">
        <v>909.27</v>
      </c>
      <c r="K705" s="207"/>
      <c r="L705" s="208">
        <v>110.02</v>
      </c>
      <c r="M705" s="207"/>
      <c r="N705" s="210"/>
      <c r="Z705" s="193"/>
      <c r="AA705" s="200"/>
      <c r="AC705" s="109" t="s">
        <v>447</v>
      </c>
      <c r="AF705" s="200"/>
      <c r="AJ705" s="200"/>
      <c r="AL705" s="200"/>
    </row>
    <row r="706" spans="1:38" s="108" customFormat="1" ht="12">
      <c r="A706" s="205"/>
      <c r="B706" s="204"/>
      <c r="C706" s="1141" t="s">
        <v>448</v>
      </c>
      <c r="D706" s="1141"/>
      <c r="E706" s="1141"/>
      <c r="F706" s="207" t="s">
        <v>390</v>
      </c>
      <c r="G706" s="215">
        <v>135</v>
      </c>
      <c r="H706" s="209">
        <v>1.25</v>
      </c>
      <c r="I706" s="252">
        <v>20.418749999999999</v>
      </c>
      <c r="J706" s="204"/>
      <c r="K706" s="207"/>
      <c r="L706" s="204"/>
      <c r="M706" s="207"/>
      <c r="N706" s="210"/>
      <c r="Z706" s="193"/>
      <c r="AA706" s="200"/>
      <c r="AD706" s="109" t="s">
        <v>448</v>
      </c>
      <c r="AF706" s="200"/>
      <c r="AJ706" s="200"/>
      <c r="AL706" s="200"/>
    </row>
    <row r="707" spans="1:38" s="108" customFormat="1" ht="12">
      <c r="A707" s="205"/>
      <c r="B707" s="204"/>
      <c r="C707" s="1141" t="s">
        <v>389</v>
      </c>
      <c r="D707" s="1141"/>
      <c r="E707" s="1141"/>
      <c r="F707" s="207" t="s">
        <v>390</v>
      </c>
      <c r="G707" s="209">
        <v>18.12</v>
      </c>
      <c r="H707" s="209">
        <v>1.25</v>
      </c>
      <c r="I707" s="252">
        <v>2.74065</v>
      </c>
      <c r="J707" s="204"/>
      <c r="K707" s="207"/>
      <c r="L707" s="204"/>
      <c r="M707" s="207"/>
      <c r="N707" s="210"/>
      <c r="Z707" s="193"/>
      <c r="AA707" s="200"/>
      <c r="AD707" s="109" t="s">
        <v>389</v>
      </c>
      <c r="AF707" s="200"/>
      <c r="AJ707" s="200"/>
      <c r="AL707" s="200"/>
    </row>
    <row r="708" spans="1:38" s="108" customFormat="1" ht="12" customHeight="1">
      <c r="A708" s="205"/>
      <c r="B708" s="204"/>
      <c r="C708" s="1150" t="s">
        <v>391</v>
      </c>
      <c r="D708" s="1150"/>
      <c r="E708" s="1150"/>
      <c r="F708" s="212"/>
      <c r="G708" s="212"/>
      <c r="H708" s="212"/>
      <c r="I708" s="212"/>
      <c r="J708" s="221">
        <v>3528.33</v>
      </c>
      <c r="K708" s="212"/>
      <c r="L708" s="213">
        <v>506.16</v>
      </c>
      <c r="M708" s="212"/>
      <c r="N708" s="214"/>
      <c r="Z708" s="193"/>
      <c r="AA708" s="200"/>
      <c r="AE708" s="109" t="s">
        <v>391</v>
      </c>
      <c r="AF708" s="200"/>
      <c r="AJ708" s="200"/>
      <c r="AL708" s="200"/>
    </row>
    <row r="709" spans="1:38" s="108" customFormat="1" ht="12">
      <c r="A709" s="205"/>
      <c r="B709" s="204"/>
      <c r="C709" s="1141" t="s">
        <v>392</v>
      </c>
      <c r="D709" s="1141"/>
      <c r="E709" s="1141"/>
      <c r="F709" s="207"/>
      <c r="G709" s="207"/>
      <c r="H709" s="207"/>
      <c r="I709" s="207"/>
      <c r="J709" s="204"/>
      <c r="K709" s="207"/>
      <c r="L709" s="208">
        <v>196.23</v>
      </c>
      <c r="M709" s="207"/>
      <c r="N709" s="210"/>
      <c r="Z709" s="193"/>
      <c r="AA709" s="200"/>
      <c r="AD709" s="109" t="s">
        <v>392</v>
      </c>
      <c r="AF709" s="200"/>
      <c r="AJ709" s="200"/>
      <c r="AL709" s="200"/>
    </row>
    <row r="710" spans="1:38" s="108" customFormat="1" ht="33.75" customHeight="1">
      <c r="A710" s="205"/>
      <c r="B710" s="204" t="s">
        <v>576</v>
      </c>
      <c r="C710" s="1141" t="s">
        <v>577</v>
      </c>
      <c r="D710" s="1141"/>
      <c r="E710" s="1141"/>
      <c r="F710" s="207" t="s">
        <v>395</v>
      </c>
      <c r="G710" s="215">
        <v>102</v>
      </c>
      <c r="H710" s="207"/>
      <c r="I710" s="215">
        <v>102</v>
      </c>
      <c r="J710" s="204"/>
      <c r="K710" s="207"/>
      <c r="L710" s="208">
        <v>200.15</v>
      </c>
      <c r="M710" s="207"/>
      <c r="N710" s="210"/>
      <c r="Z710" s="193"/>
      <c r="AA710" s="200"/>
      <c r="AD710" s="109" t="s">
        <v>577</v>
      </c>
      <c r="AF710" s="200"/>
      <c r="AJ710" s="200"/>
      <c r="AL710" s="200"/>
    </row>
    <row r="711" spans="1:38" s="108" customFormat="1" ht="33.75" customHeight="1">
      <c r="A711" s="205"/>
      <c r="B711" s="204" t="s">
        <v>578</v>
      </c>
      <c r="C711" s="1141" t="s">
        <v>579</v>
      </c>
      <c r="D711" s="1141"/>
      <c r="E711" s="1141"/>
      <c r="F711" s="207" t="s">
        <v>395</v>
      </c>
      <c r="G711" s="215">
        <v>58</v>
      </c>
      <c r="H711" s="207"/>
      <c r="I711" s="215">
        <v>58</v>
      </c>
      <c r="J711" s="204"/>
      <c r="K711" s="207"/>
      <c r="L711" s="208">
        <v>113.81</v>
      </c>
      <c r="M711" s="207"/>
      <c r="N711" s="210"/>
      <c r="Z711" s="193"/>
      <c r="AA711" s="200"/>
      <c r="AD711" s="109" t="s">
        <v>579</v>
      </c>
      <c r="AF711" s="200"/>
      <c r="AJ711" s="200"/>
      <c r="AL711" s="200"/>
    </row>
    <row r="712" spans="1:38" s="108" customFormat="1" ht="12" customHeight="1">
      <c r="A712" s="216"/>
      <c r="B712" s="217"/>
      <c r="C712" s="1145" t="s">
        <v>398</v>
      </c>
      <c r="D712" s="1145"/>
      <c r="E712" s="1145"/>
      <c r="F712" s="196"/>
      <c r="G712" s="196"/>
      <c r="H712" s="196"/>
      <c r="I712" s="196"/>
      <c r="J712" s="198"/>
      <c r="K712" s="196"/>
      <c r="L712" s="218">
        <v>820.12</v>
      </c>
      <c r="M712" s="212"/>
      <c r="N712" s="199"/>
      <c r="Z712" s="193"/>
      <c r="AA712" s="200"/>
      <c r="AF712" s="200" t="s">
        <v>398</v>
      </c>
      <c r="AJ712" s="200"/>
      <c r="AL712" s="200"/>
    </row>
    <row r="713" spans="1:38" s="108" customFormat="1" ht="12" customHeight="1">
      <c r="A713" s="194" t="s">
        <v>720</v>
      </c>
      <c r="B713" s="195" t="s">
        <v>1474</v>
      </c>
      <c r="C713" s="1145" t="s">
        <v>1583</v>
      </c>
      <c r="D713" s="1145"/>
      <c r="E713" s="1145"/>
      <c r="F713" s="196" t="s">
        <v>408</v>
      </c>
      <c r="G713" s="196"/>
      <c r="H713" s="196"/>
      <c r="I713" s="256">
        <v>12.1</v>
      </c>
      <c r="J713" s="218">
        <v>4.83</v>
      </c>
      <c r="K713" s="196"/>
      <c r="L713" s="218">
        <v>58.44</v>
      </c>
      <c r="M713" s="196"/>
      <c r="N713" s="199"/>
      <c r="Z713" s="193"/>
      <c r="AA713" s="200" t="s">
        <v>1583</v>
      </c>
      <c r="AF713" s="200"/>
      <c r="AJ713" s="200"/>
      <c r="AL713" s="200"/>
    </row>
    <row r="714" spans="1:38" s="108" customFormat="1" ht="12" customHeight="1">
      <c r="A714" s="216"/>
      <c r="B714" s="217"/>
      <c r="C714" s="1141" t="s">
        <v>409</v>
      </c>
      <c r="D714" s="1141"/>
      <c r="E714" s="1141"/>
      <c r="F714" s="1141"/>
      <c r="G714" s="1141"/>
      <c r="H714" s="1141"/>
      <c r="I714" s="1141"/>
      <c r="J714" s="1141"/>
      <c r="K714" s="1141"/>
      <c r="L714" s="1141"/>
      <c r="M714" s="1141"/>
      <c r="N714" s="1146"/>
      <c r="Z714" s="193"/>
      <c r="AA714" s="200"/>
      <c r="AF714" s="200"/>
      <c r="AG714" s="109" t="s">
        <v>409</v>
      </c>
      <c r="AJ714" s="200"/>
      <c r="AL714" s="200"/>
    </row>
    <row r="715" spans="1:38" s="108" customFormat="1" ht="12" customHeight="1">
      <c r="A715" s="201"/>
      <c r="B715" s="202"/>
      <c r="C715" s="1141" t="s">
        <v>1628</v>
      </c>
      <c r="D715" s="1141"/>
      <c r="E715" s="1141"/>
      <c r="F715" s="1141"/>
      <c r="G715" s="1141"/>
      <c r="H715" s="1141"/>
      <c r="I715" s="1141"/>
      <c r="J715" s="1141"/>
      <c r="K715" s="1141"/>
      <c r="L715" s="1141"/>
      <c r="M715" s="1141"/>
      <c r="N715" s="1146"/>
      <c r="Z715" s="193"/>
      <c r="AA715" s="200"/>
      <c r="AF715" s="200"/>
      <c r="AI715" s="109" t="s">
        <v>1628</v>
      </c>
      <c r="AJ715" s="200"/>
      <c r="AL715" s="200"/>
    </row>
    <row r="716" spans="1:38" s="108" customFormat="1" ht="12" customHeight="1">
      <c r="A716" s="216"/>
      <c r="B716" s="217"/>
      <c r="C716" s="1145" t="s">
        <v>398</v>
      </c>
      <c r="D716" s="1145"/>
      <c r="E716" s="1145"/>
      <c r="F716" s="196"/>
      <c r="G716" s="196"/>
      <c r="H716" s="196"/>
      <c r="I716" s="196"/>
      <c r="J716" s="198"/>
      <c r="K716" s="196"/>
      <c r="L716" s="218">
        <v>58.44</v>
      </c>
      <c r="M716" s="212"/>
      <c r="N716" s="199"/>
      <c r="Z716" s="193"/>
      <c r="AA716" s="200"/>
      <c r="AF716" s="200" t="s">
        <v>398</v>
      </c>
      <c r="AJ716" s="200"/>
      <c r="AL716" s="200"/>
    </row>
    <row r="717" spans="1:38" s="108" customFormat="1" ht="22.5" customHeight="1">
      <c r="A717" s="194" t="s">
        <v>723</v>
      </c>
      <c r="B717" s="195" t="s">
        <v>880</v>
      </c>
      <c r="C717" s="1145" t="s">
        <v>881</v>
      </c>
      <c r="D717" s="1145"/>
      <c r="E717" s="1145"/>
      <c r="F717" s="196" t="s">
        <v>408</v>
      </c>
      <c r="G717" s="196"/>
      <c r="H717" s="196"/>
      <c r="I717" s="223">
        <v>12.342000000000001</v>
      </c>
      <c r="J717" s="218">
        <v>560</v>
      </c>
      <c r="K717" s="196"/>
      <c r="L717" s="222">
        <v>6911.52</v>
      </c>
      <c r="M717" s="196"/>
      <c r="N717" s="199"/>
      <c r="Z717" s="193"/>
      <c r="AA717" s="200" t="s">
        <v>881</v>
      </c>
      <c r="AF717" s="200"/>
      <c r="AJ717" s="200"/>
      <c r="AL717" s="200"/>
    </row>
    <row r="718" spans="1:38" s="108" customFormat="1" ht="12" customHeight="1">
      <c r="A718" s="216"/>
      <c r="B718" s="217"/>
      <c r="C718" s="1141" t="s">
        <v>409</v>
      </c>
      <c r="D718" s="1141"/>
      <c r="E718" s="1141"/>
      <c r="F718" s="1141"/>
      <c r="G718" s="1141"/>
      <c r="H718" s="1141"/>
      <c r="I718" s="1141"/>
      <c r="J718" s="1141"/>
      <c r="K718" s="1141"/>
      <c r="L718" s="1141"/>
      <c r="M718" s="1141"/>
      <c r="N718" s="1146"/>
      <c r="Z718" s="193"/>
      <c r="AA718" s="200"/>
      <c r="AF718" s="200"/>
      <c r="AG718" s="109" t="s">
        <v>409</v>
      </c>
      <c r="AJ718" s="200"/>
      <c r="AL718" s="200"/>
    </row>
    <row r="719" spans="1:38" s="108" customFormat="1" ht="12" customHeight="1">
      <c r="A719" s="216"/>
      <c r="B719" s="217"/>
      <c r="C719" s="1145" t="s">
        <v>398</v>
      </c>
      <c r="D719" s="1145"/>
      <c r="E719" s="1145"/>
      <c r="F719" s="196"/>
      <c r="G719" s="196"/>
      <c r="H719" s="196"/>
      <c r="I719" s="196"/>
      <c r="J719" s="198"/>
      <c r="K719" s="196"/>
      <c r="L719" s="222">
        <v>6911.52</v>
      </c>
      <c r="M719" s="212"/>
      <c r="N719" s="199"/>
      <c r="Z719" s="193"/>
      <c r="AA719" s="200"/>
      <c r="AF719" s="200" t="s">
        <v>398</v>
      </c>
      <c r="AJ719" s="200"/>
      <c r="AL719" s="200"/>
    </row>
    <row r="720" spans="1:38" s="108" customFormat="1" ht="22.5" customHeight="1">
      <c r="A720" s="194" t="s">
        <v>727</v>
      </c>
      <c r="B720" s="195" t="s">
        <v>1580</v>
      </c>
      <c r="C720" s="1145" t="s">
        <v>1581</v>
      </c>
      <c r="D720" s="1145"/>
      <c r="E720" s="1145"/>
      <c r="F720" s="196" t="s">
        <v>444</v>
      </c>
      <c r="G720" s="196"/>
      <c r="H720" s="196"/>
      <c r="I720" s="223">
        <v>0.24199999999999999</v>
      </c>
      <c r="J720" s="198"/>
      <c r="K720" s="196"/>
      <c r="L720" s="198"/>
      <c r="M720" s="196"/>
      <c r="N720" s="199"/>
      <c r="Z720" s="193"/>
      <c r="AA720" s="200" t="s">
        <v>1581</v>
      </c>
      <c r="AF720" s="200"/>
      <c r="AJ720" s="200"/>
      <c r="AL720" s="200"/>
    </row>
    <row r="721" spans="1:38" s="108" customFormat="1" ht="12" customHeight="1">
      <c r="A721" s="201"/>
      <c r="B721" s="202"/>
      <c r="C721" s="1141" t="s">
        <v>2934</v>
      </c>
      <c r="D721" s="1141"/>
      <c r="E721" s="1141"/>
      <c r="F721" s="1141"/>
      <c r="G721" s="1141"/>
      <c r="H721" s="1141"/>
      <c r="I721" s="1141"/>
      <c r="J721" s="1141"/>
      <c r="K721" s="1141"/>
      <c r="L721" s="1141"/>
      <c r="M721" s="1141"/>
      <c r="N721" s="1146"/>
      <c r="Z721" s="193"/>
      <c r="AA721" s="200"/>
      <c r="AF721" s="200"/>
      <c r="AH721" s="109" t="s">
        <v>2934</v>
      </c>
      <c r="AJ721" s="200"/>
      <c r="AL721" s="200"/>
    </row>
    <row r="722" spans="1:38" s="108" customFormat="1" ht="33.75" customHeight="1">
      <c r="A722" s="203"/>
      <c r="B722" s="204" t="s">
        <v>385</v>
      </c>
      <c r="C722" s="1141" t="s">
        <v>386</v>
      </c>
      <c r="D722" s="1141"/>
      <c r="E722" s="1141"/>
      <c r="F722" s="1141"/>
      <c r="G722" s="1141"/>
      <c r="H722" s="1141"/>
      <c r="I722" s="1141"/>
      <c r="J722" s="1141"/>
      <c r="K722" s="1141"/>
      <c r="L722" s="1141"/>
      <c r="M722" s="1141"/>
      <c r="N722" s="1146"/>
      <c r="Z722" s="193"/>
      <c r="AA722" s="200"/>
      <c r="AB722" s="109" t="s">
        <v>386</v>
      </c>
      <c r="AF722" s="200"/>
      <c r="AJ722" s="200"/>
      <c r="AL722" s="200"/>
    </row>
    <row r="723" spans="1:38" s="108" customFormat="1" ht="12">
      <c r="A723" s="205"/>
      <c r="B723" s="206">
        <v>1</v>
      </c>
      <c r="C723" s="1141" t="s">
        <v>446</v>
      </c>
      <c r="D723" s="1141"/>
      <c r="E723" s="1141"/>
      <c r="F723" s="207"/>
      <c r="G723" s="207"/>
      <c r="H723" s="207"/>
      <c r="I723" s="207"/>
      <c r="J723" s="220">
        <v>1526.87</v>
      </c>
      <c r="K723" s="209">
        <v>1.25</v>
      </c>
      <c r="L723" s="208">
        <v>461.88</v>
      </c>
      <c r="M723" s="207"/>
      <c r="N723" s="210"/>
      <c r="Z723" s="193"/>
      <c r="AA723" s="200"/>
      <c r="AC723" s="109" t="s">
        <v>446</v>
      </c>
      <c r="AF723" s="200"/>
      <c r="AJ723" s="200"/>
      <c r="AL723" s="200"/>
    </row>
    <row r="724" spans="1:38" s="108" customFormat="1" ht="12">
      <c r="A724" s="205"/>
      <c r="B724" s="206">
        <v>2</v>
      </c>
      <c r="C724" s="1141" t="s">
        <v>387</v>
      </c>
      <c r="D724" s="1141"/>
      <c r="E724" s="1141"/>
      <c r="F724" s="207"/>
      <c r="G724" s="207"/>
      <c r="H724" s="207"/>
      <c r="I724" s="207"/>
      <c r="J724" s="220">
        <v>2518.58</v>
      </c>
      <c r="K724" s="209">
        <v>1.25</v>
      </c>
      <c r="L724" s="208">
        <v>761.87</v>
      </c>
      <c r="M724" s="207"/>
      <c r="N724" s="210"/>
      <c r="Z724" s="193"/>
      <c r="AA724" s="200"/>
      <c r="AC724" s="109" t="s">
        <v>387</v>
      </c>
      <c r="AF724" s="200"/>
      <c r="AJ724" s="200"/>
      <c r="AL724" s="200"/>
    </row>
    <row r="725" spans="1:38" s="108" customFormat="1" ht="12">
      <c r="A725" s="205"/>
      <c r="B725" s="206">
        <v>3</v>
      </c>
      <c r="C725" s="1141" t="s">
        <v>388</v>
      </c>
      <c r="D725" s="1141"/>
      <c r="E725" s="1141"/>
      <c r="F725" s="207"/>
      <c r="G725" s="207"/>
      <c r="H725" s="207"/>
      <c r="I725" s="207"/>
      <c r="J725" s="208">
        <v>382.14</v>
      </c>
      <c r="K725" s="209">
        <v>1.25</v>
      </c>
      <c r="L725" s="208">
        <v>115.6</v>
      </c>
      <c r="M725" s="207"/>
      <c r="N725" s="210"/>
      <c r="Z725" s="193"/>
      <c r="AA725" s="200"/>
      <c r="AC725" s="109" t="s">
        <v>388</v>
      </c>
      <c r="AF725" s="200"/>
      <c r="AJ725" s="200"/>
      <c r="AL725" s="200"/>
    </row>
    <row r="726" spans="1:38" s="108" customFormat="1" ht="12">
      <c r="A726" s="205"/>
      <c r="B726" s="206">
        <v>4</v>
      </c>
      <c r="C726" s="1141" t="s">
        <v>447</v>
      </c>
      <c r="D726" s="1141"/>
      <c r="E726" s="1141"/>
      <c r="F726" s="207"/>
      <c r="G726" s="207"/>
      <c r="H726" s="207"/>
      <c r="I726" s="207"/>
      <c r="J726" s="208">
        <v>488.42</v>
      </c>
      <c r="K726" s="207"/>
      <c r="L726" s="208">
        <v>118.2</v>
      </c>
      <c r="M726" s="207"/>
      <c r="N726" s="210"/>
      <c r="Z726" s="193"/>
      <c r="AA726" s="200"/>
      <c r="AC726" s="109" t="s">
        <v>447</v>
      </c>
      <c r="AF726" s="200"/>
      <c r="AJ726" s="200"/>
      <c r="AL726" s="200"/>
    </row>
    <row r="727" spans="1:38" s="108" customFormat="1" ht="12">
      <c r="A727" s="205"/>
      <c r="B727" s="204"/>
      <c r="C727" s="1141" t="s">
        <v>448</v>
      </c>
      <c r="D727" s="1141"/>
      <c r="E727" s="1141"/>
      <c r="F727" s="207" t="s">
        <v>390</v>
      </c>
      <c r="G727" s="215">
        <v>179</v>
      </c>
      <c r="H727" s="209">
        <v>1.25</v>
      </c>
      <c r="I727" s="250">
        <v>54.147500000000001</v>
      </c>
      <c r="J727" s="204"/>
      <c r="K727" s="207"/>
      <c r="L727" s="204"/>
      <c r="M727" s="207"/>
      <c r="N727" s="210"/>
      <c r="Z727" s="193"/>
      <c r="AA727" s="200"/>
      <c r="AD727" s="109" t="s">
        <v>448</v>
      </c>
      <c r="AF727" s="200"/>
      <c r="AJ727" s="200"/>
      <c r="AL727" s="200"/>
    </row>
    <row r="728" spans="1:38" s="108" customFormat="1" ht="12">
      <c r="A728" s="205"/>
      <c r="B728" s="204"/>
      <c r="C728" s="1141" t="s">
        <v>389</v>
      </c>
      <c r="D728" s="1141"/>
      <c r="E728" s="1141"/>
      <c r="F728" s="207" t="s">
        <v>390</v>
      </c>
      <c r="G728" s="209">
        <v>28.56</v>
      </c>
      <c r="H728" s="209">
        <v>1.25</v>
      </c>
      <c r="I728" s="250">
        <v>8.6394000000000002</v>
      </c>
      <c r="J728" s="204"/>
      <c r="K728" s="207"/>
      <c r="L728" s="204"/>
      <c r="M728" s="207"/>
      <c r="N728" s="210"/>
      <c r="Z728" s="193"/>
      <c r="AA728" s="200"/>
      <c r="AD728" s="109" t="s">
        <v>389</v>
      </c>
      <c r="AF728" s="200"/>
      <c r="AJ728" s="200"/>
      <c r="AL728" s="200"/>
    </row>
    <row r="729" spans="1:38" s="108" customFormat="1" ht="12" customHeight="1">
      <c r="A729" s="205"/>
      <c r="B729" s="204"/>
      <c r="C729" s="1150" t="s">
        <v>391</v>
      </c>
      <c r="D729" s="1150"/>
      <c r="E729" s="1150"/>
      <c r="F729" s="212"/>
      <c r="G729" s="212"/>
      <c r="H729" s="212"/>
      <c r="I729" s="212"/>
      <c r="J729" s="221">
        <v>4533.87</v>
      </c>
      <c r="K729" s="212"/>
      <c r="L729" s="221">
        <v>1341.95</v>
      </c>
      <c r="M729" s="212"/>
      <c r="N729" s="214"/>
      <c r="Z729" s="193"/>
      <c r="AA729" s="200"/>
      <c r="AE729" s="109" t="s">
        <v>391</v>
      </c>
      <c r="AF729" s="200"/>
      <c r="AJ729" s="200"/>
      <c r="AL729" s="200"/>
    </row>
    <row r="730" spans="1:38" s="108" customFormat="1" ht="12">
      <c r="A730" s="205"/>
      <c r="B730" s="204"/>
      <c r="C730" s="1141" t="s">
        <v>392</v>
      </c>
      <c r="D730" s="1141"/>
      <c r="E730" s="1141"/>
      <c r="F730" s="207"/>
      <c r="G730" s="207"/>
      <c r="H730" s="207"/>
      <c r="I730" s="207"/>
      <c r="J730" s="204"/>
      <c r="K730" s="207"/>
      <c r="L730" s="208">
        <v>577.48</v>
      </c>
      <c r="M730" s="207"/>
      <c r="N730" s="210"/>
      <c r="Z730" s="193"/>
      <c r="AA730" s="200"/>
      <c r="AD730" s="109" t="s">
        <v>392</v>
      </c>
      <c r="AF730" s="200"/>
      <c r="AJ730" s="200"/>
      <c r="AL730" s="200"/>
    </row>
    <row r="731" spans="1:38" s="108" customFormat="1" ht="33.75" customHeight="1">
      <c r="A731" s="205"/>
      <c r="B731" s="204" t="s">
        <v>576</v>
      </c>
      <c r="C731" s="1141" t="s">
        <v>577</v>
      </c>
      <c r="D731" s="1141"/>
      <c r="E731" s="1141"/>
      <c r="F731" s="207" t="s">
        <v>395</v>
      </c>
      <c r="G731" s="215">
        <v>102</v>
      </c>
      <c r="H731" s="207"/>
      <c r="I731" s="215">
        <v>102</v>
      </c>
      <c r="J731" s="204"/>
      <c r="K731" s="207"/>
      <c r="L731" s="208">
        <v>589.03</v>
      </c>
      <c r="M731" s="207"/>
      <c r="N731" s="210"/>
      <c r="Z731" s="193"/>
      <c r="AA731" s="200"/>
      <c r="AD731" s="109" t="s">
        <v>577</v>
      </c>
      <c r="AF731" s="200"/>
      <c r="AJ731" s="200"/>
      <c r="AL731" s="200"/>
    </row>
    <row r="732" spans="1:38" s="108" customFormat="1" ht="33.75" customHeight="1">
      <c r="A732" s="205"/>
      <c r="B732" s="204" t="s">
        <v>578</v>
      </c>
      <c r="C732" s="1141" t="s">
        <v>579</v>
      </c>
      <c r="D732" s="1141"/>
      <c r="E732" s="1141"/>
      <c r="F732" s="207" t="s">
        <v>395</v>
      </c>
      <c r="G732" s="215">
        <v>58</v>
      </c>
      <c r="H732" s="207"/>
      <c r="I732" s="215">
        <v>58</v>
      </c>
      <c r="J732" s="204"/>
      <c r="K732" s="207"/>
      <c r="L732" s="208">
        <v>334.94</v>
      </c>
      <c r="M732" s="207"/>
      <c r="N732" s="210"/>
      <c r="Z732" s="193"/>
      <c r="AA732" s="200"/>
      <c r="AD732" s="109" t="s">
        <v>579</v>
      </c>
      <c r="AF732" s="200"/>
      <c r="AJ732" s="200"/>
      <c r="AL732" s="200"/>
    </row>
    <row r="733" spans="1:38" s="108" customFormat="1" ht="12" customHeight="1">
      <c r="A733" s="216"/>
      <c r="B733" s="217"/>
      <c r="C733" s="1145" t="s">
        <v>398</v>
      </c>
      <c r="D733" s="1145"/>
      <c r="E733" s="1145"/>
      <c r="F733" s="196"/>
      <c r="G733" s="196"/>
      <c r="H733" s="196"/>
      <c r="I733" s="196"/>
      <c r="J733" s="198"/>
      <c r="K733" s="196"/>
      <c r="L733" s="222">
        <v>2265.92</v>
      </c>
      <c r="M733" s="212"/>
      <c r="N733" s="199"/>
      <c r="Z733" s="193"/>
      <c r="AA733" s="200"/>
      <c r="AF733" s="200" t="s">
        <v>398</v>
      </c>
      <c r="AJ733" s="200"/>
      <c r="AL733" s="200"/>
    </row>
    <row r="734" spans="1:38" s="108" customFormat="1" ht="22.5" customHeight="1">
      <c r="A734" s="194" t="s">
        <v>731</v>
      </c>
      <c r="B734" s="195" t="s">
        <v>520</v>
      </c>
      <c r="C734" s="1145" t="s">
        <v>521</v>
      </c>
      <c r="D734" s="1145"/>
      <c r="E734" s="1145"/>
      <c r="F734" s="196" t="s">
        <v>408</v>
      </c>
      <c r="G734" s="196"/>
      <c r="H734" s="196"/>
      <c r="I734" s="223">
        <v>24.562999999999999</v>
      </c>
      <c r="J734" s="218">
        <v>592.76</v>
      </c>
      <c r="K734" s="196"/>
      <c r="L734" s="222">
        <v>14559.96</v>
      </c>
      <c r="M734" s="196"/>
      <c r="N734" s="199"/>
      <c r="Z734" s="193"/>
      <c r="AA734" s="200" t="s">
        <v>521</v>
      </c>
      <c r="AF734" s="200"/>
      <c r="AJ734" s="200"/>
      <c r="AL734" s="200"/>
    </row>
    <row r="735" spans="1:38" s="108" customFormat="1" ht="12" customHeight="1">
      <c r="A735" s="216"/>
      <c r="B735" s="217"/>
      <c r="C735" s="1141" t="s">
        <v>409</v>
      </c>
      <c r="D735" s="1141"/>
      <c r="E735" s="1141"/>
      <c r="F735" s="1141"/>
      <c r="G735" s="1141"/>
      <c r="H735" s="1141"/>
      <c r="I735" s="1141"/>
      <c r="J735" s="1141"/>
      <c r="K735" s="1141"/>
      <c r="L735" s="1141"/>
      <c r="M735" s="1141"/>
      <c r="N735" s="1146"/>
      <c r="Z735" s="193"/>
      <c r="AA735" s="200"/>
      <c r="AF735" s="200"/>
      <c r="AG735" s="109" t="s">
        <v>409</v>
      </c>
      <c r="AJ735" s="200"/>
      <c r="AL735" s="200"/>
    </row>
    <row r="736" spans="1:38" s="108" customFormat="1" ht="12" customHeight="1">
      <c r="A736" s="216"/>
      <c r="B736" s="217"/>
      <c r="C736" s="1145" t="s">
        <v>398</v>
      </c>
      <c r="D736" s="1145"/>
      <c r="E736" s="1145"/>
      <c r="F736" s="196"/>
      <c r="G736" s="196"/>
      <c r="H736" s="196"/>
      <c r="I736" s="196"/>
      <c r="J736" s="198"/>
      <c r="K736" s="196"/>
      <c r="L736" s="222">
        <v>14559.96</v>
      </c>
      <c r="M736" s="212"/>
      <c r="N736" s="199"/>
      <c r="Z736" s="193"/>
      <c r="AA736" s="200"/>
      <c r="AF736" s="200" t="s">
        <v>398</v>
      </c>
      <c r="AJ736" s="200"/>
      <c r="AL736" s="200"/>
    </row>
    <row r="737" spans="1:38" s="108" customFormat="1" ht="12" customHeight="1">
      <c r="A737" s="194" t="s">
        <v>735</v>
      </c>
      <c r="B737" s="195" t="s">
        <v>1474</v>
      </c>
      <c r="C737" s="1145" t="s">
        <v>1583</v>
      </c>
      <c r="D737" s="1145"/>
      <c r="E737" s="1145"/>
      <c r="F737" s="196" t="s">
        <v>408</v>
      </c>
      <c r="G737" s="196"/>
      <c r="H737" s="196"/>
      <c r="I737" s="256">
        <v>24.2</v>
      </c>
      <c r="J737" s="218">
        <v>4.83</v>
      </c>
      <c r="K737" s="196"/>
      <c r="L737" s="218">
        <v>116.89</v>
      </c>
      <c r="M737" s="196"/>
      <c r="N737" s="199"/>
      <c r="Z737" s="193"/>
      <c r="AA737" s="200" t="s">
        <v>1583</v>
      </c>
      <c r="AF737" s="200"/>
      <c r="AJ737" s="200"/>
      <c r="AL737" s="200"/>
    </row>
    <row r="738" spans="1:38" s="108" customFormat="1" ht="12" customHeight="1">
      <c r="A738" s="216"/>
      <c r="B738" s="217"/>
      <c r="C738" s="1141" t="s">
        <v>409</v>
      </c>
      <c r="D738" s="1141"/>
      <c r="E738" s="1141"/>
      <c r="F738" s="1141"/>
      <c r="G738" s="1141"/>
      <c r="H738" s="1141"/>
      <c r="I738" s="1141"/>
      <c r="J738" s="1141"/>
      <c r="K738" s="1141"/>
      <c r="L738" s="1141"/>
      <c r="M738" s="1141"/>
      <c r="N738" s="1146"/>
      <c r="Z738" s="193"/>
      <c r="AA738" s="200"/>
      <c r="AF738" s="200"/>
      <c r="AG738" s="109" t="s">
        <v>409</v>
      </c>
      <c r="AJ738" s="200"/>
      <c r="AL738" s="200"/>
    </row>
    <row r="739" spans="1:38" s="108" customFormat="1" ht="12" customHeight="1">
      <c r="A739" s="201"/>
      <c r="B739" s="202"/>
      <c r="C739" s="1141" t="s">
        <v>1628</v>
      </c>
      <c r="D739" s="1141"/>
      <c r="E739" s="1141"/>
      <c r="F739" s="1141"/>
      <c r="G739" s="1141"/>
      <c r="H739" s="1141"/>
      <c r="I739" s="1141"/>
      <c r="J739" s="1141"/>
      <c r="K739" s="1141"/>
      <c r="L739" s="1141"/>
      <c r="M739" s="1141"/>
      <c r="N739" s="1146"/>
      <c r="Z739" s="193"/>
      <c r="AA739" s="200"/>
      <c r="AF739" s="200"/>
      <c r="AI739" s="109" t="s">
        <v>1628</v>
      </c>
      <c r="AJ739" s="200"/>
      <c r="AL739" s="200"/>
    </row>
    <row r="740" spans="1:38" s="108" customFormat="1" ht="12" customHeight="1">
      <c r="A740" s="216"/>
      <c r="B740" s="217"/>
      <c r="C740" s="1145" t="s">
        <v>398</v>
      </c>
      <c r="D740" s="1145"/>
      <c r="E740" s="1145"/>
      <c r="F740" s="196"/>
      <c r="G740" s="196"/>
      <c r="H740" s="196"/>
      <c r="I740" s="196"/>
      <c r="J740" s="198"/>
      <c r="K740" s="196"/>
      <c r="L740" s="218">
        <v>116.89</v>
      </c>
      <c r="M740" s="212"/>
      <c r="N740" s="199"/>
      <c r="Z740" s="193"/>
      <c r="AA740" s="200"/>
      <c r="AF740" s="200" t="s">
        <v>398</v>
      </c>
      <c r="AJ740" s="200"/>
      <c r="AL740" s="200"/>
    </row>
    <row r="741" spans="1:38" s="108" customFormat="1" ht="12" customHeight="1">
      <c r="A741" s="194" t="s">
        <v>739</v>
      </c>
      <c r="B741" s="195" t="s">
        <v>1585</v>
      </c>
      <c r="C741" s="1145" t="s">
        <v>1586</v>
      </c>
      <c r="D741" s="1145"/>
      <c r="E741" s="1145"/>
      <c r="F741" s="196" t="s">
        <v>472</v>
      </c>
      <c r="G741" s="196"/>
      <c r="H741" s="196"/>
      <c r="I741" s="223">
        <v>0.38900000000000001</v>
      </c>
      <c r="J741" s="222">
        <v>7200</v>
      </c>
      <c r="K741" s="196"/>
      <c r="L741" s="222">
        <v>2800.8</v>
      </c>
      <c r="M741" s="196"/>
      <c r="N741" s="199"/>
      <c r="Z741" s="193"/>
      <c r="AA741" s="200" t="s">
        <v>1586</v>
      </c>
      <c r="AF741" s="200"/>
      <c r="AJ741" s="200"/>
      <c r="AL741" s="200"/>
    </row>
    <row r="742" spans="1:38" s="108" customFormat="1" ht="12" customHeight="1">
      <c r="A742" s="216"/>
      <c r="B742" s="217"/>
      <c r="C742" s="1141" t="s">
        <v>409</v>
      </c>
      <c r="D742" s="1141"/>
      <c r="E742" s="1141"/>
      <c r="F742" s="1141"/>
      <c r="G742" s="1141"/>
      <c r="H742" s="1141"/>
      <c r="I742" s="1141"/>
      <c r="J742" s="1141"/>
      <c r="K742" s="1141"/>
      <c r="L742" s="1141"/>
      <c r="M742" s="1141"/>
      <c r="N742" s="1146"/>
      <c r="Z742" s="193"/>
      <c r="AA742" s="200"/>
      <c r="AF742" s="200"/>
      <c r="AG742" s="109" t="s">
        <v>409</v>
      </c>
      <c r="AJ742" s="200"/>
      <c r="AL742" s="200"/>
    </row>
    <row r="743" spans="1:38" s="108" customFormat="1" ht="12" customHeight="1">
      <c r="A743" s="216"/>
      <c r="B743" s="217"/>
      <c r="C743" s="1145" t="s">
        <v>398</v>
      </c>
      <c r="D743" s="1145"/>
      <c r="E743" s="1145"/>
      <c r="F743" s="196"/>
      <c r="G743" s="196"/>
      <c r="H743" s="196"/>
      <c r="I743" s="196"/>
      <c r="J743" s="198"/>
      <c r="K743" s="196"/>
      <c r="L743" s="222">
        <v>2800.8</v>
      </c>
      <c r="M743" s="212"/>
      <c r="N743" s="199"/>
      <c r="Z743" s="193"/>
      <c r="AA743" s="200"/>
      <c r="AF743" s="200" t="s">
        <v>398</v>
      </c>
      <c r="AJ743" s="200"/>
      <c r="AL743" s="200"/>
    </row>
    <row r="744" spans="1:38" s="108" customFormat="1" ht="1.5" customHeight="1">
      <c r="A744" s="224"/>
      <c r="B744" s="217"/>
      <c r="C744" s="217"/>
      <c r="D744" s="217"/>
      <c r="E744" s="217"/>
      <c r="F744" s="225"/>
      <c r="G744" s="225"/>
      <c r="H744" s="225"/>
      <c r="I744" s="225"/>
      <c r="J744" s="226"/>
      <c r="K744" s="225"/>
      <c r="L744" s="226"/>
      <c r="M744" s="207"/>
      <c r="N744" s="226"/>
      <c r="Z744" s="193"/>
      <c r="AA744" s="200"/>
      <c r="AF744" s="200"/>
      <c r="AJ744" s="200"/>
      <c r="AL744" s="200"/>
    </row>
    <row r="745" spans="1:38" s="108" customFormat="1" ht="12" customHeight="1">
      <c r="A745" s="227"/>
      <c r="B745" s="198"/>
      <c r="C745" s="1145" t="s">
        <v>2935</v>
      </c>
      <c r="D745" s="1145"/>
      <c r="E745" s="1145"/>
      <c r="F745" s="1145"/>
      <c r="G745" s="1145"/>
      <c r="H745" s="1145"/>
      <c r="I745" s="1145"/>
      <c r="J745" s="1145"/>
      <c r="K745" s="1145"/>
      <c r="L745" s="228"/>
      <c r="M745" s="229"/>
      <c r="N745" s="230"/>
      <c r="Z745" s="193"/>
      <c r="AA745" s="200"/>
      <c r="AF745" s="200"/>
      <c r="AJ745" s="200" t="s">
        <v>2935</v>
      </c>
      <c r="AL745" s="200"/>
    </row>
    <row r="746" spans="1:38" s="108" customFormat="1" ht="12" customHeight="1">
      <c r="A746" s="231"/>
      <c r="B746" s="204"/>
      <c r="C746" s="1141" t="s">
        <v>416</v>
      </c>
      <c r="D746" s="1141"/>
      <c r="E746" s="1141"/>
      <c r="F746" s="1141"/>
      <c r="G746" s="1141"/>
      <c r="H746" s="1141"/>
      <c r="I746" s="1141"/>
      <c r="J746" s="1141"/>
      <c r="K746" s="1141"/>
      <c r="L746" s="232">
        <v>37556.959999999999</v>
      </c>
      <c r="M746" s="233"/>
      <c r="N746" s="234"/>
      <c r="Z746" s="193"/>
      <c r="AA746" s="200"/>
      <c r="AF746" s="200"/>
      <c r="AJ746" s="200"/>
      <c r="AK746" s="109" t="s">
        <v>416</v>
      </c>
      <c r="AL746" s="200"/>
    </row>
    <row r="747" spans="1:38" s="108" customFormat="1" ht="12" customHeight="1">
      <c r="A747" s="231"/>
      <c r="B747" s="204"/>
      <c r="C747" s="1141" t="s">
        <v>417</v>
      </c>
      <c r="D747" s="1141"/>
      <c r="E747" s="1141"/>
      <c r="F747" s="1141"/>
      <c r="G747" s="1141"/>
      <c r="H747" s="1141"/>
      <c r="I747" s="1141"/>
      <c r="J747" s="1141"/>
      <c r="K747" s="1141"/>
      <c r="L747" s="236"/>
      <c r="M747" s="233"/>
      <c r="N747" s="234"/>
      <c r="Z747" s="193"/>
      <c r="AA747" s="200"/>
      <c r="AF747" s="200"/>
      <c r="AJ747" s="200"/>
      <c r="AK747" s="109" t="s">
        <v>417</v>
      </c>
      <c r="AL747" s="200"/>
    </row>
    <row r="748" spans="1:38" s="108" customFormat="1" ht="12" customHeight="1">
      <c r="A748" s="231"/>
      <c r="B748" s="204"/>
      <c r="C748" s="1141" t="s">
        <v>488</v>
      </c>
      <c r="D748" s="1141"/>
      <c r="E748" s="1141"/>
      <c r="F748" s="1141"/>
      <c r="G748" s="1141"/>
      <c r="H748" s="1141"/>
      <c r="I748" s="1141"/>
      <c r="J748" s="1141"/>
      <c r="K748" s="1141"/>
      <c r="L748" s="232">
        <v>2358.11</v>
      </c>
      <c r="M748" s="233"/>
      <c r="N748" s="234"/>
      <c r="Z748" s="193"/>
      <c r="AA748" s="200"/>
      <c r="AF748" s="200"/>
      <c r="AJ748" s="200"/>
      <c r="AK748" s="109" t="s">
        <v>488</v>
      </c>
      <c r="AL748" s="200"/>
    </row>
    <row r="749" spans="1:38" s="108" customFormat="1" ht="12" customHeight="1">
      <c r="A749" s="231"/>
      <c r="B749" s="204"/>
      <c r="C749" s="1141" t="s">
        <v>418</v>
      </c>
      <c r="D749" s="1141"/>
      <c r="E749" s="1141"/>
      <c r="F749" s="1141"/>
      <c r="G749" s="1141"/>
      <c r="H749" s="1141"/>
      <c r="I749" s="1141"/>
      <c r="J749" s="1141"/>
      <c r="K749" s="1141"/>
      <c r="L749" s="232">
        <v>4024.35</v>
      </c>
      <c r="M749" s="233"/>
      <c r="N749" s="234"/>
      <c r="Z749" s="193"/>
      <c r="AA749" s="200"/>
      <c r="AF749" s="200"/>
      <c r="AJ749" s="200"/>
      <c r="AK749" s="109" t="s">
        <v>418</v>
      </c>
      <c r="AL749" s="200"/>
    </row>
    <row r="750" spans="1:38" s="108" customFormat="1" ht="12" customHeight="1">
      <c r="A750" s="231"/>
      <c r="B750" s="204"/>
      <c r="C750" s="1141" t="s">
        <v>419</v>
      </c>
      <c r="D750" s="1141"/>
      <c r="E750" s="1141"/>
      <c r="F750" s="1141"/>
      <c r="G750" s="1141"/>
      <c r="H750" s="1141"/>
      <c r="I750" s="1141"/>
      <c r="J750" s="1141"/>
      <c r="K750" s="1141"/>
      <c r="L750" s="257">
        <v>487.73</v>
      </c>
      <c r="M750" s="233"/>
      <c r="N750" s="234"/>
      <c r="Z750" s="193"/>
      <c r="AA750" s="200"/>
      <c r="AF750" s="200"/>
      <c r="AJ750" s="200"/>
      <c r="AK750" s="109" t="s">
        <v>419</v>
      </c>
      <c r="AL750" s="200"/>
    </row>
    <row r="751" spans="1:38" s="108" customFormat="1" ht="12" customHeight="1">
      <c r="A751" s="231"/>
      <c r="B751" s="204"/>
      <c r="C751" s="1141" t="s">
        <v>420</v>
      </c>
      <c r="D751" s="1141"/>
      <c r="E751" s="1141"/>
      <c r="F751" s="1141"/>
      <c r="G751" s="1141"/>
      <c r="H751" s="1141"/>
      <c r="I751" s="1141"/>
      <c r="J751" s="1141"/>
      <c r="K751" s="1141"/>
      <c r="L751" s="232">
        <v>31174.5</v>
      </c>
      <c r="M751" s="233"/>
      <c r="N751" s="234"/>
      <c r="Z751" s="193"/>
      <c r="AA751" s="200"/>
      <c r="AF751" s="200"/>
      <c r="AJ751" s="200"/>
      <c r="AK751" s="109" t="s">
        <v>420</v>
      </c>
      <c r="AL751" s="200"/>
    </row>
    <row r="752" spans="1:38" s="108" customFormat="1" ht="12" customHeight="1">
      <c r="A752" s="231"/>
      <c r="B752" s="204"/>
      <c r="C752" s="1141" t="s">
        <v>421</v>
      </c>
      <c r="D752" s="1141"/>
      <c r="E752" s="1141"/>
      <c r="F752" s="1141"/>
      <c r="G752" s="1141"/>
      <c r="H752" s="1141"/>
      <c r="I752" s="1141"/>
      <c r="J752" s="1141"/>
      <c r="K752" s="1141"/>
      <c r="L752" s="232">
        <v>42462.559999999998</v>
      </c>
      <c r="M752" s="233"/>
      <c r="N752" s="234"/>
      <c r="Z752" s="193"/>
      <c r="AA752" s="200"/>
      <c r="AF752" s="200"/>
      <c r="AJ752" s="200"/>
      <c r="AK752" s="109" t="s">
        <v>421</v>
      </c>
      <c r="AL752" s="200"/>
    </row>
    <row r="753" spans="1:38" s="108" customFormat="1" ht="12" customHeight="1">
      <c r="A753" s="231"/>
      <c r="B753" s="204"/>
      <c r="C753" s="1141" t="s">
        <v>417</v>
      </c>
      <c r="D753" s="1141"/>
      <c r="E753" s="1141"/>
      <c r="F753" s="1141"/>
      <c r="G753" s="1141"/>
      <c r="H753" s="1141"/>
      <c r="I753" s="1141"/>
      <c r="J753" s="1141"/>
      <c r="K753" s="1141"/>
      <c r="L753" s="236"/>
      <c r="M753" s="233"/>
      <c r="N753" s="234"/>
      <c r="Z753" s="193"/>
      <c r="AA753" s="200"/>
      <c r="AF753" s="200"/>
      <c r="AJ753" s="200"/>
      <c r="AK753" s="109" t="s">
        <v>417</v>
      </c>
      <c r="AL753" s="200"/>
    </row>
    <row r="754" spans="1:38" s="108" customFormat="1" ht="12" customHeight="1">
      <c r="A754" s="231"/>
      <c r="B754" s="204"/>
      <c r="C754" s="1141" t="s">
        <v>489</v>
      </c>
      <c r="D754" s="1141"/>
      <c r="E754" s="1141"/>
      <c r="F754" s="1141"/>
      <c r="G754" s="1141"/>
      <c r="H754" s="1141"/>
      <c r="I754" s="1141"/>
      <c r="J754" s="1141"/>
      <c r="K754" s="1141"/>
      <c r="L754" s="232">
        <v>2358.11</v>
      </c>
      <c r="M754" s="233"/>
      <c r="N754" s="234"/>
      <c r="Z754" s="193"/>
      <c r="AA754" s="200"/>
      <c r="AF754" s="200"/>
      <c r="AJ754" s="200"/>
      <c r="AK754" s="109" t="s">
        <v>489</v>
      </c>
      <c r="AL754" s="200"/>
    </row>
    <row r="755" spans="1:38" s="108" customFormat="1" ht="12" customHeight="1">
      <c r="A755" s="231"/>
      <c r="B755" s="204"/>
      <c r="C755" s="1141" t="s">
        <v>490</v>
      </c>
      <c r="D755" s="1141"/>
      <c r="E755" s="1141"/>
      <c r="F755" s="1141"/>
      <c r="G755" s="1141"/>
      <c r="H755" s="1141"/>
      <c r="I755" s="1141"/>
      <c r="J755" s="1141"/>
      <c r="K755" s="1141"/>
      <c r="L755" s="232">
        <v>4024.35</v>
      </c>
      <c r="M755" s="233"/>
      <c r="N755" s="234"/>
      <c r="Z755" s="193"/>
      <c r="AA755" s="200"/>
      <c r="AF755" s="200"/>
      <c r="AJ755" s="200"/>
      <c r="AK755" s="109" t="s">
        <v>490</v>
      </c>
      <c r="AL755" s="200"/>
    </row>
    <row r="756" spans="1:38" s="108" customFormat="1" ht="12" customHeight="1">
      <c r="A756" s="231"/>
      <c r="B756" s="204"/>
      <c r="C756" s="1141" t="s">
        <v>491</v>
      </c>
      <c r="D756" s="1141"/>
      <c r="E756" s="1141"/>
      <c r="F756" s="1141"/>
      <c r="G756" s="1141"/>
      <c r="H756" s="1141"/>
      <c r="I756" s="1141"/>
      <c r="J756" s="1141"/>
      <c r="K756" s="1141"/>
      <c r="L756" s="257">
        <v>487.73</v>
      </c>
      <c r="M756" s="233"/>
      <c r="N756" s="234"/>
      <c r="Z756" s="193"/>
      <c r="AA756" s="200"/>
      <c r="AF756" s="200"/>
      <c r="AJ756" s="200"/>
      <c r="AK756" s="109" t="s">
        <v>491</v>
      </c>
      <c r="AL756" s="200"/>
    </row>
    <row r="757" spans="1:38" s="108" customFormat="1" ht="12" customHeight="1">
      <c r="A757" s="231"/>
      <c r="B757" s="204"/>
      <c r="C757" s="1141" t="s">
        <v>492</v>
      </c>
      <c r="D757" s="1141"/>
      <c r="E757" s="1141"/>
      <c r="F757" s="1141"/>
      <c r="G757" s="1141"/>
      <c r="H757" s="1141"/>
      <c r="I757" s="1141"/>
      <c r="J757" s="1141"/>
      <c r="K757" s="1141"/>
      <c r="L757" s="232">
        <v>31174.5</v>
      </c>
      <c r="M757" s="233"/>
      <c r="N757" s="234"/>
      <c r="Z757" s="193"/>
      <c r="AA757" s="200"/>
      <c r="AF757" s="200"/>
      <c r="AJ757" s="200"/>
      <c r="AK757" s="109" t="s">
        <v>492</v>
      </c>
      <c r="AL757" s="200"/>
    </row>
    <row r="758" spans="1:38" s="108" customFormat="1" ht="12" customHeight="1">
      <c r="A758" s="231"/>
      <c r="B758" s="204"/>
      <c r="C758" s="1141" t="s">
        <v>493</v>
      </c>
      <c r="D758" s="1141"/>
      <c r="E758" s="1141"/>
      <c r="F758" s="1141"/>
      <c r="G758" s="1141"/>
      <c r="H758" s="1141"/>
      <c r="I758" s="1141"/>
      <c r="J758" s="1141"/>
      <c r="K758" s="1141"/>
      <c r="L758" s="232">
        <v>3109.97</v>
      </c>
      <c r="M758" s="233"/>
      <c r="N758" s="234"/>
      <c r="Z758" s="193"/>
      <c r="AA758" s="200"/>
      <c r="AF758" s="200"/>
      <c r="AJ758" s="200"/>
      <c r="AK758" s="109" t="s">
        <v>493</v>
      </c>
      <c r="AL758" s="200"/>
    </row>
    <row r="759" spans="1:38" s="108" customFormat="1" ht="12" customHeight="1">
      <c r="A759" s="231"/>
      <c r="B759" s="204"/>
      <c r="C759" s="1141" t="s">
        <v>494</v>
      </c>
      <c r="D759" s="1141"/>
      <c r="E759" s="1141"/>
      <c r="F759" s="1141"/>
      <c r="G759" s="1141"/>
      <c r="H759" s="1141"/>
      <c r="I759" s="1141"/>
      <c r="J759" s="1141"/>
      <c r="K759" s="1141"/>
      <c r="L759" s="232">
        <v>1795.63</v>
      </c>
      <c r="M759" s="233"/>
      <c r="N759" s="234"/>
      <c r="Z759" s="193"/>
      <c r="AA759" s="200"/>
      <c r="AF759" s="200"/>
      <c r="AJ759" s="200"/>
      <c r="AK759" s="109" t="s">
        <v>494</v>
      </c>
      <c r="AL759" s="200"/>
    </row>
    <row r="760" spans="1:38" s="108" customFormat="1" ht="12" customHeight="1">
      <c r="A760" s="231"/>
      <c r="B760" s="204"/>
      <c r="C760" s="1141" t="s">
        <v>431</v>
      </c>
      <c r="D760" s="1141"/>
      <c r="E760" s="1141"/>
      <c r="F760" s="1141"/>
      <c r="G760" s="1141"/>
      <c r="H760" s="1141"/>
      <c r="I760" s="1141"/>
      <c r="J760" s="1141"/>
      <c r="K760" s="1141"/>
      <c r="L760" s="232">
        <v>2845.84</v>
      </c>
      <c r="M760" s="233"/>
      <c r="N760" s="234"/>
      <c r="Z760" s="193"/>
      <c r="AA760" s="200"/>
      <c r="AF760" s="200"/>
      <c r="AJ760" s="200"/>
      <c r="AK760" s="109" t="s">
        <v>431</v>
      </c>
      <c r="AL760" s="200"/>
    </row>
    <row r="761" spans="1:38" s="108" customFormat="1" ht="12" customHeight="1">
      <c r="A761" s="231"/>
      <c r="B761" s="204"/>
      <c r="C761" s="1141" t="s">
        <v>432</v>
      </c>
      <c r="D761" s="1141"/>
      <c r="E761" s="1141"/>
      <c r="F761" s="1141"/>
      <c r="G761" s="1141"/>
      <c r="H761" s="1141"/>
      <c r="I761" s="1141"/>
      <c r="J761" s="1141"/>
      <c r="K761" s="1141"/>
      <c r="L761" s="232">
        <v>3109.97</v>
      </c>
      <c r="M761" s="233"/>
      <c r="N761" s="234"/>
      <c r="Z761" s="193"/>
      <c r="AA761" s="200"/>
      <c r="AF761" s="200"/>
      <c r="AJ761" s="200"/>
      <c r="AK761" s="109" t="s">
        <v>432</v>
      </c>
      <c r="AL761" s="200"/>
    </row>
    <row r="762" spans="1:38" s="108" customFormat="1" ht="12" customHeight="1">
      <c r="A762" s="231"/>
      <c r="B762" s="204"/>
      <c r="C762" s="1141" t="s">
        <v>433</v>
      </c>
      <c r="D762" s="1141"/>
      <c r="E762" s="1141"/>
      <c r="F762" s="1141"/>
      <c r="G762" s="1141"/>
      <c r="H762" s="1141"/>
      <c r="I762" s="1141"/>
      <c r="J762" s="1141"/>
      <c r="K762" s="1141"/>
      <c r="L762" s="232">
        <v>1795.63</v>
      </c>
      <c r="M762" s="233"/>
      <c r="N762" s="234"/>
      <c r="Z762" s="193"/>
      <c r="AA762" s="200"/>
      <c r="AF762" s="200"/>
      <c r="AJ762" s="200"/>
      <c r="AK762" s="109" t="s">
        <v>433</v>
      </c>
      <c r="AL762" s="200"/>
    </row>
    <row r="763" spans="1:38" s="108" customFormat="1" ht="12" customHeight="1">
      <c r="A763" s="231"/>
      <c r="B763" s="226"/>
      <c r="C763" s="1142" t="s">
        <v>2936</v>
      </c>
      <c r="D763" s="1142"/>
      <c r="E763" s="1142"/>
      <c r="F763" s="1142"/>
      <c r="G763" s="1142"/>
      <c r="H763" s="1142"/>
      <c r="I763" s="1142"/>
      <c r="J763" s="1142"/>
      <c r="K763" s="1142"/>
      <c r="L763" s="239">
        <v>42462.559999999998</v>
      </c>
      <c r="M763" s="240"/>
      <c r="N763" s="253"/>
      <c r="Z763" s="193"/>
      <c r="AA763" s="200"/>
      <c r="AF763" s="200"/>
      <c r="AJ763" s="200"/>
      <c r="AL763" s="200" t="s">
        <v>2936</v>
      </c>
    </row>
    <row r="764" spans="1:38" s="108" customFormat="1" ht="12" customHeight="1">
      <c r="A764" s="1089" t="s">
        <v>2937</v>
      </c>
      <c r="B764" s="1090"/>
      <c r="C764" s="1090"/>
      <c r="D764" s="1090"/>
      <c r="E764" s="1090"/>
      <c r="F764" s="1090"/>
      <c r="G764" s="1090"/>
      <c r="H764" s="1090"/>
      <c r="I764" s="1090"/>
      <c r="J764" s="1090"/>
      <c r="K764" s="1090"/>
      <c r="L764" s="1090"/>
      <c r="M764" s="1090"/>
      <c r="N764" s="1095"/>
      <c r="Z764" s="193" t="s">
        <v>2937</v>
      </c>
      <c r="AA764" s="200"/>
      <c r="AF764" s="200"/>
      <c r="AJ764" s="200"/>
      <c r="AL764" s="200"/>
    </row>
    <row r="765" spans="1:38" s="108" customFormat="1" ht="56.25" customHeight="1">
      <c r="A765" s="194" t="s">
        <v>744</v>
      </c>
      <c r="B765" s="195" t="s">
        <v>1597</v>
      </c>
      <c r="C765" s="1145" t="s">
        <v>1598</v>
      </c>
      <c r="D765" s="1145"/>
      <c r="E765" s="1145"/>
      <c r="F765" s="196" t="s">
        <v>539</v>
      </c>
      <c r="G765" s="196"/>
      <c r="H765" s="196"/>
      <c r="I765" s="223">
        <v>2.0110000000000001</v>
      </c>
      <c r="J765" s="198"/>
      <c r="K765" s="196"/>
      <c r="L765" s="198"/>
      <c r="M765" s="196"/>
      <c r="N765" s="199"/>
      <c r="Z765" s="193"/>
      <c r="AA765" s="200" t="s">
        <v>1598</v>
      </c>
      <c r="AF765" s="200"/>
      <c r="AJ765" s="200"/>
      <c r="AL765" s="200"/>
    </row>
    <row r="766" spans="1:38" s="108" customFormat="1" ht="12" customHeight="1">
      <c r="A766" s="201"/>
      <c r="B766" s="202"/>
      <c r="C766" s="1141" t="s">
        <v>2938</v>
      </c>
      <c r="D766" s="1141"/>
      <c r="E766" s="1141"/>
      <c r="F766" s="1141"/>
      <c r="G766" s="1141"/>
      <c r="H766" s="1141"/>
      <c r="I766" s="1141"/>
      <c r="J766" s="1141"/>
      <c r="K766" s="1141"/>
      <c r="L766" s="1141"/>
      <c r="M766" s="1141"/>
      <c r="N766" s="1146"/>
      <c r="Z766" s="193"/>
      <c r="AA766" s="200"/>
      <c r="AF766" s="200"/>
      <c r="AH766" s="109" t="s">
        <v>2938</v>
      </c>
      <c r="AJ766" s="200"/>
      <c r="AL766" s="200"/>
    </row>
    <row r="767" spans="1:38" s="108" customFormat="1" ht="33.75" customHeight="1">
      <c r="A767" s="203"/>
      <c r="B767" s="204" t="s">
        <v>385</v>
      </c>
      <c r="C767" s="1141" t="s">
        <v>386</v>
      </c>
      <c r="D767" s="1141"/>
      <c r="E767" s="1141"/>
      <c r="F767" s="1141"/>
      <c r="G767" s="1141"/>
      <c r="H767" s="1141"/>
      <c r="I767" s="1141"/>
      <c r="J767" s="1141"/>
      <c r="K767" s="1141"/>
      <c r="L767" s="1141"/>
      <c r="M767" s="1141"/>
      <c r="N767" s="1146"/>
      <c r="Z767" s="193"/>
      <c r="AA767" s="200"/>
      <c r="AB767" s="109" t="s">
        <v>386</v>
      </c>
      <c r="AF767" s="200"/>
      <c r="AJ767" s="200"/>
      <c r="AL767" s="200"/>
    </row>
    <row r="768" spans="1:38" s="108" customFormat="1" ht="12">
      <c r="A768" s="205"/>
      <c r="B768" s="206">
        <v>1</v>
      </c>
      <c r="C768" s="1141" t="s">
        <v>446</v>
      </c>
      <c r="D768" s="1141"/>
      <c r="E768" s="1141"/>
      <c r="F768" s="207"/>
      <c r="G768" s="207"/>
      <c r="H768" s="207"/>
      <c r="I768" s="207"/>
      <c r="J768" s="220">
        <v>1233.52</v>
      </c>
      <c r="K768" s="209">
        <v>1.25</v>
      </c>
      <c r="L768" s="220">
        <v>3100.76</v>
      </c>
      <c r="M768" s="207"/>
      <c r="N768" s="210"/>
      <c r="Z768" s="193"/>
      <c r="AA768" s="200"/>
      <c r="AC768" s="109" t="s">
        <v>446</v>
      </c>
      <c r="AF768" s="200"/>
      <c r="AJ768" s="200"/>
      <c r="AL768" s="200"/>
    </row>
    <row r="769" spans="1:38" s="108" customFormat="1" ht="12">
      <c r="A769" s="205"/>
      <c r="B769" s="206">
        <v>2</v>
      </c>
      <c r="C769" s="1141" t="s">
        <v>387</v>
      </c>
      <c r="D769" s="1141"/>
      <c r="E769" s="1141"/>
      <c r="F769" s="207"/>
      <c r="G769" s="207"/>
      <c r="H769" s="207"/>
      <c r="I769" s="207"/>
      <c r="J769" s="208">
        <v>133.88</v>
      </c>
      <c r="K769" s="209">
        <v>1.25</v>
      </c>
      <c r="L769" s="208">
        <v>336.54</v>
      </c>
      <c r="M769" s="207"/>
      <c r="N769" s="210"/>
      <c r="Z769" s="193"/>
      <c r="AA769" s="200"/>
      <c r="AC769" s="109" t="s">
        <v>387</v>
      </c>
      <c r="AF769" s="200"/>
      <c r="AJ769" s="200"/>
      <c r="AL769" s="200"/>
    </row>
    <row r="770" spans="1:38" s="108" customFormat="1" ht="12">
      <c r="A770" s="205"/>
      <c r="B770" s="206">
        <v>3</v>
      </c>
      <c r="C770" s="1141" t="s">
        <v>388</v>
      </c>
      <c r="D770" s="1141"/>
      <c r="E770" s="1141"/>
      <c r="F770" s="207"/>
      <c r="G770" s="207"/>
      <c r="H770" s="207"/>
      <c r="I770" s="207"/>
      <c r="J770" s="208">
        <v>16.440000000000001</v>
      </c>
      <c r="K770" s="209">
        <v>1.25</v>
      </c>
      <c r="L770" s="208">
        <v>41.33</v>
      </c>
      <c r="M770" s="207"/>
      <c r="N770" s="210"/>
      <c r="Z770" s="193"/>
      <c r="AA770" s="200"/>
      <c r="AC770" s="109" t="s">
        <v>388</v>
      </c>
      <c r="AF770" s="200"/>
      <c r="AJ770" s="200"/>
      <c r="AL770" s="200"/>
    </row>
    <row r="771" spans="1:38" s="108" customFormat="1" ht="12">
      <c r="A771" s="205"/>
      <c r="B771" s="206">
        <v>4</v>
      </c>
      <c r="C771" s="1141" t="s">
        <v>447</v>
      </c>
      <c r="D771" s="1141"/>
      <c r="E771" s="1141"/>
      <c r="F771" s="207"/>
      <c r="G771" s="207"/>
      <c r="H771" s="207"/>
      <c r="I771" s="207"/>
      <c r="J771" s="220">
        <v>3913.68</v>
      </c>
      <c r="K771" s="207"/>
      <c r="L771" s="220">
        <v>7870.41</v>
      </c>
      <c r="M771" s="207"/>
      <c r="N771" s="210"/>
      <c r="Z771" s="193"/>
      <c r="AA771" s="200"/>
      <c r="AC771" s="109" t="s">
        <v>447</v>
      </c>
      <c r="AF771" s="200"/>
      <c r="AJ771" s="200"/>
      <c r="AL771" s="200"/>
    </row>
    <row r="772" spans="1:38" s="108" customFormat="1" ht="12">
      <c r="A772" s="205"/>
      <c r="B772" s="204"/>
      <c r="C772" s="1141" t="s">
        <v>448</v>
      </c>
      <c r="D772" s="1141"/>
      <c r="E772" s="1141"/>
      <c r="F772" s="207" t="s">
        <v>390</v>
      </c>
      <c r="G772" s="215">
        <v>136</v>
      </c>
      <c r="H772" s="209">
        <v>1.25</v>
      </c>
      <c r="I772" s="209">
        <v>341.87</v>
      </c>
      <c r="J772" s="204"/>
      <c r="K772" s="207"/>
      <c r="L772" s="204"/>
      <c r="M772" s="207"/>
      <c r="N772" s="210"/>
      <c r="Z772" s="193"/>
      <c r="AA772" s="200"/>
      <c r="AD772" s="109" t="s">
        <v>448</v>
      </c>
      <c r="AF772" s="200"/>
      <c r="AJ772" s="200"/>
      <c r="AL772" s="200"/>
    </row>
    <row r="773" spans="1:38" s="108" customFormat="1" ht="12">
      <c r="A773" s="205"/>
      <c r="B773" s="204"/>
      <c r="C773" s="1141" t="s">
        <v>389</v>
      </c>
      <c r="D773" s="1141"/>
      <c r="E773" s="1141"/>
      <c r="F773" s="207" t="s">
        <v>390</v>
      </c>
      <c r="G773" s="209">
        <v>1.27</v>
      </c>
      <c r="H773" s="209">
        <v>1.25</v>
      </c>
      <c r="I773" s="211">
        <v>3.1924625</v>
      </c>
      <c r="J773" s="204"/>
      <c r="K773" s="207"/>
      <c r="L773" s="204"/>
      <c r="M773" s="207"/>
      <c r="N773" s="210"/>
      <c r="Z773" s="193"/>
      <c r="AA773" s="200"/>
      <c r="AD773" s="109" t="s">
        <v>389</v>
      </c>
      <c r="AF773" s="200"/>
      <c r="AJ773" s="200"/>
      <c r="AL773" s="200"/>
    </row>
    <row r="774" spans="1:38" s="108" customFormat="1" ht="12" customHeight="1">
      <c r="A774" s="205"/>
      <c r="B774" s="204"/>
      <c r="C774" s="1150" t="s">
        <v>391</v>
      </c>
      <c r="D774" s="1150"/>
      <c r="E774" s="1150"/>
      <c r="F774" s="212"/>
      <c r="G774" s="212"/>
      <c r="H774" s="212"/>
      <c r="I774" s="212"/>
      <c r="J774" s="221">
        <v>5281.08</v>
      </c>
      <c r="K774" s="212"/>
      <c r="L774" s="221">
        <v>11307.71</v>
      </c>
      <c r="M774" s="212"/>
      <c r="N774" s="214"/>
      <c r="Z774" s="193"/>
      <c r="AA774" s="200"/>
      <c r="AE774" s="109" t="s">
        <v>391</v>
      </c>
      <c r="AF774" s="200"/>
      <c r="AJ774" s="200"/>
      <c r="AL774" s="200"/>
    </row>
    <row r="775" spans="1:38" s="108" customFormat="1" ht="12">
      <c r="A775" s="205"/>
      <c r="B775" s="204"/>
      <c r="C775" s="1141" t="s">
        <v>392</v>
      </c>
      <c r="D775" s="1141"/>
      <c r="E775" s="1141"/>
      <c r="F775" s="207"/>
      <c r="G775" s="207"/>
      <c r="H775" s="207"/>
      <c r="I775" s="207"/>
      <c r="J775" s="204"/>
      <c r="K775" s="207"/>
      <c r="L775" s="220">
        <v>3142.09</v>
      </c>
      <c r="M775" s="207"/>
      <c r="N775" s="210"/>
      <c r="Z775" s="193"/>
      <c r="AA775" s="200"/>
      <c r="AD775" s="109" t="s">
        <v>392</v>
      </c>
      <c r="AF775" s="200"/>
      <c r="AJ775" s="200"/>
      <c r="AL775" s="200"/>
    </row>
    <row r="776" spans="1:38" s="108" customFormat="1" ht="22.5" customHeight="1">
      <c r="A776" s="205"/>
      <c r="B776" s="204" t="s">
        <v>1327</v>
      </c>
      <c r="C776" s="1141" t="s">
        <v>1328</v>
      </c>
      <c r="D776" s="1141"/>
      <c r="E776" s="1141"/>
      <c r="F776" s="207" t="s">
        <v>395</v>
      </c>
      <c r="G776" s="215">
        <v>108</v>
      </c>
      <c r="H776" s="207"/>
      <c r="I776" s="215">
        <v>108</v>
      </c>
      <c r="J776" s="204"/>
      <c r="K776" s="207"/>
      <c r="L776" s="220">
        <v>3393.46</v>
      </c>
      <c r="M776" s="207"/>
      <c r="N776" s="210"/>
      <c r="Z776" s="193"/>
      <c r="AA776" s="200"/>
      <c r="AD776" s="109" t="s">
        <v>1328</v>
      </c>
      <c r="AF776" s="200"/>
      <c r="AJ776" s="200"/>
      <c r="AL776" s="200"/>
    </row>
    <row r="777" spans="1:38" s="108" customFormat="1" ht="22.5" customHeight="1">
      <c r="A777" s="205"/>
      <c r="B777" s="204" t="s">
        <v>1329</v>
      </c>
      <c r="C777" s="1141" t="s">
        <v>1330</v>
      </c>
      <c r="D777" s="1141"/>
      <c r="E777" s="1141"/>
      <c r="F777" s="207" t="s">
        <v>395</v>
      </c>
      <c r="G777" s="215">
        <v>55</v>
      </c>
      <c r="H777" s="207"/>
      <c r="I777" s="215">
        <v>55</v>
      </c>
      <c r="J777" s="204"/>
      <c r="K777" s="207"/>
      <c r="L777" s="220">
        <v>1728.15</v>
      </c>
      <c r="M777" s="207"/>
      <c r="N777" s="210"/>
      <c r="Z777" s="193"/>
      <c r="AA777" s="200"/>
      <c r="AD777" s="109" t="s">
        <v>1330</v>
      </c>
      <c r="AF777" s="200"/>
      <c r="AJ777" s="200"/>
      <c r="AL777" s="200"/>
    </row>
    <row r="778" spans="1:38" s="108" customFormat="1" ht="12" customHeight="1">
      <c r="A778" s="216"/>
      <c r="B778" s="217"/>
      <c r="C778" s="1145" t="s">
        <v>398</v>
      </c>
      <c r="D778" s="1145"/>
      <c r="E778" s="1145"/>
      <c r="F778" s="196"/>
      <c r="G778" s="196"/>
      <c r="H778" s="196"/>
      <c r="I778" s="196"/>
      <c r="J778" s="198"/>
      <c r="K778" s="196"/>
      <c r="L778" s="222">
        <v>16429.32</v>
      </c>
      <c r="M778" s="212"/>
      <c r="N778" s="199"/>
      <c r="Z778" s="193"/>
      <c r="AA778" s="200"/>
      <c r="AF778" s="200" t="s">
        <v>398</v>
      </c>
      <c r="AJ778" s="200"/>
      <c r="AL778" s="200"/>
    </row>
    <row r="779" spans="1:38" s="108" customFormat="1" ht="22.5" customHeight="1">
      <c r="A779" s="194" t="s">
        <v>749</v>
      </c>
      <c r="B779" s="195" t="s">
        <v>1600</v>
      </c>
      <c r="C779" s="1145" t="s">
        <v>1601</v>
      </c>
      <c r="D779" s="1145"/>
      <c r="E779" s="1145"/>
      <c r="F779" s="196" t="s">
        <v>307</v>
      </c>
      <c r="G779" s="196"/>
      <c r="H779" s="196"/>
      <c r="I779" s="223">
        <v>902.93899999999996</v>
      </c>
      <c r="J779" s="218">
        <v>20.47</v>
      </c>
      <c r="K779" s="196"/>
      <c r="L779" s="222">
        <v>18483.16</v>
      </c>
      <c r="M779" s="196"/>
      <c r="N779" s="199"/>
      <c r="Z779" s="193"/>
      <c r="AA779" s="200" t="s">
        <v>1601</v>
      </c>
      <c r="AF779" s="200"/>
      <c r="AJ779" s="200"/>
      <c r="AL779" s="200"/>
    </row>
    <row r="780" spans="1:38" s="108" customFormat="1" ht="12" customHeight="1">
      <c r="A780" s="216"/>
      <c r="B780" s="217"/>
      <c r="C780" s="1141" t="s">
        <v>409</v>
      </c>
      <c r="D780" s="1141"/>
      <c r="E780" s="1141"/>
      <c r="F780" s="1141"/>
      <c r="G780" s="1141"/>
      <c r="H780" s="1141"/>
      <c r="I780" s="1141"/>
      <c r="J780" s="1141"/>
      <c r="K780" s="1141"/>
      <c r="L780" s="1141"/>
      <c r="M780" s="1141"/>
      <c r="N780" s="1146"/>
      <c r="Z780" s="193"/>
      <c r="AA780" s="200"/>
      <c r="AF780" s="200"/>
      <c r="AG780" s="109" t="s">
        <v>409</v>
      </c>
      <c r="AJ780" s="200"/>
      <c r="AL780" s="200"/>
    </row>
    <row r="781" spans="1:38" s="108" customFormat="1" ht="12" customHeight="1">
      <c r="A781" s="216"/>
      <c r="B781" s="217"/>
      <c r="C781" s="1145" t="s">
        <v>398</v>
      </c>
      <c r="D781" s="1145"/>
      <c r="E781" s="1145"/>
      <c r="F781" s="196"/>
      <c r="G781" s="196"/>
      <c r="H781" s="196"/>
      <c r="I781" s="196"/>
      <c r="J781" s="198"/>
      <c r="K781" s="196"/>
      <c r="L781" s="222">
        <v>18483.16</v>
      </c>
      <c r="M781" s="212"/>
      <c r="N781" s="199"/>
      <c r="Z781" s="193"/>
      <c r="AA781" s="200"/>
      <c r="AF781" s="200" t="s">
        <v>398</v>
      </c>
      <c r="AJ781" s="200"/>
      <c r="AL781" s="200"/>
    </row>
    <row r="782" spans="1:38" s="108" customFormat="1" ht="45" customHeight="1">
      <c r="A782" s="194" t="s">
        <v>752</v>
      </c>
      <c r="B782" s="195" t="s">
        <v>1602</v>
      </c>
      <c r="C782" s="1145" t="s">
        <v>1603</v>
      </c>
      <c r="D782" s="1145"/>
      <c r="E782" s="1145"/>
      <c r="F782" s="196" t="s">
        <v>408</v>
      </c>
      <c r="G782" s="196"/>
      <c r="H782" s="196"/>
      <c r="I782" s="219">
        <v>10.35665</v>
      </c>
      <c r="J782" s="218">
        <v>701.99</v>
      </c>
      <c r="K782" s="196"/>
      <c r="L782" s="222">
        <v>7270.26</v>
      </c>
      <c r="M782" s="196"/>
      <c r="N782" s="199"/>
      <c r="Z782" s="193"/>
      <c r="AA782" s="200" t="s">
        <v>1603</v>
      </c>
      <c r="AF782" s="200"/>
      <c r="AJ782" s="200"/>
      <c r="AL782" s="200"/>
    </row>
    <row r="783" spans="1:38" s="108" customFormat="1" ht="12" customHeight="1">
      <c r="A783" s="216"/>
      <c r="B783" s="217"/>
      <c r="C783" s="1141" t="s">
        <v>409</v>
      </c>
      <c r="D783" s="1141"/>
      <c r="E783" s="1141"/>
      <c r="F783" s="1141"/>
      <c r="G783" s="1141"/>
      <c r="H783" s="1141"/>
      <c r="I783" s="1141"/>
      <c r="J783" s="1141"/>
      <c r="K783" s="1141"/>
      <c r="L783" s="1141"/>
      <c r="M783" s="1141"/>
      <c r="N783" s="1146"/>
      <c r="Z783" s="193"/>
      <c r="AA783" s="200"/>
      <c r="AF783" s="200"/>
      <c r="AG783" s="109" t="s">
        <v>409</v>
      </c>
      <c r="AJ783" s="200"/>
      <c r="AL783" s="200"/>
    </row>
    <row r="784" spans="1:38" s="108" customFormat="1" ht="12" customHeight="1">
      <c r="A784" s="201"/>
      <c r="B784" s="202"/>
      <c r="C784" s="1141" t="s">
        <v>2939</v>
      </c>
      <c r="D784" s="1141"/>
      <c r="E784" s="1141"/>
      <c r="F784" s="1141"/>
      <c r="G784" s="1141"/>
      <c r="H784" s="1141"/>
      <c r="I784" s="1141"/>
      <c r="J784" s="1141"/>
      <c r="K784" s="1141"/>
      <c r="L784" s="1141"/>
      <c r="M784" s="1141"/>
      <c r="N784" s="1146"/>
      <c r="Z784" s="193"/>
      <c r="AA784" s="200"/>
      <c r="AF784" s="200"/>
      <c r="AH784" s="109" t="s">
        <v>2939</v>
      </c>
      <c r="AJ784" s="200"/>
      <c r="AL784" s="200"/>
    </row>
    <row r="785" spans="1:38" s="108" customFormat="1" ht="12" customHeight="1">
      <c r="A785" s="216"/>
      <c r="B785" s="217"/>
      <c r="C785" s="1145" t="s">
        <v>398</v>
      </c>
      <c r="D785" s="1145"/>
      <c r="E785" s="1145"/>
      <c r="F785" s="196"/>
      <c r="G785" s="196"/>
      <c r="H785" s="196"/>
      <c r="I785" s="196"/>
      <c r="J785" s="198"/>
      <c r="K785" s="196"/>
      <c r="L785" s="222">
        <v>7270.26</v>
      </c>
      <c r="M785" s="212"/>
      <c r="N785" s="199"/>
      <c r="Z785" s="193"/>
      <c r="AA785" s="200"/>
      <c r="AF785" s="200" t="s">
        <v>398</v>
      </c>
      <c r="AJ785" s="200"/>
      <c r="AL785" s="200"/>
    </row>
    <row r="786" spans="1:38" s="108" customFormat="1" ht="1.5" customHeight="1">
      <c r="A786" s="224"/>
      <c r="B786" s="217"/>
      <c r="C786" s="217"/>
      <c r="D786" s="217"/>
      <c r="E786" s="217"/>
      <c r="F786" s="225"/>
      <c r="G786" s="225"/>
      <c r="H786" s="225"/>
      <c r="I786" s="225"/>
      <c r="J786" s="226"/>
      <c r="K786" s="225"/>
      <c r="L786" s="226"/>
      <c r="M786" s="207"/>
      <c r="N786" s="226"/>
      <c r="Z786" s="193"/>
      <c r="AA786" s="200"/>
      <c r="AF786" s="200"/>
      <c r="AJ786" s="200"/>
      <c r="AL786" s="200"/>
    </row>
    <row r="787" spans="1:38" s="108" customFormat="1" ht="12" customHeight="1">
      <c r="A787" s="227"/>
      <c r="B787" s="198"/>
      <c r="C787" s="1145" t="s">
        <v>2940</v>
      </c>
      <c r="D787" s="1145"/>
      <c r="E787" s="1145"/>
      <c r="F787" s="1145"/>
      <c r="G787" s="1145"/>
      <c r="H787" s="1145"/>
      <c r="I787" s="1145"/>
      <c r="J787" s="1145"/>
      <c r="K787" s="1145"/>
      <c r="L787" s="228"/>
      <c r="M787" s="229"/>
      <c r="N787" s="230"/>
      <c r="Z787" s="193"/>
      <c r="AA787" s="200"/>
      <c r="AF787" s="200"/>
      <c r="AJ787" s="200" t="s">
        <v>2940</v>
      </c>
      <c r="AL787" s="200"/>
    </row>
    <row r="788" spans="1:38" s="108" customFormat="1" ht="12" customHeight="1">
      <c r="A788" s="231"/>
      <c r="B788" s="204"/>
      <c r="C788" s="1141" t="s">
        <v>416</v>
      </c>
      <c r="D788" s="1141"/>
      <c r="E788" s="1141"/>
      <c r="F788" s="1141"/>
      <c r="G788" s="1141"/>
      <c r="H788" s="1141"/>
      <c r="I788" s="1141"/>
      <c r="J788" s="1141"/>
      <c r="K788" s="1141"/>
      <c r="L788" s="232">
        <v>37061.129999999997</v>
      </c>
      <c r="M788" s="233"/>
      <c r="N788" s="234"/>
      <c r="Z788" s="193"/>
      <c r="AA788" s="200"/>
      <c r="AF788" s="200"/>
      <c r="AJ788" s="200"/>
      <c r="AK788" s="109" t="s">
        <v>416</v>
      </c>
      <c r="AL788" s="200"/>
    </row>
    <row r="789" spans="1:38" s="108" customFormat="1" ht="12" customHeight="1">
      <c r="A789" s="231"/>
      <c r="B789" s="204"/>
      <c r="C789" s="1141" t="s">
        <v>417</v>
      </c>
      <c r="D789" s="1141"/>
      <c r="E789" s="1141"/>
      <c r="F789" s="1141"/>
      <c r="G789" s="1141"/>
      <c r="H789" s="1141"/>
      <c r="I789" s="1141"/>
      <c r="J789" s="1141"/>
      <c r="K789" s="1141"/>
      <c r="L789" s="236"/>
      <c r="M789" s="233"/>
      <c r="N789" s="234"/>
      <c r="Z789" s="193"/>
      <c r="AA789" s="200"/>
      <c r="AF789" s="200"/>
      <c r="AJ789" s="200"/>
      <c r="AK789" s="109" t="s">
        <v>417</v>
      </c>
      <c r="AL789" s="200"/>
    </row>
    <row r="790" spans="1:38" s="108" customFormat="1" ht="12" customHeight="1">
      <c r="A790" s="231"/>
      <c r="B790" s="204"/>
      <c r="C790" s="1141" t="s">
        <v>488</v>
      </c>
      <c r="D790" s="1141"/>
      <c r="E790" s="1141"/>
      <c r="F790" s="1141"/>
      <c r="G790" s="1141"/>
      <c r="H790" s="1141"/>
      <c r="I790" s="1141"/>
      <c r="J790" s="1141"/>
      <c r="K790" s="1141"/>
      <c r="L790" s="232">
        <v>3100.76</v>
      </c>
      <c r="M790" s="233"/>
      <c r="N790" s="234"/>
      <c r="Z790" s="193"/>
      <c r="AA790" s="200"/>
      <c r="AF790" s="200"/>
      <c r="AJ790" s="200"/>
      <c r="AK790" s="109" t="s">
        <v>488</v>
      </c>
      <c r="AL790" s="200"/>
    </row>
    <row r="791" spans="1:38" s="108" customFormat="1" ht="12" customHeight="1">
      <c r="A791" s="231"/>
      <c r="B791" s="204"/>
      <c r="C791" s="1141" t="s">
        <v>418</v>
      </c>
      <c r="D791" s="1141"/>
      <c r="E791" s="1141"/>
      <c r="F791" s="1141"/>
      <c r="G791" s="1141"/>
      <c r="H791" s="1141"/>
      <c r="I791" s="1141"/>
      <c r="J791" s="1141"/>
      <c r="K791" s="1141"/>
      <c r="L791" s="257">
        <v>336.54</v>
      </c>
      <c r="M791" s="233"/>
      <c r="N791" s="234"/>
      <c r="Z791" s="193"/>
      <c r="AA791" s="200"/>
      <c r="AF791" s="200"/>
      <c r="AJ791" s="200"/>
      <c r="AK791" s="109" t="s">
        <v>418</v>
      </c>
      <c r="AL791" s="200"/>
    </row>
    <row r="792" spans="1:38" s="108" customFormat="1" ht="12" customHeight="1">
      <c r="A792" s="231"/>
      <c r="B792" s="204"/>
      <c r="C792" s="1141" t="s">
        <v>419</v>
      </c>
      <c r="D792" s="1141"/>
      <c r="E792" s="1141"/>
      <c r="F792" s="1141"/>
      <c r="G792" s="1141"/>
      <c r="H792" s="1141"/>
      <c r="I792" s="1141"/>
      <c r="J792" s="1141"/>
      <c r="K792" s="1141"/>
      <c r="L792" s="257">
        <v>41.33</v>
      </c>
      <c r="M792" s="233"/>
      <c r="N792" s="234"/>
      <c r="Z792" s="193"/>
      <c r="AA792" s="200"/>
      <c r="AF792" s="200"/>
      <c r="AJ792" s="200"/>
      <c r="AK792" s="109" t="s">
        <v>419</v>
      </c>
      <c r="AL792" s="200"/>
    </row>
    <row r="793" spans="1:38" s="108" customFormat="1" ht="12" customHeight="1">
      <c r="A793" s="231"/>
      <c r="B793" s="204"/>
      <c r="C793" s="1141" t="s">
        <v>420</v>
      </c>
      <c r="D793" s="1141"/>
      <c r="E793" s="1141"/>
      <c r="F793" s="1141"/>
      <c r="G793" s="1141"/>
      <c r="H793" s="1141"/>
      <c r="I793" s="1141"/>
      <c r="J793" s="1141"/>
      <c r="K793" s="1141"/>
      <c r="L793" s="232">
        <v>33623.83</v>
      </c>
      <c r="M793" s="233"/>
      <c r="N793" s="234"/>
      <c r="Z793" s="193"/>
      <c r="AA793" s="200"/>
      <c r="AF793" s="200"/>
      <c r="AJ793" s="200"/>
      <c r="AK793" s="109" t="s">
        <v>420</v>
      </c>
      <c r="AL793" s="200"/>
    </row>
    <row r="794" spans="1:38" s="108" customFormat="1" ht="12" customHeight="1">
      <c r="A794" s="231"/>
      <c r="B794" s="204"/>
      <c r="C794" s="1141" t="s">
        <v>421</v>
      </c>
      <c r="D794" s="1141"/>
      <c r="E794" s="1141"/>
      <c r="F794" s="1141"/>
      <c r="G794" s="1141"/>
      <c r="H794" s="1141"/>
      <c r="I794" s="1141"/>
      <c r="J794" s="1141"/>
      <c r="K794" s="1141"/>
      <c r="L794" s="232">
        <v>42182.74</v>
      </c>
      <c r="M794" s="233"/>
      <c r="N794" s="234"/>
      <c r="Z794" s="193"/>
      <c r="AA794" s="200"/>
      <c r="AF794" s="200"/>
      <c r="AJ794" s="200"/>
      <c r="AK794" s="109" t="s">
        <v>421</v>
      </c>
      <c r="AL794" s="200"/>
    </row>
    <row r="795" spans="1:38" s="108" customFormat="1" ht="12" customHeight="1">
      <c r="A795" s="231"/>
      <c r="B795" s="204"/>
      <c r="C795" s="1141" t="s">
        <v>417</v>
      </c>
      <c r="D795" s="1141"/>
      <c r="E795" s="1141"/>
      <c r="F795" s="1141"/>
      <c r="G795" s="1141"/>
      <c r="H795" s="1141"/>
      <c r="I795" s="1141"/>
      <c r="J795" s="1141"/>
      <c r="K795" s="1141"/>
      <c r="L795" s="236"/>
      <c r="M795" s="233"/>
      <c r="N795" s="234"/>
      <c r="Z795" s="193"/>
      <c r="AA795" s="200"/>
      <c r="AF795" s="200"/>
      <c r="AJ795" s="200"/>
      <c r="AK795" s="109" t="s">
        <v>417</v>
      </c>
      <c r="AL795" s="200"/>
    </row>
    <row r="796" spans="1:38" s="108" customFormat="1" ht="12" customHeight="1">
      <c r="A796" s="231"/>
      <c r="B796" s="204"/>
      <c r="C796" s="1141" t="s">
        <v>489</v>
      </c>
      <c r="D796" s="1141"/>
      <c r="E796" s="1141"/>
      <c r="F796" s="1141"/>
      <c r="G796" s="1141"/>
      <c r="H796" s="1141"/>
      <c r="I796" s="1141"/>
      <c r="J796" s="1141"/>
      <c r="K796" s="1141"/>
      <c r="L796" s="232">
        <v>3100.76</v>
      </c>
      <c r="M796" s="233"/>
      <c r="N796" s="234"/>
      <c r="Z796" s="193"/>
      <c r="AA796" s="200"/>
      <c r="AF796" s="200"/>
      <c r="AJ796" s="200"/>
      <c r="AK796" s="109" t="s">
        <v>489</v>
      </c>
      <c r="AL796" s="200"/>
    </row>
    <row r="797" spans="1:38" s="108" customFormat="1" ht="12" customHeight="1">
      <c r="A797" s="231"/>
      <c r="B797" s="204"/>
      <c r="C797" s="1141" t="s">
        <v>490</v>
      </c>
      <c r="D797" s="1141"/>
      <c r="E797" s="1141"/>
      <c r="F797" s="1141"/>
      <c r="G797" s="1141"/>
      <c r="H797" s="1141"/>
      <c r="I797" s="1141"/>
      <c r="J797" s="1141"/>
      <c r="K797" s="1141"/>
      <c r="L797" s="257">
        <v>336.54</v>
      </c>
      <c r="M797" s="233"/>
      <c r="N797" s="234"/>
      <c r="Z797" s="193"/>
      <c r="AA797" s="200"/>
      <c r="AF797" s="200"/>
      <c r="AJ797" s="200"/>
      <c r="AK797" s="109" t="s">
        <v>490</v>
      </c>
      <c r="AL797" s="200"/>
    </row>
    <row r="798" spans="1:38" s="108" customFormat="1" ht="12" customHeight="1">
      <c r="A798" s="231"/>
      <c r="B798" s="204"/>
      <c r="C798" s="1141" t="s">
        <v>491</v>
      </c>
      <c r="D798" s="1141"/>
      <c r="E798" s="1141"/>
      <c r="F798" s="1141"/>
      <c r="G798" s="1141"/>
      <c r="H798" s="1141"/>
      <c r="I798" s="1141"/>
      <c r="J798" s="1141"/>
      <c r="K798" s="1141"/>
      <c r="L798" s="257">
        <v>41.33</v>
      </c>
      <c r="M798" s="233"/>
      <c r="N798" s="234"/>
      <c r="Z798" s="193"/>
      <c r="AA798" s="200"/>
      <c r="AF798" s="200"/>
      <c r="AJ798" s="200"/>
      <c r="AK798" s="109" t="s">
        <v>491</v>
      </c>
      <c r="AL798" s="200"/>
    </row>
    <row r="799" spans="1:38" s="108" customFormat="1" ht="12" customHeight="1">
      <c r="A799" s="231"/>
      <c r="B799" s="204"/>
      <c r="C799" s="1141" t="s">
        <v>492</v>
      </c>
      <c r="D799" s="1141"/>
      <c r="E799" s="1141"/>
      <c r="F799" s="1141"/>
      <c r="G799" s="1141"/>
      <c r="H799" s="1141"/>
      <c r="I799" s="1141"/>
      <c r="J799" s="1141"/>
      <c r="K799" s="1141"/>
      <c r="L799" s="232">
        <v>33623.83</v>
      </c>
      <c r="M799" s="233"/>
      <c r="N799" s="234"/>
      <c r="Z799" s="193"/>
      <c r="AA799" s="200"/>
      <c r="AF799" s="200"/>
      <c r="AJ799" s="200"/>
      <c r="AK799" s="109" t="s">
        <v>492</v>
      </c>
      <c r="AL799" s="200"/>
    </row>
    <row r="800" spans="1:38" s="108" customFormat="1" ht="12" customHeight="1">
      <c r="A800" s="231"/>
      <c r="B800" s="204"/>
      <c r="C800" s="1141" t="s">
        <v>493</v>
      </c>
      <c r="D800" s="1141"/>
      <c r="E800" s="1141"/>
      <c r="F800" s="1141"/>
      <c r="G800" s="1141"/>
      <c r="H800" s="1141"/>
      <c r="I800" s="1141"/>
      <c r="J800" s="1141"/>
      <c r="K800" s="1141"/>
      <c r="L800" s="232">
        <v>3393.46</v>
      </c>
      <c r="M800" s="233"/>
      <c r="N800" s="234"/>
      <c r="Z800" s="193"/>
      <c r="AA800" s="200"/>
      <c r="AF800" s="200"/>
      <c r="AJ800" s="200"/>
      <c r="AK800" s="109" t="s">
        <v>493</v>
      </c>
      <c r="AL800" s="200"/>
    </row>
    <row r="801" spans="1:38" s="108" customFormat="1" ht="12" customHeight="1">
      <c r="A801" s="231"/>
      <c r="B801" s="204"/>
      <c r="C801" s="1141" t="s">
        <v>494</v>
      </c>
      <c r="D801" s="1141"/>
      <c r="E801" s="1141"/>
      <c r="F801" s="1141"/>
      <c r="G801" s="1141"/>
      <c r="H801" s="1141"/>
      <c r="I801" s="1141"/>
      <c r="J801" s="1141"/>
      <c r="K801" s="1141"/>
      <c r="L801" s="232">
        <v>1728.15</v>
      </c>
      <c r="M801" s="233"/>
      <c r="N801" s="234"/>
      <c r="Z801" s="193"/>
      <c r="AA801" s="200"/>
      <c r="AF801" s="200"/>
      <c r="AJ801" s="200"/>
      <c r="AK801" s="109" t="s">
        <v>494</v>
      </c>
      <c r="AL801" s="200"/>
    </row>
    <row r="802" spans="1:38" s="108" customFormat="1" ht="12" customHeight="1">
      <c r="A802" s="231"/>
      <c r="B802" s="204"/>
      <c r="C802" s="1141" t="s">
        <v>431</v>
      </c>
      <c r="D802" s="1141"/>
      <c r="E802" s="1141"/>
      <c r="F802" s="1141"/>
      <c r="G802" s="1141"/>
      <c r="H802" s="1141"/>
      <c r="I802" s="1141"/>
      <c r="J802" s="1141"/>
      <c r="K802" s="1141"/>
      <c r="L802" s="232">
        <v>3142.09</v>
      </c>
      <c r="M802" s="233"/>
      <c r="N802" s="234"/>
      <c r="Z802" s="193"/>
      <c r="AA802" s="200"/>
      <c r="AF802" s="200"/>
      <c r="AJ802" s="200"/>
      <c r="AK802" s="109" t="s">
        <v>431</v>
      </c>
      <c r="AL802" s="200"/>
    </row>
    <row r="803" spans="1:38" s="108" customFormat="1" ht="12" customHeight="1">
      <c r="A803" s="231"/>
      <c r="B803" s="204"/>
      <c r="C803" s="1141" t="s">
        <v>432</v>
      </c>
      <c r="D803" s="1141"/>
      <c r="E803" s="1141"/>
      <c r="F803" s="1141"/>
      <c r="G803" s="1141"/>
      <c r="H803" s="1141"/>
      <c r="I803" s="1141"/>
      <c r="J803" s="1141"/>
      <c r="K803" s="1141"/>
      <c r="L803" s="232">
        <v>3393.46</v>
      </c>
      <c r="M803" s="233"/>
      <c r="N803" s="234"/>
      <c r="Z803" s="193"/>
      <c r="AA803" s="200"/>
      <c r="AF803" s="200"/>
      <c r="AJ803" s="200"/>
      <c r="AK803" s="109" t="s">
        <v>432</v>
      </c>
      <c r="AL803" s="200"/>
    </row>
    <row r="804" spans="1:38" s="108" customFormat="1" ht="12" customHeight="1">
      <c r="A804" s="231"/>
      <c r="B804" s="204"/>
      <c r="C804" s="1141" t="s">
        <v>433</v>
      </c>
      <c r="D804" s="1141"/>
      <c r="E804" s="1141"/>
      <c r="F804" s="1141"/>
      <c r="G804" s="1141"/>
      <c r="H804" s="1141"/>
      <c r="I804" s="1141"/>
      <c r="J804" s="1141"/>
      <c r="K804" s="1141"/>
      <c r="L804" s="232">
        <v>1728.15</v>
      </c>
      <c r="M804" s="233"/>
      <c r="N804" s="234"/>
      <c r="Z804" s="193"/>
      <c r="AA804" s="200"/>
      <c r="AF804" s="200"/>
      <c r="AJ804" s="200"/>
      <c r="AK804" s="109" t="s">
        <v>433</v>
      </c>
      <c r="AL804" s="200"/>
    </row>
    <row r="805" spans="1:38" s="108" customFormat="1" ht="12" customHeight="1">
      <c r="A805" s="231"/>
      <c r="B805" s="226"/>
      <c r="C805" s="1142" t="s">
        <v>2941</v>
      </c>
      <c r="D805" s="1142"/>
      <c r="E805" s="1142"/>
      <c r="F805" s="1142"/>
      <c r="G805" s="1142"/>
      <c r="H805" s="1142"/>
      <c r="I805" s="1142"/>
      <c r="J805" s="1142"/>
      <c r="K805" s="1142"/>
      <c r="L805" s="239">
        <v>42182.74</v>
      </c>
      <c r="M805" s="240"/>
      <c r="N805" s="253"/>
      <c r="Z805" s="193"/>
      <c r="AA805" s="200"/>
      <c r="AF805" s="200"/>
      <c r="AJ805" s="200"/>
      <c r="AL805" s="200" t="s">
        <v>2941</v>
      </c>
    </row>
    <row r="806" spans="1:38" s="108" customFormat="1" ht="12" customHeight="1">
      <c r="A806" s="1089" t="s">
        <v>2942</v>
      </c>
      <c r="B806" s="1090"/>
      <c r="C806" s="1090"/>
      <c r="D806" s="1090"/>
      <c r="E806" s="1090"/>
      <c r="F806" s="1090"/>
      <c r="G806" s="1090"/>
      <c r="H806" s="1090"/>
      <c r="I806" s="1090"/>
      <c r="J806" s="1090"/>
      <c r="K806" s="1090"/>
      <c r="L806" s="1090"/>
      <c r="M806" s="1090"/>
      <c r="N806" s="1095"/>
      <c r="Z806" s="193" t="s">
        <v>2942</v>
      </c>
      <c r="AA806" s="200"/>
      <c r="AF806" s="200"/>
      <c r="AJ806" s="200"/>
      <c r="AL806" s="200"/>
    </row>
    <row r="807" spans="1:38" s="108" customFormat="1" ht="22.5" customHeight="1">
      <c r="A807" s="194" t="s">
        <v>755</v>
      </c>
      <c r="B807" s="195" t="s">
        <v>1569</v>
      </c>
      <c r="C807" s="1145" t="s">
        <v>1570</v>
      </c>
      <c r="D807" s="1145"/>
      <c r="E807" s="1145"/>
      <c r="F807" s="196" t="s">
        <v>408</v>
      </c>
      <c r="G807" s="196"/>
      <c r="H807" s="196"/>
      <c r="I807" s="256">
        <v>3.4</v>
      </c>
      <c r="J807" s="198"/>
      <c r="K807" s="196"/>
      <c r="L807" s="198"/>
      <c r="M807" s="196"/>
      <c r="N807" s="199"/>
      <c r="Z807" s="193"/>
      <c r="AA807" s="200" t="s">
        <v>1570</v>
      </c>
      <c r="AF807" s="200"/>
      <c r="AJ807" s="200"/>
      <c r="AL807" s="200"/>
    </row>
    <row r="808" spans="1:38" s="108" customFormat="1" ht="33.75" customHeight="1">
      <c r="A808" s="203"/>
      <c r="B808" s="204" t="s">
        <v>385</v>
      </c>
      <c r="C808" s="1141" t="s">
        <v>386</v>
      </c>
      <c r="D808" s="1141"/>
      <c r="E808" s="1141"/>
      <c r="F808" s="1141"/>
      <c r="G808" s="1141"/>
      <c r="H808" s="1141"/>
      <c r="I808" s="1141"/>
      <c r="J808" s="1141"/>
      <c r="K808" s="1141"/>
      <c r="L808" s="1141"/>
      <c r="M808" s="1141"/>
      <c r="N808" s="1146"/>
      <c r="Z808" s="193"/>
      <c r="AA808" s="200"/>
      <c r="AB808" s="109" t="s">
        <v>386</v>
      </c>
      <c r="AF808" s="200"/>
      <c r="AJ808" s="200"/>
      <c r="AL808" s="200"/>
    </row>
    <row r="809" spans="1:38" s="108" customFormat="1" ht="12">
      <c r="A809" s="205"/>
      <c r="B809" s="206">
        <v>1</v>
      </c>
      <c r="C809" s="1141" t="s">
        <v>446</v>
      </c>
      <c r="D809" s="1141"/>
      <c r="E809" s="1141"/>
      <c r="F809" s="207"/>
      <c r="G809" s="207"/>
      <c r="H809" s="207"/>
      <c r="I809" s="207"/>
      <c r="J809" s="208">
        <v>28.71</v>
      </c>
      <c r="K809" s="209">
        <v>1.25</v>
      </c>
      <c r="L809" s="208">
        <v>122.02</v>
      </c>
      <c r="M809" s="207"/>
      <c r="N809" s="210"/>
      <c r="Z809" s="193"/>
      <c r="AA809" s="200"/>
      <c r="AC809" s="109" t="s">
        <v>446</v>
      </c>
      <c r="AF809" s="200"/>
      <c r="AJ809" s="200"/>
      <c r="AL809" s="200"/>
    </row>
    <row r="810" spans="1:38" s="108" customFormat="1" ht="12">
      <c r="A810" s="205"/>
      <c r="B810" s="206">
        <v>2</v>
      </c>
      <c r="C810" s="1141" t="s">
        <v>387</v>
      </c>
      <c r="D810" s="1141"/>
      <c r="E810" s="1141"/>
      <c r="F810" s="207"/>
      <c r="G810" s="207"/>
      <c r="H810" s="207"/>
      <c r="I810" s="207"/>
      <c r="J810" s="208">
        <v>50.01</v>
      </c>
      <c r="K810" s="209">
        <v>1.25</v>
      </c>
      <c r="L810" s="208">
        <v>212.54</v>
      </c>
      <c r="M810" s="207"/>
      <c r="N810" s="210"/>
      <c r="Z810" s="193"/>
      <c r="AA810" s="200"/>
      <c r="AC810" s="109" t="s">
        <v>387</v>
      </c>
      <c r="AF810" s="200"/>
      <c r="AJ810" s="200"/>
      <c r="AL810" s="200"/>
    </row>
    <row r="811" spans="1:38" s="108" customFormat="1" ht="12">
      <c r="A811" s="205"/>
      <c r="B811" s="206">
        <v>3</v>
      </c>
      <c r="C811" s="1141" t="s">
        <v>388</v>
      </c>
      <c r="D811" s="1141"/>
      <c r="E811" s="1141"/>
      <c r="F811" s="207"/>
      <c r="G811" s="207"/>
      <c r="H811" s="207"/>
      <c r="I811" s="207"/>
      <c r="J811" s="208">
        <v>5.54</v>
      </c>
      <c r="K811" s="209">
        <v>1.25</v>
      </c>
      <c r="L811" s="208">
        <v>23.55</v>
      </c>
      <c r="M811" s="207"/>
      <c r="N811" s="210"/>
      <c r="Z811" s="193"/>
      <c r="AA811" s="200"/>
      <c r="AC811" s="109" t="s">
        <v>388</v>
      </c>
      <c r="AF811" s="200"/>
      <c r="AJ811" s="200"/>
      <c r="AL811" s="200"/>
    </row>
    <row r="812" spans="1:38" s="108" customFormat="1" ht="12">
      <c r="A812" s="205"/>
      <c r="B812" s="206">
        <v>4</v>
      </c>
      <c r="C812" s="1141" t="s">
        <v>447</v>
      </c>
      <c r="D812" s="1141"/>
      <c r="E812" s="1141"/>
      <c r="F812" s="207"/>
      <c r="G812" s="207"/>
      <c r="H812" s="207"/>
      <c r="I812" s="207"/>
      <c r="J812" s="208">
        <v>0.37</v>
      </c>
      <c r="K812" s="207"/>
      <c r="L812" s="208">
        <v>1.26</v>
      </c>
      <c r="M812" s="207"/>
      <c r="N812" s="210"/>
      <c r="Z812" s="193"/>
      <c r="AA812" s="200"/>
      <c r="AC812" s="109" t="s">
        <v>447</v>
      </c>
      <c r="AF812" s="200"/>
      <c r="AJ812" s="200"/>
      <c r="AL812" s="200"/>
    </row>
    <row r="813" spans="1:38" s="108" customFormat="1" ht="12">
      <c r="A813" s="205"/>
      <c r="B813" s="204"/>
      <c r="C813" s="1141" t="s">
        <v>448</v>
      </c>
      <c r="D813" s="1141"/>
      <c r="E813" s="1141"/>
      <c r="F813" s="207" t="s">
        <v>390</v>
      </c>
      <c r="G813" s="209">
        <v>3.24</v>
      </c>
      <c r="H813" s="209">
        <v>1.25</v>
      </c>
      <c r="I813" s="209">
        <v>13.77</v>
      </c>
      <c r="J813" s="204"/>
      <c r="K813" s="207"/>
      <c r="L813" s="204"/>
      <c r="M813" s="207"/>
      <c r="N813" s="210"/>
      <c r="Z813" s="193"/>
      <c r="AA813" s="200"/>
      <c r="AD813" s="109" t="s">
        <v>448</v>
      </c>
      <c r="AF813" s="200"/>
      <c r="AJ813" s="200"/>
      <c r="AL813" s="200"/>
    </row>
    <row r="814" spans="1:38" s="108" customFormat="1" ht="12">
      <c r="A814" s="205"/>
      <c r="B814" s="204"/>
      <c r="C814" s="1141" t="s">
        <v>389</v>
      </c>
      <c r="D814" s="1141"/>
      <c r="E814" s="1141"/>
      <c r="F814" s="207" t="s">
        <v>390</v>
      </c>
      <c r="G814" s="209">
        <v>0.55000000000000004</v>
      </c>
      <c r="H814" s="209">
        <v>1.25</v>
      </c>
      <c r="I814" s="250">
        <v>2.3374999999999999</v>
      </c>
      <c r="J814" s="204"/>
      <c r="K814" s="207"/>
      <c r="L814" s="204"/>
      <c r="M814" s="207"/>
      <c r="N814" s="210"/>
      <c r="Z814" s="193"/>
      <c r="AA814" s="200"/>
      <c r="AD814" s="109" t="s">
        <v>389</v>
      </c>
      <c r="AF814" s="200"/>
      <c r="AJ814" s="200"/>
      <c r="AL814" s="200"/>
    </row>
    <row r="815" spans="1:38" s="108" customFormat="1" ht="12" customHeight="1">
      <c r="A815" s="205"/>
      <c r="B815" s="204"/>
      <c r="C815" s="1150" t="s">
        <v>391</v>
      </c>
      <c r="D815" s="1150"/>
      <c r="E815" s="1150"/>
      <c r="F815" s="212"/>
      <c r="G815" s="212"/>
      <c r="H815" s="212"/>
      <c r="I815" s="212"/>
      <c r="J815" s="213">
        <v>79.09</v>
      </c>
      <c r="K815" s="212"/>
      <c r="L815" s="213">
        <v>335.82</v>
      </c>
      <c r="M815" s="212"/>
      <c r="N815" s="214"/>
      <c r="Z815" s="193"/>
      <c r="AA815" s="200"/>
      <c r="AE815" s="109" t="s">
        <v>391</v>
      </c>
      <c r="AF815" s="200"/>
      <c r="AJ815" s="200"/>
      <c r="AL815" s="200"/>
    </row>
    <row r="816" spans="1:38" s="108" customFormat="1" ht="12">
      <c r="A816" s="205"/>
      <c r="B816" s="204"/>
      <c r="C816" s="1141" t="s">
        <v>392</v>
      </c>
      <c r="D816" s="1141"/>
      <c r="E816" s="1141"/>
      <c r="F816" s="207"/>
      <c r="G816" s="207"/>
      <c r="H816" s="207"/>
      <c r="I816" s="207"/>
      <c r="J816" s="204"/>
      <c r="K816" s="207"/>
      <c r="L816" s="208">
        <v>145.57</v>
      </c>
      <c r="M816" s="207"/>
      <c r="N816" s="210"/>
      <c r="Z816" s="193"/>
      <c r="AA816" s="200"/>
      <c r="AD816" s="109" t="s">
        <v>392</v>
      </c>
      <c r="AF816" s="200"/>
      <c r="AJ816" s="200"/>
      <c r="AL816" s="200"/>
    </row>
    <row r="817" spans="1:38" s="108" customFormat="1" ht="22.5">
      <c r="A817" s="205"/>
      <c r="B817" s="204" t="s">
        <v>541</v>
      </c>
      <c r="C817" s="1141" t="s">
        <v>542</v>
      </c>
      <c r="D817" s="1141"/>
      <c r="E817" s="1141"/>
      <c r="F817" s="207" t="s">
        <v>395</v>
      </c>
      <c r="G817" s="215">
        <v>112</v>
      </c>
      <c r="H817" s="207"/>
      <c r="I817" s="215">
        <v>112</v>
      </c>
      <c r="J817" s="204"/>
      <c r="K817" s="207"/>
      <c r="L817" s="208">
        <v>163.04</v>
      </c>
      <c r="M817" s="207"/>
      <c r="N817" s="210"/>
      <c r="Z817" s="193"/>
      <c r="AA817" s="200"/>
      <c r="AD817" s="109" t="s">
        <v>542</v>
      </c>
      <c r="AF817" s="200"/>
      <c r="AJ817" s="200"/>
      <c r="AL817" s="200"/>
    </row>
    <row r="818" spans="1:38" s="108" customFormat="1" ht="22.5">
      <c r="A818" s="205"/>
      <c r="B818" s="204" t="s">
        <v>543</v>
      </c>
      <c r="C818" s="1141" t="s">
        <v>544</v>
      </c>
      <c r="D818" s="1141"/>
      <c r="E818" s="1141"/>
      <c r="F818" s="207" t="s">
        <v>395</v>
      </c>
      <c r="G818" s="215">
        <v>65</v>
      </c>
      <c r="H818" s="207"/>
      <c r="I818" s="215">
        <v>65</v>
      </c>
      <c r="J818" s="204"/>
      <c r="K818" s="207"/>
      <c r="L818" s="208">
        <v>94.62</v>
      </c>
      <c r="M818" s="207"/>
      <c r="N818" s="210"/>
      <c r="Z818" s="193"/>
      <c r="AA818" s="200"/>
      <c r="AD818" s="109" t="s">
        <v>544</v>
      </c>
      <c r="AF818" s="200"/>
      <c r="AJ818" s="200"/>
      <c r="AL818" s="200"/>
    </row>
    <row r="819" spans="1:38" s="108" customFormat="1" ht="12" customHeight="1">
      <c r="A819" s="216"/>
      <c r="B819" s="217"/>
      <c r="C819" s="1145" t="s">
        <v>398</v>
      </c>
      <c r="D819" s="1145"/>
      <c r="E819" s="1145"/>
      <c r="F819" s="196"/>
      <c r="G819" s="196"/>
      <c r="H819" s="196"/>
      <c r="I819" s="196"/>
      <c r="J819" s="198"/>
      <c r="K819" s="196"/>
      <c r="L819" s="218">
        <v>593.48</v>
      </c>
      <c r="M819" s="212"/>
      <c r="N819" s="199"/>
      <c r="Z819" s="193"/>
      <c r="AA819" s="200"/>
      <c r="AF819" s="200" t="s">
        <v>398</v>
      </c>
      <c r="AJ819" s="200"/>
      <c r="AL819" s="200"/>
    </row>
    <row r="820" spans="1:38" s="108" customFormat="1" ht="22.5" customHeight="1">
      <c r="A820" s="194" t="s">
        <v>759</v>
      </c>
      <c r="B820" s="195" t="s">
        <v>1487</v>
      </c>
      <c r="C820" s="1145" t="s">
        <v>1488</v>
      </c>
      <c r="D820" s="1145"/>
      <c r="E820" s="1145"/>
      <c r="F820" s="196" t="s">
        <v>408</v>
      </c>
      <c r="G820" s="196"/>
      <c r="H820" s="196"/>
      <c r="I820" s="223">
        <v>4.0460000000000003</v>
      </c>
      <c r="J820" s="218">
        <v>88.6</v>
      </c>
      <c r="K820" s="196"/>
      <c r="L820" s="218">
        <v>358.48</v>
      </c>
      <c r="M820" s="196"/>
      <c r="N820" s="199"/>
      <c r="Z820" s="193"/>
      <c r="AA820" s="200" t="s">
        <v>1488</v>
      </c>
      <c r="AF820" s="200"/>
      <c r="AJ820" s="200"/>
      <c r="AL820" s="200"/>
    </row>
    <row r="821" spans="1:38" s="108" customFormat="1" ht="12" customHeight="1">
      <c r="A821" s="216"/>
      <c r="B821" s="217"/>
      <c r="C821" s="1141" t="s">
        <v>409</v>
      </c>
      <c r="D821" s="1141"/>
      <c r="E821" s="1141"/>
      <c r="F821" s="1141"/>
      <c r="G821" s="1141"/>
      <c r="H821" s="1141"/>
      <c r="I821" s="1141"/>
      <c r="J821" s="1141"/>
      <c r="K821" s="1141"/>
      <c r="L821" s="1141"/>
      <c r="M821" s="1141"/>
      <c r="N821" s="1146"/>
      <c r="Z821" s="193"/>
      <c r="AA821" s="200"/>
      <c r="AF821" s="200"/>
      <c r="AG821" s="109" t="s">
        <v>409</v>
      </c>
      <c r="AJ821" s="200"/>
      <c r="AL821" s="200"/>
    </row>
    <row r="822" spans="1:38" s="108" customFormat="1" ht="12" customHeight="1">
      <c r="A822" s="201"/>
      <c r="B822" s="202"/>
      <c r="C822" s="1141" t="s">
        <v>2943</v>
      </c>
      <c r="D822" s="1141"/>
      <c r="E822" s="1141"/>
      <c r="F822" s="1141"/>
      <c r="G822" s="1141"/>
      <c r="H822" s="1141"/>
      <c r="I822" s="1141"/>
      <c r="J822" s="1141"/>
      <c r="K822" s="1141"/>
      <c r="L822" s="1141"/>
      <c r="M822" s="1141"/>
      <c r="N822" s="1146"/>
      <c r="Z822" s="193"/>
      <c r="AA822" s="200"/>
      <c r="AF822" s="200"/>
      <c r="AH822" s="109" t="s">
        <v>2943</v>
      </c>
      <c r="AJ822" s="200"/>
      <c r="AL822" s="200"/>
    </row>
    <row r="823" spans="1:38" s="108" customFormat="1" ht="12" customHeight="1">
      <c r="A823" s="216"/>
      <c r="B823" s="217"/>
      <c r="C823" s="1145" t="s">
        <v>398</v>
      </c>
      <c r="D823" s="1145"/>
      <c r="E823" s="1145"/>
      <c r="F823" s="196"/>
      <c r="G823" s="196"/>
      <c r="H823" s="196"/>
      <c r="I823" s="196"/>
      <c r="J823" s="198"/>
      <c r="K823" s="196"/>
      <c r="L823" s="218">
        <v>358.48</v>
      </c>
      <c r="M823" s="212"/>
      <c r="N823" s="199"/>
      <c r="Z823" s="193"/>
      <c r="AA823" s="200"/>
      <c r="AF823" s="200" t="s">
        <v>398</v>
      </c>
      <c r="AJ823" s="200"/>
      <c r="AL823" s="200"/>
    </row>
    <row r="824" spans="1:38" s="108" customFormat="1" ht="12" customHeight="1">
      <c r="A824" s="194" t="s">
        <v>763</v>
      </c>
      <c r="B824" s="195" t="s">
        <v>789</v>
      </c>
      <c r="C824" s="1145" t="s">
        <v>790</v>
      </c>
      <c r="D824" s="1145"/>
      <c r="E824" s="1145"/>
      <c r="F824" s="196" t="s">
        <v>444</v>
      </c>
      <c r="G824" s="196"/>
      <c r="H824" s="196"/>
      <c r="I824" s="197">
        <v>5.1999999999999998E-3</v>
      </c>
      <c r="J824" s="198"/>
      <c r="K824" s="196"/>
      <c r="L824" s="198"/>
      <c r="M824" s="196"/>
      <c r="N824" s="199"/>
      <c r="Z824" s="193"/>
      <c r="AA824" s="200" t="s">
        <v>790</v>
      </c>
      <c r="AF824" s="200"/>
      <c r="AJ824" s="200"/>
      <c r="AL824" s="200"/>
    </row>
    <row r="825" spans="1:38" s="108" customFormat="1" ht="12" customHeight="1">
      <c r="A825" s="201"/>
      <c r="B825" s="202"/>
      <c r="C825" s="1141" t="s">
        <v>2944</v>
      </c>
      <c r="D825" s="1141"/>
      <c r="E825" s="1141"/>
      <c r="F825" s="1141"/>
      <c r="G825" s="1141"/>
      <c r="H825" s="1141"/>
      <c r="I825" s="1141"/>
      <c r="J825" s="1141"/>
      <c r="K825" s="1141"/>
      <c r="L825" s="1141"/>
      <c r="M825" s="1141"/>
      <c r="N825" s="1146"/>
      <c r="Z825" s="193"/>
      <c r="AA825" s="200"/>
      <c r="AF825" s="200"/>
      <c r="AH825" s="109" t="s">
        <v>2944</v>
      </c>
      <c r="AJ825" s="200"/>
      <c r="AL825" s="200"/>
    </row>
    <row r="826" spans="1:38" s="108" customFormat="1" ht="33.75" customHeight="1">
      <c r="A826" s="203"/>
      <c r="B826" s="204" t="s">
        <v>385</v>
      </c>
      <c r="C826" s="1141" t="s">
        <v>386</v>
      </c>
      <c r="D826" s="1141"/>
      <c r="E826" s="1141"/>
      <c r="F826" s="1141"/>
      <c r="G826" s="1141"/>
      <c r="H826" s="1141"/>
      <c r="I826" s="1141"/>
      <c r="J826" s="1141"/>
      <c r="K826" s="1141"/>
      <c r="L826" s="1141"/>
      <c r="M826" s="1141"/>
      <c r="N826" s="1146"/>
      <c r="Z826" s="193"/>
      <c r="AA826" s="200"/>
      <c r="AB826" s="109" t="s">
        <v>386</v>
      </c>
      <c r="AF826" s="200"/>
      <c r="AJ826" s="200"/>
      <c r="AL826" s="200"/>
    </row>
    <row r="827" spans="1:38" s="108" customFormat="1" ht="12">
      <c r="A827" s="205"/>
      <c r="B827" s="206">
        <v>1</v>
      </c>
      <c r="C827" s="1141" t="s">
        <v>446</v>
      </c>
      <c r="D827" s="1141"/>
      <c r="E827" s="1141"/>
      <c r="F827" s="207"/>
      <c r="G827" s="207"/>
      <c r="H827" s="207"/>
      <c r="I827" s="207"/>
      <c r="J827" s="220">
        <v>1053</v>
      </c>
      <c r="K827" s="209">
        <v>1.25</v>
      </c>
      <c r="L827" s="208">
        <v>6.84</v>
      </c>
      <c r="M827" s="207"/>
      <c r="N827" s="210"/>
      <c r="Z827" s="193"/>
      <c r="AA827" s="200"/>
      <c r="AC827" s="109" t="s">
        <v>446</v>
      </c>
      <c r="AF827" s="200"/>
      <c r="AJ827" s="200"/>
      <c r="AL827" s="200"/>
    </row>
    <row r="828" spans="1:38" s="108" customFormat="1" ht="12">
      <c r="A828" s="205"/>
      <c r="B828" s="206">
        <v>2</v>
      </c>
      <c r="C828" s="1141" t="s">
        <v>387</v>
      </c>
      <c r="D828" s="1141"/>
      <c r="E828" s="1141"/>
      <c r="F828" s="207"/>
      <c r="G828" s="207"/>
      <c r="H828" s="207"/>
      <c r="I828" s="207"/>
      <c r="J828" s="220">
        <v>1566.06</v>
      </c>
      <c r="K828" s="209">
        <v>1.25</v>
      </c>
      <c r="L828" s="208">
        <v>10.18</v>
      </c>
      <c r="M828" s="207"/>
      <c r="N828" s="210"/>
      <c r="Z828" s="193"/>
      <c r="AA828" s="200"/>
      <c r="AC828" s="109" t="s">
        <v>387</v>
      </c>
      <c r="AF828" s="200"/>
      <c r="AJ828" s="200"/>
      <c r="AL828" s="200"/>
    </row>
    <row r="829" spans="1:38" s="108" customFormat="1" ht="12">
      <c r="A829" s="205"/>
      <c r="B829" s="206">
        <v>3</v>
      </c>
      <c r="C829" s="1141" t="s">
        <v>388</v>
      </c>
      <c r="D829" s="1141"/>
      <c r="E829" s="1141"/>
      <c r="F829" s="207"/>
      <c r="G829" s="207"/>
      <c r="H829" s="207"/>
      <c r="I829" s="207"/>
      <c r="J829" s="208">
        <v>244.39</v>
      </c>
      <c r="K829" s="209">
        <v>1.25</v>
      </c>
      <c r="L829" s="208">
        <v>1.59</v>
      </c>
      <c r="M829" s="207"/>
      <c r="N829" s="210"/>
      <c r="Z829" s="193"/>
      <c r="AA829" s="200"/>
      <c r="AC829" s="109" t="s">
        <v>388</v>
      </c>
      <c r="AF829" s="200"/>
      <c r="AJ829" s="200"/>
      <c r="AL829" s="200"/>
    </row>
    <row r="830" spans="1:38" s="108" customFormat="1" ht="12">
      <c r="A830" s="205"/>
      <c r="B830" s="206">
        <v>4</v>
      </c>
      <c r="C830" s="1141" t="s">
        <v>447</v>
      </c>
      <c r="D830" s="1141"/>
      <c r="E830" s="1141"/>
      <c r="F830" s="207"/>
      <c r="G830" s="207"/>
      <c r="H830" s="207"/>
      <c r="I830" s="207"/>
      <c r="J830" s="208">
        <v>909.27</v>
      </c>
      <c r="K830" s="207"/>
      <c r="L830" s="208">
        <v>4.7300000000000004</v>
      </c>
      <c r="M830" s="207"/>
      <c r="N830" s="210"/>
      <c r="Z830" s="193"/>
      <c r="AA830" s="200"/>
      <c r="AC830" s="109" t="s">
        <v>447</v>
      </c>
      <c r="AF830" s="200"/>
      <c r="AJ830" s="200"/>
      <c r="AL830" s="200"/>
    </row>
    <row r="831" spans="1:38" s="108" customFormat="1" ht="12">
      <c r="A831" s="205"/>
      <c r="B831" s="204"/>
      <c r="C831" s="1141" t="s">
        <v>448</v>
      </c>
      <c r="D831" s="1141"/>
      <c r="E831" s="1141"/>
      <c r="F831" s="207" t="s">
        <v>390</v>
      </c>
      <c r="G831" s="215">
        <v>135</v>
      </c>
      <c r="H831" s="209">
        <v>1.25</v>
      </c>
      <c r="I831" s="250">
        <v>0.87749999999999995</v>
      </c>
      <c r="J831" s="204"/>
      <c r="K831" s="207"/>
      <c r="L831" s="204"/>
      <c r="M831" s="207"/>
      <c r="N831" s="210"/>
      <c r="Z831" s="193"/>
      <c r="AA831" s="200"/>
      <c r="AD831" s="109" t="s">
        <v>448</v>
      </c>
      <c r="AF831" s="200"/>
      <c r="AJ831" s="200"/>
      <c r="AL831" s="200"/>
    </row>
    <row r="832" spans="1:38" s="108" customFormat="1" ht="12">
      <c r="A832" s="205"/>
      <c r="B832" s="204"/>
      <c r="C832" s="1141" t="s">
        <v>389</v>
      </c>
      <c r="D832" s="1141"/>
      <c r="E832" s="1141"/>
      <c r="F832" s="207" t="s">
        <v>390</v>
      </c>
      <c r="G832" s="209">
        <v>18.12</v>
      </c>
      <c r="H832" s="209">
        <v>1.25</v>
      </c>
      <c r="I832" s="252">
        <v>0.11778</v>
      </c>
      <c r="J832" s="204"/>
      <c r="K832" s="207"/>
      <c r="L832" s="204"/>
      <c r="M832" s="207"/>
      <c r="N832" s="210"/>
      <c r="Z832" s="193"/>
      <c r="AA832" s="200"/>
      <c r="AD832" s="109" t="s">
        <v>389</v>
      </c>
      <c r="AF832" s="200"/>
      <c r="AJ832" s="200"/>
      <c r="AL832" s="200"/>
    </row>
    <row r="833" spans="1:38" s="108" customFormat="1" ht="12" customHeight="1">
      <c r="A833" s="205"/>
      <c r="B833" s="204"/>
      <c r="C833" s="1150" t="s">
        <v>391</v>
      </c>
      <c r="D833" s="1150"/>
      <c r="E833" s="1150"/>
      <c r="F833" s="212"/>
      <c r="G833" s="212"/>
      <c r="H833" s="212"/>
      <c r="I833" s="212"/>
      <c r="J833" s="221">
        <v>3528.33</v>
      </c>
      <c r="K833" s="212"/>
      <c r="L833" s="213">
        <v>21.75</v>
      </c>
      <c r="M833" s="212"/>
      <c r="N833" s="214"/>
      <c r="Z833" s="193"/>
      <c r="AA833" s="200"/>
      <c r="AE833" s="109" t="s">
        <v>391</v>
      </c>
      <c r="AF833" s="200"/>
      <c r="AJ833" s="200"/>
      <c r="AL833" s="200"/>
    </row>
    <row r="834" spans="1:38" s="108" customFormat="1" ht="12">
      <c r="A834" s="205"/>
      <c r="B834" s="204"/>
      <c r="C834" s="1141" t="s">
        <v>392</v>
      </c>
      <c r="D834" s="1141"/>
      <c r="E834" s="1141"/>
      <c r="F834" s="207"/>
      <c r="G834" s="207"/>
      <c r="H834" s="207"/>
      <c r="I834" s="207"/>
      <c r="J834" s="204"/>
      <c r="K834" s="207"/>
      <c r="L834" s="208">
        <v>8.43</v>
      </c>
      <c r="M834" s="207"/>
      <c r="N834" s="210"/>
      <c r="Z834" s="193"/>
      <c r="AA834" s="200"/>
      <c r="AD834" s="109" t="s">
        <v>392</v>
      </c>
      <c r="AF834" s="200"/>
      <c r="AJ834" s="200"/>
      <c r="AL834" s="200"/>
    </row>
    <row r="835" spans="1:38" s="108" customFormat="1" ht="33.75" customHeight="1">
      <c r="A835" s="205"/>
      <c r="B835" s="204" t="s">
        <v>576</v>
      </c>
      <c r="C835" s="1141" t="s">
        <v>577</v>
      </c>
      <c r="D835" s="1141"/>
      <c r="E835" s="1141"/>
      <c r="F835" s="207" t="s">
        <v>395</v>
      </c>
      <c r="G835" s="215">
        <v>102</v>
      </c>
      <c r="H835" s="207"/>
      <c r="I835" s="215">
        <v>102</v>
      </c>
      <c r="J835" s="204"/>
      <c r="K835" s="207"/>
      <c r="L835" s="208">
        <v>8.6</v>
      </c>
      <c r="M835" s="207"/>
      <c r="N835" s="210"/>
      <c r="Z835" s="193"/>
      <c r="AA835" s="200"/>
      <c r="AD835" s="109" t="s">
        <v>577</v>
      </c>
      <c r="AF835" s="200"/>
      <c r="AJ835" s="200"/>
      <c r="AL835" s="200"/>
    </row>
    <row r="836" spans="1:38" s="108" customFormat="1" ht="33.75" customHeight="1">
      <c r="A836" s="205"/>
      <c r="B836" s="204" t="s">
        <v>578</v>
      </c>
      <c r="C836" s="1141" t="s">
        <v>579</v>
      </c>
      <c r="D836" s="1141"/>
      <c r="E836" s="1141"/>
      <c r="F836" s="207" t="s">
        <v>395</v>
      </c>
      <c r="G836" s="215">
        <v>58</v>
      </c>
      <c r="H836" s="207"/>
      <c r="I836" s="215">
        <v>58</v>
      </c>
      <c r="J836" s="204"/>
      <c r="K836" s="207"/>
      <c r="L836" s="208">
        <v>4.8899999999999997</v>
      </c>
      <c r="M836" s="207"/>
      <c r="N836" s="210"/>
      <c r="Z836" s="193"/>
      <c r="AA836" s="200"/>
      <c r="AD836" s="109" t="s">
        <v>579</v>
      </c>
      <c r="AF836" s="200"/>
      <c r="AJ836" s="200"/>
      <c r="AL836" s="200"/>
    </row>
    <row r="837" spans="1:38" s="108" customFormat="1" ht="12" customHeight="1">
      <c r="A837" s="216"/>
      <c r="B837" s="217"/>
      <c r="C837" s="1145" t="s">
        <v>398</v>
      </c>
      <c r="D837" s="1145"/>
      <c r="E837" s="1145"/>
      <c r="F837" s="196"/>
      <c r="G837" s="196"/>
      <c r="H837" s="196"/>
      <c r="I837" s="196"/>
      <c r="J837" s="198"/>
      <c r="K837" s="196"/>
      <c r="L837" s="218">
        <v>35.24</v>
      </c>
      <c r="M837" s="212"/>
      <c r="N837" s="199"/>
      <c r="Z837" s="193"/>
      <c r="AA837" s="200"/>
      <c r="AF837" s="200" t="s">
        <v>398</v>
      </c>
      <c r="AJ837" s="200"/>
      <c r="AL837" s="200"/>
    </row>
    <row r="838" spans="1:38" s="108" customFormat="1" ht="12" customHeight="1">
      <c r="A838" s="194" t="s">
        <v>768</v>
      </c>
      <c r="B838" s="195" t="s">
        <v>1474</v>
      </c>
      <c r="C838" s="1145" t="s">
        <v>1583</v>
      </c>
      <c r="D838" s="1145"/>
      <c r="E838" s="1145"/>
      <c r="F838" s="196" t="s">
        <v>408</v>
      </c>
      <c r="G838" s="196"/>
      <c r="H838" s="196"/>
      <c r="I838" s="247">
        <v>0.52</v>
      </c>
      <c r="J838" s="218">
        <v>4.83</v>
      </c>
      <c r="K838" s="196"/>
      <c r="L838" s="218">
        <v>2.5099999999999998</v>
      </c>
      <c r="M838" s="196"/>
      <c r="N838" s="199"/>
      <c r="Z838" s="193"/>
      <c r="AA838" s="200" t="s">
        <v>1583</v>
      </c>
      <c r="AF838" s="200"/>
      <c r="AJ838" s="200"/>
      <c r="AL838" s="200"/>
    </row>
    <row r="839" spans="1:38" s="108" customFormat="1" ht="12" customHeight="1">
      <c r="A839" s="216"/>
      <c r="B839" s="217"/>
      <c r="C839" s="1141" t="s">
        <v>409</v>
      </c>
      <c r="D839" s="1141"/>
      <c r="E839" s="1141"/>
      <c r="F839" s="1141"/>
      <c r="G839" s="1141"/>
      <c r="H839" s="1141"/>
      <c r="I839" s="1141"/>
      <c r="J839" s="1141"/>
      <c r="K839" s="1141"/>
      <c r="L839" s="1141"/>
      <c r="M839" s="1141"/>
      <c r="N839" s="1146"/>
      <c r="Z839" s="193"/>
      <c r="AA839" s="200"/>
      <c r="AF839" s="200"/>
      <c r="AG839" s="109" t="s">
        <v>409</v>
      </c>
      <c r="AJ839" s="200"/>
      <c r="AL839" s="200"/>
    </row>
    <row r="840" spans="1:38" s="108" customFormat="1" ht="12" customHeight="1">
      <c r="A840" s="201"/>
      <c r="B840" s="202"/>
      <c r="C840" s="1141" t="s">
        <v>1628</v>
      </c>
      <c r="D840" s="1141"/>
      <c r="E840" s="1141"/>
      <c r="F840" s="1141"/>
      <c r="G840" s="1141"/>
      <c r="H840" s="1141"/>
      <c r="I840" s="1141"/>
      <c r="J840" s="1141"/>
      <c r="K840" s="1141"/>
      <c r="L840" s="1141"/>
      <c r="M840" s="1141"/>
      <c r="N840" s="1146"/>
      <c r="Z840" s="193"/>
      <c r="AA840" s="200"/>
      <c r="AF840" s="200"/>
      <c r="AI840" s="109" t="s">
        <v>1628</v>
      </c>
      <c r="AJ840" s="200"/>
      <c r="AL840" s="200"/>
    </row>
    <row r="841" spans="1:38" s="108" customFormat="1" ht="12" customHeight="1">
      <c r="A841" s="216"/>
      <c r="B841" s="217"/>
      <c r="C841" s="1145" t="s">
        <v>398</v>
      </c>
      <c r="D841" s="1145"/>
      <c r="E841" s="1145"/>
      <c r="F841" s="196"/>
      <c r="G841" s="196"/>
      <c r="H841" s="196"/>
      <c r="I841" s="196"/>
      <c r="J841" s="198"/>
      <c r="K841" s="196"/>
      <c r="L841" s="218">
        <v>2.5099999999999998</v>
      </c>
      <c r="M841" s="212"/>
      <c r="N841" s="199"/>
      <c r="Z841" s="193"/>
      <c r="AA841" s="200"/>
      <c r="AF841" s="200" t="s">
        <v>398</v>
      </c>
      <c r="AJ841" s="200"/>
      <c r="AL841" s="200"/>
    </row>
    <row r="842" spans="1:38" s="108" customFormat="1" ht="22.5" customHeight="1">
      <c r="A842" s="194" t="s">
        <v>773</v>
      </c>
      <c r="B842" s="195" t="s">
        <v>880</v>
      </c>
      <c r="C842" s="1145" t="s">
        <v>881</v>
      </c>
      <c r="D842" s="1145"/>
      <c r="E842" s="1145"/>
      <c r="F842" s="196" t="s">
        <v>408</v>
      </c>
      <c r="G842" s="196"/>
      <c r="H842" s="196"/>
      <c r="I842" s="197">
        <v>0.53039999999999998</v>
      </c>
      <c r="J842" s="218">
        <v>560</v>
      </c>
      <c r="K842" s="196"/>
      <c r="L842" s="218">
        <v>297.02</v>
      </c>
      <c r="M842" s="196"/>
      <c r="N842" s="199"/>
      <c r="Z842" s="193"/>
      <c r="AA842" s="200" t="s">
        <v>881</v>
      </c>
      <c r="AF842" s="200"/>
      <c r="AJ842" s="200"/>
      <c r="AL842" s="200"/>
    </row>
    <row r="843" spans="1:38" s="108" customFormat="1" ht="12" customHeight="1">
      <c r="A843" s="216"/>
      <c r="B843" s="217"/>
      <c r="C843" s="1141" t="s">
        <v>409</v>
      </c>
      <c r="D843" s="1141"/>
      <c r="E843" s="1141"/>
      <c r="F843" s="1141"/>
      <c r="G843" s="1141"/>
      <c r="H843" s="1141"/>
      <c r="I843" s="1141"/>
      <c r="J843" s="1141"/>
      <c r="K843" s="1141"/>
      <c r="L843" s="1141"/>
      <c r="M843" s="1141"/>
      <c r="N843" s="1146"/>
      <c r="Z843" s="193"/>
      <c r="AA843" s="200"/>
      <c r="AF843" s="200"/>
      <c r="AG843" s="109" t="s">
        <v>409</v>
      </c>
      <c r="AJ843" s="200"/>
      <c r="AL843" s="200"/>
    </row>
    <row r="844" spans="1:38" s="108" customFormat="1" ht="12" customHeight="1">
      <c r="A844" s="216"/>
      <c r="B844" s="217"/>
      <c r="C844" s="1145" t="s">
        <v>398</v>
      </c>
      <c r="D844" s="1145"/>
      <c r="E844" s="1145"/>
      <c r="F844" s="196"/>
      <c r="G844" s="196"/>
      <c r="H844" s="196"/>
      <c r="I844" s="196"/>
      <c r="J844" s="198"/>
      <c r="K844" s="196"/>
      <c r="L844" s="218">
        <v>297.02</v>
      </c>
      <c r="M844" s="212"/>
      <c r="N844" s="199"/>
      <c r="Z844" s="193"/>
      <c r="AA844" s="200"/>
      <c r="AF844" s="200" t="s">
        <v>398</v>
      </c>
      <c r="AJ844" s="200"/>
      <c r="AL844" s="200"/>
    </row>
    <row r="845" spans="1:38" s="108" customFormat="1" ht="22.5" customHeight="1">
      <c r="A845" s="194" t="s">
        <v>1087</v>
      </c>
      <c r="B845" s="195" t="s">
        <v>1576</v>
      </c>
      <c r="C845" s="1145" t="s">
        <v>1577</v>
      </c>
      <c r="D845" s="1145"/>
      <c r="E845" s="1145"/>
      <c r="F845" s="196" t="s">
        <v>539</v>
      </c>
      <c r="G845" s="196"/>
      <c r="H845" s="196"/>
      <c r="I845" s="197">
        <v>8.6400000000000005E-2</v>
      </c>
      <c r="J845" s="198"/>
      <c r="K845" s="196"/>
      <c r="L845" s="198"/>
      <c r="M845" s="196"/>
      <c r="N845" s="199"/>
      <c r="Z845" s="193"/>
      <c r="AA845" s="200" t="s">
        <v>1577</v>
      </c>
      <c r="AF845" s="200"/>
      <c r="AJ845" s="200"/>
      <c r="AL845" s="200"/>
    </row>
    <row r="846" spans="1:38" s="108" customFormat="1" ht="12" customHeight="1">
      <c r="A846" s="201"/>
      <c r="B846" s="202"/>
      <c r="C846" s="1141" t="s">
        <v>2877</v>
      </c>
      <c r="D846" s="1141"/>
      <c r="E846" s="1141"/>
      <c r="F846" s="1141"/>
      <c r="G846" s="1141"/>
      <c r="H846" s="1141"/>
      <c r="I846" s="1141"/>
      <c r="J846" s="1141"/>
      <c r="K846" s="1141"/>
      <c r="L846" s="1141"/>
      <c r="M846" s="1141"/>
      <c r="N846" s="1146"/>
      <c r="Z846" s="193"/>
      <c r="AA846" s="200"/>
      <c r="AF846" s="200"/>
      <c r="AH846" s="109" t="s">
        <v>2877</v>
      </c>
      <c r="AJ846" s="200"/>
      <c r="AL846" s="200"/>
    </row>
    <row r="847" spans="1:38" s="108" customFormat="1" ht="33.75" customHeight="1">
      <c r="A847" s="203"/>
      <c r="B847" s="204" t="s">
        <v>385</v>
      </c>
      <c r="C847" s="1141" t="s">
        <v>386</v>
      </c>
      <c r="D847" s="1141"/>
      <c r="E847" s="1141"/>
      <c r="F847" s="1141"/>
      <c r="G847" s="1141"/>
      <c r="H847" s="1141"/>
      <c r="I847" s="1141"/>
      <c r="J847" s="1141"/>
      <c r="K847" s="1141"/>
      <c r="L847" s="1141"/>
      <c r="M847" s="1141"/>
      <c r="N847" s="1146"/>
      <c r="Z847" s="193"/>
      <c r="AA847" s="200"/>
      <c r="AB847" s="109" t="s">
        <v>386</v>
      </c>
      <c r="AF847" s="200"/>
      <c r="AJ847" s="200"/>
      <c r="AL847" s="200"/>
    </row>
    <row r="848" spans="1:38" s="108" customFormat="1" ht="12">
      <c r="A848" s="205"/>
      <c r="B848" s="206">
        <v>1</v>
      </c>
      <c r="C848" s="1141" t="s">
        <v>446</v>
      </c>
      <c r="D848" s="1141"/>
      <c r="E848" s="1141"/>
      <c r="F848" s="207"/>
      <c r="G848" s="207"/>
      <c r="H848" s="207"/>
      <c r="I848" s="207"/>
      <c r="J848" s="208">
        <v>58.09</v>
      </c>
      <c r="K848" s="209">
        <v>1.25</v>
      </c>
      <c r="L848" s="208">
        <v>6.27</v>
      </c>
      <c r="M848" s="207"/>
      <c r="N848" s="210"/>
      <c r="Z848" s="193"/>
      <c r="AA848" s="200"/>
      <c r="AC848" s="109" t="s">
        <v>446</v>
      </c>
      <c r="AF848" s="200"/>
      <c r="AJ848" s="200"/>
      <c r="AL848" s="200"/>
    </row>
    <row r="849" spans="1:38" s="108" customFormat="1" ht="12">
      <c r="A849" s="205"/>
      <c r="B849" s="206">
        <v>2</v>
      </c>
      <c r="C849" s="1141" t="s">
        <v>387</v>
      </c>
      <c r="D849" s="1141"/>
      <c r="E849" s="1141"/>
      <c r="F849" s="207"/>
      <c r="G849" s="207"/>
      <c r="H849" s="207"/>
      <c r="I849" s="207"/>
      <c r="J849" s="208">
        <v>45.18</v>
      </c>
      <c r="K849" s="209">
        <v>1.25</v>
      </c>
      <c r="L849" s="208">
        <v>4.88</v>
      </c>
      <c r="M849" s="207"/>
      <c r="N849" s="210"/>
      <c r="Z849" s="193"/>
      <c r="AA849" s="200"/>
      <c r="AC849" s="109" t="s">
        <v>387</v>
      </c>
      <c r="AF849" s="200"/>
      <c r="AJ849" s="200"/>
      <c r="AL849" s="200"/>
    </row>
    <row r="850" spans="1:38" s="108" customFormat="1" ht="12">
      <c r="A850" s="205"/>
      <c r="B850" s="206">
        <v>3</v>
      </c>
      <c r="C850" s="1141" t="s">
        <v>388</v>
      </c>
      <c r="D850" s="1141"/>
      <c r="E850" s="1141"/>
      <c r="F850" s="207"/>
      <c r="G850" s="207"/>
      <c r="H850" s="207"/>
      <c r="I850" s="207"/>
      <c r="J850" s="208">
        <v>1.99</v>
      </c>
      <c r="K850" s="209">
        <v>1.25</v>
      </c>
      <c r="L850" s="208">
        <v>0.21</v>
      </c>
      <c r="M850" s="207"/>
      <c r="N850" s="210"/>
      <c r="Z850" s="193"/>
      <c r="AA850" s="200"/>
      <c r="AC850" s="109" t="s">
        <v>388</v>
      </c>
      <c r="AF850" s="200"/>
      <c r="AJ850" s="200"/>
      <c r="AL850" s="200"/>
    </row>
    <row r="851" spans="1:38" s="108" customFormat="1" ht="12">
      <c r="A851" s="205"/>
      <c r="B851" s="206">
        <v>4</v>
      </c>
      <c r="C851" s="1141" t="s">
        <v>447</v>
      </c>
      <c r="D851" s="1141"/>
      <c r="E851" s="1141"/>
      <c r="F851" s="207"/>
      <c r="G851" s="207"/>
      <c r="H851" s="207"/>
      <c r="I851" s="207"/>
      <c r="J851" s="208">
        <v>74.2</v>
      </c>
      <c r="K851" s="207"/>
      <c r="L851" s="208">
        <v>6.41</v>
      </c>
      <c r="M851" s="207"/>
      <c r="N851" s="210"/>
      <c r="Z851" s="193"/>
      <c r="AA851" s="200"/>
      <c r="AC851" s="109" t="s">
        <v>447</v>
      </c>
      <c r="AF851" s="200"/>
      <c r="AJ851" s="200"/>
      <c r="AL851" s="200"/>
    </row>
    <row r="852" spans="1:38" s="108" customFormat="1" ht="12">
      <c r="A852" s="205"/>
      <c r="B852" s="204"/>
      <c r="C852" s="1141" t="s">
        <v>448</v>
      </c>
      <c r="D852" s="1141"/>
      <c r="E852" s="1141"/>
      <c r="F852" s="207" t="s">
        <v>390</v>
      </c>
      <c r="G852" s="209">
        <v>6.81</v>
      </c>
      <c r="H852" s="209">
        <v>1.25</v>
      </c>
      <c r="I852" s="252">
        <v>0.73548000000000002</v>
      </c>
      <c r="J852" s="204"/>
      <c r="K852" s="207"/>
      <c r="L852" s="204"/>
      <c r="M852" s="207"/>
      <c r="N852" s="210"/>
      <c r="Z852" s="193"/>
      <c r="AA852" s="200"/>
      <c r="AD852" s="109" t="s">
        <v>448</v>
      </c>
      <c r="AF852" s="200"/>
      <c r="AJ852" s="200"/>
      <c r="AL852" s="200"/>
    </row>
    <row r="853" spans="1:38" s="108" customFormat="1" ht="12">
      <c r="A853" s="205"/>
      <c r="B853" s="204"/>
      <c r="C853" s="1141" t="s">
        <v>389</v>
      </c>
      <c r="D853" s="1141"/>
      <c r="E853" s="1141"/>
      <c r="F853" s="207" t="s">
        <v>390</v>
      </c>
      <c r="G853" s="209">
        <v>0.16</v>
      </c>
      <c r="H853" s="209">
        <v>1.25</v>
      </c>
      <c r="I853" s="252">
        <v>1.728E-2</v>
      </c>
      <c r="J853" s="204"/>
      <c r="K853" s="207"/>
      <c r="L853" s="204"/>
      <c r="M853" s="207"/>
      <c r="N853" s="210"/>
      <c r="Z853" s="193"/>
      <c r="AA853" s="200"/>
      <c r="AD853" s="109" t="s">
        <v>389</v>
      </c>
      <c r="AF853" s="200"/>
      <c r="AJ853" s="200"/>
      <c r="AL853" s="200"/>
    </row>
    <row r="854" spans="1:38" s="108" customFormat="1" ht="12" customHeight="1">
      <c r="A854" s="205"/>
      <c r="B854" s="204"/>
      <c r="C854" s="1150" t="s">
        <v>391</v>
      </c>
      <c r="D854" s="1150"/>
      <c r="E854" s="1150"/>
      <c r="F854" s="212"/>
      <c r="G854" s="212"/>
      <c r="H854" s="212"/>
      <c r="I854" s="212"/>
      <c r="J854" s="213">
        <v>177.47</v>
      </c>
      <c r="K854" s="212"/>
      <c r="L854" s="213">
        <v>17.559999999999999</v>
      </c>
      <c r="M854" s="212"/>
      <c r="N854" s="214"/>
      <c r="Z854" s="193"/>
      <c r="AA854" s="200"/>
      <c r="AE854" s="109" t="s">
        <v>391</v>
      </c>
      <c r="AF854" s="200"/>
      <c r="AJ854" s="200"/>
      <c r="AL854" s="200"/>
    </row>
    <row r="855" spans="1:38" s="108" customFormat="1" ht="12">
      <c r="A855" s="205"/>
      <c r="B855" s="204"/>
      <c r="C855" s="1141" t="s">
        <v>392</v>
      </c>
      <c r="D855" s="1141"/>
      <c r="E855" s="1141"/>
      <c r="F855" s="207"/>
      <c r="G855" s="207"/>
      <c r="H855" s="207"/>
      <c r="I855" s="207"/>
      <c r="J855" s="204"/>
      <c r="K855" s="207"/>
      <c r="L855" s="208">
        <v>6.48</v>
      </c>
      <c r="M855" s="207"/>
      <c r="N855" s="210"/>
      <c r="Z855" s="193"/>
      <c r="AA855" s="200"/>
      <c r="AD855" s="109" t="s">
        <v>392</v>
      </c>
      <c r="AF855" s="200"/>
      <c r="AJ855" s="200"/>
      <c r="AL855" s="200"/>
    </row>
    <row r="856" spans="1:38" s="108" customFormat="1" ht="22.5" customHeight="1">
      <c r="A856" s="205"/>
      <c r="B856" s="204" t="s">
        <v>785</v>
      </c>
      <c r="C856" s="1141" t="s">
        <v>786</v>
      </c>
      <c r="D856" s="1141"/>
      <c r="E856" s="1141"/>
      <c r="F856" s="207" t="s">
        <v>395</v>
      </c>
      <c r="G856" s="215">
        <v>110</v>
      </c>
      <c r="H856" s="207"/>
      <c r="I856" s="215">
        <v>110</v>
      </c>
      <c r="J856" s="204"/>
      <c r="K856" s="207"/>
      <c r="L856" s="208">
        <v>7.13</v>
      </c>
      <c r="M856" s="207"/>
      <c r="N856" s="210"/>
      <c r="Z856" s="193"/>
      <c r="AA856" s="200"/>
      <c r="AD856" s="109" t="s">
        <v>786</v>
      </c>
      <c r="AF856" s="200"/>
      <c r="AJ856" s="200"/>
      <c r="AL856" s="200"/>
    </row>
    <row r="857" spans="1:38" s="108" customFormat="1" ht="22.5" customHeight="1">
      <c r="A857" s="205"/>
      <c r="B857" s="204" t="s">
        <v>787</v>
      </c>
      <c r="C857" s="1141" t="s">
        <v>788</v>
      </c>
      <c r="D857" s="1141"/>
      <c r="E857" s="1141"/>
      <c r="F857" s="207" t="s">
        <v>395</v>
      </c>
      <c r="G857" s="215">
        <v>69</v>
      </c>
      <c r="H857" s="207"/>
      <c r="I857" s="215">
        <v>69</v>
      </c>
      <c r="J857" s="204"/>
      <c r="K857" s="207"/>
      <c r="L857" s="208">
        <v>4.47</v>
      </c>
      <c r="M857" s="207"/>
      <c r="N857" s="210"/>
      <c r="Z857" s="193"/>
      <c r="AA857" s="200"/>
      <c r="AD857" s="109" t="s">
        <v>788</v>
      </c>
      <c r="AF857" s="200"/>
      <c r="AJ857" s="200"/>
      <c r="AL857" s="200"/>
    </row>
    <row r="858" spans="1:38" s="108" customFormat="1" ht="12" customHeight="1">
      <c r="A858" s="216"/>
      <c r="B858" s="217"/>
      <c r="C858" s="1145" t="s">
        <v>398</v>
      </c>
      <c r="D858" s="1145"/>
      <c r="E858" s="1145"/>
      <c r="F858" s="196"/>
      <c r="G858" s="196"/>
      <c r="H858" s="196"/>
      <c r="I858" s="196"/>
      <c r="J858" s="198"/>
      <c r="K858" s="196"/>
      <c r="L858" s="218">
        <v>29.16</v>
      </c>
      <c r="M858" s="212"/>
      <c r="N858" s="199"/>
      <c r="Z858" s="193"/>
      <c r="AA858" s="200"/>
      <c r="AF858" s="200" t="s">
        <v>398</v>
      </c>
      <c r="AJ858" s="200"/>
      <c r="AL858" s="200"/>
    </row>
    <row r="859" spans="1:38" s="108" customFormat="1" ht="12" customHeight="1">
      <c r="A859" s="194" t="s">
        <v>1645</v>
      </c>
      <c r="B859" s="195" t="s">
        <v>1578</v>
      </c>
      <c r="C859" s="1145" t="s">
        <v>2945</v>
      </c>
      <c r="D859" s="1145"/>
      <c r="E859" s="1145"/>
      <c r="F859" s="196" t="s">
        <v>307</v>
      </c>
      <c r="G859" s="196"/>
      <c r="H859" s="196"/>
      <c r="I859" s="223">
        <v>9.9359999999999999</v>
      </c>
      <c r="J859" s="218">
        <v>41.12</v>
      </c>
      <c r="K859" s="196"/>
      <c r="L859" s="218">
        <v>408.57</v>
      </c>
      <c r="M859" s="196"/>
      <c r="N859" s="199"/>
      <c r="Z859" s="193"/>
      <c r="AA859" s="200" t="s">
        <v>2945</v>
      </c>
      <c r="AF859" s="200"/>
      <c r="AJ859" s="200"/>
      <c r="AL859" s="200"/>
    </row>
    <row r="860" spans="1:38" s="108" customFormat="1" ht="12">
      <c r="A860" s="216"/>
      <c r="B860" s="217"/>
      <c r="C860" s="1141" t="s">
        <v>1395</v>
      </c>
      <c r="D860" s="1141"/>
      <c r="E860" s="1141"/>
      <c r="F860" s="1141"/>
      <c r="G860" s="1141"/>
      <c r="H860" s="1141"/>
      <c r="I860" s="1141"/>
      <c r="J860" s="1141"/>
      <c r="K860" s="1141"/>
      <c r="L860" s="1141"/>
      <c r="M860" s="1141"/>
      <c r="N860" s="1146"/>
      <c r="Z860" s="193"/>
      <c r="AA860" s="200"/>
      <c r="AF860" s="200"/>
      <c r="AG860" s="109" t="s">
        <v>1395</v>
      </c>
      <c r="AJ860" s="200"/>
      <c r="AL860" s="200"/>
    </row>
    <row r="861" spans="1:38" s="108" customFormat="1" ht="12" customHeight="1">
      <c r="A861" s="216"/>
      <c r="B861" s="217"/>
      <c r="C861" s="1145" t="s">
        <v>398</v>
      </c>
      <c r="D861" s="1145"/>
      <c r="E861" s="1145"/>
      <c r="F861" s="196"/>
      <c r="G861" s="196"/>
      <c r="H861" s="196"/>
      <c r="I861" s="196"/>
      <c r="J861" s="198"/>
      <c r="K861" s="196"/>
      <c r="L861" s="218">
        <v>408.57</v>
      </c>
      <c r="M861" s="212"/>
      <c r="N861" s="199"/>
      <c r="Z861" s="193"/>
      <c r="AA861" s="200"/>
      <c r="AF861" s="200" t="s">
        <v>398</v>
      </c>
      <c r="AJ861" s="200"/>
      <c r="AL861" s="200"/>
    </row>
    <row r="862" spans="1:38" s="108" customFormat="1" ht="22.5" customHeight="1">
      <c r="A862" s="194" t="s">
        <v>1093</v>
      </c>
      <c r="B862" s="195" t="s">
        <v>1580</v>
      </c>
      <c r="C862" s="1145" t="s">
        <v>1581</v>
      </c>
      <c r="D862" s="1145"/>
      <c r="E862" s="1145"/>
      <c r="F862" s="196" t="s">
        <v>444</v>
      </c>
      <c r="G862" s="196"/>
      <c r="H862" s="196"/>
      <c r="I862" s="197">
        <v>1.72E-2</v>
      </c>
      <c r="J862" s="198"/>
      <c r="K862" s="196"/>
      <c r="L862" s="198"/>
      <c r="M862" s="196"/>
      <c r="N862" s="199"/>
      <c r="Z862" s="193"/>
      <c r="AA862" s="200" t="s">
        <v>1581</v>
      </c>
      <c r="AF862" s="200"/>
      <c r="AJ862" s="200"/>
      <c r="AL862" s="200"/>
    </row>
    <row r="863" spans="1:38" s="108" customFormat="1" ht="12" customHeight="1">
      <c r="A863" s="201"/>
      <c r="B863" s="202"/>
      <c r="C863" s="1141" t="s">
        <v>2946</v>
      </c>
      <c r="D863" s="1141"/>
      <c r="E863" s="1141"/>
      <c r="F863" s="1141"/>
      <c r="G863" s="1141"/>
      <c r="H863" s="1141"/>
      <c r="I863" s="1141"/>
      <c r="J863" s="1141"/>
      <c r="K863" s="1141"/>
      <c r="L863" s="1141"/>
      <c r="M863" s="1141"/>
      <c r="N863" s="1146"/>
      <c r="Z863" s="193"/>
      <c r="AA863" s="200"/>
      <c r="AF863" s="200"/>
      <c r="AH863" s="109" t="s">
        <v>2946</v>
      </c>
      <c r="AJ863" s="200"/>
      <c r="AL863" s="200"/>
    </row>
    <row r="864" spans="1:38" s="108" customFormat="1" ht="33.75" customHeight="1">
      <c r="A864" s="203"/>
      <c r="B864" s="204" t="s">
        <v>385</v>
      </c>
      <c r="C864" s="1141" t="s">
        <v>386</v>
      </c>
      <c r="D864" s="1141"/>
      <c r="E864" s="1141"/>
      <c r="F864" s="1141"/>
      <c r="G864" s="1141"/>
      <c r="H864" s="1141"/>
      <c r="I864" s="1141"/>
      <c r="J864" s="1141"/>
      <c r="K864" s="1141"/>
      <c r="L864" s="1141"/>
      <c r="M864" s="1141"/>
      <c r="N864" s="1146"/>
      <c r="Z864" s="193"/>
      <c r="AA864" s="200"/>
      <c r="AB864" s="109" t="s">
        <v>386</v>
      </c>
      <c r="AF864" s="200"/>
      <c r="AJ864" s="200"/>
      <c r="AL864" s="200"/>
    </row>
    <row r="865" spans="1:38" s="108" customFormat="1" ht="12">
      <c r="A865" s="205"/>
      <c r="B865" s="206">
        <v>1</v>
      </c>
      <c r="C865" s="1141" t="s">
        <v>446</v>
      </c>
      <c r="D865" s="1141"/>
      <c r="E865" s="1141"/>
      <c r="F865" s="207"/>
      <c r="G865" s="207"/>
      <c r="H865" s="207"/>
      <c r="I865" s="207"/>
      <c r="J865" s="220">
        <v>1526.87</v>
      </c>
      <c r="K865" s="209">
        <v>1.25</v>
      </c>
      <c r="L865" s="208">
        <v>32.83</v>
      </c>
      <c r="M865" s="207"/>
      <c r="N865" s="210"/>
      <c r="Z865" s="193"/>
      <c r="AA865" s="200"/>
      <c r="AC865" s="109" t="s">
        <v>446</v>
      </c>
      <c r="AF865" s="200"/>
      <c r="AJ865" s="200"/>
      <c r="AL865" s="200"/>
    </row>
    <row r="866" spans="1:38" s="108" customFormat="1" ht="12">
      <c r="A866" s="205"/>
      <c r="B866" s="206">
        <v>2</v>
      </c>
      <c r="C866" s="1141" t="s">
        <v>387</v>
      </c>
      <c r="D866" s="1141"/>
      <c r="E866" s="1141"/>
      <c r="F866" s="207"/>
      <c r="G866" s="207"/>
      <c r="H866" s="207"/>
      <c r="I866" s="207"/>
      <c r="J866" s="220">
        <v>2518.58</v>
      </c>
      <c r="K866" s="209">
        <v>1.25</v>
      </c>
      <c r="L866" s="208">
        <v>54.15</v>
      </c>
      <c r="M866" s="207"/>
      <c r="N866" s="210"/>
      <c r="Z866" s="193"/>
      <c r="AA866" s="200"/>
      <c r="AC866" s="109" t="s">
        <v>387</v>
      </c>
      <c r="AF866" s="200"/>
      <c r="AJ866" s="200"/>
      <c r="AL866" s="200"/>
    </row>
    <row r="867" spans="1:38" s="108" customFormat="1" ht="12">
      <c r="A867" s="205"/>
      <c r="B867" s="206">
        <v>3</v>
      </c>
      <c r="C867" s="1141" t="s">
        <v>388</v>
      </c>
      <c r="D867" s="1141"/>
      <c r="E867" s="1141"/>
      <c r="F867" s="207"/>
      <c r="G867" s="207"/>
      <c r="H867" s="207"/>
      <c r="I867" s="207"/>
      <c r="J867" s="208">
        <v>382.14</v>
      </c>
      <c r="K867" s="209">
        <v>1.25</v>
      </c>
      <c r="L867" s="208">
        <v>8.2200000000000006</v>
      </c>
      <c r="M867" s="207"/>
      <c r="N867" s="210"/>
      <c r="Z867" s="193"/>
      <c r="AA867" s="200"/>
      <c r="AC867" s="109" t="s">
        <v>388</v>
      </c>
      <c r="AF867" s="200"/>
      <c r="AJ867" s="200"/>
      <c r="AL867" s="200"/>
    </row>
    <row r="868" spans="1:38" s="108" customFormat="1" ht="12">
      <c r="A868" s="205"/>
      <c r="B868" s="206">
        <v>4</v>
      </c>
      <c r="C868" s="1141" t="s">
        <v>447</v>
      </c>
      <c r="D868" s="1141"/>
      <c r="E868" s="1141"/>
      <c r="F868" s="207"/>
      <c r="G868" s="207"/>
      <c r="H868" s="207"/>
      <c r="I868" s="207"/>
      <c r="J868" s="208">
        <v>488.42</v>
      </c>
      <c r="K868" s="207"/>
      <c r="L868" s="208">
        <v>8.4</v>
      </c>
      <c r="M868" s="207"/>
      <c r="N868" s="210"/>
      <c r="Z868" s="193"/>
      <c r="AA868" s="200"/>
      <c r="AC868" s="109" t="s">
        <v>447</v>
      </c>
      <c r="AF868" s="200"/>
      <c r="AJ868" s="200"/>
      <c r="AL868" s="200"/>
    </row>
    <row r="869" spans="1:38" s="108" customFormat="1" ht="12">
      <c r="A869" s="205"/>
      <c r="B869" s="204"/>
      <c r="C869" s="1141" t="s">
        <v>448</v>
      </c>
      <c r="D869" s="1141"/>
      <c r="E869" s="1141"/>
      <c r="F869" s="207" t="s">
        <v>390</v>
      </c>
      <c r="G869" s="215">
        <v>179</v>
      </c>
      <c r="H869" s="209">
        <v>1.25</v>
      </c>
      <c r="I869" s="250">
        <v>3.8485</v>
      </c>
      <c r="J869" s="204"/>
      <c r="K869" s="207"/>
      <c r="L869" s="204"/>
      <c r="M869" s="207"/>
      <c r="N869" s="210"/>
      <c r="Z869" s="193"/>
      <c r="AA869" s="200"/>
      <c r="AD869" s="109" t="s">
        <v>448</v>
      </c>
      <c r="AF869" s="200"/>
      <c r="AJ869" s="200"/>
      <c r="AL869" s="200"/>
    </row>
    <row r="870" spans="1:38" s="108" customFormat="1" ht="12">
      <c r="A870" s="205"/>
      <c r="B870" s="204"/>
      <c r="C870" s="1141" t="s">
        <v>389</v>
      </c>
      <c r="D870" s="1141"/>
      <c r="E870" s="1141"/>
      <c r="F870" s="207" t="s">
        <v>390</v>
      </c>
      <c r="G870" s="209">
        <v>28.56</v>
      </c>
      <c r="H870" s="209">
        <v>1.25</v>
      </c>
      <c r="I870" s="252">
        <v>0.61404000000000003</v>
      </c>
      <c r="J870" s="204"/>
      <c r="K870" s="207"/>
      <c r="L870" s="204"/>
      <c r="M870" s="207"/>
      <c r="N870" s="210"/>
      <c r="Z870" s="193"/>
      <c r="AA870" s="200"/>
      <c r="AD870" s="109" t="s">
        <v>389</v>
      </c>
      <c r="AF870" s="200"/>
      <c r="AJ870" s="200"/>
      <c r="AL870" s="200"/>
    </row>
    <row r="871" spans="1:38" s="108" customFormat="1" ht="12" customHeight="1">
      <c r="A871" s="205"/>
      <c r="B871" s="204"/>
      <c r="C871" s="1150" t="s">
        <v>391</v>
      </c>
      <c r="D871" s="1150"/>
      <c r="E871" s="1150"/>
      <c r="F871" s="212"/>
      <c r="G871" s="212"/>
      <c r="H871" s="212"/>
      <c r="I871" s="212"/>
      <c r="J871" s="221">
        <v>4533.87</v>
      </c>
      <c r="K871" s="212"/>
      <c r="L871" s="213">
        <v>95.38</v>
      </c>
      <c r="M871" s="212"/>
      <c r="N871" s="214"/>
      <c r="Z871" s="193"/>
      <c r="AA871" s="200"/>
      <c r="AE871" s="109" t="s">
        <v>391</v>
      </c>
      <c r="AF871" s="200"/>
      <c r="AJ871" s="200"/>
      <c r="AL871" s="200"/>
    </row>
    <row r="872" spans="1:38" s="108" customFormat="1" ht="12">
      <c r="A872" s="205"/>
      <c r="B872" s="204"/>
      <c r="C872" s="1141" t="s">
        <v>392</v>
      </c>
      <c r="D872" s="1141"/>
      <c r="E872" s="1141"/>
      <c r="F872" s="207"/>
      <c r="G872" s="207"/>
      <c r="H872" s="207"/>
      <c r="I872" s="207"/>
      <c r="J872" s="204"/>
      <c r="K872" s="207"/>
      <c r="L872" s="208">
        <v>41.05</v>
      </c>
      <c r="M872" s="207"/>
      <c r="N872" s="210"/>
      <c r="Z872" s="193"/>
      <c r="AA872" s="200"/>
      <c r="AD872" s="109" t="s">
        <v>392</v>
      </c>
      <c r="AF872" s="200"/>
      <c r="AJ872" s="200"/>
      <c r="AL872" s="200"/>
    </row>
    <row r="873" spans="1:38" s="108" customFormat="1" ht="33.75" customHeight="1">
      <c r="A873" s="205"/>
      <c r="B873" s="204" t="s">
        <v>576</v>
      </c>
      <c r="C873" s="1141" t="s">
        <v>577</v>
      </c>
      <c r="D873" s="1141"/>
      <c r="E873" s="1141"/>
      <c r="F873" s="207" t="s">
        <v>395</v>
      </c>
      <c r="G873" s="215">
        <v>102</v>
      </c>
      <c r="H873" s="207"/>
      <c r="I873" s="215">
        <v>102</v>
      </c>
      <c r="J873" s="204"/>
      <c r="K873" s="207"/>
      <c r="L873" s="208">
        <v>41.87</v>
      </c>
      <c r="M873" s="207"/>
      <c r="N873" s="210"/>
      <c r="Z873" s="193"/>
      <c r="AA873" s="200"/>
      <c r="AD873" s="109" t="s">
        <v>577</v>
      </c>
      <c r="AF873" s="200"/>
      <c r="AJ873" s="200"/>
      <c r="AL873" s="200"/>
    </row>
    <row r="874" spans="1:38" s="108" customFormat="1" ht="33.75" customHeight="1">
      <c r="A874" s="205"/>
      <c r="B874" s="204" t="s">
        <v>578</v>
      </c>
      <c r="C874" s="1141" t="s">
        <v>579</v>
      </c>
      <c r="D874" s="1141"/>
      <c r="E874" s="1141"/>
      <c r="F874" s="207" t="s">
        <v>395</v>
      </c>
      <c r="G874" s="215">
        <v>58</v>
      </c>
      <c r="H874" s="207"/>
      <c r="I874" s="215">
        <v>58</v>
      </c>
      <c r="J874" s="204"/>
      <c r="K874" s="207"/>
      <c r="L874" s="208">
        <v>23.81</v>
      </c>
      <c r="M874" s="207"/>
      <c r="N874" s="210"/>
      <c r="Z874" s="193"/>
      <c r="AA874" s="200"/>
      <c r="AD874" s="109" t="s">
        <v>579</v>
      </c>
      <c r="AF874" s="200"/>
      <c r="AJ874" s="200"/>
      <c r="AL874" s="200"/>
    </row>
    <row r="875" spans="1:38" s="108" customFormat="1" ht="12" customHeight="1">
      <c r="A875" s="216"/>
      <c r="B875" s="217"/>
      <c r="C875" s="1145" t="s">
        <v>398</v>
      </c>
      <c r="D875" s="1145"/>
      <c r="E875" s="1145"/>
      <c r="F875" s="196"/>
      <c r="G875" s="196"/>
      <c r="H875" s="196"/>
      <c r="I875" s="196"/>
      <c r="J875" s="198"/>
      <c r="K875" s="196"/>
      <c r="L875" s="218">
        <v>161.06</v>
      </c>
      <c r="M875" s="212"/>
      <c r="N875" s="199"/>
      <c r="Z875" s="193"/>
      <c r="AA875" s="200"/>
      <c r="AF875" s="200" t="s">
        <v>398</v>
      </c>
      <c r="AJ875" s="200"/>
      <c r="AL875" s="200"/>
    </row>
    <row r="876" spans="1:38" s="108" customFormat="1" ht="22.5" customHeight="1">
      <c r="A876" s="194" t="s">
        <v>1654</v>
      </c>
      <c r="B876" s="195" t="s">
        <v>520</v>
      </c>
      <c r="C876" s="1145" t="s">
        <v>521</v>
      </c>
      <c r="D876" s="1145"/>
      <c r="E876" s="1145"/>
      <c r="F876" s="196" t="s">
        <v>408</v>
      </c>
      <c r="G876" s="196"/>
      <c r="H876" s="196"/>
      <c r="I876" s="197">
        <v>1.7458</v>
      </c>
      <c r="J876" s="218">
        <v>592.76</v>
      </c>
      <c r="K876" s="196"/>
      <c r="L876" s="222">
        <v>1034.8399999999999</v>
      </c>
      <c r="M876" s="196"/>
      <c r="N876" s="199"/>
      <c r="Z876" s="193"/>
      <c r="AA876" s="200" t="s">
        <v>521</v>
      </c>
      <c r="AF876" s="200"/>
      <c r="AJ876" s="200"/>
      <c r="AL876" s="200"/>
    </row>
    <row r="877" spans="1:38" s="108" customFormat="1" ht="12" customHeight="1">
      <c r="A877" s="216"/>
      <c r="B877" s="217"/>
      <c r="C877" s="1141" t="s">
        <v>409</v>
      </c>
      <c r="D877" s="1141"/>
      <c r="E877" s="1141"/>
      <c r="F877" s="1141"/>
      <c r="G877" s="1141"/>
      <c r="H877" s="1141"/>
      <c r="I877" s="1141"/>
      <c r="J877" s="1141"/>
      <c r="K877" s="1141"/>
      <c r="L877" s="1141"/>
      <c r="M877" s="1141"/>
      <c r="N877" s="1146"/>
      <c r="Z877" s="193"/>
      <c r="AA877" s="200"/>
      <c r="AF877" s="200"/>
      <c r="AG877" s="109" t="s">
        <v>409</v>
      </c>
      <c r="AJ877" s="200"/>
      <c r="AL877" s="200"/>
    </row>
    <row r="878" spans="1:38" s="108" customFormat="1" ht="12" customHeight="1">
      <c r="A878" s="216"/>
      <c r="B878" s="217"/>
      <c r="C878" s="1145" t="s">
        <v>398</v>
      </c>
      <c r="D878" s="1145"/>
      <c r="E878" s="1145"/>
      <c r="F878" s="196"/>
      <c r="G878" s="196"/>
      <c r="H878" s="196"/>
      <c r="I878" s="196"/>
      <c r="J878" s="198"/>
      <c r="K878" s="196"/>
      <c r="L878" s="222">
        <v>1034.8399999999999</v>
      </c>
      <c r="M878" s="212"/>
      <c r="N878" s="199"/>
      <c r="Z878" s="193"/>
      <c r="AA878" s="200"/>
      <c r="AF878" s="200" t="s">
        <v>398</v>
      </c>
      <c r="AJ878" s="200"/>
      <c r="AL878" s="200"/>
    </row>
    <row r="879" spans="1:38" s="108" customFormat="1" ht="22.5" customHeight="1">
      <c r="A879" s="194" t="s">
        <v>1106</v>
      </c>
      <c r="B879" s="195" t="s">
        <v>2947</v>
      </c>
      <c r="C879" s="1145" t="s">
        <v>2948</v>
      </c>
      <c r="D879" s="1145"/>
      <c r="E879" s="1145"/>
      <c r="F879" s="196" t="s">
        <v>472</v>
      </c>
      <c r="G879" s="196"/>
      <c r="H879" s="196"/>
      <c r="I879" s="223">
        <v>1.7000000000000001E-2</v>
      </c>
      <c r="J879" s="222">
        <v>6780</v>
      </c>
      <c r="K879" s="196"/>
      <c r="L879" s="218">
        <v>115.26</v>
      </c>
      <c r="M879" s="196"/>
      <c r="N879" s="199"/>
      <c r="Z879" s="193"/>
      <c r="AA879" s="200" t="s">
        <v>2948</v>
      </c>
      <c r="AF879" s="200"/>
      <c r="AJ879" s="200"/>
      <c r="AL879" s="200"/>
    </row>
    <row r="880" spans="1:38" s="108" customFormat="1" ht="12" customHeight="1">
      <c r="A880" s="216"/>
      <c r="B880" s="217"/>
      <c r="C880" s="1141" t="s">
        <v>1398</v>
      </c>
      <c r="D880" s="1141"/>
      <c r="E880" s="1141"/>
      <c r="F880" s="1141"/>
      <c r="G880" s="1141"/>
      <c r="H880" s="1141"/>
      <c r="I880" s="1141"/>
      <c r="J880" s="1141"/>
      <c r="K880" s="1141"/>
      <c r="L880" s="1141"/>
      <c r="M880" s="1141"/>
      <c r="N880" s="1146"/>
      <c r="Z880" s="193"/>
      <c r="AA880" s="200"/>
      <c r="AF880" s="200"/>
      <c r="AG880" s="109" t="s">
        <v>1398</v>
      </c>
      <c r="AJ880" s="200"/>
      <c r="AL880" s="200"/>
    </row>
    <row r="881" spans="1:38" s="108" customFormat="1" ht="12" customHeight="1">
      <c r="A881" s="216"/>
      <c r="B881" s="217"/>
      <c r="C881" s="1145" t="s">
        <v>398</v>
      </c>
      <c r="D881" s="1145"/>
      <c r="E881" s="1145"/>
      <c r="F881" s="196"/>
      <c r="G881" s="196"/>
      <c r="H881" s="196"/>
      <c r="I881" s="196"/>
      <c r="J881" s="198"/>
      <c r="K881" s="196"/>
      <c r="L881" s="218">
        <v>115.26</v>
      </c>
      <c r="M881" s="212"/>
      <c r="N881" s="199"/>
      <c r="Z881" s="193"/>
      <c r="AA881" s="200"/>
      <c r="AF881" s="200" t="s">
        <v>398</v>
      </c>
      <c r="AJ881" s="200"/>
      <c r="AL881" s="200"/>
    </row>
    <row r="882" spans="1:38" s="108" customFormat="1" ht="33.75" customHeight="1">
      <c r="A882" s="194" t="s">
        <v>1115</v>
      </c>
      <c r="B882" s="195" t="s">
        <v>804</v>
      </c>
      <c r="C882" s="1145" t="s">
        <v>805</v>
      </c>
      <c r="D882" s="1145"/>
      <c r="E882" s="1145"/>
      <c r="F882" s="196" t="s">
        <v>472</v>
      </c>
      <c r="G882" s="196"/>
      <c r="H882" s="196"/>
      <c r="I882" s="223">
        <v>0.17299999999999999</v>
      </c>
      <c r="J882" s="222">
        <v>8014.15</v>
      </c>
      <c r="K882" s="196"/>
      <c r="L882" s="222">
        <v>1386.45</v>
      </c>
      <c r="M882" s="196"/>
      <c r="N882" s="199"/>
      <c r="Z882" s="193"/>
      <c r="AA882" s="200" t="s">
        <v>805</v>
      </c>
      <c r="AF882" s="200"/>
      <c r="AJ882" s="200"/>
      <c r="AL882" s="200"/>
    </row>
    <row r="883" spans="1:38" s="108" customFormat="1" ht="12" customHeight="1">
      <c r="A883" s="216"/>
      <c r="B883" s="217"/>
      <c r="C883" s="1141" t="s">
        <v>1398</v>
      </c>
      <c r="D883" s="1141"/>
      <c r="E883" s="1141"/>
      <c r="F883" s="1141"/>
      <c r="G883" s="1141"/>
      <c r="H883" s="1141"/>
      <c r="I883" s="1141"/>
      <c r="J883" s="1141"/>
      <c r="K883" s="1141"/>
      <c r="L883" s="1141"/>
      <c r="M883" s="1141"/>
      <c r="N883" s="1146"/>
      <c r="Z883" s="193"/>
      <c r="AA883" s="200"/>
      <c r="AF883" s="200"/>
      <c r="AG883" s="109" t="s">
        <v>1398</v>
      </c>
      <c r="AJ883" s="200"/>
      <c r="AL883" s="200"/>
    </row>
    <row r="884" spans="1:38" s="108" customFormat="1" ht="12" customHeight="1">
      <c r="A884" s="216"/>
      <c r="B884" s="217"/>
      <c r="C884" s="1145" t="s">
        <v>398</v>
      </c>
      <c r="D884" s="1145"/>
      <c r="E884" s="1145"/>
      <c r="F884" s="196"/>
      <c r="G884" s="196"/>
      <c r="H884" s="196"/>
      <c r="I884" s="196"/>
      <c r="J884" s="198"/>
      <c r="K884" s="196"/>
      <c r="L884" s="222">
        <v>1386.45</v>
      </c>
      <c r="M884" s="212"/>
      <c r="N884" s="199"/>
      <c r="Z884" s="193"/>
      <c r="AA884" s="200"/>
      <c r="AF884" s="200" t="s">
        <v>398</v>
      </c>
      <c r="AJ884" s="200"/>
      <c r="AL884" s="200"/>
    </row>
    <row r="885" spans="1:38" s="108" customFormat="1" ht="33.75" customHeight="1">
      <c r="A885" s="194" t="s">
        <v>1118</v>
      </c>
      <c r="B885" s="195" t="s">
        <v>833</v>
      </c>
      <c r="C885" s="1145" t="s">
        <v>834</v>
      </c>
      <c r="D885" s="1145"/>
      <c r="E885" s="1145"/>
      <c r="F885" s="196" t="s">
        <v>539</v>
      </c>
      <c r="G885" s="196"/>
      <c r="H885" s="196"/>
      <c r="I885" s="223">
        <v>2.5999999999999999E-2</v>
      </c>
      <c r="J885" s="198"/>
      <c r="K885" s="196"/>
      <c r="L885" s="198"/>
      <c r="M885" s="196"/>
      <c r="N885" s="199"/>
      <c r="Z885" s="193"/>
      <c r="AA885" s="200" t="s">
        <v>834</v>
      </c>
      <c r="AF885" s="200"/>
      <c r="AJ885" s="200"/>
      <c r="AL885" s="200"/>
    </row>
    <row r="886" spans="1:38" s="108" customFormat="1" ht="12" customHeight="1">
      <c r="A886" s="201"/>
      <c r="B886" s="202"/>
      <c r="C886" s="1141" t="s">
        <v>2949</v>
      </c>
      <c r="D886" s="1141"/>
      <c r="E886" s="1141"/>
      <c r="F886" s="1141"/>
      <c r="G886" s="1141"/>
      <c r="H886" s="1141"/>
      <c r="I886" s="1141"/>
      <c r="J886" s="1141"/>
      <c r="K886" s="1141"/>
      <c r="L886" s="1141"/>
      <c r="M886" s="1141"/>
      <c r="N886" s="1146"/>
      <c r="Z886" s="193"/>
      <c r="AA886" s="200"/>
      <c r="AF886" s="200"/>
      <c r="AH886" s="109" t="s">
        <v>2949</v>
      </c>
      <c r="AJ886" s="200"/>
      <c r="AL886" s="200"/>
    </row>
    <row r="887" spans="1:38" s="108" customFormat="1" ht="33.75" customHeight="1">
      <c r="A887" s="203"/>
      <c r="B887" s="204" t="s">
        <v>385</v>
      </c>
      <c r="C887" s="1141" t="s">
        <v>386</v>
      </c>
      <c r="D887" s="1141"/>
      <c r="E887" s="1141"/>
      <c r="F887" s="1141"/>
      <c r="G887" s="1141"/>
      <c r="H887" s="1141"/>
      <c r="I887" s="1141"/>
      <c r="J887" s="1141"/>
      <c r="K887" s="1141"/>
      <c r="L887" s="1141"/>
      <c r="M887" s="1141"/>
      <c r="N887" s="1146"/>
      <c r="Z887" s="193"/>
      <c r="AA887" s="200"/>
      <c r="AB887" s="109" t="s">
        <v>386</v>
      </c>
      <c r="AF887" s="200"/>
      <c r="AJ887" s="200"/>
      <c r="AL887" s="200"/>
    </row>
    <row r="888" spans="1:38" s="108" customFormat="1" ht="12">
      <c r="A888" s="205"/>
      <c r="B888" s="206">
        <v>1</v>
      </c>
      <c r="C888" s="1141" t="s">
        <v>446</v>
      </c>
      <c r="D888" s="1141"/>
      <c r="E888" s="1141"/>
      <c r="F888" s="207"/>
      <c r="G888" s="207"/>
      <c r="H888" s="207"/>
      <c r="I888" s="207"/>
      <c r="J888" s="208">
        <v>31.95</v>
      </c>
      <c r="K888" s="209">
        <v>1.25</v>
      </c>
      <c r="L888" s="208">
        <v>1.04</v>
      </c>
      <c r="M888" s="207"/>
      <c r="N888" s="210"/>
      <c r="Z888" s="193"/>
      <c r="AA888" s="200"/>
      <c r="AC888" s="109" t="s">
        <v>446</v>
      </c>
      <c r="AF888" s="200"/>
      <c r="AJ888" s="200"/>
      <c r="AL888" s="200"/>
    </row>
    <row r="889" spans="1:38" s="108" customFormat="1" ht="12">
      <c r="A889" s="205"/>
      <c r="B889" s="206">
        <v>2</v>
      </c>
      <c r="C889" s="1141" t="s">
        <v>387</v>
      </c>
      <c r="D889" s="1141"/>
      <c r="E889" s="1141"/>
      <c r="F889" s="207"/>
      <c r="G889" s="207"/>
      <c r="H889" s="207"/>
      <c r="I889" s="207"/>
      <c r="J889" s="208">
        <v>3.29</v>
      </c>
      <c r="K889" s="209">
        <v>1.25</v>
      </c>
      <c r="L889" s="208">
        <v>0.11</v>
      </c>
      <c r="M889" s="207"/>
      <c r="N889" s="210"/>
      <c r="Z889" s="193"/>
      <c r="AA889" s="200"/>
      <c r="AC889" s="109" t="s">
        <v>387</v>
      </c>
      <c r="AF889" s="200"/>
      <c r="AJ889" s="200"/>
      <c r="AL889" s="200"/>
    </row>
    <row r="890" spans="1:38" s="108" customFormat="1" ht="12">
      <c r="A890" s="205"/>
      <c r="B890" s="206">
        <v>3</v>
      </c>
      <c r="C890" s="1141" t="s">
        <v>388</v>
      </c>
      <c r="D890" s="1141"/>
      <c r="E890" s="1141"/>
      <c r="F890" s="207"/>
      <c r="G890" s="207"/>
      <c r="H890" s="207"/>
      <c r="I890" s="207"/>
      <c r="J890" s="208">
        <v>0.57999999999999996</v>
      </c>
      <c r="K890" s="209">
        <v>1.25</v>
      </c>
      <c r="L890" s="208">
        <v>0.02</v>
      </c>
      <c r="M890" s="207"/>
      <c r="N890" s="210"/>
      <c r="Z890" s="193"/>
      <c r="AA890" s="200"/>
      <c r="AC890" s="109" t="s">
        <v>388</v>
      </c>
      <c r="AF890" s="200"/>
      <c r="AJ890" s="200"/>
      <c r="AL890" s="200"/>
    </row>
    <row r="891" spans="1:38" s="108" customFormat="1" ht="12">
      <c r="A891" s="205"/>
      <c r="B891" s="204"/>
      <c r="C891" s="1141" t="s">
        <v>448</v>
      </c>
      <c r="D891" s="1141"/>
      <c r="E891" s="1141"/>
      <c r="F891" s="207" t="s">
        <v>390</v>
      </c>
      <c r="G891" s="209">
        <v>3.36</v>
      </c>
      <c r="H891" s="209">
        <v>1.25</v>
      </c>
      <c r="I891" s="250">
        <v>0.10920000000000001</v>
      </c>
      <c r="J891" s="204"/>
      <c r="K891" s="207"/>
      <c r="L891" s="204"/>
      <c r="M891" s="207"/>
      <c r="N891" s="210"/>
      <c r="Z891" s="193"/>
      <c r="AA891" s="200"/>
      <c r="AD891" s="109" t="s">
        <v>448</v>
      </c>
      <c r="AF891" s="200"/>
      <c r="AJ891" s="200"/>
      <c r="AL891" s="200"/>
    </row>
    <row r="892" spans="1:38" s="108" customFormat="1" ht="12">
      <c r="A892" s="205"/>
      <c r="B892" s="204"/>
      <c r="C892" s="1141" t="s">
        <v>389</v>
      </c>
      <c r="D892" s="1141"/>
      <c r="E892" s="1141"/>
      <c r="F892" s="207" t="s">
        <v>390</v>
      </c>
      <c r="G892" s="209">
        <v>0.05</v>
      </c>
      <c r="H892" s="209">
        <v>1.25</v>
      </c>
      <c r="I892" s="249">
        <v>1.6249999999999999E-3</v>
      </c>
      <c r="J892" s="204"/>
      <c r="K892" s="207"/>
      <c r="L892" s="204"/>
      <c r="M892" s="207"/>
      <c r="N892" s="210"/>
      <c r="Z892" s="193"/>
      <c r="AA892" s="200"/>
      <c r="AD892" s="109" t="s">
        <v>389</v>
      </c>
      <c r="AF892" s="200"/>
      <c r="AJ892" s="200"/>
      <c r="AL892" s="200"/>
    </row>
    <row r="893" spans="1:38" s="108" customFormat="1" ht="12" customHeight="1">
      <c r="A893" s="205"/>
      <c r="B893" s="204"/>
      <c r="C893" s="1150" t="s">
        <v>391</v>
      </c>
      <c r="D893" s="1150"/>
      <c r="E893" s="1150"/>
      <c r="F893" s="212"/>
      <c r="G893" s="212"/>
      <c r="H893" s="212"/>
      <c r="I893" s="212"/>
      <c r="J893" s="213">
        <v>35.24</v>
      </c>
      <c r="K893" s="212"/>
      <c r="L893" s="213">
        <v>1.1499999999999999</v>
      </c>
      <c r="M893" s="212"/>
      <c r="N893" s="214"/>
      <c r="Z893" s="193"/>
      <c r="AA893" s="200"/>
      <c r="AE893" s="109" t="s">
        <v>391</v>
      </c>
      <c r="AF893" s="200"/>
      <c r="AJ893" s="200"/>
      <c r="AL893" s="200"/>
    </row>
    <row r="894" spans="1:38" s="108" customFormat="1" ht="12">
      <c r="A894" s="205"/>
      <c r="B894" s="204"/>
      <c r="C894" s="1141" t="s">
        <v>392</v>
      </c>
      <c r="D894" s="1141"/>
      <c r="E894" s="1141"/>
      <c r="F894" s="207"/>
      <c r="G894" s="207"/>
      <c r="H894" s="207"/>
      <c r="I894" s="207"/>
      <c r="J894" s="204"/>
      <c r="K894" s="207"/>
      <c r="L894" s="208">
        <v>1.06</v>
      </c>
      <c r="M894" s="207"/>
      <c r="N894" s="210"/>
      <c r="Z894" s="193"/>
      <c r="AA894" s="200"/>
      <c r="AD894" s="109" t="s">
        <v>392</v>
      </c>
      <c r="AF894" s="200"/>
      <c r="AJ894" s="200"/>
      <c r="AL894" s="200"/>
    </row>
    <row r="895" spans="1:38" s="108" customFormat="1" ht="22.5" customHeight="1">
      <c r="A895" s="205"/>
      <c r="B895" s="204" t="s">
        <v>785</v>
      </c>
      <c r="C895" s="1141" t="s">
        <v>786</v>
      </c>
      <c r="D895" s="1141"/>
      <c r="E895" s="1141"/>
      <c r="F895" s="207" t="s">
        <v>395</v>
      </c>
      <c r="G895" s="215">
        <v>110</v>
      </c>
      <c r="H895" s="207"/>
      <c r="I895" s="215">
        <v>110</v>
      </c>
      <c r="J895" s="204"/>
      <c r="K895" s="207"/>
      <c r="L895" s="208">
        <v>1.17</v>
      </c>
      <c r="M895" s="207"/>
      <c r="N895" s="210"/>
      <c r="Z895" s="193"/>
      <c r="AA895" s="200"/>
      <c r="AD895" s="109" t="s">
        <v>786</v>
      </c>
      <c r="AF895" s="200"/>
      <c r="AJ895" s="200"/>
      <c r="AL895" s="200"/>
    </row>
    <row r="896" spans="1:38" s="108" customFormat="1" ht="22.5" customHeight="1">
      <c r="A896" s="205"/>
      <c r="B896" s="204" t="s">
        <v>787</v>
      </c>
      <c r="C896" s="1141" t="s">
        <v>788</v>
      </c>
      <c r="D896" s="1141"/>
      <c r="E896" s="1141"/>
      <c r="F896" s="207" t="s">
        <v>395</v>
      </c>
      <c r="G896" s="215">
        <v>69</v>
      </c>
      <c r="H896" s="207"/>
      <c r="I896" s="215">
        <v>69</v>
      </c>
      <c r="J896" s="204"/>
      <c r="K896" s="207"/>
      <c r="L896" s="208">
        <v>0.73</v>
      </c>
      <c r="M896" s="207"/>
      <c r="N896" s="210"/>
      <c r="Z896" s="193"/>
      <c r="AA896" s="200"/>
      <c r="AD896" s="109" t="s">
        <v>788</v>
      </c>
      <c r="AF896" s="200"/>
      <c r="AJ896" s="200"/>
      <c r="AL896" s="200"/>
    </row>
    <row r="897" spans="1:38" s="108" customFormat="1" ht="12" customHeight="1">
      <c r="A897" s="216"/>
      <c r="B897" s="217"/>
      <c r="C897" s="1145" t="s">
        <v>398</v>
      </c>
      <c r="D897" s="1145"/>
      <c r="E897" s="1145"/>
      <c r="F897" s="196"/>
      <c r="G897" s="196"/>
      <c r="H897" s="196"/>
      <c r="I897" s="196"/>
      <c r="J897" s="198"/>
      <c r="K897" s="196"/>
      <c r="L897" s="218">
        <v>3.05</v>
      </c>
      <c r="M897" s="212"/>
      <c r="N897" s="199"/>
      <c r="Z897" s="193"/>
      <c r="AA897" s="200"/>
      <c r="AF897" s="200" t="s">
        <v>398</v>
      </c>
      <c r="AJ897" s="200"/>
      <c r="AL897" s="200"/>
    </row>
    <row r="898" spans="1:38" s="108" customFormat="1" ht="22.5" customHeight="1">
      <c r="A898" s="194" t="s">
        <v>1122</v>
      </c>
      <c r="B898" s="195" t="s">
        <v>837</v>
      </c>
      <c r="C898" s="1145" t="s">
        <v>838</v>
      </c>
      <c r="D898" s="1145"/>
      <c r="E898" s="1145"/>
      <c r="F898" s="196" t="s">
        <v>472</v>
      </c>
      <c r="G898" s="196"/>
      <c r="H898" s="196"/>
      <c r="I898" s="197">
        <v>7.7999999999999996E-3</v>
      </c>
      <c r="J898" s="222">
        <v>1500</v>
      </c>
      <c r="K898" s="196"/>
      <c r="L898" s="218">
        <v>11.7</v>
      </c>
      <c r="M898" s="196"/>
      <c r="N898" s="199"/>
      <c r="Z898" s="193"/>
      <c r="AA898" s="200" t="s">
        <v>838</v>
      </c>
      <c r="AF898" s="200"/>
      <c r="AJ898" s="200"/>
      <c r="AL898" s="200"/>
    </row>
    <row r="899" spans="1:38" s="108" customFormat="1" ht="12" customHeight="1">
      <c r="A899" s="216"/>
      <c r="B899" s="217"/>
      <c r="C899" s="1141" t="s">
        <v>409</v>
      </c>
      <c r="D899" s="1141"/>
      <c r="E899" s="1141"/>
      <c r="F899" s="1141"/>
      <c r="G899" s="1141"/>
      <c r="H899" s="1141"/>
      <c r="I899" s="1141"/>
      <c r="J899" s="1141"/>
      <c r="K899" s="1141"/>
      <c r="L899" s="1141"/>
      <c r="M899" s="1141"/>
      <c r="N899" s="1146"/>
      <c r="Z899" s="193"/>
      <c r="AA899" s="200"/>
      <c r="AF899" s="200"/>
      <c r="AG899" s="109" t="s">
        <v>409</v>
      </c>
      <c r="AJ899" s="200"/>
      <c r="AL899" s="200"/>
    </row>
    <row r="900" spans="1:38" s="108" customFormat="1" ht="12" customHeight="1">
      <c r="A900" s="201"/>
      <c r="B900" s="202"/>
      <c r="C900" s="1141" t="s">
        <v>2950</v>
      </c>
      <c r="D900" s="1141"/>
      <c r="E900" s="1141"/>
      <c r="F900" s="1141"/>
      <c r="G900" s="1141"/>
      <c r="H900" s="1141"/>
      <c r="I900" s="1141"/>
      <c r="J900" s="1141"/>
      <c r="K900" s="1141"/>
      <c r="L900" s="1141"/>
      <c r="M900" s="1141"/>
      <c r="N900" s="1146"/>
      <c r="Z900" s="193"/>
      <c r="AA900" s="200"/>
      <c r="AF900" s="200"/>
      <c r="AH900" s="109" t="s">
        <v>2950</v>
      </c>
      <c r="AJ900" s="200"/>
      <c r="AL900" s="200"/>
    </row>
    <row r="901" spans="1:38" s="108" customFormat="1" ht="12" customHeight="1">
      <c r="A901" s="216"/>
      <c r="B901" s="217"/>
      <c r="C901" s="1145" t="s">
        <v>398</v>
      </c>
      <c r="D901" s="1145"/>
      <c r="E901" s="1145"/>
      <c r="F901" s="196"/>
      <c r="G901" s="196"/>
      <c r="H901" s="196"/>
      <c r="I901" s="196"/>
      <c r="J901" s="198"/>
      <c r="K901" s="196"/>
      <c r="L901" s="218">
        <v>11.7</v>
      </c>
      <c r="M901" s="212"/>
      <c r="N901" s="199"/>
      <c r="Z901" s="193"/>
      <c r="AA901" s="200"/>
      <c r="AF901" s="200" t="s">
        <v>398</v>
      </c>
      <c r="AJ901" s="200"/>
      <c r="AL901" s="200"/>
    </row>
    <row r="902" spans="1:38" s="108" customFormat="1" ht="1.5" customHeight="1">
      <c r="A902" s="224"/>
      <c r="B902" s="217"/>
      <c r="C902" s="217"/>
      <c r="D902" s="217"/>
      <c r="E902" s="217"/>
      <c r="F902" s="225"/>
      <c r="G902" s="225"/>
      <c r="H902" s="225"/>
      <c r="I902" s="225"/>
      <c r="J902" s="226"/>
      <c r="K902" s="225"/>
      <c r="L902" s="226"/>
      <c r="M902" s="207"/>
      <c r="N902" s="226"/>
      <c r="Z902" s="193"/>
      <c r="AA902" s="200"/>
      <c r="AF902" s="200"/>
      <c r="AJ902" s="200"/>
      <c r="AL902" s="200"/>
    </row>
    <row r="903" spans="1:38" s="108" customFormat="1" ht="12" customHeight="1">
      <c r="A903" s="227"/>
      <c r="B903" s="198"/>
      <c r="C903" s="1145" t="s">
        <v>2951</v>
      </c>
      <c r="D903" s="1145"/>
      <c r="E903" s="1145"/>
      <c r="F903" s="1145"/>
      <c r="G903" s="1145"/>
      <c r="H903" s="1145"/>
      <c r="I903" s="1145"/>
      <c r="J903" s="1145"/>
      <c r="K903" s="1145"/>
      <c r="L903" s="228"/>
      <c r="M903" s="229"/>
      <c r="N903" s="230"/>
      <c r="Z903" s="193"/>
      <c r="AA903" s="200"/>
      <c r="AF903" s="200"/>
      <c r="AJ903" s="200" t="s">
        <v>2951</v>
      </c>
      <c r="AL903" s="200"/>
    </row>
    <row r="904" spans="1:38" s="108" customFormat="1" ht="12" customHeight="1">
      <c r="A904" s="231"/>
      <c r="B904" s="204"/>
      <c r="C904" s="1141" t="s">
        <v>416</v>
      </c>
      <c r="D904" s="1141"/>
      <c r="E904" s="1141"/>
      <c r="F904" s="1141"/>
      <c r="G904" s="1141"/>
      <c r="H904" s="1141"/>
      <c r="I904" s="1141"/>
      <c r="J904" s="1141"/>
      <c r="K904" s="1141"/>
      <c r="L904" s="232">
        <v>4086.49</v>
      </c>
      <c r="M904" s="233"/>
      <c r="N904" s="234"/>
      <c r="Z904" s="193"/>
      <c r="AA904" s="200"/>
      <c r="AF904" s="200"/>
      <c r="AJ904" s="200"/>
      <c r="AK904" s="109" t="s">
        <v>416</v>
      </c>
      <c r="AL904" s="200"/>
    </row>
    <row r="905" spans="1:38" s="108" customFormat="1" ht="12" customHeight="1">
      <c r="A905" s="231"/>
      <c r="B905" s="204"/>
      <c r="C905" s="1141" t="s">
        <v>417</v>
      </c>
      <c r="D905" s="1141"/>
      <c r="E905" s="1141"/>
      <c r="F905" s="1141"/>
      <c r="G905" s="1141"/>
      <c r="H905" s="1141"/>
      <c r="I905" s="1141"/>
      <c r="J905" s="1141"/>
      <c r="K905" s="1141"/>
      <c r="L905" s="236"/>
      <c r="M905" s="233"/>
      <c r="N905" s="234"/>
      <c r="Z905" s="193"/>
      <c r="AA905" s="200"/>
      <c r="AF905" s="200"/>
      <c r="AJ905" s="200"/>
      <c r="AK905" s="109" t="s">
        <v>417</v>
      </c>
      <c r="AL905" s="200"/>
    </row>
    <row r="906" spans="1:38" s="108" customFormat="1" ht="12" customHeight="1">
      <c r="A906" s="231"/>
      <c r="B906" s="204"/>
      <c r="C906" s="1141" t="s">
        <v>488</v>
      </c>
      <c r="D906" s="1141"/>
      <c r="E906" s="1141"/>
      <c r="F906" s="1141"/>
      <c r="G906" s="1141"/>
      <c r="H906" s="1141"/>
      <c r="I906" s="1141"/>
      <c r="J906" s="1141"/>
      <c r="K906" s="1141"/>
      <c r="L906" s="257">
        <v>169</v>
      </c>
      <c r="M906" s="233"/>
      <c r="N906" s="234"/>
      <c r="Z906" s="193"/>
      <c r="AA906" s="200"/>
      <c r="AF906" s="200"/>
      <c r="AJ906" s="200"/>
      <c r="AK906" s="109" t="s">
        <v>488</v>
      </c>
      <c r="AL906" s="200"/>
    </row>
    <row r="907" spans="1:38" s="108" customFormat="1" ht="12" customHeight="1">
      <c r="A907" s="231"/>
      <c r="B907" s="204"/>
      <c r="C907" s="1141" t="s">
        <v>418</v>
      </c>
      <c r="D907" s="1141"/>
      <c r="E907" s="1141"/>
      <c r="F907" s="1141"/>
      <c r="G907" s="1141"/>
      <c r="H907" s="1141"/>
      <c r="I907" s="1141"/>
      <c r="J907" s="1141"/>
      <c r="K907" s="1141"/>
      <c r="L907" s="257">
        <v>281.86</v>
      </c>
      <c r="M907" s="233"/>
      <c r="N907" s="234"/>
      <c r="Z907" s="193"/>
      <c r="AA907" s="200"/>
      <c r="AF907" s="200"/>
      <c r="AJ907" s="200"/>
      <c r="AK907" s="109" t="s">
        <v>418</v>
      </c>
      <c r="AL907" s="200"/>
    </row>
    <row r="908" spans="1:38" s="108" customFormat="1" ht="12" customHeight="1">
      <c r="A908" s="231"/>
      <c r="B908" s="204"/>
      <c r="C908" s="1141" t="s">
        <v>419</v>
      </c>
      <c r="D908" s="1141"/>
      <c r="E908" s="1141"/>
      <c r="F908" s="1141"/>
      <c r="G908" s="1141"/>
      <c r="H908" s="1141"/>
      <c r="I908" s="1141"/>
      <c r="J908" s="1141"/>
      <c r="K908" s="1141"/>
      <c r="L908" s="257">
        <v>33.590000000000003</v>
      </c>
      <c r="M908" s="233"/>
      <c r="N908" s="234"/>
      <c r="Z908" s="193"/>
      <c r="AA908" s="200"/>
      <c r="AF908" s="200"/>
      <c r="AJ908" s="200"/>
      <c r="AK908" s="109" t="s">
        <v>419</v>
      </c>
      <c r="AL908" s="200"/>
    </row>
    <row r="909" spans="1:38" s="108" customFormat="1" ht="12" customHeight="1">
      <c r="A909" s="231"/>
      <c r="B909" s="204"/>
      <c r="C909" s="1141" t="s">
        <v>420</v>
      </c>
      <c r="D909" s="1141"/>
      <c r="E909" s="1141"/>
      <c r="F909" s="1141"/>
      <c r="G909" s="1141"/>
      <c r="H909" s="1141"/>
      <c r="I909" s="1141"/>
      <c r="J909" s="1141"/>
      <c r="K909" s="1141"/>
      <c r="L909" s="232">
        <v>3635.63</v>
      </c>
      <c r="M909" s="233"/>
      <c r="N909" s="234"/>
      <c r="Z909" s="193"/>
      <c r="AA909" s="200"/>
      <c r="AF909" s="200"/>
      <c r="AJ909" s="200"/>
      <c r="AK909" s="109" t="s">
        <v>420</v>
      </c>
      <c r="AL909" s="200"/>
    </row>
    <row r="910" spans="1:38" s="108" customFormat="1" ht="12" customHeight="1">
      <c r="A910" s="231"/>
      <c r="B910" s="204"/>
      <c r="C910" s="1141" t="s">
        <v>421</v>
      </c>
      <c r="D910" s="1141"/>
      <c r="E910" s="1141"/>
      <c r="F910" s="1141"/>
      <c r="G910" s="1141"/>
      <c r="H910" s="1141"/>
      <c r="I910" s="1141"/>
      <c r="J910" s="1141"/>
      <c r="K910" s="1141"/>
      <c r="L910" s="232">
        <v>4436.82</v>
      </c>
      <c r="M910" s="233"/>
      <c r="N910" s="234"/>
      <c r="Z910" s="193"/>
      <c r="AA910" s="200"/>
      <c r="AF910" s="200"/>
      <c r="AJ910" s="200"/>
      <c r="AK910" s="109" t="s">
        <v>421</v>
      </c>
      <c r="AL910" s="200"/>
    </row>
    <row r="911" spans="1:38" s="108" customFormat="1" ht="12" customHeight="1">
      <c r="A911" s="231"/>
      <c r="B911" s="204"/>
      <c r="C911" s="1141" t="s">
        <v>417</v>
      </c>
      <c r="D911" s="1141"/>
      <c r="E911" s="1141"/>
      <c r="F911" s="1141"/>
      <c r="G911" s="1141"/>
      <c r="H911" s="1141"/>
      <c r="I911" s="1141"/>
      <c r="J911" s="1141"/>
      <c r="K911" s="1141"/>
      <c r="L911" s="236"/>
      <c r="M911" s="233"/>
      <c r="N911" s="234"/>
      <c r="Z911" s="193"/>
      <c r="AA911" s="200"/>
      <c r="AF911" s="200"/>
      <c r="AJ911" s="200"/>
      <c r="AK911" s="109" t="s">
        <v>417</v>
      </c>
      <c r="AL911" s="200"/>
    </row>
    <row r="912" spans="1:38" s="108" customFormat="1" ht="12" customHeight="1">
      <c r="A912" s="231"/>
      <c r="B912" s="204"/>
      <c r="C912" s="1141" t="s">
        <v>489</v>
      </c>
      <c r="D912" s="1141"/>
      <c r="E912" s="1141"/>
      <c r="F912" s="1141"/>
      <c r="G912" s="1141"/>
      <c r="H912" s="1141"/>
      <c r="I912" s="1141"/>
      <c r="J912" s="1141"/>
      <c r="K912" s="1141"/>
      <c r="L912" s="257">
        <v>169</v>
      </c>
      <c r="M912" s="233"/>
      <c r="N912" s="234"/>
      <c r="Z912" s="193"/>
      <c r="AA912" s="200"/>
      <c r="AF912" s="200"/>
      <c r="AJ912" s="200"/>
      <c r="AK912" s="109" t="s">
        <v>489</v>
      </c>
      <c r="AL912" s="200"/>
    </row>
    <row r="913" spans="1:38" s="108" customFormat="1" ht="12" customHeight="1">
      <c r="A913" s="231"/>
      <c r="B913" s="204"/>
      <c r="C913" s="1141" t="s">
        <v>490</v>
      </c>
      <c r="D913" s="1141"/>
      <c r="E913" s="1141"/>
      <c r="F913" s="1141"/>
      <c r="G913" s="1141"/>
      <c r="H913" s="1141"/>
      <c r="I913" s="1141"/>
      <c r="J913" s="1141"/>
      <c r="K913" s="1141"/>
      <c r="L913" s="257">
        <v>281.86</v>
      </c>
      <c r="M913" s="233"/>
      <c r="N913" s="234"/>
      <c r="Z913" s="193"/>
      <c r="AA913" s="200"/>
      <c r="AF913" s="200"/>
      <c r="AJ913" s="200"/>
      <c r="AK913" s="109" t="s">
        <v>490</v>
      </c>
      <c r="AL913" s="200"/>
    </row>
    <row r="914" spans="1:38" s="108" customFormat="1" ht="12" customHeight="1">
      <c r="A914" s="231"/>
      <c r="B914" s="204"/>
      <c r="C914" s="1141" t="s">
        <v>491</v>
      </c>
      <c r="D914" s="1141"/>
      <c r="E914" s="1141"/>
      <c r="F914" s="1141"/>
      <c r="G914" s="1141"/>
      <c r="H914" s="1141"/>
      <c r="I914" s="1141"/>
      <c r="J914" s="1141"/>
      <c r="K914" s="1141"/>
      <c r="L914" s="257">
        <v>33.590000000000003</v>
      </c>
      <c r="M914" s="233"/>
      <c r="N914" s="234"/>
      <c r="Z914" s="193"/>
      <c r="AA914" s="200"/>
      <c r="AF914" s="200"/>
      <c r="AJ914" s="200"/>
      <c r="AK914" s="109" t="s">
        <v>491</v>
      </c>
      <c r="AL914" s="200"/>
    </row>
    <row r="915" spans="1:38" s="108" customFormat="1" ht="12" customHeight="1">
      <c r="A915" s="231"/>
      <c r="B915" s="204"/>
      <c r="C915" s="1141" t="s">
        <v>492</v>
      </c>
      <c r="D915" s="1141"/>
      <c r="E915" s="1141"/>
      <c r="F915" s="1141"/>
      <c r="G915" s="1141"/>
      <c r="H915" s="1141"/>
      <c r="I915" s="1141"/>
      <c r="J915" s="1141"/>
      <c r="K915" s="1141"/>
      <c r="L915" s="232">
        <v>3635.63</v>
      </c>
      <c r="M915" s="233"/>
      <c r="N915" s="234"/>
      <c r="Z915" s="193"/>
      <c r="AA915" s="200"/>
      <c r="AF915" s="200"/>
      <c r="AJ915" s="200"/>
      <c r="AK915" s="109" t="s">
        <v>492</v>
      </c>
      <c r="AL915" s="200"/>
    </row>
    <row r="916" spans="1:38" s="108" customFormat="1" ht="12" customHeight="1">
      <c r="A916" s="231"/>
      <c r="B916" s="204"/>
      <c r="C916" s="1141" t="s">
        <v>493</v>
      </c>
      <c r="D916" s="1141"/>
      <c r="E916" s="1141"/>
      <c r="F916" s="1141"/>
      <c r="G916" s="1141"/>
      <c r="H916" s="1141"/>
      <c r="I916" s="1141"/>
      <c r="J916" s="1141"/>
      <c r="K916" s="1141"/>
      <c r="L916" s="257">
        <v>221.81</v>
      </c>
      <c r="M916" s="233"/>
      <c r="N916" s="234"/>
      <c r="Z916" s="193"/>
      <c r="AA916" s="200"/>
      <c r="AF916" s="200"/>
      <c r="AJ916" s="200"/>
      <c r="AK916" s="109" t="s">
        <v>493</v>
      </c>
      <c r="AL916" s="200"/>
    </row>
    <row r="917" spans="1:38" s="108" customFormat="1" ht="12" customHeight="1">
      <c r="A917" s="231"/>
      <c r="B917" s="204"/>
      <c r="C917" s="1141" t="s">
        <v>494</v>
      </c>
      <c r="D917" s="1141"/>
      <c r="E917" s="1141"/>
      <c r="F917" s="1141"/>
      <c r="G917" s="1141"/>
      <c r="H917" s="1141"/>
      <c r="I917" s="1141"/>
      <c r="J917" s="1141"/>
      <c r="K917" s="1141"/>
      <c r="L917" s="257">
        <v>128.52000000000001</v>
      </c>
      <c r="M917" s="233"/>
      <c r="N917" s="234"/>
      <c r="Z917" s="193"/>
      <c r="AA917" s="200"/>
      <c r="AF917" s="200"/>
      <c r="AJ917" s="200"/>
      <c r="AK917" s="109" t="s">
        <v>494</v>
      </c>
      <c r="AL917" s="200"/>
    </row>
    <row r="918" spans="1:38" s="108" customFormat="1" ht="12" customHeight="1">
      <c r="A918" s="231"/>
      <c r="B918" s="204"/>
      <c r="C918" s="1141" t="s">
        <v>431</v>
      </c>
      <c r="D918" s="1141"/>
      <c r="E918" s="1141"/>
      <c r="F918" s="1141"/>
      <c r="G918" s="1141"/>
      <c r="H918" s="1141"/>
      <c r="I918" s="1141"/>
      <c r="J918" s="1141"/>
      <c r="K918" s="1141"/>
      <c r="L918" s="257">
        <v>202.59</v>
      </c>
      <c r="M918" s="233"/>
      <c r="N918" s="234"/>
      <c r="Z918" s="193"/>
      <c r="AA918" s="200"/>
      <c r="AF918" s="200"/>
      <c r="AJ918" s="200"/>
      <c r="AK918" s="109" t="s">
        <v>431</v>
      </c>
      <c r="AL918" s="200"/>
    </row>
    <row r="919" spans="1:38" s="108" customFormat="1" ht="12" customHeight="1">
      <c r="A919" s="231"/>
      <c r="B919" s="204"/>
      <c r="C919" s="1141" t="s">
        <v>432</v>
      </c>
      <c r="D919" s="1141"/>
      <c r="E919" s="1141"/>
      <c r="F919" s="1141"/>
      <c r="G919" s="1141"/>
      <c r="H919" s="1141"/>
      <c r="I919" s="1141"/>
      <c r="J919" s="1141"/>
      <c r="K919" s="1141"/>
      <c r="L919" s="257">
        <v>221.81</v>
      </c>
      <c r="M919" s="233"/>
      <c r="N919" s="234"/>
      <c r="Z919" s="193"/>
      <c r="AA919" s="200"/>
      <c r="AF919" s="200"/>
      <c r="AJ919" s="200"/>
      <c r="AK919" s="109" t="s">
        <v>432</v>
      </c>
      <c r="AL919" s="200"/>
    </row>
    <row r="920" spans="1:38" s="108" customFormat="1" ht="12" customHeight="1">
      <c r="A920" s="231"/>
      <c r="B920" s="204"/>
      <c r="C920" s="1141" t="s">
        <v>433</v>
      </c>
      <c r="D920" s="1141"/>
      <c r="E920" s="1141"/>
      <c r="F920" s="1141"/>
      <c r="G920" s="1141"/>
      <c r="H920" s="1141"/>
      <c r="I920" s="1141"/>
      <c r="J920" s="1141"/>
      <c r="K920" s="1141"/>
      <c r="L920" s="257">
        <v>128.52000000000001</v>
      </c>
      <c r="M920" s="233"/>
      <c r="N920" s="234"/>
      <c r="Z920" s="193"/>
      <c r="AA920" s="200"/>
      <c r="AF920" s="200"/>
      <c r="AJ920" s="200"/>
      <c r="AK920" s="109" t="s">
        <v>433</v>
      </c>
      <c r="AL920" s="200"/>
    </row>
    <row r="921" spans="1:38" s="108" customFormat="1" ht="12" customHeight="1">
      <c r="A921" s="231"/>
      <c r="B921" s="226"/>
      <c r="C921" s="1142" t="s">
        <v>2952</v>
      </c>
      <c r="D921" s="1142"/>
      <c r="E921" s="1142"/>
      <c r="F921" s="1142"/>
      <c r="G921" s="1142"/>
      <c r="H921" s="1142"/>
      <c r="I921" s="1142"/>
      <c r="J921" s="1142"/>
      <c r="K921" s="1142"/>
      <c r="L921" s="239">
        <v>4436.82</v>
      </c>
      <c r="M921" s="240"/>
      <c r="N921" s="253"/>
      <c r="Z921" s="193"/>
      <c r="AA921" s="200"/>
      <c r="AF921" s="200"/>
      <c r="AJ921" s="200"/>
      <c r="AL921" s="200" t="s">
        <v>2952</v>
      </c>
    </row>
    <row r="922" spans="1:38" s="108" customFormat="1" ht="12" customHeight="1">
      <c r="A922" s="1089" t="s">
        <v>2953</v>
      </c>
      <c r="B922" s="1090"/>
      <c r="C922" s="1090"/>
      <c r="D922" s="1090"/>
      <c r="E922" s="1090"/>
      <c r="F922" s="1090"/>
      <c r="G922" s="1090"/>
      <c r="H922" s="1090"/>
      <c r="I922" s="1090"/>
      <c r="J922" s="1090"/>
      <c r="K922" s="1090"/>
      <c r="L922" s="1090"/>
      <c r="M922" s="1090"/>
      <c r="N922" s="1095"/>
      <c r="Z922" s="193" t="s">
        <v>2953</v>
      </c>
      <c r="AA922" s="200"/>
      <c r="AF922" s="200"/>
      <c r="AJ922" s="200"/>
      <c r="AL922" s="200"/>
    </row>
    <row r="923" spans="1:38" s="108" customFormat="1" ht="56.25" customHeight="1">
      <c r="A923" s="194" t="s">
        <v>1126</v>
      </c>
      <c r="B923" s="195" t="s">
        <v>1511</v>
      </c>
      <c r="C923" s="1145" t="s">
        <v>1635</v>
      </c>
      <c r="D923" s="1145"/>
      <c r="E923" s="1145"/>
      <c r="F923" s="196" t="s">
        <v>472</v>
      </c>
      <c r="G923" s="196"/>
      <c r="H923" s="196"/>
      <c r="I923" s="223">
        <v>0.81599999999999995</v>
      </c>
      <c r="J923" s="198"/>
      <c r="K923" s="196"/>
      <c r="L923" s="198"/>
      <c r="M923" s="196"/>
      <c r="N923" s="199"/>
      <c r="Z923" s="193"/>
      <c r="AA923" s="200" t="s">
        <v>1635</v>
      </c>
      <c r="AF923" s="200"/>
      <c r="AJ923" s="200"/>
      <c r="AL923" s="200"/>
    </row>
    <row r="924" spans="1:38" s="108" customFormat="1" ht="12" customHeight="1">
      <c r="A924" s="201"/>
      <c r="B924" s="202"/>
      <c r="C924" s="1141" t="s">
        <v>2954</v>
      </c>
      <c r="D924" s="1141"/>
      <c r="E924" s="1141"/>
      <c r="F924" s="1141"/>
      <c r="G924" s="1141"/>
      <c r="H924" s="1141"/>
      <c r="I924" s="1141"/>
      <c r="J924" s="1141"/>
      <c r="K924" s="1141"/>
      <c r="L924" s="1141"/>
      <c r="M924" s="1141"/>
      <c r="N924" s="1146"/>
      <c r="Z924" s="193"/>
      <c r="AA924" s="200"/>
      <c r="AF924" s="200"/>
      <c r="AH924" s="109" t="s">
        <v>2954</v>
      </c>
      <c r="AJ924" s="200"/>
      <c r="AL924" s="200"/>
    </row>
    <row r="925" spans="1:38" s="108" customFormat="1" ht="33.75" customHeight="1">
      <c r="A925" s="203"/>
      <c r="B925" s="204" t="s">
        <v>385</v>
      </c>
      <c r="C925" s="1141" t="s">
        <v>386</v>
      </c>
      <c r="D925" s="1141"/>
      <c r="E925" s="1141"/>
      <c r="F925" s="1141"/>
      <c r="G925" s="1141"/>
      <c r="H925" s="1141"/>
      <c r="I925" s="1141"/>
      <c r="J925" s="1141"/>
      <c r="K925" s="1141"/>
      <c r="L925" s="1141"/>
      <c r="M925" s="1141"/>
      <c r="N925" s="1146"/>
      <c r="Z925" s="193"/>
      <c r="AA925" s="200"/>
      <c r="AB925" s="109" t="s">
        <v>386</v>
      </c>
      <c r="AF925" s="200"/>
      <c r="AJ925" s="200"/>
      <c r="AL925" s="200"/>
    </row>
    <row r="926" spans="1:38" s="108" customFormat="1" ht="12">
      <c r="A926" s="205"/>
      <c r="B926" s="206">
        <v>1</v>
      </c>
      <c r="C926" s="1141" t="s">
        <v>446</v>
      </c>
      <c r="D926" s="1141"/>
      <c r="E926" s="1141"/>
      <c r="F926" s="207"/>
      <c r="G926" s="207"/>
      <c r="H926" s="207"/>
      <c r="I926" s="207"/>
      <c r="J926" s="208">
        <v>192.4</v>
      </c>
      <c r="K926" s="209">
        <v>1.25</v>
      </c>
      <c r="L926" s="208">
        <v>196.25</v>
      </c>
      <c r="M926" s="207"/>
      <c r="N926" s="210"/>
      <c r="Z926" s="193"/>
      <c r="AA926" s="200"/>
      <c r="AC926" s="109" t="s">
        <v>446</v>
      </c>
      <c r="AF926" s="200"/>
      <c r="AJ926" s="200"/>
      <c r="AL926" s="200"/>
    </row>
    <row r="927" spans="1:38" s="108" customFormat="1" ht="12">
      <c r="A927" s="205"/>
      <c r="B927" s="206">
        <v>2</v>
      </c>
      <c r="C927" s="1141" t="s">
        <v>387</v>
      </c>
      <c r="D927" s="1141"/>
      <c r="E927" s="1141"/>
      <c r="F927" s="207"/>
      <c r="G927" s="207"/>
      <c r="H927" s="207"/>
      <c r="I927" s="207"/>
      <c r="J927" s="208">
        <v>422.53</v>
      </c>
      <c r="K927" s="209">
        <v>1.25</v>
      </c>
      <c r="L927" s="208">
        <v>430.98</v>
      </c>
      <c r="M927" s="207"/>
      <c r="N927" s="210"/>
      <c r="Z927" s="193"/>
      <c r="AA927" s="200"/>
      <c r="AC927" s="109" t="s">
        <v>387</v>
      </c>
      <c r="AF927" s="200"/>
      <c r="AJ927" s="200"/>
      <c r="AL927" s="200"/>
    </row>
    <row r="928" spans="1:38" s="108" customFormat="1" ht="12">
      <c r="A928" s="205"/>
      <c r="B928" s="206">
        <v>3</v>
      </c>
      <c r="C928" s="1141" t="s">
        <v>388</v>
      </c>
      <c r="D928" s="1141"/>
      <c r="E928" s="1141"/>
      <c r="F928" s="207"/>
      <c r="G928" s="207"/>
      <c r="H928" s="207"/>
      <c r="I928" s="207"/>
      <c r="J928" s="208">
        <v>41.29</v>
      </c>
      <c r="K928" s="209">
        <v>1.25</v>
      </c>
      <c r="L928" s="208">
        <v>42.12</v>
      </c>
      <c r="M928" s="207"/>
      <c r="N928" s="210"/>
      <c r="Z928" s="193"/>
      <c r="AA928" s="200"/>
      <c r="AC928" s="109" t="s">
        <v>388</v>
      </c>
      <c r="AF928" s="200"/>
      <c r="AJ928" s="200"/>
      <c r="AL928" s="200"/>
    </row>
    <row r="929" spans="1:38" s="108" customFormat="1" ht="12">
      <c r="A929" s="205"/>
      <c r="B929" s="206">
        <v>4</v>
      </c>
      <c r="C929" s="1141" t="s">
        <v>447</v>
      </c>
      <c r="D929" s="1141"/>
      <c r="E929" s="1141"/>
      <c r="F929" s="207"/>
      <c r="G929" s="207"/>
      <c r="H929" s="207"/>
      <c r="I929" s="207"/>
      <c r="J929" s="208">
        <v>213.49</v>
      </c>
      <c r="K929" s="207"/>
      <c r="L929" s="208">
        <v>174.21</v>
      </c>
      <c r="M929" s="207"/>
      <c r="N929" s="210"/>
      <c r="Z929" s="193"/>
      <c r="AA929" s="200"/>
      <c r="AC929" s="109" t="s">
        <v>447</v>
      </c>
      <c r="AF929" s="200"/>
      <c r="AJ929" s="200"/>
      <c r="AL929" s="200"/>
    </row>
    <row r="930" spans="1:38" s="108" customFormat="1" ht="12">
      <c r="A930" s="205"/>
      <c r="B930" s="204"/>
      <c r="C930" s="1141" t="s">
        <v>448</v>
      </c>
      <c r="D930" s="1141"/>
      <c r="E930" s="1141"/>
      <c r="F930" s="207" t="s">
        <v>390</v>
      </c>
      <c r="G930" s="215">
        <v>20</v>
      </c>
      <c r="H930" s="209">
        <v>1.25</v>
      </c>
      <c r="I930" s="248">
        <v>20.399999999999999</v>
      </c>
      <c r="J930" s="204"/>
      <c r="K930" s="207"/>
      <c r="L930" s="204"/>
      <c r="M930" s="207"/>
      <c r="N930" s="210"/>
      <c r="Z930" s="193"/>
      <c r="AA930" s="200"/>
      <c r="AD930" s="109" t="s">
        <v>448</v>
      </c>
      <c r="AF930" s="200"/>
      <c r="AJ930" s="200"/>
      <c r="AL930" s="200"/>
    </row>
    <row r="931" spans="1:38" s="108" customFormat="1" ht="12">
      <c r="A931" s="205"/>
      <c r="B931" s="204"/>
      <c r="C931" s="1141" t="s">
        <v>389</v>
      </c>
      <c r="D931" s="1141"/>
      <c r="E931" s="1141"/>
      <c r="F931" s="207" t="s">
        <v>390</v>
      </c>
      <c r="G931" s="215">
        <v>3</v>
      </c>
      <c r="H931" s="209">
        <v>1.25</v>
      </c>
      <c r="I931" s="209">
        <v>3.06</v>
      </c>
      <c r="J931" s="204"/>
      <c r="K931" s="207"/>
      <c r="L931" s="204"/>
      <c r="M931" s="207"/>
      <c r="N931" s="210"/>
      <c r="Z931" s="193"/>
      <c r="AA931" s="200"/>
      <c r="AD931" s="109" t="s">
        <v>389</v>
      </c>
      <c r="AF931" s="200"/>
      <c r="AJ931" s="200"/>
      <c r="AL931" s="200"/>
    </row>
    <row r="932" spans="1:38" s="108" customFormat="1" ht="12" customHeight="1">
      <c r="A932" s="205"/>
      <c r="B932" s="204"/>
      <c r="C932" s="1150" t="s">
        <v>391</v>
      </c>
      <c r="D932" s="1150"/>
      <c r="E932" s="1150"/>
      <c r="F932" s="212"/>
      <c r="G932" s="212"/>
      <c r="H932" s="212"/>
      <c r="I932" s="212"/>
      <c r="J932" s="213">
        <v>828.42</v>
      </c>
      <c r="K932" s="212"/>
      <c r="L932" s="213">
        <v>801.44</v>
      </c>
      <c r="M932" s="212"/>
      <c r="N932" s="214"/>
      <c r="Z932" s="193"/>
      <c r="AA932" s="200"/>
      <c r="AE932" s="109" t="s">
        <v>391</v>
      </c>
      <c r="AF932" s="200"/>
      <c r="AJ932" s="200"/>
      <c r="AL932" s="200"/>
    </row>
    <row r="933" spans="1:38" s="108" customFormat="1" ht="12">
      <c r="A933" s="205"/>
      <c r="B933" s="204"/>
      <c r="C933" s="1141" t="s">
        <v>392</v>
      </c>
      <c r="D933" s="1141"/>
      <c r="E933" s="1141"/>
      <c r="F933" s="207"/>
      <c r="G933" s="207"/>
      <c r="H933" s="207"/>
      <c r="I933" s="207"/>
      <c r="J933" s="204"/>
      <c r="K933" s="207"/>
      <c r="L933" s="208">
        <v>238.37</v>
      </c>
      <c r="M933" s="207"/>
      <c r="N933" s="210"/>
      <c r="Z933" s="193"/>
      <c r="AA933" s="200"/>
      <c r="AD933" s="109" t="s">
        <v>392</v>
      </c>
      <c r="AF933" s="200"/>
      <c r="AJ933" s="200"/>
      <c r="AL933" s="200"/>
    </row>
    <row r="934" spans="1:38" s="108" customFormat="1" ht="22.5" customHeight="1">
      <c r="A934" s="205"/>
      <c r="B934" s="204" t="s">
        <v>961</v>
      </c>
      <c r="C934" s="1141" t="s">
        <v>962</v>
      </c>
      <c r="D934" s="1141"/>
      <c r="E934" s="1141"/>
      <c r="F934" s="207" t="s">
        <v>395</v>
      </c>
      <c r="G934" s="215">
        <v>93</v>
      </c>
      <c r="H934" s="207"/>
      <c r="I934" s="215">
        <v>93</v>
      </c>
      <c r="J934" s="204"/>
      <c r="K934" s="207"/>
      <c r="L934" s="208">
        <v>221.68</v>
      </c>
      <c r="M934" s="207"/>
      <c r="N934" s="210"/>
      <c r="Z934" s="193"/>
      <c r="AA934" s="200"/>
      <c r="AD934" s="109" t="s">
        <v>962</v>
      </c>
      <c r="AF934" s="200"/>
      <c r="AJ934" s="200"/>
      <c r="AL934" s="200"/>
    </row>
    <row r="935" spans="1:38" s="108" customFormat="1" ht="22.5" customHeight="1">
      <c r="A935" s="205"/>
      <c r="B935" s="204" t="s">
        <v>963</v>
      </c>
      <c r="C935" s="1141" t="s">
        <v>964</v>
      </c>
      <c r="D935" s="1141"/>
      <c r="E935" s="1141"/>
      <c r="F935" s="207" t="s">
        <v>395</v>
      </c>
      <c r="G935" s="215">
        <v>62</v>
      </c>
      <c r="H935" s="207"/>
      <c r="I935" s="215">
        <v>62</v>
      </c>
      <c r="J935" s="204"/>
      <c r="K935" s="207"/>
      <c r="L935" s="208">
        <v>147.79</v>
      </c>
      <c r="M935" s="207"/>
      <c r="N935" s="210"/>
      <c r="Z935" s="193"/>
      <c r="AA935" s="200"/>
      <c r="AD935" s="109" t="s">
        <v>964</v>
      </c>
      <c r="AF935" s="200"/>
      <c r="AJ935" s="200"/>
      <c r="AL935" s="200"/>
    </row>
    <row r="936" spans="1:38" s="108" customFormat="1" ht="12" customHeight="1">
      <c r="A936" s="216"/>
      <c r="B936" s="217"/>
      <c r="C936" s="1145" t="s">
        <v>398</v>
      </c>
      <c r="D936" s="1145"/>
      <c r="E936" s="1145"/>
      <c r="F936" s="196"/>
      <c r="G936" s="196"/>
      <c r="H936" s="196"/>
      <c r="I936" s="196"/>
      <c r="J936" s="198"/>
      <c r="K936" s="196"/>
      <c r="L936" s="222">
        <v>1170.9100000000001</v>
      </c>
      <c r="M936" s="212"/>
      <c r="N936" s="199"/>
      <c r="Z936" s="193"/>
      <c r="AA936" s="200"/>
      <c r="AF936" s="200" t="s">
        <v>398</v>
      </c>
      <c r="AJ936" s="200"/>
      <c r="AL936" s="200"/>
    </row>
    <row r="937" spans="1:38" s="108" customFormat="1" ht="33.75" customHeight="1">
      <c r="A937" s="194" t="s">
        <v>1130</v>
      </c>
      <c r="B937" s="195" t="s">
        <v>1637</v>
      </c>
      <c r="C937" s="1145" t="s">
        <v>1638</v>
      </c>
      <c r="D937" s="1145"/>
      <c r="E937" s="1145"/>
      <c r="F937" s="196" t="s">
        <v>472</v>
      </c>
      <c r="G937" s="196"/>
      <c r="H937" s="196"/>
      <c r="I937" s="247">
        <v>0.75</v>
      </c>
      <c r="J937" s="222">
        <v>7960.47</v>
      </c>
      <c r="K937" s="196"/>
      <c r="L937" s="222">
        <v>5970.35</v>
      </c>
      <c r="M937" s="196"/>
      <c r="N937" s="199"/>
      <c r="Z937" s="193"/>
      <c r="AA937" s="200" t="s">
        <v>1638</v>
      </c>
      <c r="AF937" s="200"/>
      <c r="AJ937" s="200"/>
      <c r="AL937" s="200"/>
    </row>
    <row r="938" spans="1:38" s="108" customFormat="1" ht="12" customHeight="1">
      <c r="A938" s="216"/>
      <c r="B938" s="217"/>
      <c r="C938" s="1141" t="s">
        <v>1526</v>
      </c>
      <c r="D938" s="1141"/>
      <c r="E938" s="1141"/>
      <c r="F938" s="1141"/>
      <c r="G938" s="1141"/>
      <c r="H938" s="1141"/>
      <c r="I938" s="1141"/>
      <c r="J938" s="1141"/>
      <c r="K938" s="1141"/>
      <c r="L938" s="1141"/>
      <c r="M938" s="1141"/>
      <c r="N938" s="1146"/>
      <c r="Z938" s="193"/>
      <c r="AA938" s="200"/>
      <c r="AF938" s="200"/>
      <c r="AG938" s="109" t="s">
        <v>1526</v>
      </c>
      <c r="AJ938" s="200"/>
      <c r="AL938" s="200"/>
    </row>
    <row r="939" spans="1:38" s="108" customFormat="1" ht="12" customHeight="1">
      <c r="A939" s="216"/>
      <c r="B939" s="217"/>
      <c r="C939" s="1145" t="s">
        <v>398</v>
      </c>
      <c r="D939" s="1145"/>
      <c r="E939" s="1145"/>
      <c r="F939" s="196"/>
      <c r="G939" s="196"/>
      <c r="H939" s="196"/>
      <c r="I939" s="196"/>
      <c r="J939" s="198"/>
      <c r="K939" s="196"/>
      <c r="L939" s="222">
        <v>5970.35</v>
      </c>
      <c r="M939" s="212"/>
      <c r="N939" s="199"/>
      <c r="Z939" s="193"/>
      <c r="AA939" s="200"/>
      <c r="AF939" s="200" t="s">
        <v>398</v>
      </c>
      <c r="AJ939" s="200"/>
      <c r="AL939" s="200"/>
    </row>
    <row r="940" spans="1:38" s="108" customFormat="1" ht="33.75" customHeight="1">
      <c r="A940" s="194" t="s">
        <v>1134</v>
      </c>
      <c r="B940" s="195" t="s">
        <v>1639</v>
      </c>
      <c r="C940" s="1145" t="s">
        <v>1640</v>
      </c>
      <c r="D940" s="1145"/>
      <c r="E940" s="1145"/>
      <c r="F940" s="196" t="s">
        <v>472</v>
      </c>
      <c r="G940" s="196"/>
      <c r="H940" s="196"/>
      <c r="I940" s="223">
        <v>2.5999999999999999E-2</v>
      </c>
      <c r="J940" s="222">
        <v>8205.65</v>
      </c>
      <c r="K940" s="196"/>
      <c r="L940" s="218">
        <v>213.35</v>
      </c>
      <c r="M940" s="196"/>
      <c r="N940" s="199"/>
      <c r="Z940" s="193"/>
      <c r="AA940" s="200" t="s">
        <v>1640</v>
      </c>
      <c r="AF940" s="200"/>
      <c r="AJ940" s="200"/>
      <c r="AL940" s="200"/>
    </row>
    <row r="941" spans="1:38" s="108" customFormat="1" ht="12" customHeight="1">
      <c r="A941" s="216"/>
      <c r="B941" s="217"/>
      <c r="C941" s="1141" t="s">
        <v>1526</v>
      </c>
      <c r="D941" s="1141"/>
      <c r="E941" s="1141"/>
      <c r="F941" s="1141"/>
      <c r="G941" s="1141"/>
      <c r="H941" s="1141"/>
      <c r="I941" s="1141"/>
      <c r="J941" s="1141"/>
      <c r="K941" s="1141"/>
      <c r="L941" s="1141"/>
      <c r="M941" s="1141"/>
      <c r="N941" s="1146"/>
      <c r="Z941" s="193"/>
      <c r="AA941" s="200"/>
      <c r="AF941" s="200"/>
      <c r="AG941" s="109" t="s">
        <v>1526</v>
      </c>
      <c r="AJ941" s="200"/>
      <c r="AL941" s="200"/>
    </row>
    <row r="942" spans="1:38" s="108" customFormat="1" ht="12" customHeight="1">
      <c r="A942" s="216"/>
      <c r="B942" s="217"/>
      <c r="C942" s="1145" t="s">
        <v>398</v>
      </c>
      <c r="D942" s="1145"/>
      <c r="E942" s="1145"/>
      <c r="F942" s="196"/>
      <c r="G942" s="196"/>
      <c r="H942" s="196"/>
      <c r="I942" s="196"/>
      <c r="J942" s="198"/>
      <c r="K942" s="196"/>
      <c r="L942" s="218">
        <v>213.35</v>
      </c>
      <c r="M942" s="212"/>
      <c r="N942" s="199"/>
      <c r="Z942" s="193"/>
      <c r="AA942" s="200"/>
      <c r="AF942" s="200" t="s">
        <v>398</v>
      </c>
      <c r="AJ942" s="200"/>
      <c r="AL942" s="200"/>
    </row>
    <row r="943" spans="1:38" s="108" customFormat="1" ht="33.75" customHeight="1">
      <c r="A943" s="194" t="s">
        <v>1138</v>
      </c>
      <c r="B943" s="195" t="s">
        <v>1641</v>
      </c>
      <c r="C943" s="1145" t="s">
        <v>1642</v>
      </c>
      <c r="D943" s="1145"/>
      <c r="E943" s="1145"/>
      <c r="F943" s="196" t="s">
        <v>472</v>
      </c>
      <c r="G943" s="196"/>
      <c r="H943" s="196"/>
      <c r="I943" s="247">
        <v>0.04</v>
      </c>
      <c r="J943" s="222">
        <v>6671.97</v>
      </c>
      <c r="K943" s="196"/>
      <c r="L943" s="218">
        <v>266.88</v>
      </c>
      <c r="M943" s="196"/>
      <c r="N943" s="199"/>
      <c r="Z943" s="193"/>
      <c r="AA943" s="200" t="s">
        <v>1642</v>
      </c>
      <c r="AF943" s="200"/>
      <c r="AJ943" s="200"/>
      <c r="AL943" s="200"/>
    </row>
    <row r="944" spans="1:38" s="108" customFormat="1" ht="12" customHeight="1">
      <c r="A944" s="216"/>
      <c r="B944" s="217"/>
      <c r="C944" s="1141" t="s">
        <v>1526</v>
      </c>
      <c r="D944" s="1141"/>
      <c r="E944" s="1141"/>
      <c r="F944" s="1141"/>
      <c r="G944" s="1141"/>
      <c r="H944" s="1141"/>
      <c r="I944" s="1141"/>
      <c r="J944" s="1141"/>
      <c r="K944" s="1141"/>
      <c r="L944" s="1141"/>
      <c r="M944" s="1141"/>
      <c r="N944" s="1146"/>
      <c r="Z944" s="193"/>
      <c r="AA944" s="200"/>
      <c r="AF944" s="200"/>
      <c r="AG944" s="109" t="s">
        <v>1526</v>
      </c>
      <c r="AJ944" s="200"/>
      <c r="AL944" s="200"/>
    </row>
    <row r="945" spans="1:38" s="108" customFormat="1" ht="12" customHeight="1">
      <c r="A945" s="216"/>
      <c r="B945" s="217"/>
      <c r="C945" s="1145" t="s">
        <v>398</v>
      </c>
      <c r="D945" s="1145"/>
      <c r="E945" s="1145"/>
      <c r="F945" s="196"/>
      <c r="G945" s="196"/>
      <c r="H945" s="196"/>
      <c r="I945" s="196"/>
      <c r="J945" s="198"/>
      <c r="K945" s="196"/>
      <c r="L945" s="218">
        <v>266.88</v>
      </c>
      <c r="M945" s="212"/>
      <c r="N945" s="199"/>
      <c r="Z945" s="193"/>
      <c r="AA945" s="200"/>
      <c r="AF945" s="200" t="s">
        <v>398</v>
      </c>
      <c r="AJ945" s="200"/>
      <c r="AL945" s="200"/>
    </row>
    <row r="946" spans="1:38" s="108" customFormat="1" ht="22.5" customHeight="1">
      <c r="A946" s="194" t="s">
        <v>1144</v>
      </c>
      <c r="B946" s="195" t="s">
        <v>1524</v>
      </c>
      <c r="C946" s="1145" t="s">
        <v>1525</v>
      </c>
      <c r="D946" s="1145"/>
      <c r="E946" s="1145"/>
      <c r="F946" s="196" t="s">
        <v>673</v>
      </c>
      <c r="G946" s="196"/>
      <c r="H946" s="196"/>
      <c r="I946" s="247">
        <v>0.32</v>
      </c>
      <c r="J946" s="218">
        <v>503</v>
      </c>
      <c r="K946" s="196"/>
      <c r="L946" s="218">
        <v>160.96</v>
      </c>
      <c r="M946" s="196"/>
      <c r="N946" s="199"/>
      <c r="Z946" s="193"/>
      <c r="AA946" s="200" t="s">
        <v>1525</v>
      </c>
      <c r="AF946" s="200"/>
      <c r="AJ946" s="200"/>
      <c r="AL946" s="200"/>
    </row>
    <row r="947" spans="1:38" s="108" customFormat="1" ht="12" customHeight="1">
      <c r="A947" s="216"/>
      <c r="B947" s="217"/>
      <c r="C947" s="1141" t="s">
        <v>1526</v>
      </c>
      <c r="D947" s="1141"/>
      <c r="E947" s="1141"/>
      <c r="F947" s="1141"/>
      <c r="G947" s="1141"/>
      <c r="H947" s="1141"/>
      <c r="I947" s="1141"/>
      <c r="J947" s="1141"/>
      <c r="K947" s="1141"/>
      <c r="L947" s="1141"/>
      <c r="M947" s="1141"/>
      <c r="N947" s="1146"/>
      <c r="Z947" s="193"/>
      <c r="AA947" s="200"/>
      <c r="AF947" s="200"/>
      <c r="AG947" s="109" t="s">
        <v>1526</v>
      </c>
      <c r="AJ947" s="200"/>
      <c r="AL947" s="200"/>
    </row>
    <row r="948" spans="1:38" s="108" customFormat="1" ht="12" customHeight="1">
      <c r="A948" s="201"/>
      <c r="B948" s="202"/>
      <c r="C948" s="1141" t="s">
        <v>2836</v>
      </c>
      <c r="D948" s="1141"/>
      <c r="E948" s="1141"/>
      <c r="F948" s="1141"/>
      <c r="G948" s="1141"/>
      <c r="H948" s="1141"/>
      <c r="I948" s="1141"/>
      <c r="J948" s="1141"/>
      <c r="K948" s="1141"/>
      <c r="L948" s="1141"/>
      <c r="M948" s="1141"/>
      <c r="N948" s="1146"/>
      <c r="Z948" s="193"/>
      <c r="AA948" s="200"/>
      <c r="AF948" s="200"/>
      <c r="AH948" s="109" t="s">
        <v>2836</v>
      </c>
      <c r="AJ948" s="200"/>
      <c r="AL948" s="200"/>
    </row>
    <row r="949" spans="1:38" s="108" customFormat="1" ht="12" customHeight="1">
      <c r="A949" s="216"/>
      <c r="B949" s="217"/>
      <c r="C949" s="1145" t="s">
        <v>398</v>
      </c>
      <c r="D949" s="1145"/>
      <c r="E949" s="1145"/>
      <c r="F949" s="196"/>
      <c r="G949" s="196"/>
      <c r="H949" s="196"/>
      <c r="I949" s="196"/>
      <c r="J949" s="198"/>
      <c r="K949" s="196"/>
      <c r="L949" s="218">
        <v>160.96</v>
      </c>
      <c r="M949" s="212"/>
      <c r="N949" s="199"/>
      <c r="Z949" s="193"/>
      <c r="AA949" s="200"/>
      <c r="AF949" s="200" t="s">
        <v>398</v>
      </c>
      <c r="AJ949" s="200"/>
      <c r="AL949" s="200"/>
    </row>
    <row r="950" spans="1:38" s="108" customFormat="1" ht="22.5" customHeight="1">
      <c r="A950" s="194" t="s">
        <v>1147</v>
      </c>
      <c r="B950" s="195" t="s">
        <v>1527</v>
      </c>
      <c r="C950" s="1145" t="s">
        <v>1528</v>
      </c>
      <c r="D950" s="1145"/>
      <c r="E950" s="1145"/>
      <c r="F950" s="196" t="s">
        <v>539</v>
      </c>
      <c r="G950" s="196"/>
      <c r="H950" s="196"/>
      <c r="I950" s="247">
        <v>0.21</v>
      </c>
      <c r="J950" s="198"/>
      <c r="K950" s="196"/>
      <c r="L950" s="198"/>
      <c r="M950" s="196"/>
      <c r="N950" s="199"/>
      <c r="Z950" s="193"/>
      <c r="AA950" s="200" t="s">
        <v>1528</v>
      </c>
      <c r="AF950" s="200"/>
      <c r="AJ950" s="200"/>
      <c r="AL950" s="200"/>
    </row>
    <row r="951" spans="1:38" s="108" customFormat="1" ht="12" customHeight="1">
      <c r="A951" s="201"/>
      <c r="B951" s="202"/>
      <c r="C951" s="1141" t="s">
        <v>2955</v>
      </c>
      <c r="D951" s="1141"/>
      <c r="E951" s="1141"/>
      <c r="F951" s="1141"/>
      <c r="G951" s="1141"/>
      <c r="H951" s="1141"/>
      <c r="I951" s="1141"/>
      <c r="J951" s="1141"/>
      <c r="K951" s="1141"/>
      <c r="L951" s="1141"/>
      <c r="M951" s="1141"/>
      <c r="N951" s="1146"/>
      <c r="Z951" s="193"/>
      <c r="AA951" s="200"/>
      <c r="AF951" s="200"/>
      <c r="AH951" s="109" t="s">
        <v>2955</v>
      </c>
      <c r="AJ951" s="200"/>
      <c r="AL951" s="200"/>
    </row>
    <row r="952" spans="1:38" s="108" customFormat="1" ht="33.75" customHeight="1">
      <c r="A952" s="203"/>
      <c r="B952" s="204" t="s">
        <v>385</v>
      </c>
      <c r="C952" s="1141" t="s">
        <v>386</v>
      </c>
      <c r="D952" s="1141"/>
      <c r="E952" s="1141"/>
      <c r="F952" s="1141"/>
      <c r="G952" s="1141"/>
      <c r="H952" s="1141"/>
      <c r="I952" s="1141"/>
      <c r="J952" s="1141"/>
      <c r="K952" s="1141"/>
      <c r="L952" s="1141"/>
      <c r="M952" s="1141"/>
      <c r="N952" s="1146"/>
      <c r="Z952" s="193"/>
      <c r="AA952" s="200"/>
      <c r="AB952" s="109" t="s">
        <v>386</v>
      </c>
      <c r="AF952" s="200"/>
      <c r="AJ952" s="200"/>
      <c r="AL952" s="200"/>
    </row>
    <row r="953" spans="1:38" s="108" customFormat="1" ht="12">
      <c r="A953" s="205"/>
      <c r="B953" s="206">
        <v>1</v>
      </c>
      <c r="C953" s="1141" t="s">
        <v>446</v>
      </c>
      <c r="D953" s="1141"/>
      <c r="E953" s="1141"/>
      <c r="F953" s="207"/>
      <c r="G953" s="207"/>
      <c r="H953" s="207"/>
      <c r="I953" s="207"/>
      <c r="J953" s="208">
        <v>19.32</v>
      </c>
      <c r="K953" s="209">
        <v>1.25</v>
      </c>
      <c r="L953" s="208">
        <v>5.07</v>
      </c>
      <c r="M953" s="207"/>
      <c r="N953" s="210"/>
      <c r="Z953" s="193"/>
      <c r="AA953" s="200"/>
      <c r="AC953" s="109" t="s">
        <v>446</v>
      </c>
      <c r="AF953" s="200"/>
      <c r="AJ953" s="200"/>
      <c r="AL953" s="200"/>
    </row>
    <row r="954" spans="1:38" s="108" customFormat="1" ht="12">
      <c r="A954" s="205"/>
      <c r="B954" s="206">
        <v>2</v>
      </c>
      <c r="C954" s="1141" t="s">
        <v>387</v>
      </c>
      <c r="D954" s="1141"/>
      <c r="E954" s="1141"/>
      <c r="F954" s="207"/>
      <c r="G954" s="207"/>
      <c r="H954" s="207"/>
      <c r="I954" s="207"/>
      <c r="J954" s="208">
        <v>6.01</v>
      </c>
      <c r="K954" s="209">
        <v>1.25</v>
      </c>
      <c r="L954" s="208">
        <v>1.58</v>
      </c>
      <c r="M954" s="207"/>
      <c r="N954" s="210"/>
      <c r="Z954" s="193"/>
      <c r="AA954" s="200"/>
      <c r="AC954" s="109" t="s">
        <v>387</v>
      </c>
      <c r="AF954" s="200"/>
      <c r="AJ954" s="200"/>
      <c r="AL954" s="200"/>
    </row>
    <row r="955" spans="1:38" s="108" customFormat="1" ht="12">
      <c r="A955" s="205"/>
      <c r="B955" s="206">
        <v>3</v>
      </c>
      <c r="C955" s="1141" t="s">
        <v>388</v>
      </c>
      <c r="D955" s="1141"/>
      <c r="E955" s="1141"/>
      <c r="F955" s="207"/>
      <c r="G955" s="207"/>
      <c r="H955" s="207"/>
      <c r="I955" s="207"/>
      <c r="J955" s="208">
        <v>0.22</v>
      </c>
      <c r="K955" s="209">
        <v>1.25</v>
      </c>
      <c r="L955" s="208">
        <v>0.06</v>
      </c>
      <c r="M955" s="207"/>
      <c r="N955" s="210"/>
      <c r="Z955" s="193"/>
      <c r="AA955" s="200"/>
      <c r="AC955" s="109" t="s">
        <v>388</v>
      </c>
      <c r="AF955" s="200"/>
      <c r="AJ955" s="200"/>
      <c r="AL955" s="200"/>
    </row>
    <row r="956" spans="1:38" s="108" customFormat="1" ht="12">
      <c r="A956" s="205"/>
      <c r="B956" s="206">
        <v>4</v>
      </c>
      <c r="C956" s="1141" t="s">
        <v>447</v>
      </c>
      <c r="D956" s="1141"/>
      <c r="E956" s="1141"/>
      <c r="F956" s="207"/>
      <c r="G956" s="207"/>
      <c r="H956" s="207"/>
      <c r="I956" s="207"/>
      <c r="J956" s="208">
        <v>138.16</v>
      </c>
      <c r="K956" s="207"/>
      <c r="L956" s="208">
        <v>29.01</v>
      </c>
      <c r="M956" s="207"/>
      <c r="N956" s="210"/>
      <c r="Z956" s="193"/>
      <c r="AA956" s="200"/>
      <c r="AC956" s="109" t="s">
        <v>447</v>
      </c>
      <c r="AF956" s="200"/>
      <c r="AJ956" s="200"/>
      <c r="AL956" s="200"/>
    </row>
    <row r="957" spans="1:38" s="108" customFormat="1" ht="12">
      <c r="A957" s="205"/>
      <c r="B957" s="204"/>
      <c r="C957" s="1141" t="s">
        <v>448</v>
      </c>
      <c r="D957" s="1141"/>
      <c r="E957" s="1141"/>
      <c r="F957" s="207" t="s">
        <v>390</v>
      </c>
      <c r="G957" s="209">
        <v>2.13</v>
      </c>
      <c r="H957" s="209">
        <v>1.25</v>
      </c>
      <c r="I957" s="249">
        <v>0.55912499999999998</v>
      </c>
      <c r="J957" s="204"/>
      <c r="K957" s="207"/>
      <c r="L957" s="204"/>
      <c r="M957" s="207"/>
      <c r="N957" s="210"/>
      <c r="Z957" s="193"/>
      <c r="AA957" s="200"/>
      <c r="AD957" s="109" t="s">
        <v>448</v>
      </c>
      <c r="AF957" s="200"/>
      <c r="AJ957" s="200"/>
      <c r="AL957" s="200"/>
    </row>
    <row r="958" spans="1:38" s="108" customFormat="1" ht="12">
      <c r="A958" s="205"/>
      <c r="B958" s="204"/>
      <c r="C958" s="1141" t="s">
        <v>389</v>
      </c>
      <c r="D958" s="1141"/>
      <c r="E958" s="1141"/>
      <c r="F958" s="207" t="s">
        <v>390</v>
      </c>
      <c r="G958" s="209">
        <v>0.02</v>
      </c>
      <c r="H958" s="209">
        <v>1.25</v>
      </c>
      <c r="I958" s="252">
        <v>5.2500000000000003E-3</v>
      </c>
      <c r="J958" s="204"/>
      <c r="K958" s="207"/>
      <c r="L958" s="204"/>
      <c r="M958" s="207"/>
      <c r="N958" s="210"/>
      <c r="Z958" s="193"/>
      <c r="AA958" s="200"/>
      <c r="AD958" s="109" t="s">
        <v>389</v>
      </c>
      <c r="AF958" s="200"/>
      <c r="AJ958" s="200"/>
      <c r="AL958" s="200"/>
    </row>
    <row r="959" spans="1:38" s="108" customFormat="1" ht="12" customHeight="1">
      <c r="A959" s="205"/>
      <c r="B959" s="204"/>
      <c r="C959" s="1150" t="s">
        <v>391</v>
      </c>
      <c r="D959" s="1150"/>
      <c r="E959" s="1150"/>
      <c r="F959" s="212"/>
      <c r="G959" s="212"/>
      <c r="H959" s="212"/>
      <c r="I959" s="212"/>
      <c r="J959" s="213">
        <v>163.49</v>
      </c>
      <c r="K959" s="212"/>
      <c r="L959" s="213">
        <v>35.659999999999997</v>
      </c>
      <c r="M959" s="212"/>
      <c r="N959" s="214"/>
      <c r="Z959" s="193"/>
      <c r="AA959" s="200"/>
      <c r="AE959" s="109" t="s">
        <v>391</v>
      </c>
      <c r="AF959" s="200"/>
      <c r="AJ959" s="200"/>
      <c r="AL959" s="200"/>
    </row>
    <row r="960" spans="1:38" s="108" customFormat="1" ht="12">
      <c r="A960" s="205"/>
      <c r="B960" s="204"/>
      <c r="C960" s="1141" t="s">
        <v>392</v>
      </c>
      <c r="D960" s="1141"/>
      <c r="E960" s="1141"/>
      <c r="F960" s="207"/>
      <c r="G960" s="207"/>
      <c r="H960" s="207"/>
      <c r="I960" s="207"/>
      <c r="J960" s="204"/>
      <c r="K960" s="207"/>
      <c r="L960" s="208">
        <v>5.13</v>
      </c>
      <c r="M960" s="207"/>
      <c r="N960" s="210"/>
      <c r="Z960" s="193"/>
      <c r="AA960" s="200"/>
      <c r="AD960" s="109" t="s">
        <v>392</v>
      </c>
      <c r="AF960" s="200"/>
      <c r="AJ960" s="200"/>
      <c r="AL960" s="200"/>
    </row>
    <row r="961" spans="1:38" s="108" customFormat="1" ht="22.5" customHeight="1">
      <c r="A961" s="205"/>
      <c r="B961" s="204" t="s">
        <v>1483</v>
      </c>
      <c r="C961" s="1141" t="s">
        <v>1484</v>
      </c>
      <c r="D961" s="1141"/>
      <c r="E961" s="1141"/>
      <c r="F961" s="207" t="s">
        <v>395</v>
      </c>
      <c r="G961" s="215">
        <v>94</v>
      </c>
      <c r="H961" s="207"/>
      <c r="I961" s="215">
        <v>94</v>
      </c>
      <c r="J961" s="204"/>
      <c r="K961" s="207"/>
      <c r="L961" s="208">
        <v>4.82</v>
      </c>
      <c r="M961" s="207"/>
      <c r="N961" s="210"/>
      <c r="Z961" s="193"/>
      <c r="AA961" s="200"/>
      <c r="AD961" s="109" t="s">
        <v>1484</v>
      </c>
      <c r="AF961" s="200"/>
      <c r="AJ961" s="200"/>
      <c r="AL961" s="200"/>
    </row>
    <row r="962" spans="1:38" s="108" customFormat="1" ht="22.5" customHeight="1">
      <c r="A962" s="205"/>
      <c r="B962" s="204" t="s">
        <v>1485</v>
      </c>
      <c r="C962" s="1141" t="s">
        <v>1486</v>
      </c>
      <c r="D962" s="1141"/>
      <c r="E962" s="1141"/>
      <c r="F962" s="207" t="s">
        <v>395</v>
      </c>
      <c r="G962" s="215">
        <v>51</v>
      </c>
      <c r="H962" s="207"/>
      <c r="I962" s="215">
        <v>51</v>
      </c>
      <c r="J962" s="204"/>
      <c r="K962" s="207"/>
      <c r="L962" s="208">
        <v>2.62</v>
      </c>
      <c r="M962" s="207"/>
      <c r="N962" s="210"/>
      <c r="Z962" s="193"/>
      <c r="AA962" s="200"/>
      <c r="AD962" s="109" t="s">
        <v>1486</v>
      </c>
      <c r="AF962" s="200"/>
      <c r="AJ962" s="200"/>
      <c r="AL962" s="200"/>
    </row>
    <row r="963" spans="1:38" s="108" customFormat="1" ht="12" customHeight="1">
      <c r="A963" s="216"/>
      <c r="B963" s="217"/>
      <c r="C963" s="1145" t="s">
        <v>398</v>
      </c>
      <c r="D963" s="1145"/>
      <c r="E963" s="1145"/>
      <c r="F963" s="196"/>
      <c r="G963" s="196"/>
      <c r="H963" s="196"/>
      <c r="I963" s="196"/>
      <c r="J963" s="198"/>
      <c r="K963" s="196"/>
      <c r="L963" s="218">
        <v>43.1</v>
      </c>
      <c r="M963" s="212"/>
      <c r="N963" s="199"/>
      <c r="Z963" s="193"/>
      <c r="AA963" s="200"/>
      <c r="AF963" s="200" t="s">
        <v>398</v>
      </c>
      <c r="AJ963" s="200"/>
      <c r="AL963" s="200"/>
    </row>
    <row r="964" spans="1:38" s="108" customFormat="1" ht="33.75" customHeight="1">
      <c r="A964" s="194" t="s">
        <v>1151</v>
      </c>
      <c r="B964" s="195" t="s">
        <v>1646</v>
      </c>
      <c r="C964" s="1145" t="s">
        <v>1647</v>
      </c>
      <c r="D964" s="1145"/>
      <c r="E964" s="1145"/>
      <c r="F964" s="196" t="s">
        <v>539</v>
      </c>
      <c r="G964" s="196"/>
      <c r="H964" s="196"/>
      <c r="I964" s="223">
        <v>8.6999999999999994E-2</v>
      </c>
      <c r="J964" s="198"/>
      <c r="K964" s="196"/>
      <c r="L964" s="198"/>
      <c r="M964" s="196"/>
      <c r="N964" s="199"/>
      <c r="Z964" s="193"/>
      <c r="AA964" s="200" t="s">
        <v>1647</v>
      </c>
      <c r="AF964" s="200"/>
      <c r="AJ964" s="200"/>
      <c r="AL964" s="200"/>
    </row>
    <row r="965" spans="1:38" s="108" customFormat="1" ht="12" customHeight="1">
      <c r="A965" s="201"/>
      <c r="B965" s="202"/>
      <c r="C965" s="1141" t="s">
        <v>2956</v>
      </c>
      <c r="D965" s="1141"/>
      <c r="E965" s="1141"/>
      <c r="F965" s="1141"/>
      <c r="G965" s="1141"/>
      <c r="H965" s="1141"/>
      <c r="I965" s="1141"/>
      <c r="J965" s="1141"/>
      <c r="K965" s="1141"/>
      <c r="L965" s="1141"/>
      <c r="M965" s="1141"/>
      <c r="N965" s="1146"/>
      <c r="Z965" s="193"/>
      <c r="AA965" s="200"/>
      <c r="AF965" s="200"/>
      <c r="AH965" s="109" t="s">
        <v>2956</v>
      </c>
      <c r="AJ965" s="200"/>
      <c r="AL965" s="200"/>
    </row>
    <row r="966" spans="1:38" s="108" customFormat="1" ht="12">
      <c r="A966" s="205"/>
      <c r="B966" s="206">
        <v>1</v>
      </c>
      <c r="C966" s="1141" t="s">
        <v>446</v>
      </c>
      <c r="D966" s="1141"/>
      <c r="E966" s="1141"/>
      <c r="F966" s="207"/>
      <c r="G966" s="207"/>
      <c r="H966" s="207"/>
      <c r="I966" s="207"/>
      <c r="J966" s="208">
        <v>829.12</v>
      </c>
      <c r="K966" s="207"/>
      <c r="L966" s="208">
        <v>72.13</v>
      </c>
      <c r="M966" s="207"/>
      <c r="N966" s="210"/>
      <c r="Z966" s="193"/>
      <c r="AA966" s="200"/>
      <c r="AC966" s="109" t="s">
        <v>446</v>
      </c>
      <c r="AF966" s="200"/>
      <c r="AJ966" s="200"/>
      <c r="AL966" s="200"/>
    </row>
    <row r="967" spans="1:38" s="108" customFormat="1" ht="12">
      <c r="A967" s="205"/>
      <c r="B967" s="206">
        <v>2</v>
      </c>
      <c r="C967" s="1141" t="s">
        <v>387</v>
      </c>
      <c r="D967" s="1141"/>
      <c r="E967" s="1141"/>
      <c r="F967" s="207"/>
      <c r="G967" s="207"/>
      <c r="H967" s="207"/>
      <c r="I967" s="207"/>
      <c r="J967" s="208">
        <v>21.88</v>
      </c>
      <c r="K967" s="207"/>
      <c r="L967" s="208">
        <v>1.9</v>
      </c>
      <c r="M967" s="207"/>
      <c r="N967" s="210"/>
      <c r="Z967" s="193"/>
      <c r="AA967" s="200"/>
      <c r="AC967" s="109" t="s">
        <v>387</v>
      </c>
      <c r="AF967" s="200"/>
      <c r="AJ967" s="200"/>
      <c r="AL967" s="200"/>
    </row>
    <row r="968" spans="1:38" s="108" customFormat="1" ht="12">
      <c r="A968" s="205"/>
      <c r="B968" s="206">
        <v>3</v>
      </c>
      <c r="C968" s="1141" t="s">
        <v>388</v>
      </c>
      <c r="D968" s="1141"/>
      <c r="E968" s="1141"/>
      <c r="F968" s="207"/>
      <c r="G968" s="207"/>
      <c r="H968" s="207"/>
      <c r="I968" s="207"/>
      <c r="J968" s="208">
        <v>3.51</v>
      </c>
      <c r="K968" s="207"/>
      <c r="L968" s="208">
        <v>0.31</v>
      </c>
      <c r="M968" s="207"/>
      <c r="N968" s="210"/>
      <c r="Z968" s="193"/>
      <c r="AA968" s="200"/>
      <c r="AC968" s="109" t="s">
        <v>388</v>
      </c>
      <c r="AF968" s="200"/>
      <c r="AJ968" s="200"/>
      <c r="AL968" s="200"/>
    </row>
    <row r="969" spans="1:38" s="108" customFormat="1" ht="12">
      <c r="A969" s="205"/>
      <c r="B969" s="206">
        <v>4</v>
      </c>
      <c r="C969" s="1141" t="s">
        <v>447</v>
      </c>
      <c r="D969" s="1141"/>
      <c r="E969" s="1141"/>
      <c r="F969" s="207"/>
      <c r="G969" s="207"/>
      <c r="H969" s="207"/>
      <c r="I969" s="207"/>
      <c r="J969" s="220">
        <v>6516.18</v>
      </c>
      <c r="K969" s="207"/>
      <c r="L969" s="208">
        <v>566.91</v>
      </c>
      <c r="M969" s="207"/>
      <c r="N969" s="210"/>
      <c r="Z969" s="193"/>
      <c r="AA969" s="200"/>
      <c r="AC969" s="109" t="s">
        <v>447</v>
      </c>
      <c r="AF969" s="200"/>
      <c r="AJ969" s="200"/>
      <c r="AL969" s="200"/>
    </row>
    <row r="970" spans="1:38" s="108" customFormat="1" ht="12">
      <c r="A970" s="205"/>
      <c r="B970" s="204"/>
      <c r="C970" s="1141" t="s">
        <v>448</v>
      </c>
      <c r="D970" s="1141"/>
      <c r="E970" s="1141"/>
      <c r="F970" s="207" t="s">
        <v>390</v>
      </c>
      <c r="G970" s="248">
        <v>97.2</v>
      </c>
      <c r="H970" s="207"/>
      <c r="I970" s="250">
        <v>8.4564000000000004</v>
      </c>
      <c r="J970" s="204"/>
      <c r="K970" s="207"/>
      <c r="L970" s="204"/>
      <c r="M970" s="207"/>
      <c r="N970" s="210"/>
      <c r="Z970" s="193"/>
      <c r="AA970" s="200"/>
      <c r="AD970" s="109" t="s">
        <v>448</v>
      </c>
      <c r="AF970" s="200"/>
      <c r="AJ970" s="200"/>
      <c r="AL970" s="200"/>
    </row>
    <row r="971" spans="1:38" s="108" customFormat="1" ht="12">
      <c r="A971" s="205"/>
      <c r="B971" s="204"/>
      <c r="C971" s="1141" t="s">
        <v>389</v>
      </c>
      <c r="D971" s="1141"/>
      <c r="E971" s="1141"/>
      <c r="F971" s="207" t="s">
        <v>390</v>
      </c>
      <c r="G971" s="209">
        <v>0.27</v>
      </c>
      <c r="H971" s="207"/>
      <c r="I971" s="252">
        <v>2.349E-2</v>
      </c>
      <c r="J971" s="204"/>
      <c r="K971" s="207"/>
      <c r="L971" s="204"/>
      <c r="M971" s="207"/>
      <c r="N971" s="210"/>
      <c r="Z971" s="193"/>
      <c r="AA971" s="200"/>
      <c r="AD971" s="109" t="s">
        <v>389</v>
      </c>
      <c r="AF971" s="200"/>
      <c r="AJ971" s="200"/>
      <c r="AL971" s="200"/>
    </row>
    <row r="972" spans="1:38" s="108" customFormat="1" ht="12" customHeight="1">
      <c r="A972" s="205"/>
      <c r="B972" s="204"/>
      <c r="C972" s="1150" t="s">
        <v>391</v>
      </c>
      <c r="D972" s="1150"/>
      <c r="E972" s="1150"/>
      <c r="F972" s="212"/>
      <c r="G972" s="212"/>
      <c r="H972" s="212"/>
      <c r="I972" s="212"/>
      <c r="J972" s="221">
        <v>7367.18</v>
      </c>
      <c r="K972" s="212"/>
      <c r="L972" s="213">
        <v>640.94000000000005</v>
      </c>
      <c r="M972" s="212"/>
      <c r="N972" s="214"/>
      <c r="Z972" s="193"/>
      <c r="AA972" s="200"/>
      <c r="AE972" s="109" t="s">
        <v>391</v>
      </c>
      <c r="AF972" s="200"/>
      <c r="AJ972" s="200"/>
      <c r="AL972" s="200"/>
    </row>
    <row r="973" spans="1:38" s="108" customFormat="1" ht="12">
      <c r="A973" s="205"/>
      <c r="B973" s="204"/>
      <c r="C973" s="1141" t="s">
        <v>392</v>
      </c>
      <c r="D973" s="1141"/>
      <c r="E973" s="1141"/>
      <c r="F973" s="207"/>
      <c r="G973" s="207"/>
      <c r="H973" s="207"/>
      <c r="I973" s="207"/>
      <c r="J973" s="204"/>
      <c r="K973" s="207"/>
      <c r="L973" s="208">
        <v>72.44</v>
      </c>
      <c r="M973" s="207"/>
      <c r="N973" s="210"/>
      <c r="Z973" s="193"/>
      <c r="AA973" s="200"/>
      <c r="AD973" s="109" t="s">
        <v>392</v>
      </c>
      <c r="AF973" s="200"/>
      <c r="AJ973" s="200"/>
      <c r="AL973" s="200"/>
    </row>
    <row r="974" spans="1:38" s="108" customFormat="1" ht="22.5">
      <c r="A974" s="205"/>
      <c r="B974" s="204" t="s">
        <v>1446</v>
      </c>
      <c r="C974" s="1141" t="s">
        <v>1447</v>
      </c>
      <c r="D974" s="1141"/>
      <c r="E974" s="1141"/>
      <c r="F974" s="207" t="s">
        <v>395</v>
      </c>
      <c r="G974" s="215">
        <v>109</v>
      </c>
      <c r="H974" s="207"/>
      <c r="I974" s="215">
        <v>109</v>
      </c>
      <c r="J974" s="204"/>
      <c r="K974" s="207"/>
      <c r="L974" s="208">
        <v>78.959999999999994</v>
      </c>
      <c r="M974" s="207"/>
      <c r="N974" s="210"/>
      <c r="Z974" s="193"/>
      <c r="AA974" s="200"/>
      <c r="AD974" s="109" t="s">
        <v>1447</v>
      </c>
      <c r="AF974" s="200"/>
      <c r="AJ974" s="200"/>
      <c r="AL974" s="200"/>
    </row>
    <row r="975" spans="1:38" s="108" customFormat="1" ht="22.5">
      <c r="A975" s="205"/>
      <c r="B975" s="204" t="s">
        <v>1448</v>
      </c>
      <c r="C975" s="1141" t="s">
        <v>1449</v>
      </c>
      <c r="D975" s="1141"/>
      <c r="E975" s="1141"/>
      <c r="F975" s="207" t="s">
        <v>395</v>
      </c>
      <c r="G975" s="215">
        <v>57</v>
      </c>
      <c r="H975" s="207"/>
      <c r="I975" s="215">
        <v>57</v>
      </c>
      <c r="J975" s="204"/>
      <c r="K975" s="207"/>
      <c r="L975" s="208">
        <v>41.29</v>
      </c>
      <c r="M975" s="207"/>
      <c r="N975" s="210"/>
      <c r="Z975" s="193"/>
      <c r="AA975" s="200"/>
      <c r="AD975" s="109" t="s">
        <v>1449</v>
      </c>
      <c r="AF975" s="200"/>
      <c r="AJ975" s="200"/>
      <c r="AL975" s="200"/>
    </row>
    <row r="976" spans="1:38" s="108" customFormat="1" ht="12" customHeight="1">
      <c r="A976" s="216"/>
      <c r="B976" s="217"/>
      <c r="C976" s="1145" t="s">
        <v>398</v>
      </c>
      <c r="D976" s="1145"/>
      <c r="E976" s="1145"/>
      <c r="F976" s="196"/>
      <c r="G976" s="196"/>
      <c r="H976" s="196"/>
      <c r="I976" s="196"/>
      <c r="J976" s="198"/>
      <c r="K976" s="196"/>
      <c r="L976" s="218">
        <v>761.19</v>
      </c>
      <c r="M976" s="212"/>
      <c r="N976" s="199"/>
      <c r="Z976" s="193"/>
      <c r="AA976" s="200"/>
      <c r="AF976" s="200" t="s">
        <v>398</v>
      </c>
      <c r="AJ976" s="200"/>
      <c r="AL976" s="200"/>
    </row>
    <row r="977" spans="1:38" s="108" customFormat="1" ht="1.5" customHeight="1">
      <c r="A977" s="224"/>
      <c r="B977" s="217"/>
      <c r="C977" s="217"/>
      <c r="D977" s="217"/>
      <c r="E977" s="217"/>
      <c r="F977" s="225"/>
      <c r="G977" s="225"/>
      <c r="H977" s="225"/>
      <c r="I977" s="225"/>
      <c r="J977" s="226"/>
      <c r="K977" s="225"/>
      <c r="L977" s="226"/>
      <c r="M977" s="207"/>
      <c r="N977" s="226"/>
      <c r="Z977" s="193"/>
      <c r="AA977" s="200"/>
      <c r="AF977" s="200"/>
      <c r="AJ977" s="200"/>
      <c r="AL977" s="200"/>
    </row>
    <row r="978" spans="1:38" s="108" customFormat="1" ht="12" customHeight="1">
      <c r="A978" s="227"/>
      <c r="B978" s="198"/>
      <c r="C978" s="1145" t="s">
        <v>2957</v>
      </c>
      <c r="D978" s="1145"/>
      <c r="E978" s="1145"/>
      <c r="F978" s="1145"/>
      <c r="G978" s="1145"/>
      <c r="H978" s="1145"/>
      <c r="I978" s="1145"/>
      <c r="J978" s="1145"/>
      <c r="K978" s="1145"/>
      <c r="L978" s="228"/>
      <c r="M978" s="229"/>
      <c r="N978" s="230"/>
      <c r="Z978" s="193"/>
      <c r="AA978" s="200"/>
      <c r="AF978" s="200"/>
      <c r="AJ978" s="200" t="s">
        <v>2957</v>
      </c>
      <c r="AL978" s="200"/>
    </row>
    <row r="979" spans="1:38" s="108" customFormat="1" ht="12" customHeight="1">
      <c r="A979" s="231"/>
      <c r="B979" s="204"/>
      <c r="C979" s="1141" t="s">
        <v>416</v>
      </c>
      <c r="D979" s="1141"/>
      <c r="E979" s="1141"/>
      <c r="F979" s="1141"/>
      <c r="G979" s="1141"/>
      <c r="H979" s="1141"/>
      <c r="I979" s="1141"/>
      <c r="J979" s="1141"/>
      <c r="K979" s="1141"/>
      <c r="L979" s="232">
        <v>8089.58</v>
      </c>
      <c r="M979" s="233"/>
      <c r="N979" s="234"/>
      <c r="Z979" s="193"/>
      <c r="AA979" s="200"/>
      <c r="AF979" s="200"/>
      <c r="AJ979" s="200"/>
      <c r="AK979" s="109" t="s">
        <v>416</v>
      </c>
      <c r="AL979" s="200"/>
    </row>
    <row r="980" spans="1:38" s="108" customFormat="1" ht="12" customHeight="1">
      <c r="A980" s="231"/>
      <c r="B980" s="204"/>
      <c r="C980" s="1141" t="s">
        <v>417</v>
      </c>
      <c r="D980" s="1141"/>
      <c r="E980" s="1141"/>
      <c r="F980" s="1141"/>
      <c r="G980" s="1141"/>
      <c r="H980" s="1141"/>
      <c r="I980" s="1141"/>
      <c r="J980" s="1141"/>
      <c r="K980" s="1141"/>
      <c r="L980" s="236"/>
      <c r="M980" s="233"/>
      <c r="N980" s="234"/>
      <c r="Z980" s="193"/>
      <c r="AA980" s="200"/>
      <c r="AF980" s="200"/>
      <c r="AJ980" s="200"/>
      <c r="AK980" s="109" t="s">
        <v>417</v>
      </c>
      <c r="AL980" s="200"/>
    </row>
    <row r="981" spans="1:38" s="108" customFormat="1" ht="12" customHeight="1">
      <c r="A981" s="231"/>
      <c r="B981" s="204"/>
      <c r="C981" s="1141" t="s">
        <v>488</v>
      </c>
      <c r="D981" s="1141"/>
      <c r="E981" s="1141"/>
      <c r="F981" s="1141"/>
      <c r="G981" s="1141"/>
      <c r="H981" s="1141"/>
      <c r="I981" s="1141"/>
      <c r="J981" s="1141"/>
      <c r="K981" s="1141"/>
      <c r="L981" s="257">
        <v>273.45</v>
      </c>
      <c r="M981" s="233"/>
      <c r="N981" s="234"/>
      <c r="Z981" s="193"/>
      <c r="AA981" s="200"/>
      <c r="AF981" s="200"/>
      <c r="AJ981" s="200"/>
      <c r="AK981" s="109" t="s">
        <v>488</v>
      </c>
      <c r="AL981" s="200"/>
    </row>
    <row r="982" spans="1:38" s="108" customFormat="1" ht="12" customHeight="1">
      <c r="A982" s="231"/>
      <c r="B982" s="204"/>
      <c r="C982" s="1141" t="s">
        <v>418</v>
      </c>
      <c r="D982" s="1141"/>
      <c r="E982" s="1141"/>
      <c r="F982" s="1141"/>
      <c r="G982" s="1141"/>
      <c r="H982" s="1141"/>
      <c r="I982" s="1141"/>
      <c r="J982" s="1141"/>
      <c r="K982" s="1141"/>
      <c r="L982" s="257">
        <v>434.46</v>
      </c>
      <c r="M982" s="233"/>
      <c r="N982" s="234"/>
      <c r="Z982" s="193"/>
      <c r="AA982" s="200"/>
      <c r="AF982" s="200"/>
      <c r="AJ982" s="200"/>
      <c r="AK982" s="109" t="s">
        <v>418</v>
      </c>
      <c r="AL982" s="200"/>
    </row>
    <row r="983" spans="1:38" s="108" customFormat="1" ht="12" customHeight="1">
      <c r="A983" s="231"/>
      <c r="B983" s="204"/>
      <c r="C983" s="1141" t="s">
        <v>419</v>
      </c>
      <c r="D983" s="1141"/>
      <c r="E983" s="1141"/>
      <c r="F983" s="1141"/>
      <c r="G983" s="1141"/>
      <c r="H983" s="1141"/>
      <c r="I983" s="1141"/>
      <c r="J983" s="1141"/>
      <c r="K983" s="1141"/>
      <c r="L983" s="257">
        <v>42.49</v>
      </c>
      <c r="M983" s="233"/>
      <c r="N983" s="234"/>
      <c r="Z983" s="193"/>
      <c r="AA983" s="200"/>
      <c r="AF983" s="200"/>
      <c r="AJ983" s="200"/>
      <c r="AK983" s="109" t="s">
        <v>419</v>
      </c>
      <c r="AL983" s="200"/>
    </row>
    <row r="984" spans="1:38" s="108" customFormat="1" ht="12" customHeight="1">
      <c r="A984" s="231"/>
      <c r="B984" s="204"/>
      <c r="C984" s="1141" t="s">
        <v>420</v>
      </c>
      <c r="D984" s="1141"/>
      <c r="E984" s="1141"/>
      <c r="F984" s="1141"/>
      <c r="G984" s="1141"/>
      <c r="H984" s="1141"/>
      <c r="I984" s="1141"/>
      <c r="J984" s="1141"/>
      <c r="K984" s="1141"/>
      <c r="L984" s="232">
        <v>7381.67</v>
      </c>
      <c r="M984" s="233"/>
      <c r="N984" s="234"/>
      <c r="Z984" s="193"/>
      <c r="AA984" s="200"/>
      <c r="AF984" s="200"/>
      <c r="AJ984" s="200"/>
      <c r="AK984" s="109" t="s">
        <v>420</v>
      </c>
      <c r="AL984" s="200"/>
    </row>
    <row r="985" spans="1:38" s="108" customFormat="1" ht="12" customHeight="1">
      <c r="A985" s="231"/>
      <c r="B985" s="204"/>
      <c r="C985" s="1141" t="s">
        <v>421</v>
      </c>
      <c r="D985" s="1141"/>
      <c r="E985" s="1141"/>
      <c r="F985" s="1141"/>
      <c r="G985" s="1141"/>
      <c r="H985" s="1141"/>
      <c r="I985" s="1141"/>
      <c r="J985" s="1141"/>
      <c r="K985" s="1141"/>
      <c r="L985" s="232">
        <v>8586.74</v>
      </c>
      <c r="M985" s="233"/>
      <c r="N985" s="234"/>
      <c r="Z985" s="193"/>
      <c r="AA985" s="200"/>
      <c r="AF985" s="200"/>
      <c r="AJ985" s="200"/>
      <c r="AK985" s="109" t="s">
        <v>421</v>
      </c>
      <c r="AL985" s="200"/>
    </row>
    <row r="986" spans="1:38" s="108" customFormat="1" ht="12" customHeight="1">
      <c r="A986" s="231"/>
      <c r="B986" s="204"/>
      <c r="C986" s="1141" t="s">
        <v>417</v>
      </c>
      <c r="D986" s="1141"/>
      <c r="E986" s="1141"/>
      <c r="F986" s="1141"/>
      <c r="G986" s="1141"/>
      <c r="H986" s="1141"/>
      <c r="I986" s="1141"/>
      <c r="J986" s="1141"/>
      <c r="K986" s="1141"/>
      <c r="L986" s="236"/>
      <c r="M986" s="233"/>
      <c r="N986" s="234"/>
      <c r="Z986" s="193"/>
      <c r="AA986" s="200"/>
      <c r="AF986" s="200"/>
      <c r="AJ986" s="200"/>
      <c r="AK986" s="109" t="s">
        <v>417</v>
      </c>
      <c r="AL986" s="200"/>
    </row>
    <row r="987" spans="1:38" s="108" customFormat="1" ht="12" customHeight="1">
      <c r="A987" s="231"/>
      <c r="B987" s="204"/>
      <c r="C987" s="1141" t="s">
        <v>489</v>
      </c>
      <c r="D987" s="1141"/>
      <c r="E987" s="1141"/>
      <c r="F987" s="1141"/>
      <c r="G987" s="1141"/>
      <c r="H987" s="1141"/>
      <c r="I987" s="1141"/>
      <c r="J987" s="1141"/>
      <c r="K987" s="1141"/>
      <c r="L987" s="257">
        <v>273.45</v>
      </c>
      <c r="M987" s="233"/>
      <c r="N987" s="234"/>
      <c r="Z987" s="193"/>
      <c r="AA987" s="200"/>
      <c r="AF987" s="200"/>
      <c r="AJ987" s="200"/>
      <c r="AK987" s="109" t="s">
        <v>489</v>
      </c>
      <c r="AL987" s="200"/>
    </row>
    <row r="988" spans="1:38" s="108" customFormat="1" ht="12" customHeight="1">
      <c r="A988" s="231"/>
      <c r="B988" s="204"/>
      <c r="C988" s="1141" t="s">
        <v>490</v>
      </c>
      <c r="D988" s="1141"/>
      <c r="E988" s="1141"/>
      <c r="F988" s="1141"/>
      <c r="G988" s="1141"/>
      <c r="H988" s="1141"/>
      <c r="I988" s="1141"/>
      <c r="J988" s="1141"/>
      <c r="K988" s="1141"/>
      <c r="L988" s="257">
        <v>434.46</v>
      </c>
      <c r="M988" s="233"/>
      <c r="N988" s="234"/>
      <c r="Z988" s="193"/>
      <c r="AA988" s="200"/>
      <c r="AF988" s="200"/>
      <c r="AJ988" s="200"/>
      <c r="AK988" s="109" t="s">
        <v>490</v>
      </c>
      <c r="AL988" s="200"/>
    </row>
    <row r="989" spans="1:38" s="108" customFormat="1" ht="12" customHeight="1">
      <c r="A989" s="231"/>
      <c r="B989" s="204"/>
      <c r="C989" s="1141" t="s">
        <v>491</v>
      </c>
      <c r="D989" s="1141"/>
      <c r="E989" s="1141"/>
      <c r="F989" s="1141"/>
      <c r="G989" s="1141"/>
      <c r="H989" s="1141"/>
      <c r="I989" s="1141"/>
      <c r="J989" s="1141"/>
      <c r="K989" s="1141"/>
      <c r="L989" s="257">
        <v>42.49</v>
      </c>
      <c r="M989" s="233"/>
      <c r="N989" s="234"/>
      <c r="Z989" s="193"/>
      <c r="AA989" s="200"/>
      <c r="AF989" s="200"/>
      <c r="AJ989" s="200"/>
      <c r="AK989" s="109" t="s">
        <v>491</v>
      </c>
      <c r="AL989" s="200"/>
    </row>
    <row r="990" spans="1:38" s="108" customFormat="1" ht="12" customHeight="1">
      <c r="A990" s="231"/>
      <c r="B990" s="204"/>
      <c r="C990" s="1141" t="s">
        <v>492</v>
      </c>
      <c r="D990" s="1141"/>
      <c r="E990" s="1141"/>
      <c r="F990" s="1141"/>
      <c r="G990" s="1141"/>
      <c r="H990" s="1141"/>
      <c r="I990" s="1141"/>
      <c r="J990" s="1141"/>
      <c r="K990" s="1141"/>
      <c r="L990" s="232">
        <v>7381.67</v>
      </c>
      <c r="M990" s="233"/>
      <c r="N990" s="234"/>
      <c r="Z990" s="193"/>
      <c r="AA990" s="200"/>
      <c r="AF990" s="200"/>
      <c r="AJ990" s="200"/>
      <c r="AK990" s="109" t="s">
        <v>492</v>
      </c>
      <c r="AL990" s="200"/>
    </row>
    <row r="991" spans="1:38" s="108" customFormat="1" ht="12" customHeight="1">
      <c r="A991" s="231"/>
      <c r="B991" s="204"/>
      <c r="C991" s="1141" t="s">
        <v>493</v>
      </c>
      <c r="D991" s="1141"/>
      <c r="E991" s="1141"/>
      <c r="F991" s="1141"/>
      <c r="G991" s="1141"/>
      <c r="H991" s="1141"/>
      <c r="I991" s="1141"/>
      <c r="J991" s="1141"/>
      <c r="K991" s="1141"/>
      <c r="L991" s="257">
        <v>305.45999999999998</v>
      </c>
      <c r="M991" s="233"/>
      <c r="N991" s="234"/>
      <c r="Z991" s="193"/>
      <c r="AA991" s="200"/>
      <c r="AF991" s="200"/>
      <c r="AJ991" s="200"/>
      <c r="AK991" s="109" t="s">
        <v>493</v>
      </c>
      <c r="AL991" s="200"/>
    </row>
    <row r="992" spans="1:38" s="108" customFormat="1" ht="12" customHeight="1">
      <c r="A992" s="231"/>
      <c r="B992" s="204"/>
      <c r="C992" s="1141" t="s">
        <v>494</v>
      </c>
      <c r="D992" s="1141"/>
      <c r="E992" s="1141"/>
      <c r="F992" s="1141"/>
      <c r="G992" s="1141"/>
      <c r="H992" s="1141"/>
      <c r="I992" s="1141"/>
      <c r="J992" s="1141"/>
      <c r="K992" s="1141"/>
      <c r="L992" s="257">
        <v>191.7</v>
      </c>
      <c r="M992" s="233"/>
      <c r="N992" s="234"/>
      <c r="Z992" s="193"/>
      <c r="AA992" s="200"/>
      <c r="AF992" s="200"/>
      <c r="AJ992" s="200"/>
      <c r="AK992" s="109" t="s">
        <v>494</v>
      </c>
      <c r="AL992" s="200"/>
    </row>
    <row r="993" spans="1:39" s="108" customFormat="1" ht="12" customHeight="1">
      <c r="A993" s="231"/>
      <c r="B993" s="204"/>
      <c r="C993" s="1141" t="s">
        <v>431</v>
      </c>
      <c r="D993" s="1141"/>
      <c r="E993" s="1141"/>
      <c r="F993" s="1141"/>
      <c r="G993" s="1141"/>
      <c r="H993" s="1141"/>
      <c r="I993" s="1141"/>
      <c r="J993" s="1141"/>
      <c r="K993" s="1141"/>
      <c r="L993" s="257">
        <v>315.94</v>
      </c>
      <c r="M993" s="233"/>
      <c r="N993" s="234"/>
      <c r="Z993" s="193"/>
      <c r="AA993" s="200"/>
      <c r="AF993" s="200"/>
      <c r="AJ993" s="200"/>
      <c r="AK993" s="109" t="s">
        <v>431</v>
      </c>
      <c r="AL993" s="200"/>
    </row>
    <row r="994" spans="1:39" s="108" customFormat="1" ht="12" customHeight="1">
      <c r="A994" s="231"/>
      <c r="B994" s="204"/>
      <c r="C994" s="1141" t="s">
        <v>432</v>
      </c>
      <c r="D994" s="1141"/>
      <c r="E994" s="1141"/>
      <c r="F994" s="1141"/>
      <c r="G994" s="1141"/>
      <c r="H994" s="1141"/>
      <c r="I994" s="1141"/>
      <c r="J994" s="1141"/>
      <c r="K994" s="1141"/>
      <c r="L994" s="257">
        <v>305.45999999999998</v>
      </c>
      <c r="M994" s="233"/>
      <c r="N994" s="234"/>
      <c r="Z994" s="193"/>
      <c r="AA994" s="200"/>
      <c r="AF994" s="200"/>
      <c r="AJ994" s="200"/>
      <c r="AK994" s="109" t="s">
        <v>432</v>
      </c>
      <c r="AL994" s="200"/>
    </row>
    <row r="995" spans="1:39" s="108" customFormat="1" ht="12" customHeight="1">
      <c r="A995" s="231"/>
      <c r="B995" s="204"/>
      <c r="C995" s="1141" t="s">
        <v>433</v>
      </c>
      <c r="D995" s="1141"/>
      <c r="E995" s="1141"/>
      <c r="F995" s="1141"/>
      <c r="G995" s="1141"/>
      <c r="H995" s="1141"/>
      <c r="I995" s="1141"/>
      <c r="J995" s="1141"/>
      <c r="K995" s="1141"/>
      <c r="L995" s="257">
        <v>191.7</v>
      </c>
      <c r="M995" s="233"/>
      <c r="N995" s="234"/>
      <c r="Z995" s="193"/>
      <c r="AA995" s="200"/>
      <c r="AF995" s="200"/>
      <c r="AJ995" s="200"/>
      <c r="AK995" s="109" t="s">
        <v>433</v>
      </c>
      <c r="AL995" s="200"/>
    </row>
    <row r="996" spans="1:39" s="108" customFormat="1" ht="12" customHeight="1">
      <c r="A996" s="231"/>
      <c r="B996" s="226"/>
      <c r="C996" s="1142" t="s">
        <v>2958</v>
      </c>
      <c r="D996" s="1142"/>
      <c r="E996" s="1142"/>
      <c r="F996" s="1142"/>
      <c r="G996" s="1142"/>
      <c r="H996" s="1142"/>
      <c r="I996" s="1142"/>
      <c r="J996" s="1142"/>
      <c r="K996" s="1142"/>
      <c r="L996" s="239">
        <v>8586.74</v>
      </c>
      <c r="M996" s="240"/>
      <c r="N996" s="253"/>
      <c r="Z996" s="193"/>
      <c r="AA996" s="200"/>
      <c r="AF996" s="200"/>
      <c r="AJ996" s="200"/>
      <c r="AL996" s="200" t="s">
        <v>2958</v>
      </c>
    </row>
    <row r="997" spans="1:39" s="108" customFormat="1" ht="24" customHeight="1">
      <c r="A997" s="1089" t="s">
        <v>2735</v>
      </c>
      <c r="B997" s="1090"/>
      <c r="C997" s="1090"/>
      <c r="D997" s="1090"/>
      <c r="E997" s="1090"/>
      <c r="F997" s="1090"/>
      <c r="G997" s="1090"/>
      <c r="H997" s="1090"/>
      <c r="I997" s="1090"/>
      <c r="J997" s="1090"/>
      <c r="K997" s="1090"/>
      <c r="L997" s="1090"/>
      <c r="M997" s="1090"/>
      <c r="N997" s="1095"/>
      <c r="Z997" s="193" t="s">
        <v>2735</v>
      </c>
      <c r="AA997" s="200"/>
      <c r="AF997" s="200"/>
      <c r="AJ997" s="200"/>
      <c r="AL997" s="200"/>
    </row>
    <row r="998" spans="1:39" s="108" customFormat="1" ht="12" customHeight="1">
      <c r="A998" s="1147" t="s">
        <v>1652</v>
      </c>
      <c r="B998" s="1148"/>
      <c r="C998" s="1148"/>
      <c r="D998" s="1148"/>
      <c r="E998" s="1148"/>
      <c r="F998" s="1148"/>
      <c r="G998" s="1148"/>
      <c r="H998" s="1148"/>
      <c r="I998" s="1148"/>
      <c r="J998" s="1148"/>
      <c r="K998" s="1148"/>
      <c r="L998" s="1148"/>
      <c r="M998" s="1148"/>
      <c r="N998" s="1149"/>
      <c r="Z998" s="193"/>
      <c r="AA998" s="200"/>
      <c r="AF998" s="200"/>
      <c r="AJ998" s="200"/>
      <c r="AL998" s="200"/>
      <c r="AM998" s="200" t="s">
        <v>1652</v>
      </c>
    </row>
    <row r="999" spans="1:39" s="108" customFormat="1" ht="33.75" customHeight="1">
      <c r="A999" s="194" t="s">
        <v>1155</v>
      </c>
      <c r="B999" s="195" t="s">
        <v>860</v>
      </c>
      <c r="C999" s="1145" t="s">
        <v>861</v>
      </c>
      <c r="D999" s="1145"/>
      <c r="E999" s="1145"/>
      <c r="F999" s="196" t="s">
        <v>414</v>
      </c>
      <c r="G999" s="196"/>
      <c r="H999" s="196"/>
      <c r="I999" s="223">
        <v>1.1559999999999999</v>
      </c>
      <c r="J999" s="218">
        <v>61.63</v>
      </c>
      <c r="K999" s="196"/>
      <c r="L999" s="218">
        <v>71.239999999999995</v>
      </c>
      <c r="M999" s="196"/>
      <c r="N999" s="199"/>
      <c r="Z999" s="193"/>
      <c r="AA999" s="200" t="s">
        <v>861</v>
      </c>
      <c r="AF999" s="200"/>
      <c r="AJ999" s="200"/>
      <c r="AL999" s="200"/>
      <c r="AM999" s="200"/>
    </row>
    <row r="1000" spans="1:39" s="108" customFormat="1" ht="12" customHeight="1">
      <c r="A1000" s="216"/>
      <c r="B1000" s="217"/>
      <c r="C1000" s="1141" t="s">
        <v>747</v>
      </c>
      <c r="D1000" s="1141"/>
      <c r="E1000" s="1141"/>
      <c r="F1000" s="1141"/>
      <c r="G1000" s="1141"/>
      <c r="H1000" s="1141"/>
      <c r="I1000" s="1141"/>
      <c r="J1000" s="1141"/>
      <c r="K1000" s="1141"/>
      <c r="L1000" s="1141"/>
      <c r="M1000" s="1141"/>
      <c r="N1000" s="1146"/>
      <c r="Z1000" s="193"/>
      <c r="AA1000" s="200"/>
      <c r="AF1000" s="200"/>
      <c r="AG1000" s="109" t="s">
        <v>747</v>
      </c>
      <c r="AJ1000" s="200"/>
      <c r="AL1000" s="200"/>
      <c r="AM1000" s="200"/>
    </row>
    <row r="1001" spans="1:39" s="108" customFormat="1" ht="12" customHeight="1">
      <c r="A1001" s="201"/>
      <c r="B1001" s="202"/>
      <c r="C1001" s="1141" t="s">
        <v>2959</v>
      </c>
      <c r="D1001" s="1141"/>
      <c r="E1001" s="1141"/>
      <c r="F1001" s="1141"/>
      <c r="G1001" s="1141"/>
      <c r="H1001" s="1141"/>
      <c r="I1001" s="1141"/>
      <c r="J1001" s="1141"/>
      <c r="K1001" s="1141"/>
      <c r="L1001" s="1141"/>
      <c r="M1001" s="1141"/>
      <c r="N1001" s="1146"/>
      <c r="Z1001" s="193"/>
      <c r="AA1001" s="200"/>
      <c r="AF1001" s="200"/>
      <c r="AH1001" s="109" t="s">
        <v>2959</v>
      </c>
      <c r="AJ1001" s="200"/>
      <c r="AL1001" s="200"/>
      <c r="AM1001" s="200"/>
    </row>
    <row r="1002" spans="1:39" s="108" customFormat="1" ht="12" customHeight="1">
      <c r="A1002" s="216"/>
      <c r="B1002" s="217"/>
      <c r="C1002" s="1145" t="s">
        <v>398</v>
      </c>
      <c r="D1002" s="1145"/>
      <c r="E1002" s="1145"/>
      <c r="F1002" s="196"/>
      <c r="G1002" s="196"/>
      <c r="H1002" s="196"/>
      <c r="I1002" s="196"/>
      <c r="J1002" s="198"/>
      <c r="K1002" s="196"/>
      <c r="L1002" s="218">
        <v>71.239999999999995</v>
      </c>
      <c r="M1002" s="212"/>
      <c r="N1002" s="199"/>
      <c r="Z1002" s="193"/>
      <c r="AA1002" s="200"/>
      <c r="AF1002" s="200" t="s">
        <v>398</v>
      </c>
      <c r="AJ1002" s="200"/>
      <c r="AL1002" s="200"/>
      <c r="AM1002" s="200"/>
    </row>
    <row r="1003" spans="1:39" s="108" customFormat="1" ht="12" customHeight="1">
      <c r="A1003" s="1147" t="s">
        <v>758</v>
      </c>
      <c r="B1003" s="1148"/>
      <c r="C1003" s="1148"/>
      <c r="D1003" s="1148"/>
      <c r="E1003" s="1148"/>
      <c r="F1003" s="1148"/>
      <c r="G1003" s="1148"/>
      <c r="H1003" s="1148"/>
      <c r="I1003" s="1148"/>
      <c r="J1003" s="1148"/>
      <c r="K1003" s="1148"/>
      <c r="L1003" s="1148"/>
      <c r="M1003" s="1148"/>
      <c r="N1003" s="1149"/>
      <c r="Z1003" s="193"/>
      <c r="AA1003" s="200"/>
      <c r="AF1003" s="200"/>
      <c r="AJ1003" s="200"/>
      <c r="AL1003" s="200"/>
      <c r="AM1003" s="200" t="s">
        <v>758</v>
      </c>
    </row>
    <row r="1004" spans="1:39" s="108" customFormat="1" ht="45" customHeight="1">
      <c r="A1004" s="194" t="s">
        <v>1159</v>
      </c>
      <c r="B1004" s="195" t="s">
        <v>760</v>
      </c>
      <c r="C1004" s="1145" t="s">
        <v>761</v>
      </c>
      <c r="D1004" s="1145"/>
      <c r="E1004" s="1145"/>
      <c r="F1004" s="196" t="s">
        <v>414</v>
      </c>
      <c r="G1004" s="196"/>
      <c r="H1004" s="196"/>
      <c r="I1004" s="223">
        <v>338.67599999999999</v>
      </c>
      <c r="J1004" s="218">
        <v>38.729999999999997</v>
      </c>
      <c r="K1004" s="196"/>
      <c r="L1004" s="222">
        <v>13116.92</v>
      </c>
      <c r="M1004" s="196"/>
      <c r="N1004" s="199"/>
      <c r="Z1004" s="193"/>
      <c r="AA1004" s="200" t="s">
        <v>761</v>
      </c>
      <c r="AF1004" s="200"/>
      <c r="AJ1004" s="200"/>
      <c r="AL1004" s="200"/>
      <c r="AM1004" s="200"/>
    </row>
    <row r="1005" spans="1:39" s="108" customFormat="1" ht="12" customHeight="1">
      <c r="A1005" s="216"/>
      <c r="B1005" s="217"/>
      <c r="C1005" s="1141" t="s">
        <v>747</v>
      </c>
      <c r="D1005" s="1141"/>
      <c r="E1005" s="1141"/>
      <c r="F1005" s="1141"/>
      <c r="G1005" s="1141"/>
      <c r="H1005" s="1141"/>
      <c r="I1005" s="1141"/>
      <c r="J1005" s="1141"/>
      <c r="K1005" s="1141"/>
      <c r="L1005" s="1141"/>
      <c r="M1005" s="1141"/>
      <c r="N1005" s="1146"/>
      <c r="Z1005" s="193"/>
      <c r="AA1005" s="200"/>
      <c r="AF1005" s="200"/>
      <c r="AG1005" s="109" t="s">
        <v>747</v>
      </c>
      <c r="AJ1005" s="200"/>
      <c r="AL1005" s="200"/>
      <c r="AM1005" s="200"/>
    </row>
    <row r="1006" spans="1:39" s="108" customFormat="1" ht="12" customHeight="1">
      <c r="A1006" s="201"/>
      <c r="B1006" s="202"/>
      <c r="C1006" s="1141" t="s">
        <v>2960</v>
      </c>
      <c r="D1006" s="1141"/>
      <c r="E1006" s="1141"/>
      <c r="F1006" s="1141"/>
      <c r="G1006" s="1141"/>
      <c r="H1006" s="1141"/>
      <c r="I1006" s="1141"/>
      <c r="J1006" s="1141"/>
      <c r="K1006" s="1141"/>
      <c r="L1006" s="1141"/>
      <c r="M1006" s="1141"/>
      <c r="N1006" s="1146"/>
      <c r="Z1006" s="193"/>
      <c r="AA1006" s="200"/>
      <c r="AF1006" s="200"/>
      <c r="AH1006" s="109" t="s">
        <v>2960</v>
      </c>
      <c r="AJ1006" s="200"/>
      <c r="AL1006" s="200"/>
      <c r="AM1006" s="200"/>
    </row>
    <row r="1007" spans="1:39" s="108" customFormat="1" ht="12" customHeight="1">
      <c r="A1007" s="216"/>
      <c r="B1007" s="217"/>
      <c r="C1007" s="1145" t="s">
        <v>398</v>
      </c>
      <c r="D1007" s="1145"/>
      <c r="E1007" s="1145"/>
      <c r="F1007" s="196"/>
      <c r="G1007" s="196"/>
      <c r="H1007" s="196"/>
      <c r="I1007" s="196"/>
      <c r="J1007" s="198"/>
      <c r="K1007" s="196"/>
      <c r="L1007" s="222">
        <v>13116.92</v>
      </c>
      <c r="M1007" s="212"/>
      <c r="N1007" s="199"/>
      <c r="Z1007" s="193"/>
      <c r="AA1007" s="200"/>
      <c r="AF1007" s="200" t="s">
        <v>398</v>
      </c>
      <c r="AJ1007" s="200"/>
      <c r="AL1007" s="200"/>
      <c r="AM1007" s="200"/>
    </row>
    <row r="1008" spans="1:39" s="108" customFormat="1" ht="22.5" customHeight="1">
      <c r="A1008" s="194" t="s">
        <v>1163</v>
      </c>
      <c r="B1008" s="195" t="s">
        <v>764</v>
      </c>
      <c r="C1008" s="1145" t="s">
        <v>765</v>
      </c>
      <c r="D1008" s="1145"/>
      <c r="E1008" s="1145"/>
      <c r="F1008" s="196" t="s">
        <v>414</v>
      </c>
      <c r="G1008" s="196"/>
      <c r="H1008" s="196"/>
      <c r="I1008" s="223">
        <v>338.67599999999999</v>
      </c>
      <c r="J1008" s="218">
        <v>0.59</v>
      </c>
      <c r="K1008" s="251">
        <v>26</v>
      </c>
      <c r="L1008" s="222">
        <v>5195.29</v>
      </c>
      <c r="M1008" s="196"/>
      <c r="N1008" s="199"/>
      <c r="Z1008" s="193"/>
      <c r="AA1008" s="200" t="s">
        <v>765</v>
      </c>
      <c r="AF1008" s="200"/>
      <c r="AJ1008" s="200"/>
      <c r="AL1008" s="200"/>
      <c r="AM1008" s="200"/>
    </row>
    <row r="1009" spans="1:39" s="108" customFormat="1" ht="12" customHeight="1">
      <c r="A1009" s="216"/>
      <c r="B1009" s="217"/>
      <c r="C1009" s="1141" t="s">
        <v>747</v>
      </c>
      <c r="D1009" s="1141"/>
      <c r="E1009" s="1141"/>
      <c r="F1009" s="1141"/>
      <c r="G1009" s="1141"/>
      <c r="H1009" s="1141"/>
      <c r="I1009" s="1141"/>
      <c r="J1009" s="1141"/>
      <c r="K1009" s="1141"/>
      <c r="L1009" s="1141"/>
      <c r="M1009" s="1141"/>
      <c r="N1009" s="1146"/>
      <c r="Z1009" s="193"/>
      <c r="AA1009" s="200"/>
      <c r="AF1009" s="200"/>
      <c r="AG1009" s="109" t="s">
        <v>747</v>
      </c>
      <c r="AJ1009" s="200"/>
      <c r="AL1009" s="200"/>
      <c r="AM1009" s="200"/>
    </row>
    <row r="1010" spans="1:39" s="108" customFormat="1" ht="12" customHeight="1">
      <c r="A1010" s="201"/>
      <c r="B1010" s="202"/>
      <c r="C1010" s="1141" t="s">
        <v>2960</v>
      </c>
      <c r="D1010" s="1141"/>
      <c r="E1010" s="1141"/>
      <c r="F1010" s="1141"/>
      <c r="G1010" s="1141"/>
      <c r="H1010" s="1141"/>
      <c r="I1010" s="1141"/>
      <c r="J1010" s="1141"/>
      <c r="K1010" s="1141"/>
      <c r="L1010" s="1141"/>
      <c r="M1010" s="1141"/>
      <c r="N1010" s="1146"/>
      <c r="Z1010" s="193"/>
      <c r="AA1010" s="200"/>
      <c r="AF1010" s="200"/>
      <c r="AH1010" s="109" t="s">
        <v>2960</v>
      </c>
      <c r="AJ1010" s="200"/>
      <c r="AL1010" s="200"/>
      <c r="AM1010" s="200"/>
    </row>
    <row r="1011" spans="1:39" s="108" customFormat="1" ht="12" customHeight="1">
      <c r="A1011" s="203"/>
      <c r="B1011" s="204"/>
      <c r="C1011" s="1141" t="s">
        <v>766</v>
      </c>
      <c r="D1011" s="1141"/>
      <c r="E1011" s="1141"/>
      <c r="F1011" s="1141"/>
      <c r="G1011" s="1141"/>
      <c r="H1011" s="1141"/>
      <c r="I1011" s="1141"/>
      <c r="J1011" s="1141"/>
      <c r="K1011" s="1141"/>
      <c r="L1011" s="1141"/>
      <c r="M1011" s="1141"/>
      <c r="N1011" s="1146"/>
      <c r="Z1011" s="193"/>
      <c r="AA1011" s="200"/>
      <c r="AB1011" s="109" t="s">
        <v>766</v>
      </c>
      <c r="AF1011" s="200"/>
      <c r="AJ1011" s="200"/>
      <c r="AL1011" s="200"/>
      <c r="AM1011" s="200"/>
    </row>
    <row r="1012" spans="1:39" s="108" customFormat="1" ht="12" customHeight="1">
      <c r="A1012" s="216"/>
      <c r="B1012" s="217"/>
      <c r="C1012" s="1145" t="s">
        <v>398</v>
      </c>
      <c r="D1012" s="1145"/>
      <c r="E1012" s="1145"/>
      <c r="F1012" s="196"/>
      <c r="G1012" s="196"/>
      <c r="H1012" s="196"/>
      <c r="I1012" s="196"/>
      <c r="J1012" s="198"/>
      <c r="K1012" s="196"/>
      <c r="L1012" s="222">
        <v>5195.29</v>
      </c>
      <c r="M1012" s="212"/>
      <c r="N1012" s="199"/>
      <c r="Z1012" s="193"/>
      <c r="AA1012" s="200"/>
      <c r="AF1012" s="200" t="s">
        <v>398</v>
      </c>
      <c r="AJ1012" s="200"/>
      <c r="AL1012" s="200"/>
      <c r="AM1012" s="200"/>
    </row>
    <row r="1013" spans="1:39" s="108" customFormat="1" ht="12" customHeight="1">
      <c r="A1013" s="1147" t="s">
        <v>863</v>
      </c>
      <c r="B1013" s="1148"/>
      <c r="C1013" s="1148"/>
      <c r="D1013" s="1148"/>
      <c r="E1013" s="1148"/>
      <c r="F1013" s="1148"/>
      <c r="G1013" s="1148"/>
      <c r="H1013" s="1148"/>
      <c r="I1013" s="1148"/>
      <c r="J1013" s="1148"/>
      <c r="K1013" s="1148"/>
      <c r="L1013" s="1148"/>
      <c r="M1013" s="1148"/>
      <c r="N1013" s="1149"/>
      <c r="Z1013" s="193"/>
      <c r="AA1013" s="200"/>
      <c r="AF1013" s="200"/>
      <c r="AJ1013" s="200"/>
      <c r="AL1013" s="200"/>
      <c r="AM1013" s="200" t="s">
        <v>863</v>
      </c>
    </row>
    <row r="1014" spans="1:39" s="108" customFormat="1" ht="45" customHeight="1">
      <c r="A1014" s="194" t="s">
        <v>2961</v>
      </c>
      <c r="B1014" s="195" t="s">
        <v>412</v>
      </c>
      <c r="C1014" s="1145" t="s">
        <v>413</v>
      </c>
      <c r="D1014" s="1145"/>
      <c r="E1014" s="1145"/>
      <c r="F1014" s="196" t="s">
        <v>414</v>
      </c>
      <c r="G1014" s="196"/>
      <c r="H1014" s="196"/>
      <c r="I1014" s="223">
        <v>351.202</v>
      </c>
      <c r="J1014" s="218">
        <v>25.19</v>
      </c>
      <c r="K1014" s="196"/>
      <c r="L1014" s="222">
        <v>8846.7800000000007</v>
      </c>
      <c r="M1014" s="196"/>
      <c r="N1014" s="199"/>
      <c r="Z1014" s="193"/>
      <c r="AA1014" s="200" t="s">
        <v>413</v>
      </c>
      <c r="AF1014" s="200"/>
      <c r="AJ1014" s="200"/>
      <c r="AL1014" s="200"/>
      <c r="AM1014" s="200"/>
    </row>
    <row r="1015" spans="1:39" s="108" customFormat="1" ht="12" customHeight="1">
      <c r="A1015" s="201"/>
      <c r="B1015" s="202"/>
      <c r="C1015" s="1141" t="s">
        <v>2962</v>
      </c>
      <c r="D1015" s="1141"/>
      <c r="E1015" s="1141"/>
      <c r="F1015" s="1141"/>
      <c r="G1015" s="1141"/>
      <c r="H1015" s="1141"/>
      <c r="I1015" s="1141"/>
      <c r="J1015" s="1141"/>
      <c r="K1015" s="1141"/>
      <c r="L1015" s="1141"/>
      <c r="M1015" s="1141"/>
      <c r="N1015" s="1146"/>
      <c r="Z1015" s="193"/>
      <c r="AA1015" s="200"/>
      <c r="AF1015" s="200"/>
      <c r="AH1015" s="109" t="s">
        <v>2962</v>
      </c>
      <c r="AJ1015" s="200"/>
      <c r="AL1015" s="200"/>
      <c r="AM1015" s="200"/>
    </row>
    <row r="1016" spans="1:39" s="108" customFormat="1" ht="12" customHeight="1">
      <c r="A1016" s="216"/>
      <c r="B1016" s="217"/>
      <c r="C1016" s="1145" t="s">
        <v>398</v>
      </c>
      <c r="D1016" s="1145"/>
      <c r="E1016" s="1145"/>
      <c r="F1016" s="196"/>
      <c r="G1016" s="196"/>
      <c r="H1016" s="196"/>
      <c r="I1016" s="196"/>
      <c r="J1016" s="198"/>
      <c r="K1016" s="196"/>
      <c r="L1016" s="222">
        <v>8846.7800000000007</v>
      </c>
      <c r="M1016" s="212"/>
      <c r="N1016" s="199"/>
      <c r="Z1016" s="193"/>
      <c r="AA1016" s="200"/>
      <c r="AF1016" s="200" t="s">
        <v>398</v>
      </c>
      <c r="AJ1016" s="200"/>
      <c r="AL1016" s="200"/>
      <c r="AM1016" s="200"/>
    </row>
    <row r="1017" spans="1:39" s="108" customFormat="1" ht="12" customHeight="1">
      <c r="A1017" s="1147" t="s">
        <v>743</v>
      </c>
      <c r="B1017" s="1148"/>
      <c r="C1017" s="1148"/>
      <c r="D1017" s="1148"/>
      <c r="E1017" s="1148"/>
      <c r="F1017" s="1148"/>
      <c r="G1017" s="1148"/>
      <c r="H1017" s="1148"/>
      <c r="I1017" s="1148"/>
      <c r="J1017" s="1148"/>
      <c r="K1017" s="1148"/>
      <c r="L1017" s="1148"/>
      <c r="M1017" s="1148"/>
      <c r="N1017" s="1149"/>
      <c r="Z1017" s="193"/>
      <c r="AA1017" s="200"/>
      <c r="AF1017" s="200"/>
      <c r="AJ1017" s="200"/>
      <c r="AL1017" s="200"/>
      <c r="AM1017" s="200" t="s">
        <v>743</v>
      </c>
    </row>
    <row r="1018" spans="1:39" s="108" customFormat="1" ht="33.75" customHeight="1">
      <c r="A1018" s="194" t="s">
        <v>1168</v>
      </c>
      <c r="B1018" s="195" t="s">
        <v>745</v>
      </c>
      <c r="C1018" s="1145" t="s">
        <v>746</v>
      </c>
      <c r="D1018" s="1145"/>
      <c r="E1018" s="1145"/>
      <c r="F1018" s="196" t="s">
        <v>414</v>
      </c>
      <c r="G1018" s="196"/>
      <c r="H1018" s="196"/>
      <c r="I1018" s="247">
        <v>65.91</v>
      </c>
      <c r="J1018" s="218">
        <v>64.680000000000007</v>
      </c>
      <c r="K1018" s="196"/>
      <c r="L1018" s="222">
        <v>4263.0600000000004</v>
      </c>
      <c r="M1018" s="196"/>
      <c r="N1018" s="199"/>
      <c r="Z1018" s="193"/>
      <c r="AA1018" s="200" t="s">
        <v>746</v>
      </c>
      <c r="AF1018" s="200"/>
      <c r="AJ1018" s="200"/>
      <c r="AL1018" s="200"/>
      <c r="AM1018" s="200"/>
    </row>
    <row r="1019" spans="1:39" s="108" customFormat="1" ht="12" customHeight="1">
      <c r="A1019" s="216"/>
      <c r="B1019" s="217"/>
      <c r="C1019" s="1141" t="s">
        <v>747</v>
      </c>
      <c r="D1019" s="1141"/>
      <c r="E1019" s="1141"/>
      <c r="F1019" s="1141"/>
      <c r="G1019" s="1141"/>
      <c r="H1019" s="1141"/>
      <c r="I1019" s="1141"/>
      <c r="J1019" s="1141"/>
      <c r="K1019" s="1141"/>
      <c r="L1019" s="1141"/>
      <c r="M1019" s="1141"/>
      <c r="N1019" s="1146"/>
      <c r="Z1019" s="193"/>
      <c r="AA1019" s="200"/>
      <c r="AF1019" s="200"/>
      <c r="AG1019" s="109" t="s">
        <v>747</v>
      </c>
      <c r="AJ1019" s="200"/>
      <c r="AL1019" s="200"/>
      <c r="AM1019" s="200"/>
    </row>
    <row r="1020" spans="1:39" s="108" customFormat="1" ht="12" customHeight="1">
      <c r="A1020" s="201"/>
      <c r="B1020" s="202"/>
      <c r="C1020" s="1141" t="s">
        <v>2963</v>
      </c>
      <c r="D1020" s="1141"/>
      <c r="E1020" s="1141"/>
      <c r="F1020" s="1141"/>
      <c r="G1020" s="1141"/>
      <c r="H1020" s="1141"/>
      <c r="I1020" s="1141"/>
      <c r="J1020" s="1141"/>
      <c r="K1020" s="1141"/>
      <c r="L1020" s="1141"/>
      <c r="M1020" s="1141"/>
      <c r="N1020" s="1146"/>
      <c r="Z1020" s="193"/>
      <c r="AA1020" s="200"/>
      <c r="AF1020" s="200"/>
      <c r="AH1020" s="109" t="s">
        <v>2963</v>
      </c>
      <c r="AJ1020" s="200"/>
      <c r="AL1020" s="200"/>
      <c r="AM1020" s="200"/>
    </row>
    <row r="1021" spans="1:39" s="108" customFormat="1" ht="12" customHeight="1">
      <c r="A1021" s="216"/>
      <c r="B1021" s="217"/>
      <c r="C1021" s="1145" t="s">
        <v>398</v>
      </c>
      <c r="D1021" s="1145"/>
      <c r="E1021" s="1145"/>
      <c r="F1021" s="196"/>
      <c r="G1021" s="196"/>
      <c r="H1021" s="196"/>
      <c r="I1021" s="196"/>
      <c r="J1021" s="198"/>
      <c r="K1021" s="196"/>
      <c r="L1021" s="222">
        <v>4263.0600000000004</v>
      </c>
      <c r="M1021" s="212"/>
      <c r="N1021" s="199"/>
      <c r="Z1021" s="193"/>
      <c r="AA1021" s="200"/>
      <c r="AF1021" s="200" t="s">
        <v>398</v>
      </c>
      <c r="AJ1021" s="200"/>
      <c r="AL1021" s="200"/>
      <c r="AM1021" s="200"/>
    </row>
    <row r="1022" spans="1:39" s="108" customFormat="1" ht="33.75" customHeight="1">
      <c r="A1022" s="194" t="s">
        <v>1172</v>
      </c>
      <c r="B1022" s="195" t="s">
        <v>750</v>
      </c>
      <c r="C1022" s="1145" t="s">
        <v>751</v>
      </c>
      <c r="D1022" s="1145"/>
      <c r="E1022" s="1145"/>
      <c r="F1022" s="196" t="s">
        <v>414</v>
      </c>
      <c r="G1022" s="196"/>
      <c r="H1022" s="196"/>
      <c r="I1022" s="247">
        <v>2.74</v>
      </c>
      <c r="J1022" s="218">
        <v>76.09</v>
      </c>
      <c r="K1022" s="196"/>
      <c r="L1022" s="218">
        <v>208.49</v>
      </c>
      <c r="M1022" s="196"/>
      <c r="N1022" s="199"/>
      <c r="Z1022" s="193"/>
      <c r="AA1022" s="200" t="s">
        <v>751</v>
      </c>
      <c r="AF1022" s="200"/>
      <c r="AJ1022" s="200"/>
      <c r="AL1022" s="200"/>
      <c r="AM1022" s="200"/>
    </row>
    <row r="1023" spans="1:39" s="108" customFormat="1" ht="12" customHeight="1">
      <c r="A1023" s="216"/>
      <c r="B1023" s="217"/>
      <c r="C1023" s="1141" t="s">
        <v>747</v>
      </c>
      <c r="D1023" s="1141"/>
      <c r="E1023" s="1141"/>
      <c r="F1023" s="1141"/>
      <c r="G1023" s="1141"/>
      <c r="H1023" s="1141"/>
      <c r="I1023" s="1141"/>
      <c r="J1023" s="1141"/>
      <c r="K1023" s="1141"/>
      <c r="L1023" s="1141"/>
      <c r="M1023" s="1141"/>
      <c r="N1023" s="1146"/>
      <c r="Z1023" s="193"/>
      <c r="AA1023" s="200"/>
      <c r="AF1023" s="200"/>
      <c r="AG1023" s="109" t="s">
        <v>747</v>
      </c>
      <c r="AJ1023" s="200"/>
      <c r="AL1023" s="200"/>
      <c r="AM1023" s="200"/>
    </row>
    <row r="1024" spans="1:39" s="108" customFormat="1" ht="12" customHeight="1">
      <c r="A1024" s="216"/>
      <c r="B1024" s="217"/>
      <c r="C1024" s="1145" t="s">
        <v>398</v>
      </c>
      <c r="D1024" s="1145"/>
      <c r="E1024" s="1145"/>
      <c r="F1024" s="196"/>
      <c r="G1024" s="196"/>
      <c r="H1024" s="196"/>
      <c r="I1024" s="196"/>
      <c r="J1024" s="198"/>
      <c r="K1024" s="196"/>
      <c r="L1024" s="218">
        <v>208.49</v>
      </c>
      <c r="M1024" s="212"/>
      <c r="N1024" s="199"/>
      <c r="Z1024" s="193"/>
      <c r="AA1024" s="200"/>
      <c r="AF1024" s="200" t="s">
        <v>398</v>
      </c>
      <c r="AJ1024" s="200"/>
      <c r="AL1024" s="200"/>
      <c r="AM1024" s="200"/>
    </row>
    <row r="1025" spans="1:39" s="108" customFormat="1" ht="33.75" customHeight="1">
      <c r="A1025" s="194" t="s">
        <v>1175</v>
      </c>
      <c r="B1025" s="195" t="s">
        <v>753</v>
      </c>
      <c r="C1025" s="1145" t="s">
        <v>754</v>
      </c>
      <c r="D1025" s="1145"/>
      <c r="E1025" s="1145"/>
      <c r="F1025" s="196" t="s">
        <v>414</v>
      </c>
      <c r="G1025" s="196"/>
      <c r="H1025" s="196"/>
      <c r="I1025" s="223">
        <v>3.9940000000000002</v>
      </c>
      <c r="J1025" s="218">
        <v>106.91</v>
      </c>
      <c r="K1025" s="196"/>
      <c r="L1025" s="218">
        <v>427</v>
      </c>
      <c r="M1025" s="196"/>
      <c r="N1025" s="199"/>
      <c r="Z1025" s="193"/>
      <c r="AA1025" s="200" t="s">
        <v>754</v>
      </c>
      <c r="AF1025" s="200"/>
      <c r="AJ1025" s="200"/>
      <c r="AL1025" s="200"/>
      <c r="AM1025" s="200"/>
    </row>
    <row r="1026" spans="1:39" s="108" customFormat="1" ht="12" customHeight="1">
      <c r="A1026" s="216"/>
      <c r="B1026" s="217"/>
      <c r="C1026" s="1141" t="s">
        <v>747</v>
      </c>
      <c r="D1026" s="1141"/>
      <c r="E1026" s="1141"/>
      <c r="F1026" s="1141"/>
      <c r="G1026" s="1141"/>
      <c r="H1026" s="1141"/>
      <c r="I1026" s="1141"/>
      <c r="J1026" s="1141"/>
      <c r="K1026" s="1141"/>
      <c r="L1026" s="1141"/>
      <c r="M1026" s="1141"/>
      <c r="N1026" s="1146"/>
      <c r="Z1026" s="193"/>
      <c r="AA1026" s="200"/>
      <c r="AF1026" s="200"/>
      <c r="AG1026" s="109" t="s">
        <v>747</v>
      </c>
      <c r="AJ1026" s="200"/>
      <c r="AL1026" s="200"/>
      <c r="AM1026" s="200"/>
    </row>
    <row r="1027" spans="1:39" s="108" customFormat="1" ht="12" customHeight="1">
      <c r="A1027" s="201"/>
      <c r="B1027" s="202"/>
      <c r="C1027" s="1141" t="s">
        <v>2964</v>
      </c>
      <c r="D1027" s="1141"/>
      <c r="E1027" s="1141"/>
      <c r="F1027" s="1141"/>
      <c r="G1027" s="1141"/>
      <c r="H1027" s="1141"/>
      <c r="I1027" s="1141"/>
      <c r="J1027" s="1141"/>
      <c r="K1027" s="1141"/>
      <c r="L1027" s="1141"/>
      <c r="M1027" s="1141"/>
      <c r="N1027" s="1146"/>
      <c r="Z1027" s="193"/>
      <c r="AA1027" s="200"/>
      <c r="AF1027" s="200"/>
      <c r="AH1027" s="109" t="s">
        <v>2964</v>
      </c>
      <c r="AJ1027" s="200"/>
      <c r="AL1027" s="200"/>
      <c r="AM1027" s="200"/>
    </row>
    <row r="1028" spans="1:39" s="108" customFormat="1" ht="12" customHeight="1">
      <c r="A1028" s="216"/>
      <c r="B1028" s="217"/>
      <c r="C1028" s="1145" t="s">
        <v>398</v>
      </c>
      <c r="D1028" s="1145"/>
      <c r="E1028" s="1145"/>
      <c r="F1028" s="196"/>
      <c r="G1028" s="196"/>
      <c r="H1028" s="196"/>
      <c r="I1028" s="196"/>
      <c r="J1028" s="198"/>
      <c r="K1028" s="196"/>
      <c r="L1028" s="218">
        <v>427</v>
      </c>
      <c r="M1028" s="212"/>
      <c r="N1028" s="199"/>
      <c r="Z1028" s="193"/>
      <c r="AA1028" s="200"/>
      <c r="AF1028" s="200" t="s">
        <v>398</v>
      </c>
      <c r="AJ1028" s="200"/>
      <c r="AL1028" s="200"/>
      <c r="AM1028" s="200"/>
    </row>
    <row r="1029" spans="1:39" s="108" customFormat="1" ht="33.75" customHeight="1">
      <c r="A1029" s="194" t="s">
        <v>1179</v>
      </c>
      <c r="B1029" s="195" t="s">
        <v>756</v>
      </c>
      <c r="C1029" s="1145" t="s">
        <v>757</v>
      </c>
      <c r="D1029" s="1145"/>
      <c r="E1029" s="1145"/>
      <c r="F1029" s="196" t="s">
        <v>414</v>
      </c>
      <c r="G1029" s="196"/>
      <c r="H1029" s="196"/>
      <c r="I1029" s="223">
        <v>4.5789999999999997</v>
      </c>
      <c r="J1029" s="218">
        <v>143.72999999999999</v>
      </c>
      <c r="K1029" s="196"/>
      <c r="L1029" s="218">
        <v>658.14</v>
      </c>
      <c r="M1029" s="196"/>
      <c r="N1029" s="199"/>
      <c r="Z1029" s="193"/>
      <c r="AA1029" s="200" t="s">
        <v>757</v>
      </c>
      <c r="AF1029" s="200"/>
      <c r="AJ1029" s="200"/>
      <c r="AL1029" s="200"/>
      <c r="AM1029" s="200"/>
    </row>
    <row r="1030" spans="1:39" s="108" customFormat="1" ht="12" customHeight="1">
      <c r="A1030" s="216"/>
      <c r="B1030" s="217"/>
      <c r="C1030" s="1141" t="s">
        <v>747</v>
      </c>
      <c r="D1030" s="1141"/>
      <c r="E1030" s="1141"/>
      <c r="F1030" s="1141"/>
      <c r="G1030" s="1141"/>
      <c r="H1030" s="1141"/>
      <c r="I1030" s="1141"/>
      <c r="J1030" s="1141"/>
      <c r="K1030" s="1141"/>
      <c r="L1030" s="1141"/>
      <c r="M1030" s="1141"/>
      <c r="N1030" s="1146"/>
      <c r="Z1030" s="193"/>
      <c r="AA1030" s="200"/>
      <c r="AF1030" s="200"/>
      <c r="AG1030" s="109" t="s">
        <v>747</v>
      </c>
      <c r="AJ1030" s="200"/>
      <c r="AL1030" s="200"/>
      <c r="AM1030" s="200"/>
    </row>
    <row r="1031" spans="1:39" s="108" customFormat="1" ht="12" customHeight="1">
      <c r="A1031" s="216"/>
      <c r="B1031" s="217"/>
      <c r="C1031" s="1145" t="s">
        <v>398</v>
      </c>
      <c r="D1031" s="1145"/>
      <c r="E1031" s="1145"/>
      <c r="F1031" s="196"/>
      <c r="G1031" s="196"/>
      <c r="H1031" s="196"/>
      <c r="I1031" s="196"/>
      <c r="J1031" s="198"/>
      <c r="K1031" s="196"/>
      <c r="L1031" s="218">
        <v>658.14</v>
      </c>
      <c r="M1031" s="212"/>
      <c r="N1031" s="199"/>
      <c r="Z1031" s="193"/>
      <c r="AA1031" s="200"/>
      <c r="AF1031" s="200" t="s">
        <v>398</v>
      </c>
      <c r="AJ1031" s="200"/>
      <c r="AL1031" s="200"/>
      <c r="AM1031" s="200"/>
    </row>
    <row r="1032" spans="1:39" s="108" customFormat="1" ht="12" customHeight="1">
      <c r="A1032" s="1147" t="s">
        <v>2879</v>
      </c>
      <c r="B1032" s="1148"/>
      <c r="C1032" s="1148"/>
      <c r="D1032" s="1148"/>
      <c r="E1032" s="1148"/>
      <c r="F1032" s="1148"/>
      <c r="G1032" s="1148"/>
      <c r="H1032" s="1148"/>
      <c r="I1032" s="1148"/>
      <c r="J1032" s="1148"/>
      <c r="K1032" s="1148"/>
      <c r="L1032" s="1148"/>
      <c r="M1032" s="1148"/>
      <c r="N1032" s="1149"/>
      <c r="Z1032" s="193"/>
      <c r="AA1032" s="200"/>
      <c r="AF1032" s="200"/>
      <c r="AJ1032" s="200"/>
      <c r="AL1032" s="200"/>
      <c r="AM1032" s="200" t="s">
        <v>2879</v>
      </c>
    </row>
    <row r="1033" spans="1:39" s="108" customFormat="1" ht="33.75" customHeight="1">
      <c r="A1033" s="194" t="s">
        <v>1182</v>
      </c>
      <c r="B1033" s="195" t="s">
        <v>2965</v>
      </c>
      <c r="C1033" s="1145" t="s">
        <v>2966</v>
      </c>
      <c r="D1033" s="1145"/>
      <c r="E1033" s="1145"/>
      <c r="F1033" s="196" t="s">
        <v>414</v>
      </c>
      <c r="G1033" s="196"/>
      <c r="H1033" s="196"/>
      <c r="I1033" s="223">
        <v>5.8000000000000003E-2</v>
      </c>
      <c r="J1033" s="218">
        <v>227.94</v>
      </c>
      <c r="K1033" s="196"/>
      <c r="L1033" s="218">
        <v>13.22</v>
      </c>
      <c r="M1033" s="196"/>
      <c r="N1033" s="199"/>
      <c r="Z1033" s="193"/>
      <c r="AA1033" s="200" t="s">
        <v>2966</v>
      </c>
      <c r="AF1033" s="200"/>
      <c r="AJ1033" s="200"/>
      <c r="AL1033" s="200"/>
      <c r="AM1033" s="200"/>
    </row>
    <row r="1034" spans="1:39" s="108" customFormat="1" ht="12" customHeight="1">
      <c r="A1034" s="216"/>
      <c r="B1034" s="217"/>
      <c r="C1034" s="1141" t="s">
        <v>747</v>
      </c>
      <c r="D1034" s="1141"/>
      <c r="E1034" s="1141"/>
      <c r="F1034" s="1141"/>
      <c r="G1034" s="1141"/>
      <c r="H1034" s="1141"/>
      <c r="I1034" s="1141"/>
      <c r="J1034" s="1141"/>
      <c r="K1034" s="1141"/>
      <c r="L1034" s="1141"/>
      <c r="M1034" s="1141"/>
      <c r="N1034" s="1146"/>
      <c r="Z1034" s="193"/>
      <c r="AA1034" s="200"/>
      <c r="AF1034" s="200"/>
      <c r="AG1034" s="109" t="s">
        <v>747</v>
      </c>
      <c r="AJ1034" s="200"/>
      <c r="AL1034" s="200"/>
      <c r="AM1034" s="200"/>
    </row>
    <row r="1035" spans="1:39" s="108" customFormat="1" ht="12" customHeight="1">
      <c r="A1035" s="216"/>
      <c r="B1035" s="217"/>
      <c r="C1035" s="1145" t="s">
        <v>398</v>
      </c>
      <c r="D1035" s="1145"/>
      <c r="E1035" s="1145"/>
      <c r="F1035" s="196"/>
      <c r="G1035" s="196"/>
      <c r="H1035" s="196"/>
      <c r="I1035" s="196"/>
      <c r="J1035" s="198"/>
      <c r="K1035" s="196"/>
      <c r="L1035" s="218">
        <v>13.22</v>
      </c>
      <c r="M1035" s="212"/>
      <c r="N1035" s="199"/>
      <c r="Z1035" s="193"/>
      <c r="AA1035" s="200"/>
      <c r="AF1035" s="200" t="s">
        <v>398</v>
      </c>
      <c r="AJ1035" s="200"/>
      <c r="AL1035" s="200"/>
      <c r="AM1035" s="200"/>
    </row>
    <row r="1036" spans="1:39" s="108" customFormat="1" ht="22.5" customHeight="1">
      <c r="A1036" s="194" t="s">
        <v>2967</v>
      </c>
      <c r="B1036" s="195" t="s">
        <v>2968</v>
      </c>
      <c r="C1036" s="1145" t="s">
        <v>2969</v>
      </c>
      <c r="D1036" s="1145"/>
      <c r="E1036" s="1145"/>
      <c r="F1036" s="196" t="s">
        <v>414</v>
      </c>
      <c r="G1036" s="196"/>
      <c r="H1036" s="196"/>
      <c r="I1036" s="223">
        <v>5.8000000000000003E-2</v>
      </c>
      <c r="J1036" s="218">
        <v>0.96</v>
      </c>
      <c r="K1036" s="251">
        <v>1654</v>
      </c>
      <c r="L1036" s="218">
        <v>92.09</v>
      </c>
      <c r="M1036" s="196"/>
      <c r="N1036" s="199"/>
      <c r="Z1036" s="193"/>
      <c r="AA1036" s="200" t="s">
        <v>2969</v>
      </c>
      <c r="AF1036" s="200"/>
      <c r="AJ1036" s="200"/>
      <c r="AL1036" s="200"/>
      <c r="AM1036" s="200"/>
    </row>
    <row r="1037" spans="1:39" s="108" customFormat="1" ht="12" customHeight="1">
      <c r="A1037" s="216"/>
      <c r="B1037" s="217"/>
      <c r="C1037" s="1141" t="s">
        <v>747</v>
      </c>
      <c r="D1037" s="1141"/>
      <c r="E1037" s="1141"/>
      <c r="F1037" s="1141"/>
      <c r="G1037" s="1141"/>
      <c r="H1037" s="1141"/>
      <c r="I1037" s="1141"/>
      <c r="J1037" s="1141"/>
      <c r="K1037" s="1141"/>
      <c r="L1037" s="1141"/>
      <c r="M1037" s="1141"/>
      <c r="N1037" s="1146"/>
      <c r="Z1037" s="193"/>
      <c r="AA1037" s="200"/>
      <c r="AF1037" s="200"/>
      <c r="AG1037" s="109" t="s">
        <v>747</v>
      </c>
      <c r="AJ1037" s="200"/>
      <c r="AL1037" s="200"/>
      <c r="AM1037" s="200"/>
    </row>
    <row r="1038" spans="1:39" s="108" customFormat="1" ht="12" customHeight="1">
      <c r="A1038" s="203"/>
      <c r="B1038" s="204"/>
      <c r="C1038" s="1141" t="s">
        <v>2884</v>
      </c>
      <c r="D1038" s="1141"/>
      <c r="E1038" s="1141"/>
      <c r="F1038" s="1141"/>
      <c r="G1038" s="1141"/>
      <c r="H1038" s="1141"/>
      <c r="I1038" s="1141"/>
      <c r="J1038" s="1141"/>
      <c r="K1038" s="1141"/>
      <c r="L1038" s="1141"/>
      <c r="M1038" s="1141"/>
      <c r="N1038" s="1146"/>
      <c r="Z1038" s="193"/>
      <c r="AA1038" s="200"/>
      <c r="AB1038" s="109" t="s">
        <v>2884</v>
      </c>
      <c r="AF1038" s="200"/>
      <c r="AJ1038" s="200"/>
      <c r="AL1038" s="200"/>
      <c r="AM1038" s="200"/>
    </row>
    <row r="1039" spans="1:39" s="108" customFormat="1" ht="12" customHeight="1">
      <c r="A1039" s="216"/>
      <c r="B1039" s="217"/>
      <c r="C1039" s="1145" t="s">
        <v>398</v>
      </c>
      <c r="D1039" s="1145"/>
      <c r="E1039" s="1145"/>
      <c r="F1039" s="196"/>
      <c r="G1039" s="196"/>
      <c r="H1039" s="196"/>
      <c r="I1039" s="196"/>
      <c r="J1039" s="198"/>
      <c r="K1039" s="196"/>
      <c r="L1039" s="218">
        <v>92.09</v>
      </c>
      <c r="M1039" s="212"/>
      <c r="N1039" s="199"/>
      <c r="Z1039" s="193"/>
      <c r="AA1039" s="200"/>
      <c r="AF1039" s="200" t="s">
        <v>398</v>
      </c>
      <c r="AJ1039" s="200"/>
      <c r="AL1039" s="200"/>
      <c r="AM1039" s="200"/>
    </row>
    <row r="1040" spans="1:39" s="108" customFormat="1" ht="1.5" customHeight="1">
      <c r="A1040" s="224"/>
      <c r="B1040" s="217"/>
      <c r="C1040" s="217"/>
      <c r="D1040" s="217"/>
      <c r="E1040" s="217"/>
      <c r="F1040" s="225"/>
      <c r="G1040" s="225"/>
      <c r="H1040" s="225"/>
      <c r="I1040" s="225"/>
      <c r="J1040" s="226"/>
      <c r="K1040" s="225"/>
      <c r="L1040" s="226"/>
      <c r="M1040" s="207"/>
      <c r="N1040" s="226"/>
      <c r="Z1040" s="193"/>
      <c r="AA1040" s="200"/>
      <c r="AF1040" s="200"/>
      <c r="AJ1040" s="200"/>
      <c r="AL1040" s="200"/>
      <c r="AM1040" s="200"/>
    </row>
    <row r="1041" spans="1:41" s="108" customFormat="1" ht="22.5" customHeight="1">
      <c r="A1041" s="227"/>
      <c r="B1041" s="198"/>
      <c r="C1041" s="1145" t="s">
        <v>2740</v>
      </c>
      <c r="D1041" s="1145"/>
      <c r="E1041" s="1145"/>
      <c r="F1041" s="1145"/>
      <c r="G1041" s="1145"/>
      <c r="H1041" s="1145"/>
      <c r="I1041" s="1145"/>
      <c r="J1041" s="1145"/>
      <c r="K1041" s="1145"/>
      <c r="L1041" s="228"/>
      <c r="M1041" s="229"/>
      <c r="N1041" s="230"/>
      <c r="Z1041" s="193"/>
      <c r="AA1041" s="200"/>
      <c r="AF1041" s="200"/>
      <c r="AJ1041" s="200" t="s">
        <v>2740</v>
      </c>
      <c r="AL1041" s="200"/>
      <c r="AM1041" s="200"/>
    </row>
    <row r="1042" spans="1:41" s="108" customFormat="1" ht="12" customHeight="1">
      <c r="A1042" s="231"/>
      <c r="B1042" s="204"/>
      <c r="C1042" s="1141" t="s">
        <v>416</v>
      </c>
      <c r="D1042" s="1141"/>
      <c r="E1042" s="1141"/>
      <c r="F1042" s="1141"/>
      <c r="G1042" s="1141"/>
      <c r="H1042" s="1141"/>
      <c r="I1042" s="1141"/>
      <c r="J1042" s="1141"/>
      <c r="K1042" s="1141"/>
      <c r="L1042" s="232">
        <v>32892.230000000003</v>
      </c>
      <c r="M1042" s="233"/>
      <c r="N1042" s="234"/>
      <c r="Z1042" s="193"/>
      <c r="AA1042" s="200"/>
      <c r="AF1042" s="200"/>
      <c r="AJ1042" s="200"/>
      <c r="AK1042" s="109" t="s">
        <v>416</v>
      </c>
      <c r="AL1042" s="200"/>
      <c r="AM1042" s="200"/>
    </row>
    <row r="1043" spans="1:41" s="108" customFormat="1" ht="12" customHeight="1">
      <c r="A1043" s="231"/>
      <c r="B1043" s="204"/>
      <c r="C1043" s="1141" t="s">
        <v>417</v>
      </c>
      <c r="D1043" s="1141"/>
      <c r="E1043" s="1141"/>
      <c r="F1043" s="1141"/>
      <c r="G1043" s="1141"/>
      <c r="H1043" s="1141"/>
      <c r="I1043" s="1141"/>
      <c r="J1043" s="1141"/>
      <c r="K1043" s="1141"/>
      <c r="L1043" s="236"/>
      <c r="M1043" s="233"/>
      <c r="N1043" s="234"/>
      <c r="Z1043" s="193"/>
      <c r="AA1043" s="200"/>
      <c r="AF1043" s="200"/>
      <c r="AJ1043" s="200"/>
      <c r="AK1043" s="109" t="s">
        <v>417</v>
      </c>
      <c r="AL1043" s="200"/>
      <c r="AM1043" s="200"/>
    </row>
    <row r="1044" spans="1:41" s="108" customFormat="1" ht="12" customHeight="1">
      <c r="A1044" s="231"/>
      <c r="B1044" s="204"/>
      <c r="C1044" s="1141" t="s">
        <v>418</v>
      </c>
      <c r="D1044" s="1141"/>
      <c r="E1044" s="1141"/>
      <c r="F1044" s="1141"/>
      <c r="G1044" s="1141"/>
      <c r="H1044" s="1141"/>
      <c r="I1044" s="1141"/>
      <c r="J1044" s="1141"/>
      <c r="K1044" s="1141"/>
      <c r="L1044" s="232">
        <v>8846.7800000000007</v>
      </c>
      <c r="M1044" s="233"/>
      <c r="N1044" s="234"/>
      <c r="Z1044" s="193"/>
      <c r="AA1044" s="200"/>
      <c r="AF1044" s="200"/>
      <c r="AJ1044" s="200"/>
      <c r="AK1044" s="109" t="s">
        <v>418</v>
      </c>
      <c r="AL1044" s="200"/>
      <c r="AM1044" s="200"/>
    </row>
    <row r="1045" spans="1:41" s="108" customFormat="1" ht="12" customHeight="1">
      <c r="A1045" s="231"/>
      <c r="B1045" s="204"/>
      <c r="C1045" s="1141" t="s">
        <v>420</v>
      </c>
      <c r="D1045" s="1141"/>
      <c r="E1045" s="1141"/>
      <c r="F1045" s="1141"/>
      <c r="G1045" s="1141"/>
      <c r="H1045" s="1141"/>
      <c r="I1045" s="1141"/>
      <c r="J1045" s="1141"/>
      <c r="K1045" s="1141"/>
      <c r="L1045" s="232">
        <v>24045.45</v>
      </c>
      <c r="M1045" s="233"/>
      <c r="N1045" s="234"/>
      <c r="Z1045" s="193"/>
      <c r="AA1045" s="200"/>
      <c r="AF1045" s="200"/>
      <c r="AJ1045" s="200"/>
      <c r="AK1045" s="109" t="s">
        <v>420</v>
      </c>
      <c r="AL1045" s="200"/>
      <c r="AM1045" s="200"/>
    </row>
    <row r="1046" spans="1:41" s="108" customFormat="1" ht="12" customHeight="1">
      <c r="A1046" s="231"/>
      <c r="B1046" s="204"/>
      <c r="C1046" s="1141" t="s">
        <v>421</v>
      </c>
      <c r="D1046" s="1141"/>
      <c r="E1046" s="1141"/>
      <c r="F1046" s="1141"/>
      <c r="G1046" s="1141"/>
      <c r="H1046" s="1141"/>
      <c r="I1046" s="1141"/>
      <c r="J1046" s="1141"/>
      <c r="K1046" s="1141"/>
      <c r="L1046" s="232">
        <v>32892.230000000003</v>
      </c>
      <c r="M1046" s="233"/>
      <c r="N1046" s="234"/>
      <c r="Z1046" s="193"/>
      <c r="AA1046" s="200"/>
      <c r="AF1046" s="200"/>
      <c r="AJ1046" s="200"/>
      <c r="AK1046" s="109" t="s">
        <v>421</v>
      </c>
      <c r="AL1046" s="200"/>
      <c r="AM1046" s="200"/>
    </row>
    <row r="1047" spans="1:41" s="108" customFormat="1" ht="12" customHeight="1">
      <c r="A1047" s="231"/>
      <c r="B1047" s="204"/>
      <c r="C1047" s="1141" t="s">
        <v>423</v>
      </c>
      <c r="D1047" s="1141"/>
      <c r="E1047" s="1141"/>
      <c r="F1047" s="1141"/>
      <c r="G1047" s="1141"/>
      <c r="H1047" s="1141"/>
      <c r="I1047" s="1141"/>
      <c r="J1047" s="1141"/>
      <c r="K1047" s="1141"/>
      <c r="L1047" s="232">
        <v>24045.45</v>
      </c>
      <c r="M1047" s="233"/>
      <c r="N1047" s="234"/>
      <c r="Z1047" s="193"/>
      <c r="AA1047" s="200"/>
      <c r="AF1047" s="200"/>
      <c r="AJ1047" s="200"/>
      <c r="AK1047" s="109" t="s">
        <v>423</v>
      </c>
      <c r="AL1047" s="200"/>
      <c r="AM1047" s="200"/>
    </row>
    <row r="1048" spans="1:41" s="108" customFormat="1" ht="12" customHeight="1">
      <c r="A1048" s="231"/>
      <c r="B1048" s="204"/>
      <c r="C1048" s="1141" t="s">
        <v>424</v>
      </c>
      <c r="D1048" s="1141"/>
      <c r="E1048" s="1141"/>
      <c r="F1048" s="1141"/>
      <c r="G1048" s="1141"/>
      <c r="H1048" s="1141"/>
      <c r="I1048" s="1141"/>
      <c r="J1048" s="1141"/>
      <c r="K1048" s="1141"/>
      <c r="L1048" s="236"/>
      <c r="M1048" s="233"/>
      <c r="N1048" s="234"/>
      <c r="Z1048" s="193"/>
      <c r="AA1048" s="200"/>
      <c r="AF1048" s="200"/>
      <c r="AJ1048" s="200"/>
      <c r="AK1048" s="109" t="s">
        <v>424</v>
      </c>
      <c r="AL1048" s="200"/>
      <c r="AM1048" s="200"/>
    </row>
    <row r="1049" spans="1:41" s="108" customFormat="1" ht="12" customHeight="1">
      <c r="A1049" s="231"/>
      <c r="B1049" s="204"/>
      <c r="C1049" s="1141" t="s">
        <v>427</v>
      </c>
      <c r="D1049" s="1141"/>
      <c r="E1049" s="1141"/>
      <c r="F1049" s="1141"/>
      <c r="G1049" s="1141"/>
      <c r="H1049" s="1141"/>
      <c r="I1049" s="1141"/>
      <c r="J1049" s="1141"/>
      <c r="K1049" s="1141"/>
      <c r="L1049" s="232">
        <v>24045.45</v>
      </c>
      <c r="M1049" s="233"/>
      <c r="N1049" s="234"/>
      <c r="Z1049" s="193"/>
      <c r="AA1049" s="200"/>
      <c r="AF1049" s="200"/>
      <c r="AJ1049" s="200"/>
      <c r="AK1049" s="109" t="s">
        <v>427</v>
      </c>
      <c r="AL1049" s="200"/>
      <c r="AM1049" s="200"/>
    </row>
    <row r="1050" spans="1:41" s="108" customFormat="1" ht="12" customHeight="1">
      <c r="A1050" s="231"/>
      <c r="B1050" s="204"/>
      <c r="C1050" s="1141" t="s">
        <v>430</v>
      </c>
      <c r="D1050" s="1141"/>
      <c r="E1050" s="1141"/>
      <c r="F1050" s="1141"/>
      <c r="G1050" s="1141"/>
      <c r="H1050" s="1141"/>
      <c r="I1050" s="1141"/>
      <c r="J1050" s="1141"/>
      <c r="K1050" s="1141"/>
      <c r="L1050" s="232">
        <v>8846.7800000000007</v>
      </c>
      <c r="M1050" s="233"/>
      <c r="N1050" s="234"/>
      <c r="Z1050" s="193"/>
      <c r="AA1050" s="200"/>
      <c r="AF1050" s="200"/>
      <c r="AJ1050" s="200"/>
      <c r="AK1050" s="109" t="s">
        <v>430</v>
      </c>
      <c r="AL1050" s="200"/>
      <c r="AM1050" s="200"/>
    </row>
    <row r="1051" spans="1:41" s="108" customFormat="1" ht="22.5" customHeight="1">
      <c r="A1051" s="231"/>
      <c r="B1051" s="226"/>
      <c r="C1051" s="1142" t="s">
        <v>2741</v>
      </c>
      <c r="D1051" s="1142"/>
      <c r="E1051" s="1142"/>
      <c r="F1051" s="1142"/>
      <c r="G1051" s="1142"/>
      <c r="H1051" s="1142"/>
      <c r="I1051" s="1142"/>
      <c r="J1051" s="1142"/>
      <c r="K1051" s="1142"/>
      <c r="L1051" s="239">
        <v>32892.230000000003</v>
      </c>
      <c r="M1051" s="240"/>
      <c r="N1051" s="253"/>
      <c r="Z1051" s="193"/>
      <c r="AA1051" s="200"/>
      <c r="AF1051" s="200"/>
      <c r="AJ1051" s="200"/>
      <c r="AL1051" s="200" t="s">
        <v>2741</v>
      </c>
      <c r="AM1051" s="200"/>
    </row>
    <row r="1052" spans="1:41" s="108" customFormat="1" ht="2.25" customHeight="1">
      <c r="B1052" s="171"/>
      <c r="C1052" s="171"/>
      <c r="D1052" s="171"/>
      <c r="E1052" s="171"/>
      <c r="F1052" s="171"/>
      <c r="G1052" s="171"/>
      <c r="H1052" s="171"/>
      <c r="I1052" s="171"/>
      <c r="J1052" s="171"/>
      <c r="K1052" s="171"/>
      <c r="L1052" s="171"/>
      <c r="M1052" s="171"/>
      <c r="N1052" s="171"/>
    </row>
    <row r="1053" spans="1:41" s="108" customFormat="1" ht="11.25" customHeight="1">
      <c r="A1053" s="227"/>
      <c r="B1053" s="198"/>
      <c r="C1053" s="1145" t="s">
        <v>415</v>
      </c>
      <c r="D1053" s="1145"/>
      <c r="E1053" s="1145"/>
      <c r="F1053" s="1145"/>
      <c r="G1053" s="1145"/>
      <c r="H1053" s="1145"/>
      <c r="I1053" s="1145"/>
      <c r="J1053" s="1145"/>
      <c r="K1053" s="1145"/>
      <c r="L1053" s="228"/>
      <c r="M1053" s="229"/>
      <c r="N1053" s="230"/>
      <c r="AN1053" s="200" t="s">
        <v>415</v>
      </c>
    </row>
    <row r="1054" spans="1:41" s="108" customFormat="1" ht="16.5" customHeight="1">
      <c r="A1054" s="231"/>
      <c r="B1054" s="204"/>
      <c r="C1054" s="1141" t="s">
        <v>416</v>
      </c>
      <c r="D1054" s="1141"/>
      <c r="E1054" s="1141"/>
      <c r="F1054" s="1141"/>
      <c r="G1054" s="1141"/>
      <c r="H1054" s="1141"/>
      <c r="I1054" s="1141"/>
      <c r="J1054" s="1141"/>
      <c r="K1054" s="1141"/>
      <c r="L1054" s="232">
        <v>854071.66</v>
      </c>
      <c r="M1054" s="233"/>
      <c r="N1054" s="234"/>
      <c r="O1054" s="235"/>
      <c r="P1054" s="235"/>
      <c r="Q1054" s="235"/>
      <c r="AN1054" s="200"/>
      <c r="AO1054" s="109" t="s">
        <v>416</v>
      </c>
    </row>
    <row r="1055" spans="1:41" s="108" customFormat="1" ht="16.5" customHeight="1">
      <c r="A1055" s="231"/>
      <c r="B1055" s="204"/>
      <c r="C1055" s="1141" t="s">
        <v>417</v>
      </c>
      <c r="D1055" s="1141"/>
      <c r="E1055" s="1141"/>
      <c r="F1055" s="1141"/>
      <c r="G1055" s="1141"/>
      <c r="H1055" s="1141"/>
      <c r="I1055" s="1141"/>
      <c r="J1055" s="1141"/>
      <c r="K1055" s="1141"/>
      <c r="L1055" s="236"/>
      <c r="M1055" s="233"/>
      <c r="N1055" s="234"/>
      <c r="O1055" s="235"/>
      <c r="P1055" s="235"/>
      <c r="Q1055" s="235"/>
      <c r="AN1055" s="200"/>
      <c r="AO1055" s="109" t="s">
        <v>417</v>
      </c>
    </row>
    <row r="1056" spans="1:41" s="108" customFormat="1" ht="16.5" customHeight="1">
      <c r="A1056" s="231"/>
      <c r="B1056" s="204"/>
      <c r="C1056" s="1141" t="s">
        <v>488</v>
      </c>
      <c r="D1056" s="1141"/>
      <c r="E1056" s="1141"/>
      <c r="F1056" s="1141"/>
      <c r="G1056" s="1141"/>
      <c r="H1056" s="1141"/>
      <c r="I1056" s="1141"/>
      <c r="J1056" s="1141"/>
      <c r="K1056" s="1141"/>
      <c r="L1056" s="232">
        <v>29038.58</v>
      </c>
      <c r="M1056" s="233"/>
      <c r="N1056" s="234"/>
      <c r="O1056" s="235"/>
      <c r="P1056" s="235"/>
      <c r="Q1056" s="235"/>
      <c r="AN1056" s="200"/>
      <c r="AO1056" s="109" t="s">
        <v>488</v>
      </c>
    </row>
    <row r="1057" spans="1:41" s="108" customFormat="1" ht="16.5" customHeight="1">
      <c r="A1057" s="231"/>
      <c r="B1057" s="204"/>
      <c r="C1057" s="1141" t="s">
        <v>418</v>
      </c>
      <c r="D1057" s="1141"/>
      <c r="E1057" s="1141"/>
      <c r="F1057" s="1141"/>
      <c r="G1057" s="1141"/>
      <c r="H1057" s="1141"/>
      <c r="I1057" s="1141"/>
      <c r="J1057" s="1141"/>
      <c r="K1057" s="1141"/>
      <c r="L1057" s="232">
        <v>56907.519999999997</v>
      </c>
      <c r="M1057" s="233"/>
      <c r="N1057" s="234"/>
      <c r="O1057" s="235"/>
      <c r="P1057" s="235"/>
      <c r="Q1057" s="235"/>
      <c r="AN1057" s="200"/>
      <c r="AO1057" s="109" t="s">
        <v>418</v>
      </c>
    </row>
    <row r="1058" spans="1:41" s="108" customFormat="1" ht="16.5" customHeight="1">
      <c r="A1058" s="231"/>
      <c r="B1058" s="204"/>
      <c r="C1058" s="1141" t="s">
        <v>419</v>
      </c>
      <c r="D1058" s="1141"/>
      <c r="E1058" s="1141"/>
      <c r="F1058" s="1141"/>
      <c r="G1058" s="1141"/>
      <c r="H1058" s="1141"/>
      <c r="I1058" s="1141"/>
      <c r="J1058" s="1141"/>
      <c r="K1058" s="1141"/>
      <c r="L1058" s="232">
        <v>4552.91</v>
      </c>
      <c r="M1058" s="233"/>
      <c r="N1058" s="234"/>
      <c r="O1058" s="235"/>
      <c r="P1058" s="235"/>
      <c r="Q1058" s="235"/>
      <c r="AN1058" s="200"/>
      <c r="AO1058" s="109" t="s">
        <v>419</v>
      </c>
    </row>
    <row r="1059" spans="1:41" s="108" customFormat="1" ht="16.5" customHeight="1">
      <c r="A1059" s="231"/>
      <c r="B1059" s="204"/>
      <c r="C1059" s="1141" t="s">
        <v>420</v>
      </c>
      <c r="D1059" s="1141"/>
      <c r="E1059" s="1141"/>
      <c r="F1059" s="1141"/>
      <c r="G1059" s="1141"/>
      <c r="H1059" s="1141"/>
      <c r="I1059" s="1141"/>
      <c r="J1059" s="1141"/>
      <c r="K1059" s="1141"/>
      <c r="L1059" s="232">
        <v>768125.56</v>
      </c>
      <c r="M1059" s="233"/>
      <c r="N1059" s="234"/>
      <c r="O1059" s="235"/>
      <c r="P1059" s="235"/>
      <c r="Q1059" s="235"/>
      <c r="AN1059" s="200"/>
      <c r="AO1059" s="109" t="s">
        <v>420</v>
      </c>
    </row>
    <row r="1060" spans="1:41" s="108" customFormat="1" ht="16.5" customHeight="1">
      <c r="A1060" s="231"/>
      <c r="B1060" s="204"/>
      <c r="C1060" s="1141" t="s">
        <v>421</v>
      </c>
      <c r="D1060" s="1141"/>
      <c r="E1060" s="1141"/>
      <c r="F1060" s="1141"/>
      <c r="G1060" s="1141"/>
      <c r="H1060" s="1141"/>
      <c r="I1060" s="1141"/>
      <c r="J1060" s="1141"/>
      <c r="K1060" s="1141"/>
      <c r="L1060" s="232">
        <v>908367.24</v>
      </c>
      <c r="M1060" s="233"/>
      <c r="N1060" s="237">
        <v>8520485</v>
      </c>
      <c r="O1060" s="235"/>
      <c r="P1060" s="235"/>
      <c r="Q1060" s="235"/>
      <c r="AN1060" s="200"/>
      <c r="AO1060" s="109" t="s">
        <v>421</v>
      </c>
    </row>
    <row r="1061" spans="1:41" s="108" customFormat="1" ht="45">
      <c r="A1061" s="231"/>
      <c r="B1061" s="204" t="s">
        <v>422</v>
      </c>
      <c r="C1061" s="1141" t="s">
        <v>423</v>
      </c>
      <c r="D1061" s="1141"/>
      <c r="E1061" s="1141"/>
      <c r="F1061" s="1141"/>
      <c r="G1061" s="1141"/>
      <c r="H1061" s="1141"/>
      <c r="I1061" s="1141"/>
      <c r="J1061" s="1141"/>
      <c r="K1061" s="1141"/>
      <c r="L1061" s="232">
        <v>899520.46</v>
      </c>
      <c r="M1061" s="238">
        <v>9.3800000000000008</v>
      </c>
      <c r="N1061" s="237">
        <v>8437502</v>
      </c>
      <c r="O1061" s="235"/>
      <c r="P1061" s="235"/>
      <c r="Q1061" s="235"/>
      <c r="AN1061" s="200"/>
      <c r="AO1061" s="109" t="s">
        <v>423</v>
      </c>
    </row>
    <row r="1062" spans="1:41" s="108" customFormat="1" ht="16.5" customHeight="1">
      <c r="A1062" s="231"/>
      <c r="B1062" s="204"/>
      <c r="C1062" s="1141" t="s">
        <v>424</v>
      </c>
      <c r="D1062" s="1141"/>
      <c r="E1062" s="1141"/>
      <c r="F1062" s="1141"/>
      <c r="G1062" s="1141"/>
      <c r="H1062" s="1141"/>
      <c r="I1062" s="1141"/>
      <c r="J1062" s="1141"/>
      <c r="K1062" s="1141"/>
      <c r="L1062" s="236"/>
      <c r="M1062" s="233"/>
      <c r="N1062" s="234"/>
      <c r="O1062" s="235"/>
      <c r="P1062" s="235"/>
      <c r="Q1062" s="235"/>
      <c r="AN1062" s="200"/>
      <c r="AO1062" s="109" t="s">
        <v>424</v>
      </c>
    </row>
    <row r="1063" spans="1:41" s="108" customFormat="1" ht="16.5" customHeight="1">
      <c r="A1063" s="231"/>
      <c r="B1063" s="204"/>
      <c r="C1063" s="1141" t="s">
        <v>777</v>
      </c>
      <c r="D1063" s="1141"/>
      <c r="E1063" s="1141"/>
      <c r="F1063" s="1141"/>
      <c r="G1063" s="1141"/>
      <c r="H1063" s="1141"/>
      <c r="I1063" s="1141"/>
      <c r="J1063" s="1141"/>
      <c r="K1063" s="1141"/>
      <c r="L1063" s="232">
        <v>29038.58</v>
      </c>
      <c r="M1063" s="233"/>
      <c r="N1063" s="234"/>
      <c r="O1063" s="235"/>
      <c r="P1063" s="235"/>
      <c r="Q1063" s="235"/>
      <c r="AN1063" s="200"/>
      <c r="AO1063" s="109" t="s">
        <v>777</v>
      </c>
    </row>
    <row r="1064" spans="1:41" s="108" customFormat="1" ht="16.5" customHeight="1">
      <c r="A1064" s="231"/>
      <c r="B1064" s="204"/>
      <c r="C1064" s="1141" t="s">
        <v>425</v>
      </c>
      <c r="D1064" s="1141"/>
      <c r="E1064" s="1141"/>
      <c r="F1064" s="1141"/>
      <c r="G1064" s="1141"/>
      <c r="H1064" s="1141"/>
      <c r="I1064" s="1141"/>
      <c r="J1064" s="1141"/>
      <c r="K1064" s="1141"/>
      <c r="L1064" s="232">
        <v>48060.74</v>
      </c>
      <c r="M1064" s="233"/>
      <c r="N1064" s="234"/>
      <c r="O1064" s="235"/>
      <c r="P1064" s="235"/>
      <c r="Q1064" s="235"/>
      <c r="AN1064" s="200"/>
      <c r="AO1064" s="109" t="s">
        <v>425</v>
      </c>
    </row>
    <row r="1065" spans="1:41" s="108" customFormat="1" ht="16.5" customHeight="1">
      <c r="A1065" s="231"/>
      <c r="B1065" s="204"/>
      <c r="C1065" s="1141" t="s">
        <v>426</v>
      </c>
      <c r="D1065" s="1141"/>
      <c r="E1065" s="1141"/>
      <c r="F1065" s="1141"/>
      <c r="G1065" s="1141"/>
      <c r="H1065" s="1141"/>
      <c r="I1065" s="1141"/>
      <c r="J1065" s="1141"/>
      <c r="K1065" s="1141"/>
      <c r="L1065" s="232">
        <v>4552.91</v>
      </c>
      <c r="M1065" s="233"/>
      <c r="N1065" s="234"/>
      <c r="O1065" s="235"/>
      <c r="P1065" s="235"/>
      <c r="Q1065" s="235"/>
      <c r="AN1065" s="200"/>
      <c r="AO1065" s="109" t="s">
        <v>426</v>
      </c>
    </row>
    <row r="1066" spans="1:41" s="108" customFormat="1" ht="16.5" customHeight="1">
      <c r="A1066" s="231"/>
      <c r="B1066" s="204"/>
      <c r="C1066" s="1141" t="s">
        <v>427</v>
      </c>
      <c r="D1066" s="1141"/>
      <c r="E1066" s="1141"/>
      <c r="F1066" s="1141"/>
      <c r="G1066" s="1141"/>
      <c r="H1066" s="1141"/>
      <c r="I1066" s="1141"/>
      <c r="J1066" s="1141"/>
      <c r="K1066" s="1141"/>
      <c r="L1066" s="232">
        <v>768125.56</v>
      </c>
      <c r="M1066" s="233"/>
      <c r="N1066" s="234"/>
      <c r="O1066" s="235"/>
      <c r="P1066" s="235"/>
      <c r="Q1066" s="235"/>
      <c r="AN1066" s="200"/>
      <c r="AO1066" s="109" t="s">
        <v>427</v>
      </c>
    </row>
    <row r="1067" spans="1:41" s="108" customFormat="1" ht="16.5" customHeight="1">
      <c r="A1067" s="231"/>
      <c r="B1067" s="204"/>
      <c r="C1067" s="1141" t="s">
        <v>428</v>
      </c>
      <c r="D1067" s="1141"/>
      <c r="E1067" s="1141"/>
      <c r="F1067" s="1141"/>
      <c r="G1067" s="1141"/>
      <c r="H1067" s="1141"/>
      <c r="I1067" s="1141"/>
      <c r="J1067" s="1141"/>
      <c r="K1067" s="1141"/>
      <c r="L1067" s="232">
        <v>33943.35</v>
      </c>
      <c r="M1067" s="233"/>
      <c r="N1067" s="234"/>
      <c r="O1067" s="235"/>
      <c r="P1067" s="235"/>
      <c r="Q1067" s="235"/>
      <c r="AN1067" s="200"/>
      <c r="AO1067" s="109" t="s">
        <v>428</v>
      </c>
    </row>
    <row r="1068" spans="1:41" s="108" customFormat="1" ht="16.5" customHeight="1">
      <c r="A1068" s="231"/>
      <c r="B1068" s="204"/>
      <c r="C1068" s="1141" t="s">
        <v>429</v>
      </c>
      <c r="D1068" s="1141"/>
      <c r="E1068" s="1141"/>
      <c r="F1068" s="1141"/>
      <c r="G1068" s="1141"/>
      <c r="H1068" s="1141"/>
      <c r="I1068" s="1141"/>
      <c r="J1068" s="1141"/>
      <c r="K1068" s="1141"/>
      <c r="L1068" s="232">
        <v>20352.23</v>
      </c>
      <c r="M1068" s="233"/>
      <c r="N1068" s="234"/>
      <c r="O1068" s="235"/>
      <c r="P1068" s="235"/>
      <c r="Q1068" s="235"/>
      <c r="AN1068" s="200"/>
      <c r="AO1068" s="109" t="s">
        <v>429</v>
      </c>
    </row>
    <row r="1069" spans="1:41" s="108" customFormat="1" ht="45" customHeight="1">
      <c r="A1069" s="231"/>
      <c r="B1069" s="204" t="s">
        <v>422</v>
      </c>
      <c r="C1069" s="1141" t="s">
        <v>430</v>
      </c>
      <c r="D1069" s="1141"/>
      <c r="E1069" s="1141"/>
      <c r="F1069" s="1141"/>
      <c r="G1069" s="1141"/>
      <c r="H1069" s="1141"/>
      <c r="I1069" s="1141"/>
      <c r="J1069" s="1141"/>
      <c r="K1069" s="1141"/>
      <c r="L1069" s="232">
        <v>8846.7800000000007</v>
      </c>
      <c r="M1069" s="238">
        <v>9.3800000000000008</v>
      </c>
      <c r="N1069" s="237">
        <v>82983</v>
      </c>
      <c r="O1069" s="235"/>
      <c r="P1069" s="235"/>
      <c r="Q1069" s="235"/>
      <c r="AN1069" s="200"/>
      <c r="AO1069" s="109" t="s">
        <v>430</v>
      </c>
    </row>
    <row r="1070" spans="1:41" s="108" customFormat="1" ht="16.5" customHeight="1">
      <c r="A1070" s="231"/>
      <c r="B1070" s="204"/>
      <c r="C1070" s="1141" t="s">
        <v>431</v>
      </c>
      <c r="D1070" s="1141"/>
      <c r="E1070" s="1141"/>
      <c r="F1070" s="1141"/>
      <c r="G1070" s="1141"/>
      <c r="H1070" s="1141"/>
      <c r="I1070" s="1141"/>
      <c r="J1070" s="1141"/>
      <c r="K1070" s="1141"/>
      <c r="L1070" s="232">
        <v>33591.49</v>
      </c>
      <c r="M1070" s="233"/>
      <c r="N1070" s="234"/>
      <c r="O1070" s="235"/>
      <c r="P1070" s="235"/>
      <c r="Q1070" s="235"/>
      <c r="AN1070" s="200"/>
      <c r="AO1070" s="109" t="s">
        <v>431</v>
      </c>
    </row>
    <row r="1071" spans="1:41" s="108" customFormat="1" ht="16.5" customHeight="1">
      <c r="A1071" s="231"/>
      <c r="B1071" s="204"/>
      <c r="C1071" s="1141" t="s">
        <v>432</v>
      </c>
      <c r="D1071" s="1141"/>
      <c r="E1071" s="1141"/>
      <c r="F1071" s="1141"/>
      <c r="G1071" s="1141"/>
      <c r="H1071" s="1141"/>
      <c r="I1071" s="1141"/>
      <c r="J1071" s="1141"/>
      <c r="K1071" s="1141"/>
      <c r="L1071" s="232">
        <v>33943.35</v>
      </c>
      <c r="M1071" s="233"/>
      <c r="N1071" s="234"/>
      <c r="O1071" s="235"/>
      <c r="P1071" s="235"/>
      <c r="Q1071" s="235"/>
      <c r="AN1071" s="200"/>
      <c r="AO1071" s="109" t="s">
        <v>432</v>
      </c>
    </row>
    <row r="1072" spans="1:41" s="108" customFormat="1" ht="16.5" customHeight="1">
      <c r="A1072" s="231"/>
      <c r="B1072" s="204"/>
      <c r="C1072" s="1141" t="s">
        <v>433</v>
      </c>
      <c r="D1072" s="1141"/>
      <c r="E1072" s="1141"/>
      <c r="F1072" s="1141"/>
      <c r="G1072" s="1141"/>
      <c r="H1072" s="1141"/>
      <c r="I1072" s="1141"/>
      <c r="J1072" s="1141"/>
      <c r="K1072" s="1141"/>
      <c r="L1072" s="232">
        <v>20352.23</v>
      </c>
      <c r="M1072" s="233"/>
      <c r="N1072" s="234"/>
      <c r="O1072" s="235"/>
      <c r="P1072" s="235"/>
      <c r="Q1072" s="235"/>
      <c r="AN1072" s="200"/>
      <c r="AO1072" s="109" t="s">
        <v>433</v>
      </c>
    </row>
    <row r="1073" spans="1:43" ht="16.5" customHeight="1">
      <c r="A1073" s="231"/>
      <c r="B1073" s="226"/>
      <c r="C1073" s="1142" t="s">
        <v>434</v>
      </c>
      <c r="D1073" s="1142"/>
      <c r="E1073" s="1142"/>
      <c r="F1073" s="1142"/>
      <c r="G1073" s="1142"/>
      <c r="H1073" s="1142"/>
      <c r="I1073" s="1142"/>
      <c r="J1073" s="1142"/>
      <c r="K1073" s="1142"/>
      <c r="L1073" s="239">
        <v>908367.24</v>
      </c>
      <c r="M1073" s="240"/>
      <c r="N1073" s="241">
        <v>8520485</v>
      </c>
      <c r="O1073" s="235"/>
      <c r="P1073" s="235"/>
      <c r="Q1073" s="235"/>
      <c r="R1073" s="108"/>
      <c r="S1073" s="108"/>
      <c r="T1073" s="108"/>
      <c r="V1073" s="108"/>
      <c r="W1073" s="108"/>
      <c r="X1073" s="108"/>
      <c r="Y1073" s="108"/>
      <c r="Z1073" s="108"/>
      <c r="AA1073" s="108"/>
      <c r="AB1073" s="108"/>
      <c r="AC1073" s="108"/>
      <c r="AD1073" s="108"/>
      <c r="AE1073" s="108"/>
      <c r="AF1073" s="108"/>
      <c r="AG1073" s="108"/>
      <c r="AH1073" s="108"/>
      <c r="AI1073" s="108"/>
      <c r="AJ1073" s="108"/>
      <c r="AK1073" s="108"/>
      <c r="AL1073" s="108"/>
      <c r="AM1073" s="108"/>
      <c r="AN1073" s="200"/>
      <c r="AO1073" s="108"/>
      <c r="AP1073" s="200" t="s">
        <v>434</v>
      </c>
      <c r="AQ1073" s="108"/>
    </row>
    <row r="1074" spans="1:43" ht="1.5" customHeight="1">
      <c r="B1074" s="226"/>
      <c r="C1074" s="217"/>
      <c r="D1074" s="217"/>
      <c r="E1074" s="217"/>
      <c r="F1074" s="217"/>
      <c r="G1074" s="217"/>
      <c r="H1074" s="217"/>
      <c r="I1074" s="217"/>
      <c r="J1074" s="217"/>
      <c r="K1074" s="217"/>
      <c r="L1074" s="239"/>
      <c r="M1074" s="242"/>
      <c r="N1074" s="243"/>
      <c r="R1074" s="108"/>
      <c r="S1074" s="108"/>
      <c r="T1074" s="108"/>
      <c r="V1074" s="108"/>
      <c r="W1074" s="108"/>
      <c r="X1074" s="108"/>
      <c r="Y1074" s="108"/>
      <c r="Z1074" s="108"/>
      <c r="AA1074" s="108"/>
      <c r="AB1074" s="108"/>
      <c r="AC1074" s="108"/>
      <c r="AD1074" s="108"/>
      <c r="AE1074" s="108"/>
      <c r="AF1074" s="108"/>
      <c r="AG1074" s="108"/>
      <c r="AH1074" s="108"/>
      <c r="AI1074" s="108"/>
      <c r="AJ1074" s="108"/>
      <c r="AK1074" s="108"/>
      <c r="AL1074" s="108"/>
      <c r="AM1074" s="108"/>
      <c r="AN1074" s="108"/>
      <c r="AO1074" s="108"/>
      <c r="AP1074" s="108"/>
      <c r="AQ1074" s="108"/>
    </row>
    <row r="1075" spans="1:43" ht="53.25" customHeight="1">
      <c r="A1075" s="244"/>
      <c r="B1075" s="245"/>
      <c r="C1075" s="245"/>
      <c r="D1075" s="245"/>
      <c r="E1075" s="245"/>
      <c r="F1075" s="245"/>
      <c r="G1075" s="245"/>
      <c r="H1075" s="245"/>
      <c r="I1075" s="245"/>
      <c r="J1075" s="245"/>
      <c r="K1075" s="245"/>
      <c r="L1075" s="245"/>
      <c r="M1075" s="245"/>
      <c r="N1075" s="245"/>
      <c r="R1075" s="108"/>
      <c r="S1075" s="108"/>
      <c r="T1075" s="108"/>
      <c r="V1075" s="108"/>
      <c r="W1075" s="108"/>
      <c r="X1075" s="108"/>
      <c r="Y1075" s="108"/>
      <c r="Z1075" s="108"/>
      <c r="AA1075" s="108"/>
      <c r="AB1075" s="108"/>
      <c r="AC1075" s="108"/>
      <c r="AD1075" s="108"/>
      <c r="AE1075" s="108"/>
      <c r="AF1075" s="108"/>
      <c r="AG1075" s="108"/>
      <c r="AH1075" s="108"/>
      <c r="AI1075" s="108"/>
      <c r="AJ1075" s="108"/>
      <c r="AK1075" s="108"/>
      <c r="AL1075" s="108"/>
      <c r="AM1075" s="108"/>
      <c r="AN1075" s="108"/>
      <c r="AO1075" s="108"/>
      <c r="AP1075" s="108"/>
      <c r="AQ1075" s="108"/>
    </row>
    <row r="1076" spans="1:43" ht="12.75" customHeight="1">
      <c r="A1076" s="177"/>
      <c r="B1076" s="236" t="s">
        <v>329</v>
      </c>
      <c r="C1076" s="1143" t="s">
        <v>435</v>
      </c>
      <c r="D1076" s="1143"/>
      <c r="E1076" s="1143"/>
      <c r="F1076" s="1143"/>
      <c r="G1076" s="1143"/>
      <c r="H1076" s="1143"/>
      <c r="I1076" s="1143"/>
      <c r="J1076" s="1143"/>
      <c r="K1076" s="1143"/>
      <c r="L1076" s="1143"/>
      <c r="R1076" s="108"/>
      <c r="S1076" s="108"/>
      <c r="T1076" s="108"/>
      <c r="V1076" s="108"/>
      <c r="W1076" s="108"/>
      <c r="X1076" s="108"/>
      <c r="Y1076" s="108"/>
      <c r="Z1076" s="108"/>
      <c r="AA1076" s="108"/>
      <c r="AB1076" s="108"/>
      <c r="AC1076" s="108"/>
      <c r="AD1076" s="108"/>
      <c r="AE1076" s="108"/>
      <c r="AF1076" s="108"/>
      <c r="AG1076" s="108"/>
      <c r="AH1076" s="108"/>
      <c r="AI1076" s="108"/>
      <c r="AJ1076" s="108"/>
      <c r="AK1076" s="108"/>
      <c r="AL1076" s="108"/>
      <c r="AM1076" s="108"/>
      <c r="AN1076" s="108"/>
      <c r="AO1076" s="108"/>
      <c r="AP1076" s="108"/>
      <c r="AQ1076" s="108"/>
    </row>
    <row r="1077" spans="1:43" ht="13.5" customHeight="1">
      <c r="A1077" s="177"/>
      <c r="B1077" s="169"/>
      <c r="C1077" s="1144" t="s">
        <v>157</v>
      </c>
      <c r="D1077" s="1144"/>
      <c r="E1077" s="1144"/>
      <c r="F1077" s="1144"/>
      <c r="G1077" s="1144"/>
      <c r="H1077" s="1144"/>
      <c r="I1077" s="1144"/>
      <c r="J1077" s="1144"/>
      <c r="K1077" s="1144"/>
      <c r="L1077" s="1144"/>
      <c r="R1077" s="108"/>
      <c r="S1077" s="108"/>
      <c r="T1077" s="108"/>
      <c r="V1077" s="108"/>
      <c r="W1077" s="108"/>
      <c r="X1077" s="108"/>
      <c r="Y1077" s="108"/>
      <c r="Z1077" s="108"/>
      <c r="AA1077" s="108"/>
      <c r="AB1077" s="108"/>
      <c r="AC1077" s="108"/>
      <c r="AD1077" s="108"/>
      <c r="AE1077" s="108"/>
      <c r="AF1077" s="108"/>
      <c r="AG1077" s="108"/>
      <c r="AH1077" s="108"/>
      <c r="AI1077" s="108"/>
      <c r="AJ1077" s="108"/>
      <c r="AK1077" s="108"/>
      <c r="AL1077" s="108"/>
      <c r="AM1077" s="108"/>
      <c r="AN1077" s="108"/>
      <c r="AO1077" s="108"/>
      <c r="AP1077" s="108"/>
      <c r="AQ1077" s="108"/>
    </row>
    <row r="1078" spans="1:43" ht="13.5" customHeight="1">
      <c r="A1078" s="177"/>
      <c r="B1078" s="236" t="s">
        <v>331</v>
      </c>
      <c r="C1078" s="1143" t="s">
        <v>436</v>
      </c>
      <c r="D1078" s="1143"/>
      <c r="E1078" s="1143"/>
      <c r="F1078" s="1143"/>
      <c r="G1078" s="1143"/>
      <c r="H1078" s="1143"/>
      <c r="I1078" s="1143"/>
      <c r="J1078" s="1143"/>
      <c r="K1078" s="1143"/>
      <c r="L1078" s="1143"/>
      <c r="R1078" s="108"/>
      <c r="S1078" s="108"/>
      <c r="T1078" s="108"/>
      <c r="V1078" s="108"/>
      <c r="W1078" s="108"/>
      <c r="X1078" s="108"/>
      <c r="Y1078" s="108"/>
      <c r="Z1078" s="108"/>
      <c r="AA1078" s="108"/>
      <c r="AB1078" s="108"/>
      <c r="AC1078" s="108"/>
      <c r="AD1078" s="108"/>
      <c r="AE1078" s="108"/>
      <c r="AF1078" s="108"/>
      <c r="AG1078" s="108"/>
      <c r="AH1078" s="108"/>
      <c r="AI1078" s="108"/>
      <c r="AJ1078" s="108"/>
      <c r="AK1078" s="108"/>
      <c r="AL1078" s="108"/>
      <c r="AM1078" s="108"/>
      <c r="AN1078" s="108"/>
      <c r="AO1078" s="108"/>
      <c r="AP1078" s="108"/>
      <c r="AQ1078" s="108"/>
    </row>
    <row r="1079" spans="1:43" ht="13.5" customHeight="1">
      <c r="A1079" s="177"/>
      <c r="C1079" s="1144" t="s">
        <v>157</v>
      </c>
      <c r="D1079" s="1144"/>
      <c r="E1079" s="1144"/>
      <c r="F1079" s="1144"/>
      <c r="G1079" s="1144"/>
      <c r="H1079" s="1144"/>
      <c r="I1079" s="1144"/>
      <c r="J1079" s="1144"/>
      <c r="K1079" s="1144"/>
      <c r="L1079" s="1144"/>
      <c r="R1079" s="108"/>
      <c r="S1079" s="108"/>
      <c r="T1079" s="108"/>
      <c r="V1079" s="108"/>
      <c r="W1079" s="108"/>
      <c r="X1079" s="108"/>
      <c r="Y1079" s="108"/>
      <c r="Z1079" s="108"/>
      <c r="AA1079" s="108"/>
      <c r="AB1079" s="108"/>
      <c r="AC1079" s="108"/>
      <c r="AD1079" s="108"/>
      <c r="AE1079" s="108"/>
      <c r="AF1079" s="108"/>
      <c r="AG1079" s="108"/>
      <c r="AH1079" s="108"/>
      <c r="AI1079" s="108"/>
      <c r="AJ1079" s="108"/>
      <c r="AK1079" s="108"/>
      <c r="AL1079" s="108"/>
      <c r="AM1079" s="108"/>
      <c r="AN1079" s="108"/>
      <c r="AO1079" s="108"/>
      <c r="AP1079" s="108"/>
      <c r="AQ1079" s="108"/>
    </row>
    <row r="1081" spans="1:43" ht="11.25">
      <c r="A1081" s="1140"/>
      <c r="B1081" s="1140"/>
      <c r="C1081" s="1140"/>
      <c r="D1081" s="1140"/>
      <c r="E1081" s="1140"/>
      <c r="F1081" s="1140"/>
      <c r="G1081" s="1140"/>
      <c r="H1081" s="1140"/>
      <c r="I1081" s="1140"/>
      <c r="J1081" s="1140"/>
      <c r="K1081" s="1140"/>
      <c r="L1081" s="1140"/>
      <c r="M1081" s="1140"/>
      <c r="N1081" s="1140"/>
      <c r="R1081" s="108"/>
      <c r="S1081" s="108"/>
      <c r="T1081" s="108"/>
      <c r="V1081" s="108"/>
      <c r="W1081" s="108"/>
      <c r="X1081" s="108"/>
      <c r="Y1081" s="108"/>
      <c r="Z1081" s="108"/>
      <c r="AA1081" s="108"/>
      <c r="AB1081" s="108"/>
      <c r="AC1081" s="108"/>
      <c r="AD1081" s="108"/>
      <c r="AE1081" s="108"/>
      <c r="AF1081" s="108"/>
      <c r="AG1081" s="108"/>
      <c r="AH1081" s="108"/>
      <c r="AI1081" s="108"/>
      <c r="AJ1081" s="108"/>
      <c r="AK1081" s="108"/>
      <c r="AL1081" s="108"/>
      <c r="AM1081" s="108"/>
      <c r="AN1081" s="108"/>
      <c r="AO1081" s="108"/>
      <c r="AP1081" s="108"/>
      <c r="AQ1081" s="109" t="s">
        <v>149</v>
      </c>
    </row>
    <row r="1082" spans="1:43" ht="11.25">
      <c r="B1082" s="246"/>
      <c r="D1082" s="246"/>
      <c r="F1082" s="246"/>
      <c r="R1082" s="108"/>
      <c r="S1082" s="108"/>
      <c r="T1082" s="108"/>
      <c r="V1082" s="108"/>
      <c r="W1082" s="108"/>
      <c r="X1082" s="108"/>
      <c r="Y1082" s="108"/>
      <c r="Z1082" s="108"/>
      <c r="AA1082" s="108"/>
      <c r="AB1082" s="108"/>
      <c r="AC1082" s="108"/>
      <c r="AD1082" s="108"/>
      <c r="AE1082" s="108"/>
      <c r="AF1082" s="108"/>
      <c r="AG1082" s="108"/>
      <c r="AH1082" s="108"/>
      <c r="AI1082" s="108"/>
      <c r="AJ1082" s="108"/>
      <c r="AK1082" s="108"/>
      <c r="AL1082" s="108"/>
      <c r="AM1082" s="108"/>
      <c r="AN1082" s="108"/>
      <c r="AO1082" s="108"/>
      <c r="AP1082" s="108"/>
      <c r="AQ1082" s="108"/>
    </row>
    <row r="1086" spans="1:43" ht="11.25">
      <c r="R1086" s="108"/>
      <c r="S1086" s="108"/>
      <c r="T1086" s="108"/>
      <c r="V1086" s="108"/>
      <c r="W1086" s="108"/>
      <c r="X1086" s="108"/>
      <c r="Y1086" s="108"/>
      <c r="Z1086" s="108"/>
      <c r="AA1086" s="108"/>
      <c r="AB1086" s="108"/>
      <c r="AC1086" s="108"/>
      <c r="AD1086" s="108"/>
      <c r="AE1086" s="108"/>
      <c r="AF1086" s="108"/>
      <c r="AG1086" s="108"/>
      <c r="AH1086" s="108"/>
      <c r="AI1086" s="108"/>
      <c r="AJ1086" s="108"/>
      <c r="AK1086" s="108"/>
      <c r="AL1086" s="108"/>
      <c r="AM1086" s="108"/>
      <c r="AN1086" s="108"/>
      <c r="AO1086" s="108"/>
      <c r="AP1086" s="108"/>
      <c r="AQ1086" s="108"/>
    </row>
    <row r="1103" s="108" customFormat="1" ht="11.25"/>
    <row r="1106" s="108" customFormat="1" ht="11.25"/>
    <row r="1159" s="108" customFormat="1" ht="11.25"/>
    <row r="1160" s="108" customFormat="1" ht="11.25"/>
    <row r="1163" s="108" customFormat="1" ht="11.25"/>
    <row r="1180" s="108" customFormat="1" ht="11.25"/>
    <row r="1181" s="108" customFormat="1" ht="11.25"/>
    <row r="1193" s="108" customFormat="1" ht="11.25"/>
    <row r="1207" s="108" customFormat="1" ht="11.25"/>
  </sheetData>
  <mergeCells count="1055"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50:E50"/>
    <mergeCell ref="C51:E51"/>
    <mergeCell ref="C52:N52"/>
    <mergeCell ref="C53:N53"/>
    <mergeCell ref="C54:E54"/>
    <mergeCell ref="C55:E55"/>
    <mergeCell ref="C44:E44"/>
    <mergeCell ref="C45:E45"/>
    <mergeCell ref="C46:E46"/>
    <mergeCell ref="C47:E47"/>
    <mergeCell ref="C48:E48"/>
    <mergeCell ref="C49:N49"/>
    <mergeCell ref="C38:E38"/>
    <mergeCell ref="C39:E39"/>
    <mergeCell ref="C40:E40"/>
    <mergeCell ref="C41:E41"/>
    <mergeCell ref="C42:E42"/>
    <mergeCell ref="C43:E43"/>
    <mergeCell ref="C68:E68"/>
    <mergeCell ref="C69:E69"/>
    <mergeCell ref="C70:E70"/>
    <mergeCell ref="C71:E71"/>
    <mergeCell ref="C72:E72"/>
    <mergeCell ref="C73:E73"/>
    <mergeCell ref="C62:E62"/>
    <mergeCell ref="C63:E63"/>
    <mergeCell ref="C64:N64"/>
    <mergeCell ref="C65:N65"/>
    <mergeCell ref="C66:N66"/>
    <mergeCell ref="C67:E67"/>
    <mergeCell ref="C56:N56"/>
    <mergeCell ref="C57:N57"/>
    <mergeCell ref="C58:E58"/>
    <mergeCell ref="C59:E59"/>
    <mergeCell ref="C60:N60"/>
    <mergeCell ref="C61:N61"/>
    <mergeCell ref="C86:E86"/>
    <mergeCell ref="C87:E87"/>
    <mergeCell ref="C88:E88"/>
    <mergeCell ref="C89:E89"/>
    <mergeCell ref="C90:E90"/>
    <mergeCell ref="C91:E91"/>
    <mergeCell ref="C80:E80"/>
    <mergeCell ref="C81:E81"/>
    <mergeCell ref="C82:E82"/>
    <mergeCell ref="C83:E83"/>
    <mergeCell ref="C84:E84"/>
    <mergeCell ref="C85:E85"/>
    <mergeCell ref="C74:E74"/>
    <mergeCell ref="C75:E75"/>
    <mergeCell ref="C76:E76"/>
    <mergeCell ref="C77:E77"/>
    <mergeCell ref="C78:E78"/>
    <mergeCell ref="C79:N79"/>
    <mergeCell ref="C104:E104"/>
    <mergeCell ref="C105:E105"/>
    <mergeCell ref="C106:E106"/>
    <mergeCell ref="C107:E107"/>
    <mergeCell ref="C108:E108"/>
    <mergeCell ref="C109:N109"/>
    <mergeCell ref="C98:E98"/>
    <mergeCell ref="C99:E99"/>
    <mergeCell ref="C100:E100"/>
    <mergeCell ref="C101:E101"/>
    <mergeCell ref="C102:E102"/>
    <mergeCell ref="C103:E103"/>
    <mergeCell ref="C92:N92"/>
    <mergeCell ref="C93:E93"/>
    <mergeCell ref="C94:E94"/>
    <mergeCell ref="C95:N95"/>
    <mergeCell ref="C96:N96"/>
    <mergeCell ref="C97:E97"/>
    <mergeCell ref="C122:E122"/>
    <mergeCell ref="C123:E123"/>
    <mergeCell ref="C124:E124"/>
    <mergeCell ref="C125:E125"/>
    <mergeCell ref="C126:E126"/>
    <mergeCell ref="C127:E127"/>
    <mergeCell ref="C116:N116"/>
    <mergeCell ref="C117:N117"/>
    <mergeCell ref="C118:E118"/>
    <mergeCell ref="C119:E119"/>
    <mergeCell ref="C120:E120"/>
    <mergeCell ref="C121:E121"/>
    <mergeCell ref="C110:N110"/>
    <mergeCell ref="C111:E111"/>
    <mergeCell ref="C112:E112"/>
    <mergeCell ref="C113:N113"/>
    <mergeCell ref="C114:E114"/>
    <mergeCell ref="C115:E115"/>
    <mergeCell ref="C140:E140"/>
    <mergeCell ref="C141:N141"/>
    <mergeCell ref="C142:N142"/>
    <mergeCell ref="C143:E143"/>
    <mergeCell ref="C144:E144"/>
    <mergeCell ref="C145:E145"/>
    <mergeCell ref="C134:N134"/>
    <mergeCell ref="C135:E135"/>
    <mergeCell ref="C136:E136"/>
    <mergeCell ref="C137:N137"/>
    <mergeCell ref="C138:N138"/>
    <mergeCell ref="C139:E139"/>
    <mergeCell ref="C128:E128"/>
    <mergeCell ref="C129:E129"/>
    <mergeCell ref="C130:N130"/>
    <mergeCell ref="C131:E131"/>
    <mergeCell ref="C132:E132"/>
    <mergeCell ref="C133:N133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N155"/>
    <mergeCell ref="C156:N156"/>
    <mergeCell ref="C157:E157"/>
    <mergeCell ref="C146:E146"/>
    <mergeCell ref="C147:E147"/>
    <mergeCell ref="C148:E148"/>
    <mergeCell ref="C149:E149"/>
    <mergeCell ref="C150:E150"/>
    <mergeCell ref="C151:E151"/>
    <mergeCell ref="C177:K177"/>
    <mergeCell ref="C178:K178"/>
    <mergeCell ref="C179:K179"/>
    <mergeCell ref="C180:K180"/>
    <mergeCell ref="C181:K181"/>
    <mergeCell ref="C182:K182"/>
    <mergeCell ref="C170:E170"/>
    <mergeCell ref="C172:K172"/>
    <mergeCell ref="C173:K173"/>
    <mergeCell ref="C174:K174"/>
    <mergeCell ref="C175:K175"/>
    <mergeCell ref="C176:K176"/>
    <mergeCell ref="C164:E164"/>
    <mergeCell ref="C165:E165"/>
    <mergeCell ref="C166:E166"/>
    <mergeCell ref="C167:E167"/>
    <mergeCell ref="C168:E168"/>
    <mergeCell ref="C169:N169"/>
    <mergeCell ref="C195:E195"/>
    <mergeCell ref="C196:E196"/>
    <mergeCell ref="C197:E197"/>
    <mergeCell ref="C198:E198"/>
    <mergeCell ref="C199:E199"/>
    <mergeCell ref="C200:E200"/>
    <mergeCell ref="C189:K189"/>
    <mergeCell ref="C190:K190"/>
    <mergeCell ref="A191:N191"/>
    <mergeCell ref="C192:E192"/>
    <mergeCell ref="C193:N193"/>
    <mergeCell ref="C194:N194"/>
    <mergeCell ref="C183:K183"/>
    <mergeCell ref="C184:K184"/>
    <mergeCell ref="C185:K185"/>
    <mergeCell ref="C186:K186"/>
    <mergeCell ref="C187:K187"/>
    <mergeCell ref="C188:K188"/>
    <mergeCell ref="C213:E213"/>
    <mergeCell ref="C214:N214"/>
    <mergeCell ref="C215:N215"/>
    <mergeCell ref="C216:E216"/>
    <mergeCell ref="C218:K218"/>
    <mergeCell ref="C219:K219"/>
    <mergeCell ref="C207:N207"/>
    <mergeCell ref="C208:E208"/>
    <mergeCell ref="C209:E209"/>
    <mergeCell ref="C210:N210"/>
    <mergeCell ref="C211:N211"/>
    <mergeCell ref="C212:E212"/>
    <mergeCell ref="C201:E201"/>
    <mergeCell ref="C202:E202"/>
    <mergeCell ref="C203:E203"/>
    <mergeCell ref="C204:E204"/>
    <mergeCell ref="C205:E205"/>
    <mergeCell ref="C206:E206"/>
    <mergeCell ref="C232:K232"/>
    <mergeCell ref="C233:K233"/>
    <mergeCell ref="C234:K234"/>
    <mergeCell ref="C235:K235"/>
    <mergeCell ref="C236:K236"/>
    <mergeCell ref="A237:N237"/>
    <mergeCell ref="C226:K226"/>
    <mergeCell ref="C227:K227"/>
    <mergeCell ref="C228:K228"/>
    <mergeCell ref="C229:K229"/>
    <mergeCell ref="C230:K230"/>
    <mergeCell ref="C231:K231"/>
    <mergeCell ref="C220:K220"/>
    <mergeCell ref="C221:K221"/>
    <mergeCell ref="C222:K222"/>
    <mergeCell ref="C223:K223"/>
    <mergeCell ref="C224:K224"/>
    <mergeCell ref="C225:K225"/>
    <mergeCell ref="C250:E250"/>
    <mergeCell ref="C251:E251"/>
    <mergeCell ref="C252:E252"/>
    <mergeCell ref="C253:N253"/>
    <mergeCell ref="C254:E254"/>
    <mergeCell ref="C255:E255"/>
    <mergeCell ref="C244:E244"/>
    <mergeCell ref="C245:E245"/>
    <mergeCell ref="C246:E246"/>
    <mergeCell ref="C247:E247"/>
    <mergeCell ref="C248:E248"/>
    <mergeCell ref="C249:E249"/>
    <mergeCell ref="C238:E238"/>
    <mergeCell ref="C239:N239"/>
    <mergeCell ref="C240:N240"/>
    <mergeCell ref="C241:E241"/>
    <mergeCell ref="C242:E242"/>
    <mergeCell ref="C243:E243"/>
    <mergeCell ref="C268:E268"/>
    <mergeCell ref="C269:E269"/>
    <mergeCell ref="C270:N270"/>
    <mergeCell ref="C271:E271"/>
    <mergeCell ref="C272:E272"/>
    <mergeCell ref="C273:N273"/>
    <mergeCell ref="C262:E262"/>
    <mergeCell ref="C263:E263"/>
    <mergeCell ref="C264:E264"/>
    <mergeCell ref="C265:E265"/>
    <mergeCell ref="C266:E266"/>
    <mergeCell ref="C267:E267"/>
    <mergeCell ref="C256:N256"/>
    <mergeCell ref="C257:N257"/>
    <mergeCell ref="C258:E258"/>
    <mergeCell ref="C259:E259"/>
    <mergeCell ref="C260:E260"/>
    <mergeCell ref="C261:E261"/>
    <mergeCell ref="C286:E286"/>
    <mergeCell ref="C287:N287"/>
    <mergeCell ref="C288:E288"/>
    <mergeCell ref="C289:E289"/>
    <mergeCell ref="C290:N290"/>
    <mergeCell ref="C291:N291"/>
    <mergeCell ref="C280:E280"/>
    <mergeCell ref="C281:E281"/>
    <mergeCell ref="C282:E282"/>
    <mergeCell ref="C283:E283"/>
    <mergeCell ref="C284:E284"/>
    <mergeCell ref="C285:E285"/>
    <mergeCell ref="C274:N274"/>
    <mergeCell ref="C275:E275"/>
    <mergeCell ref="C276:E276"/>
    <mergeCell ref="C277:E277"/>
    <mergeCell ref="C278:E278"/>
    <mergeCell ref="C279:E279"/>
    <mergeCell ref="C304:E304"/>
    <mergeCell ref="C305:E305"/>
    <mergeCell ref="C306:E306"/>
    <mergeCell ref="C307:E307"/>
    <mergeCell ref="C308:N308"/>
    <mergeCell ref="C309:N309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C294:N294"/>
    <mergeCell ref="C295:N295"/>
    <mergeCell ref="C296:E296"/>
    <mergeCell ref="C297:E297"/>
    <mergeCell ref="C322:N322"/>
    <mergeCell ref="C323:N323"/>
    <mergeCell ref="C324:N324"/>
    <mergeCell ref="C325:E325"/>
    <mergeCell ref="C326:E326"/>
    <mergeCell ref="C327:E327"/>
    <mergeCell ref="C316:E316"/>
    <mergeCell ref="C317:E317"/>
    <mergeCell ref="C318:E318"/>
    <mergeCell ref="C319:E319"/>
    <mergeCell ref="C320:E320"/>
    <mergeCell ref="C321:E321"/>
    <mergeCell ref="C310:E310"/>
    <mergeCell ref="C311:E311"/>
    <mergeCell ref="C312:E312"/>
    <mergeCell ref="C313:E313"/>
    <mergeCell ref="C314:E314"/>
    <mergeCell ref="C315:E315"/>
    <mergeCell ref="C341:K341"/>
    <mergeCell ref="C342:K342"/>
    <mergeCell ref="C343:K343"/>
    <mergeCell ref="C344:K344"/>
    <mergeCell ref="C345:K345"/>
    <mergeCell ref="C346:K346"/>
    <mergeCell ref="C334:E334"/>
    <mergeCell ref="C335:N335"/>
    <mergeCell ref="C336:N336"/>
    <mergeCell ref="C337:E337"/>
    <mergeCell ref="C339:K339"/>
    <mergeCell ref="C340:K340"/>
    <mergeCell ref="C328:E328"/>
    <mergeCell ref="C329:E329"/>
    <mergeCell ref="C330:E330"/>
    <mergeCell ref="C331:E331"/>
    <mergeCell ref="C332:E332"/>
    <mergeCell ref="C333:E333"/>
    <mergeCell ref="C359:E359"/>
    <mergeCell ref="C360:N360"/>
    <mergeCell ref="C361:N361"/>
    <mergeCell ref="C362:E362"/>
    <mergeCell ref="C363:E363"/>
    <mergeCell ref="C364:E364"/>
    <mergeCell ref="C353:K353"/>
    <mergeCell ref="C354:K354"/>
    <mergeCell ref="C355:K355"/>
    <mergeCell ref="C356:K356"/>
    <mergeCell ref="C357:K357"/>
    <mergeCell ref="A358:N358"/>
    <mergeCell ref="C347:K347"/>
    <mergeCell ref="C348:K348"/>
    <mergeCell ref="C349:K349"/>
    <mergeCell ref="C350:K350"/>
    <mergeCell ref="C351:K351"/>
    <mergeCell ref="C352:K352"/>
    <mergeCell ref="C377:E377"/>
    <mergeCell ref="C378:N378"/>
    <mergeCell ref="C379:N379"/>
    <mergeCell ref="C380:E380"/>
    <mergeCell ref="C381:E381"/>
    <mergeCell ref="C382:E382"/>
    <mergeCell ref="C371:E371"/>
    <mergeCell ref="C372:E372"/>
    <mergeCell ref="C373:E373"/>
    <mergeCell ref="C374:N374"/>
    <mergeCell ref="C375:N375"/>
    <mergeCell ref="C376:E376"/>
    <mergeCell ref="C365:E365"/>
    <mergeCell ref="C366:E366"/>
    <mergeCell ref="C367:E367"/>
    <mergeCell ref="C368:E368"/>
    <mergeCell ref="C369:E369"/>
    <mergeCell ref="C370:E370"/>
    <mergeCell ref="C395:E395"/>
    <mergeCell ref="C396:N396"/>
    <mergeCell ref="C397:E397"/>
    <mergeCell ref="C398:E398"/>
    <mergeCell ref="C399:N399"/>
    <mergeCell ref="C400:E400"/>
    <mergeCell ref="C389:E389"/>
    <mergeCell ref="C390:E390"/>
    <mergeCell ref="C391:E391"/>
    <mergeCell ref="C392:N392"/>
    <mergeCell ref="C393:N393"/>
    <mergeCell ref="C394:E394"/>
    <mergeCell ref="C383:E383"/>
    <mergeCell ref="C384:E384"/>
    <mergeCell ref="C385:E385"/>
    <mergeCell ref="C386:E386"/>
    <mergeCell ref="C387:E387"/>
    <mergeCell ref="C388:E388"/>
    <mergeCell ref="C413:E413"/>
    <mergeCell ref="C414:E414"/>
    <mergeCell ref="C415:N415"/>
    <mergeCell ref="C416:N416"/>
    <mergeCell ref="C417:E417"/>
    <mergeCell ref="C418:E418"/>
    <mergeCell ref="C407:E407"/>
    <mergeCell ref="C408:E408"/>
    <mergeCell ref="C409:E409"/>
    <mergeCell ref="C410:E410"/>
    <mergeCell ref="C411:E411"/>
    <mergeCell ref="C412:N412"/>
    <mergeCell ref="C401:E401"/>
    <mergeCell ref="C402:E402"/>
    <mergeCell ref="C403:E403"/>
    <mergeCell ref="C404:E404"/>
    <mergeCell ref="C405:E405"/>
    <mergeCell ref="C406:E406"/>
    <mergeCell ref="C431:E431"/>
    <mergeCell ref="C432:E432"/>
    <mergeCell ref="C433:N433"/>
    <mergeCell ref="C434:E434"/>
    <mergeCell ref="C435:E435"/>
    <mergeCell ref="C436:E436"/>
    <mergeCell ref="C425:E425"/>
    <mergeCell ref="C426:E426"/>
    <mergeCell ref="C427:E427"/>
    <mergeCell ref="C428:E428"/>
    <mergeCell ref="C429:N429"/>
    <mergeCell ref="C430:N430"/>
    <mergeCell ref="C419:E419"/>
    <mergeCell ref="C420:E420"/>
    <mergeCell ref="C421:E421"/>
    <mergeCell ref="C422:E422"/>
    <mergeCell ref="C423:E423"/>
    <mergeCell ref="C424:E424"/>
    <mergeCell ref="C450:K450"/>
    <mergeCell ref="C451:K451"/>
    <mergeCell ref="C452:K452"/>
    <mergeCell ref="C453:K453"/>
    <mergeCell ref="C454:K454"/>
    <mergeCell ref="C455:K455"/>
    <mergeCell ref="C443:E443"/>
    <mergeCell ref="C444:E444"/>
    <mergeCell ref="C445:N445"/>
    <mergeCell ref="C446:N446"/>
    <mergeCell ref="C447:E447"/>
    <mergeCell ref="C449:K449"/>
    <mergeCell ref="C437:E437"/>
    <mergeCell ref="C438:E438"/>
    <mergeCell ref="C439:E439"/>
    <mergeCell ref="C440:E440"/>
    <mergeCell ref="C441:E441"/>
    <mergeCell ref="C442:E442"/>
    <mergeCell ref="A468:N468"/>
    <mergeCell ref="C469:E469"/>
    <mergeCell ref="C470:N470"/>
    <mergeCell ref="C471:E471"/>
    <mergeCell ref="C472:E472"/>
    <mergeCell ref="C473:E473"/>
    <mergeCell ref="C462:K462"/>
    <mergeCell ref="C463:K463"/>
    <mergeCell ref="C464:K464"/>
    <mergeCell ref="C465:K465"/>
    <mergeCell ref="C466:K466"/>
    <mergeCell ref="C467:K467"/>
    <mergeCell ref="C456:K456"/>
    <mergeCell ref="C457:K457"/>
    <mergeCell ref="C458:K458"/>
    <mergeCell ref="C459:K459"/>
    <mergeCell ref="C460:K460"/>
    <mergeCell ref="C461:K461"/>
    <mergeCell ref="C486:E486"/>
    <mergeCell ref="C487:E487"/>
    <mergeCell ref="C488:E488"/>
    <mergeCell ref="C489:E489"/>
    <mergeCell ref="C490:E490"/>
    <mergeCell ref="C491:N491"/>
    <mergeCell ref="C480:E480"/>
    <mergeCell ref="C481:E481"/>
    <mergeCell ref="C482:E482"/>
    <mergeCell ref="C483:E483"/>
    <mergeCell ref="C484:E484"/>
    <mergeCell ref="C485:E485"/>
    <mergeCell ref="C474:E474"/>
    <mergeCell ref="C475:E475"/>
    <mergeCell ref="C476:E476"/>
    <mergeCell ref="C477:E477"/>
    <mergeCell ref="C478:E478"/>
    <mergeCell ref="C479:E479"/>
    <mergeCell ref="C504:E504"/>
    <mergeCell ref="C505:E505"/>
    <mergeCell ref="C506:E506"/>
    <mergeCell ref="C507:E507"/>
    <mergeCell ref="C508:E508"/>
    <mergeCell ref="C509:E509"/>
    <mergeCell ref="C498:E498"/>
    <mergeCell ref="C499:E499"/>
    <mergeCell ref="C500:E500"/>
    <mergeCell ref="C501:E501"/>
    <mergeCell ref="C502:N502"/>
    <mergeCell ref="C503:E503"/>
    <mergeCell ref="C492:E492"/>
    <mergeCell ref="C493:E493"/>
    <mergeCell ref="C494:E494"/>
    <mergeCell ref="C495:E495"/>
    <mergeCell ref="C496:E496"/>
    <mergeCell ref="C497:E497"/>
    <mergeCell ref="C523:K523"/>
    <mergeCell ref="C524:K524"/>
    <mergeCell ref="C525:K525"/>
    <mergeCell ref="C526:K526"/>
    <mergeCell ref="C527:K527"/>
    <mergeCell ref="C528:K528"/>
    <mergeCell ref="C516:E516"/>
    <mergeCell ref="C518:K518"/>
    <mergeCell ref="C519:K519"/>
    <mergeCell ref="C520:K520"/>
    <mergeCell ref="C521:K521"/>
    <mergeCell ref="C522:K522"/>
    <mergeCell ref="C510:E510"/>
    <mergeCell ref="C511:E511"/>
    <mergeCell ref="C512:E512"/>
    <mergeCell ref="C513:E513"/>
    <mergeCell ref="C514:N514"/>
    <mergeCell ref="C515:N515"/>
    <mergeCell ref="C541:E541"/>
    <mergeCell ref="C542:E542"/>
    <mergeCell ref="C543:E543"/>
    <mergeCell ref="C544:E544"/>
    <mergeCell ref="C545:E545"/>
    <mergeCell ref="C546:E546"/>
    <mergeCell ref="C535:K535"/>
    <mergeCell ref="C536:K536"/>
    <mergeCell ref="A537:N537"/>
    <mergeCell ref="C538:E538"/>
    <mergeCell ref="C539:N539"/>
    <mergeCell ref="C540:E540"/>
    <mergeCell ref="C529:K529"/>
    <mergeCell ref="C530:K530"/>
    <mergeCell ref="C531:K531"/>
    <mergeCell ref="C532:K532"/>
    <mergeCell ref="C533:K533"/>
    <mergeCell ref="C534:K534"/>
    <mergeCell ref="C559:E559"/>
    <mergeCell ref="C560:E560"/>
    <mergeCell ref="C561:E561"/>
    <mergeCell ref="C562:E562"/>
    <mergeCell ref="C563:E563"/>
    <mergeCell ref="C564:E564"/>
    <mergeCell ref="C553:N553"/>
    <mergeCell ref="C554:E554"/>
    <mergeCell ref="C555:E555"/>
    <mergeCell ref="C556:N556"/>
    <mergeCell ref="C557:N557"/>
    <mergeCell ref="C558:E558"/>
    <mergeCell ref="C547:E547"/>
    <mergeCell ref="C548:E548"/>
    <mergeCell ref="C549:E549"/>
    <mergeCell ref="C550:E550"/>
    <mergeCell ref="C551:E551"/>
    <mergeCell ref="C552:N552"/>
    <mergeCell ref="C577:N577"/>
    <mergeCell ref="C578:N578"/>
    <mergeCell ref="C579:E579"/>
    <mergeCell ref="C580:E580"/>
    <mergeCell ref="C581:E581"/>
    <mergeCell ref="C582:E582"/>
    <mergeCell ref="C571:N571"/>
    <mergeCell ref="C572:E572"/>
    <mergeCell ref="C573:E573"/>
    <mergeCell ref="C574:N574"/>
    <mergeCell ref="C575:E575"/>
    <mergeCell ref="C576:E576"/>
    <mergeCell ref="C565:E565"/>
    <mergeCell ref="C566:E566"/>
    <mergeCell ref="C567:E567"/>
    <mergeCell ref="C568:E568"/>
    <mergeCell ref="C569:E569"/>
    <mergeCell ref="C570:N570"/>
    <mergeCell ref="C595:E595"/>
    <mergeCell ref="C596:E596"/>
    <mergeCell ref="C597:E597"/>
    <mergeCell ref="C598:E598"/>
    <mergeCell ref="C599:E599"/>
    <mergeCell ref="C600:E600"/>
    <mergeCell ref="C589:E589"/>
    <mergeCell ref="C590:E590"/>
    <mergeCell ref="C591:N591"/>
    <mergeCell ref="C592:N592"/>
    <mergeCell ref="C593:N593"/>
    <mergeCell ref="C594:E594"/>
    <mergeCell ref="C583:E583"/>
    <mergeCell ref="C584:E584"/>
    <mergeCell ref="C585:E585"/>
    <mergeCell ref="C586:E586"/>
    <mergeCell ref="C587:E587"/>
    <mergeCell ref="C588:E588"/>
    <mergeCell ref="C613:E613"/>
    <mergeCell ref="C614:E614"/>
    <mergeCell ref="C615:E615"/>
    <mergeCell ref="C616:E616"/>
    <mergeCell ref="C617:E617"/>
    <mergeCell ref="C618:E618"/>
    <mergeCell ref="C607:E607"/>
    <mergeCell ref="C608:E608"/>
    <mergeCell ref="C609:N609"/>
    <mergeCell ref="C610:N610"/>
    <mergeCell ref="C611:E611"/>
    <mergeCell ref="C612:E612"/>
    <mergeCell ref="C601:E601"/>
    <mergeCell ref="C602:E602"/>
    <mergeCell ref="C603:E603"/>
    <mergeCell ref="C604:E604"/>
    <mergeCell ref="C605:E605"/>
    <mergeCell ref="C606:N606"/>
    <mergeCell ref="C631:N631"/>
    <mergeCell ref="C632:E632"/>
    <mergeCell ref="C633:E633"/>
    <mergeCell ref="C634:N634"/>
    <mergeCell ref="C635:N635"/>
    <mergeCell ref="C636:E636"/>
    <mergeCell ref="C625:E625"/>
    <mergeCell ref="C626:N626"/>
    <mergeCell ref="C627:N627"/>
    <mergeCell ref="C628:E628"/>
    <mergeCell ref="C629:E629"/>
    <mergeCell ref="C630:N630"/>
    <mergeCell ref="C619:E619"/>
    <mergeCell ref="C620:E620"/>
    <mergeCell ref="C621:E621"/>
    <mergeCell ref="C622:E622"/>
    <mergeCell ref="C623:N623"/>
    <mergeCell ref="C624:E624"/>
    <mergeCell ref="C649:N649"/>
    <mergeCell ref="C650:E650"/>
    <mergeCell ref="C651:E651"/>
    <mergeCell ref="C652:E652"/>
    <mergeCell ref="C653:E653"/>
    <mergeCell ref="C654:E654"/>
    <mergeCell ref="C643:E643"/>
    <mergeCell ref="C644:E644"/>
    <mergeCell ref="C645:E645"/>
    <mergeCell ref="C646:E646"/>
    <mergeCell ref="C647:E647"/>
    <mergeCell ref="C648:N648"/>
    <mergeCell ref="C637:E637"/>
    <mergeCell ref="C638:E638"/>
    <mergeCell ref="C639:E639"/>
    <mergeCell ref="C640:E640"/>
    <mergeCell ref="C641:E641"/>
    <mergeCell ref="C642:E642"/>
    <mergeCell ref="C668:K668"/>
    <mergeCell ref="C669:K669"/>
    <mergeCell ref="C670:K670"/>
    <mergeCell ref="C671:K671"/>
    <mergeCell ref="C672:K672"/>
    <mergeCell ref="C673:K673"/>
    <mergeCell ref="C662:K662"/>
    <mergeCell ref="C663:K663"/>
    <mergeCell ref="C664:K664"/>
    <mergeCell ref="C665:K665"/>
    <mergeCell ref="C666:K666"/>
    <mergeCell ref="C667:K667"/>
    <mergeCell ref="C655:E655"/>
    <mergeCell ref="C656:E656"/>
    <mergeCell ref="C657:E657"/>
    <mergeCell ref="C658:E658"/>
    <mergeCell ref="C659:E659"/>
    <mergeCell ref="C660:E660"/>
    <mergeCell ref="C686:E686"/>
    <mergeCell ref="C687:E687"/>
    <mergeCell ref="C688:E688"/>
    <mergeCell ref="C689:E689"/>
    <mergeCell ref="C690:E690"/>
    <mergeCell ref="C691:E691"/>
    <mergeCell ref="C680:K680"/>
    <mergeCell ref="A681:N681"/>
    <mergeCell ref="C682:E682"/>
    <mergeCell ref="C683:N683"/>
    <mergeCell ref="C684:E684"/>
    <mergeCell ref="C685:E685"/>
    <mergeCell ref="C674:K674"/>
    <mergeCell ref="C675:K675"/>
    <mergeCell ref="C676:K676"/>
    <mergeCell ref="C677:K677"/>
    <mergeCell ref="C678:K678"/>
    <mergeCell ref="C679:K679"/>
    <mergeCell ref="C704:E704"/>
    <mergeCell ref="C705:E705"/>
    <mergeCell ref="C706:E706"/>
    <mergeCell ref="C707:E707"/>
    <mergeCell ref="C708:E708"/>
    <mergeCell ref="C709:E709"/>
    <mergeCell ref="C698:E698"/>
    <mergeCell ref="C699:E699"/>
    <mergeCell ref="C700:N700"/>
    <mergeCell ref="C701:N701"/>
    <mergeCell ref="C702:E702"/>
    <mergeCell ref="C703:E703"/>
    <mergeCell ref="C692:E692"/>
    <mergeCell ref="C693:E693"/>
    <mergeCell ref="C694:E694"/>
    <mergeCell ref="C695:E695"/>
    <mergeCell ref="C696:N696"/>
    <mergeCell ref="C697:N697"/>
    <mergeCell ref="C722:N722"/>
    <mergeCell ref="C723:E723"/>
    <mergeCell ref="C724:E724"/>
    <mergeCell ref="C725:E725"/>
    <mergeCell ref="C726:E726"/>
    <mergeCell ref="C727:E727"/>
    <mergeCell ref="C716:E716"/>
    <mergeCell ref="C717:E717"/>
    <mergeCell ref="C718:N718"/>
    <mergeCell ref="C719:E719"/>
    <mergeCell ref="C720:E720"/>
    <mergeCell ref="C721:N721"/>
    <mergeCell ref="C710:E710"/>
    <mergeCell ref="C711:E711"/>
    <mergeCell ref="C712:E712"/>
    <mergeCell ref="C713:E713"/>
    <mergeCell ref="C714:N714"/>
    <mergeCell ref="C715:N715"/>
    <mergeCell ref="C740:E740"/>
    <mergeCell ref="C741:E741"/>
    <mergeCell ref="C742:N742"/>
    <mergeCell ref="C743:E743"/>
    <mergeCell ref="C745:K745"/>
    <mergeCell ref="C746:K746"/>
    <mergeCell ref="C734:E734"/>
    <mergeCell ref="C735:N735"/>
    <mergeCell ref="C736:E736"/>
    <mergeCell ref="C737:E737"/>
    <mergeCell ref="C738:N738"/>
    <mergeCell ref="C739:N739"/>
    <mergeCell ref="C728:E728"/>
    <mergeCell ref="C729:E729"/>
    <mergeCell ref="C730:E730"/>
    <mergeCell ref="C731:E731"/>
    <mergeCell ref="C732:E732"/>
    <mergeCell ref="C733:E733"/>
    <mergeCell ref="C759:K759"/>
    <mergeCell ref="C760:K760"/>
    <mergeCell ref="C761:K761"/>
    <mergeCell ref="C762:K762"/>
    <mergeCell ref="C763:K763"/>
    <mergeCell ref="A764:N764"/>
    <mergeCell ref="C753:K753"/>
    <mergeCell ref="C754:K754"/>
    <mergeCell ref="C755:K755"/>
    <mergeCell ref="C756:K756"/>
    <mergeCell ref="C757:K757"/>
    <mergeCell ref="C758:K758"/>
    <mergeCell ref="C747:K747"/>
    <mergeCell ref="C748:K748"/>
    <mergeCell ref="C749:K749"/>
    <mergeCell ref="C750:K750"/>
    <mergeCell ref="C751:K751"/>
    <mergeCell ref="C752:K752"/>
    <mergeCell ref="C777:E777"/>
    <mergeCell ref="C778:E778"/>
    <mergeCell ref="C779:E779"/>
    <mergeCell ref="C780:N780"/>
    <mergeCell ref="C781:E781"/>
    <mergeCell ref="C782:E782"/>
    <mergeCell ref="C771:E771"/>
    <mergeCell ref="C772:E772"/>
    <mergeCell ref="C773:E773"/>
    <mergeCell ref="C774:E774"/>
    <mergeCell ref="C775:E775"/>
    <mergeCell ref="C776:E776"/>
    <mergeCell ref="C765:E765"/>
    <mergeCell ref="C766:N766"/>
    <mergeCell ref="C767:N767"/>
    <mergeCell ref="C768:E768"/>
    <mergeCell ref="C769:E769"/>
    <mergeCell ref="C770:E770"/>
    <mergeCell ref="C796:K796"/>
    <mergeCell ref="C797:K797"/>
    <mergeCell ref="C798:K798"/>
    <mergeCell ref="C799:K799"/>
    <mergeCell ref="C800:K800"/>
    <mergeCell ref="C801:K801"/>
    <mergeCell ref="C790:K790"/>
    <mergeCell ref="C791:K791"/>
    <mergeCell ref="C792:K792"/>
    <mergeCell ref="C793:K793"/>
    <mergeCell ref="C794:K794"/>
    <mergeCell ref="C795:K795"/>
    <mergeCell ref="C783:N783"/>
    <mergeCell ref="C784:N784"/>
    <mergeCell ref="C785:E785"/>
    <mergeCell ref="C787:K787"/>
    <mergeCell ref="C788:K788"/>
    <mergeCell ref="C789:K789"/>
    <mergeCell ref="C814:E814"/>
    <mergeCell ref="C815:E815"/>
    <mergeCell ref="C816:E816"/>
    <mergeCell ref="C817:E817"/>
    <mergeCell ref="C818:E818"/>
    <mergeCell ref="C819:E819"/>
    <mergeCell ref="C808:N808"/>
    <mergeCell ref="C809:E809"/>
    <mergeCell ref="C810:E810"/>
    <mergeCell ref="C811:E811"/>
    <mergeCell ref="C812:E812"/>
    <mergeCell ref="C813:E813"/>
    <mergeCell ref="C802:K802"/>
    <mergeCell ref="C803:K803"/>
    <mergeCell ref="C804:K804"/>
    <mergeCell ref="C805:K805"/>
    <mergeCell ref="A806:N806"/>
    <mergeCell ref="C807:E807"/>
    <mergeCell ref="C832:E832"/>
    <mergeCell ref="C833:E833"/>
    <mergeCell ref="C834:E834"/>
    <mergeCell ref="C835:E835"/>
    <mergeCell ref="C836:E836"/>
    <mergeCell ref="C837:E837"/>
    <mergeCell ref="C826:N826"/>
    <mergeCell ref="C827:E827"/>
    <mergeCell ref="C828:E828"/>
    <mergeCell ref="C829:E829"/>
    <mergeCell ref="C830:E830"/>
    <mergeCell ref="C831:E831"/>
    <mergeCell ref="C820:E820"/>
    <mergeCell ref="C821:N821"/>
    <mergeCell ref="C822:N822"/>
    <mergeCell ref="C823:E823"/>
    <mergeCell ref="C824:E824"/>
    <mergeCell ref="C825:N825"/>
    <mergeCell ref="C850:E850"/>
    <mergeCell ref="C851:E851"/>
    <mergeCell ref="C852:E852"/>
    <mergeCell ref="C853:E853"/>
    <mergeCell ref="C854:E854"/>
    <mergeCell ref="C855:E855"/>
    <mergeCell ref="C844:E844"/>
    <mergeCell ref="C845:E845"/>
    <mergeCell ref="C846:N846"/>
    <mergeCell ref="C847:N847"/>
    <mergeCell ref="C848:E848"/>
    <mergeCell ref="C849:E849"/>
    <mergeCell ref="C838:E838"/>
    <mergeCell ref="C839:N839"/>
    <mergeCell ref="C840:N840"/>
    <mergeCell ref="C841:E841"/>
    <mergeCell ref="C842:E842"/>
    <mergeCell ref="C843:N843"/>
    <mergeCell ref="C868:E868"/>
    <mergeCell ref="C869:E869"/>
    <mergeCell ref="C870:E870"/>
    <mergeCell ref="C871:E871"/>
    <mergeCell ref="C872:E872"/>
    <mergeCell ref="C873:E873"/>
    <mergeCell ref="C862:E862"/>
    <mergeCell ref="C863:N863"/>
    <mergeCell ref="C864:N864"/>
    <mergeCell ref="C865:E865"/>
    <mergeCell ref="C866:E866"/>
    <mergeCell ref="C867:E867"/>
    <mergeCell ref="C856:E856"/>
    <mergeCell ref="C857:E857"/>
    <mergeCell ref="C858:E858"/>
    <mergeCell ref="C859:E859"/>
    <mergeCell ref="C860:N860"/>
    <mergeCell ref="C861:E861"/>
    <mergeCell ref="C886:N886"/>
    <mergeCell ref="C887:N887"/>
    <mergeCell ref="C888:E888"/>
    <mergeCell ref="C889:E889"/>
    <mergeCell ref="C890:E890"/>
    <mergeCell ref="C891:E891"/>
    <mergeCell ref="C880:N880"/>
    <mergeCell ref="C881:E881"/>
    <mergeCell ref="C882:E882"/>
    <mergeCell ref="C883:N883"/>
    <mergeCell ref="C884:E884"/>
    <mergeCell ref="C885:E885"/>
    <mergeCell ref="C874:E874"/>
    <mergeCell ref="C875:E875"/>
    <mergeCell ref="C876:E876"/>
    <mergeCell ref="C877:N877"/>
    <mergeCell ref="C878:E878"/>
    <mergeCell ref="C879:E879"/>
    <mergeCell ref="C905:K905"/>
    <mergeCell ref="C906:K906"/>
    <mergeCell ref="C907:K907"/>
    <mergeCell ref="C908:K908"/>
    <mergeCell ref="C909:K909"/>
    <mergeCell ref="C910:K910"/>
    <mergeCell ref="C898:E898"/>
    <mergeCell ref="C899:N899"/>
    <mergeCell ref="C900:N900"/>
    <mergeCell ref="C901:E901"/>
    <mergeCell ref="C903:K903"/>
    <mergeCell ref="C904:K904"/>
    <mergeCell ref="C892:E892"/>
    <mergeCell ref="C893:E893"/>
    <mergeCell ref="C894:E894"/>
    <mergeCell ref="C895:E895"/>
    <mergeCell ref="C896:E896"/>
    <mergeCell ref="C897:E897"/>
    <mergeCell ref="C923:E923"/>
    <mergeCell ref="C924:N924"/>
    <mergeCell ref="C925:N925"/>
    <mergeCell ref="C926:E926"/>
    <mergeCell ref="C927:E927"/>
    <mergeCell ref="C928:E928"/>
    <mergeCell ref="C917:K917"/>
    <mergeCell ref="C918:K918"/>
    <mergeCell ref="C919:K919"/>
    <mergeCell ref="C920:K920"/>
    <mergeCell ref="C921:K921"/>
    <mergeCell ref="A922:N922"/>
    <mergeCell ref="C911:K911"/>
    <mergeCell ref="C912:K912"/>
    <mergeCell ref="C913:K913"/>
    <mergeCell ref="C914:K914"/>
    <mergeCell ref="C915:K915"/>
    <mergeCell ref="C916:K916"/>
    <mergeCell ref="C941:N941"/>
    <mergeCell ref="C942:E942"/>
    <mergeCell ref="C943:E943"/>
    <mergeCell ref="C944:N944"/>
    <mergeCell ref="C945:E945"/>
    <mergeCell ref="C946:E946"/>
    <mergeCell ref="C935:E935"/>
    <mergeCell ref="C936:E936"/>
    <mergeCell ref="C937:E937"/>
    <mergeCell ref="C938:N938"/>
    <mergeCell ref="C939:E939"/>
    <mergeCell ref="C940:E940"/>
    <mergeCell ref="C929:E929"/>
    <mergeCell ref="C930:E930"/>
    <mergeCell ref="C931:E931"/>
    <mergeCell ref="C932:E932"/>
    <mergeCell ref="C933:E933"/>
    <mergeCell ref="C934:E934"/>
    <mergeCell ref="C959:E959"/>
    <mergeCell ref="C960:E960"/>
    <mergeCell ref="C961:E961"/>
    <mergeCell ref="C962:E962"/>
    <mergeCell ref="C963:E963"/>
    <mergeCell ref="C964:E964"/>
    <mergeCell ref="C953:E953"/>
    <mergeCell ref="C954:E954"/>
    <mergeCell ref="C955:E955"/>
    <mergeCell ref="C956:E956"/>
    <mergeCell ref="C957:E957"/>
    <mergeCell ref="C958:E958"/>
    <mergeCell ref="C947:N947"/>
    <mergeCell ref="C948:N948"/>
    <mergeCell ref="C949:E949"/>
    <mergeCell ref="C950:E950"/>
    <mergeCell ref="C951:N951"/>
    <mergeCell ref="C952:N952"/>
    <mergeCell ref="C978:K978"/>
    <mergeCell ref="C979:K979"/>
    <mergeCell ref="C980:K980"/>
    <mergeCell ref="C981:K981"/>
    <mergeCell ref="C982:K982"/>
    <mergeCell ref="C983:K983"/>
    <mergeCell ref="C971:E971"/>
    <mergeCell ref="C972:E972"/>
    <mergeCell ref="C973:E973"/>
    <mergeCell ref="C974:E974"/>
    <mergeCell ref="C975:E975"/>
    <mergeCell ref="C976:E976"/>
    <mergeCell ref="C965:N965"/>
    <mergeCell ref="C966:E966"/>
    <mergeCell ref="C967:E967"/>
    <mergeCell ref="C968:E968"/>
    <mergeCell ref="C969:E969"/>
    <mergeCell ref="C970:E970"/>
    <mergeCell ref="C996:K996"/>
    <mergeCell ref="A997:N997"/>
    <mergeCell ref="A998:N998"/>
    <mergeCell ref="C999:E999"/>
    <mergeCell ref="C1000:N1000"/>
    <mergeCell ref="C1001:N1001"/>
    <mergeCell ref="C990:K990"/>
    <mergeCell ref="C991:K991"/>
    <mergeCell ref="C992:K992"/>
    <mergeCell ref="C993:K993"/>
    <mergeCell ref="C994:K994"/>
    <mergeCell ref="C995:K995"/>
    <mergeCell ref="C984:K984"/>
    <mergeCell ref="C985:K985"/>
    <mergeCell ref="C986:K986"/>
    <mergeCell ref="C987:K987"/>
    <mergeCell ref="C988:K988"/>
    <mergeCell ref="C989:K989"/>
    <mergeCell ref="C1014:E1014"/>
    <mergeCell ref="C1015:N1015"/>
    <mergeCell ref="C1016:E1016"/>
    <mergeCell ref="A1017:N1017"/>
    <mergeCell ref="C1018:E1018"/>
    <mergeCell ref="C1019:N1019"/>
    <mergeCell ref="C1008:E1008"/>
    <mergeCell ref="C1009:N1009"/>
    <mergeCell ref="C1010:N1010"/>
    <mergeCell ref="C1011:N1011"/>
    <mergeCell ref="C1012:E1012"/>
    <mergeCell ref="A1013:N1013"/>
    <mergeCell ref="C1002:E1002"/>
    <mergeCell ref="A1003:N1003"/>
    <mergeCell ref="C1004:E1004"/>
    <mergeCell ref="C1005:N1005"/>
    <mergeCell ref="C1006:N1006"/>
    <mergeCell ref="C1007:E1007"/>
    <mergeCell ref="A1032:N1032"/>
    <mergeCell ref="C1033:E1033"/>
    <mergeCell ref="C1034:N1034"/>
    <mergeCell ref="C1035:E1035"/>
    <mergeCell ref="C1036:E1036"/>
    <mergeCell ref="C1037:N1037"/>
    <mergeCell ref="C1026:N1026"/>
    <mergeCell ref="C1027:N1027"/>
    <mergeCell ref="C1028:E1028"/>
    <mergeCell ref="C1029:E1029"/>
    <mergeCell ref="C1030:N1030"/>
    <mergeCell ref="C1031:E1031"/>
    <mergeCell ref="C1020:N1020"/>
    <mergeCell ref="C1021:E1021"/>
    <mergeCell ref="C1022:E1022"/>
    <mergeCell ref="C1023:N1023"/>
    <mergeCell ref="C1024:E1024"/>
    <mergeCell ref="C1025:E1025"/>
    <mergeCell ref="C1051:K1051"/>
    <mergeCell ref="C1053:K1053"/>
    <mergeCell ref="C1054:K1054"/>
    <mergeCell ref="C1055:K1055"/>
    <mergeCell ref="C1056:K1056"/>
    <mergeCell ref="C1057:K1057"/>
    <mergeCell ref="C1045:K1045"/>
    <mergeCell ref="C1046:K1046"/>
    <mergeCell ref="C1047:K1047"/>
    <mergeCell ref="C1048:K1048"/>
    <mergeCell ref="C1049:K1049"/>
    <mergeCell ref="C1050:K1050"/>
    <mergeCell ref="C1038:N1038"/>
    <mergeCell ref="C1039:E1039"/>
    <mergeCell ref="C1041:K1041"/>
    <mergeCell ref="C1042:K1042"/>
    <mergeCell ref="C1043:K1043"/>
    <mergeCell ref="C1044:K1044"/>
    <mergeCell ref="C1078:L1078"/>
    <mergeCell ref="C1079:L1079"/>
    <mergeCell ref="A1081:N1081"/>
    <mergeCell ref="C1070:K1070"/>
    <mergeCell ref="C1071:K1071"/>
    <mergeCell ref="C1072:K1072"/>
    <mergeCell ref="C1073:K1073"/>
    <mergeCell ref="C1076:L1076"/>
    <mergeCell ref="C1077:L1077"/>
    <mergeCell ref="C1064:K1064"/>
    <mergeCell ref="C1065:K1065"/>
    <mergeCell ref="C1066:K1066"/>
    <mergeCell ref="C1067:K1067"/>
    <mergeCell ref="C1068:K1068"/>
    <mergeCell ref="C1069:K1069"/>
    <mergeCell ref="C1058:K1058"/>
    <mergeCell ref="C1059:K1059"/>
    <mergeCell ref="C1060:K1060"/>
    <mergeCell ref="C1061:K1061"/>
    <mergeCell ref="C1062:K1062"/>
    <mergeCell ref="C1063:K1063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41"/>
  <sheetViews>
    <sheetView topLeftCell="A577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7" width="84.42578125" style="109" hidden="1" customWidth="1"/>
    <col min="38" max="38" width="112" style="109" hidden="1" customWidth="1"/>
    <col min="39" max="39" width="141" style="109" hidden="1" customWidth="1"/>
    <col min="40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2970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231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231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2971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289.14999999999998</v>
      </c>
      <c r="D22" s="182" t="s">
        <v>2972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202.4</v>
      </c>
      <c r="D24" s="182" t="s">
        <v>2973</v>
      </c>
      <c r="E24" s="137" t="s">
        <v>362</v>
      </c>
      <c r="G24" s="108" t="s">
        <v>365</v>
      </c>
      <c r="L24" s="181"/>
      <c r="M24" s="182" t="s">
        <v>2974</v>
      </c>
      <c r="N24" s="137" t="s">
        <v>362</v>
      </c>
    </row>
    <row r="25" spans="1:14" s="108" customFormat="1" ht="12.75" customHeight="1">
      <c r="B25" s="108" t="s">
        <v>3</v>
      </c>
      <c r="C25" s="181">
        <v>0.36</v>
      </c>
      <c r="D25" s="186" t="s">
        <v>1666</v>
      </c>
      <c r="E25" s="137" t="s">
        <v>362</v>
      </c>
      <c r="G25" s="108" t="s">
        <v>367</v>
      </c>
      <c r="L25" s="1155">
        <v>66.010000000000005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86.4</v>
      </c>
      <c r="D26" s="186" t="s">
        <v>2975</v>
      </c>
      <c r="E26" s="137" t="s">
        <v>362</v>
      </c>
      <c r="G26" s="108" t="s">
        <v>369</v>
      </c>
      <c r="L26" s="1155">
        <v>2.31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1668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1668</v>
      </c>
    </row>
    <row r="35" spans="1:32" s="108" customFormat="1" ht="56.25" customHeight="1">
      <c r="A35" s="194" t="s">
        <v>122</v>
      </c>
      <c r="B35" s="195" t="s">
        <v>2976</v>
      </c>
      <c r="C35" s="1145" t="s">
        <v>2977</v>
      </c>
      <c r="D35" s="1145"/>
      <c r="E35" s="1145"/>
      <c r="F35" s="196" t="s">
        <v>2978</v>
      </c>
      <c r="G35" s="196"/>
      <c r="H35" s="196"/>
      <c r="I35" s="251">
        <v>1</v>
      </c>
      <c r="J35" s="198"/>
      <c r="K35" s="196"/>
      <c r="L35" s="198"/>
      <c r="M35" s="196"/>
      <c r="N35" s="199"/>
      <c r="Z35" s="193"/>
      <c r="AA35" s="200" t="s">
        <v>2977</v>
      </c>
    </row>
    <row r="36" spans="1:32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77.099999999999994</v>
      </c>
      <c r="K37" s="209">
        <v>1.25</v>
      </c>
      <c r="L37" s="208">
        <v>96.38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12.91</v>
      </c>
      <c r="K38" s="209">
        <v>1.25</v>
      </c>
      <c r="L38" s="208">
        <v>16.14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1</v>
      </c>
      <c r="K39" s="209">
        <v>1.25</v>
      </c>
      <c r="L39" s="208">
        <v>1.25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663.71</v>
      </c>
      <c r="K40" s="207"/>
      <c r="L40" s="208">
        <v>663.71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48">
        <v>8.5</v>
      </c>
      <c r="H41" s="209">
        <v>1.25</v>
      </c>
      <c r="I41" s="254">
        <v>10.625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0.08</v>
      </c>
      <c r="H42" s="209">
        <v>1.25</v>
      </c>
      <c r="I42" s="248">
        <v>0.1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753.72</v>
      </c>
      <c r="K43" s="212"/>
      <c r="L43" s="213">
        <v>776.23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97.63</v>
      </c>
      <c r="M44" s="207"/>
      <c r="N44" s="210"/>
      <c r="Z44" s="193"/>
      <c r="AA44" s="200"/>
      <c r="AD44" s="109" t="s">
        <v>392</v>
      </c>
    </row>
    <row r="45" spans="1:32" s="108" customFormat="1" ht="45" customHeight="1">
      <c r="A45" s="205"/>
      <c r="B45" s="204" t="s">
        <v>1671</v>
      </c>
      <c r="C45" s="1141" t="s">
        <v>1672</v>
      </c>
      <c r="D45" s="1141"/>
      <c r="E45" s="1141"/>
      <c r="F45" s="207" t="s">
        <v>395</v>
      </c>
      <c r="G45" s="215">
        <v>121</v>
      </c>
      <c r="H45" s="207"/>
      <c r="I45" s="215">
        <v>121</v>
      </c>
      <c r="J45" s="204"/>
      <c r="K45" s="207"/>
      <c r="L45" s="208">
        <v>118.13</v>
      </c>
      <c r="M45" s="207"/>
      <c r="N45" s="210"/>
      <c r="Z45" s="193"/>
      <c r="AA45" s="200"/>
      <c r="AD45" s="109" t="s">
        <v>1672</v>
      </c>
    </row>
    <row r="46" spans="1:32" s="108" customFormat="1" ht="45" customHeight="1">
      <c r="A46" s="205"/>
      <c r="B46" s="204" t="s">
        <v>1673</v>
      </c>
      <c r="C46" s="1141" t="s">
        <v>1674</v>
      </c>
      <c r="D46" s="1141"/>
      <c r="E46" s="1141"/>
      <c r="F46" s="207" t="s">
        <v>395</v>
      </c>
      <c r="G46" s="215">
        <v>72</v>
      </c>
      <c r="H46" s="207"/>
      <c r="I46" s="215">
        <v>72</v>
      </c>
      <c r="J46" s="204"/>
      <c r="K46" s="207"/>
      <c r="L46" s="208">
        <v>70.290000000000006</v>
      </c>
      <c r="M46" s="207"/>
      <c r="N46" s="210"/>
      <c r="Z46" s="193"/>
      <c r="AA46" s="200"/>
      <c r="AD46" s="109" t="s">
        <v>1674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964.65</v>
      </c>
      <c r="M47" s="212"/>
      <c r="N47" s="199"/>
      <c r="Z47" s="193"/>
      <c r="AA47" s="200"/>
      <c r="AF47" s="200" t="s">
        <v>398</v>
      </c>
    </row>
    <row r="48" spans="1:32" s="108" customFormat="1" ht="22.5" customHeight="1">
      <c r="A48" s="194" t="s">
        <v>1675</v>
      </c>
      <c r="B48" s="195" t="s">
        <v>2979</v>
      </c>
      <c r="C48" s="1145" t="s">
        <v>2980</v>
      </c>
      <c r="D48" s="1145"/>
      <c r="E48" s="1145"/>
      <c r="F48" s="196" t="s">
        <v>486</v>
      </c>
      <c r="G48" s="196"/>
      <c r="H48" s="196"/>
      <c r="I48" s="251">
        <v>1</v>
      </c>
      <c r="J48" s="218">
        <v>818.4</v>
      </c>
      <c r="K48" s="196"/>
      <c r="L48" s="218">
        <v>818.4</v>
      </c>
      <c r="M48" s="196"/>
      <c r="N48" s="199"/>
      <c r="Z48" s="193"/>
      <c r="AA48" s="200" t="s">
        <v>2980</v>
      </c>
      <c r="AF48" s="200"/>
    </row>
    <row r="49" spans="1:34" s="108" customFormat="1" ht="12" customHeight="1">
      <c r="A49" s="216"/>
      <c r="B49" s="217"/>
      <c r="C49" s="1141" t="s">
        <v>1043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1043</v>
      </c>
    </row>
    <row r="50" spans="1:34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18">
        <v>818.4</v>
      </c>
      <c r="M50" s="212"/>
      <c r="N50" s="199"/>
      <c r="Z50" s="193"/>
      <c r="AA50" s="200"/>
      <c r="AF50" s="200" t="s">
        <v>398</v>
      </c>
    </row>
    <row r="51" spans="1:34" s="108" customFormat="1" ht="22.5" customHeight="1">
      <c r="A51" s="194" t="s">
        <v>128</v>
      </c>
      <c r="B51" s="195" t="s">
        <v>2981</v>
      </c>
      <c r="C51" s="1145" t="s">
        <v>2982</v>
      </c>
      <c r="D51" s="1145"/>
      <c r="E51" s="1145"/>
      <c r="F51" s="196" t="s">
        <v>486</v>
      </c>
      <c r="G51" s="196"/>
      <c r="H51" s="196"/>
      <c r="I51" s="251">
        <v>1</v>
      </c>
      <c r="J51" s="218">
        <v>609.45000000000005</v>
      </c>
      <c r="K51" s="196"/>
      <c r="L51" s="218">
        <v>609.45000000000005</v>
      </c>
      <c r="M51" s="196"/>
      <c r="N51" s="199"/>
      <c r="Z51" s="193"/>
      <c r="AA51" s="200" t="s">
        <v>2982</v>
      </c>
      <c r="AF51" s="200"/>
    </row>
    <row r="52" spans="1:34" s="108" customFormat="1" ht="12" customHeight="1">
      <c r="A52" s="216"/>
      <c r="B52" s="217"/>
      <c r="C52" s="1141" t="s">
        <v>409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F52" s="200"/>
      <c r="AG52" s="109" t="s">
        <v>409</v>
      </c>
    </row>
    <row r="53" spans="1:34" s="108" customFormat="1" ht="12" customHeight="1">
      <c r="A53" s="216"/>
      <c r="B53" s="217"/>
      <c r="C53" s="1145" t="s">
        <v>398</v>
      </c>
      <c r="D53" s="1145"/>
      <c r="E53" s="1145"/>
      <c r="F53" s="196"/>
      <c r="G53" s="196"/>
      <c r="H53" s="196"/>
      <c r="I53" s="196"/>
      <c r="J53" s="198"/>
      <c r="K53" s="196"/>
      <c r="L53" s="218">
        <v>609.45000000000005</v>
      </c>
      <c r="M53" s="212"/>
      <c r="N53" s="199"/>
      <c r="Z53" s="193"/>
      <c r="AA53" s="200"/>
      <c r="AF53" s="200" t="s">
        <v>398</v>
      </c>
    </row>
    <row r="54" spans="1:34" s="108" customFormat="1" ht="56.25" customHeight="1">
      <c r="A54" s="194" t="s">
        <v>131</v>
      </c>
      <c r="B54" s="195" t="s">
        <v>1680</v>
      </c>
      <c r="C54" s="1145" t="s">
        <v>1681</v>
      </c>
      <c r="D54" s="1145"/>
      <c r="E54" s="1145"/>
      <c r="F54" s="196" t="s">
        <v>481</v>
      </c>
      <c r="G54" s="196"/>
      <c r="H54" s="196"/>
      <c r="I54" s="247">
        <v>0.03</v>
      </c>
      <c r="J54" s="198"/>
      <c r="K54" s="196"/>
      <c r="L54" s="198"/>
      <c r="M54" s="196"/>
      <c r="N54" s="199"/>
      <c r="Z54" s="193"/>
      <c r="AA54" s="200" t="s">
        <v>1681</v>
      </c>
      <c r="AF54" s="200"/>
    </row>
    <row r="55" spans="1:34" s="108" customFormat="1" ht="12" customHeight="1">
      <c r="A55" s="201"/>
      <c r="B55" s="202"/>
      <c r="C55" s="1141" t="s">
        <v>1682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F55" s="200"/>
      <c r="AH55" s="109" t="s">
        <v>1682</v>
      </c>
    </row>
    <row r="56" spans="1:34" s="108" customFormat="1" ht="33.75" customHeight="1">
      <c r="A56" s="203"/>
      <c r="B56" s="204" t="s">
        <v>385</v>
      </c>
      <c r="C56" s="1141" t="s">
        <v>386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B56" s="109" t="s">
        <v>386</v>
      </c>
      <c r="AF56" s="200"/>
    </row>
    <row r="57" spans="1:34" s="108" customFormat="1" ht="12">
      <c r="A57" s="205"/>
      <c r="B57" s="206">
        <v>1</v>
      </c>
      <c r="C57" s="1141" t="s">
        <v>446</v>
      </c>
      <c r="D57" s="1141"/>
      <c r="E57" s="1141"/>
      <c r="F57" s="207"/>
      <c r="G57" s="207"/>
      <c r="H57" s="207"/>
      <c r="I57" s="207"/>
      <c r="J57" s="208">
        <v>128.87</v>
      </c>
      <c r="K57" s="209">
        <v>1.25</v>
      </c>
      <c r="L57" s="208">
        <v>4.83</v>
      </c>
      <c r="M57" s="207"/>
      <c r="N57" s="210"/>
      <c r="Z57" s="193"/>
      <c r="AA57" s="200"/>
      <c r="AC57" s="109" t="s">
        <v>446</v>
      </c>
      <c r="AF57" s="200"/>
    </row>
    <row r="58" spans="1:34" s="108" customFormat="1" ht="12">
      <c r="A58" s="205"/>
      <c r="B58" s="206">
        <v>2</v>
      </c>
      <c r="C58" s="1141" t="s">
        <v>387</v>
      </c>
      <c r="D58" s="1141"/>
      <c r="E58" s="1141"/>
      <c r="F58" s="207"/>
      <c r="G58" s="207"/>
      <c r="H58" s="207"/>
      <c r="I58" s="207"/>
      <c r="J58" s="208">
        <v>38.99</v>
      </c>
      <c r="K58" s="209">
        <v>1.25</v>
      </c>
      <c r="L58" s="208">
        <v>1.46</v>
      </c>
      <c r="M58" s="207"/>
      <c r="N58" s="210"/>
      <c r="Z58" s="193"/>
      <c r="AA58" s="200"/>
      <c r="AC58" s="109" t="s">
        <v>387</v>
      </c>
      <c r="AF58" s="200"/>
    </row>
    <row r="59" spans="1:34" s="108" customFormat="1" ht="12">
      <c r="A59" s="205"/>
      <c r="B59" s="206">
        <v>3</v>
      </c>
      <c r="C59" s="1141" t="s">
        <v>388</v>
      </c>
      <c r="D59" s="1141"/>
      <c r="E59" s="1141"/>
      <c r="F59" s="207"/>
      <c r="G59" s="207"/>
      <c r="H59" s="207"/>
      <c r="I59" s="207"/>
      <c r="J59" s="208">
        <v>0.23</v>
      </c>
      <c r="K59" s="209">
        <v>1.25</v>
      </c>
      <c r="L59" s="208">
        <v>0.01</v>
      </c>
      <c r="M59" s="207"/>
      <c r="N59" s="210"/>
      <c r="Z59" s="193"/>
      <c r="AA59" s="200"/>
      <c r="AC59" s="109" t="s">
        <v>388</v>
      </c>
      <c r="AF59" s="200"/>
    </row>
    <row r="60" spans="1:34" s="108" customFormat="1" ht="12">
      <c r="A60" s="205"/>
      <c r="B60" s="206">
        <v>4</v>
      </c>
      <c r="C60" s="1141" t="s">
        <v>447</v>
      </c>
      <c r="D60" s="1141"/>
      <c r="E60" s="1141"/>
      <c r="F60" s="207"/>
      <c r="G60" s="207"/>
      <c r="H60" s="207"/>
      <c r="I60" s="207"/>
      <c r="J60" s="208">
        <v>89.83</v>
      </c>
      <c r="K60" s="207"/>
      <c r="L60" s="208">
        <v>2.69</v>
      </c>
      <c r="M60" s="207"/>
      <c r="N60" s="210"/>
      <c r="Z60" s="193"/>
      <c r="AA60" s="200"/>
      <c r="AC60" s="109" t="s">
        <v>447</v>
      </c>
      <c r="AF60" s="200"/>
    </row>
    <row r="61" spans="1:34" s="108" customFormat="1" ht="12">
      <c r="A61" s="205"/>
      <c r="B61" s="204"/>
      <c r="C61" s="1141" t="s">
        <v>448</v>
      </c>
      <c r="D61" s="1141"/>
      <c r="E61" s="1141"/>
      <c r="F61" s="207" t="s">
        <v>390</v>
      </c>
      <c r="G61" s="209">
        <v>13.71</v>
      </c>
      <c r="H61" s="209">
        <v>1.25</v>
      </c>
      <c r="I61" s="249">
        <v>0.51412500000000005</v>
      </c>
      <c r="J61" s="204"/>
      <c r="K61" s="207"/>
      <c r="L61" s="204"/>
      <c r="M61" s="207"/>
      <c r="N61" s="210"/>
      <c r="Z61" s="193"/>
      <c r="AA61" s="200"/>
      <c r="AD61" s="109" t="s">
        <v>448</v>
      </c>
      <c r="AF61" s="200"/>
    </row>
    <row r="62" spans="1:34" s="108" customFormat="1" ht="12">
      <c r="A62" s="205"/>
      <c r="B62" s="204"/>
      <c r="C62" s="1141" t="s">
        <v>389</v>
      </c>
      <c r="D62" s="1141"/>
      <c r="E62" s="1141"/>
      <c r="F62" s="207" t="s">
        <v>390</v>
      </c>
      <c r="G62" s="209">
        <v>0.02</v>
      </c>
      <c r="H62" s="209">
        <v>1.25</v>
      </c>
      <c r="I62" s="252">
        <v>7.5000000000000002E-4</v>
      </c>
      <c r="J62" s="204"/>
      <c r="K62" s="207"/>
      <c r="L62" s="204"/>
      <c r="M62" s="207"/>
      <c r="N62" s="210"/>
      <c r="Z62" s="193"/>
      <c r="AA62" s="200"/>
      <c r="AD62" s="109" t="s">
        <v>389</v>
      </c>
      <c r="AF62" s="200"/>
    </row>
    <row r="63" spans="1:34" s="108" customFormat="1" ht="12" customHeight="1">
      <c r="A63" s="205"/>
      <c r="B63" s="204"/>
      <c r="C63" s="1150" t="s">
        <v>391</v>
      </c>
      <c r="D63" s="1150"/>
      <c r="E63" s="1150"/>
      <c r="F63" s="212"/>
      <c r="G63" s="212"/>
      <c r="H63" s="212"/>
      <c r="I63" s="212"/>
      <c r="J63" s="213">
        <v>257.69</v>
      </c>
      <c r="K63" s="212"/>
      <c r="L63" s="213">
        <v>8.98</v>
      </c>
      <c r="M63" s="212"/>
      <c r="N63" s="214"/>
      <c r="Z63" s="193"/>
      <c r="AA63" s="200"/>
      <c r="AE63" s="109" t="s">
        <v>391</v>
      </c>
      <c r="AF63" s="200"/>
    </row>
    <row r="64" spans="1:34" s="108" customFormat="1" ht="12">
      <c r="A64" s="205"/>
      <c r="B64" s="204"/>
      <c r="C64" s="1141" t="s">
        <v>392</v>
      </c>
      <c r="D64" s="1141"/>
      <c r="E64" s="1141"/>
      <c r="F64" s="207"/>
      <c r="G64" s="207"/>
      <c r="H64" s="207"/>
      <c r="I64" s="207"/>
      <c r="J64" s="204"/>
      <c r="K64" s="207"/>
      <c r="L64" s="208">
        <v>4.84</v>
      </c>
      <c r="M64" s="207"/>
      <c r="N64" s="210"/>
      <c r="Z64" s="193"/>
      <c r="AA64" s="200"/>
      <c r="AD64" s="109" t="s">
        <v>392</v>
      </c>
      <c r="AF64" s="200"/>
    </row>
    <row r="65" spans="1:33" s="108" customFormat="1" ht="45" customHeight="1">
      <c r="A65" s="205"/>
      <c r="B65" s="204" t="s">
        <v>1671</v>
      </c>
      <c r="C65" s="1141" t="s">
        <v>1672</v>
      </c>
      <c r="D65" s="1141"/>
      <c r="E65" s="1141"/>
      <c r="F65" s="207" t="s">
        <v>395</v>
      </c>
      <c r="G65" s="215">
        <v>121</v>
      </c>
      <c r="H65" s="207"/>
      <c r="I65" s="215">
        <v>121</v>
      </c>
      <c r="J65" s="204"/>
      <c r="K65" s="207"/>
      <c r="L65" s="208">
        <v>5.86</v>
      </c>
      <c r="M65" s="207"/>
      <c r="N65" s="210"/>
      <c r="Z65" s="193"/>
      <c r="AA65" s="200"/>
      <c r="AD65" s="109" t="s">
        <v>1672</v>
      </c>
      <c r="AF65" s="200"/>
    </row>
    <row r="66" spans="1:33" s="108" customFormat="1" ht="45" customHeight="1">
      <c r="A66" s="205"/>
      <c r="B66" s="204" t="s">
        <v>1673</v>
      </c>
      <c r="C66" s="1141" t="s">
        <v>1674</v>
      </c>
      <c r="D66" s="1141"/>
      <c r="E66" s="1141"/>
      <c r="F66" s="207" t="s">
        <v>395</v>
      </c>
      <c r="G66" s="215">
        <v>72</v>
      </c>
      <c r="H66" s="207"/>
      <c r="I66" s="215">
        <v>72</v>
      </c>
      <c r="J66" s="204"/>
      <c r="K66" s="207"/>
      <c r="L66" s="208">
        <v>3.48</v>
      </c>
      <c r="M66" s="207"/>
      <c r="N66" s="210"/>
      <c r="Z66" s="193"/>
      <c r="AA66" s="200"/>
      <c r="AD66" s="109" t="s">
        <v>1674</v>
      </c>
      <c r="AF66" s="200"/>
    </row>
    <row r="67" spans="1:33" s="108" customFormat="1" ht="12" customHeight="1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18">
        <v>18.32</v>
      </c>
      <c r="M67" s="212"/>
      <c r="N67" s="199"/>
      <c r="Z67" s="193"/>
      <c r="AA67" s="200"/>
      <c r="AF67" s="200" t="s">
        <v>398</v>
      </c>
    </row>
    <row r="68" spans="1:33" s="108" customFormat="1" ht="78.75" customHeight="1">
      <c r="A68" s="194" t="s">
        <v>134</v>
      </c>
      <c r="B68" s="195" t="s">
        <v>1683</v>
      </c>
      <c r="C68" s="1145" t="s">
        <v>1684</v>
      </c>
      <c r="D68" s="1145"/>
      <c r="E68" s="1145"/>
      <c r="F68" s="196" t="s">
        <v>891</v>
      </c>
      <c r="G68" s="196"/>
      <c r="H68" s="196"/>
      <c r="I68" s="223">
        <v>3.0750000000000002</v>
      </c>
      <c r="J68" s="218">
        <v>11.59</v>
      </c>
      <c r="K68" s="196"/>
      <c r="L68" s="218">
        <v>35.64</v>
      </c>
      <c r="M68" s="196"/>
      <c r="N68" s="199"/>
      <c r="Z68" s="193"/>
      <c r="AA68" s="200" t="s">
        <v>1684</v>
      </c>
      <c r="AF68" s="200"/>
    </row>
    <row r="69" spans="1:33" s="108" customFormat="1" ht="12" customHeight="1">
      <c r="A69" s="216"/>
      <c r="B69" s="217"/>
      <c r="C69" s="1141" t="s">
        <v>409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F69" s="200"/>
      <c r="AG69" s="109" t="s">
        <v>409</v>
      </c>
    </row>
    <row r="70" spans="1:33" s="108" customFormat="1" ht="12" customHeight="1">
      <c r="A70" s="216"/>
      <c r="B70" s="217"/>
      <c r="C70" s="1145" t="s">
        <v>398</v>
      </c>
      <c r="D70" s="1145"/>
      <c r="E70" s="1145"/>
      <c r="F70" s="196"/>
      <c r="G70" s="196"/>
      <c r="H70" s="196"/>
      <c r="I70" s="196"/>
      <c r="J70" s="198"/>
      <c r="K70" s="196"/>
      <c r="L70" s="218">
        <v>35.64</v>
      </c>
      <c r="M70" s="212"/>
      <c r="N70" s="199"/>
      <c r="Z70" s="193"/>
      <c r="AA70" s="200"/>
      <c r="AF70" s="200" t="s">
        <v>398</v>
      </c>
    </row>
    <row r="71" spans="1:33" s="108" customFormat="1" ht="22.5" customHeight="1">
      <c r="A71" s="194" t="s">
        <v>137</v>
      </c>
      <c r="B71" s="195" t="s">
        <v>1685</v>
      </c>
      <c r="C71" s="1145" t="s">
        <v>1686</v>
      </c>
      <c r="D71" s="1145"/>
      <c r="E71" s="1145"/>
      <c r="F71" s="196" t="s">
        <v>486</v>
      </c>
      <c r="G71" s="196"/>
      <c r="H71" s="196"/>
      <c r="I71" s="251">
        <v>10</v>
      </c>
      <c r="J71" s="218">
        <v>0.71</v>
      </c>
      <c r="K71" s="196"/>
      <c r="L71" s="218">
        <v>7.1</v>
      </c>
      <c r="M71" s="196"/>
      <c r="N71" s="199"/>
      <c r="Z71" s="193"/>
      <c r="AA71" s="200" t="s">
        <v>1686</v>
      </c>
      <c r="AF71" s="200"/>
    </row>
    <row r="72" spans="1:33" s="108" customFormat="1" ht="12" customHeight="1">
      <c r="A72" s="216"/>
      <c r="B72" s="217"/>
      <c r="C72" s="1141" t="s">
        <v>409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F72" s="200"/>
      <c r="AG72" s="109" t="s">
        <v>409</v>
      </c>
    </row>
    <row r="73" spans="1:33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7.1</v>
      </c>
      <c r="M73" s="212"/>
      <c r="N73" s="199"/>
      <c r="Z73" s="193"/>
      <c r="AA73" s="200"/>
      <c r="AF73" s="200" t="s">
        <v>398</v>
      </c>
    </row>
    <row r="74" spans="1:33" s="108" customFormat="1" ht="22.5" customHeight="1">
      <c r="A74" s="194" t="s">
        <v>140</v>
      </c>
      <c r="B74" s="195" t="s">
        <v>1787</v>
      </c>
      <c r="C74" s="1145" t="s">
        <v>1788</v>
      </c>
      <c r="D74" s="1145"/>
      <c r="E74" s="1145"/>
      <c r="F74" s="196" t="s">
        <v>486</v>
      </c>
      <c r="G74" s="196"/>
      <c r="H74" s="196"/>
      <c r="I74" s="251">
        <v>11</v>
      </c>
      <c r="J74" s="218">
        <v>0.62</v>
      </c>
      <c r="K74" s="196"/>
      <c r="L74" s="218">
        <v>6.82</v>
      </c>
      <c r="M74" s="196"/>
      <c r="N74" s="199"/>
      <c r="Z74" s="193"/>
      <c r="AA74" s="200" t="s">
        <v>1788</v>
      </c>
      <c r="AF74" s="200"/>
    </row>
    <row r="75" spans="1:33" s="108" customFormat="1" ht="12" customHeight="1">
      <c r="A75" s="216"/>
      <c r="B75" s="217"/>
      <c r="C75" s="1141" t="s">
        <v>409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F75" s="200"/>
      <c r="AG75" s="109" t="s">
        <v>409</v>
      </c>
    </row>
    <row r="76" spans="1:33" s="108" customFormat="1" ht="12" customHeight="1">
      <c r="A76" s="216"/>
      <c r="B76" s="217"/>
      <c r="C76" s="1145" t="s">
        <v>398</v>
      </c>
      <c r="D76" s="1145"/>
      <c r="E76" s="1145"/>
      <c r="F76" s="196"/>
      <c r="G76" s="196"/>
      <c r="H76" s="196"/>
      <c r="I76" s="196"/>
      <c r="J76" s="198"/>
      <c r="K76" s="196"/>
      <c r="L76" s="218">
        <v>6.82</v>
      </c>
      <c r="M76" s="212"/>
      <c r="N76" s="199"/>
      <c r="Z76" s="193"/>
      <c r="AA76" s="200"/>
      <c r="AF76" s="200" t="s">
        <v>398</v>
      </c>
    </row>
    <row r="77" spans="1:33" s="108" customFormat="1" ht="45" customHeight="1">
      <c r="A77" s="194" t="s">
        <v>143</v>
      </c>
      <c r="B77" s="195" t="s">
        <v>1687</v>
      </c>
      <c r="C77" s="1145" t="s">
        <v>1688</v>
      </c>
      <c r="D77" s="1145"/>
      <c r="E77" s="1145"/>
      <c r="F77" s="196" t="s">
        <v>486</v>
      </c>
      <c r="G77" s="196"/>
      <c r="H77" s="196"/>
      <c r="I77" s="251">
        <v>16</v>
      </c>
      <c r="J77" s="218">
        <v>8.1</v>
      </c>
      <c r="K77" s="196"/>
      <c r="L77" s="218">
        <v>129.6</v>
      </c>
      <c r="M77" s="196"/>
      <c r="N77" s="199"/>
      <c r="Z77" s="193"/>
      <c r="AA77" s="200" t="s">
        <v>1688</v>
      </c>
      <c r="AF77" s="200"/>
    </row>
    <row r="78" spans="1:33" s="108" customFormat="1" ht="12" customHeight="1">
      <c r="A78" s="216"/>
      <c r="B78" s="217"/>
      <c r="C78" s="1141" t="s">
        <v>409</v>
      </c>
      <c r="D78" s="1141"/>
      <c r="E78" s="1141"/>
      <c r="F78" s="1141"/>
      <c r="G78" s="1141"/>
      <c r="H78" s="1141"/>
      <c r="I78" s="1141"/>
      <c r="J78" s="1141"/>
      <c r="K78" s="1141"/>
      <c r="L78" s="1141"/>
      <c r="M78" s="1141"/>
      <c r="N78" s="1146"/>
      <c r="Z78" s="193"/>
      <c r="AA78" s="200"/>
      <c r="AF78" s="200"/>
      <c r="AG78" s="109" t="s">
        <v>409</v>
      </c>
    </row>
    <row r="79" spans="1:33" s="108" customFormat="1" ht="12" customHeight="1">
      <c r="A79" s="216"/>
      <c r="B79" s="217"/>
      <c r="C79" s="1145" t="s">
        <v>398</v>
      </c>
      <c r="D79" s="1145"/>
      <c r="E79" s="1145"/>
      <c r="F79" s="196"/>
      <c r="G79" s="196"/>
      <c r="H79" s="196"/>
      <c r="I79" s="196"/>
      <c r="J79" s="198"/>
      <c r="K79" s="196"/>
      <c r="L79" s="218">
        <v>129.6</v>
      </c>
      <c r="M79" s="212"/>
      <c r="N79" s="199"/>
      <c r="Z79" s="193"/>
      <c r="AA79" s="200"/>
      <c r="AF79" s="200" t="s">
        <v>398</v>
      </c>
    </row>
    <row r="80" spans="1:33" s="108" customFormat="1" ht="22.5" customHeight="1">
      <c r="A80" s="194" t="s">
        <v>146</v>
      </c>
      <c r="B80" s="195" t="s">
        <v>1689</v>
      </c>
      <c r="C80" s="1145" t="s">
        <v>1690</v>
      </c>
      <c r="D80" s="1145"/>
      <c r="E80" s="1145"/>
      <c r="F80" s="196" t="s">
        <v>486</v>
      </c>
      <c r="G80" s="196"/>
      <c r="H80" s="196"/>
      <c r="I80" s="251">
        <v>12</v>
      </c>
      <c r="J80" s="218">
        <v>35.64</v>
      </c>
      <c r="K80" s="196"/>
      <c r="L80" s="218">
        <v>427.68</v>
      </c>
      <c r="M80" s="196"/>
      <c r="N80" s="199"/>
      <c r="Z80" s="193"/>
      <c r="AA80" s="200" t="s">
        <v>1690</v>
      </c>
      <c r="AF80" s="200"/>
    </row>
    <row r="81" spans="1:34" s="108" customFormat="1" ht="12" customHeight="1">
      <c r="A81" s="216"/>
      <c r="B81" s="217"/>
      <c r="C81" s="1141" t="s">
        <v>409</v>
      </c>
      <c r="D81" s="1141"/>
      <c r="E81" s="1141"/>
      <c r="F81" s="1141"/>
      <c r="G81" s="1141"/>
      <c r="H81" s="1141"/>
      <c r="I81" s="1141"/>
      <c r="J81" s="1141"/>
      <c r="K81" s="1141"/>
      <c r="L81" s="1141"/>
      <c r="M81" s="1141"/>
      <c r="N81" s="1146"/>
      <c r="Z81" s="193"/>
      <c r="AA81" s="200"/>
      <c r="AF81" s="200"/>
      <c r="AG81" s="109" t="s">
        <v>409</v>
      </c>
    </row>
    <row r="82" spans="1:34" s="108" customFormat="1" ht="12" customHeight="1">
      <c r="A82" s="216"/>
      <c r="B82" s="217"/>
      <c r="C82" s="1145" t="s">
        <v>398</v>
      </c>
      <c r="D82" s="1145"/>
      <c r="E82" s="1145"/>
      <c r="F82" s="196"/>
      <c r="G82" s="196"/>
      <c r="H82" s="196"/>
      <c r="I82" s="196"/>
      <c r="J82" s="198"/>
      <c r="K82" s="196"/>
      <c r="L82" s="218">
        <v>427.68</v>
      </c>
      <c r="M82" s="212"/>
      <c r="N82" s="199"/>
      <c r="Z82" s="193"/>
      <c r="AA82" s="200"/>
      <c r="AF82" s="200" t="s">
        <v>398</v>
      </c>
    </row>
    <row r="83" spans="1:34" s="108" customFormat="1" ht="22.5" customHeight="1">
      <c r="A83" s="194" t="s">
        <v>159</v>
      </c>
      <c r="B83" s="195" t="s">
        <v>1789</v>
      </c>
      <c r="C83" s="1145" t="s">
        <v>1790</v>
      </c>
      <c r="D83" s="1145"/>
      <c r="E83" s="1145"/>
      <c r="F83" s="196" t="s">
        <v>711</v>
      </c>
      <c r="G83" s="196"/>
      <c r="H83" s="196"/>
      <c r="I83" s="256">
        <v>0.4</v>
      </c>
      <c r="J83" s="218">
        <v>461</v>
      </c>
      <c r="K83" s="196"/>
      <c r="L83" s="218">
        <v>184.4</v>
      </c>
      <c r="M83" s="196"/>
      <c r="N83" s="199"/>
      <c r="Z83" s="193"/>
      <c r="AA83" s="200" t="s">
        <v>1790</v>
      </c>
      <c r="AF83" s="200"/>
    </row>
    <row r="84" spans="1:34" s="108" customFormat="1" ht="12" customHeight="1">
      <c r="A84" s="216"/>
      <c r="B84" s="217"/>
      <c r="C84" s="1141" t="s">
        <v>409</v>
      </c>
      <c r="D84" s="1141"/>
      <c r="E84" s="1141"/>
      <c r="F84" s="1141"/>
      <c r="G84" s="1141"/>
      <c r="H84" s="1141"/>
      <c r="I84" s="1141"/>
      <c r="J84" s="1141"/>
      <c r="K84" s="1141"/>
      <c r="L84" s="1141"/>
      <c r="M84" s="1141"/>
      <c r="N84" s="1146"/>
      <c r="Z84" s="193"/>
      <c r="AA84" s="200"/>
      <c r="AF84" s="200"/>
      <c r="AG84" s="109" t="s">
        <v>409</v>
      </c>
    </row>
    <row r="85" spans="1:34" s="108" customFormat="1" ht="12" customHeight="1">
      <c r="A85" s="201"/>
      <c r="B85" s="202"/>
      <c r="C85" s="1141" t="s">
        <v>1844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F85" s="200"/>
      <c r="AH85" s="109" t="s">
        <v>1844</v>
      </c>
    </row>
    <row r="86" spans="1:34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184.4</v>
      </c>
      <c r="M86" s="212"/>
      <c r="N86" s="199"/>
      <c r="Z86" s="193"/>
      <c r="AA86" s="200"/>
      <c r="AF86" s="200" t="s">
        <v>398</v>
      </c>
    </row>
    <row r="87" spans="1:34" s="108" customFormat="1" ht="56.25" customHeight="1">
      <c r="A87" s="194" t="s">
        <v>473</v>
      </c>
      <c r="B87" s="195" t="s">
        <v>1691</v>
      </c>
      <c r="C87" s="1145" t="s">
        <v>1692</v>
      </c>
      <c r="D87" s="1145"/>
      <c r="E87" s="1145"/>
      <c r="F87" s="196" t="s">
        <v>481</v>
      </c>
      <c r="G87" s="196"/>
      <c r="H87" s="196"/>
      <c r="I87" s="247">
        <v>0.12</v>
      </c>
      <c r="J87" s="198"/>
      <c r="K87" s="196"/>
      <c r="L87" s="198"/>
      <c r="M87" s="196"/>
      <c r="N87" s="199"/>
      <c r="Z87" s="193"/>
      <c r="AA87" s="200" t="s">
        <v>1692</v>
      </c>
      <c r="AF87" s="200"/>
    </row>
    <row r="88" spans="1:34" s="108" customFormat="1" ht="12" customHeight="1">
      <c r="A88" s="201"/>
      <c r="B88" s="202"/>
      <c r="C88" s="1141" t="s">
        <v>2983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F88" s="200"/>
      <c r="AH88" s="109" t="s">
        <v>2983</v>
      </c>
    </row>
    <row r="89" spans="1:34" s="108" customFormat="1" ht="33.75" customHeight="1">
      <c r="A89" s="203"/>
      <c r="B89" s="204" t="s">
        <v>385</v>
      </c>
      <c r="C89" s="1141" t="s">
        <v>386</v>
      </c>
      <c r="D89" s="1141"/>
      <c r="E89" s="1141"/>
      <c r="F89" s="1141"/>
      <c r="G89" s="1141"/>
      <c r="H89" s="1141"/>
      <c r="I89" s="1141"/>
      <c r="J89" s="1141"/>
      <c r="K89" s="1141"/>
      <c r="L89" s="1141"/>
      <c r="M89" s="1141"/>
      <c r="N89" s="1146"/>
      <c r="Z89" s="193"/>
      <c r="AA89" s="200"/>
      <c r="AB89" s="109" t="s">
        <v>386</v>
      </c>
      <c r="AF89" s="200"/>
    </row>
    <row r="90" spans="1:34" s="108" customFormat="1" ht="12">
      <c r="A90" s="205"/>
      <c r="B90" s="206">
        <v>1</v>
      </c>
      <c r="C90" s="1141" t="s">
        <v>446</v>
      </c>
      <c r="D90" s="1141"/>
      <c r="E90" s="1141"/>
      <c r="F90" s="207"/>
      <c r="G90" s="207"/>
      <c r="H90" s="207"/>
      <c r="I90" s="207"/>
      <c r="J90" s="208">
        <v>123.89</v>
      </c>
      <c r="K90" s="209">
        <v>1.25</v>
      </c>
      <c r="L90" s="208">
        <v>18.579999999999998</v>
      </c>
      <c r="M90" s="207"/>
      <c r="N90" s="210"/>
      <c r="Z90" s="193"/>
      <c r="AA90" s="200"/>
      <c r="AC90" s="109" t="s">
        <v>446</v>
      </c>
      <c r="AF90" s="200"/>
    </row>
    <row r="91" spans="1:34" s="108" customFormat="1" ht="12">
      <c r="A91" s="205"/>
      <c r="B91" s="206">
        <v>2</v>
      </c>
      <c r="C91" s="1141" t="s">
        <v>387</v>
      </c>
      <c r="D91" s="1141"/>
      <c r="E91" s="1141"/>
      <c r="F91" s="207"/>
      <c r="G91" s="207"/>
      <c r="H91" s="207"/>
      <c r="I91" s="207"/>
      <c r="J91" s="208">
        <v>40.51</v>
      </c>
      <c r="K91" s="209">
        <v>1.25</v>
      </c>
      <c r="L91" s="208">
        <v>6.08</v>
      </c>
      <c r="M91" s="207"/>
      <c r="N91" s="210"/>
      <c r="Z91" s="193"/>
      <c r="AA91" s="200"/>
      <c r="AC91" s="109" t="s">
        <v>387</v>
      </c>
      <c r="AF91" s="200"/>
    </row>
    <row r="92" spans="1:34" s="108" customFormat="1" ht="12">
      <c r="A92" s="205"/>
      <c r="B92" s="206">
        <v>3</v>
      </c>
      <c r="C92" s="1141" t="s">
        <v>388</v>
      </c>
      <c r="D92" s="1141"/>
      <c r="E92" s="1141"/>
      <c r="F92" s="207"/>
      <c r="G92" s="207"/>
      <c r="H92" s="207"/>
      <c r="I92" s="207"/>
      <c r="J92" s="208">
        <v>0.49</v>
      </c>
      <c r="K92" s="209">
        <v>1.25</v>
      </c>
      <c r="L92" s="208">
        <v>7.0000000000000007E-2</v>
      </c>
      <c r="M92" s="207"/>
      <c r="N92" s="210"/>
      <c r="Z92" s="193"/>
      <c r="AA92" s="200"/>
      <c r="AC92" s="109" t="s">
        <v>388</v>
      </c>
      <c r="AF92" s="200"/>
    </row>
    <row r="93" spans="1:34" s="108" customFormat="1" ht="12">
      <c r="A93" s="205"/>
      <c r="B93" s="206">
        <v>4</v>
      </c>
      <c r="C93" s="1141" t="s">
        <v>447</v>
      </c>
      <c r="D93" s="1141"/>
      <c r="E93" s="1141"/>
      <c r="F93" s="207"/>
      <c r="G93" s="207"/>
      <c r="H93" s="207"/>
      <c r="I93" s="207"/>
      <c r="J93" s="208">
        <v>77.510000000000005</v>
      </c>
      <c r="K93" s="207"/>
      <c r="L93" s="208">
        <v>9.3000000000000007</v>
      </c>
      <c r="M93" s="207"/>
      <c r="N93" s="210"/>
      <c r="Z93" s="193"/>
      <c r="AA93" s="200"/>
      <c r="AC93" s="109" t="s">
        <v>447</v>
      </c>
      <c r="AF93" s="200"/>
    </row>
    <row r="94" spans="1:34" s="108" customFormat="1" ht="12">
      <c r="A94" s="205"/>
      <c r="B94" s="204"/>
      <c r="C94" s="1141" t="s">
        <v>448</v>
      </c>
      <c r="D94" s="1141"/>
      <c r="E94" s="1141"/>
      <c r="F94" s="207" t="s">
        <v>390</v>
      </c>
      <c r="G94" s="209">
        <v>13.18</v>
      </c>
      <c r="H94" s="209">
        <v>1.25</v>
      </c>
      <c r="I94" s="254">
        <v>1.9770000000000001</v>
      </c>
      <c r="J94" s="204"/>
      <c r="K94" s="207"/>
      <c r="L94" s="204"/>
      <c r="M94" s="207"/>
      <c r="N94" s="210"/>
      <c r="Z94" s="193"/>
      <c r="AA94" s="200"/>
      <c r="AD94" s="109" t="s">
        <v>448</v>
      </c>
      <c r="AF94" s="200"/>
    </row>
    <row r="95" spans="1:34" s="108" customFormat="1" ht="12">
      <c r="A95" s="205"/>
      <c r="B95" s="204"/>
      <c r="C95" s="1141" t="s">
        <v>389</v>
      </c>
      <c r="D95" s="1141"/>
      <c r="E95" s="1141"/>
      <c r="F95" s="207" t="s">
        <v>390</v>
      </c>
      <c r="G95" s="209">
        <v>0.04</v>
      </c>
      <c r="H95" s="209">
        <v>1.25</v>
      </c>
      <c r="I95" s="254">
        <v>6.0000000000000001E-3</v>
      </c>
      <c r="J95" s="204"/>
      <c r="K95" s="207"/>
      <c r="L95" s="204"/>
      <c r="M95" s="207"/>
      <c r="N95" s="210"/>
      <c r="Z95" s="193"/>
      <c r="AA95" s="200"/>
      <c r="AD95" s="109" t="s">
        <v>389</v>
      </c>
      <c r="AF95" s="200"/>
    </row>
    <row r="96" spans="1:34" s="108" customFormat="1" ht="12" customHeight="1">
      <c r="A96" s="205"/>
      <c r="B96" s="204"/>
      <c r="C96" s="1150" t="s">
        <v>391</v>
      </c>
      <c r="D96" s="1150"/>
      <c r="E96" s="1150"/>
      <c r="F96" s="212"/>
      <c r="G96" s="212"/>
      <c r="H96" s="212"/>
      <c r="I96" s="212"/>
      <c r="J96" s="213">
        <v>241.91</v>
      </c>
      <c r="K96" s="212"/>
      <c r="L96" s="213">
        <v>33.96</v>
      </c>
      <c r="M96" s="212"/>
      <c r="N96" s="214"/>
      <c r="Z96" s="193"/>
      <c r="AA96" s="200"/>
      <c r="AE96" s="109" t="s">
        <v>391</v>
      </c>
      <c r="AF96" s="200"/>
    </row>
    <row r="97" spans="1:33" s="108" customFormat="1" ht="12">
      <c r="A97" s="205"/>
      <c r="B97" s="204"/>
      <c r="C97" s="1141" t="s">
        <v>392</v>
      </c>
      <c r="D97" s="1141"/>
      <c r="E97" s="1141"/>
      <c r="F97" s="207"/>
      <c r="G97" s="207"/>
      <c r="H97" s="207"/>
      <c r="I97" s="207"/>
      <c r="J97" s="204"/>
      <c r="K97" s="207"/>
      <c r="L97" s="208">
        <v>18.649999999999999</v>
      </c>
      <c r="M97" s="207"/>
      <c r="N97" s="210"/>
      <c r="Z97" s="193"/>
      <c r="AA97" s="200"/>
      <c r="AD97" s="109" t="s">
        <v>392</v>
      </c>
      <c r="AF97" s="200"/>
    </row>
    <row r="98" spans="1:33" s="108" customFormat="1" ht="45" customHeight="1">
      <c r="A98" s="205"/>
      <c r="B98" s="204" t="s">
        <v>1671</v>
      </c>
      <c r="C98" s="1141" t="s">
        <v>1672</v>
      </c>
      <c r="D98" s="1141"/>
      <c r="E98" s="1141"/>
      <c r="F98" s="207" t="s">
        <v>395</v>
      </c>
      <c r="G98" s="215">
        <v>121</v>
      </c>
      <c r="H98" s="207"/>
      <c r="I98" s="215">
        <v>121</v>
      </c>
      <c r="J98" s="204"/>
      <c r="K98" s="207"/>
      <c r="L98" s="208">
        <v>22.57</v>
      </c>
      <c r="M98" s="207"/>
      <c r="N98" s="210"/>
      <c r="Z98" s="193"/>
      <c r="AA98" s="200"/>
      <c r="AD98" s="109" t="s">
        <v>1672</v>
      </c>
      <c r="AF98" s="200"/>
    </row>
    <row r="99" spans="1:33" s="108" customFormat="1" ht="45" customHeight="1">
      <c r="A99" s="205"/>
      <c r="B99" s="204" t="s">
        <v>1673</v>
      </c>
      <c r="C99" s="1141" t="s">
        <v>1674</v>
      </c>
      <c r="D99" s="1141"/>
      <c r="E99" s="1141"/>
      <c r="F99" s="207" t="s">
        <v>395</v>
      </c>
      <c r="G99" s="215">
        <v>72</v>
      </c>
      <c r="H99" s="207"/>
      <c r="I99" s="215">
        <v>72</v>
      </c>
      <c r="J99" s="204"/>
      <c r="K99" s="207"/>
      <c r="L99" s="208">
        <v>13.43</v>
      </c>
      <c r="M99" s="207"/>
      <c r="N99" s="210"/>
      <c r="Z99" s="193"/>
      <c r="AA99" s="200"/>
      <c r="AD99" s="109" t="s">
        <v>1674</v>
      </c>
      <c r="AF99" s="200"/>
    </row>
    <row r="100" spans="1:33" s="108" customFormat="1" ht="12" customHeight="1">
      <c r="A100" s="216"/>
      <c r="B100" s="217"/>
      <c r="C100" s="1145" t="s">
        <v>398</v>
      </c>
      <c r="D100" s="1145"/>
      <c r="E100" s="1145"/>
      <c r="F100" s="196"/>
      <c r="G100" s="196"/>
      <c r="H100" s="196"/>
      <c r="I100" s="196"/>
      <c r="J100" s="198"/>
      <c r="K100" s="196"/>
      <c r="L100" s="218">
        <v>69.959999999999994</v>
      </c>
      <c r="M100" s="212"/>
      <c r="N100" s="199"/>
      <c r="Z100" s="193"/>
      <c r="AA100" s="200"/>
      <c r="AF100" s="200" t="s">
        <v>398</v>
      </c>
    </row>
    <row r="101" spans="1:33" s="108" customFormat="1" ht="78.75" customHeight="1">
      <c r="A101" s="194" t="s">
        <v>475</v>
      </c>
      <c r="B101" s="195" t="s">
        <v>1694</v>
      </c>
      <c r="C101" s="1145" t="s">
        <v>1695</v>
      </c>
      <c r="D101" s="1145"/>
      <c r="E101" s="1145"/>
      <c r="F101" s="196" t="s">
        <v>891</v>
      </c>
      <c r="G101" s="196"/>
      <c r="H101" s="196"/>
      <c r="I101" s="256">
        <v>12.3</v>
      </c>
      <c r="J101" s="218">
        <v>16.71</v>
      </c>
      <c r="K101" s="196"/>
      <c r="L101" s="218">
        <v>205.53</v>
      </c>
      <c r="M101" s="196"/>
      <c r="N101" s="199"/>
      <c r="Z101" s="193"/>
      <c r="AA101" s="200" t="s">
        <v>1695</v>
      </c>
      <c r="AF101" s="200"/>
    </row>
    <row r="102" spans="1:33" s="108" customFormat="1" ht="12" customHeight="1">
      <c r="A102" s="216"/>
      <c r="B102" s="217"/>
      <c r="C102" s="1141" t="s">
        <v>409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  <c r="Z102" s="193"/>
      <c r="AA102" s="200"/>
      <c r="AF102" s="200"/>
      <c r="AG102" s="109" t="s">
        <v>409</v>
      </c>
    </row>
    <row r="103" spans="1:33" s="108" customFormat="1" ht="12" customHeight="1">
      <c r="A103" s="216"/>
      <c r="B103" s="217"/>
      <c r="C103" s="1145" t="s">
        <v>398</v>
      </c>
      <c r="D103" s="1145"/>
      <c r="E103" s="1145"/>
      <c r="F103" s="196"/>
      <c r="G103" s="196"/>
      <c r="H103" s="196"/>
      <c r="I103" s="196"/>
      <c r="J103" s="198"/>
      <c r="K103" s="196"/>
      <c r="L103" s="218">
        <v>205.53</v>
      </c>
      <c r="M103" s="212"/>
      <c r="N103" s="199"/>
      <c r="Z103" s="193"/>
      <c r="AA103" s="200"/>
      <c r="AF103" s="200" t="s">
        <v>398</v>
      </c>
    </row>
    <row r="104" spans="1:33" s="108" customFormat="1" ht="22.5" customHeight="1">
      <c r="A104" s="194" t="s">
        <v>478</v>
      </c>
      <c r="B104" s="195" t="s">
        <v>1696</v>
      </c>
      <c r="C104" s="1145" t="s">
        <v>1697</v>
      </c>
      <c r="D104" s="1145"/>
      <c r="E104" s="1145"/>
      <c r="F104" s="196" t="s">
        <v>486</v>
      </c>
      <c r="G104" s="196"/>
      <c r="H104" s="196"/>
      <c r="I104" s="251">
        <v>4</v>
      </c>
      <c r="J104" s="218">
        <v>1.02</v>
      </c>
      <c r="K104" s="196"/>
      <c r="L104" s="218">
        <v>4.08</v>
      </c>
      <c r="M104" s="196"/>
      <c r="N104" s="199"/>
      <c r="Z104" s="193"/>
      <c r="AA104" s="200" t="s">
        <v>1697</v>
      </c>
      <c r="AF104" s="200"/>
    </row>
    <row r="105" spans="1:33" s="108" customFormat="1" ht="12" customHeight="1">
      <c r="A105" s="216"/>
      <c r="B105" s="217"/>
      <c r="C105" s="1141" t="s">
        <v>409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F105" s="200"/>
      <c r="AG105" s="109" t="s">
        <v>409</v>
      </c>
    </row>
    <row r="106" spans="1:33" s="108" customFormat="1" ht="12" customHeight="1">
      <c r="A106" s="216"/>
      <c r="B106" s="217"/>
      <c r="C106" s="1145" t="s">
        <v>398</v>
      </c>
      <c r="D106" s="1145"/>
      <c r="E106" s="1145"/>
      <c r="F106" s="196"/>
      <c r="G106" s="196"/>
      <c r="H106" s="196"/>
      <c r="I106" s="196"/>
      <c r="J106" s="198"/>
      <c r="K106" s="196"/>
      <c r="L106" s="218">
        <v>4.08</v>
      </c>
      <c r="M106" s="212"/>
      <c r="N106" s="199"/>
      <c r="Z106" s="193"/>
      <c r="AA106" s="200"/>
      <c r="AF106" s="200" t="s">
        <v>398</v>
      </c>
    </row>
    <row r="107" spans="1:33" s="108" customFormat="1" ht="22.5" customHeight="1">
      <c r="A107" s="194" t="s">
        <v>483</v>
      </c>
      <c r="B107" s="195" t="s">
        <v>1698</v>
      </c>
      <c r="C107" s="1145" t="s">
        <v>1699</v>
      </c>
      <c r="D107" s="1145"/>
      <c r="E107" s="1145"/>
      <c r="F107" s="196" t="s">
        <v>486</v>
      </c>
      <c r="G107" s="196"/>
      <c r="H107" s="196"/>
      <c r="I107" s="251">
        <v>7</v>
      </c>
      <c r="J107" s="218">
        <v>2.0499999999999998</v>
      </c>
      <c r="K107" s="196"/>
      <c r="L107" s="218">
        <v>14.35</v>
      </c>
      <c r="M107" s="196"/>
      <c r="N107" s="199"/>
      <c r="Z107" s="193"/>
      <c r="AA107" s="200" t="s">
        <v>1699</v>
      </c>
      <c r="AF107" s="200"/>
    </row>
    <row r="108" spans="1:33" s="108" customFormat="1" ht="12" customHeight="1">
      <c r="A108" s="216"/>
      <c r="B108" s="217"/>
      <c r="C108" s="1141" t="s">
        <v>409</v>
      </c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6"/>
      <c r="Z108" s="193"/>
      <c r="AA108" s="200"/>
      <c r="AF108" s="200"/>
      <c r="AG108" s="109" t="s">
        <v>409</v>
      </c>
    </row>
    <row r="109" spans="1:33" s="108" customFormat="1" ht="12" customHeight="1">
      <c r="A109" s="216"/>
      <c r="B109" s="217"/>
      <c r="C109" s="1145" t="s">
        <v>398</v>
      </c>
      <c r="D109" s="1145"/>
      <c r="E109" s="1145"/>
      <c r="F109" s="196"/>
      <c r="G109" s="196"/>
      <c r="H109" s="196"/>
      <c r="I109" s="196"/>
      <c r="J109" s="198"/>
      <c r="K109" s="196"/>
      <c r="L109" s="218">
        <v>14.35</v>
      </c>
      <c r="M109" s="212"/>
      <c r="N109" s="199"/>
      <c r="Z109" s="193"/>
      <c r="AA109" s="200"/>
      <c r="AF109" s="200" t="s">
        <v>398</v>
      </c>
    </row>
    <row r="110" spans="1:33" s="108" customFormat="1" ht="33.75" customHeight="1">
      <c r="A110" s="194" t="s">
        <v>497</v>
      </c>
      <c r="B110" s="195" t="s">
        <v>2984</v>
      </c>
      <c r="C110" s="1145" t="s">
        <v>2985</v>
      </c>
      <c r="D110" s="1145"/>
      <c r="E110" s="1145"/>
      <c r="F110" s="196" t="s">
        <v>486</v>
      </c>
      <c r="G110" s="196"/>
      <c r="H110" s="196"/>
      <c r="I110" s="251">
        <v>2</v>
      </c>
      <c r="J110" s="218">
        <v>0.96</v>
      </c>
      <c r="K110" s="196"/>
      <c r="L110" s="218">
        <v>1.92</v>
      </c>
      <c r="M110" s="196"/>
      <c r="N110" s="199"/>
      <c r="Z110" s="193"/>
      <c r="AA110" s="200" t="s">
        <v>2985</v>
      </c>
      <c r="AF110" s="200"/>
    </row>
    <row r="111" spans="1:33" s="108" customFormat="1" ht="12" customHeight="1">
      <c r="A111" s="216"/>
      <c r="B111" s="217"/>
      <c r="C111" s="1141" t="s">
        <v>409</v>
      </c>
      <c r="D111" s="1141"/>
      <c r="E111" s="1141"/>
      <c r="F111" s="1141"/>
      <c r="G111" s="1141"/>
      <c r="H111" s="1141"/>
      <c r="I111" s="1141"/>
      <c r="J111" s="1141"/>
      <c r="K111" s="1141"/>
      <c r="L111" s="1141"/>
      <c r="M111" s="1141"/>
      <c r="N111" s="1146"/>
      <c r="Z111" s="193"/>
      <c r="AA111" s="200"/>
      <c r="AF111" s="200"/>
      <c r="AG111" s="109" t="s">
        <v>409</v>
      </c>
    </row>
    <row r="112" spans="1:33" s="108" customFormat="1" ht="12" customHeight="1">
      <c r="A112" s="216"/>
      <c r="B112" s="217"/>
      <c r="C112" s="1145" t="s">
        <v>398</v>
      </c>
      <c r="D112" s="1145"/>
      <c r="E112" s="1145"/>
      <c r="F112" s="196"/>
      <c r="G112" s="196"/>
      <c r="H112" s="196"/>
      <c r="I112" s="196"/>
      <c r="J112" s="198"/>
      <c r="K112" s="196"/>
      <c r="L112" s="218">
        <v>1.92</v>
      </c>
      <c r="M112" s="212"/>
      <c r="N112" s="199"/>
      <c r="Z112" s="193"/>
      <c r="AA112" s="200"/>
      <c r="AF112" s="200" t="s">
        <v>398</v>
      </c>
    </row>
    <row r="113" spans="1:34" s="108" customFormat="1" ht="45" customHeight="1">
      <c r="A113" s="194" t="s">
        <v>499</v>
      </c>
      <c r="B113" s="195" t="s">
        <v>1704</v>
      </c>
      <c r="C113" s="1145" t="s">
        <v>1705</v>
      </c>
      <c r="D113" s="1145"/>
      <c r="E113" s="1145"/>
      <c r="F113" s="196" t="s">
        <v>486</v>
      </c>
      <c r="G113" s="196"/>
      <c r="H113" s="196"/>
      <c r="I113" s="251">
        <v>2</v>
      </c>
      <c r="J113" s="218">
        <v>8.75</v>
      </c>
      <c r="K113" s="196"/>
      <c r="L113" s="218">
        <v>17.5</v>
      </c>
      <c r="M113" s="196"/>
      <c r="N113" s="199"/>
      <c r="Z113" s="193"/>
      <c r="AA113" s="200" t="s">
        <v>1705</v>
      </c>
      <c r="AF113" s="200"/>
    </row>
    <row r="114" spans="1:34" s="108" customFormat="1" ht="12" customHeight="1">
      <c r="A114" s="216"/>
      <c r="B114" s="217"/>
      <c r="C114" s="1141" t="s">
        <v>409</v>
      </c>
      <c r="D114" s="1141"/>
      <c r="E114" s="1141"/>
      <c r="F114" s="1141"/>
      <c r="G114" s="1141"/>
      <c r="H114" s="1141"/>
      <c r="I114" s="1141"/>
      <c r="J114" s="1141"/>
      <c r="K114" s="1141"/>
      <c r="L114" s="1141"/>
      <c r="M114" s="1141"/>
      <c r="N114" s="1146"/>
      <c r="Z114" s="193"/>
      <c r="AA114" s="200"/>
      <c r="AF114" s="200"/>
      <c r="AG114" s="109" t="s">
        <v>409</v>
      </c>
    </row>
    <row r="115" spans="1:34" s="108" customFormat="1" ht="12" customHeight="1">
      <c r="A115" s="216"/>
      <c r="B115" s="217"/>
      <c r="C115" s="1145" t="s">
        <v>398</v>
      </c>
      <c r="D115" s="1145"/>
      <c r="E115" s="1145"/>
      <c r="F115" s="196"/>
      <c r="G115" s="196"/>
      <c r="H115" s="196"/>
      <c r="I115" s="196"/>
      <c r="J115" s="198"/>
      <c r="K115" s="196"/>
      <c r="L115" s="218">
        <v>17.5</v>
      </c>
      <c r="M115" s="212"/>
      <c r="N115" s="199"/>
      <c r="Z115" s="193"/>
      <c r="AA115" s="200"/>
      <c r="AF115" s="200" t="s">
        <v>398</v>
      </c>
    </row>
    <row r="116" spans="1:34" s="108" customFormat="1" ht="22.5" customHeight="1">
      <c r="A116" s="194" t="s">
        <v>501</v>
      </c>
      <c r="B116" s="195" t="s">
        <v>1708</v>
      </c>
      <c r="C116" s="1145" t="s">
        <v>1709</v>
      </c>
      <c r="D116" s="1145"/>
      <c r="E116" s="1145"/>
      <c r="F116" s="196" t="s">
        <v>486</v>
      </c>
      <c r="G116" s="196"/>
      <c r="H116" s="196"/>
      <c r="I116" s="251">
        <v>4</v>
      </c>
      <c r="J116" s="218">
        <v>42.47</v>
      </c>
      <c r="K116" s="196"/>
      <c r="L116" s="218">
        <v>169.88</v>
      </c>
      <c r="M116" s="196"/>
      <c r="N116" s="199"/>
      <c r="Z116" s="193"/>
      <c r="AA116" s="200" t="s">
        <v>1709</v>
      </c>
      <c r="AF116" s="200"/>
    </row>
    <row r="117" spans="1:34" s="108" customFormat="1" ht="12" customHeight="1">
      <c r="A117" s="216"/>
      <c r="B117" s="217"/>
      <c r="C117" s="1141" t="s">
        <v>409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F117" s="200"/>
      <c r="AG117" s="109" t="s">
        <v>409</v>
      </c>
    </row>
    <row r="118" spans="1:34" s="108" customFormat="1" ht="12" customHeight="1">
      <c r="A118" s="216"/>
      <c r="B118" s="217"/>
      <c r="C118" s="1145" t="s">
        <v>398</v>
      </c>
      <c r="D118" s="1145"/>
      <c r="E118" s="1145"/>
      <c r="F118" s="196"/>
      <c r="G118" s="196"/>
      <c r="H118" s="196"/>
      <c r="I118" s="196"/>
      <c r="J118" s="198"/>
      <c r="K118" s="196"/>
      <c r="L118" s="218">
        <v>169.88</v>
      </c>
      <c r="M118" s="212"/>
      <c r="N118" s="199"/>
      <c r="Z118" s="193"/>
      <c r="AA118" s="200"/>
      <c r="AF118" s="200" t="s">
        <v>398</v>
      </c>
    </row>
    <row r="119" spans="1:34" s="108" customFormat="1" ht="22.5" customHeight="1">
      <c r="A119" s="194" t="s">
        <v>503</v>
      </c>
      <c r="B119" s="195" t="s">
        <v>2986</v>
      </c>
      <c r="C119" s="1145" t="s">
        <v>2987</v>
      </c>
      <c r="D119" s="1145"/>
      <c r="E119" s="1145"/>
      <c r="F119" s="196" t="s">
        <v>486</v>
      </c>
      <c r="G119" s="196"/>
      <c r="H119" s="196"/>
      <c r="I119" s="251">
        <v>1</v>
      </c>
      <c r="J119" s="218">
        <v>323.13</v>
      </c>
      <c r="K119" s="196"/>
      <c r="L119" s="218">
        <v>323.13</v>
      </c>
      <c r="M119" s="196"/>
      <c r="N119" s="199"/>
      <c r="Z119" s="193"/>
      <c r="AA119" s="200" t="s">
        <v>2987</v>
      </c>
      <c r="AF119" s="200"/>
    </row>
    <row r="120" spans="1:34" s="108" customFormat="1" ht="12" customHeight="1">
      <c r="A120" s="216"/>
      <c r="B120" s="217"/>
      <c r="C120" s="1141" t="s">
        <v>409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F120" s="200"/>
      <c r="AG120" s="109" t="s">
        <v>409</v>
      </c>
    </row>
    <row r="121" spans="1:34" s="108" customFormat="1" ht="12" customHeight="1">
      <c r="A121" s="216"/>
      <c r="B121" s="217"/>
      <c r="C121" s="1145" t="s">
        <v>398</v>
      </c>
      <c r="D121" s="1145"/>
      <c r="E121" s="1145"/>
      <c r="F121" s="196"/>
      <c r="G121" s="196"/>
      <c r="H121" s="196"/>
      <c r="I121" s="196"/>
      <c r="J121" s="198"/>
      <c r="K121" s="196"/>
      <c r="L121" s="218">
        <v>323.13</v>
      </c>
      <c r="M121" s="212"/>
      <c r="N121" s="199"/>
      <c r="Z121" s="193"/>
      <c r="AA121" s="200"/>
      <c r="AF121" s="200" t="s">
        <v>398</v>
      </c>
    </row>
    <row r="122" spans="1:34" s="108" customFormat="1" ht="56.25" customHeight="1">
      <c r="A122" s="194" t="s">
        <v>505</v>
      </c>
      <c r="B122" s="195" t="s">
        <v>1714</v>
      </c>
      <c r="C122" s="1145" t="s">
        <v>1715</v>
      </c>
      <c r="D122" s="1145"/>
      <c r="E122" s="1145"/>
      <c r="F122" s="196" t="s">
        <v>481</v>
      </c>
      <c r="G122" s="196"/>
      <c r="H122" s="196"/>
      <c r="I122" s="247">
        <v>0.18</v>
      </c>
      <c r="J122" s="198"/>
      <c r="K122" s="196"/>
      <c r="L122" s="198"/>
      <c r="M122" s="196"/>
      <c r="N122" s="199"/>
      <c r="Z122" s="193"/>
      <c r="AA122" s="200" t="s">
        <v>1715</v>
      </c>
      <c r="AF122" s="200"/>
    </row>
    <row r="123" spans="1:34" s="108" customFormat="1" ht="12" customHeight="1">
      <c r="A123" s="201"/>
      <c r="B123" s="202"/>
      <c r="C123" s="1141" t="s">
        <v>2988</v>
      </c>
      <c r="D123" s="1141"/>
      <c r="E123" s="1141"/>
      <c r="F123" s="1141"/>
      <c r="G123" s="1141"/>
      <c r="H123" s="1141"/>
      <c r="I123" s="1141"/>
      <c r="J123" s="1141"/>
      <c r="K123" s="1141"/>
      <c r="L123" s="1141"/>
      <c r="M123" s="1141"/>
      <c r="N123" s="1146"/>
      <c r="Z123" s="193"/>
      <c r="AA123" s="200"/>
      <c r="AF123" s="200"/>
      <c r="AH123" s="109" t="s">
        <v>2988</v>
      </c>
    </row>
    <row r="124" spans="1:34" s="108" customFormat="1" ht="33.75" customHeight="1">
      <c r="A124" s="203"/>
      <c r="B124" s="204" t="s">
        <v>385</v>
      </c>
      <c r="C124" s="1141" t="s">
        <v>386</v>
      </c>
      <c r="D124" s="1141"/>
      <c r="E124" s="1141"/>
      <c r="F124" s="1141"/>
      <c r="G124" s="1141"/>
      <c r="H124" s="1141"/>
      <c r="I124" s="1141"/>
      <c r="J124" s="1141"/>
      <c r="K124" s="1141"/>
      <c r="L124" s="1141"/>
      <c r="M124" s="1141"/>
      <c r="N124" s="1146"/>
      <c r="Z124" s="193"/>
      <c r="AA124" s="200"/>
      <c r="AB124" s="109" t="s">
        <v>386</v>
      </c>
      <c r="AF124" s="200"/>
    </row>
    <row r="125" spans="1:34" s="108" customFormat="1" ht="12">
      <c r="A125" s="205"/>
      <c r="B125" s="206">
        <v>1</v>
      </c>
      <c r="C125" s="1141" t="s">
        <v>446</v>
      </c>
      <c r="D125" s="1141"/>
      <c r="E125" s="1141"/>
      <c r="F125" s="207"/>
      <c r="G125" s="207"/>
      <c r="H125" s="207"/>
      <c r="I125" s="207"/>
      <c r="J125" s="208">
        <v>120.32</v>
      </c>
      <c r="K125" s="209">
        <v>1.25</v>
      </c>
      <c r="L125" s="208">
        <v>27.07</v>
      </c>
      <c r="M125" s="207"/>
      <c r="N125" s="210"/>
      <c r="Z125" s="193"/>
      <c r="AA125" s="200"/>
      <c r="AC125" s="109" t="s">
        <v>446</v>
      </c>
      <c r="AF125" s="200"/>
    </row>
    <row r="126" spans="1:34" s="108" customFormat="1" ht="12">
      <c r="A126" s="205"/>
      <c r="B126" s="206">
        <v>2</v>
      </c>
      <c r="C126" s="1141" t="s">
        <v>387</v>
      </c>
      <c r="D126" s="1141"/>
      <c r="E126" s="1141"/>
      <c r="F126" s="207"/>
      <c r="G126" s="207"/>
      <c r="H126" s="207"/>
      <c r="I126" s="207"/>
      <c r="J126" s="208">
        <v>41.17</v>
      </c>
      <c r="K126" s="209">
        <v>1.25</v>
      </c>
      <c r="L126" s="208">
        <v>9.26</v>
      </c>
      <c r="M126" s="207"/>
      <c r="N126" s="210"/>
      <c r="Z126" s="193"/>
      <c r="AA126" s="200"/>
      <c r="AC126" s="109" t="s">
        <v>387</v>
      </c>
      <c r="AF126" s="200"/>
    </row>
    <row r="127" spans="1:34" s="108" customFormat="1" ht="12">
      <c r="A127" s="205"/>
      <c r="B127" s="206">
        <v>3</v>
      </c>
      <c r="C127" s="1141" t="s">
        <v>388</v>
      </c>
      <c r="D127" s="1141"/>
      <c r="E127" s="1141"/>
      <c r="F127" s="207"/>
      <c r="G127" s="207"/>
      <c r="H127" s="207"/>
      <c r="I127" s="207"/>
      <c r="J127" s="208">
        <v>0.6</v>
      </c>
      <c r="K127" s="209">
        <v>1.25</v>
      </c>
      <c r="L127" s="208">
        <v>0.14000000000000001</v>
      </c>
      <c r="M127" s="207"/>
      <c r="N127" s="210"/>
      <c r="Z127" s="193"/>
      <c r="AA127" s="200"/>
      <c r="AC127" s="109" t="s">
        <v>388</v>
      </c>
      <c r="AF127" s="200"/>
    </row>
    <row r="128" spans="1:34" s="108" customFormat="1" ht="12">
      <c r="A128" s="205"/>
      <c r="B128" s="206">
        <v>4</v>
      </c>
      <c r="C128" s="1141" t="s">
        <v>447</v>
      </c>
      <c r="D128" s="1141"/>
      <c r="E128" s="1141"/>
      <c r="F128" s="207"/>
      <c r="G128" s="207"/>
      <c r="H128" s="207"/>
      <c r="I128" s="207"/>
      <c r="J128" s="208">
        <v>68.930000000000007</v>
      </c>
      <c r="K128" s="207"/>
      <c r="L128" s="208">
        <v>12.41</v>
      </c>
      <c r="M128" s="207"/>
      <c r="N128" s="210"/>
      <c r="Z128" s="193"/>
      <c r="AA128" s="200"/>
      <c r="AC128" s="109" t="s">
        <v>447</v>
      </c>
      <c r="AF128" s="200"/>
    </row>
    <row r="129" spans="1:33" s="108" customFormat="1" ht="12">
      <c r="A129" s="205"/>
      <c r="B129" s="204"/>
      <c r="C129" s="1141" t="s">
        <v>448</v>
      </c>
      <c r="D129" s="1141"/>
      <c r="E129" s="1141"/>
      <c r="F129" s="207" t="s">
        <v>390</v>
      </c>
      <c r="G129" s="248">
        <v>12.8</v>
      </c>
      <c r="H129" s="209">
        <v>1.25</v>
      </c>
      <c r="I129" s="209">
        <v>2.88</v>
      </c>
      <c r="J129" s="204"/>
      <c r="K129" s="207"/>
      <c r="L129" s="204"/>
      <c r="M129" s="207"/>
      <c r="N129" s="210"/>
      <c r="Z129" s="193"/>
      <c r="AA129" s="200"/>
      <c r="AD129" s="109" t="s">
        <v>448</v>
      </c>
      <c r="AF129" s="200"/>
    </row>
    <row r="130" spans="1:33" s="108" customFormat="1" ht="12">
      <c r="A130" s="205"/>
      <c r="B130" s="204"/>
      <c r="C130" s="1141" t="s">
        <v>389</v>
      </c>
      <c r="D130" s="1141"/>
      <c r="E130" s="1141"/>
      <c r="F130" s="207" t="s">
        <v>390</v>
      </c>
      <c r="G130" s="209">
        <v>0.05</v>
      </c>
      <c r="H130" s="209">
        <v>1.25</v>
      </c>
      <c r="I130" s="252">
        <v>1.125E-2</v>
      </c>
      <c r="J130" s="204"/>
      <c r="K130" s="207"/>
      <c r="L130" s="204"/>
      <c r="M130" s="207"/>
      <c r="N130" s="210"/>
      <c r="Z130" s="193"/>
      <c r="AA130" s="200"/>
      <c r="AD130" s="109" t="s">
        <v>389</v>
      </c>
      <c r="AF130" s="200"/>
    </row>
    <row r="131" spans="1:33" s="108" customFormat="1" ht="12" customHeight="1">
      <c r="A131" s="205"/>
      <c r="B131" s="204"/>
      <c r="C131" s="1150" t="s">
        <v>391</v>
      </c>
      <c r="D131" s="1150"/>
      <c r="E131" s="1150"/>
      <c r="F131" s="212"/>
      <c r="G131" s="212"/>
      <c r="H131" s="212"/>
      <c r="I131" s="212"/>
      <c r="J131" s="213">
        <v>230.42</v>
      </c>
      <c r="K131" s="212"/>
      <c r="L131" s="213">
        <v>48.74</v>
      </c>
      <c r="M131" s="212"/>
      <c r="N131" s="214"/>
      <c r="Z131" s="193"/>
      <c r="AA131" s="200"/>
      <c r="AE131" s="109" t="s">
        <v>391</v>
      </c>
      <c r="AF131" s="200"/>
    </row>
    <row r="132" spans="1:33" s="108" customFormat="1" ht="12">
      <c r="A132" s="205"/>
      <c r="B132" s="204"/>
      <c r="C132" s="1141" t="s">
        <v>392</v>
      </c>
      <c r="D132" s="1141"/>
      <c r="E132" s="1141"/>
      <c r="F132" s="207"/>
      <c r="G132" s="207"/>
      <c r="H132" s="207"/>
      <c r="I132" s="207"/>
      <c r="J132" s="204"/>
      <c r="K132" s="207"/>
      <c r="L132" s="208">
        <v>27.21</v>
      </c>
      <c r="M132" s="207"/>
      <c r="N132" s="210"/>
      <c r="Z132" s="193"/>
      <c r="AA132" s="200"/>
      <c r="AD132" s="109" t="s">
        <v>392</v>
      </c>
      <c r="AF132" s="200"/>
    </row>
    <row r="133" spans="1:33" s="108" customFormat="1" ht="45" customHeight="1">
      <c r="A133" s="205"/>
      <c r="B133" s="204" t="s">
        <v>1671</v>
      </c>
      <c r="C133" s="1141" t="s">
        <v>1672</v>
      </c>
      <c r="D133" s="1141"/>
      <c r="E133" s="1141"/>
      <c r="F133" s="207" t="s">
        <v>395</v>
      </c>
      <c r="G133" s="215">
        <v>121</v>
      </c>
      <c r="H133" s="207"/>
      <c r="I133" s="215">
        <v>121</v>
      </c>
      <c r="J133" s="204"/>
      <c r="K133" s="207"/>
      <c r="L133" s="208">
        <v>32.92</v>
      </c>
      <c r="M133" s="207"/>
      <c r="N133" s="210"/>
      <c r="Z133" s="193"/>
      <c r="AA133" s="200"/>
      <c r="AD133" s="109" t="s">
        <v>1672</v>
      </c>
      <c r="AF133" s="200"/>
    </row>
    <row r="134" spans="1:33" s="108" customFormat="1" ht="45" customHeight="1">
      <c r="A134" s="205"/>
      <c r="B134" s="204" t="s">
        <v>1673</v>
      </c>
      <c r="C134" s="1141" t="s">
        <v>1674</v>
      </c>
      <c r="D134" s="1141"/>
      <c r="E134" s="1141"/>
      <c r="F134" s="207" t="s">
        <v>395</v>
      </c>
      <c r="G134" s="215">
        <v>72</v>
      </c>
      <c r="H134" s="207"/>
      <c r="I134" s="215">
        <v>72</v>
      </c>
      <c r="J134" s="204"/>
      <c r="K134" s="207"/>
      <c r="L134" s="208">
        <v>19.59</v>
      </c>
      <c r="M134" s="207"/>
      <c r="N134" s="210"/>
      <c r="Z134" s="193"/>
      <c r="AA134" s="200"/>
      <c r="AD134" s="109" t="s">
        <v>1674</v>
      </c>
      <c r="AF134" s="200"/>
    </row>
    <row r="135" spans="1:33" s="108" customFormat="1" ht="12" customHeight="1">
      <c r="A135" s="216"/>
      <c r="B135" s="217"/>
      <c r="C135" s="1145" t="s">
        <v>398</v>
      </c>
      <c r="D135" s="1145"/>
      <c r="E135" s="1145"/>
      <c r="F135" s="196"/>
      <c r="G135" s="196"/>
      <c r="H135" s="196"/>
      <c r="I135" s="196"/>
      <c r="J135" s="198"/>
      <c r="K135" s="196"/>
      <c r="L135" s="218">
        <v>101.25</v>
      </c>
      <c r="M135" s="212"/>
      <c r="N135" s="199"/>
      <c r="Z135" s="193"/>
      <c r="AA135" s="200"/>
      <c r="AF135" s="200" t="s">
        <v>398</v>
      </c>
    </row>
    <row r="136" spans="1:33" s="108" customFormat="1" ht="78.75" customHeight="1">
      <c r="A136" s="194" t="s">
        <v>514</v>
      </c>
      <c r="B136" s="195" t="s">
        <v>1717</v>
      </c>
      <c r="C136" s="1145" t="s">
        <v>1718</v>
      </c>
      <c r="D136" s="1145"/>
      <c r="E136" s="1145"/>
      <c r="F136" s="196" t="s">
        <v>891</v>
      </c>
      <c r="G136" s="196"/>
      <c r="H136" s="196"/>
      <c r="I136" s="247">
        <v>18.45</v>
      </c>
      <c r="J136" s="218">
        <v>22.26</v>
      </c>
      <c r="K136" s="196"/>
      <c r="L136" s="218">
        <v>410.7</v>
      </c>
      <c r="M136" s="196"/>
      <c r="N136" s="199"/>
      <c r="Z136" s="193"/>
      <c r="AA136" s="200" t="s">
        <v>1718</v>
      </c>
      <c r="AF136" s="200"/>
    </row>
    <row r="137" spans="1:33" s="108" customFormat="1" ht="12" customHeight="1">
      <c r="A137" s="216"/>
      <c r="B137" s="217"/>
      <c r="C137" s="1141" t="s">
        <v>409</v>
      </c>
      <c r="D137" s="1141"/>
      <c r="E137" s="1141"/>
      <c r="F137" s="1141"/>
      <c r="G137" s="1141"/>
      <c r="H137" s="1141"/>
      <c r="I137" s="1141"/>
      <c r="J137" s="1141"/>
      <c r="K137" s="1141"/>
      <c r="L137" s="1141"/>
      <c r="M137" s="1141"/>
      <c r="N137" s="1146"/>
      <c r="Z137" s="193"/>
      <c r="AA137" s="200"/>
      <c r="AF137" s="200"/>
      <c r="AG137" s="109" t="s">
        <v>409</v>
      </c>
    </row>
    <row r="138" spans="1:33" s="108" customFormat="1" ht="12" customHeight="1">
      <c r="A138" s="216"/>
      <c r="B138" s="217"/>
      <c r="C138" s="1145" t="s">
        <v>398</v>
      </c>
      <c r="D138" s="1145"/>
      <c r="E138" s="1145"/>
      <c r="F138" s="196"/>
      <c r="G138" s="196"/>
      <c r="H138" s="196"/>
      <c r="I138" s="196"/>
      <c r="J138" s="198"/>
      <c r="K138" s="196"/>
      <c r="L138" s="218">
        <v>410.7</v>
      </c>
      <c r="M138" s="212"/>
      <c r="N138" s="199"/>
      <c r="Z138" s="193"/>
      <c r="AA138" s="200"/>
      <c r="AF138" s="200" t="s">
        <v>398</v>
      </c>
    </row>
    <row r="139" spans="1:33" s="108" customFormat="1" ht="33.75" customHeight="1">
      <c r="A139" s="194" t="s">
        <v>517</v>
      </c>
      <c r="B139" s="195" t="s">
        <v>1719</v>
      </c>
      <c r="C139" s="1145" t="s">
        <v>1720</v>
      </c>
      <c r="D139" s="1145"/>
      <c r="E139" s="1145"/>
      <c r="F139" s="196" t="s">
        <v>486</v>
      </c>
      <c r="G139" s="196"/>
      <c r="H139" s="196"/>
      <c r="I139" s="251">
        <v>2</v>
      </c>
      <c r="J139" s="218">
        <v>3.24</v>
      </c>
      <c r="K139" s="196"/>
      <c r="L139" s="218">
        <v>6.48</v>
      </c>
      <c r="M139" s="196"/>
      <c r="N139" s="199"/>
      <c r="Z139" s="193"/>
      <c r="AA139" s="200" t="s">
        <v>1720</v>
      </c>
      <c r="AF139" s="200"/>
    </row>
    <row r="140" spans="1:33" s="108" customFormat="1" ht="12" customHeight="1">
      <c r="A140" s="216"/>
      <c r="B140" s="217"/>
      <c r="C140" s="1141" t="s">
        <v>409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F140" s="200"/>
      <c r="AG140" s="109" t="s">
        <v>409</v>
      </c>
    </row>
    <row r="141" spans="1:33" s="108" customFormat="1" ht="12" customHeight="1">
      <c r="A141" s="216"/>
      <c r="B141" s="217"/>
      <c r="C141" s="1145" t="s">
        <v>398</v>
      </c>
      <c r="D141" s="1145"/>
      <c r="E141" s="1145"/>
      <c r="F141" s="196"/>
      <c r="G141" s="196"/>
      <c r="H141" s="196"/>
      <c r="I141" s="196"/>
      <c r="J141" s="198"/>
      <c r="K141" s="196"/>
      <c r="L141" s="218">
        <v>6.48</v>
      </c>
      <c r="M141" s="212"/>
      <c r="N141" s="199"/>
      <c r="Z141" s="193"/>
      <c r="AA141" s="200"/>
      <c r="AF141" s="200" t="s">
        <v>398</v>
      </c>
    </row>
    <row r="142" spans="1:33" s="108" customFormat="1" ht="22.5" customHeight="1">
      <c r="A142" s="194" t="s">
        <v>519</v>
      </c>
      <c r="B142" s="195" t="s">
        <v>1721</v>
      </c>
      <c r="C142" s="1145" t="s">
        <v>1722</v>
      </c>
      <c r="D142" s="1145"/>
      <c r="E142" s="1145"/>
      <c r="F142" s="196" t="s">
        <v>486</v>
      </c>
      <c r="G142" s="196"/>
      <c r="H142" s="196"/>
      <c r="I142" s="251">
        <v>8</v>
      </c>
      <c r="J142" s="218">
        <v>3.16</v>
      </c>
      <c r="K142" s="196"/>
      <c r="L142" s="218">
        <v>25.28</v>
      </c>
      <c r="M142" s="196"/>
      <c r="N142" s="199"/>
      <c r="Z142" s="193"/>
      <c r="AA142" s="200" t="s">
        <v>1722</v>
      </c>
      <c r="AF142" s="200"/>
    </row>
    <row r="143" spans="1:33" s="108" customFormat="1" ht="12" customHeight="1">
      <c r="A143" s="216"/>
      <c r="B143" s="217"/>
      <c r="C143" s="1141" t="s">
        <v>409</v>
      </c>
      <c r="D143" s="1141"/>
      <c r="E143" s="1141"/>
      <c r="F143" s="1141"/>
      <c r="G143" s="1141"/>
      <c r="H143" s="1141"/>
      <c r="I143" s="1141"/>
      <c r="J143" s="1141"/>
      <c r="K143" s="1141"/>
      <c r="L143" s="1141"/>
      <c r="M143" s="1141"/>
      <c r="N143" s="1146"/>
      <c r="Z143" s="193"/>
      <c r="AA143" s="200"/>
      <c r="AF143" s="200"/>
      <c r="AG143" s="109" t="s">
        <v>409</v>
      </c>
    </row>
    <row r="144" spans="1:33" s="108" customFormat="1" ht="12" customHeight="1">
      <c r="A144" s="216"/>
      <c r="B144" s="217"/>
      <c r="C144" s="1145" t="s">
        <v>398</v>
      </c>
      <c r="D144" s="1145"/>
      <c r="E144" s="1145"/>
      <c r="F144" s="196"/>
      <c r="G144" s="196"/>
      <c r="H144" s="196"/>
      <c r="I144" s="196"/>
      <c r="J144" s="198"/>
      <c r="K144" s="196"/>
      <c r="L144" s="218">
        <v>25.28</v>
      </c>
      <c r="M144" s="212"/>
      <c r="N144" s="199"/>
      <c r="Z144" s="193"/>
      <c r="AA144" s="200"/>
      <c r="AF144" s="200" t="s">
        <v>398</v>
      </c>
    </row>
    <row r="145" spans="1:33" s="108" customFormat="1" ht="33.75" customHeight="1">
      <c r="A145" s="194" t="s">
        <v>523</v>
      </c>
      <c r="B145" s="195" t="s">
        <v>2989</v>
      </c>
      <c r="C145" s="1145" t="s">
        <v>2990</v>
      </c>
      <c r="D145" s="1145"/>
      <c r="E145" s="1145"/>
      <c r="F145" s="196" t="s">
        <v>486</v>
      </c>
      <c r="G145" s="196"/>
      <c r="H145" s="196"/>
      <c r="I145" s="251">
        <v>3</v>
      </c>
      <c r="J145" s="218">
        <v>3.46</v>
      </c>
      <c r="K145" s="196"/>
      <c r="L145" s="218">
        <v>10.38</v>
      </c>
      <c r="M145" s="196"/>
      <c r="N145" s="199"/>
      <c r="Z145" s="193"/>
      <c r="AA145" s="200" t="s">
        <v>2990</v>
      </c>
      <c r="AF145" s="200"/>
    </row>
    <row r="146" spans="1:33" s="108" customFormat="1" ht="12" customHeight="1">
      <c r="A146" s="216"/>
      <c r="B146" s="217"/>
      <c r="C146" s="1141" t="s">
        <v>409</v>
      </c>
      <c r="D146" s="1141"/>
      <c r="E146" s="1141"/>
      <c r="F146" s="1141"/>
      <c r="G146" s="1141"/>
      <c r="H146" s="1141"/>
      <c r="I146" s="1141"/>
      <c r="J146" s="1141"/>
      <c r="K146" s="1141"/>
      <c r="L146" s="1141"/>
      <c r="M146" s="1141"/>
      <c r="N146" s="1146"/>
      <c r="Z146" s="193"/>
      <c r="AA146" s="200"/>
      <c r="AF146" s="200"/>
      <c r="AG146" s="109" t="s">
        <v>409</v>
      </c>
    </row>
    <row r="147" spans="1:33" s="108" customFormat="1" ht="12" customHeight="1">
      <c r="A147" s="216"/>
      <c r="B147" s="217"/>
      <c r="C147" s="1145" t="s">
        <v>398</v>
      </c>
      <c r="D147" s="1145"/>
      <c r="E147" s="1145"/>
      <c r="F147" s="196"/>
      <c r="G147" s="196"/>
      <c r="H147" s="196"/>
      <c r="I147" s="196"/>
      <c r="J147" s="198"/>
      <c r="K147" s="196"/>
      <c r="L147" s="218">
        <v>10.38</v>
      </c>
      <c r="M147" s="212"/>
      <c r="N147" s="199"/>
      <c r="Z147" s="193"/>
      <c r="AA147" s="200"/>
      <c r="AF147" s="200" t="s">
        <v>398</v>
      </c>
    </row>
    <row r="148" spans="1:33" s="108" customFormat="1" ht="22.5" customHeight="1">
      <c r="A148" s="194" t="s">
        <v>526</v>
      </c>
      <c r="B148" s="195" t="s">
        <v>1723</v>
      </c>
      <c r="C148" s="1145" t="s">
        <v>1724</v>
      </c>
      <c r="D148" s="1145"/>
      <c r="E148" s="1145"/>
      <c r="F148" s="196" t="s">
        <v>486</v>
      </c>
      <c r="G148" s="196"/>
      <c r="H148" s="196"/>
      <c r="I148" s="251">
        <v>1</v>
      </c>
      <c r="J148" s="218">
        <v>1.82</v>
      </c>
      <c r="K148" s="196"/>
      <c r="L148" s="218">
        <v>1.82</v>
      </c>
      <c r="M148" s="196"/>
      <c r="N148" s="199"/>
      <c r="Z148" s="193"/>
      <c r="AA148" s="200" t="s">
        <v>1724</v>
      </c>
      <c r="AF148" s="200"/>
    </row>
    <row r="149" spans="1:33" s="108" customFormat="1" ht="12" customHeight="1">
      <c r="A149" s="216"/>
      <c r="B149" s="217"/>
      <c r="C149" s="1141" t="s">
        <v>409</v>
      </c>
      <c r="D149" s="1141"/>
      <c r="E149" s="1141"/>
      <c r="F149" s="1141"/>
      <c r="G149" s="1141"/>
      <c r="H149" s="1141"/>
      <c r="I149" s="1141"/>
      <c r="J149" s="1141"/>
      <c r="K149" s="1141"/>
      <c r="L149" s="1141"/>
      <c r="M149" s="1141"/>
      <c r="N149" s="1146"/>
      <c r="Z149" s="193"/>
      <c r="AA149" s="200"/>
      <c r="AF149" s="200"/>
      <c r="AG149" s="109" t="s">
        <v>409</v>
      </c>
    </row>
    <row r="150" spans="1:33" s="108" customFormat="1" ht="12" customHeight="1">
      <c r="A150" s="216"/>
      <c r="B150" s="217"/>
      <c r="C150" s="1145" t="s">
        <v>398</v>
      </c>
      <c r="D150" s="1145"/>
      <c r="E150" s="1145"/>
      <c r="F150" s="196"/>
      <c r="G150" s="196"/>
      <c r="H150" s="196"/>
      <c r="I150" s="196"/>
      <c r="J150" s="198"/>
      <c r="K150" s="196"/>
      <c r="L150" s="218">
        <v>1.82</v>
      </c>
      <c r="M150" s="212"/>
      <c r="N150" s="199"/>
      <c r="Z150" s="193"/>
      <c r="AA150" s="200"/>
      <c r="AF150" s="200" t="s">
        <v>398</v>
      </c>
    </row>
    <row r="151" spans="1:33" s="108" customFormat="1" ht="33.75" customHeight="1">
      <c r="A151" s="194" t="s">
        <v>528</v>
      </c>
      <c r="B151" s="195" t="s">
        <v>2991</v>
      </c>
      <c r="C151" s="1145" t="s">
        <v>2992</v>
      </c>
      <c r="D151" s="1145"/>
      <c r="E151" s="1145"/>
      <c r="F151" s="196" t="s">
        <v>486</v>
      </c>
      <c r="G151" s="196"/>
      <c r="H151" s="196"/>
      <c r="I151" s="251">
        <v>1</v>
      </c>
      <c r="J151" s="218">
        <v>1.32</v>
      </c>
      <c r="K151" s="196"/>
      <c r="L151" s="218">
        <v>1.32</v>
      </c>
      <c r="M151" s="196"/>
      <c r="N151" s="199"/>
      <c r="Z151" s="193"/>
      <c r="AA151" s="200" t="s">
        <v>2992</v>
      </c>
      <c r="AF151" s="200"/>
    </row>
    <row r="152" spans="1:33" s="108" customFormat="1" ht="12" customHeight="1">
      <c r="A152" s="216"/>
      <c r="B152" s="217"/>
      <c r="C152" s="1141" t="s">
        <v>409</v>
      </c>
      <c r="D152" s="1141"/>
      <c r="E152" s="1141"/>
      <c r="F152" s="1141"/>
      <c r="G152" s="1141"/>
      <c r="H152" s="1141"/>
      <c r="I152" s="1141"/>
      <c r="J152" s="1141"/>
      <c r="K152" s="1141"/>
      <c r="L152" s="1141"/>
      <c r="M152" s="1141"/>
      <c r="N152" s="1146"/>
      <c r="Z152" s="193"/>
      <c r="AA152" s="200"/>
      <c r="AF152" s="200"/>
      <c r="AG152" s="109" t="s">
        <v>409</v>
      </c>
    </row>
    <row r="153" spans="1:33" s="108" customFormat="1" ht="12" customHeight="1">
      <c r="A153" s="216"/>
      <c r="B153" s="217"/>
      <c r="C153" s="1145" t="s">
        <v>398</v>
      </c>
      <c r="D153" s="1145"/>
      <c r="E153" s="1145"/>
      <c r="F153" s="196"/>
      <c r="G153" s="196"/>
      <c r="H153" s="196"/>
      <c r="I153" s="196"/>
      <c r="J153" s="198"/>
      <c r="K153" s="196"/>
      <c r="L153" s="218">
        <v>1.32</v>
      </c>
      <c r="M153" s="212"/>
      <c r="N153" s="199"/>
      <c r="Z153" s="193"/>
      <c r="AA153" s="200"/>
      <c r="AF153" s="200" t="s">
        <v>398</v>
      </c>
    </row>
    <row r="154" spans="1:33" s="108" customFormat="1" ht="45" customHeight="1">
      <c r="A154" s="194" t="s">
        <v>530</v>
      </c>
      <c r="B154" s="195" t="s">
        <v>2993</v>
      </c>
      <c r="C154" s="1145" t="s">
        <v>2994</v>
      </c>
      <c r="D154" s="1145"/>
      <c r="E154" s="1145"/>
      <c r="F154" s="196" t="s">
        <v>486</v>
      </c>
      <c r="G154" s="196"/>
      <c r="H154" s="196"/>
      <c r="I154" s="251">
        <v>2</v>
      </c>
      <c r="J154" s="218">
        <v>17.04</v>
      </c>
      <c r="K154" s="196"/>
      <c r="L154" s="218">
        <v>34.08</v>
      </c>
      <c r="M154" s="196"/>
      <c r="N154" s="199"/>
      <c r="Z154" s="193"/>
      <c r="AA154" s="200" t="s">
        <v>2994</v>
      </c>
      <c r="AF154" s="200"/>
    </row>
    <row r="155" spans="1:33" s="108" customFormat="1" ht="12" customHeight="1">
      <c r="A155" s="216"/>
      <c r="B155" s="217"/>
      <c r="C155" s="1141" t="s">
        <v>409</v>
      </c>
      <c r="D155" s="1141"/>
      <c r="E155" s="1141"/>
      <c r="F155" s="1141"/>
      <c r="G155" s="1141"/>
      <c r="H155" s="1141"/>
      <c r="I155" s="1141"/>
      <c r="J155" s="1141"/>
      <c r="K155" s="1141"/>
      <c r="L155" s="1141"/>
      <c r="M155" s="1141"/>
      <c r="N155" s="1146"/>
      <c r="Z155" s="193"/>
      <c r="AA155" s="200"/>
      <c r="AF155" s="200"/>
      <c r="AG155" s="109" t="s">
        <v>409</v>
      </c>
    </row>
    <row r="156" spans="1:33" s="108" customFormat="1" ht="12" customHeight="1">
      <c r="A156" s="216"/>
      <c r="B156" s="217"/>
      <c r="C156" s="1145" t="s">
        <v>398</v>
      </c>
      <c r="D156" s="1145"/>
      <c r="E156" s="1145"/>
      <c r="F156" s="196"/>
      <c r="G156" s="196"/>
      <c r="H156" s="196"/>
      <c r="I156" s="196"/>
      <c r="J156" s="198"/>
      <c r="K156" s="196"/>
      <c r="L156" s="218">
        <v>34.08</v>
      </c>
      <c r="M156" s="212"/>
      <c r="N156" s="199"/>
      <c r="Z156" s="193"/>
      <c r="AA156" s="200"/>
      <c r="AF156" s="200" t="s">
        <v>398</v>
      </c>
    </row>
    <row r="157" spans="1:33" s="108" customFormat="1" ht="22.5" customHeight="1">
      <c r="A157" s="194" t="s">
        <v>536</v>
      </c>
      <c r="B157" s="195" t="s">
        <v>1729</v>
      </c>
      <c r="C157" s="1145" t="s">
        <v>1730</v>
      </c>
      <c r="D157" s="1145"/>
      <c r="E157" s="1145"/>
      <c r="F157" s="196" t="s">
        <v>486</v>
      </c>
      <c r="G157" s="196"/>
      <c r="H157" s="196"/>
      <c r="I157" s="251">
        <v>1</v>
      </c>
      <c r="J157" s="218">
        <v>59.45</v>
      </c>
      <c r="K157" s="196"/>
      <c r="L157" s="218">
        <v>59.45</v>
      </c>
      <c r="M157" s="196"/>
      <c r="N157" s="199"/>
      <c r="Z157" s="193"/>
      <c r="AA157" s="200" t="s">
        <v>1730</v>
      </c>
      <c r="AF157" s="200"/>
    </row>
    <row r="158" spans="1:33" s="108" customFormat="1" ht="12" customHeight="1">
      <c r="A158" s="216"/>
      <c r="B158" s="217"/>
      <c r="C158" s="1141" t="s">
        <v>409</v>
      </c>
      <c r="D158" s="1141"/>
      <c r="E158" s="1141"/>
      <c r="F158" s="1141"/>
      <c r="G158" s="1141"/>
      <c r="H158" s="1141"/>
      <c r="I158" s="1141"/>
      <c r="J158" s="1141"/>
      <c r="K158" s="1141"/>
      <c r="L158" s="1141"/>
      <c r="M158" s="1141"/>
      <c r="N158" s="1146"/>
      <c r="Z158" s="193"/>
      <c r="AA158" s="200"/>
      <c r="AF158" s="200"/>
      <c r="AG158" s="109" t="s">
        <v>409</v>
      </c>
    </row>
    <row r="159" spans="1:33" s="108" customFormat="1" ht="12" customHeight="1">
      <c r="A159" s="216"/>
      <c r="B159" s="217"/>
      <c r="C159" s="1145" t="s">
        <v>398</v>
      </c>
      <c r="D159" s="1145"/>
      <c r="E159" s="1145"/>
      <c r="F159" s="196"/>
      <c r="G159" s="196"/>
      <c r="H159" s="196"/>
      <c r="I159" s="196"/>
      <c r="J159" s="198"/>
      <c r="K159" s="196"/>
      <c r="L159" s="218">
        <v>59.45</v>
      </c>
      <c r="M159" s="212"/>
      <c r="N159" s="199"/>
      <c r="Z159" s="193"/>
      <c r="AA159" s="200"/>
      <c r="AF159" s="200" t="s">
        <v>398</v>
      </c>
    </row>
    <row r="160" spans="1:33" s="108" customFormat="1" ht="56.25" customHeight="1">
      <c r="A160" s="194" t="s">
        <v>545</v>
      </c>
      <c r="B160" s="195" t="s">
        <v>2995</v>
      </c>
      <c r="C160" s="1145" t="s">
        <v>2996</v>
      </c>
      <c r="D160" s="1145"/>
      <c r="E160" s="1145"/>
      <c r="F160" s="196" t="s">
        <v>481</v>
      </c>
      <c r="G160" s="196"/>
      <c r="H160" s="196"/>
      <c r="I160" s="247">
        <v>0.06</v>
      </c>
      <c r="J160" s="198"/>
      <c r="K160" s="196"/>
      <c r="L160" s="198"/>
      <c r="M160" s="196"/>
      <c r="N160" s="199"/>
      <c r="Z160" s="193"/>
      <c r="AA160" s="200" t="s">
        <v>2996</v>
      </c>
      <c r="AF160" s="200"/>
    </row>
    <row r="161" spans="1:34" s="108" customFormat="1" ht="12" customHeight="1">
      <c r="A161" s="201"/>
      <c r="B161" s="202"/>
      <c r="C161" s="1141" t="s">
        <v>1874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F161" s="200"/>
      <c r="AH161" s="109" t="s">
        <v>1874</v>
      </c>
    </row>
    <row r="162" spans="1:34" s="108" customFormat="1" ht="33.75" customHeight="1">
      <c r="A162" s="203"/>
      <c r="B162" s="204" t="s">
        <v>385</v>
      </c>
      <c r="C162" s="1141" t="s">
        <v>386</v>
      </c>
      <c r="D162" s="1141"/>
      <c r="E162" s="1141"/>
      <c r="F162" s="1141"/>
      <c r="G162" s="1141"/>
      <c r="H162" s="1141"/>
      <c r="I162" s="1141"/>
      <c r="J162" s="1141"/>
      <c r="K162" s="1141"/>
      <c r="L162" s="1141"/>
      <c r="M162" s="1141"/>
      <c r="N162" s="1146"/>
      <c r="Z162" s="193"/>
      <c r="AA162" s="200"/>
      <c r="AB162" s="109" t="s">
        <v>386</v>
      </c>
      <c r="AF162" s="200"/>
    </row>
    <row r="163" spans="1:34" s="108" customFormat="1" ht="12">
      <c r="A163" s="205"/>
      <c r="B163" s="206">
        <v>1</v>
      </c>
      <c r="C163" s="1141" t="s">
        <v>446</v>
      </c>
      <c r="D163" s="1141"/>
      <c r="E163" s="1141"/>
      <c r="F163" s="207"/>
      <c r="G163" s="207"/>
      <c r="H163" s="207"/>
      <c r="I163" s="207"/>
      <c r="J163" s="208">
        <v>117.59</v>
      </c>
      <c r="K163" s="209">
        <v>1.25</v>
      </c>
      <c r="L163" s="208">
        <v>8.82</v>
      </c>
      <c r="M163" s="207"/>
      <c r="N163" s="210"/>
      <c r="Z163" s="193"/>
      <c r="AA163" s="200"/>
      <c r="AC163" s="109" t="s">
        <v>446</v>
      </c>
      <c r="AF163" s="200"/>
    </row>
    <row r="164" spans="1:34" s="108" customFormat="1" ht="12">
      <c r="A164" s="205"/>
      <c r="B164" s="206">
        <v>2</v>
      </c>
      <c r="C164" s="1141" t="s">
        <v>387</v>
      </c>
      <c r="D164" s="1141"/>
      <c r="E164" s="1141"/>
      <c r="F164" s="207"/>
      <c r="G164" s="207"/>
      <c r="H164" s="207"/>
      <c r="I164" s="207"/>
      <c r="J164" s="208">
        <v>43.35</v>
      </c>
      <c r="K164" s="209">
        <v>1.25</v>
      </c>
      <c r="L164" s="208">
        <v>3.25</v>
      </c>
      <c r="M164" s="207"/>
      <c r="N164" s="210"/>
      <c r="Z164" s="193"/>
      <c r="AA164" s="200"/>
      <c r="AC164" s="109" t="s">
        <v>387</v>
      </c>
      <c r="AF164" s="200"/>
    </row>
    <row r="165" spans="1:34" s="108" customFormat="1" ht="12">
      <c r="A165" s="205"/>
      <c r="B165" s="206">
        <v>3</v>
      </c>
      <c r="C165" s="1141" t="s">
        <v>388</v>
      </c>
      <c r="D165" s="1141"/>
      <c r="E165" s="1141"/>
      <c r="F165" s="207"/>
      <c r="G165" s="207"/>
      <c r="H165" s="207"/>
      <c r="I165" s="207"/>
      <c r="J165" s="208">
        <v>0.97</v>
      </c>
      <c r="K165" s="209">
        <v>1.25</v>
      </c>
      <c r="L165" s="208">
        <v>7.0000000000000007E-2</v>
      </c>
      <c r="M165" s="207"/>
      <c r="N165" s="210"/>
      <c r="Z165" s="193"/>
      <c r="AA165" s="200"/>
      <c r="AC165" s="109" t="s">
        <v>388</v>
      </c>
      <c r="AF165" s="200"/>
    </row>
    <row r="166" spans="1:34" s="108" customFormat="1" ht="12">
      <c r="A166" s="205"/>
      <c r="B166" s="206">
        <v>4</v>
      </c>
      <c r="C166" s="1141" t="s">
        <v>447</v>
      </c>
      <c r="D166" s="1141"/>
      <c r="E166" s="1141"/>
      <c r="F166" s="207"/>
      <c r="G166" s="207"/>
      <c r="H166" s="207"/>
      <c r="I166" s="207"/>
      <c r="J166" s="208">
        <v>62.59</v>
      </c>
      <c r="K166" s="207"/>
      <c r="L166" s="208">
        <v>3.76</v>
      </c>
      <c r="M166" s="207"/>
      <c r="N166" s="210"/>
      <c r="Z166" s="193"/>
      <c r="AA166" s="200"/>
      <c r="AC166" s="109" t="s">
        <v>447</v>
      </c>
      <c r="AF166" s="200"/>
    </row>
    <row r="167" spans="1:34" s="108" customFormat="1" ht="12">
      <c r="A167" s="205"/>
      <c r="B167" s="204"/>
      <c r="C167" s="1141" t="s">
        <v>448</v>
      </c>
      <c r="D167" s="1141"/>
      <c r="E167" s="1141"/>
      <c r="F167" s="207" t="s">
        <v>390</v>
      </c>
      <c r="G167" s="209">
        <v>12.51</v>
      </c>
      <c r="H167" s="209">
        <v>1.25</v>
      </c>
      <c r="I167" s="252">
        <v>0.93825000000000003</v>
      </c>
      <c r="J167" s="204"/>
      <c r="K167" s="207"/>
      <c r="L167" s="204"/>
      <c r="M167" s="207"/>
      <c r="N167" s="210"/>
      <c r="Z167" s="193"/>
      <c r="AA167" s="200"/>
      <c r="AD167" s="109" t="s">
        <v>448</v>
      </c>
      <c r="AF167" s="200"/>
    </row>
    <row r="168" spans="1:34" s="108" customFormat="1" ht="12">
      <c r="A168" s="205"/>
      <c r="B168" s="204"/>
      <c r="C168" s="1141" t="s">
        <v>389</v>
      </c>
      <c r="D168" s="1141"/>
      <c r="E168" s="1141"/>
      <c r="F168" s="207" t="s">
        <v>390</v>
      </c>
      <c r="G168" s="209">
        <v>0.08</v>
      </c>
      <c r="H168" s="209">
        <v>1.25</v>
      </c>
      <c r="I168" s="254">
        <v>6.0000000000000001E-3</v>
      </c>
      <c r="J168" s="204"/>
      <c r="K168" s="207"/>
      <c r="L168" s="204"/>
      <c r="M168" s="207"/>
      <c r="N168" s="210"/>
      <c r="Z168" s="193"/>
      <c r="AA168" s="200"/>
      <c r="AD168" s="109" t="s">
        <v>389</v>
      </c>
      <c r="AF168" s="200"/>
    </row>
    <row r="169" spans="1:34" s="108" customFormat="1" ht="12" customHeight="1">
      <c r="A169" s="205"/>
      <c r="B169" s="204"/>
      <c r="C169" s="1150" t="s">
        <v>391</v>
      </c>
      <c r="D169" s="1150"/>
      <c r="E169" s="1150"/>
      <c r="F169" s="212"/>
      <c r="G169" s="212"/>
      <c r="H169" s="212"/>
      <c r="I169" s="212"/>
      <c r="J169" s="213">
        <v>223.53</v>
      </c>
      <c r="K169" s="212"/>
      <c r="L169" s="213">
        <v>15.83</v>
      </c>
      <c r="M169" s="212"/>
      <c r="N169" s="214"/>
      <c r="Z169" s="193"/>
      <c r="AA169" s="200"/>
      <c r="AE169" s="109" t="s">
        <v>391</v>
      </c>
      <c r="AF169" s="200"/>
    </row>
    <row r="170" spans="1:34" s="108" customFormat="1" ht="12">
      <c r="A170" s="205"/>
      <c r="B170" s="204"/>
      <c r="C170" s="1141" t="s">
        <v>392</v>
      </c>
      <c r="D170" s="1141"/>
      <c r="E170" s="1141"/>
      <c r="F170" s="207"/>
      <c r="G170" s="207"/>
      <c r="H170" s="207"/>
      <c r="I170" s="207"/>
      <c r="J170" s="204"/>
      <c r="K170" s="207"/>
      <c r="L170" s="208">
        <v>8.89</v>
      </c>
      <c r="M170" s="207"/>
      <c r="N170" s="210"/>
      <c r="Z170" s="193"/>
      <c r="AA170" s="200"/>
      <c r="AD170" s="109" t="s">
        <v>392</v>
      </c>
      <c r="AF170" s="200"/>
    </row>
    <row r="171" spans="1:34" s="108" customFormat="1" ht="45" customHeight="1">
      <c r="A171" s="205"/>
      <c r="B171" s="204" t="s">
        <v>1671</v>
      </c>
      <c r="C171" s="1141" t="s">
        <v>1672</v>
      </c>
      <c r="D171" s="1141"/>
      <c r="E171" s="1141"/>
      <c r="F171" s="207" t="s">
        <v>395</v>
      </c>
      <c r="G171" s="215">
        <v>121</v>
      </c>
      <c r="H171" s="207"/>
      <c r="I171" s="215">
        <v>121</v>
      </c>
      <c r="J171" s="204"/>
      <c r="K171" s="207"/>
      <c r="L171" s="208">
        <v>10.76</v>
      </c>
      <c r="M171" s="207"/>
      <c r="N171" s="210"/>
      <c r="Z171" s="193"/>
      <c r="AA171" s="200"/>
      <c r="AD171" s="109" t="s">
        <v>1672</v>
      </c>
      <c r="AF171" s="200"/>
    </row>
    <row r="172" spans="1:34" s="108" customFormat="1" ht="45" customHeight="1">
      <c r="A172" s="205"/>
      <c r="B172" s="204" t="s">
        <v>1673</v>
      </c>
      <c r="C172" s="1141" t="s">
        <v>1674</v>
      </c>
      <c r="D172" s="1141"/>
      <c r="E172" s="1141"/>
      <c r="F172" s="207" t="s">
        <v>395</v>
      </c>
      <c r="G172" s="215">
        <v>72</v>
      </c>
      <c r="H172" s="207"/>
      <c r="I172" s="215">
        <v>72</v>
      </c>
      <c r="J172" s="204"/>
      <c r="K172" s="207"/>
      <c r="L172" s="208">
        <v>6.4</v>
      </c>
      <c r="M172" s="207"/>
      <c r="N172" s="210"/>
      <c r="Z172" s="193"/>
      <c r="AA172" s="200"/>
      <c r="AD172" s="109" t="s">
        <v>1674</v>
      </c>
      <c r="AF172" s="200"/>
    </row>
    <row r="173" spans="1:34" s="108" customFormat="1" ht="12" customHeight="1">
      <c r="A173" s="216"/>
      <c r="B173" s="217"/>
      <c r="C173" s="1145" t="s">
        <v>398</v>
      </c>
      <c r="D173" s="1145"/>
      <c r="E173" s="1145"/>
      <c r="F173" s="196"/>
      <c r="G173" s="196"/>
      <c r="H173" s="196"/>
      <c r="I173" s="196"/>
      <c r="J173" s="198"/>
      <c r="K173" s="196"/>
      <c r="L173" s="218">
        <v>32.99</v>
      </c>
      <c r="M173" s="212"/>
      <c r="N173" s="199"/>
      <c r="Z173" s="193"/>
      <c r="AA173" s="200"/>
      <c r="AF173" s="200" t="s">
        <v>398</v>
      </c>
    </row>
    <row r="174" spans="1:34" s="108" customFormat="1" ht="78.75" customHeight="1">
      <c r="A174" s="194" t="s">
        <v>546</v>
      </c>
      <c r="B174" s="195" t="s">
        <v>2997</v>
      </c>
      <c r="C174" s="1145" t="s">
        <v>2998</v>
      </c>
      <c r="D174" s="1145"/>
      <c r="E174" s="1145"/>
      <c r="F174" s="196" t="s">
        <v>891</v>
      </c>
      <c r="G174" s="196"/>
      <c r="H174" s="196"/>
      <c r="I174" s="247">
        <v>6.15</v>
      </c>
      <c r="J174" s="218">
        <v>35.25</v>
      </c>
      <c r="K174" s="196"/>
      <c r="L174" s="218">
        <v>216.79</v>
      </c>
      <c r="M174" s="196"/>
      <c r="N174" s="199"/>
      <c r="Z174" s="193"/>
      <c r="AA174" s="200" t="s">
        <v>2998</v>
      </c>
      <c r="AF174" s="200"/>
    </row>
    <row r="175" spans="1:34" s="108" customFormat="1" ht="12" customHeight="1">
      <c r="A175" s="216"/>
      <c r="B175" s="217"/>
      <c r="C175" s="1141" t="s">
        <v>409</v>
      </c>
      <c r="D175" s="1141"/>
      <c r="E175" s="1141"/>
      <c r="F175" s="1141"/>
      <c r="G175" s="1141"/>
      <c r="H175" s="1141"/>
      <c r="I175" s="1141"/>
      <c r="J175" s="1141"/>
      <c r="K175" s="1141"/>
      <c r="L175" s="1141"/>
      <c r="M175" s="1141"/>
      <c r="N175" s="1146"/>
      <c r="Z175" s="193"/>
      <c r="AA175" s="200"/>
      <c r="AF175" s="200"/>
      <c r="AG175" s="109" t="s">
        <v>409</v>
      </c>
    </row>
    <row r="176" spans="1:34" s="108" customFormat="1" ht="12" customHeight="1">
      <c r="A176" s="216"/>
      <c r="B176" s="217"/>
      <c r="C176" s="1145" t="s">
        <v>398</v>
      </c>
      <c r="D176" s="1145"/>
      <c r="E176" s="1145"/>
      <c r="F176" s="196"/>
      <c r="G176" s="196"/>
      <c r="H176" s="196"/>
      <c r="I176" s="196"/>
      <c r="J176" s="198"/>
      <c r="K176" s="196"/>
      <c r="L176" s="218">
        <v>216.79</v>
      </c>
      <c r="M176" s="212"/>
      <c r="N176" s="199"/>
      <c r="Z176" s="193"/>
      <c r="AA176" s="200"/>
      <c r="AF176" s="200" t="s">
        <v>398</v>
      </c>
    </row>
    <row r="177" spans="1:34" s="108" customFormat="1" ht="33.75" customHeight="1">
      <c r="A177" s="194" t="s">
        <v>554</v>
      </c>
      <c r="B177" s="195" t="s">
        <v>1719</v>
      </c>
      <c r="C177" s="1145" t="s">
        <v>2999</v>
      </c>
      <c r="D177" s="1145"/>
      <c r="E177" s="1145"/>
      <c r="F177" s="196" t="s">
        <v>486</v>
      </c>
      <c r="G177" s="196"/>
      <c r="H177" s="196"/>
      <c r="I177" s="251">
        <v>1</v>
      </c>
      <c r="J177" s="218">
        <v>3.24</v>
      </c>
      <c r="K177" s="196"/>
      <c r="L177" s="218">
        <v>3.24</v>
      </c>
      <c r="M177" s="196"/>
      <c r="N177" s="199"/>
      <c r="Z177" s="193"/>
      <c r="AA177" s="200" t="s">
        <v>2999</v>
      </c>
      <c r="AF177" s="200"/>
    </row>
    <row r="178" spans="1:34" s="108" customFormat="1" ht="12" customHeight="1">
      <c r="A178" s="216"/>
      <c r="B178" s="217"/>
      <c r="C178" s="1141" t="s">
        <v>409</v>
      </c>
      <c r="D178" s="1141"/>
      <c r="E178" s="1141"/>
      <c r="F178" s="1141"/>
      <c r="G178" s="1141"/>
      <c r="H178" s="1141"/>
      <c r="I178" s="1141"/>
      <c r="J178" s="1141"/>
      <c r="K178" s="1141"/>
      <c r="L178" s="1141"/>
      <c r="M178" s="1141"/>
      <c r="N178" s="1146"/>
      <c r="Z178" s="193"/>
      <c r="AA178" s="200"/>
      <c r="AF178" s="200"/>
      <c r="AG178" s="109" t="s">
        <v>409</v>
      </c>
    </row>
    <row r="179" spans="1:34" s="108" customFormat="1" ht="12" customHeight="1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18">
        <v>3.24</v>
      </c>
      <c r="M179" s="212"/>
      <c r="N179" s="199"/>
      <c r="Z179" s="193"/>
      <c r="AA179" s="200"/>
      <c r="AF179" s="200" t="s">
        <v>398</v>
      </c>
    </row>
    <row r="180" spans="1:34" s="108" customFormat="1" ht="22.5" customHeight="1">
      <c r="A180" s="194" t="s">
        <v>557</v>
      </c>
      <c r="B180" s="195" t="s">
        <v>3000</v>
      </c>
      <c r="C180" s="1145" t="s">
        <v>3001</v>
      </c>
      <c r="D180" s="1145"/>
      <c r="E180" s="1145"/>
      <c r="F180" s="196" t="s">
        <v>486</v>
      </c>
      <c r="G180" s="196"/>
      <c r="H180" s="196"/>
      <c r="I180" s="251">
        <v>2</v>
      </c>
      <c r="J180" s="218">
        <v>2.74</v>
      </c>
      <c r="K180" s="196"/>
      <c r="L180" s="218">
        <v>5.48</v>
      </c>
      <c r="M180" s="196"/>
      <c r="N180" s="199"/>
      <c r="Z180" s="193"/>
      <c r="AA180" s="200" t="s">
        <v>3001</v>
      </c>
      <c r="AF180" s="200"/>
    </row>
    <row r="181" spans="1:34" s="108" customFormat="1" ht="12" customHeight="1">
      <c r="A181" s="216"/>
      <c r="B181" s="217"/>
      <c r="C181" s="1141" t="s">
        <v>409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F181" s="200"/>
      <c r="AG181" s="109" t="s">
        <v>409</v>
      </c>
    </row>
    <row r="182" spans="1:34" s="108" customFormat="1" ht="12" customHeight="1">
      <c r="A182" s="216"/>
      <c r="B182" s="217"/>
      <c r="C182" s="1145" t="s">
        <v>398</v>
      </c>
      <c r="D182" s="1145"/>
      <c r="E182" s="1145"/>
      <c r="F182" s="196"/>
      <c r="G182" s="196"/>
      <c r="H182" s="196"/>
      <c r="I182" s="196"/>
      <c r="J182" s="198"/>
      <c r="K182" s="196"/>
      <c r="L182" s="218">
        <v>5.48</v>
      </c>
      <c r="M182" s="212"/>
      <c r="N182" s="199"/>
      <c r="Z182" s="193"/>
      <c r="AA182" s="200"/>
      <c r="AF182" s="200" t="s">
        <v>398</v>
      </c>
    </row>
    <row r="183" spans="1:34" s="108" customFormat="1" ht="33.75" customHeight="1">
      <c r="A183" s="194" t="s">
        <v>559</v>
      </c>
      <c r="B183" s="195" t="s">
        <v>3002</v>
      </c>
      <c r="C183" s="1145" t="s">
        <v>3003</v>
      </c>
      <c r="D183" s="1145"/>
      <c r="E183" s="1145"/>
      <c r="F183" s="196" t="s">
        <v>486</v>
      </c>
      <c r="G183" s="196"/>
      <c r="H183" s="196"/>
      <c r="I183" s="251">
        <v>1</v>
      </c>
      <c r="J183" s="218">
        <v>2.5099999999999998</v>
      </c>
      <c r="K183" s="196"/>
      <c r="L183" s="218">
        <v>2.5099999999999998</v>
      </c>
      <c r="M183" s="196"/>
      <c r="N183" s="199"/>
      <c r="Z183" s="193"/>
      <c r="AA183" s="200" t="s">
        <v>3003</v>
      </c>
      <c r="AF183" s="200"/>
    </row>
    <row r="184" spans="1:34" s="108" customFormat="1" ht="12" customHeight="1">
      <c r="A184" s="216"/>
      <c r="B184" s="217"/>
      <c r="C184" s="1141" t="s">
        <v>409</v>
      </c>
      <c r="D184" s="1141"/>
      <c r="E184" s="1141"/>
      <c r="F184" s="1141"/>
      <c r="G184" s="1141"/>
      <c r="H184" s="1141"/>
      <c r="I184" s="1141"/>
      <c r="J184" s="1141"/>
      <c r="K184" s="1141"/>
      <c r="L184" s="1141"/>
      <c r="M184" s="1141"/>
      <c r="N184" s="1146"/>
      <c r="Z184" s="193"/>
      <c r="AA184" s="200"/>
      <c r="AF184" s="200"/>
      <c r="AG184" s="109" t="s">
        <v>409</v>
      </c>
    </row>
    <row r="185" spans="1:34" s="108" customFormat="1" ht="12" customHeight="1">
      <c r="A185" s="216"/>
      <c r="B185" s="217"/>
      <c r="C185" s="1145" t="s">
        <v>398</v>
      </c>
      <c r="D185" s="1145"/>
      <c r="E185" s="1145"/>
      <c r="F185" s="196"/>
      <c r="G185" s="196"/>
      <c r="H185" s="196"/>
      <c r="I185" s="196"/>
      <c r="J185" s="198"/>
      <c r="K185" s="196"/>
      <c r="L185" s="218">
        <v>2.5099999999999998</v>
      </c>
      <c r="M185" s="212"/>
      <c r="N185" s="199"/>
      <c r="Z185" s="193"/>
      <c r="AA185" s="200"/>
      <c r="AF185" s="200" t="s">
        <v>398</v>
      </c>
    </row>
    <row r="186" spans="1:34" s="108" customFormat="1" ht="22.5" customHeight="1">
      <c r="A186" s="194" t="s">
        <v>561</v>
      </c>
      <c r="B186" s="195" t="s">
        <v>3004</v>
      </c>
      <c r="C186" s="1145" t="s">
        <v>3005</v>
      </c>
      <c r="D186" s="1145"/>
      <c r="E186" s="1145"/>
      <c r="F186" s="196" t="s">
        <v>486</v>
      </c>
      <c r="G186" s="196"/>
      <c r="H186" s="196"/>
      <c r="I186" s="251">
        <v>1</v>
      </c>
      <c r="J186" s="218">
        <v>84.56</v>
      </c>
      <c r="K186" s="196"/>
      <c r="L186" s="218">
        <v>84.56</v>
      </c>
      <c r="M186" s="196"/>
      <c r="N186" s="199"/>
      <c r="Z186" s="193"/>
      <c r="AA186" s="200" t="s">
        <v>3005</v>
      </c>
      <c r="AF186" s="200"/>
    </row>
    <row r="187" spans="1:34" s="108" customFormat="1" ht="12" customHeight="1">
      <c r="A187" s="216"/>
      <c r="B187" s="217"/>
      <c r="C187" s="1141" t="s">
        <v>409</v>
      </c>
      <c r="D187" s="1141"/>
      <c r="E187" s="1141"/>
      <c r="F187" s="1141"/>
      <c r="G187" s="1141"/>
      <c r="H187" s="1141"/>
      <c r="I187" s="1141"/>
      <c r="J187" s="1141"/>
      <c r="K187" s="1141"/>
      <c r="L187" s="1141"/>
      <c r="M187" s="1141"/>
      <c r="N187" s="1146"/>
      <c r="Z187" s="193"/>
      <c r="AA187" s="200"/>
      <c r="AF187" s="200"/>
      <c r="AG187" s="109" t="s">
        <v>409</v>
      </c>
    </row>
    <row r="188" spans="1:34" s="108" customFormat="1" ht="12" customHeight="1">
      <c r="A188" s="216"/>
      <c r="B188" s="217"/>
      <c r="C188" s="1145" t="s">
        <v>398</v>
      </c>
      <c r="D188" s="1145"/>
      <c r="E188" s="1145"/>
      <c r="F188" s="196"/>
      <c r="G188" s="196"/>
      <c r="H188" s="196"/>
      <c r="I188" s="196"/>
      <c r="J188" s="198"/>
      <c r="K188" s="196"/>
      <c r="L188" s="218">
        <v>84.56</v>
      </c>
      <c r="M188" s="212"/>
      <c r="N188" s="199"/>
      <c r="Z188" s="193"/>
      <c r="AA188" s="200"/>
      <c r="AF188" s="200" t="s">
        <v>398</v>
      </c>
    </row>
    <row r="189" spans="1:34" s="108" customFormat="1" ht="56.25" customHeight="1">
      <c r="A189" s="194" t="s">
        <v>564</v>
      </c>
      <c r="B189" s="195" t="s">
        <v>3006</v>
      </c>
      <c r="C189" s="1145" t="s">
        <v>3007</v>
      </c>
      <c r="D189" s="1145"/>
      <c r="E189" s="1145"/>
      <c r="F189" s="196" t="s">
        <v>481</v>
      </c>
      <c r="G189" s="196"/>
      <c r="H189" s="196"/>
      <c r="I189" s="223">
        <v>1.7000000000000001E-2</v>
      </c>
      <c r="J189" s="198"/>
      <c r="K189" s="196"/>
      <c r="L189" s="198"/>
      <c r="M189" s="196"/>
      <c r="N189" s="199"/>
      <c r="Z189" s="193"/>
      <c r="AA189" s="200" t="s">
        <v>3007</v>
      </c>
      <c r="AF189" s="200"/>
    </row>
    <row r="190" spans="1:34" s="108" customFormat="1" ht="12" customHeight="1">
      <c r="A190" s="201"/>
      <c r="B190" s="202"/>
      <c r="C190" s="1141" t="s">
        <v>3008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F190" s="200"/>
      <c r="AH190" s="109" t="s">
        <v>3008</v>
      </c>
    </row>
    <row r="191" spans="1:34" s="108" customFormat="1" ht="33.75" customHeight="1">
      <c r="A191" s="203"/>
      <c r="B191" s="204" t="s">
        <v>385</v>
      </c>
      <c r="C191" s="1141" t="s">
        <v>386</v>
      </c>
      <c r="D191" s="1141"/>
      <c r="E191" s="1141"/>
      <c r="F191" s="1141"/>
      <c r="G191" s="1141"/>
      <c r="H191" s="1141"/>
      <c r="I191" s="1141"/>
      <c r="J191" s="1141"/>
      <c r="K191" s="1141"/>
      <c r="L191" s="1141"/>
      <c r="M191" s="1141"/>
      <c r="N191" s="1146"/>
      <c r="Z191" s="193"/>
      <c r="AA191" s="200"/>
      <c r="AB191" s="109" t="s">
        <v>386</v>
      </c>
      <c r="AF191" s="200"/>
    </row>
    <row r="192" spans="1:34" s="108" customFormat="1" ht="12">
      <c r="A192" s="205"/>
      <c r="B192" s="206">
        <v>1</v>
      </c>
      <c r="C192" s="1141" t="s">
        <v>446</v>
      </c>
      <c r="D192" s="1141"/>
      <c r="E192" s="1141"/>
      <c r="F192" s="207"/>
      <c r="G192" s="207"/>
      <c r="H192" s="207"/>
      <c r="I192" s="207"/>
      <c r="J192" s="208">
        <v>112.05</v>
      </c>
      <c r="K192" s="209">
        <v>1.25</v>
      </c>
      <c r="L192" s="208">
        <v>2.38</v>
      </c>
      <c r="M192" s="207"/>
      <c r="N192" s="210"/>
      <c r="Z192" s="193"/>
      <c r="AA192" s="200"/>
      <c r="AC192" s="109" t="s">
        <v>446</v>
      </c>
      <c r="AF192" s="200"/>
    </row>
    <row r="193" spans="1:33" s="108" customFormat="1" ht="12">
      <c r="A193" s="205"/>
      <c r="B193" s="206">
        <v>2</v>
      </c>
      <c r="C193" s="1141" t="s">
        <v>387</v>
      </c>
      <c r="D193" s="1141"/>
      <c r="E193" s="1141"/>
      <c r="F193" s="207"/>
      <c r="G193" s="207"/>
      <c r="H193" s="207"/>
      <c r="I193" s="207"/>
      <c r="J193" s="208">
        <v>51.65</v>
      </c>
      <c r="K193" s="209">
        <v>1.25</v>
      </c>
      <c r="L193" s="208">
        <v>1.1000000000000001</v>
      </c>
      <c r="M193" s="207"/>
      <c r="N193" s="210"/>
      <c r="Z193" s="193"/>
      <c r="AA193" s="200"/>
      <c r="AC193" s="109" t="s">
        <v>387</v>
      </c>
      <c r="AF193" s="200"/>
    </row>
    <row r="194" spans="1:33" s="108" customFormat="1" ht="12">
      <c r="A194" s="205"/>
      <c r="B194" s="206">
        <v>3</v>
      </c>
      <c r="C194" s="1141" t="s">
        <v>388</v>
      </c>
      <c r="D194" s="1141"/>
      <c r="E194" s="1141"/>
      <c r="F194" s="207"/>
      <c r="G194" s="207"/>
      <c r="H194" s="207"/>
      <c r="I194" s="207"/>
      <c r="J194" s="208">
        <v>2.4</v>
      </c>
      <c r="K194" s="209">
        <v>1.25</v>
      </c>
      <c r="L194" s="208">
        <v>0.05</v>
      </c>
      <c r="M194" s="207"/>
      <c r="N194" s="210"/>
      <c r="Z194" s="193"/>
      <c r="AA194" s="200"/>
      <c r="AC194" s="109" t="s">
        <v>388</v>
      </c>
      <c r="AF194" s="200"/>
    </row>
    <row r="195" spans="1:33" s="108" customFormat="1" ht="12">
      <c r="A195" s="205"/>
      <c r="B195" s="206">
        <v>4</v>
      </c>
      <c r="C195" s="1141" t="s">
        <v>447</v>
      </c>
      <c r="D195" s="1141"/>
      <c r="E195" s="1141"/>
      <c r="F195" s="207"/>
      <c r="G195" s="207"/>
      <c r="H195" s="207"/>
      <c r="I195" s="207"/>
      <c r="J195" s="208">
        <v>49.28</v>
      </c>
      <c r="K195" s="207"/>
      <c r="L195" s="208">
        <v>0.84</v>
      </c>
      <c r="M195" s="207"/>
      <c r="N195" s="210"/>
      <c r="Z195" s="193"/>
      <c r="AA195" s="200"/>
      <c r="AC195" s="109" t="s">
        <v>447</v>
      </c>
      <c r="AF195" s="200"/>
    </row>
    <row r="196" spans="1:33" s="108" customFormat="1" ht="12">
      <c r="A196" s="205"/>
      <c r="B196" s="204"/>
      <c r="C196" s="1141" t="s">
        <v>448</v>
      </c>
      <c r="D196" s="1141"/>
      <c r="E196" s="1141"/>
      <c r="F196" s="207" t="s">
        <v>390</v>
      </c>
      <c r="G196" s="209">
        <v>11.92</v>
      </c>
      <c r="H196" s="209">
        <v>1.25</v>
      </c>
      <c r="I196" s="250">
        <v>0.25330000000000003</v>
      </c>
      <c r="J196" s="204"/>
      <c r="K196" s="207"/>
      <c r="L196" s="204"/>
      <c r="M196" s="207"/>
      <c r="N196" s="210"/>
      <c r="Z196" s="193"/>
      <c r="AA196" s="200"/>
      <c r="AD196" s="109" t="s">
        <v>448</v>
      </c>
      <c r="AF196" s="200"/>
    </row>
    <row r="197" spans="1:33" s="108" customFormat="1" ht="12">
      <c r="A197" s="205"/>
      <c r="B197" s="204"/>
      <c r="C197" s="1141" t="s">
        <v>389</v>
      </c>
      <c r="D197" s="1141"/>
      <c r="E197" s="1141"/>
      <c r="F197" s="207" t="s">
        <v>390</v>
      </c>
      <c r="G197" s="248">
        <v>0.2</v>
      </c>
      <c r="H197" s="209">
        <v>1.25</v>
      </c>
      <c r="I197" s="252">
        <v>4.2500000000000003E-3</v>
      </c>
      <c r="J197" s="204"/>
      <c r="K197" s="207"/>
      <c r="L197" s="204"/>
      <c r="M197" s="207"/>
      <c r="N197" s="210"/>
      <c r="Z197" s="193"/>
      <c r="AA197" s="200"/>
      <c r="AD197" s="109" t="s">
        <v>389</v>
      </c>
      <c r="AF197" s="200"/>
    </row>
    <row r="198" spans="1:33" s="108" customFormat="1" ht="12" customHeight="1">
      <c r="A198" s="205"/>
      <c r="B198" s="204"/>
      <c r="C198" s="1150" t="s">
        <v>391</v>
      </c>
      <c r="D198" s="1150"/>
      <c r="E198" s="1150"/>
      <c r="F198" s="212"/>
      <c r="G198" s="212"/>
      <c r="H198" s="212"/>
      <c r="I198" s="212"/>
      <c r="J198" s="213">
        <v>212.98</v>
      </c>
      <c r="K198" s="212"/>
      <c r="L198" s="213">
        <v>4.32</v>
      </c>
      <c r="M198" s="212"/>
      <c r="N198" s="214"/>
      <c r="Z198" s="193"/>
      <c r="AA198" s="200"/>
      <c r="AE198" s="109" t="s">
        <v>391</v>
      </c>
      <c r="AF198" s="200"/>
    </row>
    <row r="199" spans="1:33" s="108" customFormat="1" ht="12">
      <c r="A199" s="205"/>
      <c r="B199" s="204"/>
      <c r="C199" s="1141" t="s">
        <v>392</v>
      </c>
      <c r="D199" s="1141"/>
      <c r="E199" s="1141"/>
      <c r="F199" s="207"/>
      <c r="G199" s="207"/>
      <c r="H199" s="207"/>
      <c r="I199" s="207"/>
      <c r="J199" s="204"/>
      <c r="K199" s="207"/>
      <c r="L199" s="208">
        <v>2.4300000000000002</v>
      </c>
      <c r="M199" s="207"/>
      <c r="N199" s="210"/>
      <c r="Z199" s="193"/>
      <c r="AA199" s="200"/>
      <c r="AD199" s="109" t="s">
        <v>392</v>
      </c>
      <c r="AF199" s="200"/>
    </row>
    <row r="200" spans="1:33" s="108" customFormat="1" ht="45" customHeight="1">
      <c r="A200" s="205"/>
      <c r="B200" s="204" t="s">
        <v>1671</v>
      </c>
      <c r="C200" s="1141" t="s">
        <v>1672</v>
      </c>
      <c r="D200" s="1141"/>
      <c r="E200" s="1141"/>
      <c r="F200" s="207" t="s">
        <v>395</v>
      </c>
      <c r="G200" s="215">
        <v>121</v>
      </c>
      <c r="H200" s="207"/>
      <c r="I200" s="215">
        <v>121</v>
      </c>
      <c r="J200" s="204"/>
      <c r="K200" s="207"/>
      <c r="L200" s="208">
        <v>2.94</v>
      </c>
      <c r="M200" s="207"/>
      <c r="N200" s="210"/>
      <c r="Z200" s="193"/>
      <c r="AA200" s="200"/>
      <c r="AD200" s="109" t="s">
        <v>1672</v>
      </c>
      <c r="AF200" s="200"/>
    </row>
    <row r="201" spans="1:33" s="108" customFormat="1" ht="45" customHeight="1">
      <c r="A201" s="205"/>
      <c r="B201" s="204" t="s">
        <v>1673</v>
      </c>
      <c r="C201" s="1141" t="s">
        <v>1674</v>
      </c>
      <c r="D201" s="1141"/>
      <c r="E201" s="1141"/>
      <c r="F201" s="207" t="s">
        <v>395</v>
      </c>
      <c r="G201" s="215">
        <v>72</v>
      </c>
      <c r="H201" s="207"/>
      <c r="I201" s="215">
        <v>72</v>
      </c>
      <c r="J201" s="204"/>
      <c r="K201" s="207"/>
      <c r="L201" s="208">
        <v>1.75</v>
      </c>
      <c r="M201" s="207"/>
      <c r="N201" s="210"/>
      <c r="Z201" s="193"/>
      <c r="AA201" s="200"/>
      <c r="AD201" s="109" t="s">
        <v>1674</v>
      </c>
      <c r="AF201" s="200"/>
    </row>
    <row r="202" spans="1:33" s="108" customFormat="1" ht="12" customHeight="1">
      <c r="A202" s="216"/>
      <c r="B202" s="217"/>
      <c r="C202" s="1145" t="s">
        <v>398</v>
      </c>
      <c r="D202" s="1145"/>
      <c r="E202" s="1145"/>
      <c r="F202" s="196"/>
      <c r="G202" s="196"/>
      <c r="H202" s="196"/>
      <c r="I202" s="196"/>
      <c r="J202" s="198"/>
      <c r="K202" s="196"/>
      <c r="L202" s="218">
        <v>9.01</v>
      </c>
      <c r="M202" s="212"/>
      <c r="N202" s="199"/>
      <c r="Z202" s="193"/>
      <c r="AA202" s="200"/>
      <c r="AF202" s="200" t="s">
        <v>398</v>
      </c>
    </row>
    <row r="203" spans="1:33" s="108" customFormat="1" ht="78.75" customHeight="1">
      <c r="A203" s="194" t="s">
        <v>567</v>
      </c>
      <c r="B203" s="195" t="s">
        <v>3009</v>
      </c>
      <c r="C203" s="1145" t="s">
        <v>3010</v>
      </c>
      <c r="D203" s="1145"/>
      <c r="E203" s="1145"/>
      <c r="F203" s="196" t="s">
        <v>891</v>
      </c>
      <c r="G203" s="196"/>
      <c r="H203" s="196"/>
      <c r="I203" s="197">
        <v>1.7424999999999999</v>
      </c>
      <c r="J203" s="218">
        <v>80.650000000000006</v>
      </c>
      <c r="K203" s="196"/>
      <c r="L203" s="218">
        <v>140.53</v>
      </c>
      <c r="M203" s="196"/>
      <c r="N203" s="199"/>
      <c r="Z203" s="193"/>
      <c r="AA203" s="200" t="s">
        <v>3010</v>
      </c>
      <c r="AF203" s="200"/>
    </row>
    <row r="204" spans="1:33" s="108" customFormat="1" ht="12" customHeight="1">
      <c r="A204" s="216"/>
      <c r="B204" s="217"/>
      <c r="C204" s="1141" t="s">
        <v>409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  <c r="Z204" s="193"/>
      <c r="AA204" s="200"/>
      <c r="AF204" s="200"/>
      <c r="AG204" s="109" t="s">
        <v>409</v>
      </c>
    </row>
    <row r="205" spans="1:33" s="108" customFormat="1" ht="12" customHeight="1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140.53</v>
      </c>
      <c r="M205" s="212"/>
      <c r="N205" s="199"/>
      <c r="Z205" s="193"/>
      <c r="AA205" s="200"/>
      <c r="AF205" s="200" t="s">
        <v>398</v>
      </c>
    </row>
    <row r="206" spans="1:33" s="108" customFormat="1" ht="22.5" customHeight="1">
      <c r="A206" s="194" t="s">
        <v>571</v>
      </c>
      <c r="B206" s="195" t="s">
        <v>3011</v>
      </c>
      <c r="C206" s="1145" t="s">
        <v>3012</v>
      </c>
      <c r="D206" s="1145"/>
      <c r="E206" s="1145"/>
      <c r="F206" s="196" t="s">
        <v>486</v>
      </c>
      <c r="G206" s="196"/>
      <c r="H206" s="196"/>
      <c r="I206" s="251">
        <v>2</v>
      </c>
      <c r="J206" s="218">
        <v>8.74</v>
      </c>
      <c r="K206" s="196"/>
      <c r="L206" s="218">
        <v>17.48</v>
      </c>
      <c r="M206" s="196"/>
      <c r="N206" s="199"/>
      <c r="Z206" s="193"/>
      <c r="AA206" s="200" t="s">
        <v>3012</v>
      </c>
      <c r="AF206" s="200"/>
    </row>
    <row r="207" spans="1:33" s="108" customFormat="1" ht="12" customHeight="1">
      <c r="A207" s="216"/>
      <c r="B207" s="217"/>
      <c r="C207" s="1141" t="s">
        <v>409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F207" s="200"/>
      <c r="AG207" s="109" t="s">
        <v>409</v>
      </c>
    </row>
    <row r="208" spans="1:33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17.48</v>
      </c>
      <c r="M208" s="212"/>
      <c r="N208" s="199"/>
      <c r="Z208" s="193"/>
      <c r="AA208" s="200"/>
      <c r="AF208" s="200" t="s">
        <v>398</v>
      </c>
    </row>
    <row r="209" spans="1:33" s="108" customFormat="1" ht="22.5" customHeight="1">
      <c r="A209" s="194" t="s">
        <v>572</v>
      </c>
      <c r="B209" s="195" t="s">
        <v>3013</v>
      </c>
      <c r="C209" s="1145" t="s">
        <v>3014</v>
      </c>
      <c r="D209" s="1145"/>
      <c r="E209" s="1145"/>
      <c r="F209" s="196" t="s">
        <v>486</v>
      </c>
      <c r="G209" s="196"/>
      <c r="H209" s="196"/>
      <c r="I209" s="251">
        <v>3</v>
      </c>
      <c r="J209" s="218">
        <v>10.61</v>
      </c>
      <c r="K209" s="196"/>
      <c r="L209" s="218">
        <v>31.83</v>
      </c>
      <c r="M209" s="196"/>
      <c r="N209" s="199"/>
      <c r="Z209" s="193"/>
      <c r="AA209" s="200" t="s">
        <v>3014</v>
      </c>
      <c r="AF209" s="200"/>
    </row>
    <row r="210" spans="1:33" s="108" customFormat="1" ht="12" customHeight="1">
      <c r="A210" s="216"/>
      <c r="B210" s="217"/>
      <c r="C210" s="1141" t="s">
        <v>409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F210" s="200"/>
      <c r="AG210" s="109" t="s">
        <v>409</v>
      </c>
    </row>
    <row r="211" spans="1:33" s="108" customFormat="1" ht="12" customHeight="1">
      <c r="A211" s="216"/>
      <c r="B211" s="217"/>
      <c r="C211" s="1145" t="s">
        <v>398</v>
      </c>
      <c r="D211" s="1145"/>
      <c r="E211" s="1145"/>
      <c r="F211" s="196"/>
      <c r="G211" s="196"/>
      <c r="H211" s="196"/>
      <c r="I211" s="196"/>
      <c r="J211" s="198"/>
      <c r="K211" s="196"/>
      <c r="L211" s="218">
        <v>31.83</v>
      </c>
      <c r="M211" s="212"/>
      <c r="N211" s="199"/>
      <c r="Z211" s="193"/>
      <c r="AA211" s="200"/>
      <c r="AF211" s="200" t="s">
        <v>398</v>
      </c>
    </row>
    <row r="212" spans="1:33" s="108" customFormat="1" ht="33.75" customHeight="1">
      <c r="A212" s="194" t="s">
        <v>580</v>
      </c>
      <c r="B212" s="195" t="s">
        <v>1725</v>
      </c>
      <c r="C212" s="1145" t="s">
        <v>1726</v>
      </c>
      <c r="D212" s="1145"/>
      <c r="E212" s="1145"/>
      <c r="F212" s="196" t="s">
        <v>486</v>
      </c>
      <c r="G212" s="196"/>
      <c r="H212" s="196"/>
      <c r="I212" s="251">
        <v>2</v>
      </c>
      <c r="J212" s="218">
        <v>6.34</v>
      </c>
      <c r="K212" s="196"/>
      <c r="L212" s="218">
        <v>12.68</v>
      </c>
      <c r="M212" s="196"/>
      <c r="N212" s="199"/>
      <c r="Z212" s="193"/>
      <c r="AA212" s="200" t="s">
        <v>1726</v>
      </c>
      <c r="AF212" s="200"/>
    </row>
    <row r="213" spans="1:33" s="108" customFormat="1" ht="12" customHeight="1">
      <c r="A213" s="216"/>
      <c r="B213" s="217"/>
      <c r="C213" s="1141" t="s">
        <v>409</v>
      </c>
      <c r="D213" s="1141"/>
      <c r="E213" s="1141"/>
      <c r="F213" s="1141"/>
      <c r="G213" s="1141"/>
      <c r="H213" s="1141"/>
      <c r="I213" s="1141"/>
      <c r="J213" s="1141"/>
      <c r="K213" s="1141"/>
      <c r="L213" s="1141"/>
      <c r="M213" s="1141"/>
      <c r="N213" s="1146"/>
      <c r="Z213" s="193"/>
      <c r="AA213" s="200"/>
      <c r="AF213" s="200"/>
      <c r="AG213" s="109" t="s">
        <v>409</v>
      </c>
    </row>
    <row r="214" spans="1:33" s="108" customFormat="1" ht="12" customHeight="1">
      <c r="A214" s="216"/>
      <c r="B214" s="217"/>
      <c r="C214" s="1145" t="s">
        <v>398</v>
      </c>
      <c r="D214" s="1145"/>
      <c r="E214" s="1145"/>
      <c r="F214" s="196"/>
      <c r="G214" s="196"/>
      <c r="H214" s="196"/>
      <c r="I214" s="196"/>
      <c r="J214" s="198"/>
      <c r="K214" s="196"/>
      <c r="L214" s="218">
        <v>12.68</v>
      </c>
      <c r="M214" s="212"/>
      <c r="N214" s="199"/>
      <c r="Z214" s="193"/>
      <c r="AA214" s="200"/>
      <c r="AF214" s="200" t="s">
        <v>398</v>
      </c>
    </row>
    <row r="215" spans="1:33" s="108" customFormat="1" ht="33.75" customHeight="1">
      <c r="A215" s="194" t="s">
        <v>586</v>
      </c>
      <c r="B215" s="195" t="s">
        <v>3015</v>
      </c>
      <c r="C215" s="1145" t="s">
        <v>3016</v>
      </c>
      <c r="D215" s="1145"/>
      <c r="E215" s="1145"/>
      <c r="F215" s="196" t="s">
        <v>486</v>
      </c>
      <c r="G215" s="196"/>
      <c r="H215" s="196"/>
      <c r="I215" s="251">
        <v>1</v>
      </c>
      <c r="J215" s="218">
        <v>6.69</v>
      </c>
      <c r="K215" s="196"/>
      <c r="L215" s="218">
        <v>6.69</v>
      </c>
      <c r="M215" s="196"/>
      <c r="N215" s="199"/>
      <c r="Z215" s="193"/>
      <c r="AA215" s="200" t="s">
        <v>3016</v>
      </c>
      <c r="AF215" s="200"/>
    </row>
    <row r="216" spans="1:33" s="108" customFormat="1" ht="12" customHeight="1">
      <c r="A216" s="216"/>
      <c r="B216" s="217"/>
      <c r="C216" s="1141" t="s">
        <v>409</v>
      </c>
      <c r="D216" s="1141"/>
      <c r="E216" s="1141"/>
      <c r="F216" s="1141"/>
      <c r="G216" s="1141"/>
      <c r="H216" s="1141"/>
      <c r="I216" s="1141"/>
      <c r="J216" s="1141"/>
      <c r="K216" s="1141"/>
      <c r="L216" s="1141"/>
      <c r="M216" s="1141"/>
      <c r="N216" s="1146"/>
      <c r="Z216" s="193"/>
      <c r="AA216" s="200"/>
      <c r="AF216" s="200"/>
      <c r="AG216" s="109" t="s">
        <v>409</v>
      </c>
    </row>
    <row r="217" spans="1:33" s="108" customFormat="1" ht="12" customHeight="1">
      <c r="A217" s="216"/>
      <c r="B217" s="217"/>
      <c r="C217" s="1145" t="s">
        <v>398</v>
      </c>
      <c r="D217" s="1145"/>
      <c r="E217" s="1145"/>
      <c r="F217" s="196"/>
      <c r="G217" s="196"/>
      <c r="H217" s="196"/>
      <c r="I217" s="196"/>
      <c r="J217" s="198"/>
      <c r="K217" s="196"/>
      <c r="L217" s="218">
        <v>6.69</v>
      </c>
      <c r="M217" s="212"/>
      <c r="N217" s="199"/>
      <c r="Z217" s="193"/>
      <c r="AA217" s="200"/>
      <c r="AF217" s="200" t="s">
        <v>398</v>
      </c>
    </row>
    <row r="218" spans="1:33" s="108" customFormat="1" ht="22.5" customHeight="1">
      <c r="A218" s="194" t="s">
        <v>594</v>
      </c>
      <c r="B218" s="195" t="s">
        <v>3017</v>
      </c>
      <c r="C218" s="1145" t="s">
        <v>3018</v>
      </c>
      <c r="D218" s="1145"/>
      <c r="E218" s="1145"/>
      <c r="F218" s="196" t="s">
        <v>486</v>
      </c>
      <c r="G218" s="196"/>
      <c r="H218" s="196"/>
      <c r="I218" s="251">
        <v>3</v>
      </c>
      <c r="J218" s="218">
        <v>170.5</v>
      </c>
      <c r="K218" s="196"/>
      <c r="L218" s="218">
        <v>511.5</v>
      </c>
      <c r="M218" s="196"/>
      <c r="N218" s="199"/>
      <c r="Z218" s="193"/>
      <c r="AA218" s="200" t="s">
        <v>3018</v>
      </c>
      <c r="AF218" s="200"/>
    </row>
    <row r="219" spans="1:33" s="108" customFormat="1" ht="12" customHeight="1">
      <c r="A219" s="216"/>
      <c r="B219" s="217"/>
      <c r="C219" s="1141" t="s">
        <v>409</v>
      </c>
      <c r="D219" s="1141"/>
      <c r="E219" s="1141"/>
      <c r="F219" s="1141"/>
      <c r="G219" s="1141"/>
      <c r="H219" s="1141"/>
      <c r="I219" s="1141"/>
      <c r="J219" s="1141"/>
      <c r="K219" s="1141"/>
      <c r="L219" s="1141"/>
      <c r="M219" s="1141"/>
      <c r="N219" s="1146"/>
      <c r="Z219" s="193"/>
      <c r="AA219" s="200"/>
      <c r="AF219" s="200"/>
      <c r="AG219" s="109" t="s">
        <v>409</v>
      </c>
    </row>
    <row r="220" spans="1:33" s="108" customFormat="1" ht="12" customHeight="1">
      <c r="A220" s="216"/>
      <c r="B220" s="217"/>
      <c r="C220" s="1145" t="s">
        <v>398</v>
      </c>
      <c r="D220" s="1145"/>
      <c r="E220" s="1145"/>
      <c r="F220" s="196"/>
      <c r="G220" s="196"/>
      <c r="H220" s="196"/>
      <c r="I220" s="196"/>
      <c r="J220" s="198"/>
      <c r="K220" s="196"/>
      <c r="L220" s="218">
        <v>511.5</v>
      </c>
      <c r="M220" s="212"/>
      <c r="N220" s="199"/>
      <c r="Z220" s="193"/>
      <c r="AA220" s="200"/>
      <c r="AF220" s="200" t="s">
        <v>398</v>
      </c>
    </row>
    <row r="221" spans="1:33" s="108" customFormat="1" ht="22.5" customHeight="1">
      <c r="A221" s="194" t="s">
        <v>597</v>
      </c>
      <c r="B221" s="195" t="s">
        <v>1731</v>
      </c>
      <c r="C221" s="1145" t="s">
        <v>1732</v>
      </c>
      <c r="D221" s="1145"/>
      <c r="E221" s="1145"/>
      <c r="F221" s="196" t="s">
        <v>960</v>
      </c>
      <c r="G221" s="196"/>
      <c r="H221" s="196"/>
      <c r="I221" s="251">
        <v>1</v>
      </c>
      <c r="J221" s="198"/>
      <c r="K221" s="196"/>
      <c r="L221" s="198"/>
      <c r="M221" s="196"/>
      <c r="N221" s="199"/>
      <c r="Z221" s="193"/>
      <c r="AA221" s="200" t="s">
        <v>1732</v>
      </c>
      <c r="AF221" s="200"/>
    </row>
    <row r="222" spans="1:33" s="108" customFormat="1" ht="33.75" customHeight="1">
      <c r="A222" s="203"/>
      <c r="B222" s="204" t="s">
        <v>385</v>
      </c>
      <c r="C222" s="1141" t="s">
        <v>386</v>
      </c>
      <c r="D222" s="1141"/>
      <c r="E222" s="1141"/>
      <c r="F222" s="1141"/>
      <c r="G222" s="1141"/>
      <c r="H222" s="1141"/>
      <c r="I222" s="1141"/>
      <c r="J222" s="1141"/>
      <c r="K222" s="1141"/>
      <c r="L222" s="1141"/>
      <c r="M222" s="1141"/>
      <c r="N222" s="1146"/>
      <c r="Z222" s="193"/>
      <c r="AA222" s="200"/>
      <c r="AB222" s="109" t="s">
        <v>386</v>
      </c>
      <c r="AF222" s="200"/>
    </row>
    <row r="223" spans="1:33" s="108" customFormat="1" ht="12">
      <c r="A223" s="205"/>
      <c r="B223" s="206">
        <v>1</v>
      </c>
      <c r="C223" s="1141" t="s">
        <v>446</v>
      </c>
      <c r="D223" s="1141"/>
      <c r="E223" s="1141"/>
      <c r="F223" s="207"/>
      <c r="G223" s="207"/>
      <c r="H223" s="207"/>
      <c r="I223" s="207"/>
      <c r="J223" s="208">
        <v>2.1800000000000002</v>
      </c>
      <c r="K223" s="209">
        <v>1.25</v>
      </c>
      <c r="L223" s="208">
        <v>2.73</v>
      </c>
      <c r="M223" s="207"/>
      <c r="N223" s="210"/>
      <c r="Z223" s="193"/>
      <c r="AA223" s="200"/>
      <c r="AC223" s="109" t="s">
        <v>446</v>
      </c>
      <c r="AF223" s="200"/>
    </row>
    <row r="224" spans="1:33" s="108" customFormat="1" ht="12">
      <c r="A224" s="205"/>
      <c r="B224" s="206">
        <v>4</v>
      </c>
      <c r="C224" s="1141" t="s">
        <v>447</v>
      </c>
      <c r="D224" s="1141"/>
      <c r="E224" s="1141"/>
      <c r="F224" s="207"/>
      <c r="G224" s="207"/>
      <c r="H224" s="207"/>
      <c r="I224" s="207"/>
      <c r="J224" s="208">
        <v>0.84</v>
      </c>
      <c r="K224" s="207"/>
      <c r="L224" s="208">
        <v>0.84</v>
      </c>
      <c r="M224" s="207"/>
      <c r="N224" s="210"/>
      <c r="Z224" s="193"/>
      <c r="AA224" s="200"/>
      <c r="AC224" s="109" t="s">
        <v>447</v>
      </c>
      <c r="AF224" s="200"/>
    </row>
    <row r="225" spans="1:34" s="108" customFormat="1" ht="12">
      <c r="A225" s="205"/>
      <c r="B225" s="204"/>
      <c r="C225" s="1141" t="s">
        <v>448</v>
      </c>
      <c r="D225" s="1141"/>
      <c r="E225" s="1141"/>
      <c r="F225" s="207" t="s">
        <v>390</v>
      </c>
      <c r="G225" s="209">
        <v>0.22</v>
      </c>
      <c r="H225" s="209">
        <v>1.25</v>
      </c>
      <c r="I225" s="254">
        <v>0.27500000000000002</v>
      </c>
      <c r="J225" s="204"/>
      <c r="K225" s="207"/>
      <c r="L225" s="204"/>
      <c r="M225" s="207"/>
      <c r="N225" s="210"/>
      <c r="Z225" s="193"/>
      <c r="AA225" s="200"/>
      <c r="AD225" s="109" t="s">
        <v>448</v>
      </c>
      <c r="AF225" s="200"/>
    </row>
    <row r="226" spans="1:34" s="108" customFormat="1" ht="12" customHeight="1">
      <c r="A226" s="205"/>
      <c r="B226" s="204"/>
      <c r="C226" s="1150" t="s">
        <v>391</v>
      </c>
      <c r="D226" s="1150"/>
      <c r="E226" s="1150"/>
      <c r="F226" s="212"/>
      <c r="G226" s="212"/>
      <c r="H226" s="212"/>
      <c r="I226" s="212"/>
      <c r="J226" s="213">
        <v>3.02</v>
      </c>
      <c r="K226" s="212"/>
      <c r="L226" s="213">
        <v>3.57</v>
      </c>
      <c r="M226" s="212"/>
      <c r="N226" s="214"/>
      <c r="Z226" s="193"/>
      <c r="AA226" s="200"/>
      <c r="AE226" s="109" t="s">
        <v>391</v>
      </c>
      <c r="AF226" s="200"/>
    </row>
    <row r="227" spans="1:34" s="108" customFormat="1" ht="12">
      <c r="A227" s="205"/>
      <c r="B227" s="204"/>
      <c r="C227" s="1141" t="s">
        <v>392</v>
      </c>
      <c r="D227" s="1141"/>
      <c r="E227" s="1141"/>
      <c r="F227" s="207"/>
      <c r="G227" s="207"/>
      <c r="H227" s="207"/>
      <c r="I227" s="207"/>
      <c r="J227" s="204"/>
      <c r="K227" s="207"/>
      <c r="L227" s="208">
        <v>2.73</v>
      </c>
      <c r="M227" s="207"/>
      <c r="N227" s="210"/>
      <c r="Z227" s="193"/>
      <c r="AA227" s="200"/>
      <c r="AD227" s="109" t="s">
        <v>392</v>
      </c>
      <c r="AF227" s="200"/>
    </row>
    <row r="228" spans="1:34" s="108" customFormat="1" ht="45" customHeight="1">
      <c r="A228" s="205"/>
      <c r="B228" s="204" t="s">
        <v>1671</v>
      </c>
      <c r="C228" s="1141" t="s">
        <v>1672</v>
      </c>
      <c r="D228" s="1141"/>
      <c r="E228" s="1141"/>
      <c r="F228" s="207" t="s">
        <v>395</v>
      </c>
      <c r="G228" s="215">
        <v>121</v>
      </c>
      <c r="H228" s="207"/>
      <c r="I228" s="215">
        <v>121</v>
      </c>
      <c r="J228" s="204"/>
      <c r="K228" s="207"/>
      <c r="L228" s="208">
        <v>3.3</v>
      </c>
      <c r="M228" s="207"/>
      <c r="N228" s="210"/>
      <c r="Z228" s="193"/>
      <c r="AA228" s="200"/>
      <c r="AD228" s="109" t="s">
        <v>1672</v>
      </c>
      <c r="AF228" s="200"/>
    </row>
    <row r="229" spans="1:34" s="108" customFormat="1" ht="45" customHeight="1">
      <c r="A229" s="205"/>
      <c r="B229" s="204" t="s">
        <v>1673</v>
      </c>
      <c r="C229" s="1141" t="s">
        <v>1674</v>
      </c>
      <c r="D229" s="1141"/>
      <c r="E229" s="1141"/>
      <c r="F229" s="207" t="s">
        <v>395</v>
      </c>
      <c r="G229" s="215">
        <v>72</v>
      </c>
      <c r="H229" s="207"/>
      <c r="I229" s="215">
        <v>72</v>
      </c>
      <c r="J229" s="204"/>
      <c r="K229" s="207"/>
      <c r="L229" s="208">
        <v>1.97</v>
      </c>
      <c r="M229" s="207"/>
      <c r="N229" s="210"/>
      <c r="Z229" s="193"/>
      <c r="AA229" s="200"/>
      <c r="AD229" s="109" t="s">
        <v>1674</v>
      </c>
      <c r="AF229" s="200"/>
    </row>
    <row r="230" spans="1:34" s="108" customFormat="1" ht="12" customHeight="1">
      <c r="A230" s="216"/>
      <c r="B230" s="217"/>
      <c r="C230" s="1145" t="s">
        <v>398</v>
      </c>
      <c r="D230" s="1145"/>
      <c r="E230" s="1145"/>
      <c r="F230" s="196"/>
      <c r="G230" s="196"/>
      <c r="H230" s="196"/>
      <c r="I230" s="196"/>
      <c r="J230" s="198"/>
      <c r="K230" s="196"/>
      <c r="L230" s="218">
        <v>8.84</v>
      </c>
      <c r="M230" s="212"/>
      <c r="N230" s="199"/>
      <c r="Z230" s="193"/>
      <c r="AA230" s="200"/>
      <c r="AF230" s="200" t="s">
        <v>398</v>
      </c>
    </row>
    <row r="231" spans="1:34" s="108" customFormat="1" ht="33.75" customHeight="1">
      <c r="A231" s="194" t="s">
        <v>969</v>
      </c>
      <c r="B231" s="195" t="s">
        <v>1734</v>
      </c>
      <c r="C231" s="1145" t="s">
        <v>1735</v>
      </c>
      <c r="D231" s="1145"/>
      <c r="E231" s="1145"/>
      <c r="F231" s="196" t="s">
        <v>960</v>
      </c>
      <c r="G231" s="196"/>
      <c r="H231" s="196"/>
      <c r="I231" s="251">
        <v>1</v>
      </c>
      <c r="J231" s="218">
        <v>56</v>
      </c>
      <c r="K231" s="196"/>
      <c r="L231" s="218">
        <v>56</v>
      </c>
      <c r="M231" s="196"/>
      <c r="N231" s="199"/>
      <c r="Z231" s="193"/>
      <c r="AA231" s="200" t="s">
        <v>1735</v>
      </c>
      <c r="AF231" s="200"/>
    </row>
    <row r="232" spans="1:34" s="108" customFormat="1" ht="12" customHeight="1">
      <c r="A232" s="216"/>
      <c r="B232" s="217"/>
      <c r="C232" s="1141" t="s">
        <v>1043</v>
      </c>
      <c r="D232" s="1141"/>
      <c r="E232" s="1141"/>
      <c r="F232" s="1141"/>
      <c r="G232" s="1141"/>
      <c r="H232" s="1141"/>
      <c r="I232" s="1141"/>
      <c r="J232" s="1141"/>
      <c r="K232" s="1141"/>
      <c r="L232" s="1141"/>
      <c r="M232" s="1141"/>
      <c r="N232" s="1146"/>
      <c r="Z232" s="193"/>
      <c r="AA232" s="200"/>
      <c r="AF232" s="200"/>
      <c r="AG232" s="109" t="s">
        <v>1043</v>
      </c>
    </row>
    <row r="233" spans="1:34" s="108" customFormat="1" ht="12" customHeight="1">
      <c r="A233" s="216"/>
      <c r="B233" s="217"/>
      <c r="C233" s="1145" t="s">
        <v>398</v>
      </c>
      <c r="D233" s="1145"/>
      <c r="E233" s="1145"/>
      <c r="F233" s="196"/>
      <c r="G233" s="196"/>
      <c r="H233" s="196"/>
      <c r="I233" s="196"/>
      <c r="J233" s="198"/>
      <c r="K233" s="196"/>
      <c r="L233" s="218">
        <v>56</v>
      </c>
      <c r="M233" s="212"/>
      <c r="N233" s="199"/>
      <c r="Z233" s="193"/>
      <c r="AA233" s="200"/>
      <c r="AF233" s="200" t="s">
        <v>398</v>
      </c>
    </row>
    <row r="234" spans="1:34" s="108" customFormat="1" ht="22.5" customHeight="1">
      <c r="A234" s="194" t="s">
        <v>607</v>
      </c>
      <c r="B234" s="195" t="s">
        <v>1736</v>
      </c>
      <c r="C234" s="1145" t="s">
        <v>1737</v>
      </c>
      <c r="D234" s="1145"/>
      <c r="E234" s="1145"/>
      <c r="F234" s="196" t="s">
        <v>711</v>
      </c>
      <c r="G234" s="196"/>
      <c r="H234" s="196"/>
      <c r="I234" s="256">
        <v>2.4</v>
      </c>
      <c r="J234" s="218">
        <v>204.5</v>
      </c>
      <c r="K234" s="196"/>
      <c r="L234" s="218">
        <v>490.8</v>
      </c>
      <c r="M234" s="196"/>
      <c r="N234" s="199"/>
      <c r="Z234" s="193"/>
      <c r="AA234" s="200" t="s">
        <v>1737</v>
      </c>
      <c r="AF234" s="200"/>
    </row>
    <row r="235" spans="1:34" s="108" customFormat="1" ht="12" customHeight="1">
      <c r="A235" s="216"/>
      <c r="B235" s="217"/>
      <c r="C235" s="1141" t="s">
        <v>409</v>
      </c>
      <c r="D235" s="1141"/>
      <c r="E235" s="1141"/>
      <c r="F235" s="1141"/>
      <c r="G235" s="1141"/>
      <c r="H235" s="1141"/>
      <c r="I235" s="1141"/>
      <c r="J235" s="1141"/>
      <c r="K235" s="1141"/>
      <c r="L235" s="1141"/>
      <c r="M235" s="1141"/>
      <c r="N235" s="1146"/>
      <c r="Z235" s="193"/>
      <c r="AA235" s="200"/>
      <c r="AF235" s="200"/>
      <c r="AG235" s="109" t="s">
        <v>409</v>
      </c>
    </row>
    <row r="236" spans="1:34" s="108" customFormat="1" ht="12" customHeight="1">
      <c r="A236" s="201"/>
      <c r="B236" s="202"/>
      <c r="C236" s="1141" t="s">
        <v>3019</v>
      </c>
      <c r="D236" s="1141"/>
      <c r="E236" s="1141"/>
      <c r="F236" s="1141"/>
      <c r="G236" s="1141"/>
      <c r="H236" s="1141"/>
      <c r="I236" s="1141"/>
      <c r="J236" s="1141"/>
      <c r="K236" s="1141"/>
      <c r="L236" s="1141"/>
      <c r="M236" s="1141"/>
      <c r="N236" s="1146"/>
      <c r="Z236" s="193"/>
      <c r="AA236" s="200"/>
      <c r="AF236" s="200"/>
      <c r="AH236" s="109" t="s">
        <v>3019</v>
      </c>
    </row>
    <row r="237" spans="1:34" s="108" customFormat="1" ht="12" customHeight="1">
      <c r="A237" s="216"/>
      <c r="B237" s="217"/>
      <c r="C237" s="1145" t="s">
        <v>398</v>
      </c>
      <c r="D237" s="1145"/>
      <c r="E237" s="1145"/>
      <c r="F237" s="196"/>
      <c r="G237" s="196"/>
      <c r="H237" s="196"/>
      <c r="I237" s="196"/>
      <c r="J237" s="198"/>
      <c r="K237" s="196"/>
      <c r="L237" s="218">
        <v>490.8</v>
      </c>
      <c r="M237" s="212"/>
      <c r="N237" s="199"/>
      <c r="Z237" s="193"/>
      <c r="AA237" s="200"/>
      <c r="AF237" s="200" t="s">
        <v>398</v>
      </c>
    </row>
    <row r="238" spans="1:34" s="108" customFormat="1" ht="45" customHeight="1">
      <c r="A238" s="194" t="s">
        <v>615</v>
      </c>
      <c r="B238" s="195" t="s">
        <v>3020</v>
      </c>
      <c r="C238" s="1145" t="s">
        <v>3021</v>
      </c>
      <c r="D238" s="1145"/>
      <c r="E238" s="1145"/>
      <c r="F238" s="196" t="s">
        <v>960</v>
      </c>
      <c r="G238" s="196"/>
      <c r="H238" s="196"/>
      <c r="I238" s="251">
        <v>1</v>
      </c>
      <c r="J238" s="218">
        <v>13.53</v>
      </c>
      <c r="K238" s="196"/>
      <c r="L238" s="218">
        <v>13.53</v>
      </c>
      <c r="M238" s="196"/>
      <c r="N238" s="199"/>
      <c r="Z238" s="193"/>
      <c r="AA238" s="200" t="s">
        <v>3021</v>
      </c>
      <c r="AF238" s="200"/>
    </row>
    <row r="239" spans="1:34" s="108" customFormat="1" ht="12" customHeight="1">
      <c r="A239" s="216"/>
      <c r="B239" s="217"/>
      <c r="C239" s="1141" t="s">
        <v>409</v>
      </c>
      <c r="D239" s="1141"/>
      <c r="E239" s="1141"/>
      <c r="F239" s="1141"/>
      <c r="G239" s="1141"/>
      <c r="H239" s="1141"/>
      <c r="I239" s="1141"/>
      <c r="J239" s="1141"/>
      <c r="K239" s="1141"/>
      <c r="L239" s="1141"/>
      <c r="M239" s="1141"/>
      <c r="N239" s="1146"/>
      <c r="Z239" s="193"/>
      <c r="AA239" s="200"/>
      <c r="AF239" s="200"/>
      <c r="AG239" s="109" t="s">
        <v>409</v>
      </c>
    </row>
    <row r="240" spans="1:34" s="108" customFormat="1" ht="12" customHeight="1">
      <c r="A240" s="216"/>
      <c r="B240" s="217"/>
      <c r="C240" s="1145" t="s">
        <v>398</v>
      </c>
      <c r="D240" s="1145"/>
      <c r="E240" s="1145"/>
      <c r="F240" s="196"/>
      <c r="G240" s="196"/>
      <c r="H240" s="196"/>
      <c r="I240" s="196"/>
      <c r="J240" s="198"/>
      <c r="K240" s="196"/>
      <c r="L240" s="218">
        <v>13.53</v>
      </c>
      <c r="M240" s="212"/>
      <c r="N240" s="199"/>
      <c r="Z240" s="193"/>
      <c r="AA240" s="200"/>
      <c r="AF240" s="200" t="s">
        <v>398</v>
      </c>
    </row>
    <row r="241" spans="1:34" s="108" customFormat="1" ht="33.75" customHeight="1">
      <c r="A241" s="194" t="s">
        <v>616</v>
      </c>
      <c r="B241" s="195" t="s">
        <v>1739</v>
      </c>
      <c r="C241" s="1145" t="s">
        <v>1740</v>
      </c>
      <c r="D241" s="1145"/>
      <c r="E241" s="1145"/>
      <c r="F241" s="196" t="s">
        <v>711</v>
      </c>
      <c r="G241" s="196"/>
      <c r="H241" s="196"/>
      <c r="I241" s="256">
        <v>5.5</v>
      </c>
      <c r="J241" s="218">
        <v>24.5</v>
      </c>
      <c r="K241" s="196"/>
      <c r="L241" s="218">
        <v>134.75</v>
      </c>
      <c r="M241" s="196"/>
      <c r="N241" s="199"/>
      <c r="Z241" s="193"/>
      <c r="AA241" s="200" t="s">
        <v>1740</v>
      </c>
      <c r="AF241" s="200"/>
    </row>
    <row r="242" spans="1:34" s="108" customFormat="1" ht="12" customHeight="1">
      <c r="A242" s="216"/>
      <c r="B242" s="217"/>
      <c r="C242" s="1141" t="s">
        <v>409</v>
      </c>
      <c r="D242" s="1141"/>
      <c r="E242" s="1141"/>
      <c r="F242" s="1141"/>
      <c r="G242" s="1141"/>
      <c r="H242" s="1141"/>
      <c r="I242" s="1141"/>
      <c r="J242" s="1141"/>
      <c r="K242" s="1141"/>
      <c r="L242" s="1141"/>
      <c r="M242" s="1141"/>
      <c r="N242" s="1146"/>
      <c r="Z242" s="193"/>
      <c r="AA242" s="200"/>
      <c r="AF242" s="200"/>
      <c r="AG242" s="109" t="s">
        <v>409</v>
      </c>
    </row>
    <row r="243" spans="1:34" s="108" customFormat="1" ht="12" customHeight="1">
      <c r="A243" s="201"/>
      <c r="B243" s="202"/>
      <c r="C243" s="1141" t="s">
        <v>3022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F243" s="200"/>
      <c r="AH243" s="109" t="s">
        <v>3022</v>
      </c>
    </row>
    <row r="244" spans="1:34" s="108" customFormat="1" ht="12" customHeight="1">
      <c r="A244" s="216"/>
      <c r="B244" s="217"/>
      <c r="C244" s="1145" t="s">
        <v>398</v>
      </c>
      <c r="D244" s="1145"/>
      <c r="E244" s="1145"/>
      <c r="F244" s="196"/>
      <c r="G244" s="196"/>
      <c r="H244" s="196"/>
      <c r="I244" s="196"/>
      <c r="J244" s="198"/>
      <c r="K244" s="196"/>
      <c r="L244" s="218">
        <v>134.75</v>
      </c>
      <c r="M244" s="212"/>
      <c r="N244" s="199"/>
      <c r="Z244" s="193"/>
      <c r="AA244" s="200"/>
      <c r="AF244" s="200" t="s">
        <v>398</v>
      </c>
    </row>
    <row r="245" spans="1:34" s="108" customFormat="1" ht="33.75" customHeight="1">
      <c r="A245" s="194" t="s">
        <v>619</v>
      </c>
      <c r="B245" s="195" t="s">
        <v>1840</v>
      </c>
      <c r="C245" s="1145" t="s">
        <v>1841</v>
      </c>
      <c r="D245" s="1145"/>
      <c r="E245" s="1145"/>
      <c r="F245" s="196" t="s">
        <v>711</v>
      </c>
      <c r="G245" s="196"/>
      <c r="H245" s="196"/>
      <c r="I245" s="256">
        <v>0.5</v>
      </c>
      <c r="J245" s="218">
        <v>37.43</v>
      </c>
      <c r="K245" s="196"/>
      <c r="L245" s="218">
        <v>18.72</v>
      </c>
      <c r="M245" s="196"/>
      <c r="N245" s="199"/>
      <c r="Z245" s="193"/>
      <c r="AA245" s="200" t="s">
        <v>1841</v>
      </c>
      <c r="AF245" s="200"/>
    </row>
    <row r="246" spans="1:34" s="108" customFormat="1" ht="12" customHeight="1">
      <c r="A246" s="216"/>
      <c r="B246" s="217"/>
      <c r="C246" s="1141" t="s">
        <v>409</v>
      </c>
      <c r="D246" s="1141"/>
      <c r="E246" s="1141"/>
      <c r="F246" s="1141"/>
      <c r="G246" s="1141"/>
      <c r="H246" s="1141"/>
      <c r="I246" s="1141"/>
      <c r="J246" s="1141"/>
      <c r="K246" s="1141"/>
      <c r="L246" s="1141"/>
      <c r="M246" s="1141"/>
      <c r="N246" s="1146"/>
      <c r="Z246" s="193"/>
      <c r="AA246" s="200"/>
      <c r="AF246" s="200"/>
      <c r="AG246" s="109" t="s">
        <v>409</v>
      </c>
    </row>
    <row r="247" spans="1:34" s="108" customFormat="1" ht="12" customHeight="1">
      <c r="A247" s="201"/>
      <c r="B247" s="202"/>
      <c r="C247" s="1141" t="s">
        <v>1793</v>
      </c>
      <c r="D247" s="1141"/>
      <c r="E247" s="1141"/>
      <c r="F247" s="1141"/>
      <c r="G247" s="1141"/>
      <c r="H247" s="1141"/>
      <c r="I247" s="1141"/>
      <c r="J247" s="1141"/>
      <c r="K247" s="1141"/>
      <c r="L247" s="1141"/>
      <c r="M247" s="1141"/>
      <c r="N247" s="1146"/>
      <c r="Z247" s="193"/>
      <c r="AA247" s="200"/>
      <c r="AF247" s="200"/>
      <c r="AH247" s="109" t="s">
        <v>1793</v>
      </c>
    </row>
    <row r="248" spans="1:34" s="108" customFormat="1" ht="12" customHeight="1">
      <c r="A248" s="216"/>
      <c r="B248" s="217"/>
      <c r="C248" s="1145" t="s">
        <v>398</v>
      </c>
      <c r="D248" s="1145"/>
      <c r="E248" s="1145"/>
      <c r="F248" s="196"/>
      <c r="G248" s="196"/>
      <c r="H248" s="196"/>
      <c r="I248" s="196"/>
      <c r="J248" s="198"/>
      <c r="K248" s="196"/>
      <c r="L248" s="218">
        <v>18.72</v>
      </c>
      <c r="M248" s="212"/>
      <c r="N248" s="199"/>
      <c r="Z248" s="193"/>
      <c r="AA248" s="200"/>
      <c r="AF248" s="200" t="s">
        <v>398</v>
      </c>
    </row>
    <row r="249" spans="1:34" s="108" customFormat="1" ht="45" customHeight="1">
      <c r="A249" s="194" t="s">
        <v>623</v>
      </c>
      <c r="B249" s="195" t="s">
        <v>1742</v>
      </c>
      <c r="C249" s="1145" t="s">
        <v>1743</v>
      </c>
      <c r="D249" s="1145"/>
      <c r="E249" s="1145"/>
      <c r="F249" s="196" t="s">
        <v>1744</v>
      </c>
      <c r="G249" s="196"/>
      <c r="H249" s="196"/>
      <c r="I249" s="247">
        <v>4.7699999999999996</v>
      </c>
      <c r="J249" s="198"/>
      <c r="K249" s="196"/>
      <c r="L249" s="198"/>
      <c r="M249" s="196"/>
      <c r="N249" s="199"/>
      <c r="Z249" s="193"/>
      <c r="AA249" s="200" t="s">
        <v>1743</v>
      </c>
      <c r="AF249" s="200"/>
    </row>
    <row r="250" spans="1:34" s="108" customFormat="1" ht="12" customHeight="1">
      <c r="A250" s="201"/>
      <c r="B250" s="202"/>
      <c r="C250" s="1141" t="s">
        <v>3023</v>
      </c>
      <c r="D250" s="1141"/>
      <c r="E250" s="1141"/>
      <c r="F250" s="1141"/>
      <c r="G250" s="1141"/>
      <c r="H250" s="1141"/>
      <c r="I250" s="1141"/>
      <c r="J250" s="1141"/>
      <c r="K250" s="1141"/>
      <c r="L250" s="1141"/>
      <c r="M250" s="1141"/>
      <c r="N250" s="1146"/>
      <c r="Z250" s="193"/>
      <c r="AA250" s="200"/>
      <c r="AF250" s="200"/>
      <c r="AH250" s="109" t="s">
        <v>3023</v>
      </c>
    </row>
    <row r="251" spans="1:34" s="108" customFormat="1" ht="33.75" customHeight="1">
      <c r="A251" s="203"/>
      <c r="B251" s="204" t="s">
        <v>385</v>
      </c>
      <c r="C251" s="1141" t="s">
        <v>386</v>
      </c>
      <c r="D251" s="1141"/>
      <c r="E251" s="1141"/>
      <c r="F251" s="1141"/>
      <c r="G251" s="1141"/>
      <c r="H251" s="1141"/>
      <c r="I251" s="1141"/>
      <c r="J251" s="1141"/>
      <c r="K251" s="1141"/>
      <c r="L251" s="1141"/>
      <c r="M251" s="1141"/>
      <c r="N251" s="1146"/>
      <c r="Z251" s="193"/>
      <c r="AA251" s="200"/>
      <c r="AB251" s="109" t="s">
        <v>386</v>
      </c>
      <c r="AF251" s="200"/>
    </row>
    <row r="252" spans="1:34" s="108" customFormat="1" ht="12">
      <c r="A252" s="205"/>
      <c r="B252" s="206">
        <v>1</v>
      </c>
      <c r="C252" s="1141" t="s">
        <v>446</v>
      </c>
      <c r="D252" s="1141"/>
      <c r="E252" s="1141"/>
      <c r="F252" s="207"/>
      <c r="G252" s="207"/>
      <c r="H252" s="207"/>
      <c r="I252" s="207"/>
      <c r="J252" s="208">
        <v>21.82</v>
      </c>
      <c r="K252" s="209">
        <v>1.25</v>
      </c>
      <c r="L252" s="208">
        <v>130.1</v>
      </c>
      <c r="M252" s="207"/>
      <c r="N252" s="210"/>
      <c r="Z252" s="193"/>
      <c r="AA252" s="200"/>
      <c r="AC252" s="109" t="s">
        <v>446</v>
      </c>
      <c r="AF252" s="200"/>
    </row>
    <row r="253" spans="1:34" s="108" customFormat="1" ht="12">
      <c r="A253" s="205"/>
      <c r="B253" s="206">
        <v>2</v>
      </c>
      <c r="C253" s="1141" t="s">
        <v>387</v>
      </c>
      <c r="D253" s="1141"/>
      <c r="E253" s="1141"/>
      <c r="F253" s="207"/>
      <c r="G253" s="207"/>
      <c r="H253" s="207"/>
      <c r="I253" s="207"/>
      <c r="J253" s="208">
        <v>17.27</v>
      </c>
      <c r="K253" s="209">
        <v>1.25</v>
      </c>
      <c r="L253" s="208">
        <v>102.97</v>
      </c>
      <c r="M253" s="207"/>
      <c r="N253" s="210"/>
      <c r="Z253" s="193"/>
      <c r="AA253" s="200"/>
      <c r="AC253" s="109" t="s">
        <v>387</v>
      </c>
      <c r="AF253" s="200"/>
    </row>
    <row r="254" spans="1:34" s="108" customFormat="1" ht="12">
      <c r="A254" s="205"/>
      <c r="B254" s="206">
        <v>3</v>
      </c>
      <c r="C254" s="1141" t="s">
        <v>388</v>
      </c>
      <c r="D254" s="1141"/>
      <c r="E254" s="1141"/>
      <c r="F254" s="207"/>
      <c r="G254" s="207"/>
      <c r="H254" s="207"/>
      <c r="I254" s="207"/>
      <c r="J254" s="208">
        <v>2.9</v>
      </c>
      <c r="K254" s="209">
        <v>1.25</v>
      </c>
      <c r="L254" s="208">
        <v>17.29</v>
      </c>
      <c r="M254" s="207"/>
      <c r="N254" s="210"/>
      <c r="Z254" s="193"/>
      <c r="AA254" s="200"/>
      <c r="AC254" s="109" t="s">
        <v>388</v>
      </c>
      <c r="AF254" s="200"/>
    </row>
    <row r="255" spans="1:34" s="108" customFormat="1" ht="12">
      <c r="A255" s="205"/>
      <c r="B255" s="206">
        <v>4</v>
      </c>
      <c r="C255" s="1141" t="s">
        <v>447</v>
      </c>
      <c r="D255" s="1141"/>
      <c r="E255" s="1141"/>
      <c r="F255" s="207"/>
      <c r="G255" s="207"/>
      <c r="H255" s="207"/>
      <c r="I255" s="207"/>
      <c r="J255" s="208">
        <v>89.78</v>
      </c>
      <c r="K255" s="207"/>
      <c r="L255" s="208">
        <v>428.25</v>
      </c>
      <c r="M255" s="207"/>
      <c r="N255" s="210"/>
      <c r="Z255" s="193"/>
      <c r="AA255" s="200"/>
      <c r="AC255" s="109" t="s">
        <v>447</v>
      </c>
      <c r="AF255" s="200"/>
    </row>
    <row r="256" spans="1:34" s="108" customFormat="1" ht="12">
      <c r="A256" s="205"/>
      <c r="B256" s="204"/>
      <c r="C256" s="1141" t="s">
        <v>448</v>
      </c>
      <c r="D256" s="1141"/>
      <c r="E256" s="1141"/>
      <c r="F256" s="207" t="s">
        <v>390</v>
      </c>
      <c r="G256" s="248">
        <v>2.2000000000000002</v>
      </c>
      <c r="H256" s="209">
        <v>1.25</v>
      </c>
      <c r="I256" s="250">
        <v>13.1175</v>
      </c>
      <c r="J256" s="204"/>
      <c r="K256" s="207"/>
      <c r="L256" s="204"/>
      <c r="M256" s="207"/>
      <c r="N256" s="210"/>
      <c r="Z256" s="193"/>
      <c r="AA256" s="200"/>
      <c r="AD256" s="109" t="s">
        <v>448</v>
      </c>
      <c r="AF256" s="200"/>
    </row>
    <row r="257" spans="1:34" s="108" customFormat="1" ht="12">
      <c r="A257" s="205"/>
      <c r="B257" s="204"/>
      <c r="C257" s="1141" t="s">
        <v>389</v>
      </c>
      <c r="D257" s="1141"/>
      <c r="E257" s="1141"/>
      <c r="F257" s="207" t="s">
        <v>390</v>
      </c>
      <c r="G257" s="209">
        <v>0.25</v>
      </c>
      <c r="H257" s="209">
        <v>1.25</v>
      </c>
      <c r="I257" s="249">
        <v>1.4906250000000001</v>
      </c>
      <c r="J257" s="204"/>
      <c r="K257" s="207"/>
      <c r="L257" s="204"/>
      <c r="M257" s="207"/>
      <c r="N257" s="210"/>
      <c r="Z257" s="193"/>
      <c r="AA257" s="200"/>
      <c r="AD257" s="109" t="s">
        <v>389</v>
      </c>
      <c r="AF257" s="200"/>
    </row>
    <row r="258" spans="1:34" s="108" customFormat="1" ht="12" customHeight="1">
      <c r="A258" s="205"/>
      <c r="B258" s="204"/>
      <c r="C258" s="1150" t="s">
        <v>391</v>
      </c>
      <c r="D258" s="1150"/>
      <c r="E258" s="1150"/>
      <c r="F258" s="212"/>
      <c r="G258" s="212"/>
      <c r="H258" s="212"/>
      <c r="I258" s="212"/>
      <c r="J258" s="213">
        <v>128.87</v>
      </c>
      <c r="K258" s="212"/>
      <c r="L258" s="213">
        <v>661.32</v>
      </c>
      <c r="M258" s="212"/>
      <c r="N258" s="214"/>
      <c r="Z258" s="193"/>
      <c r="AA258" s="200"/>
      <c r="AE258" s="109" t="s">
        <v>391</v>
      </c>
      <c r="AF258" s="200"/>
    </row>
    <row r="259" spans="1:34" s="108" customFormat="1" ht="12">
      <c r="A259" s="205"/>
      <c r="B259" s="204"/>
      <c r="C259" s="1141" t="s">
        <v>392</v>
      </c>
      <c r="D259" s="1141"/>
      <c r="E259" s="1141"/>
      <c r="F259" s="207"/>
      <c r="G259" s="207"/>
      <c r="H259" s="207"/>
      <c r="I259" s="207"/>
      <c r="J259" s="204"/>
      <c r="K259" s="207"/>
      <c r="L259" s="208">
        <v>147.38999999999999</v>
      </c>
      <c r="M259" s="207"/>
      <c r="N259" s="210"/>
      <c r="Z259" s="193"/>
      <c r="AA259" s="200"/>
      <c r="AD259" s="109" t="s">
        <v>392</v>
      </c>
      <c r="AF259" s="200"/>
    </row>
    <row r="260" spans="1:34" s="108" customFormat="1" ht="22.5" customHeight="1">
      <c r="A260" s="205"/>
      <c r="B260" s="204" t="s">
        <v>550</v>
      </c>
      <c r="C260" s="1141" t="s">
        <v>551</v>
      </c>
      <c r="D260" s="1141"/>
      <c r="E260" s="1141"/>
      <c r="F260" s="207" t="s">
        <v>395</v>
      </c>
      <c r="G260" s="215">
        <v>97</v>
      </c>
      <c r="H260" s="207"/>
      <c r="I260" s="215">
        <v>97</v>
      </c>
      <c r="J260" s="204"/>
      <c r="K260" s="207"/>
      <c r="L260" s="208">
        <v>142.97</v>
      </c>
      <c r="M260" s="207"/>
      <c r="N260" s="210"/>
      <c r="Z260" s="193"/>
      <c r="AA260" s="200"/>
      <c r="AD260" s="109" t="s">
        <v>551</v>
      </c>
      <c r="AF260" s="200"/>
    </row>
    <row r="261" spans="1:34" s="108" customFormat="1" ht="22.5" customHeight="1">
      <c r="A261" s="205"/>
      <c r="B261" s="204" t="s">
        <v>552</v>
      </c>
      <c r="C261" s="1141" t="s">
        <v>553</v>
      </c>
      <c r="D261" s="1141"/>
      <c r="E261" s="1141"/>
      <c r="F261" s="207" t="s">
        <v>395</v>
      </c>
      <c r="G261" s="215">
        <v>55</v>
      </c>
      <c r="H261" s="207"/>
      <c r="I261" s="215">
        <v>55</v>
      </c>
      <c r="J261" s="204"/>
      <c r="K261" s="207"/>
      <c r="L261" s="208">
        <v>81.06</v>
      </c>
      <c r="M261" s="207"/>
      <c r="N261" s="210"/>
      <c r="Z261" s="193"/>
      <c r="AA261" s="200"/>
      <c r="AD261" s="109" t="s">
        <v>553</v>
      </c>
      <c r="AF261" s="200"/>
    </row>
    <row r="262" spans="1:34" s="108" customFormat="1" ht="12" customHeight="1">
      <c r="A262" s="216"/>
      <c r="B262" s="217"/>
      <c r="C262" s="1145" t="s">
        <v>398</v>
      </c>
      <c r="D262" s="1145"/>
      <c r="E262" s="1145"/>
      <c r="F262" s="196"/>
      <c r="G262" s="196"/>
      <c r="H262" s="196"/>
      <c r="I262" s="196"/>
      <c r="J262" s="198"/>
      <c r="K262" s="196"/>
      <c r="L262" s="218">
        <v>885.35</v>
      </c>
      <c r="M262" s="212"/>
      <c r="N262" s="199"/>
      <c r="Z262" s="193"/>
      <c r="AA262" s="200"/>
      <c r="AF262" s="200" t="s">
        <v>398</v>
      </c>
    </row>
    <row r="263" spans="1:34" s="108" customFormat="1" ht="33.75" customHeight="1">
      <c r="A263" s="194" t="s">
        <v>628</v>
      </c>
      <c r="B263" s="195" t="s">
        <v>1746</v>
      </c>
      <c r="C263" s="1145" t="s">
        <v>1747</v>
      </c>
      <c r="D263" s="1145"/>
      <c r="E263" s="1145"/>
      <c r="F263" s="196" t="s">
        <v>481</v>
      </c>
      <c r="G263" s="196"/>
      <c r="H263" s="196"/>
      <c r="I263" s="223">
        <v>0.17599999999999999</v>
      </c>
      <c r="J263" s="218">
        <v>409.53</v>
      </c>
      <c r="K263" s="196"/>
      <c r="L263" s="218">
        <v>72.08</v>
      </c>
      <c r="M263" s="196"/>
      <c r="N263" s="199"/>
      <c r="Z263" s="193"/>
      <c r="AA263" s="200" t="s">
        <v>1747</v>
      </c>
      <c r="AF263" s="200"/>
    </row>
    <row r="264" spans="1:34" s="108" customFormat="1" ht="12" customHeight="1">
      <c r="A264" s="216"/>
      <c r="B264" s="217"/>
      <c r="C264" s="1141" t="s">
        <v>409</v>
      </c>
      <c r="D264" s="1141"/>
      <c r="E264" s="1141"/>
      <c r="F264" s="1141"/>
      <c r="G264" s="1141"/>
      <c r="H264" s="1141"/>
      <c r="I264" s="1141"/>
      <c r="J264" s="1141"/>
      <c r="K264" s="1141"/>
      <c r="L264" s="1141"/>
      <c r="M264" s="1141"/>
      <c r="N264" s="1146"/>
      <c r="Z264" s="193"/>
      <c r="AA264" s="200"/>
      <c r="AF264" s="200"/>
      <c r="AG264" s="109" t="s">
        <v>409</v>
      </c>
    </row>
    <row r="265" spans="1:34" s="108" customFormat="1" ht="12" customHeight="1">
      <c r="A265" s="201"/>
      <c r="B265" s="202"/>
      <c r="C265" s="1141" t="s">
        <v>3024</v>
      </c>
      <c r="D265" s="1141"/>
      <c r="E265" s="1141"/>
      <c r="F265" s="1141"/>
      <c r="G265" s="1141"/>
      <c r="H265" s="1141"/>
      <c r="I265" s="1141"/>
      <c r="J265" s="1141"/>
      <c r="K265" s="1141"/>
      <c r="L265" s="1141"/>
      <c r="M265" s="1141"/>
      <c r="N265" s="1146"/>
      <c r="Z265" s="193"/>
      <c r="AA265" s="200"/>
      <c r="AF265" s="200"/>
      <c r="AH265" s="109" t="s">
        <v>3024</v>
      </c>
    </row>
    <row r="266" spans="1:34" s="108" customFormat="1" ht="12" customHeight="1">
      <c r="A266" s="216"/>
      <c r="B266" s="217"/>
      <c r="C266" s="1145" t="s">
        <v>398</v>
      </c>
      <c r="D266" s="1145"/>
      <c r="E266" s="1145"/>
      <c r="F266" s="196"/>
      <c r="G266" s="196"/>
      <c r="H266" s="196"/>
      <c r="I266" s="196"/>
      <c r="J266" s="198"/>
      <c r="K266" s="196"/>
      <c r="L266" s="218">
        <v>72.08</v>
      </c>
      <c r="M266" s="212"/>
      <c r="N266" s="199"/>
      <c r="Z266" s="193"/>
      <c r="AA266" s="200"/>
      <c r="AF266" s="200" t="s">
        <v>398</v>
      </c>
    </row>
    <row r="267" spans="1:34" s="108" customFormat="1" ht="33.75" customHeight="1">
      <c r="A267" s="194" t="s">
        <v>636</v>
      </c>
      <c r="B267" s="195" t="s">
        <v>3025</v>
      </c>
      <c r="C267" s="1145" t="s">
        <v>3026</v>
      </c>
      <c r="D267" s="1145"/>
      <c r="E267" s="1145"/>
      <c r="F267" s="196" t="s">
        <v>481</v>
      </c>
      <c r="G267" s="196"/>
      <c r="H267" s="196"/>
      <c r="I267" s="223">
        <v>0.13200000000000001</v>
      </c>
      <c r="J267" s="218">
        <v>454.49</v>
      </c>
      <c r="K267" s="196"/>
      <c r="L267" s="218">
        <v>59.99</v>
      </c>
      <c r="M267" s="196"/>
      <c r="N267" s="199"/>
      <c r="Z267" s="193"/>
      <c r="AA267" s="200" t="s">
        <v>3026</v>
      </c>
      <c r="AF267" s="200"/>
    </row>
    <row r="268" spans="1:34" s="108" customFormat="1" ht="12" customHeight="1">
      <c r="A268" s="216"/>
      <c r="B268" s="217"/>
      <c r="C268" s="1141" t="s">
        <v>409</v>
      </c>
      <c r="D268" s="1141"/>
      <c r="E268" s="1141"/>
      <c r="F268" s="1141"/>
      <c r="G268" s="1141"/>
      <c r="H268" s="1141"/>
      <c r="I268" s="1141"/>
      <c r="J268" s="1141"/>
      <c r="K268" s="1141"/>
      <c r="L268" s="1141"/>
      <c r="M268" s="1141"/>
      <c r="N268" s="1146"/>
      <c r="Z268" s="193"/>
      <c r="AA268" s="200"/>
      <c r="AF268" s="200"/>
      <c r="AG268" s="109" t="s">
        <v>409</v>
      </c>
    </row>
    <row r="269" spans="1:34" s="108" customFormat="1" ht="12" customHeight="1">
      <c r="A269" s="201"/>
      <c r="B269" s="202"/>
      <c r="C269" s="1141" t="s">
        <v>3027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F269" s="200"/>
      <c r="AH269" s="109" t="s">
        <v>3027</v>
      </c>
    </row>
    <row r="270" spans="1:34" s="108" customFormat="1" ht="12" customHeight="1">
      <c r="A270" s="216"/>
      <c r="B270" s="217"/>
      <c r="C270" s="1145" t="s">
        <v>398</v>
      </c>
      <c r="D270" s="1145"/>
      <c r="E270" s="1145"/>
      <c r="F270" s="196"/>
      <c r="G270" s="196"/>
      <c r="H270" s="196"/>
      <c r="I270" s="196"/>
      <c r="J270" s="198"/>
      <c r="K270" s="196"/>
      <c r="L270" s="218">
        <v>59.99</v>
      </c>
      <c r="M270" s="212"/>
      <c r="N270" s="199"/>
      <c r="Z270" s="193"/>
      <c r="AA270" s="200"/>
      <c r="AF270" s="200" t="s">
        <v>398</v>
      </c>
    </row>
    <row r="271" spans="1:34" s="108" customFormat="1" ht="33.75" customHeight="1">
      <c r="A271" s="194" t="s">
        <v>640</v>
      </c>
      <c r="B271" s="195" t="s">
        <v>3028</v>
      </c>
      <c r="C271" s="1145" t="s">
        <v>3029</v>
      </c>
      <c r="D271" s="1145"/>
      <c r="E271" s="1145"/>
      <c r="F271" s="196" t="s">
        <v>481</v>
      </c>
      <c r="G271" s="196"/>
      <c r="H271" s="196"/>
      <c r="I271" s="223">
        <v>0.19800000000000001</v>
      </c>
      <c r="J271" s="218">
        <v>513.84</v>
      </c>
      <c r="K271" s="196"/>
      <c r="L271" s="218">
        <v>101.74</v>
      </c>
      <c r="M271" s="196"/>
      <c r="N271" s="199"/>
      <c r="Z271" s="193"/>
      <c r="AA271" s="200" t="s">
        <v>3029</v>
      </c>
      <c r="AF271" s="200"/>
    </row>
    <row r="272" spans="1:34" s="108" customFormat="1" ht="12" customHeight="1">
      <c r="A272" s="216"/>
      <c r="B272" s="217"/>
      <c r="C272" s="1141" t="s">
        <v>409</v>
      </c>
      <c r="D272" s="1141"/>
      <c r="E272" s="1141"/>
      <c r="F272" s="1141"/>
      <c r="G272" s="1141"/>
      <c r="H272" s="1141"/>
      <c r="I272" s="1141"/>
      <c r="J272" s="1141"/>
      <c r="K272" s="1141"/>
      <c r="L272" s="1141"/>
      <c r="M272" s="1141"/>
      <c r="N272" s="1146"/>
      <c r="Z272" s="193"/>
      <c r="AA272" s="200"/>
      <c r="AF272" s="200"/>
      <c r="AG272" s="109" t="s">
        <v>409</v>
      </c>
    </row>
    <row r="273" spans="1:34" s="108" customFormat="1" ht="12" customHeight="1">
      <c r="A273" s="201"/>
      <c r="B273" s="202"/>
      <c r="C273" s="1141" t="s">
        <v>3030</v>
      </c>
      <c r="D273" s="1141"/>
      <c r="E273" s="1141"/>
      <c r="F273" s="1141"/>
      <c r="G273" s="1141"/>
      <c r="H273" s="1141"/>
      <c r="I273" s="1141"/>
      <c r="J273" s="1141"/>
      <c r="K273" s="1141"/>
      <c r="L273" s="1141"/>
      <c r="M273" s="1141"/>
      <c r="N273" s="1146"/>
      <c r="Z273" s="193"/>
      <c r="AA273" s="200"/>
      <c r="AF273" s="200"/>
      <c r="AH273" s="109" t="s">
        <v>3030</v>
      </c>
    </row>
    <row r="274" spans="1:34" s="108" customFormat="1" ht="12" customHeight="1">
      <c r="A274" s="216"/>
      <c r="B274" s="217"/>
      <c r="C274" s="1145" t="s">
        <v>398</v>
      </c>
      <c r="D274" s="1145"/>
      <c r="E274" s="1145"/>
      <c r="F274" s="196"/>
      <c r="G274" s="196"/>
      <c r="H274" s="196"/>
      <c r="I274" s="196"/>
      <c r="J274" s="198"/>
      <c r="K274" s="196"/>
      <c r="L274" s="218">
        <v>101.74</v>
      </c>
      <c r="M274" s="212"/>
      <c r="N274" s="199"/>
      <c r="Z274" s="193"/>
      <c r="AA274" s="200"/>
      <c r="AF274" s="200" t="s">
        <v>398</v>
      </c>
    </row>
    <row r="275" spans="1:34" s="108" customFormat="1" ht="33.75" customHeight="1">
      <c r="A275" s="194" t="s">
        <v>645</v>
      </c>
      <c r="B275" s="195" t="s">
        <v>3031</v>
      </c>
      <c r="C275" s="1145" t="s">
        <v>3032</v>
      </c>
      <c r="D275" s="1145"/>
      <c r="E275" s="1145"/>
      <c r="F275" s="196" t="s">
        <v>481</v>
      </c>
      <c r="G275" s="196"/>
      <c r="H275" s="196"/>
      <c r="I275" s="197">
        <v>1.8700000000000001E-2</v>
      </c>
      <c r="J275" s="222">
        <v>1179.06</v>
      </c>
      <c r="K275" s="196"/>
      <c r="L275" s="218">
        <v>22.05</v>
      </c>
      <c r="M275" s="196"/>
      <c r="N275" s="199"/>
      <c r="Z275" s="193"/>
      <c r="AA275" s="200" t="s">
        <v>3032</v>
      </c>
      <c r="AF275" s="200"/>
    </row>
    <row r="276" spans="1:34" s="108" customFormat="1" ht="12" customHeight="1">
      <c r="A276" s="216"/>
      <c r="B276" s="217"/>
      <c r="C276" s="1141" t="s">
        <v>409</v>
      </c>
      <c r="D276" s="1141"/>
      <c r="E276" s="1141"/>
      <c r="F276" s="1141"/>
      <c r="G276" s="1141"/>
      <c r="H276" s="1141"/>
      <c r="I276" s="1141"/>
      <c r="J276" s="1141"/>
      <c r="K276" s="1141"/>
      <c r="L276" s="1141"/>
      <c r="M276" s="1141"/>
      <c r="N276" s="1146"/>
      <c r="Z276" s="193"/>
      <c r="AA276" s="200"/>
      <c r="AF276" s="200"/>
      <c r="AG276" s="109" t="s">
        <v>409</v>
      </c>
    </row>
    <row r="277" spans="1:34" s="108" customFormat="1" ht="12" customHeight="1">
      <c r="A277" s="201"/>
      <c r="B277" s="202"/>
      <c r="C277" s="1141" t="s">
        <v>3033</v>
      </c>
      <c r="D277" s="1141"/>
      <c r="E277" s="1141"/>
      <c r="F277" s="1141"/>
      <c r="G277" s="1141"/>
      <c r="H277" s="1141"/>
      <c r="I277" s="1141"/>
      <c r="J277" s="1141"/>
      <c r="K277" s="1141"/>
      <c r="L277" s="1141"/>
      <c r="M277" s="1141"/>
      <c r="N277" s="1146"/>
      <c r="Z277" s="193"/>
      <c r="AA277" s="200"/>
      <c r="AF277" s="200"/>
      <c r="AH277" s="109" t="s">
        <v>3033</v>
      </c>
    </row>
    <row r="278" spans="1:34" s="108" customFormat="1" ht="12" customHeight="1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18">
        <v>22.05</v>
      </c>
      <c r="M278" s="212"/>
      <c r="N278" s="199"/>
      <c r="Z278" s="193"/>
      <c r="AA278" s="200"/>
      <c r="AF278" s="200" t="s">
        <v>398</v>
      </c>
    </row>
    <row r="279" spans="1:34" s="108" customFormat="1" ht="22.5" customHeight="1">
      <c r="A279" s="194" t="s">
        <v>652</v>
      </c>
      <c r="B279" s="195" t="s">
        <v>1756</v>
      </c>
      <c r="C279" s="1145" t="s">
        <v>1757</v>
      </c>
      <c r="D279" s="1145"/>
      <c r="E279" s="1145"/>
      <c r="F279" s="196" t="s">
        <v>486</v>
      </c>
      <c r="G279" s="196"/>
      <c r="H279" s="196"/>
      <c r="I279" s="251">
        <v>2</v>
      </c>
      <c r="J279" s="198"/>
      <c r="K279" s="196"/>
      <c r="L279" s="198"/>
      <c r="M279" s="196"/>
      <c r="N279" s="199"/>
      <c r="Z279" s="193"/>
      <c r="AA279" s="200" t="s">
        <v>1757</v>
      </c>
      <c r="AF279" s="200"/>
    </row>
    <row r="280" spans="1:34" s="108" customFormat="1" ht="33.75" customHeight="1">
      <c r="A280" s="203"/>
      <c r="B280" s="204" t="s">
        <v>385</v>
      </c>
      <c r="C280" s="1141" t="s">
        <v>386</v>
      </c>
      <c r="D280" s="1141"/>
      <c r="E280" s="1141"/>
      <c r="F280" s="1141"/>
      <c r="G280" s="1141"/>
      <c r="H280" s="1141"/>
      <c r="I280" s="1141"/>
      <c r="J280" s="1141"/>
      <c r="K280" s="1141"/>
      <c r="L280" s="1141"/>
      <c r="M280" s="1141"/>
      <c r="N280" s="1146"/>
      <c r="Z280" s="193"/>
      <c r="AA280" s="200"/>
      <c r="AB280" s="109" t="s">
        <v>386</v>
      </c>
      <c r="AF280" s="200"/>
    </row>
    <row r="281" spans="1:34" s="108" customFormat="1" ht="12">
      <c r="A281" s="205"/>
      <c r="B281" s="206">
        <v>1</v>
      </c>
      <c r="C281" s="1141" t="s">
        <v>446</v>
      </c>
      <c r="D281" s="1141"/>
      <c r="E281" s="1141"/>
      <c r="F281" s="207"/>
      <c r="G281" s="207"/>
      <c r="H281" s="207"/>
      <c r="I281" s="207"/>
      <c r="J281" s="208">
        <v>2.89</v>
      </c>
      <c r="K281" s="209">
        <v>1.25</v>
      </c>
      <c r="L281" s="208">
        <v>7.23</v>
      </c>
      <c r="M281" s="207"/>
      <c r="N281" s="210"/>
      <c r="Z281" s="193"/>
      <c r="AA281" s="200"/>
      <c r="AC281" s="109" t="s">
        <v>446</v>
      </c>
      <c r="AF281" s="200"/>
    </row>
    <row r="282" spans="1:34" s="108" customFormat="1" ht="12">
      <c r="A282" s="205"/>
      <c r="B282" s="206">
        <v>4</v>
      </c>
      <c r="C282" s="1141" t="s">
        <v>447</v>
      </c>
      <c r="D282" s="1141"/>
      <c r="E282" s="1141"/>
      <c r="F282" s="207"/>
      <c r="G282" s="207"/>
      <c r="H282" s="207"/>
      <c r="I282" s="207"/>
      <c r="J282" s="208">
        <v>791.97</v>
      </c>
      <c r="K282" s="207"/>
      <c r="L282" s="220">
        <v>1583.94</v>
      </c>
      <c r="M282" s="207"/>
      <c r="N282" s="210"/>
      <c r="Z282" s="193"/>
      <c r="AA282" s="200"/>
      <c r="AC282" s="109" t="s">
        <v>447</v>
      </c>
      <c r="AF282" s="200"/>
    </row>
    <row r="283" spans="1:34" s="108" customFormat="1" ht="12">
      <c r="A283" s="205"/>
      <c r="B283" s="204"/>
      <c r="C283" s="1141" t="s">
        <v>448</v>
      </c>
      <c r="D283" s="1141"/>
      <c r="E283" s="1141"/>
      <c r="F283" s="207" t="s">
        <v>390</v>
      </c>
      <c r="G283" s="248">
        <v>0.3</v>
      </c>
      <c r="H283" s="209">
        <v>1.25</v>
      </c>
      <c r="I283" s="209">
        <v>0.75</v>
      </c>
      <c r="J283" s="204"/>
      <c r="K283" s="207"/>
      <c r="L283" s="204"/>
      <c r="M283" s="207"/>
      <c r="N283" s="210"/>
      <c r="Z283" s="193"/>
      <c r="AA283" s="200"/>
      <c r="AD283" s="109" t="s">
        <v>448</v>
      </c>
      <c r="AF283" s="200"/>
    </row>
    <row r="284" spans="1:34" s="108" customFormat="1" ht="12" customHeight="1">
      <c r="A284" s="205"/>
      <c r="B284" s="204"/>
      <c r="C284" s="1150" t="s">
        <v>391</v>
      </c>
      <c r="D284" s="1150"/>
      <c r="E284" s="1150"/>
      <c r="F284" s="212"/>
      <c r="G284" s="212"/>
      <c r="H284" s="212"/>
      <c r="I284" s="212"/>
      <c r="J284" s="213">
        <v>794.86</v>
      </c>
      <c r="K284" s="212"/>
      <c r="L284" s="221">
        <v>1591.17</v>
      </c>
      <c r="M284" s="212"/>
      <c r="N284" s="214"/>
      <c r="Z284" s="193"/>
      <c r="AA284" s="200"/>
      <c r="AE284" s="109" t="s">
        <v>391</v>
      </c>
      <c r="AF284" s="200"/>
    </row>
    <row r="285" spans="1:34" s="108" customFormat="1" ht="12">
      <c r="A285" s="205"/>
      <c r="B285" s="204"/>
      <c r="C285" s="1141" t="s">
        <v>392</v>
      </c>
      <c r="D285" s="1141"/>
      <c r="E285" s="1141"/>
      <c r="F285" s="207"/>
      <c r="G285" s="207"/>
      <c r="H285" s="207"/>
      <c r="I285" s="207"/>
      <c r="J285" s="204"/>
      <c r="K285" s="207"/>
      <c r="L285" s="208">
        <v>7.23</v>
      </c>
      <c r="M285" s="207"/>
      <c r="N285" s="210"/>
      <c r="Z285" s="193"/>
      <c r="AA285" s="200"/>
      <c r="AD285" s="109" t="s">
        <v>392</v>
      </c>
      <c r="AF285" s="200"/>
    </row>
    <row r="286" spans="1:34" s="108" customFormat="1" ht="45" customHeight="1">
      <c r="A286" s="205"/>
      <c r="B286" s="204" t="s">
        <v>1671</v>
      </c>
      <c r="C286" s="1141" t="s">
        <v>1672</v>
      </c>
      <c r="D286" s="1141"/>
      <c r="E286" s="1141"/>
      <c r="F286" s="207" t="s">
        <v>395</v>
      </c>
      <c r="G286" s="215">
        <v>121</v>
      </c>
      <c r="H286" s="207"/>
      <c r="I286" s="215">
        <v>121</v>
      </c>
      <c r="J286" s="204"/>
      <c r="K286" s="207"/>
      <c r="L286" s="208">
        <v>8.75</v>
      </c>
      <c r="M286" s="207"/>
      <c r="N286" s="210"/>
      <c r="Z286" s="193"/>
      <c r="AA286" s="200"/>
      <c r="AD286" s="109" t="s">
        <v>1672</v>
      </c>
      <c r="AF286" s="200"/>
    </row>
    <row r="287" spans="1:34" s="108" customFormat="1" ht="45" customHeight="1">
      <c r="A287" s="205"/>
      <c r="B287" s="204" t="s">
        <v>1673</v>
      </c>
      <c r="C287" s="1141" t="s">
        <v>1674</v>
      </c>
      <c r="D287" s="1141"/>
      <c r="E287" s="1141"/>
      <c r="F287" s="207" t="s">
        <v>395</v>
      </c>
      <c r="G287" s="215">
        <v>72</v>
      </c>
      <c r="H287" s="207"/>
      <c r="I287" s="215">
        <v>72</v>
      </c>
      <c r="J287" s="204"/>
      <c r="K287" s="207"/>
      <c r="L287" s="208">
        <v>5.21</v>
      </c>
      <c r="M287" s="207"/>
      <c r="N287" s="210"/>
      <c r="Z287" s="193"/>
      <c r="AA287" s="200"/>
      <c r="AD287" s="109" t="s">
        <v>1674</v>
      </c>
      <c r="AF287" s="200"/>
    </row>
    <row r="288" spans="1:34" s="108" customFormat="1" ht="12" customHeight="1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22">
        <v>1605.13</v>
      </c>
      <c r="M288" s="212"/>
      <c r="N288" s="199"/>
      <c r="Z288" s="193"/>
      <c r="AA288" s="200"/>
      <c r="AF288" s="200" t="s">
        <v>398</v>
      </c>
    </row>
    <row r="289" spans="1:34" s="108" customFormat="1" ht="12" customHeight="1">
      <c r="A289" s="194" t="s">
        <v>656</v>
      </c>
      <c r="B289" s="195" t="s">
        <v>1795</v>
      </c>
      <c r="C289" s="1145" t="s">
        <v>1796</v>
      </c>
      <c r="D289" s="1145"/>
      <c r="E289" s="1145"/>
      <c r="F289" s="196" t="s">
        <v>711</v>
      </c>
      <c r="G289" s="196"/>
      <c r="H289" s="196"/>
      <c r="I289" s="256">
        <v>0.3</v>
      </c>
      <c r="J289" s="198"/>
      <c r="K289" s="196"/>
      <c r="L289" s="198"/>
      <c r="M289" s="196"/>
      <c r="N289" s="199"/>
      <c r="Z289" s="193"/>
      <c r="AA289" s="200" t="s">
        <v>1796</v>
      </c>
      <c r="AF289" s="200"/>
    </row>
    <row r="290" spans="1:34" s="108" customFormat="1" ht="12" customHeight="1">
      <c r="A290" s="201"/>
      <c r="B290" s="202"/>
      <c r="C290" s="1141" t="s">
        <v>1738</v>
      </c>
      <c r="D290" s="1141"/>
      <c r="E290" s="1141"/>
      <c r="F290" s="1141"/>
      <c r="G290" s="1141"/>
      <c r="H290" s="1141"/>
      <c r="I290" s="1141"/>
      <c r="J290" s="1141"/>
      <c r="K290" s="1141"/>
      <c r="L290" s="1141"/>
      <c r="M290" s="1141"/>
      <c r="N290" s="1146"/>
      <c r="Z290" s="193"/>
      <c r="AA290" s="200"/>
      <c r="AF290" s="200"/>
      <c r="AH290" s="109" t="s">
        <v>1738</v>
      </c>
    </row>
    <row r="291" spans="1:34" s="108" customFormat="1" ht="33.75" customHeight="1">
      <c r="A291" s="203"/>
      <c r="B291" s="204" t="s">
        <v>385</v>
      </c>
      <c r="C291" s="1141" t="s">
        <v>386</v>
      </c>
      <c r="D291" s="1141"/>
      <c r="E291" s="1141"/>
      <c r="F291" s="1141"/>
      <c r="G291" s="1141"/>
      <c r="H291" s="1141"/>
      <c r="I291" s="1141"/>
      <c r="J291" s="1141"/>
      <c r="K291" s="1141"/>
      <c r="L291" s="1141"/>
      <c r="M291" s="1141"/>
      <c r="N291" s="1146"/>
      <c r="Z291" s="193"/>
      <c r="AA291" s="200"/>
      <c r="AB291" s="109" t="s">
        <v>386</v>
      </c>
      <c r="AF291" s="200"/>
    </row>
    <row r="292" spans="1:34" s="108" customFormat="1" ht="12">
      <c r="A292" s="205"/>
      <c r="B292" s="206">
        <v>1</v>
      </c>
      <c r="C292" s="1141" t="s">
        <v>446</v>
      </c>
      <c r="D292" s="1141"/>
      <c r="E292" s="1141"/>
      <c r="F292" s="207"/>
      <c r="G292" s="207"/>
      <c r="H292" s="207"/>
      <c r="I292" s="207"/>
      <c r="J292" s="208">
        <v>67.34</v>
      </c>
      <c r="K292" s="209">
        <v>1.25</v>
      </c>
      <c r="L292" s="208">
        <v>25.25</v>
      </c>
      <c r="M292" s="207"/>
      <c r="N292" s="210"/>
      <c r="Z292" s="193"/>
      <c r="AA292" s="200"/>
      <c r="AC292" s="109" t="s">
        <v>446</v>
      </c>
      <c r="AF292" s="200"/>
    </row>
    <row r="293" spans="1:34" s="108" customFormat="1" ht="12">
      <c r="A293" s="205"/>
      <c r="B293" s="206">
        <v>4</v>
      </c>
      <c r="C293" s="1141" t="s">
        <v>447</v>
      </c>
      <c r="D293" s="1141"/>
      <c r="E293" s="1141"/>
      <c r="F293" s="207"/>
      <c r="G293" s="207"/>
      <c r="H293" s="207"/>
      <c r="I293" s="207"/>
      <c r="J293" s="208">
        <v>15.42</v>
      </c>
      <c r="K293" s="207"/>
      <c r="L293" s="208">
        <v>4.63</v>
      </c>
      <c r="M293" s="207"/>
      <c r="N293" s="210"/>
      <c r="Z293" s="193"/>
      <c r="AA293" s="200"/>
      <c r="AC293" s="109" t="s">
        <v>447</v>
      </c>
      <c r="AF293" s="200"/>
    </row>
    <row r="294" spans="1:34" s="108" customFormat="1" ht="12">
      <c r="A294" s="205"/>
      <c r="B294" s="204"/>
      <c r="C294" s="1141" t="s">
        <v>448</v>
      </c>
      <c r="D294" s="1141"/>
      <c r="E294" s="1141"/>
      <c r="F294" s="207" t="s">
        <v>390</v>
      </c>
      <c r="G294" s="215">
        <v>7</v>
      </c>
      <c r="H294" s="209">
        <v>1.25</v>
      </c>
      <c r="I294" s="254">
        <v>2.625</v>
      </c>
      <c r="J294" s="204"/>
      <c r="K294" s="207"/>
      <c r="L294" s="204"/>
      <c r="M294" s="207"/>
      <c r="N294" s="210"/>
      <c r="Z294" s="193"/>
      <c r="AA294" s="200"/>
      <c r="AD294" s="109" t="s">
        <v>448</v>
      </c>
      <c r="AF294" s="200"/>
    </row>
    <row r="295" spans="1:34" s="108" customFormat="1" ht="12" customHeight="1">
      <c r="A295" s="205"/>
      <c r="B295" s="204"/>
      <c r="C295" s="1150" t="s">
        <v>391</v>
      </c>
      <c r="D295" s="1150"/>
      <c r="E295" s="1150"/>
      <c r="F295" s="212"/>
      <c r="G295" s="212"/>
      <c r="H295" s="212"/>
      <c r="I295" s="212"/>
      <c r="J295" s="213">
        <v>82.76</v>
      </c>
      <c r="K295" s="212"/>
      <c r="L295" s="213">
        <v>29.88</v>
      </c>
      <c r="M295" s="212"/>
      <c r="N295" s="214"/>
      <c r="Z295" s="193"/>
      <c r="AA295" s="200"/>
      <c r="AE295" s="109" t="s">
        <v>391</v>
      </c>
      <c r="AF295" s="200"/>
    </row>
    <row r="296" spans="1:34" s="108" customFormat="1" ht="12">
      <c r="A296" s="205"/>
      <c r="B296" s="204"/>
      <c r="C296" s="1141" t="s">
        <v>392</v>
      </c>
      <c r="D296" s="1141"/>
      <c r="E296" s="1141"/>
      <c r="F296" s="207"/>
      <c r="G296" s="207"/>
      <c r="H296" s="207"/>
      <c r="I296" s="207"/>
      <c r="J296" s="204"/>
      <c r="K296" s="207"/>
      <c r="L296" s="208">
        <v>25.25</v>
      </c>
      <c r="M296" s="207"/>
      <c r="N296" s="210"/>
      <c r="Z296" s="193"/>
      <c r="AA296" s="200"/>
      <c r="AD296" s="109" t="s">
        <v>392</v>
      </c>
      <c r="AF296" s="200"/>
    </row>
    <row r="297" spans="1:34" s="108" customFormat="1" ht="45" customHeight="1">
      <c r="A297" s="205"/>
      <c r="B297" s="204" t="s">
        <v>1671</v>
      </c>
      <c r="C297" s="1141" t="s">
        <v>1672</v>
      </c>
      <c r="D297" s="1141"/>
      <c r="E297" s="1141"/>
      <c r="F297" s="207" t="s">
        <v>395</v>
      </c>
      <c r="G297" s="215">
        <v>121</v>
      </c>
      <c r="H297" s="207"/>
      <c r="I297" s="215">
        <v>121</v>
      </c>
      <c r="J297" s="204"/>
      <c r="K297" s="207"/>
      <c r="L297" s="208">
        <v>30.55</v>
      </c>
      <c r="M297" s="207"/>
      <c r="N297" s="210"/>
      <c r="Z297" s="193"/>
      <c r="AA297" s="200"/>
      <c r="AD297" s="109" t="s">
        <v>1672</v>
      </c>
      <c r="AF297" s="200"/>
    </row>
    <row r="298" spans="1:34" s="108" customFormat="1" ht="45" customHeight="1">
      <c r="A298" s="205"/>
      <c r="B298" s="204" t="s">
        <v>1673</v>
      </c>
      <c r="C298" s="1141" t="s">
        <v>1674</v>
      </c>
      <c r="D298" s="1141"/>
      <c r="E298" s="1141"/>
      <c r="F298" s="207" t="s">
        <v>395</v>
      </c>
      <c r="G298" s="215">
        <v>72</v>
      </c>
      <c r="H298" s="207"/>
      <c r="I298" s="215">
        <v>72</v>
      </c>
      <c r="J298" s="204"/>
      <c r="K298" s="207"/>
      <c r="L298" s="208">
        <v>18.18</v>
      </c>
      <c r="M298" s="207"/>
      <c r="N298" s="210"/>
      <c r="Z298" s="193"/>
      <c r="AA298" s="200"/>
      <c r="AD298" s="109" t="s">
        <v>1674</v>
      </c>
      <c r="AF298" s="200"/>
    </row>
    <row r="299" spans="1:34" s="108" customFormat="1" ht="12" customHeight="1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18">
        <v>78.61</v>
      </c>
      <c r="M299" s="212"/>
      <c r="N299" s="199"/>
      <c r="Z299" s="193"/>
      <c r="AA299" s="200"/>
      <c r="AF299" s="200" t="s">
        <v>398</v>
      </c>
    </row>
    <row r="300" spans="1:34" s="108" customFormat="1" ht="22.5" customHeight="1">
      <c r="A300" s="194" t="s">
        <v>664</v>
      </c>
      <c r="B300" s="195" t="s">
        <v>3034</v>
      </c>
      <c r="C300" s="1145" t="s">
        <v>3035</v>
      </c>
      <c r="D300" s="1145"/>
      <c r="E300" s="1145"/>
      <c r="F300" s="196" t="s">
        <v>486</v>
      </c>
      <c r="G300" s="196"/>
      <c r="H300" s="196"/>
      <c r="I300" s="251">
        <v>3</v>
      </c>
      <c r="J300" s="218">
        <v>25.2</v>
      </c>
      <c r="K300" s="196"/>
      <c r="L300" s="218">
        <v>75.599999999999994</v>
      </c>
      <c r="M300" s="196"/>
      <c r="N300" s="199"/>
      <c r="Z300" s="193"/>
      <c r="AA300" s="200" t="s">
        <v>3035</v>
      </c>
      <c r="AF300" s="200"/>
    </row>
    <row r="301" spans="1:34" s="108" customFormat="1" ht="12" customHeight="1">
      <c r="A301" s="216"/>
      <c r="B301" s="217"/>
      <c r="C301" s="1141" t="s">
        <v>409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F301" s="200"/>
      <c r="AG301" s="109" t="s">
        <v>409</v>
      </c>
    </row>
    <row r="302" spans="1:34" s="108" customFormat="1" ht="12" customHeight="1">
      <c r="A302" s="216"/>
      <c r="B302" s="217"/>
      <c r="C302" s="1145" t="s">
        <v>398</v>
      </c>
      <c r="D302" s="1145"/>
      <c r="E302" s="1145"/>
      <c r="F302" s="196"/>
      <c r="G302" s="196"/>
      <c r="H302" s="196"/>
      <c r="I302" s="196"/>
      <c r="J302" s="198"/>
      <c r="K302" s="196"/>
      <c r="L302" s="218">
        <v>75.599999999999994</v>
      </c>
      <c r="M302" s="212"/>
      <c r="N302" s="199"/>
      <c r="Z302" s="193"/>
      <c r="AA302" s="200"/>
      <c r="AF302" s="200" t="s">
        <v>398</v>
      </c>
    </row>
    <row r="303" spans="1:34" s="108" customFormat="1" ht="33.75" customHeight="1">
      <c r="A303" s="194" t="s">
        <v>670</v>
      </c>
      <c r="B303" s="195" t="s">
        <v>1752</v>
      </c>
      <c r="C303" s="1145" t="s">
        <v>1753</v>
      </c>
      <c r="D303" s="1145"/>
      <c r="E303" s="1145"/>
      <c r="F303" s="196" t="s">
        <v>673</v>
      </c>
      <c r="G303" s="196"/>
      <c r="H303" s="196"/>
      <c r="I303" s="247">
        <v>7.0000000000000007E-2</v>
      </c>
      <c r="J303" s="198"/>
      <c r="K303" s="196"/>
      <c r="L303" s="198"/>
      <c r="M303" s="196"/>
      <c r="N303" s="199"/>
      <c r="Z303" s="193"/>
      <c r="AA303" s="200" t="s">
        <v>1753</v>
      </c>
      <c r="AF303" s="200"/>
    </row>
    <row r="304" spans="1:34" s="108" customFormat="1" ht="12" customHeight="1">
      <c r="A304" s="201"/>
      <c r="B304" s="202"/>
      <c r="C304" s="1141" t="s">
        <v>1937</v>
      </c>
      <c r="D304" s="1141"/>
      <c r="E304" s="1141"/>
      <c r="F304" s="1141"/>
      <c r="G304" s="1141"/>
      <c r="H304" s="1141"/>
      <c r="I304" s="1141"/>
      <c r="J304" s="1141"/>
      <c r="K304" s="1141"/>
      <c r="L304" s="1141"/>
      <c r="M304" s="1141"/>
      <c r="N304" s="1146"/>
      <c r="Z304" s="193"/>
      <c r="AA304" s="200"/>
      <c r="AF304" s="200"/>
      <c r="AH304" s="109" t="s">
        <v>1937</v>
      </c>
    </row>
    <row r="305" spans="1:33" s="108" customFormat="1" ht="33.75" customHeight="1">
      <c r="A305" s="203"/>
      <c r="B305" s="204" t="s">
        <v>385</v>
      </c>
      <c r="C305" s="1141" t="s">
        <v>386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B305" s="109" t="s">
        <v>386</v>
      </c>
      <c r="AF305" s="200"/>
    </row>
    <row r="306" spans="1:33" s="108" customFormat="1" ht="12">
      <c r="A306" s="205"/>
      <c r="B306" s="206">
        <v>1</v>
      </c>
      <c r="C306" s="1141" t="s">
        <v>446</v>
      </c>
      <c r="D306" s="1141"/>
      <c r="E306" s="1141"/>
      <c r="F306" s="207"/>
      <c r="G306" s="207"/>
      <c r="H306" s="207"/>
      <c r="I306" s="207"/>
      <c r="J306" s="208">
        <v>184.5</v>
      </c>
      <c r="K306" s="209">
        <v>1.25</v>
      </c>
      <c r="L306" s="208">
        <v>16.14</v>
      </c>
      <c r="M306" s="207"/>
      <c r="N306" s="210"/>
      <c r="Z306" s="193"/>
      <c r="AA306" s="200"/>
      <c r="AC306" s="109" t="s">
        <v>446</v>
      </c>
      <c r="AF306" s="200"/>
    </row>
    <row r="307" spans="1:33" s="108" customFormat="1" ht="12">
      <c r="A307" s="205"/>
      <c r="B307" s="206">
        <v>2</v>
      </c>
      <c r="C307" s="1141" t="s">
        <v>387</v>
      </c>
      <c r="D307" s="1141"/>
      <c r="E307" s="1141"/>
      <c r="F307" s="207"/>
      <c r="G307" s="207"/>
      <c r="H307" s="207"/>
      <c r="I307" s="207"/>
      <c r="J307" s="208">
        <v>9.83</v>
      </c>
      <c r="K307" s="209">
        <v>1.25</v>
      </c>
      <c r="L307" s="208">
        <v>0.86</v>
      </c>
      <c r="M307" s="207"/>
      <c r="N307" s="210"/>
      <c r="Z307" s="193"/>
      <c r="AA307" s="200"/>
      <c r="AC307" s="109" t="s">
        <v>387</v>
      </c>
      <c r="AF307" s="200"/>
    </row>
    <row r="308" spans="1:33" s="108" customFormat="1" ht="12">
      <c r="A308" s="205"/>
      <c r="B308" s="206">
        <v>3</v>
      </c>
      <c r="C308" s="1141" t="s">
        <v>388</v>
      </c>
      <c r="D308" s="1141"/>
      <c r="E308" s="1141"/>
      <c r="F308" s="207"/>
      <c r="G308" s="207"/>
      <c r="H308" s="207"/>
      <c r="I308" s="207"/>
      <c r="J308" s="208">
        <v>1.89</v>
      </c>
      <c r="K308" s="209">
        <v>1.25</v>
      </c>
      <c r="L308" s="208">
        <v>0.17</v>
      </c>
      <c r="M308" s="207"/>
      <c r="N308" s="210"/>
      <c r="Z308" s="193"/>
      <c r="AA308" s="200"/>
      <c r="AC308" s="109" t="s">
        <v>388</v>
      </c>
      <c r="AF308" s="200"/>
    </row>
    <row r="309" spans="1:33" s="108" customFormat="1" ht="12">
      <c r="A309" s="205"/>
      <c r="B309" s="206">
        <v>4</v>
      </c>
      <c r="C309" s="1141" t="s">
        <v>447</v>
      </c>
      <c r="D309" s="1141"/>
      <c r="E309" s="1141"/>
      <c r="F309" s="207"/>
      <c r="G309" s="207"/>
      <c r="H309" s="207"/>
      <c r="I309" s="207"/>
      <c r="J309" s="208">
        <v>980.87</v>
      </c>
      <c r="K309" s="207"/>
      <c r="L309" s="208">
        <v>68.66</v>
      </c>
      <c r="M309" s="207"/>
      <c r="N309" s="210"/>
      <c r="Z309" s="193"/>
      <c r="AA309" s="200"/>
      <c r="AC309" s="109" t="s">
        <v>447</v>
      </c>
      <c r="AF309" s="200"/>
    </row>
    <row r="310" spans="1:33" s="108" customFormat="1" ht="12">
      <c r="A310" s="205"/>
      <c r="B310" s="204"/>
      <c r="C310" s="1141" t="s">
        <v>448</v>
      </c>
      <c r="D310" s="1141"/>
      <c r="E310" s="1141"/>
      <c r="F310" s="207" t="s">
        <v>390</v>
      </c>
      <c r="G310" s="209">
        <v>21.63</v>
      </c>
      <c r="H310" s="209">
        <v>1.25</v>
      </c>
      <c r="I310" s="249">
        <v>1.892625</v>
      </c>
      <c r="J310" s="204"/>
      <c r="K310" s="207"/>
      <c r="L310" s="204"/>
      <c r="M310" s="207"/>
      <c r="N310" s="210"/>
      <c r="Z310" s="193"/>
      <c r="AA310" s="200"/>
      <c r="AD310" s="109" t="s">
        <v>448</v>
      </c>
      <c r="AF310" s="200"/>
    </row>
    <row r="311" spans="1:33" s="108" customFormat="1" ht="12">
      <c r="A311" s="205"/>
      <c r="B311" s="204"/>
      <c r="C311" s="1141" t="s">
        <v>389</v>
      </c>
      <c r="D311" s="1141"/>
      <c r="E311" s="1141"/>
      <c r="F311" s="207" t="s">
        <v>390</v>
      </c>
      <c r="G311" s="209">
        <v>0.16</v>
      </c>
      <c r="H311" s="209">
        <v>1.25</v>
      </c>
      <c r="I311" s="254">
        <v>1.4E-2</v>
      </c>
      <c r="J311" s="204"/>
      <c r="K311" s="207"/>
      <c r="L311" s="204"/>
      <c r="M311" s="207"/>
      <c r="N311" s="210"/>
      <c r="Z311" s="193"/>
      <c r="AA311" s="200"/>
      <c r="AD311" s="109" t="s">
        <v>389</v>
      </c>
      <c r="AF311" s="200"/>
    </row>
    <row r="312" spans="1:33" s="108" customFormat="1" ht="12" customHeight="1">
      <c r="A312" s="205"/>
      <c r="B312" s="204"/>
      <c r="C312" s="1150" t="s">
        <v>391</v>
      </c>
      <c r="D312" s="1150"/>
      <c r="E312" s="1150"/>
      <c r="F312" s="212"/>
      <c r="G312" s="212"/>
      <c r="H312" s="212"/>
      <c r="I312" s="212"/>
      <c r="J312" s="221">
        <v>1175.2</v>
      </c>
      <c r="K312" s="212"/>
      <c r="L312" s="213">
        <v>85.66</v>
      </c>
      <c r="M312" s="212"/>
      <c r="N312" s="214"/>
      <c r="Z312" s="193"/>
      <c r="AA312" s="200"/>
      <c r="AE312" s="109" t="s">
        <v>391</v>
      </c>
      <c r="AF312" s="200"/>
    </row>
    <row r="313" spans="1:33" s="108" customFormat="1" ht="12">
      <c r="A313" s="205"/>
      <c r="B313" s="204"/>
      <c r="C313" s="1141" t="s">
        <v>392</v>
      </c>
      <c r="D313" s="1141"/>
      <c r="E313" s="1141"/>
      <c r="F313" s="207"/>
      <c r="G313" s="207"/>
      <c r="H313" s="207"/>
      <c r="I313" s="207"/>
      <c r="J313" s="204"/>
      <c r="K313" s="207"/>
      <c r="L313" s="208">
        <v>16.309999999999999</v>
      </c>
      <c r="M313" s="207"/>
      <c r="N313" s="210"/>
      <c r="Z313" s="193"/>
      <c r="AA313" s="200"/>
      <c r="AD313" s="109" t="s">
        <v>392</v>
      </c>
      <c r="AF313" s="200"/>
    </row>
    <row r="314" spans="1:33" s="108" customFormat="1" ht="45" customHeight="1">
      <c r="A314" s="205"/>
      <c r="B314" s="204" t="s">
        <v>1671</v>
      </c>
      <c r="C314" s="1141" t="s">
        <v>1672</v>
      </c>
      <c r="D314" s="1141"/>
      <c r="E314" s="1141"/>
      <c r="F314" s="207" t="s">
        <v>395</v>
      </c>
      <c r="G314" s="215">
        <v>121</v>
      </c>
      <c r="H314" s="207"/>
      <c r="I314" s="215">
        <v>121</v>
      </c>
      <c r="J314" s="204"/>
      <c r="K314" s="207"/>
      <c r="L314" s="208">
        <v>19.739999999999998</v>
      </c>
      <c r="M314" s="207"/>
      <c r="N314" s="210"/>
      <c r="Z314" s="193"/>
      <c r="AA314" s="200"/>
      <c r="AD314" s="109" t="s">
        <v>1672</v>
      </c>
      <c r="AF314" s="200"/>
    </row>
    <row r="315" spans="1:33" s="108" customFormat="1" ht="45" customHeight="1">
      <c r="A315" s="205"/>
      <c r="B315" s="204" t="s">
        <v>1673</v>
      </c>
      <c r="C315" s="1141" t="s">
        <v>1674</v>
      </c>
      <c r="D315" s="1141"/>
      <c r="E315" s="1141"/>
      <c r="F315" s="207" t="s">
        <v>395</v>
      </c>
      <c r="G315" s="215">
        <v>72</v>
      </c>
      <c r="H315" s="207"/>
      <c r="I315" s="215">
        <v>72</v>
      </c>
      <c r="J315" s="204"/>
      <c r="K315" s="207"/>
      <c r="L315" s="208">
        <v>11.74</v>
      </c>
      <c r="M315" s="207"/>
      <c r="N315" s="210"/>
      <c r="Z315" s="193"/>
      <c r="AA315" s="200"/>
      <c r="AD315" s="109" t="s">
        <v>1674</v>
      </c>
      <c r="AF315" s="200"/>
    </row>
    <row r="316" spans="1:33" s="108" customFormat="1" ht="12" customHeight="1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18">
        <v>117.14</v>
      </c>
      <c r="M316" s="212"/>
      <c r="N316" s="199"/>
      <c r="Z316" s="193"/>
      <c r="AA316" s="200"/>
      <c r="AF316" s="200" t="s">
        <v>398</v>
      </c>
    </row>
    <row r="317" spans="1:33" s="108" customFormat="1" ht="12" customHeight="1">
      <c r="A317" s="194" t="s">
        <v>675</v>
      </c>
      <c r="B317" s="195" t="s">
        <v>1754</v>
      </c>
      <c r="C317" s="1145" t="s">
        <v>1755</v>
      </c>
      <c r="D317" s="1145"/>
      <c r="E317" s="1145"/>
      <c r="F317" s="196" t="s">
        <v>486</v>
      </c>
      <c r="G317" s="196"/>
      <c r="H317" s="196"/>
      <c r="I317" s="251">
        <v>7</v>
      </c>
      <c r="J317" s="218">
        <v>32.340000000000003</v>
      </c>
      <c r="K317" s="196"/>
      <c r="L317" s="218">
        <v>226.38</v>
      </c>
      <c r="M317" s="196"/>
      <c r="N317" s="199"/>
      <c r="Z317" s="193"/>
      <c r="AA317" s="200" t="s">
        <v>1755</v>
      </c>
      <c r="AF317" s="200"/>
    </row>
    <row r="318" spans="1:33" s="108" customFormat="1" ht="12" customHeight="1">
      <c r="A318" s="216"/>
      <c r="B318" s="217"/>
      <c r="C318" s="1141" t="s">
        <v>409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F318" s="200"/>
      <c r="AG318" s="109" t="s">
        <v>409</v>
      </c>
    </row>
    <row r="319" spans="1:33" s="108" customFormat="1" ht="12" customHeight="1">
      <c r="A319" s="216"/>
      <c r="B319" s="217"/>
      <c r="C319" s="1145" t="s">
        <v>398</v>
      </c>
      <c r="D319" s="1145"/>
      <c r="E319" s="1145"/>
      <c r="F319" s="196"/>
      <c r="G319" s="196"/>
      <c r="H319" s="196"/>
      <c r="I319" s="196"/>
      <c r="J319" s="198"/>
      <c r="K319" s="196"/>
      <c r="L319" s="218">
        <v>226.38</v>
      </c>
      <c r="M319" s="212"/>
      <c r="N319" s="199"/>
      <c r="Z319" s="193"/>
      <c r="AA319" s="200"/>
      <c r="AF319" s="200" t="s">
        <v>398</v>
      </c>
    </row>
    <row r="320" spans="1:33" s="108" customFormat="1" ht="22.5" customHeight="1">
      <c r="A320" s="194" t="s">
        <v>678</v>
      </c>
      <c r="B320" s="195" t="s">
        <v>1778</v>
      </c>
      <c r="C320" s="1145" t="s">
        <v>1779</v>
      </c>
      <c r="D320" s="1145"/>
      <c r="E320" s="1145"/>
      <c r="F320" s="196" t="s">
        <v>486</v>
      </c>
      <c r="G320" s="196"/>
      <c r="H320" s="196"/>
      <c r="I320" s="251">
        <v>1</v>
      </c>
      <c r="J320" s="198"/>
      <c r="K320" s="196"/>
      <c r="L320" s="198"/>
      <c r="M320" s="196"/>
      <c r="N320" s="199"/>
      <c r="Z320" s="193"/>
      <c r="AA320" s="200" t="s">
        <v>1779</v>
      </c>
      <c r="AF320" s="200"/>
    </row>
    <row r="321" spans="1:35" s="108" customFormat="1" ht="12">
      <c r="A321" s="205"/>
      <c r="B321" s="206">
        <v>1</v>
      </c>
      <c r="C321" s="1141" t="s">
        <v>446</v>
      </c>
      <c r="D321" s="1141"/>
      <c r="E321" s="1141"/>
      <c r="F321" s="207"/>
      <c r="G321" s="207"/>
      <c r="H321" s="207"/>
      <c r="I321" s="207"/>
      <c r="J321" s="208">
        <v>15.48</v>
      </c>
      <c r="K321" s="207"/>
      <c r="L321" s="208">
        <v>15.48</v>
      </c>
      <c r="M321" s="207"/>
      <c r="N321" s="210"/>
      <c r="Z321" s="193"/>
      <c r="AA321" s="200"/>
      <c r="AC321" s="109" t="s">
        <v>446</v>
      </c>
      <c r="AF321" s="200"/>
    </row>
    <row r="322" spans="1:35" s="108" customFormat="1" ht="12">
      <c r="A322" s="205"/>
      <c r="B322" s="206">
        <v>4</v>
      </c>
      <c r="C322" s="1141" t="s">
        <v>447</v>
      </c>
      <c r="D322" s="1141"/>
      <c r="E322" s="1141"/>
      <c r="F322" s="207"/>
      <c r="G322" s="207"/>
      <c r="H322" s="207"/>
      <c r="I322" s="207"/>
      <c r="J322" s="208">
        <v>1.42</v>
      </c>
      <c r="K322" s="207"/>
      <c r="L322" s="208">
        <v>1.42</v>
      </c>
      <c r="M322" s="207"/>
      <c r="N322" s="210"/>
      <c r="Z322" s="193"/>
      <c r="AA322" s="200"/>
      <c r="AC322" s="109" t="s">
        <v>447</v>
      </c>
      <c r="AF322" s="200"/>
    </row>
    <row r="323" spans="1:35" s="108" customFormat="1" ht="12">
      <c r="A323" s="205"/>
      <c r="B323" s="204"/>
      <c r="C323" s="1141" t="s">
        <v>448</v>
      </c>
      <c r="D323" s="1141"/>
      <c r="E323" s="1141"/>
      <c r="F323" s="207" t="s">
        <v>390</v>
      </c>
      <c r="G323" s="209">
        <v>1.56</v>
      </c>
      <c r="H323" s="207"/>
      <c r="I323" s="209">
        <v>1.56</v>
      </c>
      <c r="J323" s="204"/>
      <c r="K323" s="207"/>
      <c r="L323" s="204"/>
      <c r="M323" s="207"/>
      <c r="N323" s="210"/>
      <c r="Z323" s="193"/>
      <c r="AA323" s="200"/>
      <c r="AD323" s="109" t="s">
        <v>448</v>
      </c>
      <c r="AF323" s="200"/>
    </row>
    <row r="324" spans="1:35" s="108" customFormat="1" ht="12" customHeight="1">
      <c r="A324" s="205"/>
      <c r="B324" s="204"/>
      <c r="C324" s="1150" t="s">
        <v>391</v>
      </c>
      <c r="D324" s="1150"/>
      <c r="E324" s="1150"/>
      <c r="F324" s="212"/>
      <c r="G324" s="212"/>
      <c r="H324" s="212"/>
      <c r="I324" s="212"/>
      <c r="J324" s="213">
        <v>16.899999999999999</v>
      </c>
      <c r="K324" s="212"/>
      <c r="L324" s="213">
        <v>16.899999999999999</v>
      </c>
      <c r="M324" s="212"/>
      <c r="N324" s="214"/>
      <c r="Z324" s="193"/>
      <c r="AA324" s="200"/>
      <c r="AE324" s="109" t="s">
        <v>391</v>
      </c>
      <c r="AF324" s="200"/>
    </row>
    <row r="325" spans="1:35" s="108" customFormat="1" ht="12">
      <c r="A325" s="205"/>
      <c r="B325" s="204"/>
      <c r="C325" s="1141" t="s">
        <v>392</v>
      </c>
      <c r="D325" s="1141"/>
      <c r="E325" s="1141"/>
      <c r="F325" s="207"/>
      <c r="G325" s="207"/>
      <c r="H325" s="207"/>
      <c r="I325" s="207"/>
      <c r="J325" s="204"/>
      <c r="K325" s="207"/>
      <c r="L325" s="208">
        <v>15.48</v>
      </c>
      <c r="M325" s="207"/>
      <c r="N325" s="210"/>
      <c r="Z325" s="193"/>
      <c r="AA325" s="200"/>
      <c r="AD325" s="109" t="s">
        <v>392</v>
      </c>
      <c r="AF325" s="200"/>
    </row>
    <row r="326" spans="1:35" s="108" customFormat="1" ht="22.5" customHeight="1">
      <c r="A326" s="205"/>
      <c r="B326" s="204" t="s">
        <v>916</v>
      </c>
      <c r="C326" s="1141" t="s">
        <v>917</v>
      </c>
      <c r="D326" s="1141"/>
      <c r="E326" s="1141"/>
      <c r="F326" s="207" t="s">
        <v>395</v>
      </c>
      <c r="G326" s="215">
        <v>90</v>
      </c>
      <c r="H326" s="207"/>
      <c r="I326" s="215">
        <v>90</v>
      </c>
      <c r="J326" s="204"/>
      <c r="K326" s="207"/>
      <c r="L326" s="208">
        <v>13.93</v>
      </c>
      <c r="M326" s="207"/>
      <c r="N326" s="210"/>
      <c r="Z326" s="193"/>
      <c r="AA326" s="200"/>
      <c r="AD326" s="109" t="s">
        <v>917</v>
      </c>
      <c r="AF326" s="200"/>
    </row>
    <row r="327" spans="1:35" s="108" customFormat="1" ht="22.5" customHeight="1">
      <c r="A327" s="205"/>
      <c r="B327" s="204" t="s">
        <v>918</v>
      </c>
      <c r="C327" s="1141" t="s">
        <v>919</v>
      </c>
      <c r="D327" s="1141"/>
      <c r="E327" s="1141"/>
      <c r="F327" s="207" t="s">
        <v>395</v>
      </c>
      <c r="G327" s="215">
        <v>46</v>
      </c>
      <c r="H327" s="207"/>
      <c r="I327" s="215">
        <v>46</v>
      </c>
      <c r="J327" s="204"/>
      <c r="K327" s="207"/>
      <c r="L327" s="208">
        <v>7.12</v>
      </c>
      <c r="M327" s="207"/>
      <c r="N327" s="210"/>
      <c r="Z327" s="193"/>
      <c r="AA327" s="200"/>
      <c r="AD327" s="109" t="s">
        <v>919</v>
      </c>
      <c r="AF327" s="200"/>
    </row>
    <row r="328" spans="1:35" s="108" customFormat="1" ht="12" customHeight="1">
      <c r="A328" s="216"/>
      <c r="B328" s="217"/>
      <c r="C328" s="1145" t="s">
        <v>398</v>
      </c>
      <c r="D328" s="1145"/>
      <c r="E328" s="1145"/>
      <c r="F328" s="196"/>
      <c r="G328" s="196"/>
      <c r="H328" s="196"/>
      <c r="I328" s="196"/>
      <c r="J328" s="198"/>
      <c r="K328" s="196"/>
      <c r="L328" s="218">
        <v>37.950000000000003</v>
      </c>
      <c r="M328" s="212"/>
      <c r="N328" s="199"/>
      <c r="Z328" s="193"/>
      <c r="AA328" s="200"/>
      <c r="AF328" s="200" t="s">
        <v>398</v>
      </c>
    </row>
    <row r="329" spans="1:35" s="108" customFormat="1" ht="33.75" customHeight="1">
      <c r="A329" s="194" t="s">
        <v>681</v>
      </c>
      <c r="B329" s="195" t="s">
        <v>1780</v>
      </c>
      <c r="C329" s="1145" t="s">
        <v>1781</v>
      </c>
      <c r="D329" s="1145"/>
      <c r="E329" s="1145"/>
      <c r="F329" s="196" t="s">
        <v>486</v>
      </c>
      <c r="G329" s="196"/>
      <c r="H329" s="196"/>
      <c r="I329" s="251">
        <v>1</v>
      </c>
      <c r="J329" s="218">
        <v>249.24</v>
      </c>
      <c r="K329" s="196"/>
      <c r="L329" s="218">
        <v>249.24</v>
      </c>
      <c r="M329" s="196"/>
      <c r="N329" s="199"/>
      <c r="Z329" s="193"/>
      <c r="AA329" s="200" t="s">
        <v>1781</v>
      </c>
      <c r="AF329" s="200"/>
    </row>
    <row r="330" spans="1:35" s="108" customFormat="1" ht="12" customHeight="1">
      <c r="A330" s="216"/>
      <c r="B330" s="217"/>
      <c r="C330" s="1141" t="s">
        <v>409</v>
      </c>
      <c r="D330" s="1141"/>
      <c r="E330" s="1141"/>
      <c r="F330" s="1141"/>
      <c r="G330" s="1141"/>
      <c r="H330" s="1141"/>
      <c r="I330" s="1141"/>
      <c r="J330" s="1141"/>
      <c r="K330" s="1141"/>
      <c r="L330" s="1141"/>
      <c r="M330" s="1141"/>
      <c r="N330" s="1146"/>
      <c r="Z330" s="193"/>
      <c r="AA330" s="200"/>
      <c r="AF330" s="200"/>
      <c r="AG330" s="109" t="s">
        <v>409</v>
      </c>
    </row>
    <row r="331" spans="1:35" s="108" customFormat="1" ht="12" customHeight="1">
      <c r="A331" s="216"/>
      <c r="B331" s="217"/>
      <c r="C331" s="1145" t="s">
        <v>398</v>
      </c>
      <c r="D331" s="1145"/>
      <c r="E331" s="1145"/>
      <c r="F331" s="196"/>
      <c r="G331" s="196"/>
      <c r="H331" s="196"/>
      <c r="I331" s="196"/>
      <c r="J331" s="198"/>
      <c r="K331" s="196"/>
      <c r="L331" s="218">
        <v>249.24</v>
      </c>
      <c r="M331" s="212"/>
      <c r="N331" s="199"/>
      <c r="Z331" s="193"/>
      <c r="AA331" s="200"/>
      <c r="AF331" s="200" t="s">
        <v>398</v>
      </c>
    </row>
    <row r="332" spans="1:35" s="108" customFormat="1" ht="56.25" customHeight="1">
      <c r="A332" s="194" t="s">
        <v>686</v>
      </c>
      <c r="B332" s="195" t="s">
        <v>1782</v>
      </c>
      <c r="C332" s="1145" t="s">
        <v>1783</v>
      </c>
      <c r="D332" s="1145"/>
      <c r="E332" s="1145"/>
      <c r="F332" s="196" t="s">
        <v>486</v>
      </c>
      <c r="G332" s="196"/>
      <c r="H332" s="196"/>
      <c r="I332" s="251">
        <v>2</v>
      </c>
      <c r="J332" s="218">
        <v>48.28</v>
      </c>
      <c r="K332" s="196"/>
      <c r="L332" s="218">
        <v>96.56</v>
      </c>
      <c r="M332" s="196"/>
      <c r="N332" s="199"/>
      <c r="Z332" s="193"/>
      <c r="AA332" s="200" t="s">
        <v>1783</v>
      </c>
      <c r="AF332" s="200"/>
    </row>
    <row r="333" spans="1:35" s="108" customFormat="1" ht="12" customHeight="1">
      <c r="A333" s="216"/>
      <c r="B333" s="217"/>
      <c r="C333" s="1141" t="s">
        <v>409</v>
      </c>
      <c r="D333" s="1141"/>
      <c r="E333" s="1141"/>
      <c r="F333" s="1141"/>
      <c r="G333" s="1141"/>
      <c r="H333" s="1141"/>
      <c r="I333" s="1141"/>
      <c r="J333" s="1141"/>
      <c r="K333" s="1141"/>
      <c r="L333" s="1141"/>
      <c r="M333" s="1141"/>
      <c r="N333" s="1146"/>
      <c r="Z333" s="193"/>
      <c r="AA333" s="200"/>
      <c r="AF333" s="200"/>
      <c r="AG333" s="109" t="s">
        <v>409</v>
      </c>
    </row>
    <row r="334" spans="1:35" s="108" customFormat="1" ht="12" customHeight="1">
      <c r="A334" s="216"/>
      <c r="B334" s="217"/>
      <c r="C334" s="1145" t="s">
        <v>398</v>
      </c>
      <c r="D334" s="1145"/>
      <c r="E334" s="1145"/>
      <c r="F334" s="196"/>
      <c r="G334" s="196"/>
      <c r="H334" s="196"/>
      <c r="I334" s="196"/>
      <c r="J334" s="198"/>
      <c r="K334" s="196"/>
      <c r="L334" s="218">
        <v>96.56</v>
      </c>
      <c r="M334" s="212"/>
      <c r="N334" s="199"/>
      <c r="Z334" s="193"/>
      <c r="AA334" s="200"/>
      <c r="AF334" s="200" t="s">
        <v>398</v>
      </c>
    </row>
    <row r="335" spans="1:35" s="108" customFormat="1" ht="1.5" customHeight="1">
      <c r="A335" s="224"/>
      <c r="B335" s="217"/>
      <c r="C335" s="217"/>
      <c r="D335" s="217"/>
      <c r="E335" s="217"/>
      <c r="F335" s="225"/>
      <c r="G335" s="225"/>
      <c r="H335" s="225"/>
      <c r="I335" s="225"/>
      <c r="J335" s="226"/>
      <c r="K335" s="225"/>
      <c r="L335" s="226"/>
      <c r="M335" s="207"/>
      <c r="N335" s="226"/>
      <c r="Z335" s="193"/>
      <c r="AA335" s="200"/>
      <c r="AF335" s="200"/>
    </row>
    <row r="336" spans="1:35" s="108" customFormat="1" ht="12" customHeight="1">
      <c r="A336" s="227"/>
      <c r="B336" s="198"/>
      <c r="C336" s="1145" t="s">
        <v>1784</v>
      </c>
      <c r="D336" s="1145"/>
      <c r="E336" s="1145"/>
      <c r="F336" s="1145"/>
      <c r="G336" s="1145"/>
      <c r="H336" s="1145"/>
      <c r="I336" s="1145"/>
      <c r="J336" s="1145"/>
      <c r="K336" s="1145"/>
      <c r="L336" s="228"/>
      <c r="M336" s="229"/>
      <c r="N336" s="230"/>
      <c r="Z336" s="193"/>
      <c r="AA336" s="200"/>
      <c r="AF336" s="200"/>
      <c r="AI336" s="200" t="s">
        <v>1784</v>
      </c>
    </row>
    <row r="337" spans="1:36" s="108" customFormat="1" ht="12" customHeight="1">
      <c r="A337" s="231"/>
      <c r="B337" s="204"/>
      <c r="C337" s="1141" t="s">
        <v>416</v>
      </c>
      <c r="D337" s="1141"/>
      <c r="E337" s="1141"/>
      <c r="F337" s="1141"/>
      <c r="G337" s="1141"/>
      <c r="H337" s="1141"/>
      <c r="I337" s="1141"/>
      <c r="J337" s="1141"/>
      <c r="K337" s="1141"/>
      <c r="L337" s="232">
        <v>8557.8799999999992</v>
      </c>
      <c r="M337" s="233"/>
      <c r="N337" s="234"/>
      <c r="Z337" s="193"/>
      <c r="AA337" s="200"/>
      <c r="AF337" s="200"/>
      <c r="AI337" s="200"/>
      <c r="AJ337" s="109" t="s">
        <v>416</v>
      </c>
    </row>
    <row r="338" spans="1:36" s="108" customFormat="1" ht="12" customHeight="1">
      <c r="A338" s="231"/>
      <c r="B338" s="204"/>
      <c r="C338" s="1141" t="s">
        <v>417</v>
      </c>
      <c r="D338" s="1141"/>
      <c r="E338" s="1141"/>
      <c r="F338" s="1141"/>
      <c r="G338" s="1141"/>
      <c r="H338" s="1141"/>
      <c r="I338" s="1141"/>
      <c r="J338" s="1141"/>
      <c r="K338" s="1141"/>
      <c r="L338" s="236"/>
      <c r="M338" s="233"/>
      <c r="N338" s="234"/>
      <c r="Z338" s="193"/>
      <c r="AA338" s="200"/>
      <c r="AF338" s="200"/>
      <c r="AI338" s="200"/>
      <c r="AJ338" s="109" t="s">
        <v>417</v>
      </c>
    </row>
    <row r="339" spans="1:36" s="108" customFormat="1" ht="12" customHeight="1">
      <c r="A339" s="231"/>
      <c r="B339" s="204"/>
      <c r="C339" s="1141" t="s">
        <v>488</v>
      </c>
      <c r="D339" s="1141"/>
      <c r="E339" s="1141"/>
      <c r="F339" s="1141"/>
      <c r="G339" s="1141"/>
      <c r="H339" s="1141"/>
      <c r="I339" s="1141"/>
      <c r="J339" s="1141"/>
      <c r="K339" s="1141"/>
      <c r="L339" s="257">
        <v>354.99</v>
      </c>
      <c r="M339" s="233"/>
      <c r="N339" s="234"/>
      <c r="Z339" s="193"/>
      <c r="AA339" s="200"/>
      <c r="AF339" s="200"/>
      <c r="AI339" s="200"/>
      <c r="AJ339" s="109" t="s">
        <v>488</v>
      </c>
    </row>
    <row r="340" spans="1:36" s="108" customFormat="1" ht="12" customHeight="1">
      <c r="A340" s="231"/>
      <c r="B340" s="204"/>
      <c r="C340" s="1141" t="s">
        <v>418</v>
      </c>
      <c r="D340" s="1141"/>
      <c r="E340" s="1141"/>
      <c r="F340" s="1141"/>
      <c r="G340" s="1141"/>
      <c r="H340" s="1141"/>
      <c r="I340" s="1141"/>
      <c r="J340" s="1141"/>
      <c r="K340" s="1141"/>
      <c r="L340" s="257">
        <v>141.12</v>
      </c>
      <c r="M340" s="233"/>
      <c r="N340" s="234"/>
      <c r="Z340" s="193"/>
      <c r="AA340" s="200"/>
      <c r="AF340" s="200"/>
      <c r="AI340" s="200"/>
      <c r="AJ340" s="109" t="s">
        <v>418</v>
      </c>
    </row>
    <row r="341" spans="1:36" s="108" customFormat="1" ht="12" customHeight="1">
      <c r="A341" s="231"/>
      <c r="B341" s="204"/>
      <c r="C341" s="1141" t="s">
        <v>419</v>
      </c>
      <c r="D341" s="1141"/>
      <c r="E341" s="1141"/>
      <c r="F341" s="1141"/>
      <c r="G341" s="1141"/>
      <c r="H341" s="1141"/>
      <c r="I341" s="1141"/>
      <c r="J341" s="1141"/>
      <c r="K341" s="1141"/>
      <c r="L341" s="257">
        <v>19.05</v>
      </c>
      <c r="M341" s="233"/>
      <c r="N341" s="234"/>
      <c r="Z341" s="193"/>
      <c r="AA341" s="200"/>
      <c r="AF341" s="200"/>
      <c r="AI341" s="200"/>
      <c r="AJ341" s="109" t="s">
        <v>419</v>
      </c>
    </row>
    <row r="342" spans="1:36" s="108" customFormat="1" ht="12" customHeight="1">
      <c r="A342" s="231"/>
      <c r="B342" s="204"/>
      <c r="C342" s="1141" t="s">
        <v>420</v>
      </c>
      <c r="D342" s="1141"/>
      <c r="E342" s="1141"/>
      <c r="F342" s="1141"/>
      <c r="G342" s="1141"/>
      <c r="H342" s="1141"/>
      <c r="I342" s="1141"/>
      <c r="J342" s="1141"/>
      <c r="K342" s="1141"/>
      <c r="L342" s="232">
        <v>8061.77</v>
      </c>
      <c r="M342" s="233"/>
      <c r="N342" s="234"/>
      <c r="Z342" s="193"/>
      <c r="AA342" s="200"/>
      <c r="AF342" s="200"/>
      <c r="AI342" s="200"/>
      <c r="AJ342" s="109" t="s">
        <v>420</v>
      </c>
    </row>
    <row r="343" spans="1:36" s="108" customFormat="1" ht="12" customHeight="1">
      <c r="A343" s="231"/>
      <c r="B343" s="204"/>
      <c r="C343" s="1141" t="s">
        <v>421</v>
      </c>
      <c r="D343" s="1141"/>
      <c r="E343" s="1141"/>
      <c r="F343" s="1141"/>
      <c r="G343" s="1141"/>
      <c r="H343" s="1141"/>
      <c r="I343" s="1141"/>
      <c r="J343" s="1141"/>
      <c r="K343" s="1141"/>
      <c r="L343" s="232">
        <v>9172.57</v>
      </c>
      <c r="M343" s="233"/>
      <c r="N343" s="234"/>
      <c r="Z343" s="193"/>
      <c r="AA343" s="200"/>
      <c r="AF343" s="200"/>
      <c r="AI343" s="200"/>
      <c r="AJ343" s="109" t="s">
        <v>421</v>
      </c>
    </row>
    <row r="344" spans="1:36" s="108" customFormat="1" ht="12" customHeight="1">
      <c r="A344" s="231"/>
      <c r="B344" s="204"/>
      <c r="C344" s="1141" t="s">
        <v>417</v>
      </c>
      <c r="D344" s="1141"/>
      <c r="E344" s="1141"/>
      <c r="F344" s="1141"/>
      <c r="G344" s="1141"/>
      <c r="H344" s="1141"/>
      <c r="I344" s="1141"/>
      <c r="J344" s="1141"/>
      <c r="K344" s="1141"/>
      <c r="L344" s="236"/>
      <c r="M344" s="233"/>
      <c r="N344" s="234"/>
      <c r="Z344" s="193"/>
      <c r="AA344" s="200"/>
      <c r="AF344" s="200"/>
      <c r="AI344" s="200"/>
      <c r="AJ344" s="109" t="s">
        <v>417</v>
      </c>
    </row>
    <row r="345" spans="1:36" s="108" customFormat="1" ht="12" customHeight="1">
      <c r="A345" s="231"/>
      <c r="B345" s="204"/>
      <c r="C345" s="1141" t="s">
        <v>489</v>
      </c>
      <c r="D345" s="1141"/>
      <c r="E345" s="1141"/>
      <c r="F345" s="1141"/>
      <c r="G345" s="1141"/>
      <c r="H345" s="1141"/>
      <c r="I345" s="1141"/>
      <c r="J345" s="1141"/>
      <c r="K345" s="1141"/>
      <c r="L345" s="257">
        <v>339.51</v>
      </c>
      <c r="M345" s="233"/>
      <c r="N345" s="234"/>
      <c r="Z345" s="193"/>
      <c r="AA345" s="200"/>
      <c r="AF345" s="200"/>
      <c r="AI345" s="200"/>
      <c r="AJ345" s="109" t="s">
        <v>489</v>
      </c>
    </row>
    <row r="346" spans="1:36" s="108" customFormat="1" ht="12" customHeight="1">
      <c r="A346" s="231"/>
      <c r="B346" s="204"/>
      <c r="C346" s="1141" t="s">
        <v>490</v>
      </c>
      <c r="D346" s="1141"/>
      <c r="E346" s="1141"/>
      <c r="F346" s="1141"/>
      <c r="G346" s="1141"/>
      <c r="H346" s="1141"/>
      <c r="I346" s="1141"/>
      <c r="J346" s="1141"/>
      <c r="K346" s="1141"/>
      <c r="L346" s="257">
        <v>141.12</v>
      </c>
      <c r="M346" s="233"/>
      <c r="N346" s="234"/>
      <c r="Z346" s="193"/>
      <c r="AA346" s="200"/>
      <c r="AF346" s="200"/>
      <c r="AI346" s="200"/>
      <c r="AJ346" s="109" t="s">
        <v>490</v>
      </c>
    </row>
    <row r="347" spans="1:36" s="108" customFormat="1" ht="12" customHeight="1">
      <c r="A347" s="231"/>
      <c r="B347" s="204"/>
      <c r="C347" s="1141" t="s">
        <v>491</v>
      </c>
      <c r="D347" s="1141"/>
      <c r="E347" s="1141"/>
      <c r="F347" s="1141"/>
      <c r="G347" s="1141"/>
      <c r="H347" s="1141"/>
      <c r="I347" s="1141"/>
      <c r="J347" s="1141"/>
      <c r="K347" s="1141"/>
      <c r="L347" s="257">
        <v>19.05</v>
      </c>
      <c r="M347" s="233"/>
      <c r="N347" s="234"/>
      <c r="Z347" s="193"/>
      <c r="AA347" s="200"/>
      <c r="AF347" s="200"/>
      <c r="AI347" s="200"/>
      <c r="AJ347" s="109" t="s">
        <v>491</v>
      </c>
    </row>
    <row r="348" spans="1:36" s="108" customFormat="1" ht="12" customHeight="1">
      <c r="A348" s="231"/>
      <c r="B348" s="204"/>
      <c r="C348" s="1141" t="s">
        <v>492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8060.35</v>
      </c>
      <c r="M348" s="233"/>
      <c r="N348" s="234"/>
      <c r="Z348" s="193"/>
      <c r="AA348" s="200"/>
      <c r="AF348" s="200"/>
      <c r="AI348" s="200"/>
      <c r="AJ348" s="109" t="s">
        <v>492</v>
      </c>
    </row>
    <row r="349" spans="1:36" s="108" customFormat="1" ht="12" customHeight="1">
      <c r="A349" s="231"/>
      <c r="B349" s="204"/>
      <c r="C349" s="1141" t="s">
        <v>493</v>
      </c>
      <c r="D349" s="1141"/>
      <c r="E349" s="1141"/>
      <c r="F349" s="1141"/>
      <c r="G349" s="1141"/>
      <c r="H349" s="1141"/>
      <c r="I349" s="1141"/>
      <c r="J349" s="1141"/>
      <c r="K349" s="1141"/>
      <c r="L349" s="257">
        <v>398.49</v>
      </c>
      <c r="M349" s="233"/>
      <c r="N349" s="234"/>
      <c r="Z349" s="193"/>
      <c r="AA349" s="200"/>
      <c r="AF349" s="200"/>
      <c r="AI349" s="200"/>
      <c r="AJ349" s="109" t="s">
        <v>493</v>
      </c>
    </row>
    <row r="350" spans="1:36" s="108" customFormat="1" ht="12" customHeight="1">
      <c r="A350" s="231"/>
      <c r="B350" s="204"/>
      <c r="C350" s="1141" t="s">
        <v>494</v>
      </c>
      <c r="D350" s="1141"/>
      <c r="E350" s="1141"/>
      <c r="F350" s="1141"/>
      <c r="G350" s="1141"/>
      <c r="H350" s="1141"/>
      <c r="I350" s="1141"/>
      <c r="J350" s="1141"/>
      <c r="K350" s="1141"/>
      <c r="L350" s="257">
        <v>233.1</v>
      </c>
      <c r="M350" s="233"/>
      <c r="N350" s="234"/>
      <c r="Z350" s="193"/>
      <c r="AA350" s="200"/>
      <c r="AF350" s="200"/>
      <c r="AI350" s="200"/>
      <c r="AJ350" s="109" t="s">
        <v>494</v>
      </c>
    </row>
    <row r="351" spans="1:36" s="108" customFormat="1" ht="12" customHeight="1">
      <c r="A351" s="231"/>
      <c r="B351" s="204"/>
      <c r="C351" s="1141" t="s">
        <v>910</v>
      </c>
      <c r="D351" s="1141"/>
      <c r="E351" s="1141"/>
      <c r="F351" s="1141"/>
      <c r="G351" s="1141"/>
      <c r="H351" s="1141"/>
      <c r="I351" s="1141"/>
      <c r="J351" s="1141"/>
      <c r="K351" s="1141"/>
      <c r="L351" s="257">
        <v>37.950000000000003</v>
      </c>
      <c r="M351" s="233"/>
      <c r="N351" s="234"/>
      <c r="Z351" s="193"/>
      <c r="AA351" s="200"/>
      <c r="AF351" s="200"/>
      <c r="AI351" s="200"/>
      <c r="AJ351" s="109" t="s">
        <v>910</v>
      </c>
    </row>
    <row r="352" spans="1:36" s="108" customFormat="1" ht="12" customHeight="1">
      <c r="A352" s="231"/>
      <c r="B352" s="204"/>
      <c r="C352" s="1141" t="s">
        <v>417</v>
      </c>
      <c r="D352" s="1141"/>
      <c r="E352" s="1141"/>
      <c r="F352" s="1141"/>
      <c r="G352" s="1141"/>
      <c r="H352" s="1141"/>
      <c r="I352" s="1141"/>
      <c r="J352" s="1141"/>
      <c r="K352" s="1141"/>
      <c r="L352" s="236"/>
      <c r="M352" s="233"/>
      <c r="N352" s="234"/>
      <c r="Z352" s="193"/>
      <c r="AA352" s="200"/>
      <c r="AF352" s="200"/>
      <c r="AI352" s="200"/>
      <c r="AJ352" s="109" t="s">
        <v>417</v>
      </c>
    </row>
    <row r="353" spans="1:37" s="108" customFormat="1" ht="12" customHeight="1">
      <c r="A353" s="231"/>
      <c r="B353" s="204"/>
      <c r="C353" s="1141" t="s">
        <v>489</v>
      </c>
      <c r="D353" s="1141"/>
      <c r="E353" s="1141"/>
      <c r="F353" s="1141"/>
      <c r="G353" s="1141"/>
      <c r="H353" s="1141"/>
      <c r="I353" s="1141"/>
      <c r="J353" s="1141"/>
      <c r="K353" s="1141"/>
      <c r="L353" s="257">
        <v>15.48</v>
      </c>
      <c r="M353" s="233"/>
      <c r="N353" s="234"/>
      <c r="Z353" s="193"/>
      <c r="AA353" s="200"/>
      <c r="AF353" s="200"/>
      <c r="AI353" s="200"/>
      <c r="AJ353" s="109" t="s">
        <v>489</v>
      </c>
    </row>
    <row r="354" spans="1:37" s="108" customFormat="1" ht="12" customHeight="1">
      <c r="A354" s="231"/>
      <c r="B354" s="204"/>
      <c r="C354" s="1141" t="s">
        <v>492</v>
      </c>
      <c r="D354" s="1141"/>
      <c r="E354" s="1141"/>
      <c r="F354" s="1141"/>
      <c r="G354" s="1141"/>
      <c r="H354" s="1141"/>
      <c r="I354" s="1141"/>
      <c r="J354" s="1141"/>
      <c r="K354" s="1141"/>
      <c r="L354" s="257">
        <v>1.42</v>
      </c>
      <c r="M354" s="233"/>
      <c r="N354" s="234"/>
      <c r="Z354" s="193"/>
      <c r="AA354" s="200"/>
      <c r="AF354" s="200"/>
      <c r="AI354" s="200"/>
      <c r="AJ354" s="109" t="s">
        <v>492</v>
      </c>
    </row>
    <row r="355" spans="1:37" s="108" customFormat="1" ht="12" customHeight="1">
      <c r="A355" s="231"/>
      <c r="B355" s="204"/>
      <c r="C355" s="1141" t="s">
        <v>493</v>
      </c>
      <c r="D355" s="1141"/>
      <c r="E355" s="1141"/>
      <c r="F355" s="1141"/>
      <c r="G355" s="1141"/>
      <c r="H355" s="1141"/>
      <c r="I355" s="1141"/>
      <c r="J355" s="1141"/>
      <c r="K355" s="1141"/>
      <c r="L355" s="257">
        <v>13.93</v>
      </c>
      <c r="M355" s="233"/>
      <c r="N355" s="234"/>
      <c r="Z355" s="193"/>
      <c r="AA355" s="200"/>
      <c r="AF355" s="200"/>
      <c r="AI355" s="200"/>
      <c r="AJ355" s="109" t="s">
        <v>493</v>
      </c>
    </row>
    <row r="356" spans="1:37" s="108" customFormat="1" ht="12" customHeight="1">
      <c r="A356" s="231"/>
      <c r="B356" s="204"/>
      <c r="C356" s="1141" t="s">
        <v>494</v>
      </c>
      <c r="D356" s="1141"/>
      <c r="E356" s="1141"/>
      <c r="F356" s="1141"/>
      <c r="G356" s="1141"/>
      <c r="H356" s="1141"/>
      <c r="I356" s="1141"/>
      <c r="J356" s="1141"/>
      <c r="K356" s="1141"/>
      <c r="L356" s="257">
        <v>7.12</v>
      </c>
      <c r="M356" s="233"/>
      <c r="N356" s="234"/>
      <c r="Z356" s="193"/>
      <c r="AA356" s="200"/>
      <c r="AF356" s="200"/>
      <c r="AI356" s="200"/>
      <c r="AJ356" s="109" t="s">
        <v>494</v>
      </c>
    </row>
    <row r="357" spans="1:37" s="108" customFormat="1" ht="12" customHeight="1">
      <c r="A357" s="231"/>
      <c r="B357" s="204"/>
      <c r="C357" s="1141" t="s">
        <v>1100</v>
      </c>
      <c r="D357" s="1141"/>
      <c r="E357" s="1141"/>
      <c r="F357" s="1141"/>
      <c r="G357" s="1141"/>
      <c r="H357" s="1141"/>
      <c r="I357" s="1141"/>
      <c r="J357" s="1141"/>
      <c r="K357" s="1141"/>
      <c r="L357" s="257">
        <v>874.4</v>
      </c>
      <c r="M357" s="233"/>
      <c r="N357" s="234"/>
      <c r="Z357" s="193"/>
      <c r="AA357" s="200"/>
      <c r="AF357" s="200"/>
      <c r="AI357" s="200"/>
      <c r="AJ357" s="109" t="s">
        <v>1100</v>
      </c>
    </row>
    <row r="358" spans="1:37" s="108" customFormat="1" ht="12" customHeight="1">
      <c r="A358" s="231"/>
      <c r="B358" s="204"/>
      <c r="C358" s="1141" t="s">
        <v>1102</v>
      </c>
      <c r="D358" s="1141"/>
      <c r="E358" s="1141"/>
      <c r="F358" s="1141"/>
      <c r="G358" s="1141"/>
      <c r="H358" s="1141"/>
      <c r="I358" s="1141"/>
      <c r="J358" s="1141"/>
      <c r="K358" s="1141"/>
      <c r="L358" s="257">
        <v>874.4</v>
      </c>
      <c r="M358" s="233"/>
      <c r="N358" s="234"/>
      <c r="Z358" s="193"/>
      <c r="AA358" s="200"/>
      <c r="AF358" s="200"/>
      <c r="AI358" s="200"/>
      <c r="AJ358" s="109" t="s">
        <v>1102</v>
      </c>
    </row>
    <row r="359" spans="1:37" s="108" customFormat="1" ht="12" customHeight="1">
      <c r="A359" s="231"/>
      <c r="B359" s="204"/>
      <c r="C359" s="1141" t="s">
        <v>431</v>
      </c>
      <c r="D359" s="1141"/>
      <c r="E359" s="1141"/>
      <c r="F359" s="1141"/>
      <c r="G359" s="1141"/>
      <c r="H359" s="1141"/>
      <c r="I359" s="1141"/>
      <c r="J359" s="1141"/>
      <c r="K359" s="1141"/>
      <c r="L359" s="257">
        <v>374.04</v>
      </c>
      <c r="M359" s="233"/>
      <c r="N359" s="234"/>
      <c r="Z359" s="193"/>
      <c r="AA359" s="200"/>
      <c r="AF359" s="200"/>
      <c r="AI359" s="200"/>
      <c r="AJ359" s="109" t="s">
        <v>431</v>
      </c>
    </row>
    <row r="360" spans="1:37" s="108" customFormat="1" ht="12" customHeight="1">
      <c r="A360" s="231"/>
      <c r="B360" s="204"/>
      <c r="C360" s="1141" t="s">
        <v>432</v>
      </c>
      <c r="D360" s="1141"/>
      <c r="E360" s="1141"/>
      <c r="F360" s="1141"/>
      <c r="G360" s="1141"/>
      <c r="H360" s="1141"/>
      <c r="I360" s="1141"/>
      <c r="J360" s="1141"/>
      <c r="K360" s="1141"/>
      <c r="L360" s="257">
        <v>412.42</v>
      </c>
      <c r="M360" s="233"/>
      <c r="N360" s="234"/>
      <c r="Z360" s="193"/>
      <c r="AA360" s="200"/>
      <c r="AF360" s="200"/>
      <c r="AI360" s="200"/>
      <c r="AJ360" s="109" t="s">
        <v>432</v>
      </c>
    </row>
    <row r="361" spans="1:37" s="108" customFormat="1" ht="12" customHeight="1">
      <c r="A361" s="231"/>
      <c r="B361" s="204"/>
      <c r="C361" s="1141" t="s">
        <v>433</v>
      </c>
      <c r="D361" s="1141"/>
      <c r="E361" s="1141"/>
      <c r="F361" s="1141"/>
      <c r="G361" s="1141"/>
      <c r="H361" s="1141"/>
      <c r="I361" s="1141"/>
      <c r="J361" s="1141"/>
      <c r="K361" s="1141"/>
      <c r="L361" s="257">
        <v>240.22</v>
      </c>
      <c r="M361" s="233"/>
      <c r="N361" s="234"/>
      <c r="Z361" s="193"/>
      <c r="AA361" s="200"/>
      <c r="AF361" s="200"/>
      <c r="AI361" s="200"/>
      <c r="AJ361" s="109" t="s">
        <v>433</v>
      </c>
    </row>
    <row r="362" spans="1:37" s="108" customFormat="1" ht="12" customHeight="1">
      <c r="A362" s="231"/>
      <c r="B362" s="226"/>
      <c r="C362" s="1142" t="s">
        <v>1785</v>
      </c>
      <c r="D362" s="1142"/>
      <c r="E362" s="1142"/>
      <c r="F362" s="1142"/>
      <c r="G362" s="1142"/>
      <c r="H362" s="1142"/>
      <c r="I362" s="1142"/>
      <c r="J362" s="1142"/>
      <c r="K362" s="1142"/>
      <c r="L362" s="239">
        <v>10084.92</v>
      </c>
      <c r="M362" s="240"/>
      <c r="N362" s="253"/>
      <c r="Z362" s="193"/>
      <c r="AA362" s="200"/>
      <c r="AF362" s="200"/>
      <c r="AI362" s="200"/>
      <c r="AK362" s="200" t="s">
        <v>1785</v>
      </c>
    </row>
    <row r="363" spans="1:37" s="108" customFormat="1" ht="12" customHeight="1">
      <c r="A363" s="1089" t="s">
        <v>1786</v>
      </c>
      <c r="B363" s="1090"/>
      <c r="C363" s="1090"/>
      <c r="D363" s="1090"/>
      <c r="E363" s="1090"/>
      <c r="F363" s="1090"/>
      <c r="G363" s="1090"/>
      <c r="H363" s="1090"/>
      <c r="I363" s="1090"/>
      <c r="J363" s="1090"/>
      <c r="K363" s="1090"/>
      <c r="L363" s="1090"/>
      <c r="M363" s="1090"/>
      <c r="N363" s="1095"/>
      <c r="Z363" s="193" t="s">
        <v>1786</v>
      </c>
      <c r="AA363" s="200"/>
      <c r="AF363" s="200"/>
      <c r="AI363" s="200"/>
      <c r="AK363" s="200"/>
    </row>
    <row r="364" spans="1:37" s="108" customFormat="1" ht="56.25" customHeight="1">
      <c r="A364" s="194" t="s">
        <v>689</v>
      </c>
      <c r="B364" s="195" t="s">
        <v>1680</v>
      </c>
      <c r="C364" s="1145" t="s">
        <v>1681</v>
      </c>
      <c r="D364" s="1145"/>
      <c r="E364" s="1145"/>
      <c r="F364" s="196" t="s">
        <v>481</v>
      </c>
      <c r="G364" s="196"/>
      <c r="H364" s="196"/>
      <c r="I364" s="247">
        <v>0.14000000000000001</v>
      </c>
      <c r="J364" s="198"/>
      <c r="K364" s="196"/>
      <c r="L364" s="198"/>
      <c r="M364" s="196"/>
      <c r="N364" s="199"/>
      <c r="Z364" s="193"/>
      <c r="AA364" s="200" t="s">
        <v>1681</v>
      </c>
      <c r="AF364" s="200"/>
      <c r="AI364" s="200"/>
      <c r="AK364" s="200"/>
    </row>
    <row r="365" spans="1:37" s="108" customFormat="1" ht="12" customHeight="1">
      <c r="A365" s="201"/>
      <c r="B365" s="202"/>
      <c r="C365" s="1141" t="s">
        <v>2259</v>
      </c>
      <c r="D365" s="1141"/>
      <c r="E365" s="1141"/>
      <c r="F365" s="1141"/>
      <c r="G365" s="1141"/>
      <c r="H365" s="1141"/>
      <c r="I365" s="1141"/>
      <c r="J365" s="1141"/>
      <c r="K365" s="1141"/>
      <c r="L365" s="1141"/>
      <c r="M365" s="1141"/>
      <c r="N365" s="1146"/>
      <c r="Z365" s="193"/>
      <c r="AA365" s="200"/>
      <c r="AF365" s="200"/>
      <c r="AH365" s="109" t="s">
        <v>2259</v>
      </c>
      <c r="AI365" s="200"/>
      <c r="AK365" s="200"/>
    </row>
    <row r="366" spans="1:37" s="108" customFormat="1" ht="33.75" customHeight="1">
      <c r="A366" s="203"/>
      <c r="B366" s="204" t="s">
        <v>385</v>
      </c>
      <c r="C366" s="1141" t="s">
        <v>386</v>
      </c>
      <c r="D366" s="1141"/>
      <c r="E366" s="1141"/>
      <c r="F366" s="1141"/>
      <c r="G366" s="1141"/>
      <c r="H366" s="1141"/>
      <c r="I366" s="1141"/>
      <c r="J366" s="1141"/>
      <c r="K366" s="1141"/>
      <c r="L366" s="1141"/>
      <c r="M366" s="1141"/>
      <c r="N366" s="1146"/>
      <c r="Z366" s="193"/>
      <c r="AA366" s="200"/>
      <c r="AB366" s="109" t="s">
        <v>386</v>
      </c>
      <c r="AF366" s="200"/>
      <c r="AI366" s="200"/>
      <c r="AK366" s="200"/>
    </row>
    <row r="367" spans="1:37" s="108" customFormat="1" ht="12">
      <c r="A367" s="205"/>
      <c r="B367" s="206">
        <v>1</v>
      </c>
      <c r="C367" s="1141" t="s">
        <v>446</v>
      </c>
      <c r="D367" s="1141"/>
      <c r="E367" s="1141"/>
      <c r="F367" s="207"/>
      <c r="G367" s="207"/>
      <c r="H367" s="207"/>
      <c r="I367" s="207"/>
      <c r="J367" s="208">
        <v>128.87</v>
      </c>
      <c r="K367" s="209">
        <v>1.25</v>
      </c>
      <c r="L367" s="208">
        <v>22.55</v>
      </c>
      <c r="M367" s="207"/>
      <c r="N367" s="210"/>
      <c r="Z367" s="193"/>
      <c r="AA367" s="200"/>
      <c r="AC367" s="109" t="s">
        <v>446</v>
      </c>
      <c r="AF367" s="200"/>
      <c r="AI367" s="200"/>
      <c r="AK367" s="200"/>
    </row>
    <row r="368" spans="1:37" s="108" customFormat="1" ht="12">
      <c r="A368" s="205"/>
      <c r="B368" s="206">
        <v>2</v>
      </c>
      <c r="C368" s="1141" t="s">
        <v>387</v>
      </c>
      <c r="D368" s="1141"/>
      <c r="E368" s="1141"/>
      <c r="F368" s="207"/>
      <c r="G368" s="207"/>
      <c r="H368" s="207"/>
      <c r="I368" s="207"/>
      <c r="J368" s="208">
        <v>38.99</v>
      </c>
      <c r="K368" s="209">
        <v>1.25</v>
      </c>
      <c r="L368" s="208">
        <v>6.82</v>
      </c>
      <c r="M368" s="207"/>
      <c r="N368" s="210"/>
      <c r="Z368" s="193"/>
      <c r="AA368" s="200"/>
      <c r="AC368" s="109" t="s">
        <v>387</v>
      </c>
      <c r="AF368" s="200"/>
      <c r="AI368" s="200"/>
      <c r="AK368" s="200"/>
    </row>
    <row r="369" spans="1:37" s="108" customFormat="1" ht="12">
      <c r="A369" s="205"/>
      <c r="B369" s="206">
        <v>3</v>
      </c>
      <c r="C369" s="1141" t="s">
        <v>388</v>
      </c>
      <c r="D369" s="1141"/>
      <c r="E369" s="1141"/>
      <c r="F369" s="207"/>
      <c r="G369" s="207"/>
      <c r="H369" s="207"/>
      <c r="I369" s="207"/>
      <c r="J369" s="208">
        <v>0.23</v>
      </c>
      <c r="K369" s="209">
        <v>1.25</v>
      </c>
      <c r="L369" s="208">
        <v>0.04</v>
      </c>
      <c r="M369" s="207"/>
      <c r="N369" s="210"/>
      <c r="Z369" s="193"/>
      <c r="AA369" s="200"/>
      <c r="AC369" s="109" t="s">
        <v>388</v>
      </c>
      <c r="AF369" s="200"/>
      <c r="AI369" s="200"/>
      <c r="AK369" s="200"/>
    </row>
    <row r="370" spans="1:37" s="108" customFormat="1" ht="12">
      <c r="A370" s="205"/>
      <c r="B370" s="206">
        <v>4</v>
      </c>
      <c r="C370" s="1141" t="s">
        <v>447</v>
      </c>
      <c r="D370" s="1141"/>
      <c r="E370" s="1141"/>
      <c r="F370" s="207"/>
      <c r="G370" s="207"/>
      <c r="H370" s="207"/>
      <c r="I370" s="207"/>
      <c r="J370" s="208">
        <v>89.83</v>
      </c>
      <c r="K370" s="207"/>
      <c r="L370" s="208">
        <v>12.58</v>
      </c>
      <c r="M370" s="207"/>
      <c r="N370" s="210"/>
      <c r="Z370" s="193"/>
      <c r="AA370" s="200"/>
      <c r="AC370" s="109" t="s">
        <v>447</v>
      </c>
      <c r="AF370" s="200"/>
      <c r="AI370" s="200"/>
      <c r="AK370" s="200"/>
    </row>
    <row r="371" spans="1:37" s="108" customFormat="1" ht="12">
      <c r="A371" s="205"/>
      <c r="B371" s="204"/>
      <c r="C371" s="1141" t="s">
        <v>448</v>
      </c>
      <c r="D371" s="1141"/>
      <c r="E371" s="1141"/>
      <c r="F371" s="207" t="s">
        <v>390</v>
      </c>
      <c r="G371" s="209">
        <v>13.71</v>
      </c>
      <c r="H371" s="209">
        <v>1.25</v>
      </c>
      <c r="I371" s="252">
        <v>2.3992499999999999</v>
      </c>
      <c r="J371" s="204"/>
      <c r="K371" s="207"/>
      <c r="L371" s="204"/>
      <c r="M371" s="207"/>
      <c r="N371" s="210"/>
      <c r="Z371" s="193"/>
      <c r="AA371" s="200"/>
      <c r="AD371" s="109" t="s">
        <v>448</v>
      </c>
      <c r="AF371" s="200"/>
      <c r="AI371" s="200"/>
      <c r="AK371" s="200"/>
    </row>
    <row r="372" spans="1:37" s="108" customFormat="1" ht="12">
      <c r="A372" s="205"/>
      <c r="B372" s="204"/>
      <c r="C372" s="1141" t="s">
        <v>389</v>
      </c>
      <c r="D372" s="1141"/>
      <c r="E372" s="1141"/>
      <c r="F372" s="207" t="s">
        <v>390</v>
      </c>
      <c r="G372" s="209">
        <v>0.02</v>
      </c>
      <c r="H372" s="209">
        <v>1.25</v>
      </c>
      <c r="I372" s="250">
        <v>3.5000000000000001E-3</v>
      </c>
      <c r="J372" s="204"/>
      <c r="K372" s="207"/>
      <c r="L372" s="204"/>
      <c r="M372" s="207"/>
      <c r="N372" s="210"/>
      <c r="Z372" s="193"/>
      <c r="AA372" s="200"/>
      <c r="AD372" s="109" t="s">
        <v>389</v>
      </c>
      <c r="AF372" s="200"/>
      <c r="AI372" s="200"/>
      <c r="AK372" s="200"/>
    </row>
    <row r="373" spans="1:37" s="108" customFormat="1" ht="12" customHeight="1">
      <c r="A373" s="205"/>
      <c r="B373" s="204"/>
      <c r="C373" s="1150" t="s">
        <v>391</v>
      </c>
      <c r="D373" s="1150"/>
      <c r="E373" s="1150"/>
      <c r="F373" s="212"/>
      <c r="G373" s="212"/>
      <c r="H373" s="212"/>
      <c r="I373" s="212"/>
      <c r="J373" s="213">
        <v>257.69</v>
      </c>
      <c r="K373" s="212"/>
      <c r="L373" s="213">
        <v>41.95</v>
      </c>
      <c r="M373" s="212"/>
      <c r="N373" s="214"/>
      <c r="Z373" s="193"/>
      <c r="AA373" s="200"/>
      <c r="AE373" s="109" t="s">
        <v>391</v>
      </c>
      <c r="AF373" s="200"/>
      <c r="AI373" s="200"/>
      <c r="AK373" s="200"/>
    </row>
    <row r="374" spans="1:37" s="108" customFormat="1" ht="12">
      <c r="A374" s="205"/>
      <c r="B374" s="204"/>
      <c r="C374" s="1141" t="s">
        <v>392</v>
      </c>
      <c r="D374" s="1141"/>
      <c r="E374" s="1141"/>
      <c r="F374" s="207"/>
      <c r="G374" s="207"/>
      <c r="H374" s="207"/>
      <c r="I374" s="207"/>
      <c r="J374" s="204"/>
      <c r="K374" s="207"/>
      <c r="L374" s="208">
        <v>22.59</v>
      </c>
      <c r="M374" s="207"/>
      <c r="N374" s="210"/>
      <c r="Z374" s="193"/>
      <c r="AA374" s="200"/>
      <c r="AD374" s="109" t="s">
        <v>392</v>
      </c>
      <c r="AF374" s="200"/>
      <c r="AI374" s="200"/>
      <c r="AK374" s="200"/>
    </row>
    <row r="375" spans="1:37" s="108" customFormat="1" ht="45" customHeight="1">
      <c r="A375" s="205"/>
      <c r="B375" s="204" t="s">
        <v>1671</v>
      </c>
      <c r="C375" s="1141" t="s">
        <v>1672</v>
      </c>
      <c r="D375" s="1141"/>
      <c r="E375" s="1141"/>
      <c r="F375" s="207" t="s">
        <v>395</v>
      </c>
      <c r="G375" s="215">
        <v>121</v>
      </c>
      <c r="H375" s="207"/>
      <c r="I375" s="215">
        <v>121</v>
      </c>
      <c r="J375" s="204"/>
      <c r="K375" s="207"/>
      <c r="L375" s="208">
        <v>27.33</v>
      </c>
      <c r="M375" s="207"/>
      <c r="N375" s="210"/>
      <c r="Z375" s="193"/>
      <c r="AA375" s="200"/>
      <c r="AD375" s="109" t="s">
        <v>1672</v>
      </c>
      <c r="AF375" s="200"/>
      <c r="AI375" s="200"/>
      <c r="AK375" s="200"/>
    </row>
    <row r="376" spans="1:37" s="108" customFormat="1" ht="45" customHeight="1">
      <c r="A376" s="205"/>
      <c r="B376" s="204" t="s">
        <v>1673</v>
      </c>
      <c r="C376" s="1141" t="s">
        <v>1674</v>
      </c>
      <c r="D376" s="1141"/>
      <c r="E376" s="1141"/>
      <c r="F376" s="207" t="s">
        <v>395</v>
      </c>
      <c r="G376" s="215">
        <v>72</v>
      </c>
      <c r="H376" s="207"/>
      <c r="I376" s="215">
        <v>72</v>
      </c>
      <c r="J376" s="204"/>
      <c r="K376" s="207"/>
      <c r="L376" s="208">
        <v>16.260000000000002</v>
      </c>
      <c r="M376" s="207"/>
      <c r="N376" s="210"/>
      <c r="Z376" s="193"/>
      <c r="AA376" s="200"/>
      <c r="AD376" s="109" t="s">
        <v>1674</v>
      </c>
      <c r="AF376" s="200"/>
      <c r="AI376" s="200"/>
      <c r="AK376" s="200"/>
    </row>
    <row r="377" spans="1:37" s="108" customFormat="1" ht="12" customHeight="1">
      <c r="A377" s="216"/>
      <c r="B377" s="217"/>
      <c r="C377" s="1145" t="s">
        <v>398</v>
      </c>
      <c r="D377" s="1145"/>
      <c r="E377" s="1145"/>
      <c r="F377" s="196"/>
      <c r="G377" s="196"/>
      <c r="H377" s="196"/>
      <c r="I377" s="196"/>
      <c r="J377" s="198"/>
      <c r="K377" s="196"/>
      <c r="L377" s="218">
        <v>85.54</v>
      </c>
      <c r="M377" s="212"/>
      <c r="N377" s="199"/>
      <c r="Z377" s="193"/>
      <c r="AA377" s="200"/>
      <c r="AF377" s="200" t="s">
        <v>398</v>
      </c>
      <c r="AI377" s="200"/>
      <c r="AK377" s="200"/>
    </row>
    <row r="378" spans="1:37" s="108" customFormat="1" ht="78.75" customHeight="1">
      <c r="A378" s="194" t="s">
        <v>690</v>
      </c>
      <c r="B378" s="195" t="s">
        <v>1683</v>
      </c>
      <c r="C378" s="1145" t="s">
        <v>1684</v>
      </c>
      <c r="D378" s="1145"/>
      <c r="E378" s="1145"/>
      <c r="F378" s="196" t="s">
        <v>891</v>
      </c>
      <c r="G378" s="196"/>
      <c r="H378" s="196"/>
      <c r="I378" s="247">
        <v>14.35</v>
      </c>
      <c r="J378" s="218">
        <v>11.59</v>
      </c>
      <c r="K378" s="196"/>
      <c r="L378" s="218">
        <v>166.32</v>
      </c>
      <c r="M378" s="196"/>
      <c r="N378" s="199"/>
      <c r="Z378" s="193"/>
      <c r="AA378" s="200" t="s">
        <v>1684</v>
      </c>
      <c r="AF378" s="200"/>
      <c r="AI378" s="200"/>
      <c r="AK378" s="200"/>
    </row>
    <row r="379" spans="1:37" s="108" customFormat="1" ht="12" customHeight="1">
      <c r="A379" s="216"/>
      <c r="B379" s="217"/>
      <c r="C379" s="1141" t="s">
        <v>409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F379" s="200"/>
      <c r="AG379" s="109" t="s">
        <v>409</v>
      </c>
      <c r="AI379" s="200"/>
      <c r="AK379" s="200"/>
    </row>
    <row r="380" spans="1:37" s="108" customFormat="1" ht="12" customHeight="1">
      <c r="A380" s="216"/>
      <c r="B380" s="217"/>
      <c r="C380" s="1145" t="s">
        <v>398</v>
      </c>
      <c r="D380" s="1145"/>
      <c r="E380" s="1145"/>
      <c r="F380" s="196"/>
      <c r="G380" s="196"/>
      <c r="H380" s="196"/>
      <c r="I380" s="196"/>
      <c r="J380" s="198"/>
      <c r="K380" s="196"/>
      <c r="L380" s="218">
        <v>166.32</v>
      </c>
      <c r="M380" s="212"/>
      <c r="N380" s="199"/>
      <c r="Z380" s="193"/>
      <c r="AA380" s="200"/>
      <c r="AF380" s="200" t="s">
        <v>398</v>
      </c>
      <c r="AI380" s="200"/>
      <c r="AK380" s="200"/>
    </row>
    <row r="381" spans="1:37" s="108" customFormat="1" ht="22.5" customHeight="1">
      <c r="A381" s="194" t="s">
        <v>694</v>
      </c>
      <c r="B381" s="195" t="s">
        <v>1685</v>
      </c>
      <c r="C381" s="1145" t="s">
        <v>1686</v>
      </c>
      <c r="D381" s="1145"/>
      <c r="E381" s="1145"/>
      <c r="F381" s="196" t="s">
        <v>486</v>
      </c>
      <c r="G381" s="196"/>
      <c r="H381" s="196"/>
      <c r="I381" s="251">
        <v>9</v>
      </c>
      <c r="J381" s="218">
        <v>0.71</v>
      </c>
      <c r="K381" s="196"/>
      <c r="L381" s="218">
        <v>6.39</v>
      </c>
      <c r="M381" s="196"/>
      <c r="N381" s="199"/>
      <c r="Z381" s="193"/>
      <c r="AA381" s="200" t="s">
        <v>1686</v>
      </c>
      <c r="AF381" s="200"/>
      <c r="AI381" s="200"/>
      <c r="AK381" s="200"/>
    </row>
    <row r="382" spans="1:37" s="108" customFormat="1" ht="12" customHeight="1">
      <c r="A382" s="216"/>
      <c r="B382" s="217"/>
      <c r="C382" s="1141" t="s">
        <v>409</v>
      </c>
      <c r="D382" s="1141"/>
      <c r="E382" s="1141"/>
      <c r="F382" s="1141"/>
      <c r="G382" s="1141"/>
      <c r="H382" s="1141"/>
      <c r="I382" s="1141"/>
      <c r="J382" s="1141"/>
      <c r="K382" s="1141"/>
      <c r="L382" s="1141"/>
      <c r="M382" s="1141"/>
      <c r="N382" s="1146"/>
      <c r="Z382" s="193"/>
      <c r="AA382" s="200"/>
      <c r="AF382" s="200"/>
      <c r="AG382" s="109" t="s">
        <v>409</v>
      </c>
      <c r="AI382" s="200"/>
      <c r="AK382" s="200"/>
    </row>
    <row r="383" spans="1:37" s="108" customFormat="1" ht="12" customHeight="1">
      <c r="A383" s="216"/>
      <c r="B383" s="217"/>
      <c r="C383" s="1145" t="s">
        <v>398</v>
      </c>
      <c r="D383" s="1145"/>
      <c r="E383" s="1145"/>
      <c r="F383" s="196"/>
      <c r="G383" s="196"/>
      <c r="H383" s="196"/>
      <c r="I383" s="196"/>
      <c r="J383" s="198"/>
      <c r="K383" s="196"/>
      <c r="L383" s="218">
        <v>6.39</v>
      </c>
      <c r="M383" s="212"/>
      <c r="N383" s="199"/>
      <c r="Z383" s="193"/>
      <c r="AA383" s="200"/>
      <c r="AF383" s="200" t="s">
        <v>398</v>
      </c>
      <c r="AI383" s="200"/>
      <c r="AK383" s="200"/>
    </row>
    <row r="384" spans="1:37" s="108" customFormat="1" ht="22.5" customHeight="1">
      <c r="A384" s="194" t="s">
        <v>698</v>
      </c>
      <c r="B384" s="195" t="s">
        <v>1787</v>
      </c>
      <c r="C384" s="1145" t="s">
        <v>1788</v>
      </c>
      <c r="D384" s="1145"/>
      <c r="E384" s="1145"/>
      <c r="F384" s="196" t="s">
        <v>486</v>
      </c>
      <c r="G384" s="196"/>
      <c r="H384" s="196"/>
      <c r="I384" s="251">
        <v>8</v>
      </c>
      <c r="J384" s="218">
        <v>0.62</v>
      </c>
      <c r="K384" s="196"/>
      <c r="L384" s="218">
        <v>4.96</v>
      </c>
      <c r="M384" s="196"/>
      <c r="N384" s="199"/>
      <c r="Z384" s="193"/>
      <c r="AA384" s="200" t="s">
        <v>1788</v>
      </c>
      <c r="AF384" s="200"/>
      <c r="AI384" s="200"/>
      <c r="AK384" s="200"/>
    </row>
    <row r="385" spans="1:37" s="108" customFormat="1" ht="12" customHeight="1">
      <c r="A385" s="216"/>
      <c r="B385" s="217"/>
      <c r="C385" s="1141" t="s">
        <v>409</v>
      </c>
      <c r="D385" s="1141"/>
      <c r="E385" s="1141"/>
      <c r="F385" s="1141"/>
      <c r="G385" s="1141"/>
      <c r="H385" s="1141"/>
      <c r="I385" s="1141"/>
      <c r="J385" s="1141"/>
      <c r="K385" s="1141"/>
      <c r="L385" s="1141"/>
      <c r="M385" s="1141"/>
      <c r="N385" s="1146"/>
      <c r="Z385" s="193"/>
      <c r="AA385" s="200"/>
      <c r="AF385" s="200"/>
      <c r="AG385" s="109" t="s">
        <v>409</v>
      </c>
      <c r="AI385" s="200"/>
      <c r="AK385" s="200"/>
    </row>
    <row r="386" spans="1:37" s="108" customFormat="1" ht="12" customHeight="1">
      <c r="A386" s="216"/>
      <c r="B386" s="217"/>
      <c r="C386" s="1145" t="s">
        <v>398</v>
      </c>
      <c r="D386" s="1145"/>
      <c r="E386" s="1145"/>
      <c r="F386" s="196"/>
      <c r="G386" s="196"/>
      <c r="H386" s="196"/>
      <c r="I386" s="196"/>
      <c r="J386" s="198"/>
      <c r="K386" s="196"/>
      <c r="L386" s="218">
        <v>4.96</v>
      </c>
      <c r="M386" s="212"/>
      <c r="N386" s="199"/>
      <c r="Z386" s="193"/>
      <c r="AA386" s="200"/>
      <c r="AF386" s="200" t="s">
        <v>398</v>
      </c>
      <c r="AI386" s="200"/>
      <c r="AK386" s="200"/>
    </row>
    <row r="387" spans="1:37" s="108" customFormat="1" ht="45" customHeight="1">
      <c r="A387" s="194" t="s">
        <v>701</v>
      </c>
      <c r="B387" s="195" t="s">
        <v>1687</v>
      </c>
      <c r="C387" s="1145" t="s">
        <v>1688</v>
      </c>
      <c r="D387" s="1145"/>
      <c r="E387" s="1145"/>
      <c r="F387" s="196" t="s">
        <v>486</v>
      </c>
      <c r="G387" s="196"/>
      <c r="H387" s="196"/>
      <c r="I387" s="251">
        <v>15</v>
      </c>
      <c r="J387" s="218">
        <v>8.1</v>
      </c>
      <c r="K387" s="196"/>
      <c r="L387" s="218">
        <v>121.5</v>
      </c>
      <c r="M387" s="196"/>
      <c r="N387" s="199"/>
      <c r="Z387" s="193"/>
      <c r="AA387" s="200" t="s">
        <v>1688</v>
      </c>
      <c r="AF387" s="200"/>
      <c r="AI387" s="200"/>
      <c r="AK387" s="200"/>
    </row>
    <row r="388" spans="1:37" s="108" customFormat="1" ht="12" customHeight="1">
      <c r="A388" s="216"/>
      <c r="B388" s="217"/>
      <c r="C388" s="1141" t="s">
        <v>409</v>
      </c>
      <c r="D388" s="1141"/>
      <c r="E388" s="1141"/>
      <c r="F388" s="1141"/>
      <c r="G388" s="1141"/>
      <c r="H388" s="1141"/>
      <c r="I388" s="1141"/>
      <c r="J388" s="1141"/>
      <c r="K388" s="1141"/>
      <c r="L388" s="1141"/>
      <c r="M388" s="1141"/>
      <c r="N388" s="1146"/>
      <c r="Z388" s="193"/>
      <c r="AA388" s="200"/>
      <c r="AF388" s="200"/>
      <c r="AG388" s="109" t="s">
        <v>409</v>
      </c>
      <c r="AI388" s="200"/>
      <c r="AK388" s="200"/>
    </row>
    <row r="389" spans="1:37" s="108" customFormat="1" ht="12" customHeight="1">
      <c r="A389" s="216"/>
      <c r="B389" s="217"/>
      <c r="C389" s="1145" t="s">
        <v>398</v>
      </c>
      <c r="D389" s="1145"/>
      <c r="E389" s="1145"/>
      <c r="F389" s="196"/>
      <c r="G389" s="196"/>
      <c r="H389" s="196"/>
      <c r="I389" s="196"/>
      <c r="J389" s="198"/>
      <c r="K389" s="196"/>
      <c r="L389" s="218">
        <v>121.5</v>
      </c>
      <c r="M389" s="212"/>
      <c r="N389" s="199"/>
      <c r="Z389" s="193"/>
      <c r="AA389" s="200"/>
      <c r="AF389" s="200" t="s">
        <v>398</v>
      </c>
      <c r="AI389" s="200"/>
      <c r="AK389" s="200"/>
    </row>
    <row r="390" spans="1:37" s="108" customFormat="1" ht="22.5" customHeight="1">
      <c r="A390" s="194" t="s">
        <v>705</v>
      </c>
      <c r="B390" s="195" t="s">
        <v>1689</v>
      </c>
      <c r="C390" s="1145" t="s">
        <v>1690</v>
      </c>
      <c r="D390" s="1145"/>
      <c r="E390" s="1145"/>
      <c r="F390" s="196" t="s">
        <v>486</v>
      </c>
      <c r="G390" s="196"/>
      <c r="H390" s="196"/>
      <c r="I390" s="251">
        <v>1</v>
      </c>
      <c r="J390" s="218">
        <v>35.64</v>
      </c>
      <c r="K390" s="196"/>
      <c r="L390" s="218">
        <v>35.64</v>
      </c>
      <c r="M390" s="196"/>
      <c r="N390" s="199"/>
      <c r="Z390" s="193"/>
      <c r="AA390" s="200" t="s">
        <v>1690</v>
      </c>
      <c r="AF390" s="200"/>
      <c r="AI390" s="200"/>
      <c r="AK390" s="200"/>
    </row>
    <row r="391" spans="1:37" s="108" customFormat="1" ht="12" customHeight="1">
      <c r="A391" s="216"/>
      <c r="B391" s="217"/>
      <c r="C391" s="1141" t="s">
        <v>409</v>
      </c>
      <c r="D391" s="1141"/>
      <c r="E391" s="1141"/>
      <c r="F391" s="1141"/>
      <c r="G391" s="1141"/>
      <c r="H391" s="1141"/>
      <c r="I391" s="1141"/>
      <c r="J391" s="1141"/>
      <c r="K391" s="1141"/>
      <c r="L391" s="1141"/>
      <c r="M391" s="1141"/>
      <c r="N391" s="1146"/>
      <c r="Z391" s="193"/>
      <c r="AA391" s="200"/>
      <c r="AF391" s="200"/>
      <c r="AG391" s="109" t="s">
        <v>409</v>
      </c>
      <c r="AI391" s="200"/>
      <c r="AK391" s="200"/>
    </row>
    <row r="392" spans="1:37" s="108" customFormat="1" ht="12" customHeight="1">
      <c r="A392" s="216"/>
      <c r="B392" s="217"/>
      <c r="C392" s="1145" t="s">
        <v>398</v>
      </c>
      <c r="D392" s="1145"/>
      <c r="E392" s="1145"/>
      <c r="F392" s="196"/>
      <c r="G392" s="196"/>
      <c r="H392" s="196"/>
      <c r="I392" s="196"/>
      <c r="J392" s="198"/>
      <c r="K392" s="196"/>
      <c r="L392" s="218">
        <v>35.64</v>
      </c>
      <c r="M392" s="212"/>
      <c r="N392" s="199"/>
      <c r="Z392" s="193"/>
      <c r="AA392" s="200"/>
      <c r="AF392" s="200" t="s">
        <v>398</v>
      </c>
      <c r="AI392" s="200"/>
      <c r="AK392" s="200"/>
    </row>
    <row r="393" spans="1:37" s="108" customFormat="1" ht="56.25" customHeight="1">
      <c r="A393" s="194" t="s">
        <v>708</v>
      </c>
      <c r="B393" s="195" t="s">
        <v>1691</v>
      </c>
      <c r="C393" s="1145" t="s">
        <v>1692</v>
      </c>
      <c r="D393" s="1145"/>
      <c r="E393" s="1145"/>
      <c r="F393" s="196" t="s">
        <v>481</v>
      </c>
      <c r="G393" s="196"/>
      <c r="H393" s="196"/>
      <c r="I393" s="247">
        <v>0.06</v>
      </c>
      <c r="J393" s="198"/>
      <c r="K393" s="196"/>
      <c r="L393" s="198"/>
      <c r="M393" s="196"/>
      <c r="N393" s="199"/>
      <c r="Z393" s="193"/>
      <c r="AA393" s="200" t="s">
        <v>1692</v>
      </c>
      <c r="AF393" s="200"/>
      <c r="AI393" s="200"/>
      <c r="AK393" s="200"/>
    </row>
    <row r="394" spans="1:37" s="108" customFormat="1" ht="12" customHeight="1">
      <c r="A394" s="201"/>
      <c r="B394" s="202"/>
      <c r="C394" s="1141" t="s">
        <v>1874</v>
      </c>
      <c r="D394" s="1141"/>
      <c r="E394" s="1141"/>
      <c r="F394" s="1141"/>
      <c r="G394" s="1141"/>
      <c r="H394" s="1141"/>
      <c r="I394" s="1141"/>
      <c r="J394" s="1141"/>
      <c r="K394" s="1141"/>
      <c r="L394" s="1141"/>
      <c r="M394" s="1141"/>
      <c r="N394" s="1146"/>
      <c r="Z394" s="193"/>
      <c r="AA394" s="200"/>
      <c r="AF394" s="200"/>
      <c r="AH394" s="109" t="s">
        <v>1874</v>
      </c>
      <c r="AI394" s="200"/>
      <c r="AK394" s="200"/>
    </row>
    <row r="395" spans="1:37" s="108" customFormat="1" ht="33.75" customHeight="1">
      <c r="A395" s="203"/>
      <c r="B395" s="204" t="s">
        <v>385</v>
      </c>
      <c r="C395" s="1141" t="s">
        <v>386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B395" s="109" t="s">
        <v>386</v>
      </c>
      <c r="AF395" s="200"/>
      <c r="AI395" s="200"/>
      <c r="AK395" s="200"/>
    </row>
    <row r="396" spans="1:37" s="108" customFormat="1" ht="12">
      <c r="A396" s="205"/>
      <c r="B396" s="206">
        <v>1</v>
      </c>
      <c r="C396" s="1141" t="s">
        <v>446</v>
      </c>
      <c r="D396" s="1141"/>
      <c r="E396" s="1141"/>
      <c r="F396" s="207"/>
      <c r="G396" s="207"/>
      <c r="H396" s="207"/>
      <c r="I396" s="207"/>
      <c r="J396" s="208">
        <v>123.89</v>
      </c>
      <c r="K396" s="209">
        <v>1.25</v>
      </c>
      <c r="L396" s="208">
        <v>9.2899999999999991</v>
      </c>
      <c r="M396" s="207"/>
      <c r="N396" s="210"/>
      <c r="Z396" s="193"/>
      <c r="AA396" s="200"/>
      <c r="AC396" s="109" t="s">
        <v>446</v>
      </c>
      <c r="AF396" s="200"/>
      <c r="AI396" s="200"/>
      <c r="AK396" s="200"/>
    </row>
    <row r="397" spans="1:37" s="108" customFormat="1" ht="12">
      <c r="A397" s="205"/>
      <c r="B397" s="206">
        <v>2</v>
      </c>
      <c r="C397" s="1141" t="s">
        <v>387</v>
      </c>
      <c r="D397" s="1141"/>
      <c r="E397" s="1141"/>
      <c r="F397" s="207"/>
      <c r="G397" s="207"/>
      <c r="H397" s="207"/>
      <c r="I397" s="207"/>
      <c r="J397" s="208">
        <v>40.51</v>
      </c>
      <c r="K397" s="209">
        <v>1.25</v>
      </c>
      <c r="L397" s="208">
        <v>3.04</v>
      </c>
      <c r="M397" s="207"/>
      <c r="N397" s="210"/>
      <c r="Z397" s="193"/>
      <c r="AA397" s="200"/>
      <c r="AC397" s="109" t="s">
        <v>387</v>
      </c>
      <c r="AF397" s="200"/>
      <c r="AI397" s="200"/>
      <c r="AK397" s="200"/>
    </row>
    <row r="398" spans="1:37" s="108" customFormat="1" ht="12">
      <c r="A398" s="205"/>
      <c r="B398" s="206">
        <v>3</v>
      </c>
      <c r="C398" s="1141" t="s">
        <v>388</v>
      </c>
      <c r="D398" s="1141"/>
      <c r="E398" s="1141"/>
      <c r="F398" s="207"/>
      <c r="G398" s="207"/>
      <c r="H398" s="207"/>
      <c r="I398" s="207"/>
      <c r="J398" s="208">
        <v>0.49</v>
      </c>
      <c r="K398" s="209">
        <v>1.25</v>
      </c>
      <c r="L398" s="208">
        <v>0.04</v>
      </c>
      <c r="M398" s="207"/>
      <c r="N398" s="210"/>
      <c r="Z398" s="193"/>
      <c r="AA398" s="200"/>
      <c r="AC398" s="109" t="s">
        <v>388</v>
      </c>
      <c r="AF398" s="200"/>
      <c r="AI398" s="200"/>
      <c r="AK398" s="200"/>
    </row>
    <row r="399" spans="1:37" s="108" customFormat="1" ht="12">
      <c r="A399" s="205"/>
      <c r="B399" s="206">
        <v>4</v>
      </c>
      <c r="C399" s="1141" t="s">
        <v>447</v>
      </c>
      <c r="D399" s="1141"/>
      <c r="E399" s="1141"/>
      <c r="F399" s="207"/>
      <c r="G399" s="207"/>
      <c r="H399" s="207"/>
      <c r="I399" s="207"/>
      <c r="J399" s="208">
        <v>77.510000000000005</v>
      </c>
      <c r="K399" s="207"/>
      <c r="L399" s="208">
        <v>4.6500000000000004</v>
      </c>
      <c r="M399" s="207"/>
      <c r="N399" s="210"/>
      <c r="Z399" s="193"/>
      <c r="AA399" s="200"/>
      <c r="AC399" s="109" t="s">
        <v>447</v>
      </c>
      <c r="AF399" s="200"/>
      <c r="AI399" s="200"/>
      <c r="AK399" s="200"/>
    </row>
    <row r="400" spans="1:37" s="108" customFormat="1" ht="12">
      <c r="A400" s="205"/>
      <c r="B400" s="204"/>
      <c r="C400" s="1141" t="s">
        <v>448</v>
      </c>
      <c r="D400" s="1141"/>
      <c r="E400" s="1141"/>
      <c r="F400" s="207" t="s">
        <v>390</v>
      </c>
      <c r="G400" s="209">
        <v>13.18</v>
      </c>
      <c r="H400" s="209">
        <v>1.25</v>
      </c>
      <c r="I400" s="250">
        <v>0.98850000000000005</v>
      </c>
      <c r="J400" s="204"/>
      <c r="K400" s="207"/>
      <c r="L400" s="204"/>
      <c r="M400" s="207"/>
      <c r="N400" s="210"/>
      <c r="Z400" s="193"/>
      <c r="AA400" s="200"/>
      <c r="AD400" s="109" t="s">
        <v>448</v>
      </c>
      <c r="AF400" s="200"/>
      <c r="AI400" s="200"/>
      <c r="AK400" s="200"/>
    </row>
    <row r="401" spans="1:37" s="108" customFormat="1" ht="12">
      <c r="A401" s="205"/>
      <c r="B401" s="204"/>
      <c r="C401" s="1141" t="s">
        <v>389</v>
      </c>
      <c r="D401" s="1141"/>
      <c r="E401" s="1141"/>
      <c r="F401" s="207" t="s">
        <v>390</v>
      </c>
      <c r="G401" s="209">
        <v>0.04</v>
      </c>
      <c r="H401" s="209">
        <v>1.25</v>
      </c>
      <c r="I401" s="254">
        <v>3.0000000000000001E-3</v>
      </c>
      <c r="J401" s="204"/>
      <c r="K401" s="207"/>
      <c r="L401" s="204"/>
      <c r="M401" s="207"/>
      <c r="N401" s="210"/>
      <c r="Z401" s="193"/>
      <c r="AA401" s="200"/>
      <c r="AD401" s="109" t="s">
        <v>389</v>
      </c>
      <c r="AF401" s="200"/>
      <c r="AI401" s="200"/>
      <c r="AK401" s="200"/>
    </row>
    <row r="402" spans="1:37" s="108" customFormat="1" ht="12" customHeight="1">
      <c r="A402" s="205"/>
      <c r="B402" s="204"/>
      <c r="C402" s="1150" t="s">
        <v>391</v>
      </c>
      <c r="D402" s="1150"/>
      <c r="E402" s="1150"/>
      <c r="F402" s="212"/>
      <c r="G402" s="212"/>
      <c r="H402" s="212"/>
      <c r="I402" s="212"/>
      <c r="J402" s="213">
        <v>241.91</v>
      </c>
      <c r="K402" s="212"/>
      <c r="L402" s="213">
        <v>16.98</v>
      </c>
      <c r="M402" s="212"/>
      <c r="N402" s="214"/>
      <c r="Z402" s="193"/>
      <c r="AA402" s="200"/>
      <c r="AE402" s="109" t="s">
        <v>391</v>
      </c>
      <c r="AF402" s="200"/>
      <c r="AI402" s="200"/>
      <c r="AK402" s="200"/>
    </row>
    <row r="403" spans="1:37" s="108" customFormat="1" ht="12">
      <c r="A403" s="205"/>
      <c r="B403" s="204"/>
      <c r="C403" s="1141" t="s">
        <v>392</v>
      </c>
      <c r="D403" s="1141"/>
      <c r="E403" s="1141"/>
      <c r="F403" s="207"/>
      <c r="G403" s="207"/>
      <c r="H403" s="207"/>
      <c r="I403" s="207"/>
      <c r="J403" s="204"/>
      <c r="K403" s="207"/>
      <c r="L403" s="208">
        <v>9.33</v>
      </c>
      <c r="M403" s="207"/>
      <c r="N403" s="210"/>
      <c r="Z403" s="193"/>
      <c r="AA403" s="200"/>
      <c r="AD403" s="109" t="s">
        <v>392</v>
      </c>
      <c r="AF403" s="200"/>
      <c r="AI403" s="200"/>
      <c r="AK403" s="200"/>
    </row>
    <row r="404" spans="1:37" s="108" customFormat="1" ht="45" customHeight="1">
      <c r="A404" s="205"/>
      <c r="B404" s="204" t="s">
        <v>1671</v>
      </c>
      <c r="C404" s="1141" t="s">
        <v>1672</v>
      </c>
      <c r="D404" s="1141"/>
      <c r="E404" s="1141"/>
      <c r="F404" s="207" t="s">
        <v>395</v>
      </c>
      <c r="G404" s="215">
        <v>121</v>
      </c>
      <c r="H404" s="207"/>
      <c r="I404" s="215">
        <v>121</v>
      </c>
      <c r="J404" s="204"/>
      <c r="K404" s="207"/>
      <c r="L404" s="208">
        <v>11.29</v>
      </c>
      <c r="M404" s="207"/>
      <c r="N404" s="210"/>
      <c r="Z404" s="193"/>
      <c r="AA404" s="200"/>
      <c r="AD404" s="109" t="s">
        <v>1672</v>
      </c>
      <c r="AF404" s="200"/>
      <c r="AI404" s="200"/>
      <c r="AK404" s="200"/>
    </row>
    <row r="405" spans="1:37" s="108" customFormat="1" ht="45" customHeight="1">
      <c r="A405" s="205"/>
      <c r="B405" s="204" t="s">
        <v>1673</v>
      </c>
      <c r="C405" s="1141" t="s">
        <v>1674</v>
      </c>
      <c r="D405" s="1141"/>
      <c r="E405" s="1141"/>
      <c r="F405" s="207" t="s">
        <v>395</v>
      </c>
      <c r="G405" s="215">
        <v>72</v>
      </c>
      <c r="H405" s="207"/>
      <c r="I405" s="215">
        <v>72</v>
      </c>
      <c r="J405" s="204"/>
      <c r="K405" s="207"/>
      <c r="L405" s="208">
        <v>6.72</v>
      </c>
      <c r="M405" s="207"/>
      <c r="N405" s="210"/>
      <c r="Z405" s="193"/>
      <c r="AA405" s="200"/>
      <c r="AD405" s="109" t="s">
        <v>1674</v>
      </c>
      <c r="AF405" s="200"/>
      <c r="AI405" s="200"/>
      <c r="AK405" s="200"/>
    </row>
    <row r="406" spans="1:37" s="108" customFormat="1" ht="12" customHeight="1">
      <c r="A406" s="216"/>
      <c r="B406" s="217"/>
      <c r="C406" s="1145" t="s">
        <v>398</v>
      </c>
      <c r="D406" s="1145"/>
      <c r="E406" s="1145"/>
      <c r="F406" s="196"/>
      <c r="G406" s="196"/>
      <c r="H406" s="196"/>
      <c r="I406" s="196"/>
      <c r="J406" s="198"/>
      <c r="K406" s="196"/>
      <c r="L406" s="218">
        <v>34.99</v>
      </c>
      <c r="M406" s="212"/>
      <c r="N406" s="199"/>
      <c r="Z406" s="193"/>
      <c r="AA406" s="200"/>
      <c r="AF406" s="200" t="s">
        <v>398</v>
      </c>
      <c r="AI406" s="200"/>
      <c r="AK406" s="200"/>
    </row>
    <row r="407" spans="1:37" s="108" customFormat="1" ht="78.75" customHeight="1">
      <c r="A407" s="194" t="s">
        <v>713</v>
      </c>
      <c r="B407" s="195" t="s">
        <v>1694</v>
      </c>
      <c r="C407" s="1145" t="s">
        <v>1695</v>
      </c>
      <c r="D407" s="1145"/>
      <c r="E407" s="1145"/>
      <c r="F407" s="196" t="s">
        <v>891</v>
      </c>
      <c r="G407" s="196"/>
      <c r="H407" s="196"/>
      <c r="I407" s="247">
        <v>6.15</v>
      </c>
      <c r="J407" s="218">
        <v>16.71</v>
      </c>
      <c r="K407" s="196"/>
      <c r="L407" s="218">
        <v>102.77</v>
      </c>
      <c r="M407" s="196"/>
      <c r="N407" s="199"/>
      <c r="Z407" s="193"/>
      <c r="AA407" s="200" t="s">
        <v>1695</v>
      </c>
      <c r="AF407" s="200"/>
      <c r="AI407" s="200"/>
      <c r="AK407" s="200"/>
    </row>
    <row r="408" spans="1:37" s="108" customFormat="1" ht="12" customHeight="1">
      <c r="A408" s="216"/>
      <c r="B408" s="217"/>
      <c r="C408" s="1141" t="s">
        <v>409</v>
      </c>
      <c r="D408" s="1141"/>
      <c r="E408" s="1141"/>
      <c r="F408" s="1141"/>
      <c r="G408" s="1141"/>
      <c r="H408" s="1141"/>
      <c r="I408" s="1141"/>
      <c r="J408" s="1141"/>
      <c r="K408" s="1141"/>
      <c r="L408" s="1141"/>
      <c r="M408" s="1141"/>
      <c r="N408" s="1146"/>
      <c r="Z408" s="193"/>
      <c r="AA408" s="200"/>
      <c r="AF408" s="200"/>
      <c r="AG408" s="109" t="s">
        <v>409</v>
      </c>
      <c r="AI408" s="200"/>
      <c r="AK408" s="200"/>
    </row>
    <row r="409" spans="1:37" s="108" customFormat="1" ht="12" customHeight="1">
      <c r="A409" s="216"/>
      <c r="B409" s="217"/>
      <c r="C409" s="1145" t="s">
        <v>398</v>
      </c>
      <c r="D409" s="1145"/>
      <c r="E409" s="1145"/>
      <c r="F409" s="196"/>
      <c r="G409" s="196"/>
      <c r="H409" s="196"/>
      <c r="I409" s="196"/>
      <c r="J409" s="198"/>
      <c r="K409" s="196"/>
      <c r="L409" s="218">
        <v>102.77</v>
      </c>
      <c r="M409" s="212"/>
      <c r="N409" s="199"/>
      <c r="Z409" s="193"/>
      <c r="AA409" s="200"/>
      <c r="AF409" s="200" t="s">
        <v>398</v>
      </c>
      <c r="AI409" s="200"/>
      <c r="AK409" s="200"/>
    </row>
    <row r="410" spans="1:37" s="108" customFormat="1" ht="33.75" customHeight="1">
      <c r="A410" s="194" t="s">
        <v>716</v>
      </c>
      <c r="B410" s="195" t="s">
        <v>1696</v>
      </c>
      <c r="C410" s="1145" t="s">
        <v>3036</v>
      </c>
      <c r="D410" s="1145"/>
      <c r="E410" s="1145"/>
      <c r="F410" s="196" t="s">
        <v>486</v>
      </c>
      <c r="G410" s="196"/>
      <c r="H410" s="196"/>
      <c r="I410" s="251">
        <v>5</v>
      </c>
      <c r="J410" s="218">
        <v>1.02</v>
      </c>
      <c r="K410" s="196"/>
      <c r="L410" s="218">
        <v>5.0999999999999996</v>
      </c>
      <c r="M410" s="196"/>
      <c r="N410" s="199"/>
      <c r="Z410" s="193"/>
      <c r="AA410" s="200" t="s">
        <v>3036</v>
      </c>
      <c r="AF410" s="200"/>
      <c r="AI410" s="200"/>
      <c r="AK410" s="200"/>
    </row>
    <row r="411" spans="1:37" s="108" customFormat="1" ht="12" customHeight="1">
      <c r="A411" s="216"/>
      <c r="B411" s="217"/>
      <c r="C411" s="1141" t="s">
        <v>409</v>
      </c>
      <c r="D411" s="1141"/>
      <c r="E411" s="1141"/>
      <c r="F411" s="1141"/>
      <c r="G411" s="1141"/>
      <c r="H411" s="1141"/>
      <c r="I411" s="1141"/>
      <c r="J411" s="1141"/>
      <c r="K411" s="1141"/>
      <c r="L411" s="1141"/>
      <c r="M411" s="1141"/>
      <c r="N411" s="1146"/>
      <c r="Z411" s="193"/>
      <c r="AA411" s="200"/>
      <c r="AF411" s="200"/>
      <c r="AG411" s="109" t="s">
        <v>409</v>
      </c>
      <c r="AI411" s="200"/>
      <c r="AK411" s="200"/>
    </row>
    <row r="412" spans="1:37" s="108" customFormat="1" ht="12" customHeight="1">
      <c r="A412" s="216"/>
      <c r="B412" s="217"/>
      <c r="C412" s="1145" t="s">
        <v>398</v>
      </c>
      <c r="D412" s="1145"/>
      <c r="E412" s="1145"/>
      <c r="F412" s="196"/>
      <c r="G412" s="196"/>
      <c r="H412" s="196"/>
      <c r="I412" s="196"/>
      <c r="J412" s="198"/>
      <c r="K412" s="196"/>
      <c r="L412" s="218">
        <v>5.0999999999999996</v>
      </c>
      <c r="M412" s="212"/>
      <c r="N412" s="199"/>
      <c r="Z412" s="193"/>
      <c r="AA412" s="200"/>
      <c r="AF412" s="200" t="s">
        <v>398</v>
      </c>
      <c r="AI412" s="200"/>
      <c r="AK412" s="200"/>
    </row>
    <row r="413" spans="1:37" s="108" customFormat="1" ht="22.5" customHeight="1">
      <c r="A413" s="194" t="s">
        <v>720</v>
      </c>
      <c r="B413" s="195" t="s">
        <v>3037</v>
      </c>
      <c r="C413" s="1145" t="s">
        <v>3038</v>
      </c>
      <c r="D413" s="1145"/>
      <c r="E413" s="1145"/>
      <c r="F413" s="196" t="s">
        <v>486</v>
      </c>
      <c r="G413" s="196"/>
      <c r="H413" s="196"/>
      <c r="I413" s="251">
        <v>1</v>
      </c>
      <c r="J413" s="218">
        <v>2.13</v>
      </c>
      <c r="K413" s="196"/>
      <c r="L413" s="218">
        <v>2.13</v>
      </c>
      <c r="M413" s="196"/>
      <c r="N413" s="199"/>
      <c r="Z413" s="193"/>
      <c r="AA413" s="200" t="s">
        <v>3038</v>
      </c>
      <c r="AF413" s="200"/>
      <c r="AI413" s="200"/>
      <c r="AK413" s="200"/>
    </row>
    <row r="414" spans="1:37" s="108" customFormat="1" ht="12" customHeight="1">
      <c r="A414" s="216"/>
      <c r="B414" s="217"/>
      <c r="C414" s="1141" t="s">
        <v>409</v>
      </c>
      <c r="D414" s="1141"/>
      <c r="E414" s="1141"/>
      <c r="F414" s="1141"/>
      <c r="G414" s="1141"/>
      <c r="H414" s="1141"/>
      <c r="I414" s="1141"/>
      <c r="J414" s="1141"/>
      <c r="K414" s="1141"/>
      <c r="L414" s="1141"/>
      <c r="M414" s="1141"/>
      <c r="N414" s="1146"/>
      <c r="Z414" s="193"/>
      <c r="AA414" s="200"/>
      <c r="AF414" s="200"/>
      <c r="AG414" s="109" t="s">
        <v>409</v>
      </c>
      <c r="AI414" s="200"/>
      <c r="AK414" s="200"/>
    </row>
    <row r="415" spans="1:37" s="108" customFormat="1" ht="12" customHeight="1">
      <c r="A415" s="216"/>
      <c r="B415" s="217"/>
      <c r="C415" s="1145" t="s">
        <v>398</v>
      </c>
      <c r="D415" s="1145"/>
      <c r="E415" s="1145"/>
      <c r="F415" s="196"/>
      <c r="G415" s="196"/>
      <c r="H415" s="196"/>
      <c r="I415" s="196"/>
      <c r="J415" s="198"/>
      <c r="K415" s="196"/>
      <c r="L415" s="218">
        <v>2.13</v>
      </c>
      <c r="M415" s="212"/>
      <c r="N415" s="199"/>
      <c r="Z415" s="193"/>
      <c r="AA415" s="200"/>
      <c r="AF415" s="200" t="s">
        <v>398</v>
      </c>
      <c r="AI415" s="200"/>
      <c r="AK415" s="200"/>
    </row>
    <row r="416" spans="1:37" s="108" customFormat="1" ht="22.5" customHeight="1">
      <c r="A416" s="194" t="s">
        <v>723</v>
      </c>
      <c r="B416" s="195" t="s">
        <v>1708</v>
      </c>
      <c r="C416" s="1145" t="s">
        <v>1709</v>
      </c>
      <c r="D416" s="1145"/>
      <c r="E416" s="1145"/>
      <c r="F416" s="196" t="s">
        <v>486</v>
      </c>
      <c r="G416" s="196"/>
      <c r="H416" s="196"/>
      <c r="I416" s="251">
        <v>1</v>
      </c>
      <c r="J416" s="218">
        <v>42.47</v>
      </c>
      <c r="K416" s="196"/>
      <c r="L416" s="218">
        <v>42.47</v>
      </c>
      <c r="M416" s="196"/>
      <c r="N416" s="199"/>
      <c r="Z416" s="193"/>
      <c r="AA416" s="200" t="s">
        <v>1709</v>
      </c>
      <c r="AF416" s="200"/>
      <c r="AI416" s="200"/>
      <c r="AK416" s="200"/>
    </row>
    <row r="417" spans="1:37" s="108" customFormat="1" ht="12" customHeight="1">
      <c r="A417" s="216"/>
      <c r="B417" s="217"/>
      <c r="C417" s="1141" t="s">
        <v>409</v>
      </c>
      <c r="D417" s="1141"/>
      <c r="E417" s="1141"/>
      <c r="F417" s="1141"/>
      <c r="G417" s="1141"/>
      <c r="H417" s="1141"/>
      <c r="I417" s="1141"/>
      <c r="J417" s="1141"/>
      <c r="K417" s="1141"/>
      <c r="L417" s="1141"/>
      <c r="M417" s="1141"/>
      <c r="N417" s="1146"/>
      <c r="Z417" s="193"/>
      <c r="AA417" s="200"/>
      <c r="AF417" s="200"/>
      <c r="AG417" s="109" t="s">
        <v>409</v>
      </c>
      <c r="AI417" s="200"/>
      <c r="AK417" s="200"/>
    </row>
    <row r="418" spans="1:37" s="108" customFormat="1" ht="12" customHeight="1">
      <c r="A418" s="216"/>
      <c r="B418" s="217"/>
      <c r="C418" s="1145" t="s">
        <v>398</v>
      </c>
      <c r="D418" s="1145"/>
      <c r="E418" s="1145"/>
      <c r="F418" s="196"/>
      <c r="G418" s="196"/>
      <c r="H418" s="196"/>
      <c r="I418" s="196"/>
      <c r="J418" s="198"/>
      <c r="K418" s="196"/>
      <c r="L418" s="218">
        <v>42.47</v>
      </c>
      <c r="M418" s="212"/>
      <c r="N418" s="199"/>
      <c r="Z418" s="193"/>
      <c r="AA418" s="200"/>
      <c r="AF418" s="200" t="s">
        <v>398</v>
      </c>
      <c r="AI418" s="200"/>
      <c r="AK418" s="200"/>
    </row>
    <row r="419" spans="1:37" s="108" customFormat="1" ht="56.25" customHeight="1">
      <c r="A419" s="194" t="s">
        <v>727</v>
      </c>
      <c r="B419" s="195" t="s">
        <v>1714</v>
      </c>
      <c r="C419" s="1145" t="s">
        <v>1715</v>
      </c>
      <c r="D419" s="1145"/>
      <c r="E419" s="1145"/>
      <c r="F419" s="196" t="s">
        <v>481</v>
      </c>
      <c r="G419" s="196"/>
      <c r="H419" s="196"/>
      <c r="I419" s="223">
        <v>3.5000000000000003E-2</v>
      </c>
      <c r="J419" s="198"/>
      <c r="K419" s="196"/>
      <c r="L419" s="198"/>
      <c r="M419" s="196"/>
      <c r="N419" s="199"/>
      <c r="Z419" s="193"/>
      <c r="AA419" s="200" t="s">
        <v>1715</v>
      </c>
      <c r="AF419" s="200"/>
      <c r="AI419" s="200"/>
      <c r="AK419" s="200"/>
    </row>
    <row r="420" spans="1:37" s="108" customFormat="1" ht="12" customHeight="1">
      <c r="A420" s="201"/>
      <c r="B420" s="202"/>
      <c r="C420" s="1141" t="s">
        <v>3039</v>
      </c>
      <c r="D420" s="1141"/>
      <c r="E420" s="1141"/>
      <c r="F420" s="1141"/>
      <c r="G420" s="1141"/>
      <c r="H420" s="1141"/>
      <c r="I420" s="1141"/>
      <c r="J420" s="1141"/>
      <c r="K420" s="1141"/>
      <c r="L420" s="1141"/>
      <c r="M420" s="1141"/>
      <c r="N420" s="1146"/>
      <c r="Z420" s="193"/>
      <c r="AA420" s="200"/>
      <c r="AF420" s="200"/>
      <c r="AH420" s="109" t="s">
        <v>3039</v>
      </c>
      <c r="AI420" s="200"/>
      <c r="AK420" s="200"/>
    </row>
    <row r="421" spans="1:37" s="108" customFormat="1" ht="33.75" customHeight="1">
      <c r="A421" s="203"/>
      <c r="B421" s="204" t="s">
        <v>385</v>
      </c>
      <c r="C421" s="1141" t="s">
        <v>386</v>
      </c>
      <c r="D421" s="1141"/>
      <c r="E421" s="1141"/>
      <c r="F421" s="1141"/>
      <c r="G421" s="1141"/>
      <c r="H421" s="1141"/>
      <c r="I421" s="1141"/>
      <c r="J421" s="1141"/>
      <c r="K421" s="1141"/>
      <c r="L421" s="1141"/>
      <c r="M421" s="1141"/>
      <c r="N421" s="1146"/>
      <c r="Z421" s="193"/>
      <c r="AA421" s="200"/>
      <c r="AB421" s="109" t="s">
        <v>386</v>
      </c>
      <c r="AF421" s="200"/>
      <c r="AI421" s="200"/>
      <c r="AK421" s="200"/>
    </row>
    <row r="422" spans="1:37" s="108" customFormat="1" ht="12">
      <c r="A422" s="205"/>
      <c r="B422" s="206">
        <v>1</v>
      </c>
      <c r="C422" s="1141" t="s">
        <v>446</v>
      </c>
      <c r="D422" s="1141"/>
      <c r="E422" s="1141"/>
      <c r="F422" s="207"/>
      <c r="G422" s="207"/>
      <c r="H422" s="207"/>
      <c r="I422" s="207"/>
      <c r="J422" s="208">
        <v>120.32</v>
      </c>
      <c r="K422" s="209">
        <v>1.25</v>
      </c>
      <c r="L422" s="208">
        <v>5.26</v>
      </c>
      <c r="M422" s="207"/>
      <c r="N422" s="210"/>
      <c r="Z422" s="193"/>
      <c r="AA422" s="200"/>
      <c r="AC422" s="109" t="s">
        <v>446</v>
      </c>
      <c r="AF422" s="200"/>
      <c r="AI422" s="200"/>
      <c r="AK422" s="200"/>
    </row>
    <row r="423" spans="1:37" s="108" customFormat="1" ht="12">
      <c r="A423" s="205"/>
      <c r="B423" s="206">
        <v>2</v>
      </c>
      <c r="C423" s="1141" t="s">
        <v>387</v>
      </c>
      <c r="D423" s="1141"/>
      <c r="E423" s="1141"/>
      <c r="F423" s="207"/>
      <c r="G423" s="207"/>
      <c r="H423" s="207"/>
      <c r="I423" s="207"/>
      <c r="J423" s="208">
        <v>41.17</v>
      </c>
      <c r="K423" s="209">
        <v>1.25</v>
      </c>
      <c r="L423" s="208">
        <v>1.8</v>
      </c>
      <c r="M423" s="207"/>
      <c r="N423" s="210"/>
      <c r="Z423" s="193"/>
      <c r="AA423" s="200"/>
      <c r="AC423" s="109" t="s">
        <v>387</v>
      </c>
      <c r="AF423" s="200"/>
      <c r="AI423" s="200"/>
      <c r="AK423" s="200"/>
    </row>
    <row r="424" spans="1:37" s="108" customFormat="1" ht="12">
      <c r="A424" s="205"/>
      <c r="B424" s="206">
        <v>3</v>
      </c>
      <c r="C424" s="1141" t="s">
        <v>388</v>
      </c>
      <c r="D424" s="1141"/>
      <c r="E424" s="1141"/>
      <c r="F424" s="207"/>
      <c r="G424" s="207"/>
      <c r="H424" s="207"/>
      <c r="I424" s="207"/>
      <c r="J424" s="208">
        <v>0.6</v>
      </c>
      <c r="K424" s="209">
        <v>1.25</v>
      </c>
      <c r="L424" s="208">
        <v>0.03</v>
      </c>
      <c r="M424" s="207"/>
      <c r="N424" s="210"/>
      <c r="Z424" s="193"/>
      <c r="AA424" s="200"/>
      <c r="AC424" s="109" t="s">
        <v>388</v>
      </c>
      <c r="AF424" s="200"/>
      <c r="AI424" s="200"/>
      <c r="AK424" s="200"/>
    </row>
    <row r="425" spans="1:37" s="108" customFormat="1" ht="12">
      <c r="A425" s="205"/>
      <c r="B425" s="206">
        <v>4</v>
      </c>
      <c r="C425" s="1141" t="s">
        <v>447</v>
      </c>
      <c r="D425" s="1141"/>
      <c r="E425" s="1141"/>
      <c r="F425" s="207"/>
      <c r="G425" s="207"/>
      <c r="H425" s="207"/>
      <c r="I425" s="207"/>
      <c r="J425" s="208">
        <v>68.930000000000007</v>
      </c>
      <c r="K425" s="207"/>
      <c r="L425" s="208">
        <v>2.41</v>
      </c>
      <c r="M425" s="207"/>
      <c r="N425" s="210"/>
      <c r="Z425" s="193"/>
      <c r="AA425" s="200"/>
      <c r="AC425" s="109" t="s">
        <v>447</v>
      </c>
      <c r="AF425" s="200"/>
      <c r="AI425" s="200"/>
      <c r="AK425" s="200"/>
    </row>
    <row r="426" spans="1:37" s="108" customFormat="1" ht="12">
      <c r="A426" s="205"/>
      <c r="B426" s="204"/>
      <c r="C426" s="1141" t="s">
        <v>448</v>
      </c>
      <c r="D426" s="1141"/>
      <c r="E426" s="1141"/>
      <c r="F426" s="207" t="s">
        <v>390</v>
      </c>
      <c r="G426" s="248">
        <v>12.8</v>
      </c>
      <c r="H426" s="209">
        <v>1.25</v>
      </c>
      <c r="I426" s="209">
        <v>0.56000000000000005</v>
      </c>
      <c r="J426" s="204"/>
      <c r="K426" s="207"/>
      <c r="L426" s="204"/>
      <c r="M426" s="207"/>
      <c r="N426" s="210"/>
      <c r="Z426" s="193"/>
      <c r="AA426" s="200"/>
      <c r="AD426" s="109" t="s">
        <v>448</v>
      </c>
      <c r="AF426" s="200"/>
      <c r="AI426" s="200"/>
      <c r="AK426" s="200"/>
    </row>
    <row r="427" spans="1:37" s="108" customFormat="1" ht="12">
      <c r="A427" s="205"/>
      <c r="B427" s="204"/>
      <c r="C427" s="1141" t="s">
        <v>389</v>
      </c>
      <c r="D427" s="1141"/>
      <c r="E427" s="1141"/>
      <c r="F427" s="207" t="s">
        <v>390</v>
      </c>
      <c r="G427" s="209">
        <v>0.05</v>
      </c>
      <c r="H427" s="209">
        <v>1.25</v>
      </c>
      <c r="I427" s="211">
        <v>2.1875000000000002E-3</v>
      </c>
      <c r="J427" s="204"/>
      <c r="K427" s="207"/>
      <c r="L427" s="204"/>
      <c r="M427" s="207"/>
      <c r="N427" s="210"/>
      <c r="Z427" s="193"/>
      <c r="AA427" s="200"/>
      <c r="AD427" s="109" t="s">
        <v>389</v>
      </c>
      <c r="AF427" s="200"/>
      <c r="AI427" s="200"/>
      <c r="AK427" s="200"/>
    </row>
    <row r="428" spans="1:37" s="108" customFormat="1" ht="12" customHeight="1">
      <c r="A428" s="205"/>
      <c r="B428" s="204"/>
      <c r="C428" s="1150" t="s">
        <v>391</v>
      </c>
      <c r="D428" s="1150"/>
      <c r="E428" s="1150"/>
      <c r="F428" s="212"/>
      <c r="G428" s="212"/>
      <c r="H428" s="212"/>
      <c r="I428" s="212"/>
      <c r="J428" s="213">
        <v>230.42</v>
      </c>
      <c r="K428" s="212"/>
      <c r="L428" s="213">
        <v>9.4700000000000006</v>
      </c>
      <c r="M428" s="212"/>
      <c r="N428" s="214"/>
      <c r="Z428" s="193"/>
      <c r="AA428" s="200"/>
      <c r="AE428" s="109" t="s">
        <v>391</v>
      </c>
      <c r="AF428" s="200"/>
      <c r="AI428" s="200"/>
      <c r="AK428" s="200"/>
    </row>
    <row r="429" spans="1:37" s="108" customFormat="1" ht="12">
      <c r="A429" s="205"/>
      <c r="B429" s="204"/>
      <c r="C429" s="1141" t="s">
        <v>392</v>
      </c>
      <c r="D429" s="1141"/>
      <c r="E429" s="1141"/>
      <c r="F429" s="207"/>
      <c r="G429" s="207"/>
      <c r="H429" s="207"/>
      <c r="I429" s="207"/>
      <c r="J429" s="204"/>
      <c r="K429" s="207"/>
      <c r="L429" s="208">
        <v>5.29</v>
      </c>
      <c r="M429" s="207"/>
      <c r="N429" s="210"/>
      <c r="Z429" s="193"/>
      <c r="AA429" s="200"/>
      <c r="AD429" s="109" t="s">
        <v>392</v>
      </c>
      <c r="AF429" s="200"/>
      <c r="AI429" s="200"/>
      <c r="AK429" s="200"/>
    </row>
    <row r="430" spans="1:37" s="108" customFormat="1" ht="45" customHeight="1">
      <c r="A430" s="205"/>
      <c r="B430" s="204" t="s">
        <v>1671</v>
      </c>
      <c r="C430" s="1141" t="s">
        <v>1672</v>
      </c>
      <c r="D430" s="1141"/>
      <c r="E430" s="1141"/>
      <c r="F430" s="207" t="s">
        <v>395</v>
      </c>
      <c r="G430" s="215">
        <v>121</v>
      </c>
      <c r="H430" s="207"/>
      <c r="I430" s="215">
        <v>121</v>
      </c>
      <c r="J430" s="204"/>
      <c r="K430" s="207"/>
      <c r="L430" s="208">
        <v>6.4</v>
      </c>
      <c r="M430" s="207"/>
      <c r="N430" s="210"/>
      <c r="Z430" s="193"/>
      <c r="AA430" s="200"/>
      <c r="AD430" s="109" t="s">
        <v>1672</v>
      </c>
      <c r="AF430" s="200"/>
      <c r="AI430" s="200"/>
      <c r="AK430" s="200"/>
    </row>
    <row r="431" spans="1:37" s="108" customFormat="1" ht="45" customHeight="1">
      <c r="A431" s="205"/>
      <c r="B431" s="204" t="s">
        <v>1673</v>
      </c>
      <c r="C431" s="1141" t="s">
        <v>1674</v>
      </c>
      <c r="D431" s="1141"/>
      <c r="E431" s="1141"/>
      <c r="F431" s="207" t="s">
        <v>395</v>
      </c>
      <c r="G431" s="215">
        <v>72</v>
      </c>
      <c r="H431" s="207"/>
      <c r="I431" s="215">
        <v>72</v>
      </c>
      <c r="J431" s="204"/>
      <c r="K431" s="207"/>
      <c r="L431" s="208">
        <v>3.81</v>
      </c>
      <c r="M431" s="207"/>
      <c r="N431" s="210"/>
      <c r="Z431" s="193"/>
      <c r="AA431" s="200"/>
      <c r="AD431" s="109" t="s">
        <v>1674</v>
      </c>
      <c r="AF431" s="200"/>
      <c r="AI431" s="200"/>
      <c r="AK431" s="200"/>
    </row>
    <row r="432" spans="1:37" s="108" customFormat="1" ht="12" customHeight="1">
      <c r="A432" s="216"/>
      <c r="B432" s="217"/>
      <c r="C432" s="1145" t="s">
        <v>398</v>
      </c>
      <c r="D432" s="1145"/>
      <c r="E432" s="1145"/>
      <c r="F432" s="196"/>
      <c r="G432" s="196"/>
      <c r="H432" s="196"/>
      <c r="I432" s="196"/>
      <c r="J432" s="198"/>
      <c r="K432" s="196"/>
      <c r="L432" s="218">
        <v>19.68</v>
      </c>
      <c r="M432" s="212"/>
      <c r="N432" s="199"/>
      <c r="Z432" s="193"/>
      <c r="AA432" s="200"/>
      <c r="AF432" s="200" t="s">
        <v>398</v>
      </c>
      <c r="AI432" s="200"/>
      <c r="AK432" s="200"/>
    </row>
    <row r="433" spans="1:37" s="108" customFormat="1" ht="78.75" customHeight="1">
      <c r="A433" s="194" t="s">
        <v>731</v>
      </c>
      <c r="B433" s="195" t="s">
        <v>1717</v>
      </c>
      <c r="C433" s="1145" t="s">
        <v>3040</v>
      </c>
      <c r="D433" s="1145"/>
      <c r="E433" s="1145"/>
      <c r="F433" s="196" t="s">
        <v>891</v>
      </c>
      <c r="G433" s="196"/>
      <c r="H433" s="196"/>
      <c r="I433" s="197">
        <v>3.5874999999999999</v>
      </c>
      <c r="J433" s="218">
        <v>22.26</v>
      </c>
      <c r="K433" s="196"/>
      <c r="L433" s="218">
        <v>79.86</v>
      </c>
      <c r="M433" s="196"/>
      <c r="N433" s="199"/>
      <c r="Z433" s="193"/>
      <c r="AA433" s="200" t="s">
        <v>3040</v>
      </c>
      <c r="AF433" s="200"/>
      <c r="AI433" s="200"/>
      <c r="AK433" s="200"/>
    </row>
    <row r="434" spans="1:37" s="108" customFormat="1" ht="12" customHeight="1">
      <c r="A434" s="216"/>
      <c r="B434" s="217"/>
      <c r="C434" s="1141" t="s">
        <v>409</v>
      </c>
      <c r="D434" s="1141"/>
      <c r="E434" s="1141"/>
      <c r="F434" s="1141"/>
      <c r="G434" s="1141"/>
      <c r="H434" s="1141"/>
      <c r="I434" s="1141"/>
      <c r="J434" s="1141"/>
      <c r="K434" s="1141"/>
      <c r="L434" s="1141"/>
      <c r="M434" s="1141"/>
      <c r="N434" s="1146"/>
      <c r="Z434" s="193"/>
      <c r="AA434" s="200"/>
      <c r="AF434" s="200"/>
      <c r="AG434" s="109" t="s">
        <v>409</v>
      </c>
      <c r="AI434" s="200"/>
      <c r="AK434" s="200"/>
    </row>
    <row r="435" spans="1:37" s="108" customFormat="1" ht="12" customHeight="1">
      <c r="A435" s="216"/>
      <c r="B435" s="217"/>
      <c r="C435" s="1145" t="s">
        <v>398</v>
      </c>
      <c r="D435" s="1145"/>
      <c r="E435" s="1145"/>
      <c r="F435" s="196"/>
      <c r="G435" s="196"/>
      <c r="H435" s="196"/>
      <c r="I435" s="196"/>
      <c r="J435" s="198"/>
      <c r="K435" s="196"/>
      <c r="L435" s="218">
        <v>79.86</v>
      </c>
      <c r="M435" s="212"/>
      <c r="N435" s="199"/>
      <c r="Z435" s="193"/>
      <c r="AA435" s="200"/>
      <c r="AF435" s="200" t="s">
        <v>398</v>
      </c>
      <c r="AI435" s="200"/>
      <c r="AK435" s="200"/>
    </row>
    <row r="436" spans="1:37" s="108" customFormat="1" ht="22.5" customHeight="1">
      <c r="A436" s="194" t="s">
        <v>735</v>
      </c>
      <c r="B436" s="195" t="s">
        <v>1719</v>
      </c>
      <c r="C436" s="1145" t="s">
        <v>3041</v>
      </c>
      <c r="D436" s="1145"/>
      <c r="E436" s="1145"/>
      <c r="F436" s="196" t="s">
        <v>486</v>
      </c>
      <c r="G436" s="196"/>
      <c r="H436" s="196"/>
      <c r="I436" s="251">
        <v>1</v>
      </c>
      <c r="J436" s="218">
        <v>3.24</v>
      </c>
      <c r="K436" s="196"/>
      <c r="L436" s="218">
        <v>3.24</v>
      </c>
      <c r="M436" s="196"/>
      <c r="N436" s="199"/>
      <c r="Z436" s="193"/>
      <c r="AA436" s="200" t="s">
        <v>3041</v>
      </c>
      <c r="AF436" s="200"/>
      <c r="AI436" s="200"/>
      <c r="AK436" s="200"/>
    </row>
    <row r="437" spans="1:37" s="108" customFormat="1" ht="12" customHeight="1">
      <c r="A437" s="216"/>
      <c r="B437" s="217"/>
      <c r="C437" s="1141" t="s">
        <v>409</v>
      </c>
      <c r="D437" s="1141"/>
      <c r="E437" s="1141"/>
      <c r="F437" s="1141"/>
      <c r="G437" s="1141"/>
      <c r="H437" s="1141"/>
      <c r="I437" s="1141"/>
      <c r="J437" s="1141"/>
      <c r="K437" s="1141"/>
      <c r="L437" s="1141"/>
      <c r="M437" s="1141"/>
      <c r="N437" s="1146"/>
      <c r="Z437" s="193"/>
      <c r="AA437" s="200"/>
      <c r="AF437" s="200"/>
      <c r="AG437" s="109" t="s">
        <v>409</v>
      </c>
      <c r="AI437" s="200"/>
      <c r="AK437" s="200"/>
    </row>
    <row r="438" spans="1:37" s="108" customFormat="1" ht="12" customHeight="1">
      <c r="A438" s="216"/>
      <c r="B438" s="217"/>
      <c r="C438" s="1145" t="s">
        <v>398</v>
      </c>
      <c r="D438" s="1145"/>
      <c r="E438" s="1145"/>
      <c r="F438" s="196"/>
      <c r="G438" s="196"/>
      <c r="H438" s="196"/>
      <c r="I438" s="196"/>
      <c r="J438" s="198"/>
      <c r="K438" s="196"/>
      <c r="L438" s="218">
        <v>3.24</v>
      </c>
      <c r="M438" s="212"/>
      <c r="N438" s="199"/>
      <c r="Z438" s="193"/>
      <c r="AA438" s="200"/>
      <c r="AF438" s="200" t="s">
        <v>398</v>
      </c>
      <c r="AI438" s="200"/>
      <c r="AK438" s="200"/>
    </row>
    <row r="439" spans="1:37" s="108" customFormat="1" ht="22.5" customHeight="1">
      <c r="A439" s="194" t="s">
        <v>739</v>
      </c>
      <c r="B439" s="195" t="s">
        <v>1721</v>
      </c>
      <c r="C439" s="1145" t="s">
        <v>1722</v>
      </c>
      <c r="D439" s="1145"/>
      <c r="E439" s="1145"/>
      <c r="F439" s="196" t="s">
        <v>486</v>
      </c>
      <c r="G439" s="196"/>
      <c r="H439" s="196"/>
      <c r="I439" s="251">
        <v>2</v>
      </c>
      <c r="J439" s="218">
        <v>3.16</v>
      </c>
      <c r="K439" s="196"/>
      <c r="L439" s="218">
        <v>6.32</v>
      </c>
      <c r="M439" s="196"/>
      <c r="N439" s="199"/>
      <c r="Z439" s="193"/>
      <c r="AA439" s="200" t="s">
        <v>1722</v>
      </c>
      <c r="AF439" s="200"/>
      <c r="AI439" s="200"/>
      <c r="AK439" s="200"/>
    </row>
    <row r="440" spans="1:37" s="108" customFormat="1" ht="12" customHeight="1">
      <c r="A440" s="216"/>
      <c r="B440" s="217"/>
      <c r="C440" s="1141" t="s">
        <v>409</v>
      </c>
      <c r="D440" s="1141"/>
      <c r="E440" s="1141"/>
      <c r="F440" s="1141"/>
      <c r="G440" s="1141"/>
      <c r="H440" s="1141"/>
      <c r="I440" s="1141"/>
      <c r="J440" s="1141"/>
      <c r="K440" s="1141"/>
      <c r="L440" s="1141"/>
      <c r="M440" s="1141"/>
      <c r="N440" s="1146"/>
      <c r="Z440" s="193"/>
      <c r="AA440" s="200"/>
      <c r="AF440" s="200"/>
      <c r="AG440" s="109" t="s">
        <v>409</v>
      </c>
      <c r="AI440" s="200"/>
      <c r="AK440" s="200"/>
    </row>
    <row r="441" spans="1:37" s="108" customFormat="1" ht="12" customHeight="1">
      <c r="A441" s="216"/>
      <c r="B441" s="217"/>
      <c r="C441" s="1145" t="s">
        <v>398</v>
      </c>
      <c r="D441" s="1145"/>
      <c r="E441" s="1145"/>
      <c r="F441" s="196"/>
      <c r="G441" s="196"/>
      <c r="H441" s="196"/>
      <c r="I441" s="196"/>
      <c r="J441" s="198"/>
      <c r="K441" s="196"/>
      <c r="L441" s="218">
        <v>6.32</v>
      </c>
      <c r="M441" s="212"/>
      <c r="N441" s="199"/>
      <c r="Z441" s="193"/>
      <c r="AA441" s="200"/>
      <c r="AF441" s="200" t="s">
        <v>398</v>
      </c>
      <c r="AI441" s="200"/>
      <c r="AK441" s="200"/>
    </row>
    <row r="442" spans="1:37" s="108" customFormat="1" ht="33.75" customHeight="1">
      <c r="A442" s="194" t="s">
        <v>744</v>
      </c>
      <c r="B442" s="195" t="s">
        <v>3042</v>
      </c>
      <c r="C442" s="1145" t="s">
        <v>3043</v>
      </c>
      <c r="D442" s="1145"/>
      <c r="E442" s="1145"/>
      <c r="F442" s="196" t="s">
        <v>486</v>
      </c>
      <c r="G442" s="196"/>
      <c r="H442" s="196"/>
      <c r="I442" s="251">
        <v>1</v>
      </c>
      <c r="J442" s="218">
        <v>1.19</v>
      </c>
      <c r="K442" s="196"/>
      <c r="L442" s="218">
        <v>1.19</v>
      </c>
      <c r="M442" s="196"/>
      <c r="N442" s="199"/>
      <c r="Z442" s="193"/>
      <c r="AA442" s="200" t="s">
        <v>3043</v>
      </c>
      <c r="AF442" s="200"/>
      <c r="AI442" s="200"/>
      <c r="AK442" s="200"/>
    </row>
    <row r="443" spans="1:37" s="108" customFormat="1" ht="12" customHeight="1">
      <c r="A443" s="216"/>
      <c r="B443" s="217"/>
      <c r="C443" s="1141" t="s">
        <v>409</v>
      </c>
      <c r="D443" s="1141"/>
      <c r="E443" s="1141"/>
      <c r="F443" s="1141"/>
      <c r="G443" s="1141"/>
      <c r="H443" s="1141"/>
      <c r="I443" s="1141"/>
      <c r="J443" s="1141"/>
      <c r="K443" s="1141"/>
      <c r="L443" s="1141"/>
      <c r="M443" s="1141"/>
      <c r="N443" s="1146"/>
      <c r="Z443" s="193"/>
      <c r="AA443" s="200"/>
      <c r="AF443" s="200"/>
      <c r="AG443" s="109" t="s">
        <v>409</v>
      </c>
      <c r="AI443" s="200"/>
      <c r="AK443" s="200"/>
    </row>
    <row r="444" spans="1:37" s="108" customFormat="1" ht="12" customHeight="1">
      <c r="A444" s="216"/>
      <c r="B444" s="217"/>
      <c r="C444" s="1145" t="s">
        <v>398</v>
      </c>
      <c r="D444" s="1145"/>
      <c r="E444" s="1145"/>
      <c r="F444" s="196"/>
      <c r="G444" s="196"/>
      <c r="H444" s="196"/>
      <c r="I444" s="196"/>
      <c r="J444" s="198"/>
      <c r="K444" s="196"/>
      <c r="L444" s="218">
        <v>1.19</v>
      </c>
      <c r="M444" s="212"/>
      <c r="N444" s="199"/>
      <c r="Z444" s="193"/>
      <c r="AA444" s="200"/>
      <c r="AF444" s="200" t="s">
        <v>398</v>
      </c>
      <c r="AI444" s="200"/>
      <c r="AK444" s="200"/>
    </row>
    <row r="445" spans="1:37" s="108" customFormat="1" ht="45" customHeight="1">
      <c r="A445" s="194" t="s">
        <v>749</v>
      </c>
      <c r="B445" s="195" t="s">
        <v>3044</v>
      </c>
      <c r="C445" s="1145" t="s">
        <v>3045</v>
      </c>
      <c r="D445" s="1145"/>
      <c r="E445" s="1145"/>
      <c r="F445" s="196" t="s">
        <v>486</v>
      </c>
      <c r="G445" s="196"/>
      <c r="H445" s="196"/>
      <c r="I445" s="251">
        <v>1</v>
      </c>
      <c r="J445" s="218">
        <v>20.43</v>
      </c>
      <c r="K445" s="196"/>
      <c r="L445" s="218">
        <v>20.43</v>
      </c>
      <c r="M445" s="196"/>
      <c r="N445" s="199"/>
      <c r="Z445" s="193"/>
      <c r="AA445" s="200" t="s">
        <v>3045</v>
      </c>
      <c r="AF445" s="200"/>
      <c r="AI445" s="200"/>
      <c r="AK445" s="200"/>
    </row>
    <row r="446" spans="1:37" s="108" customFormat="1" ht="12" customHeight="1">
      <c r="A446" s="216"/>
      <c r="B446" s="217"/>
      <c r="C446" s="1141" t="s">
        <v>409</v>
      </c>
      <c r="D446" s="1141"/>
      <c r="E446" s="1141"/>
      <c r="F446" s="1141"/>
      <c r="G446" s="1141"/>
      <c r="H446" s="1141"/>
      <c r="I446" s="1141"/>
      <c r="J446" s="1141"/>
      <c r="K446" s="1141"/>
      <c r="L446" s="1141"/>
      <c r="M446" s="1141"/>
      <c r="N446" s="1146"/>
      <c r="Z446" s="193"/>
      <c r="AA446" s="200"/>
      <c r="AF446" s="200"/>
      <c r="AG446" s="109" t="s">
        <v>409</v>
      </c>
      <c r="AI446" s="200"/>
      <c r="AK446" s="200"/>
    </row>
    <row r="447" spans="1:37" s="108" customFormat="1" ht="12" customHeight="1">
      <c r="A447" s="216"/>
      <c r="B447" s="217"/>
      <c r="C447" s="1145" t="s">
        <v>398</v>
      </c>
      <c r="D447" s="1145"/>
      <c r="E447" s="1145"/>
      <c r="F447" s="196"/>
      <c r="G447" s="196"/>
      <c r="H447" s="196"/>
      <c r="I447" s="196"/>
      <c r="J447" s="198"/>
      <c r="K447" s="196"/>
      <c r="L447" s="218">
        <v>20.43</v>
      </c>
      <c r="M447" s="212"/>
      <c r="N447" s="199"/>
      <c r="Z447" s="193"/>
      <c r="AA447" s="200"/>
      <c r="AF447" s="200" t="s">
        <v>398</v>
      </c>
      <c r="AI447" s="200"/>
      <c r="AK447" s="200"/>
    </row>
    <row r="448" spans="1:37" s="108" customFormat="1" ht="22.5" customHeight="1">
      <c r="A448" s="194" t="s">
        <v>752</v>
      </c>
      <c r="B448" s="195" t="s">
        <v>1736</v>
      </c>
      <c r="C448" s="1145" t="s">
        <v>1737</v>
      </c>
      <c r="D448" s="1145"/>
      <c r="E448" s="1145"/>
      <c r="F448" s="196" t="s">
        <v>711</v>
      </c>
      <c r="G448" s="196"/>
      <c r="H448" s="196"/>
      <c r="I448" s="256">
        <v>1.1000000000000001</v>
      </c>
      <c r="J448" s="218">
        <v>204.5</v>
      </c>
      <c r="K448" s="196"/>
      <c r="L448" s="218">
        <v>224.95</v>
      </c>
      <c r="M448" s="196"/>
      <c r="N448" s="199"/>
      <c r="Z448" s="193"/>
      <c r="AA448" s="200" t="s">
        <v>1737</v>
      </c>
      <c r="AF448" s="200"/>
      <c r="AI448" s="200"/>
      <c r="AK448" s="200"/>
    </row>
    <row r="449" spans="1:37" s="108" customFormat="1" ht="12" customHeight="1">
      <c r="A449" s="216"/>
      <c r="B449" s="217"/>
      <c r="C449" s="1141" t="s">
        <v>409</v>
      </c>
      <c r="D449" s="1141"/>
      <c r="E449" s="1141"/>
      <c r="F449" s="1141"/>
      <c r="G449" s="1141"/>
      <c r="H449" s="1141"/>
      <c r="I449" s="1141"/>
      <c r="J449" s="1141"/>
      <c r="K449" s="1141"/>
      <c r="L449" s="1141"/>
      <c r="M449" s="1141"/>
      <c r="N449" s="1146"/>
      <c r="Z449" s="193"/>
      <c r="AA449" s="200"/>
      <c r="AF449" s="200"/>
      <c r="AG449" s="109" t="s">
        <v>409</v>
      </c>
      <c r="AI449" s="200"/>
      <c r="AK449" s="200"/>
    </row>
    <row r="450" spans="1:37" s="108" customFormat="1" ht="12" customHeight="1">
      <c r="A450" s="201"/>
      <c r="B450" s="202"/>
      <c r="C450" s="1141" t="s">
        <v>3046</v>
      </c>
      <c r="D450" s="1141"/>
      <c r="E450" s="1141"/>
      <c r="F450" s="1141"/>
      <c r="G450" s="1141"/>
      <c r="H450" s="1141"/>
      <c r="I450" s="1141"/>
      <c r="J450" s="1141"/>
      <c r="K450" s="1141"/>
      <c r="L450" s="1141"/>
      <c r="M450" s="1141"/>
      <c r="N450" s="1146"/>
      <c r="Z450" s="193"/>
      <c r="AA450" s="200"/>
      <c r="AF450" s="200"/>
      <c r="AH450" s="109" t="s">
        <v>3046</v>
      </c>
      <c r="AI450" s="200"/>
      <c r="AK450" s="200"/>
    </row>
    <row r="451" spans="1:37" s="108" customFormat="1" ht="12" customHeight="1">
      <c r="A451" s="216"/>
      <c r="B451" s="217"/>
      <c r="C451" s="1145" t="s">
        <v>398</v>
      </c>
      <c r="D451" s="1145"/>
      <c r="E451" s="1145"/>
      <c r="F451" s="196"/>
      <c r="G451" s="196"/>
      <c r="H451" s="196"/>
      <c r="I451" s="196"/>
      <c r="J451" s="198"/>
      <c r="K451" s="196"/>
      <c r="L451" s="218">
        <v>224.95</v>
      </c>
      <c r="M451" s="212"/>
      <c r="N451" s="199"/>
      <c r="Z451" s="193"/>
      <c r="AA451" s="200"/>
      <c r="AF451" s="200" t="s">
        <v>398</v>
      </c>
      <c r="AI451" s="200"/>
      <c r="AK451" s="200"/>
    </row>
    <row r="452" spans="1:37" s="108" customFormat="1" ht="33.75" customHeight="1">
      <c r="A452" s="194" t="s">
        <v>755</v>
      </c>
      <c r="B452" s="195" t="s">
        <v>1739</v>
      </c>
      <c r="C452" s="1145" t="s">
        <v>3047</v>
      </c>
      <c r="D452" s="1145"/>
      <c r="E452" s="1145"/>
      <c r="F452" s="196" t="s">
        <v>711</v>
      </c>
      <c r="G452" s="196"/>
      <c r="H452" s="196"/>
      <c r="I452" s="251">
        <v>2</v>
      </c>
      <c r="J452" s="218">
        <v>24.5</v>
      </c>
      <c r="K452" s="196"/>
      <c r="L452" s="218">
        <v>49</v>
      </c>
      <c r="M452" s="196"/>
      <c r="N452" s="199"/>
      <c r="Z452" s="193"/>
      <c r="AA452" s="200" t="s">
        <v>3047</v>
      </c>
      <c r="AF452" s="200"/>
      <c r="AI452" s="200"/>
      <c r="AK452" s="200"/>
    </row>
    <row r="453" spans="1:37" s="108" customFormat="1" ht="12" customHeight="1">
      <c r="A453" s="216"/>
      <c r="B453" s="217"/>
      <c r="C453" s="1141" t="s">
        <v>409</v>
      </c>
      <c r="D453" s="1141"/>
      <c r="E453" s="1141"/>
      <c r="F453" s="1141"/>
      <c r="G453" s="1141"/>
      <c r="H453" s="1141"/>
      <c r="I453" s="1141"/>
      <c r="J453" s="1141"/>
      <c r="K453" s="1141"/>
      <c r="L453" s="1141"/>
      <c r="M453" s="1141"/>
      <c r="N453" s="1146"/>
      <c r="Z453" s="193"/>
      <c r="AA453" s="200"/>
      <c r="AF453" s="200"/>
      <c r="AG453" s="109" t="s">
        <v>409</v>
      </c>
      <c r="AI453" s="200"/>
      <c r="AK453" s="200"/>
    </row>
    <row r="454" spans="1:37" s="108" customFormat="1" ht="12" customHeight="1">
      <c r="A454" s="201"/>
      <c r="B454" s="202"/>
      <c r="C454" s="1141" t="s">
        <v>712</v>
      </c>
      <c r="D454" s="1141"/>
      <c r="E454" s="1141"/>
      <c r="F454" s="1141"/>
      <c r="G454" s="1141"/>
      <c r="H454" s="1141"/>
      <c r="I454" s="1141"/>
      <c r="J454" s="1141"/>
      <c r="K454" s="1141"/>
      <c r="L454" s="1141"/>
      <c r="M454" s="1141"/>
      <c r="N454" s="1146"/>
      <c r="Z454" s="193"/>
      <c r="AA454" s="200"/>
      <c r="AF454" s="200"/>
      <c r="AH454" s="109" t="s">
        <v>712</v>
      </c>
      <c r="AI454" s="200"/>
      <c r="AK454" s="200"/>
    </row>
    <row r="455" spans="1:37" s="108" customFormat="1" ht="12" customHeight="1">
      <c r="A455" s="216"/>
      <c r="B455" s="217"/>
      <c r="C455" s="1145" t="s">
        <v>398</v>
      </c>
      <c r="D455" s="1145"/>
      <c r="E455" s="1145"/>
      <c r="F455" s="196"/>
      <c r="G455" s="196"/>
      <c r="H455" s="196"/>
      <c r="I455" s="196"/>
      <c r="J455" s="198"/>
      <c r="K455" s="196"/>
      <c r="L455" s="218">
        <v>49</v>
      </c>
      <c r="M455" s="212"/>
      <c r="N455" s="199"/>
      <c r="Z455" s="193"/>
      <c r="AA455" s="200"/>
      <c r="AF455" s="200" t="s">
        <v>398</v>
      </c>
      <c r="AI455" s="200"/>
      <c r="AK455" s="200"/>
    </row>
    <row r="456" spans="1:37" s="108" customFormat="1" ht="45" customHeight="1">
      <c r="A456" s="194" t="s">
        <v>759</v>
      </c>
      <c r="B456" s="195" t="s">
        <v>1742</v>
      </c>
      <c r="C456" s="1145" t="s">
        <v>1743</v>
      </c>
      <c r="D456" s="1145"/>
      <c r="E456" s="1145"/>
      <c r="F456" s="196" t="s">
        <v>1744</v>
      </c>
      <c r="G456" s="196"/>
      <c r="H456" s="196"/>
      <c r="I456" s="247">
        <v>2.15</v>
      </c>
      <c r="J456" s="198"/>
      <c r="K456" s="196"/>
      <c r="L456" s="198"/>
      <c r="M456" s="196"/>
      <c r="N456" s="199"/>
      <c r="Z456" s="193"/>
      <c r="AA456" s="200" t="s">
        <v>1743</v>
      </c>
      <c r="AF456" s="200"/>
      <c r="AI456" s="200"/>
      <c r="AK456" s="200"/>
    </row>
    <row r="457" spans="1:37" s="108" customFormat="1" ht="12" customHeight="1">
      <c r="A457" s="201"/>
      <c r="B457" s="202"/>
      <c r="C457" s="1141" t="s">
        <v>3048</v>
      </c>
      <c r="D457" s="1141"/>
      <c r="E457" s="1141"/>
      <c r="F457" s="1141"/>
      <c r="G457" s="1141"/>
      <c r="H457" s="1141"/>
      <c r="I457" s="1141"/>
      <c r="J457" s="1141"/>
      <c r="K457" s="1141"/>
      <c r="L457" s="1141"/>
      <c r="M457" s="1141"/>
      <c r="N457" s="1146"/>
      <c r="Z457" s="193"/>
      <c r="AA457" s="200"/>
      <c r="AF457" s="200"/>
      <c r="AH457" s="109" t="s">
        <v>3048</v>
      </c>
      <c r="AI457" s="200"/>
      <c r="AK457" s="200"/>
    </row>
    <row r="458" spans="1:37" s="108" customFormat="1" ht="33.75" customHeight="1">
      <c r="A458" s="203"/>
      <c r="B458" s="204" t="s">
        <v>385</v>
      </c>
      <c r="C458" s="1141" t="s">
        <v>386</v>
      </c>
      <c r="D458" s="1141"/>
      <c r="E458" s="1141"/>
      <c r="F458" s="1141"/>
      <c r="G458" s="1141"/>
      <c r="H458" s="1141"/>
      <c r="I458" s="1141"/>
      <c r="J458" s="1141"/>
      <c r="K458" s="1141"/>
      <c r="L458" s="1141"/>
      <c r="M458" s="1141"/>
      <c r="N458" s="1146"/>
      <c r="Z458" s="193"/>
      <c r="AA458" s="200"/>
      <c r="AB458" s="109" t="s">
        <v>386</v>
      </c>
      <c r="AF458" s="200"/>
      <c r="AI458" s="200"/>
      <c r="AK458" s="200"/>
    </row>
    <row r="459" spans="1:37" s="108" customFormat="1" ht="12">
      <c r="A459" s="205"/>
      <c r="B459" s="206">
        <v>1</v>
      </c>
      <c r="C459" s="1141" t="s">
        <v>446</v>
      </c>
      <c r="D459" s="1141"/>
      <c r="E459" s="1141"/>
      <c r="F459" s="207"/>
      <c r="G459" s="207"/>
      <c r="H459" s="207"/>
      <c r="I459" s="207"/>
      <c r="J459" s="208">
        <v>21.82</v>
      </c>
      <c r="K459" s="209">
        <v>1.25</v>
      </c>
      <c r="L459" s="208">
        <v>58.64</v>
      </c>
      <c r="M459" s="207"/>
      <c r="N459" s="210"/>
      <c r="Z459" s="193"/>
      <c r="AA459" s="200"/>
      <c r="AC459" s="109" t="s">
        <v>446</v>
      </c>
      <c r="AF459" s="200"/>
      <c r="AI459" s="200"/>
      <c r="AK459" s="200"/>
    </row>
    <row r="460" spans="1:37" s="108" customFormat="1" ht="12">
      <c r="A460" s="205"/>
      <c r="B460" s="206">
        <v>2</v>
      </c>
      <c r="C460" s="1141" t="s">
        <v>387</v>
      </c>
      <c r="D460" s="1141"/>
      <c r="E460" s="1141"/>
      <c r="F460" s="207"/>
      <c r="G460" s="207"/>
      <c r="H460" s="207"/>
      <c r="I460" s="207"/>
      <c r="J460" s="208">
        <v>17.27</v>
      </c>
      <c r="K460" s="209">
        <v>1.25</v>
      </c>
      <c r="L460" s="208">
        <v>46.41</v>
      </c>
      <c r="M460" s="207"/>
      <c r="N460" s="210"/>
      <c r="Z460" s="193"/>
      <c r="AA460" s="200"/>
      <c r="AC460" s="109" t="s">
        <v>387</v>
      </c>
      <c r="AF460" s="200"/>
      <c r="AI460" s="200"/>
      <c r="AK460" s="200"/>
    </row>
    <row r="461" spans="1:37" s="108" customFormat="1" ht="12">
      <c r="A461" s="205"/>
      <c r="B461" s="206">
        <v>3</v>
      </c>
      <c r="C461" s="1141" t="s">
        <v>388</v>
      </c>
      <c r="D461" s="1141"/>
      <c r="E461" s="1141"/>
      <c r="F461" s="207"/>
      <c r="G461" s="207"/>
      <c r="H461" s="207"/>
      <c r="I461" s="207"/>
      <c r="J461" s="208">
        <v>2.9</v>
      </c>
      <c r="K461" s="209">
        <v>1.25</v>
      </c>
      <c r="L461" s="208">
        <v>7.79</v>
      </c>
      <c r="M461" s="207"/>
      <c r="N461" s="210"/>
      <c r="Z461" s="193"/>
      <c r="AA461" s="200"/>
      <c r="AC461" s="109" t="s">
        <v>388</v>
      </c>
      <c r="AF461" s="200"/>
      <c r="AI461" s="200"/>
      <c r="AK461" s="200"/>
    </row>
    <row r="462" spans="1:37" s="108" customFormat="1" ht="12">
      <c r="A462" s="205"/>
      <c r="B462" s="206">
        <v>4</v>
      </c>
      <c r="C462" s="1141" t="s">
        <v>447</v>
      </c>
      <c r="D462" s="1141"/>
      <c r="E462" s="1141"/>
      <c r="F462" s="207"/>
      <c r="G462" s="207"/>
      <c r="H462" s="207"/>
      <c r="I462" s="207"/>
      <c r="J462" s="208">
        <v>89.78</v>
      </c>
      <c r="K462" s="207"/>
      <c r="L462" s="208">
        <v>193.03</v>
      </c>
      <c r="M462" s="207"/>
      <c r="N462" s="210"/>
      <c r="Z462" s="193"/>
      <c r="AA462" s="200"/>
      <c r="AC462" s="109" t="s">
        <v>447</v>
      </c>
      <c r="AF462" s="200"/>
      <c r="AI462" s="200"/>
      <c r="AK462" s="200"/>
    </row>
    <row r="463" spans="1:37" s="108" customFormat="1" ht="12">
      <c r="A463" s="205"/>
      <c r="B463" s="204"/>
      <c r="C463" s="1141" t="s">
        <v>448</v>
      </c>
      <c r="D463" s="1141"/>
      <c r="E463" s="1141"/>
      <c r="F463" s="207" t="s">
        <v>390</v>
      </c>
      <c r="G463" s="248">
        <v>2.2000000000000002</v>
      </c>
      <c r="H463" s="209">
        <v>1.25</v>
      </c>
      <c r="I463" s="250">
        <v>5.9124999999999996</v>
      </c>
      <c r="J463" s="204"/>
      <c r="K463" s="207"/>
      <c r="L463" s="204"/>
      <c r="M463" s="207"/>
      <c r="N463" s="210"/>
      <c r="Z463" s="193"/>
      <c r="AA463" s="200"/>
      <c r="AD463" s="109" t="s">
        <v>448</v>
      </c>
      <c r="AF463" s="200"/>
      <c r="AI463" s="200"/>
      <c r="AK463" s="200"/>
    </row>
    <row r="464" spans="1:37" s="108" customFormat="1" ht="12">
      <c r="A464" s="205"/>
      <c r="B464" s="204"/>
      <c r="C464" s="1141" t="s">
        <v>389</v>
      </c>
      <c r="D464" s="1141"/>
      <c r="E464" s="1141"/>
      <c r="F464" s="207" t="s">
        <v>390</v>
      </c>
      <c r="G464" s="209">
        <v>0.25</v>
      </c>
      <c r="H464" s="209">
        <v>1.25</v>
      </c>
      <c r="I464" s="249">
        <v>0.671875</v>
      </c>
      <c r="J464" s="204"/>
      <c r="K464" s="207"/>
      <c r="L464" s="204"/>
      <c r="M464" s="207"/>
      <c r="N464" s="210"/>
      <c r="Z464" s="193"/>
      <c r="AA464" s="200"/>
      <c r="AD464" s="109" t="s">
        <v>389</v>
      </c>
      <c r="AF464" s="200"/>
      <c r="AI464" s="200"/>
      <c r="AK464" s="200"/>
    </row>
    <row r="465" spans="1:37" s="108" customFormat="1" ht="12" customHeight="1">
      <c r="A465" s="205"/>
      <c r="B465" s="204"/>
      <c r="C465" s="1150" t="s">
        <v>391</v>
      </c>
      <c r="D465" s="1150"/>
      <c r="E465" s="1150"/>
      <c r="F465" s="212"/>
      <c r="G465" s="212"/>
      <c r="H465" s="212"/>
      <c r="I465" s="212"/>
      <c r="J465" s="213">
        <v>128.87</v>
      </c>
      <c r="K465" s="212"/>
      <c r="L465" s="213">
        <v>298.08</v>
      </c>
      <c r="M465" s="212"/>
      <c r="N465" s="214"/>
      <c r="Z465" s="193"/>
      <c r="AA465" s="200"/>
      <c r="AE465" s="109" t="s">
        <v>391</v>
      </c>
      <c r="AF465" s="200"/>
      <c r="AI465" s="200"/>
      <c r="AK465" s="200"/>
    </row>
    <row r="466" spans="1:37" s="108" customFormat="1" ht="12">
      <c r="A466" s="205"/>
      <c r="B466" s="204"/>
      <c r="C466" s="1141" t="s">
        <v>392</v>
      </c>
      <c r="D466" s="1141"/>
      <c r="E466" s="1141"/>
      <c r="F466" s="207"/>
      <c r="G466" s="207"/>
      <c r="H466" s="207"/>
      <c r="I466" s="207"/>
      <c r="J466" s="204"/>
      <c r="K466" s="207"/>
      <c r="L466" s="208">
        <v>66.430000000000007</v>
      </c>
      <c r="M466" s="207"/>
      <c r="N466" s="210"/>
      <c r="Z466" s="193"/>
      <c r="AA466" s="200"/>
      <c r="AD466" s="109" t="s">
        <v>392</v>
      </c>
      <c r="AF466" s="200"/>
      <c r="AI466" s="200"/>
      <c r="AK466" s="200"/>
    </row>
    <row r="467" spans="1:37" s="108" customFormat="1" ht="22.5" customHeight="1">
      <c r="A467" s="205"/>
      <c r="B467" s="204" t="s">
        <v>550</v>
      </c>
      <c r="C467" s="1141" t="s">
        <v>551</v>
      </c>
      <c r="D467" s="1141"/>
      <c r="E467" s="1141"/>
      <c r="F467" s="207" t="s">
        <v>395</v>
      </c>
      <c r="G467" s="215">
        <v>97</v>
      </c>
      <c r="H467" s="207"/>
      <c r="I467" s="215">
        <v>97</v>
      </c>
      <c r="J467" s="204"/>
      <c r="K467" s="207"/>
      <c r="L467" s="208">
        <v>64.44</v>
      </c>
      <c r="M467" s="207"/>
      <c r="N467" s="210"/>
      <c r="Z467" s="193"/>
      <c r="AA467" s="200"/>
      <c r="AD467" s="109" t="s">
        <v>551</v>
      </c>
      <c r="AF467" s="200"/>
      <c r="AI467" s="200"/>
      <c r="AK467" s="200"/>
    </row>
    <row r="468" spans="1:37" s="108" customFormat="1" ht="22.5" customHeight="1">
      <c r="A468" s="205"/>
      <c r="B468" s="204" t="s">
        <v>552</v>
      </c>
      <c r="C468" s="1141" t="s">
        <v>553</v>
      </c>
      <c r="D468" s="1141"/>
      <c r="E468" s="1141"/>
      <c r="F468" s="207" t="s">
        <v>395</v>
      </c>
      <c r="G468" s="215">
        <v>55</v>
      </c>
      <c r="H468" s="207"/>
      <c r="I468" s="215">
        <v>55</v>
      </c>
      <c r="J468" s="204"/>
      <c r="K468" s="207"/>
      <c r="L468" s="208">
        <v>36.54</v>
      </c>
      <c r="M468" s="207"/>
      <c r="N468" s="210"/>
      <c r="Z468" s="193"/>
      <c r="AA468" s="200"/>
      <c r="AD468" s="109" t="s">
        <v>553</v>
      </c>
      <c r="AF468" s="200"/>
      <c r="AI468" s="200"/>
      <c r="AK468" s="200"/>
    </row>
    <row r="469" spans="1:37" s="108" customFormat="1" ht="12" customHeight="1">
      <c r="A469" s="216"/>
      <c r="B469" s="217"/>
      <c r="C469" s="1145" t="s">
        <v>398</v>
      </c>
      <c r="D469" s="1145"/>
      <c r="E469" s="1145"/>
      <c r="F469" s="196"/>
      <c r="G469" s="196"/>
      <c r="H469" s="196"/>
      <c r="I469" s="196"/>
      <c r="J469" s="198"/>
      <c r="K469" s="196"/>
      <c r="L469" s="218">
        <v>399.06</v>
      </c>
      <c r="M469" s="212"/>
      <c r="N469" s="199"/>
      <c r="Z469" s="193"/>
      <c r="AA469" s="200"/>
      <c r="AF469" s="200" t="s">
        <v>398</v>
      </c>
      <c r="AI469" s="200"/>
      <c r="AK469" s="200"/>
    </row>
    <row r="470" spans="1:37" s="108" customFormat="1" ht="33.75" customHeight="1">
      <c r="A470" s="194" t="s">
        <v>763</v>
      </c>
      <c r="B470" s="195" t="s">
        <v>1746</v>
      </c>
      <c r="C470" s="1145" t="s">
        <v>1747</v>
      </c>
      <c r="D470" s="1145"/>
      <c r="E470" s="1145"/>
      <c r="F470" s="196" t="s">
        <v>481</v>
      </c>
      <c r="G470" s="196"/>
      <c r="H470" s="196"/>
      <c r="I470" s="223">
        <v>0.13200000000000001</v>
      </c>
      <c r="J470" s="218">
        <v>409.53</v>
      </c>
      <c r="K470" s="196"/>
      <c r="L470" s="218">
        <v>54.06</v>
      </c>
      <c r="M470" s="196"/>
      <c r="N470" s="199"/>
      <c r="Z470" s="193"/>
      <c r="AA470" s="200" t="s">
        <v>1747</v>
      </c>
      <c r="AF470" s="200"/>
      <c r="AI470" s="200"/>
      <c r="AK470" s="200"/>
    </row>
    <row r="471" spans="1:37" s="108" customFormat="1" ht="12" customHeight="1">
      <c r="A471" s="216"/>
      <c r="B471" s="217"/>
      <c r="C471" s="1141" t="s">
        <v>409</v>
      </c>
      <c r="D471" s="1141"/>
      <c r="E471" s="1141"/>
      <c r="F471" s="1141"/>
      <c r="G471" s="1141"/>
      <c r="H471" s="1141"/>
      <c r="I471" s="1141"/>
      <c r="J471" s="1141"/>
      <c r="K471" s="1141"/>
      <c r="L471" s="1141"/>
      <c r="M471" s="1141"/>
      <c r="N471" s="1146"/>
      <c r="Z471" s="193"/>
      <c r="AA471" s="200"/>
      <c r="AF471" s="200"/>
      <c r="AG471" s="109" t="s">
        <v>409</v>
      </c>
      <c r="AI471" s="200"/>
      <c r="AK471" s="200"/>
    </row>
    <row r="472" spans="1:37" s="108" customFormat="1" ht="12" customHeight="1">
      <c r="A472" s="201"/>
      <c r="B472" s="202"/>
      <c r="C472" s="1141" t="s">
        <v>3027</v>
      </c>
      <c r="D472" s="1141"/>
      <c r="E472" s="1141"/>
      <c r="F472" s="1141"/>
      <c r="G472" s="1141"/>
      <c r="H472" s="1141"/>
      <c r="I472" s="1141"/>
      <c r="J472" s="1141"/>
      <c r="K472" s="1141"/>
      <c r="L472" s="1141"/>
      <c r="M472" s="1141"/>
      <c r="N472" s="1146"/>
      <c r="Z472" s="193"/>
      <c r="AA472" s="200"/>
      <c r="AF472" s="200"/>
      <c r="AH472" s="109" t="s">
        <v>3027</v>
      </c>
      <c r="AI472" s="200"/>
      <c r="AK472" s="200"/>
    </row>
    <row r="473" spans="1:37" s="108" customFormat="1" ht="12" customHeight="1">
      <c r="A473" s="216"/>
      <c r="B473" s="217"/>
      <c r="C473" s="1145" t="s">
        <v>398</v>
      </c>
      <c r="D473" s="1145"/>
      <c r="E473" s="1145"/>
      <c r="F473" s="196"/>
      <c r="G473" s="196"/>
      <c r="H473" s="196"/>
      <c r="I473" s="196"/>
      <c r="J473" s="198"/>
      <c r="K473" s="196"/>
      <c r="L473" s="218">
        <v>54.06</v>
      </c>
      <c r="M473" s="212"/>
      <c r="N473" s="199"/>
      <c r="Z473" s="193"/>
      <c r="AA473" s="200"/>
      <c r="AF473" s="200" t="s">
        <v>398</v>
      </c>
      <c r="AI473" s="200"/>
      <c r="AK473" s="200"/>
    </row>
    <row r="474" spans="1:37" s="108" customFormat="1" ht="33.75" customHeight="1">
      <c r="A474" s="194" t="s">
        <v>768</v>
      </c>
      <c r="B474" s="195" t="s">
        <v>3049</v>
      </c>
      <c r="C474" s="1145" t="s">
        <v>3050</v>
      </c>
      <c r="D474" s="1145"/>
      <c r="E474" s="1145"/>
      <c r="F474" s="196" t="s">
        <v>481</v>
      </c>
      <c r="G474" s="196"/>
      <c r="H474" s="196"/>
      <c r="I474" s="223">
        <v>6.6000000000000003E-2</v>
      </c>
      <c r="J474" s="218">
        <v>461.59</v>
      </c>
      <c r="K474" s="196"/>
      <c r="L474" s="218">
        <v>30.46</v>
      </c>
      <c r="M474" s="196"/>
      <c r="N474" s="199"/>
      <c r="Z474" s="193"/>
      <c r="AA474" s="200" t="s">
        <v>3050</v>
      </c>
      <c r="AF474" s="200"/>
      <c r="AI474" s="200"/>
      <c r="AK474" s="200"/>
    </row>
    <row r="475" spans="1:37" s="108" customFormat="1" ht="12" customHeight="1">
      <c r="A475" s="216"/>
      <c r="B475" s="217"/>
      <c r="C475" s="1141" t="s">
        <v>409</v>
      </c>
      <c r="D475" s="1141"/>
      <c r="E475" s="1141"/>
      <c r="F475" s="1141"/>
      <c r="G475" s="1141"/>
      <c r="H475" s="1141"/>
      <c r="I475" s="1141"/>
      <c r="J475" s="1141"/>
      <c r="K475" s="1141"/>
      <c r="L475" s="1141"/>
      <c r="M475" s="1141"/>
      <c r="N475" s="1146"/>
      <c r="Z475" s="193"/>
      <c r="AA475" s="200"/>
      <c r="AF475" s="200"/>
      <c r="AG475" s="109" t="s">
        <v>409</v>
      </c>
      <c r="AI475" s="200"/>
      <c r="AK475" s="200"/>
    </row>
    <row r="476" spans="1:37" s="108" customFormat="1" ht="12" customHeight="1">
      <c r="A476" s="201"/>
      <c r="B476" s="202"/>
      <c r="C476" s="1141" t="s">
        <v>3051</v>
      </c>
      <c r="D476" s="1141"/>
      <c r="E476" s="1141"/>
      <c r="F476" s="1141"/>
      <c r="G476" s="1141"/>
      <c r="H476" s="1141"/>
      <c r="I476" s="1141"/>
      <c r="J476" s="1141"/>
      <c r="K476" s="1141"/>
      <c r="L476" s="1141"/>
      <c r="M476" s="1141"/>
      <c r="N476" s="1146"/>
      <c r="Z476" s="193"/>
      <c r="AA476" s="200"/>
      <c r="AF476" s="200"/>
      <c r="AH476" s="109" t="s">
        <v>3051</v>
      </c>
      <c r="AI476" s="200"/>
      <c r="AK476" s="200"/>
    </row>
    <row r="477" spans="1:37" s="108" customFormat="1" ht="12" customHeight="1">
      <c r="A477" s="216"/>
      <c r="B477" s="217"/>
      <c r="C477" s="1145" t="s">
        <v>398</v>
      </c>
      <c r="D477" s="1145"/>
      <c r="E477" s="1145"/>
      <c r="F477" s="196"/>
      <c r="G477" s="196"/>
      <c r="H477" s="196"/>
      <c r="I477" s="196"/>
      <c r="J477" s="198"/>
      <c r="K477" s="196"/>
      <c r="L477" s="218">
        <v>30.46</v>
      </c>
      <c r="M477" s="212"/>
      <c r="N477" s="199"/>
      <c r="Z477" s="193"/>
      <c r="AA477" s="200"/>
      <c r="AF477" s="200" t="s">
        <v>398</v>
      </c>
      <c r="AI477" s="200"/>
      <c r="AK477" s="200"/>
    </row>
    <row r="478" spans="1:37" s="108" customFormat="1" ht="33.75" customHeight="1">
      <c r="A478" s="194" t="s">
        <v>773</v>
      </c>
      <c r="B478" s="195" t="s">
        <v>1749</v>
      </c>
      <c r="C478" s="1145" t="s">
        <v>1750</v>
      </c>
      <c r="D478" s="1145"/>
      <c r="E478" s="1145"/>
      <c r="F478" s="196" t="s">
        <v>481</v>
      </c>
      <c r="G478" s="196"/>
      <c r="H478" s="196"/>
      <c r="I478" s="197">
        <v>3.85E-2</v>
      </c>
      <c r="J478" s="218">
        <v>558.21</v>
      </c>
      <c r="K478" s="196"/>
      <c r="L478" s="218">
        <v>21.49</v>
      </c>
      <c r="M478" s="196"/>
      <c r="N478" s="199"/>
      <c r="Z478" s="193"/>
      <c r="AA478" s="200" t="s">
        <v>1750</v>
      </c>
      <c r="AF478" s="200"/>
      <c r="AI478" s="200"/>
      <c r="AK478" s="200"/>
    </row>
    <row r="479" spans="1:37" s="108" customFormat="1" ht="12" customHeight="1">
      <c r="A479" s="216"/>
      <c r="B479" s="217"/>
      <c r="C479" s="1141" t="s">
        <v>409</v>
      </c>
      <c r="D479" s="1141"/>
      <c r="E479" s="1141"/>
      <c r="F479" s="1141"/>
      <c r="G479" s="1141"/>
      <c r="H479" s="1141"/>
      <c r="I479" s="1141"/>
      <c r="J479" s="1141"/>
      <c r="K479" s="1141"/>
      <c r="L479" s="1141"/>
      <c r="M479" s="1141"/>
      <c r="N479" s="1146"/>
      <c r="Z479" s="193"/>
      <c r="AA479" s="200"/>
      <c r="AF479" s="200"/>
      <c r="AG479" s="109" t="s">
        <v>409</v>
      </c>
      <c r="AI479" s="200"/>
      <c r="AK479" s="200"/>
    </row>
    <row r="480" spans="1:37" s="108" customFormat="1" ht="12" customHeight="1">
      <c r="A480" s="201"/>
      <c r="B480" s="202"/>
      <c r="C480" s="1141" t="s">
        <v>3052</v>
      </c>
      <c r="D480" s="1141"/>
      <c r="E480" s="1141"/>
      <c r="F480" s="1141"/>
      <c r="G480" s="1141"/>
      <c r="H480" s="1141"/>
      <c r="I480" s="1141"/>
      <c r="J480" s="1141"/>
      <c r="K480" s="1141"/>
      <c r="L480" s="1141"/>
      <c r="M480" s="1141"/>
      <c r="N480" s="1146"/>
      <c r="Z480" s="193"/>
      <c r="AA480" s="200"/>
      <c r="AF480" s="200"/>
      <c r="AH480" s="109" t="s">
        <v>3052</v>
      </c>
      <c r="AI480" s="200"/>
      <c r="AK480" s="200"/>
    </row>
    <row r="481" spans="1:38" s="108" customFormat="1" ht="12" customHeight="1">
      <c r="A481" s="216"/>
      <c r="B481" s="217"/>
      <c r="C481" s="1145" t="s">
        <v>398</v>
      </c>
      <c r="D481" s="1145"/>
      <c r="E481" s="1145"/>
      <c r="F481" s="196"/>
      <c r="G481" s="196"/>
      <c r="H481" s="196"/>
      <c r="I481" s="196"/>
      <c r="J481" s="198"/>
      <c r="K481" s="196"/>
      <c r="L481" s="218">
        <v>21.49</v>
      </c>
      <c r="M481" s="212"/>
      <c r="N481" s="199"/>
      <c r="Z481" s="193"/>
      <c r="AA481" s="200"/>
      <c r="AF481" s="200" t="s">
        <v>398</v>
      </c>
      <c r="AI481" s="200"/>
      <c r="AK481" s="200"/>
    </row>
    <row r="482" spans="1:38" s="108" customFormat="1" ht="12" customHeight="1">
      <c r="A482" s="194" t="s">
        <v>1087</v>
      </c>
      <c r="B482" s="195" t="s">
        <v>1795</v>
      </c>
      <c r="C482" s="1145" t="s">
        <v>1796</v>
      </c>
      <c r="D482" s="1145"/>
      <c r="E482" s="1145"/>
      <c r="F482" s="196" t="s">
        <v>711</v>
      </c>
      <c r="G482" s="196"/>
      <c r="H482" s="196"/>
      <c r="I482" s="256">
        <v>1.7</v>
      </c>
      <c r="J482" s="198"/>
      <c r="K482" s="196"/>
      <c r="L482" s="198"/>
      <c r="M482" s="196"/>
      <c r="N482" s="199"/>
      <c r="Z482" s="193"/>
      <c r="AA482" s="200" t="s">
        <v>1796</v>
      </c>
      <c r="AF482" s="200"/>
      <c r="AI482" s="200"/>
      <c r="AK482" s="200"/>
    </row>
    <row r="483" spans="1:38" s="108" customFormat="1" ht="12" customHeight="1">
      <c r="A483" s="201"/>
      <c r="B483" s="202"/>
      <c r="C483" s="1141" t="s">
        <v>3053</v>
      </c>
      <c r="D483" s="1141"/>
      <c r="E483" s="1141"/>
      <c r="F483" s="1141"/>
      <c r="G483" s="1141"/>
      <c r="H483" s="1141"/>
      <c r="I483" s="1141"/>
      <c r="J483" s="1141"/>
      <c r="K483" s="1141"/>
      <c r="L483" s="1141"/>
      <c r="M483" s="1141"/>
      <c r="N483" s="1146"/>
      <c r="Z483" s="193"/>
      <c r="AA483" s="200"/>
      <c r="AF483" s="200"/>
      <c r="AH483" s="109" t="s">
        <v>3053</v>
      </c>
      <c r="AI483" s="200"/>
      <c r="AK483" s="200"/>
    </row>
    <row r="484" spans="1:38" s="108" customFormat="1" ht="33.75" customHeight="1">
      <c r="A484" s="203"/>
      <c r="B484" s="204" t="s">
        <v>385</v>
      </c>
      <c r="C484" s="1141" t="s">
        <v>386</v>
      </c>
      <c r="D484" s="1141"/>
      <c r="E484" s="1141"/>
      <c r="F484" s="1141"/>
      <c r="G484" s="1141"/>
      <c r="H484" s="1141"/>
      <c r="I484" s="1141"/>
      <c r="J484" s="1141"/>
      <c r="K484" s="1141"/>
      <c r="L484" s="1141"/>
      <c r="M484" s="1141"/>
      <c r="N484" s="1146"/>
      <c r="Z484" s="193"/>
      <c r="AA484" s="200"/>
      <c r="AB484" s="109" t="s">
        <v>386</v>
      </c>
      <c r="AF484" s="200"/>
      <c r="AI484" s="200"/>
      <c r="AK484" s="200"/>
    </row>
    <row r="485" spans="1:38" s="108" customFormat="1" ht="12">
      <c r="A485" s="205"/>
      <c r="B485" s="206">
        <v>1</v>
      </c>
      <c r="C485" s="1141" t="s">
        <v>446</v>
      </c>
      <c r="D485" s="1141"/>
      <c r="E485" s="1141"/>
      <c r="F485" s="207"/>
      <c r="G485" s="207"/>
      <c r="H485" s="207"/>
      <c r="I485" s="207"/>
      <c r="J485" s="208">
        <v>67.34</v>
      </c>
      <c r="K485" s="209">
        <v>1.25</v>
      </c>
      <c r="L485" s="208">
        <v>143.1</v>
      </c>
      <c r="M485" s="207"/>
      <c r="N485" s="210"/>
      <c r="Z485" s="193"/>
      <c r="AA485" s="200"/>
      <c r="AC485" s="109" t="s">
        <v>446</v>
      </c>
      <c r="AF485" s="200"/>
      <c r="AI485" s="200"/>
      <c r="AK485" s="200"/>
    </row>
    <row r="486" spans="1:38" s="108" customFormat="1" ht="12">
      <c r="A486" s="205"/>
      <c r="B486" s="206">
        <v>4</v>
      </c>
      <c r="C486" s="1141" t="s">
        <v>447</v>
      </c>
      <c r="D486" s="1141"/>
      <c r="E486" s="1141"/>
      <c r="F486" s="207"/>
      <c r="G486" s="207"/>
      <c r="H486" s="207"/>
      <c r="I486" s="207"/>
      <c r="J486" s="208">
        <v>15.42</v>
      </c>
      <c r="K486" s="207"/>
      <c r="L486" s="208">
        <v>26.21</v>
      </c>
      <c r="M486" s="207"/>
      <c r="N486" s="210"/>
      <c r="Z486" s="193"/>
      <c r="AA486" s="200"/>
      <c r="AC486" s="109" t="s">
        <v>447</v>
      </c>
      <c r="AF486" s="200"/>
      <c r="AI486" s="200"/>
      <c r="AK486" s="200"/>
    </row>
    <row r="487" spans="1:38" s="108" customFormat="1" ht="12">
      <c r="A487" s="205"/>
      <c r="B487" s="204"/>
      <c r="C487" s="1141" t="s">
        <v>448</v>
      </c>
      <c r="D487" s="1141"/>
      <c r="E487" s="1141"/>
      <c r="F487" s="207" t="s">
        <v>390</v>
      </c>
      <c r="G487" s="215">
        <v>7</v>
      </c>
      <c r="H487" s="209">
        <v>1.25</v>
      </c>
      <c r="I487" s="254">
        <v>14.875</v>
      </c>
      <c r="J487" s="204"/>
      <c r="K487" s="207"/>
      <c r="L487" s="204"/>
      <c r="M487" s="207"/>
      <c r="N487" s="210"/>
      <c r="Z487" s="193"/>
      <c r="AA487" s="200"/>
      <c r="AD487" s="109" t="s">
        <v>448</v>
      </c>
      <c r="AF487" s="200"/>
      <c r="AI487" s="200"/>
      <c r="AK487" s="200"/>
    </row>
    <row r="488" spans="1:38" s="108" customFormat="1" ht="12" customHeight="1">
      <c r="A488" s="205"/>
      <c r="B488" s="204"/>
      <c r="C488" s="1150" t="s">
        <v>391</v>
      </c>
      <c r="D488" s="1150"/>
      <c r="E488" s="1150"/>
      <c r="F488" s="212"/>
      <c r="G488" s="212"/>
      <c r="H488" s="212"/>
      <c r="I488" s="212"/>
      <c r="J488" s="213">
        <v>82.76</v>
      </c>
      <c r="K488" s="212"/>
      <c r="L488" s="213">
        <v>169.31</v>
      </c>
      <c r="M488" s="212"/>
      <c r="N488" s="214"/>
      <c r="Z488" s="193"/>
      <c r="AA488" s="200"/>
      <c r="AE488" s="109" t="s">
        <v>391</v>
      </c>
      <c r="AF488" s="200"/>
      <c r="AI488" s="200"/>
      <c r="AK488" s="200"/>
    </row>
    <row r="489" spans="1:38" s="108" customFormat="1" ht="12">
      <c r="A489" s="205"/>
      <c r="B489" s="204"/>
      <c r="C489" s="1141" t="s">
        <v>392</v>
      </c>
      <c r="D489" s="1141"/>
      <c r="E489" s="1141"/>
      <c r="F489" s="207"/>
      <c r="G489" s="207"/>
      <c r="H489" s="207"/>
      <c r="I489" s="207"/>
      <c r="J489" s="204"/>
      <c r="K489" s="207"/>
      <c r="L489" s="208">
        <v>143.1</v>
      </c>
      <c r="M489" s="207"/>
      <c r="N489" s="210"/>
      <c r="Z489" s="193"/>
      <c r="AA489" s="200"/>
      <c r="AD489" s="109" t="s">
        <v>392</v>
      </c>
      <c r="AF489" s="200"/>
      <c r="AI489" s="200"/>
      <c r="AK489" s="200"/>
    </row>
    <row r="490" spans="1:38" s="108" customFormat="1" ht="45" customHeight="1">
      <c r="A490" s="205"/>
      <c r="B490" s="204" t="s">
        <v>1671</v>
      </c>
      <c r="C490" s="1141" t="s">
        <v>1672</v>
      </c>
      <c r="D490" s="1141"/>
      <c r="E490" s="1141"/>
      <c r="F490" s="207" t="s">
        <v>395</v>
      </c>
      <c r="G490" s="215">
        <v>121</v>
      </c>
      <c r="H490" s="207"/>
      <c r="I490" s="215">
        <v>121</v>
      </c>
      <c r="J490" s="204"/>
      <c r="K490" s="207"/>
      <c r="L490" s="208">
        <v>173.15</v>
      </c>
      <c r="M490" s="207"/>
      <c r="N490" s="210"/>
      <c r="Z490" s="193"/>
      <c r="AA490" s="200"/>
      <c r="AD490" s="109" t="s">
        <v>1672</v>
      </c>
      <c r="AF490" s="200"/>
      <c r="AI490" s="200"/>
      <c r="AK490" s="200"/>
    </row>
    <row r="491" spans="1:38" s="108" customFormat="1" ht="45" customHeight="1">
      <c r="A491" s="205"/>
      <c r="B491" s="204" t="s">
        <v>1673</v>
      </c>
      <c r="C491" s="1141" t="s">
        <v>1674</v>
      </c>
      <c r="D491" s="1141"/>
      <c r="E491" s="1141"/>
      <c r="F491" s="207" t="s">
        <v>395</v>
      </c>
      <c r="G491" s="215">
        <v>72</v>
      </c>
      <c r="H491" s="207"/>
      <c r="I491" s="215">
        <v>72</v>
      </c>
      <c r="J491" s="204"/>
      <c r="K491" s="207"/>
      <c r="L491" s="208">
        <v>103.03</v>
      </c>
      <c r="M491" s="207"/>
      <c r="N491" s="210"/>
      <c r="Z491" s="193"/>
      <c r="AA491" s="200"/>
      <c r="AD491" s="109" t="s">
        <v>1674</v>
      </c>
      <c r="AF491" s="200"/>
      <c r="AI491" s="200"/>
      <c r="AK491" s="200"/>
    </row>
    <row r="492" spans="1:38" s="108" customFormat="1" ht="12" customHeight="1">
      <c r="A492" s="216"/>
      <c r="B492" s="217"/>
      <c r="C492" s="1145" t="s">
        <v>398</v>
      </c>
      <c r="D492" s="1145"/>
      <c r="E492" s="1145"/>
      <c r="F492" s="196"/>
      <c r="G492" s="196"/>
      <c r="H492" s="196"/>
      <c r="I492" s="196"/>
      <c r="J492" s="198"/>
      <c r="K492" s="196"/>
      <c r="L492" s="218">
        <v>445.49</v>
      </c>
      <c r="M492" s="212"/>
      <c r="N492" s="199"/>
      <c r="Z492" s="193"/>
      <c r="AA492" s="200"/>
      <c r="AF492" s="200" t="s">
        <v>398</v>
      </c>
      <c r="AI492" s="200"/>
      <c r="AK492" s="200"/>
    </row>
    <row r="493" spans="1:38" s="108" customFormat="1" ht="45" customHeight="1">
      <c r="A493" s="194" t="s">
        <v>1645</v>
      </c>
      <c r="B493" s="195" t="s">
        <v>3054</v>
      </c>
      <c r="C493" s="1145" t="s">
        <v>3055</v>
      </c>
      <c r="D493" s="1145"/>
      <c r="E493" s="1145"/>
      <c r="F493" s="196" t="s">
        <v>486</v>
      </c>
      <c r="G493" s="196"/>
      <c r="H493" s="196"/>
      <c r="I493" s="251">
        <v>10</v>
      </c>
      <c r="J493" s="222">
        <v>7886.67</v>
      </c>
      <c r="K493" s="196"/>
      <c r="L493" s="222">
        <v>8408</v>
      </c>
      <c r="M493" s="247">
        <v>9.3800000000000008</v>
      </c>
      <c r="N493" s="260">
        <v>78867</v>
      </c>
      <c r="Z493" s="193"/>
      <c r="AA493" s="200" t="s">
        <v>3055</v>
      </c>
      <c r="AF493" s="200"/>
      <c r="AI493" s="200"/>
      <c r="AK493" s="200"/>
    </row>
    <row r="494" spans="1:38" s="108" customFormat="1" ht="12" customHeight="1">
      <c r="A494" s="216"/>
      <c r="B494" s="217"/>
      <c r="C494" s="1141" t="s">
        <v>409</v>
      </c>
      <c r="D494" s="1141"/>
      <c r="E494" s="1141"/>
      <c r="F494" s="1141"/>
      <c r="G494" s="1141"/>
      <c r="H494" s="1141"/>
      <c r="I494" s="1141"/>
      <c r="J494" s="1141"/>
      <c r="K494" s="1141"/>
      <c r="L494" s="1141"/>
      <c r="M494" s="1141"/>
      <c r="N494" s="1146"/>
      <c r="Z494" s="193"/>
      <c r="AA494" s="200"/>
      <c r="AF494" s="200"/>
      <c r="AG494" s="109" t="s">
        <v>409</v>
      </c>
      <c r="AI494" s="200"/>
      <c r="AK494" s="200"/>
    </row>
    <row r="495" spans="1:38" s="108" customFormat="1" ht="12" customHeight="1">
      <c r="A495" s="201"/>
      <c r="B495" s="202"/>
      <c r="C495" s="1141" t="s">
        <v>3056</v>
      </c>
      <c r="D495" s="1141"/>
      <c r="E495" s="1141"/>
      <c r="F495" s="1141"/>
      <c r="G495" s="1141"/>
      <c r="H495" s="1141"/>
      <c r="I495" s="1141"/>
      <c r="J495" s="1141"/>
      <c r="K495" s="1141"/>
      <c r="L495" s="1141"/>
      <c r="M495" s="1141"/>
      <c r="N495" s="1146"/>
      <c r="Z495" s="193"/>
      <c r="AA495" s="200"/>
      <c r="AF495" s="200"/>
      <c r="AI495" s="200"/>
      <c r="AK495" s="200"/>
      <c r="AL495" s="109" t="s">
        <v>3056</v>
      </c>
    </row>
    <row r="496" spans="1:38" s="108" customFormat="1" ht="12" customHeight="1">
      <c r="A496" s="216"/>
      <c r="B496" s="217"/>
      <c r="C496" s="1145" t="s">
        <v>398</v>
      </c>
      <c r="D496" s="1145"/>
      <c r="E496" s="1145"/>
      <c r="F496" s="196"/>
      <c r="G496" s="196"/>
      <c r="H496" s="196"/>
      <c r="I496" s="196"/>
      <c r="J496" s="198"/>
      <c r="K496" s="196"/>
      <c r="L496" s="222">
        <v>8408</v>
      </c>
      <c r="M496" s="212"/>
      <c r="N496" s="260">
        <v>78867</v>
      </c>
      <c r="Z496" s="193"/>
      <c r="AA496" s="200"/>
      <c r="AF496" s="200" t="s">
        <v>398</v>
      </c>
      <c r="AI496" s="200"/>
      <c r="AK496" s="200"/>
    </row>
    <row r="497" spans="1:37" s="108" customFormat="1" ht="33.75" customHeight="1">
      <c r="A497" s="194" t="s">
        <v>1093</v>
      </c>
      <c r="B497" s="195" t="s">
        <v>3057</v>
      </c>
      <c r="C497" s="1145" t="s">
        <v>3058</v>
      </c>
      <c r="D497" s="1145"/>
      <c r="E497" s="1145"/>
      <c r="F497" s="196" t="s">
        <v>960</v>
      </c>
      <c r="G497" s="196"/>
      <c r="H497" s="196"/>
      <c r="I497" s="251">
        <v>1</v>
      </c>
      <c r="J497" s="218">
        <v>310.25</v>
      </c>
      <c r="K497" s="196"/>
      <c r="L497" s="218">
        <v>310.25</v>
      </c>
      <c r="M497" s="196"/>
      <c r="N497" s="199"/>
      <c r="Z497" s="193"/>
      <c r="AA497" s="200" t="s">
        <v>3058</v>
      </c>
      <c r="AF497" s="200"/>
      <c r="AI497" s="200"/>
      <c r="AK497" s="200"/>
    </row>
    <row r="498" spans="1:37" s="108" customFormat="1" ht="12" customHeight="1">
      <c r="A498" s="216"/>
      <c r="B498" s="217"/>
      <c r="C498" s="1141" t="s">
        <v>409</v>
      </c>
      <c r="D498" s="1141"/>
      <c r="E498" s="1141"/>
      <c r="F498" s="1141"/>
      <c r="G498" s="1141"/>
      <c r="H498" s="1141"/>
      <c r="I498" s="1141"/>
      <c r="J498" s="1141"/>
      <c r="K498" s="1141"/>
      <c r="L498" s="1141"/>
      <c r="M498" s="1141"/>
      <c r="N498" s="1146"/>
      <c r="Z498" s="193"/>
      <c r="AA498" s="200"/>
      <c r="AF498" s="200"/>
      <c r="AG498" s="109" t="s">
        <v>409</v>
      </c>
      <c r="AI498" s="200"/>
      <c r="AK498" s="200"/>
    </row>
    <row r="499" spans="1:37" s="108" customFormat="1" ht="12" customHeight="1">
      <c r="A499" s="216"/>
      <c r="B499" s="217"/>
      <c r="C499" s="1145" t="s">
        <v>398</v>
      </c>
      <c r="D499" s="1145"/>
      <c r="E499" s="1145"/>
      <c r="F499" s="196"/>
      <c r="G499" s="196"/>
      <c r="H499" s="196"/>
      <c r="I499" s="196"/>
      <c r="J499" s="198"/>
      <c r="K499" s="196"/>
      <c r="L499" s="218">
        <v>310.25</v>
      </c>
      <c r="M499" s="212"/>
      <c r="N499" s="199"/>
      <c r="Z499" s="193"/>
      <c r="AA499" s="200"/>
      <c r="AF499" s="200" t="s">
        <v>398</v>
      </c>
      <c r="AI499" s="200"/>
      <c r="AK499" s="200"/>
    </row>
    <row r="500" spans="1:37" s="108" customFormat="1" ht="22.5" customHeight="1">
      <c r="A500" s="194" t="s">
        <v>1654</v>
      </c>
      <c r="B500" s="195" t="s">
        <v>3059</v>
      </c>
      <c r="C500" s="1145" t="s">
        <v>3060</v>
      </c>
      <c r="D500" s="1145"/>
      <c r="E500" s="1145"/>
      <c r="F500" s="196" t="s">
        <v>960</v>
      </c>
      <c r="G500" s="196"/>
      <c r="H500" s="196"/>
      <c r="I500" s="251">
        <v>3</v>
      </c>
      <c r="J500" s="218">
        <v>387.1</v>
      </c>
      <c r="K500" s="196"/>
      <c r="L500" s="222">
        <v>1161.3</v>
      </c>
      <c r="M500" s="196"/>
      <c r="N500" s="199"/>
      <c r="Z500" s="193"/>
      <c r="AA500" s="200" t="s">
        <v>3060</v>
      </c>
      <c r="AF500" s="200"/>
      <c r="AI500" s="200"/>
      <c r="AK500" s="200"/>
    </row>
    <row r="501" spans="1:37" s="108" customFormat="1" ht="12" customHeight="1">
      <c r="A501" s="216"/>
      <c r="B501" s="217"/>
      <c r="C501" s="1141" t="s">
        <v>409</v>
      </c>
      <c r="D501" s="1141"/>
      <c r="E501" s="1141"/>
      <c r="F501" s="1141"/>
      <c r="G501" s="1141"/>
      <c r="H501" s="1141"/>
      <c r="I501" s="1141"/>
      <c r="J501" s="1141"/>
      <c r="K501" s="1141"/>
      <c r="L501" s="1141"/>
      <c r="M501" s="1141"/>
      <c r="N501" s="1146"/>
      <c r="Z501" s="193"/>
      <c r="AA501" s="200"/>
      <c r="AF501" s="200"/>
      <c r="AG501" s="109" t="s">
        <v>409</v>
      </c>
      <c r="AI501" s="200"/>
      <c r="AK501" s="200"/>
    </row>
    <row r="502" spans="1:37" s="108" customFormat="1" ht="12" customHeight="1">
      <c r="A502" s="216"/>
      <c r="B502" s="217"/>
      <c r="C502" s="1145" t="s">
        <v>398</v>
      </c>
      <c r="D502" s="1145"/>
      <c r="E502" s="1145"/>
      <c r="F502" s="196"/>
      <c r="G502" s="196"/>
      <c r="H502" s="196"/>
      <c r="I502" s="196"/>
      <c r="J502" s="198"/>
      <c r="K502" s="196"/>
      <c r="L502" s="222">
        <v>1161.3</v>
      </c>
      <c r="M502" s="212"/>
      <c r="N502" s="199"/>
      <c r="Z502" s="193"/>
      <c r="AA502" s="200"/>
      <c r="AF502" s="200" t="s">
        <v>398</v>
      </c>
      <c r="AI502" s="200"/>
      <c r="AK502" s="200"/>
    </row>
    <row r="503" spans="1:37" s="108" customFormat="1" ht="45" customHeight="1">
      <c r="A503" s="194" t="s">
        <v>1106</v>
      </c>
      <c r="B503" s="195" t="s">
        <v>3061</v>
      </c>
      <c r="C503" s="1145" t="s">
        <v>3062</v>
      </c>
      <c r="D503" s="1145"/>
      <c r="E503" s="1145"/>
      <c r="F503" s="196" t="s">
        <v>486</v>
      </c>
      <c r="G503" s="196"/>
      <c r="H503" s="196"/>
      <c r="I503" s="251">
        <v>3</v>
      </c>
      <c r="J503" s="218">
        <v>143</v>
      </c>
      <c r="K503" s="196"/>
      <c r="L503" s="218">
        <v>429</v>
      </c>
      <c r="M503" s="196"/>
      <c r="N503" s="199"/>
      <c r="Z503" s="193"/>
      <c r="AA503" s="200" t="s">
        <v>3062</v>
      </c>
      <c r="AF503" s="200"/>
      <c r="AI503" s="200"/>
      <c r="AK503" s="200"/>
    </row>
    <row r="504" spans="1:37" s="108" customFormat="1" ht="12" customHeight="1">
      <c r="A504" s="216"/>
      <c r="B504" s="217"/>
      <c r="C504" s="1141" t="s">
        <v>409</v>
      </c>
      <c r="D504" s="1141"/>
      <c r="E504" s="1141"/>
      <c r="F504" s="1141"/>
      <c r="G504" s="1141"/>
      <c r="H504" s="1141"/>
      <c r="I504" s="1141"/>
      <c r="J504" s="1141"/>
      <c r="K504" s="1141"/>
      <c r="L504" s="1141"/>
      <c r="M504" s="1141"/>
      <c r="N504" s="1146"/>
      <c r="Z504" s="193"/>
      <c r="AA504" s="200"/>
      <c r="AF504" s="200"/>
      <c r="AG504" s="109" t="s">
        <v>409</v>
      </c>
      <c r="AI504" s="200"/>
      <c r="AK504" s="200"/>
    </row>
    <row r="505" spans="1:37" s="108" customFormat="1" ht="12" customHeight="1">
      <c r="A505" s="216"/>
      <c r="B505" s="217"/>
      <c r="C505" s="1145" t="s">
        <v>398</v>
      </c>
      <c r="D505" s="1145"/>
      <c r="E505" s="1145"/>
      <c r="F505" s="196"/>
      <c r="G505" s="196"/>
      <c r="H505" s="196"/>
      <c r="I505" s="196"/>
      <c r="J505" s="198"/>
      <c r="K505" s="196"/>
      <c r="L505" s="218">
        <v>429</v>
      </c>
      <c r="M505" s="212"/>
      <c r="N505" s="199"/>
      <c r="Z505" s="193"/>
      <c r="AA505" s="200"/>
      <c r="AF505" s="200" t="s">
        <v>398</v>
      </c>
      <c r="AI505" s="200"/>
      <c r="AK505" s="200"/>
    </row>
    <row r="506" spans="1:37" s="108" customFormat="1" ht="45" customHeight="1">
      <c r="A506" s="194" t="s">
        <v>1115</v>
      </c>
      <c r="B506" s="195" t="s">
        <v>3063</v>
      </c>
      <c r="C506" s="1145" t="s">
        <v>3064</v>
      </c>
      <c r="D506" s="1145"/>
      <c r="E506" s="1145"/>
      <c r="F506" s="196" t="s">
        <v>486</v>
      </c>
      <c r="G506" s="196"/>
      <c r="H506" s="196"/>
      <c r="I506" s="251">
        <v>1</v>
      </c>
      <c r="J506" s="198"/>
      <c r="K506" s="196"/>
      <c r="L506" s="198"/>
      <c r="M506" s="196"/>
      <c r="N506" s="199"/>
      <c r="Z506" s="193"/>
      <c r="AA506" s="200" t="s">
        <v>3064</v>
      </c>
      <c r="AF506" s="200"/>
      <c r="AI506" s="200"/>
      <c r="AK506" s="200"/>
    </row>
    <row r="507" spans="1:37" s="108" customFormat="1" ht="33.75" customHeight="1">
      <c r="A507" s="203"/>
      <c r="B507" s="204" t="s">
        <v>385</v>
      </c>
      <c r="C507" s="1141" t="s">
        <v>386</v>
      </c>
      <c r="D507" s="1141"/>
      <c r="E507" s="1141"/>
      <c r="F507" s="1141"/>
      <c r="G507" s="1141"/>
      <c r="H507" s="1141"/>
      <c r="I507" s="1141"/>
      <c r="J507" s="1141"/>
      <c r="K507" s="1141"/>
      <c r="L507" s="1141"/>
      <c r="M507" s="1141"/>
      <c r="N507" s="1146"/>
      <c r="Z507" s="193"/>
      <c r="AA507" s="200"/>
      <c r="AB507" s="109" t="s">
        <v>386</v>
      </c>
      <c r="AF507" s="200"/>
      <c r="AI507" s="200"/>
      <c r="AK507" s="200"/>
    </row>
    <row r="508" spans="1:37" s="108" customFormat="1" ht="12">
      <c r="A508" s="205"/>
      <c r="B508" s="206">
        <v>1</v>
      </c>
      <c r="C508" s="1141" t="s">
        <v>446</v>
      </c>
      <c r="D508" s="1141"/>
      <c r="E508" s="1141"/>
      <c r="F508" s="207"/>
      <c r="G508" s="207"/>
      <c r="H508" s="207"/>
      <c r="I508" s="207"/>
      <c r="J508" s="208">
        <v>7.42</v>
      </c>
      <c r="K508" s="209">
        <v>1.25</v>
      </c>
      <c r="L508" s="208">
        <v>9.2799999999999994</v>
      </c>
      <c r="M508" s="207"/>
      <c r="N508" s="210"/>
      <c r="Z508" s="193"/>
      <c r="AA508" s="200"/>
      <c r="AC508" s="109" t="s">
        <v>446</v>
      </c>
      <c r="AF508" s="200"/>
      <c r="AI508" s="200"/>
      <c r="AK508" s="200"/>
    </row>
    <row r="509" spans="1:37" s="108" customFormat="1" ht="12">
      <c r="A509" s="205"/>
      <c r="B509" s="206">
        <v>4</v>
      </c>
      <c r="C509" s="1141" t="s">
        <v>447</v>
      </c>
      <c r="D509" s="1141"/>
      <c r="E509" s="1141"/>
      <c r="F509" s="207"/>
      <c r="G509" s="207"/>
      <c r="H509" s="207"/>
      <c r="I509" s="207"/>
      <c r="J509" s="208">
        <v>0.89</v>
      </c>
      <c r="K509" s="207"/>
      <c r="L509" s="208">
        <v>0.89</v>
      </c>
      <c r="M509" s="207"/>
      <c r="N509" s="210"/>
      <c r="Z509" s="193"/>
      <c r="AA509" s="200"/>
      <c r="AC509" s="109" t="s">
        <v>447</v>
      </c>
      <c r="AF509" s="200"/>
      <c r="AI509" s="200"/>
      <c r="AK509" s="200"/>
    </row>
    <row r="510" spans="1:37" s="108" customFormat="1" ht="12">
      <c r="A510" s="205"/>
      <c r="B510" s="204"/>
      <c r="C510" s="1141" t="s">
        <v>448</v>
      </c>
      <c r="D510" s="1141"/>
      <c r="E510" s="1141"/>
      <c r="F510" s="207" t="s">
        <v>390</v>
      </c>
      <c r="G510" s="209">
        <v>0.87</v>
      </c>
      <c r="H510" s="209">
        <v>1.25</v>
      </c>
      <c r="I510" s="250">
        <v>1.0874999999999999</v>
      </c>
      <c r="J510" s="204"/>
      <c r="K510" s="207"/>
      <c r="L510" s="204"/>
      <c r="M510" s="207"/>
      <c r="N510" s="210"/>
      <c r="Z510" s="193"/>
      <c r="AA510" s="200"/>
      <c r="AD510" s="109" t="s">
        <v>448</v>
      </c>
      <c r="AF510" s="200"/>
      <c r="AI510" s="200"/>
      <c r="AK510" s="200"/>
    </row>
    <row r="511" spans="1:37" s="108" customFormat="1" ht="12" customHeight="1">
      <c r="A511" s="205"/>
      <c r="B511" s="204"/>
      <c r="C511" s="1150" t="s">
        <v>391</v>
      </c>
      <c r="D511" s="1150"/>
      <c r="E511" s="1150"/>
      <c r="F511" s="212"/>
      <c r="G511" s="212"/>
      <c r="H511" s="212"/>
      <c r="I511" s="212"/>
      <c r="J511" s="213">
        <v>8.31</v>
      </c>
      <c r="K511" s="212"/>
      <c r="L511" s="213">
        <v>10.17</v>
      </c>
      <c r="M511" s="212"/>
      <c r="N511" s="214"/>
      <c r="Z511" s="193"/>
      <c r="AA511" s="200"/>
      <c r="AE511" s="109" t="s">
        <v>391</v>
      </c>
      <c r="AF511" s="200"/>
      <c r="AI511" s="200"/>
      <c r="AK511" s="200"/>
    </row>
    <row r="512" spans="1:37" s="108" customFormat="1" ht="12">
      <c r="A512" s="205"/>
      <c r="B512" s="204"/>
      <c r="C512" s="1141" t="s">
        <v>392</v>
      </c>
      <c r="D512" s="1141"/>
      <c r="E512" s="1141"/>
      <c r="F512" s="207"/>
      <c r="G512" s="207"/>
      <c r="H512" s="207"/>
      <c r="I512" s="207"/>
      <c r="J512" s="204"/>
      <c r="K512" s="207"/>
      <c r="L512" s="208">
        <v>9.2799999999999994</v>
      </c>
      <c r="M512" s="207"/>
      <c r="N512" s="210"/>
      <c r="Z512" s="193"/>
      <c r="AA512" s="200"/>
      <c r="AD512" s="109" t="s">
        <v>392</v>
      </c>
      <c r="AF512" s="200"/>
      <c r="AI512" s="200"/>
      <c r="AK512" s="200"/>
    </row>
    <row r="513" spans="1:37" s="108" customFormat="1" ht="45" customHeight="1">
      <c r="A513" s="205"/>
      <c r="B513" s="204" t="s">
        <v>1671</v>
      </c>
      <c r="C513" s="1141" t="s">
        <v>1672</v>
      </c>
      <c r="D513" s="1141"/>
      <c r="E513" s="1141"/>
      <c r="F513" s="207" t="s">
        <v>395</v>
      </c>
      <c r="G513" s="215">
        <v>121</v>
      </c>
      <c r="H513" s="207"/>
      <c r="I513" s="215">
        <v>121</v>
      </c>
      <c r="J513" s="204"/>
      <c r="K513" s="207"/>
      <c r="L513" s="208">
        <v>11.23</v>
      </c>
      <c r="M513" s="207"/>
      <c r="N513" s="210"/>
      <c r="Z513" s="193"/>
      <c r="AA513" s="200"/>
      <c r="AD513" s="109" t="s">
        <v>1672</v>
      </c>
      <c r="AF513" s="200"/>
      <c r="AI513" s="200"/>
      <c r="AK513" s="200"/>
    </row>
    <row r="514" spans="1:37" s="108" customFormat="1" ht="45" customHeight="1">
      <c r="A514" s="205"/>
      <c r="B514" s="204" t="s">
        <v>1673</v>
      </c>
      <c r="C514" s="1141" t="s">
        <v>1674</v>
      </c>
      <c r="D514" s="1141"/>
      <c r="E514" s="1141"/>
      <c r="F514" s="207" t="s">
        <v>395</v>
      </c>
      <c r="G514" s="215">
        <v>72</v>
      </c>
      <c r="H514" s="207"/>
      <c r="I514" s="215">
        <v>72</v>
      </c>
      <c r="J514" s="204"/>
      <c r="K514" s="207"/>
      <c r="L514" s="208">
        <v>6.68</v>
      </c>
      <c r="M514" s="207"/>
      <c r="N514" s="210"/>
      <c r="Z514" s="193"/>
      <c r="AA514" s="200"/>
      <c r="AD514" s="109" t="s">
        <v>1674</v>
      </c>
      <c r="AF514" s="200"/>
      <c r="AI514" s="200"/>
      <c r="AK514" s="200"/>
    </row>
    <row r="515" spans="1:37" s="108" customFormat="1" ht="12" customHeight="1">
      <c r="A515" s="216"/>
      <c r="B515" s="217"/>
      <c r="C515" s="1145" t="s">
        <v>398</v>
      </c>
      <c r="D515" s="1145"/>
      <c r="E515" s="1145"/>
      <c r="F515" s="196"/>
      <c r="G515" s="196"/>
      <c r="H515" s="196"/>
      <c r="I515" s="196"/>
      <c r="J515" s="198"/>
      <c r="K515" s="196"/>
      <c r="L515" s="218">
        <v>28.08</v>
      </c>
      <c r="M515" s="212"/>
      <c r="N515" s="199"/>
      <c r="Z515" s="193"/>
      <c r="AA515" s="200"/>
      <c r="AF515" s="200" t="s">
        <v>398</v>
      </c>
      <c r="AI515" s="200"/>
      <c r="AK515" s="200"/>
    </row>
    <row r="516" spans="1:37" s="108" customFormat="1" ht="45" customHeight="1">
      <c r="A516" s="194" t="s">
        <v>3065</v>
      </c>
      <c r="B516" s="195" t="s">
        <v>3066</v>
      </c>
      <c r="C516" s="1145" t="s">
        <v>3067</v>
      </c>
      <c r="D516" s="1145"/>
      <c r="E516" s="1145"/>
      <c r="F516" s="196" t="s">
        <v>486</v>
      </c>
      <c r="G516" s="196"/>
      <c r="H516" s="196"/>
      <c r="I516" s="251">
        <v>1</v>
      </c>
      <c r="J516" s="222">
        <v>4882.2</v>
      </c>
      <c r="K516" s="196"/>
      <c r="L516" s="222">
        <v>4882.2</v>
      </c>
      <c r="M516" s="196"/>
      <c r="N516" s="199"/>
      <c r="Z516" s="193"/>
      <c r="AA516" s="200" t="s">
        <v>3067</v>
      </c>
      <c r="AF516" s="200"/>
      <c r="AI516" s="200"/>
      <c r="AK516" s="200"/>
    </row>
    <row r="517" spans="1:37" s="108" customFormat="1" ht="12" customHeight="1">
      <c r="A517" s="216"/>
      <c r="B517" s="217"/>
      <c r="C517" s="1141" t="s">
        <v>1043</v>
      </c>
      <c r="D517" s="1141"/>
      <c r="E517" s="1141"/>
      <c r="F517" s="1141"/>
      <c r="G517" s="1141"/>
      <c r="H517" s="1141"/>
      <c r="I517" s="1141"/>
      <c r="J517" s="1141"/>
      <c r="K517" s="1141"/>
      <c r="L517" s="1141"/>
      <c r="M517" s="1141"/>
      <c r="N517" s="1146"/>
      <c r="Z517" s="193"/>
      <c r="AA517" s="200"/>
      <c r="AF517" s="200"/>
      <c r="AG517" s="109" t="s">
        <v>1043</v>
      </c>
      <c r="AI517" s="200"/>
      <c r="AK517" s="200"/>
    </row>
    <row r="518" spans="1:37" s="108" customFormat="1" ht="12" customHeight="1">
      <c r="A518" s="216"/>
      <c r="B518" s="217"/>
      <c r="C518" s="1145" t="s">
        <v>398</v>
      </c>
      <c r="D518" s="1145"/>
      <c r="E518" s="1145"/>
      <c r="F518" s="196"/>
      <c r="G518" s="196"/>
      <c r="H518" s="196"/>
      <c r="I518" s="196"/>
      <c r="J518" s="198"/>
      <c r="K518" s="196"/>
      <c r="L518" s="222">
        <v>4882.2</v>
      </c>
      <c r="M518" s="212"/>
      <c r="N518" s="199"/>
      <c r="Z518" s="193"/>
      <c r="AA518" s="200"/>
      <c r="AF518" s="200" t="s">
        <v>398</v>
      </c>
      <c r="AI518" s="200"/>
      <c r="AK518" s="200"/>
    </row>
    <row r="519" spans="1:37" s="108" customFormat="1" ht="33.75" customHeight="1">
      <c r="A519" s="194" t="s">
        <v>1122</v>
      </c>
      <c r="B519" s="195" t="s">
        <v>3068</v>
      </c>
      <c r="C519" s="1145" t="s">
        <v>3069</v>
      </c>
      <c r="D519" s="1145"/>
      <c r="E519" s="1145"/>
      <c r="F519" s="196" t="s">
        <v>486</v>
      </c>
      <c r="G519" s="196"/>
      <c r="H519" s="196"/>
      <c r="I519" s="251">
        <v>1</v>
      </c>
      <c r="J519" s="198"/>
      <c r="K519" s="196"/>
      <c r="L519" s="198"/>
      <c r="M519" s="196"/>
      <c r="N519" s="199"/>
      <c r="Z519" s="193"/>
      <c r="AA519" s="200" t="s">
        <v>3069</v>
      </c>
      <c r="AF519" s="200"/>
      <c r="AI519" s="200"/>
      <c r="AK519" s="200"/>
    </row>
    <row r="520" spans="1:37" s="108" customFormat="1" ht="33.75" customHeight="1">
      <c r="A520" s="203"/>
      <c r="B520" s="204" t="s">
        <v>385</v>
      </c>
      <c r="C520" s="1141" t="s">
        <v>386</v>
      </c>
      <c r="D520" s="1141"/>
      <c r="E520" s="1141"/>
      <c r="F520" s="1141"/>
      <c r="G520" s="1141"/>
      <c r="H520" s="1141"/>
      <c r="I520" s="1141"/>
      <c r="J520" s="1141"/>
      <c r="K520" s="1141"/>
      <c r="L520" s="1141"/>
      <c r="M520" s="1141"/>
      <c r="N520" s="1146"/>
      <c r="Z520" s="193"/>
      <c r="AA520" s="200"/>
      <c r="AB520" s="109" t="s">
        <v>386</v>
      </c>
      <c r="AF520" s="200"/>
      <c r="AI520" s="200"/>
      <c r="AK520" s="200"/>
    </row>
    <row r="521" spans="1:37" s="108" customFormat="1" ht="12">
      <c r="A521" s="205"/>
      <c r="B521" s="206">
        <v>1</v>
      </c>
      <c r="C521" s="1141" t="s">
        <v>446</v>
      </c>
      <c r="D521" s="1141"/>
      <c r="E521" s="1141"/>
      <c r="F521" s="207"/>
      <c r="G521" s="207"/>
      <c r="H521" s="207"/>
      <c r="I521" s="207"/>
      <c r="J521" s="208">
        <v>20.14</v>
      </c>
      <c r="K521" s="209">
        <v>1.25</v>
      </c>
      <c r="L521" s="208">
        <v>25.18</v>
      </c>
      <c r="M521" s="207"/>
      <c r="N521" s="210"/>
      <c r="Z521" s="193"/>
      <c r="AA521" s="200"/>
      <c r="AC521" s="109" t="s">
        <v>446</v>
      </c>
      <c r="AF521" s="200"/>
      <c r="AI521" s="200"/>
      <c r="AK521" s="200"/>
    </row>
    <row r="522" spans="1:37" s="108" customFormat="1" ht="12">
      <c r="A522" s="205"/>
      <c r="B522" s="206">
        <v>4</v>
      </c>
      <c r="C522" s="1141" t="s">
        <v>447</v>
      </c>
      <c r="D522" s="1141"/>
      <c r="E522" s="1141"/>
      <c r="F522" s="207"/>
      <c r="G522" s="207"/>
      <c r="H522" s="207"/>
      <c r="I522" s="207"/>
      <c r="J522" s="208">
        <v>0.89</v>
      </c>
      <c r="K522" s="207"/>
      <c r="L522" s="208">
        <v>0.89</v>
      </c>
      <c r="M522" s="207"/>
      <c r="N522" s="210"/>
      <c r="Z522" s="193"/>
      <c r="AA522" s="200"/>
      <c r="AC522" s="109" t="s">
        <v>447</v>
      </c>
      <c r="AF522" s="200"/>
      <c r="AI522" s="200"/>
      <c r="AK522" s="200"/>
    </row>
    <row r="523" spans="1:37" s="108" customFormat="1" ht="12">
      <c r="A523" s="205"/>
      <c r="B523" s="204"/>
      <c r="C523" s="1141" t="s">
        <v>448</v>
      </c>
      <c r="D523" s="1141"/>
      <c r="E523" s="1141"/>
      <c r="F523" s="207" t="s">
        <v>390</v>
      </c>
      <c r="G523" s="209">
        <v>2.2200000000000002</v>
      </c>
      <c r="H523" s="209">
        <v>1.25</v>
      </c>
      <c r="I523" s="254">
        <v>2.7749999999999999</v>
      </c>
      <c r="J523" s="204"/>
      <c r="K523" s="207"/>
      <c r="L523" s="204"/>
      <c r="M523" s="207"/>
      <c r="N523" s="210"/>
      <c r="Z523" s="193"/>
      <c r="AA523" s="200"/>
      <c r="AD523" s="109" t="s">
        <v>448</v>
      </c>
      <c r="AF523" s="200"/>
      <c r="AI523" s="200"/>
      <c r="AK523" s="200"/>
    </row>
    <row r="524" spans="1:37" s="108" customFormat="1" ht="12" customHeight="1">
      <c r="A524" s="205"/>
      <c r="B524" s="204"/>
      <c r="C524" s="1150" t="s">
        <v>391</v>
      </c>
      <c r="D524" s="1150"/>
      <c r="E524" s="1150"/>
      <c r="F524" s="212"/>
      <c r="G524" s="212"/>
      <c r="H524" s="212"/>
      <c r="I524" s="212"/>
      <c r="J524" s="213">
        <v>21.03</v>
      </c>
      <c r="K524" s="212"/>
      <c r="L524" s="213">
        <v>26.07</v>
      </c>
      <c r="M524" s="212"/>
      <c r="N524" s="214"/>
      <c r="Z524" s="193"/>
      <c r="AA524" s="200"/>
      <c r="AE524" s="109" t="s">
        <v>391</v>
      </c>
      <c r="AF524" s="200"/>
      <c r="AI524" s="200"/>
      <c r="AK524" s="200"/>
    </row>
    <row r="525" spans="1:37" s="108" customFormat="1" ht="12">
      <c r="A525" s="205"/>
      <c r="B525" s="204"/>
      <c r="C525" s="1141" t="s">
        <v>392</v>
      </c>
      <c r="D525" s="1141"/>
      <c r="E525" s="1141"/>
      <c r="F525" s="207"/>
      <c r="G525" s="207"/>
      <c r="H525" s="207"/>
      <c r="I525" s="207"/>
      <c r="J525" s="204"/>
      <c r="K525" s="207"/>
      <c r="L525" s="208">
        <v>25.18</v>
      </c>
      <c r="M525" s="207"/>
      <c r="N525" s="210"/>
      <c r="Z525" s="193"/>
      <c r="AA525" s="200"/>
      <c r="AD525" s="109" t="s">
        <v>392</v>
      </c>
      <c r="AF525" s="200"/>
      <c r="AI525" s="200"/>
      <c r="AK525" s="200"/>
    </row>
    <row r="526" spans="1:37" s="108" customFormat="1" ht="45" customHeight="1">
      <c r="A526" s="205"/>
      <c r="B526" s="204" t="s">
        <v>1671</v>
      </c>
      <c r="C526" s="1141" t="s">
        <v>1672</v>
      </c>
      <c r="D526" s="1141"/>
      <c r="E526" s="1141"/>
      <c r="F526" s="207" t="s">
        <v>395</v>
      </c>
      <c r="G526" s="215">
        <v>121</v>
      </c>
      <c r="H526" s="207"/>
      <c r="I526" s="215">
        <v>121</v>
      </c>
      <c r="J526" s="204"/>
      <c r="K526" s="207"/>
      <c r="L526" s="208">
        <v>30.47</v>
      </c>
      <c r="M526" s="207"/>
      <c r="N526" s="210"/>
      <c r="Z526" s="193"/>
      <c r="AA526" s="200"/>
      <c r="AD526" s="109" t="s">
        <v>1672</v>
      </c>
      <c r="AF526" s="200"/>
      <c r="AI526" s="200"/>
      <c r="AK526" s="200"/>
    </row>
    <row r="527" spans="1:37" s="108" customFormat="1" ht="45" customHeight="1">
      <c r="A527" s="205"/>
      <c r="B527" s="204" t="s">
        <v>1673</v>
      </c>
      <c r="C527" s="1141" t="s">
        <v>1674</v>
      </c>
      <c r="D527" s="1141"/>
      <c r="E527" s="1141"/>
      <c r="F527" s="207" t="s">
        <v>395</v>
      </c>
      <c r="G527" s="215">
        <v>72</v>
      </c>
      <c r="H527" s="207"/>
      <c r="I527" s="215">
        <v>72</v>
      </c>
      <c r="J527" s="204"/>
      <c r="K527" s="207"/>
      <c r="L527" s="208">
        <v>18.13</v>
      </c>
      <c r="M527" s="207"/>
      <c r="N527" s="210"/>
      <c r="Z527" s="193"/>
      <c r="AA527" s="200"/>
      <c r="AD527" s="109" t="s">
        <v>1674</v>
      </c>
      <c r="AF527" s="200"/>
      <c r="AI527" s="200"/>
      <c r="AK527" s="200"/>
    </row>
    <row r="528" spans="1:37" s="108" customFormat="1" ht="12" customHeight="1">
      <c r="A528" s="216"/>
      <c r="B528" s="217"/>
      <c r="C528" s="1145" t="s">
        <v>398</v>
      </c>
      <c r="D528" s="1145"/>
      <c r="E528" s="1145"/>
      <c r="F528" s="196"/>
      <c r="G528" s="196"/>
      <c r="H528" s="196"/>
      <c r="I528" s="196"/>
      <c r="J528" s="198"/>
      <c r="K528" s="196"/>
      <c r="L528" s="218">
        <v>74.67</v>
      </c>
      <c r="M528" s="212"/>
      <c r="N528" s="199"/>
      <c r="Z528" s="193"/>
      <c r="AA528" s="200"/>
      <c r="AF528" s="200" t="s">
        <v>398</v>
      </c>
      <c r="AI528" s="200"/>
      <c r="AK528" s="200"/>
    </row>
    <row r="529" spans="1:37" s="108" customFormat="1" ht="45" customHeight="1">
      <c r="A529" s="194" t="s">
        <v>3070</v>
      </c>
      <c r="B529" s="195" t="s">
        <v>3071</v>
      </c>
      <c r="C529" s="1145" t="s">
        <v>3072</v>
      </c>
      <c r="D529" s="1145"/>
      <c r="E529" s="1145"/>
      <c r="F529" s="196" t="s">
        <v>486</v>
      </c>
      <c r="G529" s="196"/>
      <c r="H529" s="196"/>
      <c r="I529" s="251">
        <v>1</v>
      </c>
      <c r="J529" s="222">
        <v>11661.85</v>
      </c>
      <c r="K529" s="196"/>
      <c r="L529" s="222">
        <v>11661.85</v>
      </c>
      <c r="M529" s="196"/>
      <c r="N529" s="199"/>
      <c r="Z529" s="193"/>
      <c r="AA529" s="200" t="s">
        <v>3072</v>
      </c>
      <c r="AF529" s="200"/>
      <c r="AI529" s="200"/>
      <c r="AK529" s="200"/>
    </row>
    <row r="530" spans="1:37" s="108" customFormat="1" ht="12" customHeight="1">
      <c r="A530" s="216"/>
      <c r="B530" s="217"/>
      <c r="C530" s="1141" t="s">
        <v>1043</v>
      </c>
      <c r="D530" s="1141"/>
      <c r="E530" s="1141"/>
      <c r="F530" s="1141"/>
      <c r="G530" s="1141"/>
      <c r="H530" s="1141"/>
      <c r="I530" s="1141"/>
      <c r="J530" s="1141"/>
      <c r="K530" s="1141"/>
      <c r="L530" s="1141"/>
      <c r="M530" s="1141"/>
      <c r="N530" s="1146"/>
      <c r="Z530" s="193"/>
      <c r="AA530" s="200"/>
      <c r="AF530" s="200"/>
      <c r="AG530" s="109" t="s">
        <v>1043</v>
      </c>
      <c r="AI530" s="200"/>
      <c r="AK530" s="200"/>
    </row>
    <row r="531" spans="1:37" s="108" customFormat="1" ht="12" customHeight="1">
      <c r="A531" s="216"/>
      <c r="B531" s="217"/>
      <c r="C531" s="1145" t="s">
        <v>398</v>
      </c>
      <c r="D531" s="1145"/>
      <c r="E531" s="1145"/>
      <c r="F531" s="196"/>
      <c r="G531" s="196"/>
      <c r="H531" s="196"/>
      <c r="I531" s="196"/>
      <c r="J531" s="198"/>
      <c r="K531" s="196"/>
      <c r="L531" s="222">
        <v>11661.85</v>
      </c>
      <c r="M531" s="212"/>
      <c r="N531" s="199"/>
      <c r="Z531" s="193"/>
      <c r="AA531" s="200"/>
      <c r="AF531" s="200" t="s">
        <v>398</v>
      </c>
      <c r="AI531" s="200"/>
      <c r="AK531" s="200"/>
    </row>
    <row r="532" spans="1:37" s="108" customFormat="1" ht="1.5" customHeight="1">
      <c r="A532" s="224"/>
      <c r="B532" s="217"/>
      <c r="C532" s="217"/>
      <c r="D532" s="217"/>
      <c r="E532" s="217"/>
      <c r="F532" s="225"/>
      <c r="G532" s="225"/>
      <c r="H532" s="225"/>
      <c r="I532" s="225"/>
      <c r="J532" s="226"/>
      <c r="K532" s="225"/>
      <c r="L532" s="226"/>
      <c r="M532" s="207"/>
      <c r="N532" s="226"/>
      <c r="Z532" s="193"/>
      <c r="AA532" s="200"/>
      <c r="AF532" s="200"/>
      <c r="AI532" s="200"/>
      <c r="AK532" s="200"/>
    </row>
    <row r="533" spans="1:37" s="108" customFormat="1" ht="12" customHeight="1">
      <c r="A533" s="227"/>
      <c r="B533" s="198"/>
      <c r="C533" s="1145" t="s">
        <v>1807</v>
      </c>
      <c r="D533" s="1145"/>
      <c r="E533" s="1145"/>
      <c r="F533" s="1145"/>
      <c r="G533" s="1145"/>
      <c r="H533" s="1145"/>
      <c r="I533" s="1145"/>
      <c r="J533" s="1145"/>
      <c r="K533" s="1145"/>
      <c r="L533" s="228"/>
      <c r="M533" s="229"/>
      <c r="N533" s="230"/>
      <c r="Z533" s="193"/>
      <c r="AA533" s="200"/>
      <c r="AF533" s="200"/>
      <c r="AI533" s="200" t="s">
        <v>1807</v>
      </c>
      <c r="AK533" s="200"/>
    </row>
    <row r="534" spans="1:37" s="108" customFormat="1" ht="12" customHeight="1">
      <c r="A534" s="231"/>
      <c r="B534" s="204"/>
      <c r="C534" s="1141" t="s">
        <v>416</v>
      </c>
      <c r="D534" s="1141"/>
      <c r="E534" s="1141"/>
      <c r="F534" s="1141"/>
      <c r="G534" s="1141"/>
      <c r="H534" s="1141"/>
      <c r="I534" s="1141"/>
      <c r="J534" s="1141"/>
      <c r="K534" s="1141"/>
      <c r="L534" s="232">
        <v>11858.86</v>
      </c>
      <c r="M534" s="233"/>
      <c r="N534" s="234"/>
      <c r="Z534" s="193"/>
      <c r="AA534" s="200"/>
      <c r="AF534" s="200"/>
      <c r="AI534" s="200"/>
      <c r="AJ534" s="109" t="s">
        <v>416</v>
      </c>
      <c r="AK534" s="200"/>
    </row>
    <row r="535" spans="1:37" s="108" customFormat="1" ht="12" customHeight="1">
      <c r="A535" s="231"/>
      <c r="B535" s="204"/>
      <c r="C535" s="1141" t="s">
        <v>417</v>
      </c>
      <c r="D535" s="1141"/>
      <c r="E535" s="1141"/>
      <c r="F535" s="1141"/>
      <c r="G535" s="1141"/>
      <c r="H535" s="1141"/>
      <c r="I535" s="1141"/>
      <c r="J535" s="1141"/>
      <c r="K535" s="1141"/>
      <c r="L535" s="236"/>
      <c r="M535" s="233"/>
      <c r="N535" s="234"/>
      <c r="Z535" s="193"/>
      <c r="AA535" s="200"/>
      <c r="AF535" s="200"/>
      <c r="AI535" s="200"/>
      <c r="AJ535" s="109" t="s">
        <v>417</v>
      </c>
      <c r="AK535" s="200"/>
    </row>
    <row r="536" spans="1:37" s="108" customFormat="1" ht="12" customHeight="1">
      <c r="A536" s="231"/>
      <c r="B536" s="204"/>
      <c r="C536" s="1141" t="s">
        <v>488</v>
      </c>
      <c r="D536" s="1141"/>
      <c r="E536" s="1141"/>
      <c r="F536" s="1141"/>
      <c r="G536" s="1141"/>
      <c r="H536" s="1141"/>
      <c r="I536" s="1141"/>
      <c r="J536" s="1141"/>
      <c r="K536" s="1141"/>
      <c r="L536" s="257">
        <v>273.3</v>
      </c>
      <c r="M536" s="233"/>
      <c r="N536" s="234"/>
      <c r="Z536" s="193"/>
      <c r="AA536" s="200"/>
      <c r="AF536" s="200"/>
      <c r="AI536" s="200"/>
      <c r="AJ536" s="109" t="s">
        <v>488</v>
      </c>
      <c r="AK536" s="200"/>
    </row>
    <row r="537" spans="1:37" s="108" customFormat="1" ht="12" customHeight="1">
      <c r="A537" s="231"/>
      <c r="B537" s="204"/>
      <c r="C537" s="1141" t="s">
        <v>418</v>
      </c>
      <c r="D537" s="1141"/>
      <c r="E537" s="1141"/>
      <c r="F537" s="1141"/>
      <c r="G537" s="1141"/>
      <c r="H537" s="1141"/>
      <c r="I537" s="1141"/>
      <c r="J537" s="1141"/>
      <c r="K537" s="1141"/>
      <c r="L537" s="257">
        <v>58.07</v>
      </c>
      <c r="M537" s="233"/>
      <c r="N537" s="234"/>
      <c r="Z537" s="193"/>
      <c r="AA537" s="200"/>
      <c r="AF537" s="200"/>
      <c r="AI537" s="200"/>
      <c r="AJ537" s="109" t="s">
        <v>418</v>
      </c>
      <c r="AK537" s="200"/>
    </row>
    <row r="538" spans="1:37" s="108" customFormat="1" ht="12" customHeight="1">
      <c r="A538" s="231"/>
      <c r="B538" s="204"/>
      <c r="C538" s="1141" t="s">
        <v>419</v>
      </c>
      <c r="D538" s="1141"/>
      <c r="E538" s="1141"/>
      <c r="F538" s="1141"/>
      <c r="G538" s="1141"/>
      <c r="H538" s="1141"/>
      <c r="I538" s="1141"/>
      <c r="J538" s="1141"/>
      <c r="K538" s="1141"/>
      <c r="L538" s="257">
        <v>7.9</v>
      </c>
      <c r="M538" s="233"/>
      <c r="N538" s="234"/>
      <c r="Z538" s="193"/>
      <c r="AA538" s="200"/>
      <c r="AF538" s="200"/>
      <c r="AI538" s="200"/>
      <c r="AJ538" s="109" t="s">
        <v>419</v>
      </c>
      <c r="AK538" s="200"/>
    </row>
    <row r="539" spans="1:37" s="108" customFormat="1" ht="12" customHeight="1">
      <c r="A539" s="231"/>
      <c r="B539" s="204"/>
      <c r="C539" s="1141" t="s">
        <v>420</v>
      </c>
      <c r="D539" s="1141"/>
      <c r="E539" s="1141"/>
      <c r="F539" s="1141"/>
      <c r="G539" s="1141"/>
      <c r="H539" s="1141"/>
      <c r="I539" s="1141"/>
      <c r="J539" s="1141"/>
      <c r="K539" s="1141"/>
      <c r="L539" s="232">
        <v>11527.49</v>
      </c>
      <c r="M539" s="233"/>
      <c r="N539" s="234"/>
      <c r="Z539" s="193"/>
      <c r="AA539" s="200"/>
      <c r="AF539" s="200"/>
      <c r="AI539" s="200"/>
      <c r="AJ539" s="109" t="s">
        <v>420</v>
      </c>
      <c r="AK539" s="200"/>
    </row>
    <row r="540" spans="1:37" s="108" customFormat="1" ht="12" customHeight="1">
      <c r="A540" s="231"/>
      <c r="B540" s="204"/>
      <c r="C540" s="1141" t="s">
        <v>421</v>
      </c>
      <c r="D540" s="1141"/>
      <c r="E540" s="1141"/>
      <c r="F540" s="1141"/>
      <c r="G540" s="1141"/>
      <c r="H540" s="1141"/>
      <c r="I540" s="1141"/>
      <c r="J540" s="1141"/>
      <c r="K540" s="1141"/>
      <c r="L540" s="232">
        <v>12374.34</v>
      </c>
      <c r="M540" s="233"/>
      <c r="N540" s="234"/>
      <c r="Z540" s="193"/>
      <c r="AA540" s="200"/>
      <c r="AF540" s="200"/>
      <c r="AI540" s="200"/>
      <c r="AJ540" s="109" t="s">
        <v>421</v>
      </c>
      <c r="AK540" s="200"/>
    </row>
    <row r="541" spans="1:37" s="108" customFormat="1" ht="12" customHeight="1">
      <c r="A541" s="231"/>
      <c r="B541" s="204"/>
      <c r="C541" s="1141" t="s">
        <v>417</v>
      </c>
      <c r="D541" s="1141"/>
      <c r="E541" s="1141"/>
      <c r="F541" s="1141"/>
      <c r="G541" s="1141"/>
      <c r="H541" s="1141"/>
      <c r="I541" s="1141"/>
      <c r="J541" s="1141"/>
      <c r="K541" s="1141"/>
      <c r="L541" s="236"/>
      <c r="M541" s="233"/>
      <c r="N541" s="234"/>
      <c r="Z541" s="193"/>
      <c r="AA541" s="200"/>
      <c r="AF541" s="200"/>
      <c r="AI541" s="200"/>
      <c r="AJ541" s="109" t="s">
        <v>417</v>
      </c>
      <c r="AK541" s="200"/>
    </row>
    <row r="542" spans="1:37" s="108" customFormat="1" ht="12" customHeight="1">
      <c r="A542" s="231"/>
      <c r="B542" s="204"/>
      <c r="C542" s="1141" t="s">
        <v>489</v>
      </c>
      <c r="D542" s="1141"/>
      <c r="E542" s="1141"/>
      <c r="F542" s="1141"/>
      <c r="G542" s="1141"/>
      <c r="H542" s="1141"/>
      <c r="I542" s="1141"/>
      <c r="J542" s="1141"/>
      <c r="K542" s="1141"/>
      <c r="L542" s="257">
        <v>273.3</v>
      </c>
      <c r="M542" s="233"/>
      <c r="N542" s="234"/>
      <c r="Z542" s="193"/>
      <c r="AA542" s="200"/>
      <c r="AF542" s="200"/>
      <c r="AI542" s="200"/>
      <c r="AJ542" s="109" t="s">
        <v>489</v>
      </c>
      <c r="AK542" s="200"/>
    </row>
    <row r="543" spans="1:37" s="108" customFormat="1" ht="12" customHeight="1">
      <c r="A543" s="231"/>
      <c r="B543" s="204"/>
      <c r="C543" s="1141" t="s">
        <v>490</v>
      </c>
      <c r="D543" s="1141"/>
      <c r="E543" s="1141"/>
      <c r="F543" s="1141"/>
      <c r="G543" s="1141"/>
      <c r="H543" s="1141"/>
      <c r="I543" s="1141"/>
      <c r="J543" s="1141"/>
      <c r="K543" s="1141"/>
      <c r="L543" s="257">
        <v>58.07</v>
      </c>
      <c r="M543" s="233"/>
      <c r="N543" s="234"/>
      <c r="Z543" s="193"/>
      <c r="AA543" s="200"/>
      <c r="AF543" s="200"/>
      <c r="AI543" s="200"/>
      <c r="AJ543" s="109" t="s">
        <v>490</v>
      </c>
      <c r="AK543" s="200"/>
    </row>
    <row r="544" spans="1:37" s="108" customFormat="1" ht="12" customHeight="1">
      <c r="A544" s="231"/>
      <c r="B544" s="204"/>
      <c r="C544" s="1141" t="s">
        <v>491</v>
      </c>
      <c r="D544" s="1141"/>
      <c r="E544" s="1141"/>
      <c r="F544" s="1141"/>
      <c r="G544" s="1141"/>
      <c r="H544" s="1141"/>
      <c r="I544" s="1141"/>
      <c r="J544" s="1141"/>
      <c r="K544" s="1141"/>
      <c r="L544" s="257">
        <v>7.9</v>
      </c>
      <c r="M544" s="233"/>
      <c r="N544" s="234"/>
      <c r="Z544" s="193"/>
      <c r="AA544" s="200"/>
      <c r="AF544" s="200"/>
      <c r="AI544" s="200"/>
      <c r="AJ544" s="109" t="s">
        <v>491</v>
      </c>
      <c r="AK544" s="200"/>
    </row>
    <row r="545" spans="1:39" s="108" customFormat="1" ht="12" customHeight="1">
      <c r="A545" s="231"/>
      <c r="B545" s="204"/>
      <c r="C545" s="1141" t="s">
        <v>492</v>
      </c>
      <c r="D545" s="1141"/>
      <c r="E545" s="1141"/>
      <c r="F545" s="1141"/>
      <c r="G545" s="1141"/>
      <c r="H545" s="1141"/>
      <c r="I545" s="1141"/>
      <c r="J545" s="1141"/>
      <c r="K545" s="1141"/>
      <c r="L545" s="232">
        <v>11527.49</v>
      </c>
      <c r="M545" s="233"/>
      <c r="N545" s="234"/>
      <c r="Z545" s="193"/>
      <c r="AA545" s="200"/>
      <c r="AF545" s="200"/>
      <c r="AI545" s="200"/>
      <c r="AJ545" s="109" t="s">
        <v>492</v>
      </c>
      <c r="AK545" s="200"/>
    </row>
    <row r="546" spans="1:39" s="108" customFormat="1" ht="12" customHeight="1">
      <c r="A546" s="231"/>
      <c r="B546" s="204"/>
      <c r="C546" s="1141" t="s">
        <v>493</v>
      </c>
      <c r="D546" s="1141"/>
      <c r="E546" s="1141"/>
      <c r="F546" s="1141"/>
      <c r="G546" s="1141"/>
      <c r="H546" s="1141"/>
      <c r="I546" s="1141"/>
      <c r="J546" s="1141"/>
      <c r="K546" s="1141"/>
      <c r="L546" s="257">
        <v>324.31</v>
      </c>
      <c r="M546" s="233"/>
      <c r="N546" s="234"/>
      <c r="Z546" s="193"/>
      <c r="AA546" s="200"/>
      <c r="AF546" s="200"/>
      <c r="AI546" s="200"/>
      <c r="AJ546" s="109" t="s">
        <v>493</v>
      </c>
      <c r="AK546" s="200"/>
    </row>
    <row r="547" spans="1:39" s="108" customFormat="1" ht="12" customHeight="1">
      <c r="A547" s="231"/>
      <c r="B547" s="204"/>
      <c r="C547" s="1141" t="s">
        <v>494</v>
      </c>
      <c r="D547" s="1141"/>
      <c r="E547" s="1141"/>
      <c r="F547" s="1141"/>
      <c r="G547" s="1141"/>
      <c r="H547" s="1141"/>
      <c r="I547" s="1141"/>
      <c r="J547" s="1141"/>
      <c r="K547" s="1141"/>
      <c r="L547" s="257">
        <v>191.17</v>
      </c>
      <c r="M547" s="233"/>
      <c r="N547" s="234"/>
      <c r="Z547" s="193"/>
      <c r="AA547" s="200"/>
      <c r="AF547" s="200"/>
      <c r="AI547" s="200"/>
      <c r="AJ547" s="109" t="s">
        <v>494</v>
      </c>
      <c r="AK547" s="200"/>
    </row>
    <row r="548" spans="1:39" s="108" customFormat="1" ht="12" customHeight="1">
      <c r="A548" s="231"/>
      <c r="B548" s="204"/>
      <c r="C548" s="1141" t="s">
        <v>1100</v>
      </c>
      <c r="D548" s="1141"/>
      <c r="E548" s="1141"/>
      <c r="F548" s="1141"/>
      <c r="G548" s="1141"/>
      <c r="H548" s="1141"/>
      <c r="I548" s="1141"/>
      <c r="J548" s="1141"/>
      <c r="K548" s="1141"/>
      <c r="L548" s="232">
        <v>16544.05</v>
      </c>
      <c r="M548" s="233"/>
      <c r="N548" s="234"/>
      <c r="Z548" s="193"/>
      <c r="AA548" s="200"/>
      <c r="AF548" s="200"/>
      <c r="AI548" s="200"/>
      <c r="AJ548" s="109" t="s">
        <v>1100</v>
      </c>
      <c r="AK548" s="200"/>
    </row>
    <row r="549" spans="1:39" s="108" customFormat="1" ht="12" customHeight="1">
      <c r="A549" s="231"/>
      <c r="B549" s="204"/>
      <c r="C549" s="1141" t="s">
        <v>1102</v>
      </c>
      <c r="D549" s="1141"/>
      <c r="E549" s="1141"/>
      <c r="F549" s="1141"/>
      <c r="G549" s="1141"/>
      <c r="H549" s="1141"/>
      <c r="I549" s="1141"/>
      <c r="J549" s="1141"/>
      <c r="K549" s="1141"/>
      <c r="L549" s="232">
        <v>16544.05</v>
      </c>
      <c r="M549" s="233"/>
      <c r="N549" s="234"/>
      <c r="Z549" s="193"/>
      <c r="AA549" s="200"/>
      <c r="AF549" s="200"/>
      <c r="AI549" s="200"/>
      <c r="AJ549" s="109" t="s">
        <v>1102</v>
      </c>
      <c r="AK549" s="200"/>
    </row>
    <row r="550" spans="1:39" s="108" customFormat="1" ht="12" customHeight="1">
      <c r="A550" s="231"/>
      <c r="B550" s="204"/>
      <c r="C550" s="1141" t="s">
        <v>431</v>
      </c>
      <c r="D550" s="1141"/>
      <c r="E550" s="1141"/>
      <c r="F550" s="1141"/>
      <c r="G550" s="1141"/>
      <c r="H550" s="1141"/>
      <c r="I550" s="1141"/>
      <c r="J550" s="1141"/>
      <c r="K550" s="1141"/>
      <c r="L550" s="257">
        <v>281.2</v>
      </c>
      <c r="M550" s="233"/>
      <c r="N550" s="234"/>
      <c r="Z550" s="193"/>
      <c r="AA550" s="200"/>
      <c r="AF550" s="200"/>
      <c r="AI550" s="200"/>
      <c r="AJ550" s="109" t="s">
        <v>431</v>
      </c>
      <c r="AK550" s="200"/>
    </row>
    <row r="551" spans="1:39" s="108" customFormat="1" ht="12" customHeight="1">
      <c r="A551" s="231"/>
      <c r="B551" s="204"/>
      <c r="C551" s="1141" t="s">
        <v>432</v>
      </c>
      <c r="D551" s="1141"/>
      <c r="E551" s="1141"/>
      <c r="F551" s="1141"/>
      <c r="G551" s="1141"/>
      <c r="H551" s="1141"/>
      <c r="I551" s="1141"/>
      <c r="J551" s="1141"/>
      <c r="K551" s="1141"/>
      <c r="L551" s="257">
        <v>324.31</v>
      </c>
      <c r="M551" s="233"/>
      <c r="N551" s="234"/>
      <c r="Z551" s="193"/>
      <c r="AA551" s="200"/>
      <c r="AF551" s="200"/>
      <c r="AI551" s="200"/>
      <c r="AJ551" s="109" t="s">
        <v>432</v>
      </c>
      <c r="AK551" s="200"/>
    </row>
    <row r="552" spans="1:39" s="108" customFormat="1" ht="12" customHeight="1">
      <c r="A552" s="231"/>
      <c r="B552" s="204"/>
      <c r="C552" s="1141" t="s">
        <v>433</v>
      </c>
      <c r="D552" s="1141"/>
      <c r="E552" s="1141"/>
      <c r="F552" s="1141"/>
      <c r="G552" s="1141"/>
      <c r="H552" s="1141"/>
      <c r="I552" s="1141"/>
      <c r="J552" s="1141"/>
      <c r="K552" s="1141"/>
      <c r="L552" s="257">
        <v>191.17</v>
      </c>
      <c r="M552" s="233"/>
      <c r="N552" s="234"/>
      <c r="Z552" s="193"/>
      <c r="AA552" s="200"/>
      <c r="AF552" s="200"/>
      <c r="AI552" s="200"/>
      <c r="AJ552" s="109" t="s">
        <v>433</v>
      </c>
      <c r="AK552" s="200"/>
    </row>
    <row r="553" spans="1:39" s="108" customFormat="1" ht="12" customHeight="1">
      <c r="A553" s="231"/>
      <c r="B553" s="226"/>
      <c r="C553" s="1142" t="s">
        <v>1808</v>
      </c>
      <c r="D553" s="1142"/>
      <c r="E553" s="1142"/>
      <c r="F553" s="1142"/>
      <c r="G553" s="1142"/>
      <c r="H553" s="1142"/>
      <c r="I553" s="1142"/>
      <c r="J553" s="1142"/>
      <c r="K553" s="1142"/>
      <c r="L553" s="239">
        <v>28918.39</v>
      </c>
      <c r="M553" s="240"/>
      <c r="N553" s="253"/>
      <c r="Z553" s="193"/>
      <c r="AA553" s="200"/>
      <c r="AF553" s="200"/>
      <c r="AI553" s="200"/>
      <c r="AK553" s="200" t="s">
        <v>1808</v>
      </c>
    </row>
    <row r="554" spans="1:39" s="108" customFormat="1" ht="12" customHeight="1">
      <c r="A554" s="231"/>
      <c r="B554" s="204"/>
      <c r="C554" s="1141" t="s">
        <v>417</v>
      </c>
      <c r="D554" s="1141"/>
      <c r="E554" s="1141"/>
      <c r="F554" s="1141"/>
      <c r="G554" s="1141"/>
      <c r="H554" s="1141"/>
      <c r="I554" s="1141"/>
      <c r="J554" s="1141"/>
      <c r="K554" s="1141"/>
      <c r="L554" s="236"/>
      <c r="M554" s="233"/>
      <c r="N554" s="234"/>
      <c r="Z554" s="193"/>
      <c r="AA554" s="200"/>
      <c r="AF554" s="200"/>
      <c r="AI554" s="200"/>
      <c r="AJ554" s="109" t="s">
        <v>417</v>
      </c>
      <c r="AK554" s="200"/>
    </row>
    <row r="555" spans="1:39" s="108" customFormat="1" ht="12" customHeight="1">
      <c r="A555" s="231"/>
      <c r="B555" s="204"/>
      <c r="C555" s="1141" t="s">
        <v>1204</v>
      </c>
      <c r="D555" s="1141"/>
      <c r="E555" s="1141"/>
      <c r="F555" s="1141"/>
      <c r="G555" s="1141"/>
      <c r="H555" s="1141"/>
      <c r="I555" s="1141"/>
      <c r="J555" s="1141"/>
      <c r="K555" s="1141"/>
      <c r="L555" s="232">
        <v>8408</v>
      </c>
      <c r="M555" s="233"/>
      <c r="N555" s="234"/>
      <c r="Z555" s="193"/>
      <c r="AA555" s="200"/>
      <c r="AF555" s="200"/>
      <c r="AI555" s="200"/>
      <c r="AJ555" s="109" t="s">
        <v>1204</v>
      </c>
      <c r="AK555" s="200"/>
    </row>
    <row r="556" spans="1:39" s="108" customFormat="1" ht="24" customHeight="1">
      <c r="A556" s="1089" t="s">
        <v>857</v>
      </c>
      <c r="B556" s="1090"/>
      <c r="C556" s="1090"/>
      <c r="D556" s="1090"/>
      <c r="E556" s="1090"/>
      <c r="F556" s="1090"/>
      <c r="G556" s="1090"/>
      <c r="H556" s="1090"/>
      <c r="I556" s="1090"/>
      <c r="J556" s="1090"/>
      <c r="K556" s="1090"/>
      <c r="L556" s="1090"/>
      <c r="M556" s="1090"/>
      <c r="N556" s="1095"/>
      <c r="Z556" s="193" t="s">
        <v>857</v>
      </c>
      <c r="AA556" s="200"/>
      <c r="AF556" s="200"/>
      <c r="AI556" s="200"/>
      <c r="AK556" s="200"/>
    </row>
    <row r="557" spans="1:39" s="108" customFormat="1" ht="12" customHeight="1">
      <c r="A557" s="1147" t="s">
        <v>743</v>
      </c>
      <c r="B557" s="1148"/>
      <c r="C557" s="1148"/>
      <c r="D557" s="1148"/>
      <c r="E557" s="1148"/>
      <c r="F557" s="1148"/>
      <c r="G557" s="1148"/>
      <c r="H557" s="1148"/>
      <c r="I557" s="1148"/>
      <c r="J557" s="1148"/>
      <c r="K557" s="1148"/>
      <c r="L557" s="1148"/>
      <c r="M557" s="1148"/>
      <c r="N557" s="1149"/>
      <c r="Z557" s="193"/>
      <c r="AA557" s="200"/>
      <c r="AF557" s="200"/>
      <c r="AI557" s="200"/>
      <c r="AK557" s="200"/>
      <c r="AM557" s="200" t="s">
        <v>743</v>
      </c>
    </row>
    <row r="558" spans="1:39" s="108" customFormat="1" ht="33.75" customHeight="1">
      <c r="A558" s="194" t="s">
        <v>1130</v>
      </c>
      <c r="B558" s="195" t="s">
        <v>745</v>
      </c>
      <c r="C558" s="1145" t="s">
        <v>746</v>
      </c>
      <c r="D558" s="1145"/>
      <c r="E558" s="1145"/>
      <c r="F558" s="196" t="s">
        <v>414</v>
      </c>
      <c r="G558" s="196"/>
      <c r="H558" s="196"/>
      <c r="I558" s="223">
        <v>6.0999999999999999E-2</v>
      </c>
      <c r="J558" s="218">
        <v>64.680000000000007</v>
      </c>
      <c r="K558" s="196"/>
      <c r="L558" s="218">
        <v>3.95</v>
      </c>
      <c r="M558" s="196"/>
      <c r="N558" s="199"/>
      <c r="Z558" s="193"/>
      <c r="AA558" s="200" t="s">
        <v>746</v>
      </c>
      <c r="AF558" s="200"/>
      <c r="AI558" s="200"/>
      <c r="AK558" s="200"/>
      <c r="AM558" s="200"/>
    </row>
    <row r="559" spans="1:39" s="108" customFormat="1" ht="12" customHeight="1">
      <c r="A559" s="216"/>
      <c r="B559" s="217"/>
      <c r="C559" s="1141" t="s">
        <v>747</v>
      </c>
      <c r="D559" s="1141"/>
      <c r="E559" s="1141"/>
      <c r="F559" s="1141"/>
      <c r="G559" s="1141"/>
      <c r="H559" s="1141"/>
      <c r="I559" s="1141"/>
      <c r="J559" s="1141"/>
      <c r="K559" s="1141"/>
      <c r="L559" s="1141"/>
      <c r="M559" s="1141"/>
      <c r="N559" s="1146"/>
      <c r="Z559" s="193"/>
      <c r="AA559" s="200"/>
      <c r="AF559" s="200"/>
      <c r="AG559" s="109" t="s">
        <v>747</v>
      </c>
      <c r="AI559" s="200"/>
      <c r="AK559" s="200"/>
      <c r="AM559" s="200"/>
    </row>
    <row r="560" spans="1:39" s="108" customFormat="1" ht="12" customHeight="1">
      <c r="A560" s="216"/>
      <c r="B560" s="217"/>
      <c r="C560" s="1145" t="s">
        <v>398</v>
      </c>
      <c r="D560" s="1145"/>
      <c r="E560" s="1145"/>
      <c r="F560" s="196"/>
      <c r="G560" s="196"/>
      <c r="H560" s="196"/>
      <c r="I560" s="196"/>
      <c r="J560" s="198"/>
      <c r="K560" s="196"/>
      <c r="L560" s="218">
        <v>3.95</v>
      </c>
      <c r="M560" s="212"/>
      <c r="N560" s="199"/>
      <c r="Z560" s="193"/>
      <c r="AA560" s="200"/>
      <c r="AF560" s="200" t="s">
        <v>398</v>
      </c>
      <c r="AI560" s="200"/>
      <c r="AK560" s="200"/>
      <c r="AM560" s="200"/>
    </row>
    <row r="561" spans="1:39" s="108" customFormat="1" ht="33.75" customHeight="1">
      <c r="A561" s="194" t="s">
        <v>1134</v>
      </c>
      <c r="B561" s="195" t="s">
        <v>750</v>
      </c>
      <c r="C561" s="1145" t="s">
        <v>751</v>
      </c>
      <c r="D561" s="1145"/>
      <c r="E561" s="1145"/>
      <c r="F561" s="196" t="s">
        <v>414</v>
      </c>
      <c r="G561" s="196"/>
      <c r="H561" s="196"/>
      <c r="I561" s="223">
        <v>0.183</v>
      </c>
      <c r="J561" s="218">
        <v>76.09</v>
      </c>
      <c r="K561" s="196"/>
      <c r="L561" s="218">
        <v>13.92</v>
      </c>
      <c r="M561" s="196"/>
      <c r="N561" s="199"/>
      <c r="Z561" s="193"/>
      <c r="AA561" s="200" t="s">
        <v>751</v>
      </c>
      <c r="AF561" s="200"/>
      <c r="AI561" s="200"/>
      <c r="AK561" s="200"/>
      <c r="AM561" s="200"/>
    </row>
    <row r="562" spans="1:39" s="108" customFormat="1" ht="12" customHeight="1">
      <c r="A562" s="216"/>
      <c r="B562" s="217"/>
      <c r="C562" s="1141" t="s">
        <v>747</v>
      </c>
      <c r="D562" s="1141"/>
      <c r="E562" s="1141"/>
      <c r="F562" s="1141"/>
      <c r="G562" s="1141"/>
      <c r="H562" s="1141"/>
      <c r="I562" s="1141"/>
      <c r="J562" s="1141"/>
      <c r="K562" s="1141"/>
      <c r="L562" s="1141"/>
      <c r="M562" s="1141"/>
      <c r="N562" s="1146"/>
      <c r="Z562" s="193"/>
      <c r="AA562" s="200"/>
      <c r="AF562" s="200"/>
      <c r="AG562" s="109" t="s">
        <v>747</v>
      </c>
      <c r="AI562" s="200"/>
      <c r="AK562" s="200"/>
      <c r="AM562" s="200"/>
    </row>
    <row r="563" spans="1:39" s="108" customFormat="1" ht="12" customHeight="1">
      <c r="A563" s="201"/>
      <c r="B563" s="202"/>
      <c r="C563" s="1141" t="s">
        <v>3073</v>
      </c>
      <c r="D563" s="1141"/>
      <c r="E563" s="1141"/>
      <c r="F563" s="1141"/>
      <c r="G563" s="1141"/>
      <c r="H563" s="1141"/>
      <c r="I563" s="1141"/>
      <c r="J563" s="1141"/>
      <c r="K563" s="1141"/>
      <c r="L563" s="1141"/>
      <c r="M563" s="1141"/>
      <c r="N563" s="1146"/>
      <c r="Z563" s="193"/>
      <c r="AA563" s="200"/>
      <c r="AF563" s="200"/>
      <c r="AH563" s="109" t="s">
        <v>3073</v>
      </c>
      <c r="AI563" s="200"/>
      <c r="AK563" s="200"/>
      <c r="AM563" s="200"/>
    </row>
    <row r="564" spans="1:39" s="108" customFormat="1" ht="12" customHeight="1">
      <c r="A564" s="216"/>
      <c r="B564" s="217"/>
      <c r="C564" s="1145" t="s">
        <v>398</v>
      </c>
      <c r="D564" s="1145"/>
      <c r="E564" s="1145"/>
      <c r="F564" s="196"/>
      <c r="G564" s="196"/>
      <c r="H564" s="196"/>
      <c r="I564" s="196"/>
      <c r="J564" s="198"/>
      <c r="K564" s="196"/>
      <c r="L564" s="218">
        <v>13.92</v>
      </c>
      <c r="M564" s="212"/>
      <c r="N564" s="199"/>
      <c r="Z564" s="193"/>
      <c r="AA564" s="200"/>
      <c r="AF564" s="200" t="s">
        <v>398</v>
      </c>
      <c r="AI564" s="200"/>
      <c r="AK564" s="200"/>
      <c r="AM564" s="200"/>
    </row>
    <row r="565" spans="1:39" s="108" customFormat="1" ht="33.75" customHeight="1">
      <c r="A565" s="194" t="s">
        <v>1138</v>
      </c>
      <c r="B565" s="195" t="s">
        <v>753</v>
      </c>
      <c r="C565" s="1145" t="s">
        <v>754</v>
      </c>
      <c r="D565" s="1145"/>
      <c r="E565" s="1145"/>
      <c r="F565" s="196" t="s">
        <v>414</v>
      </c>
      <c r="G565" s="196"/>
      <c r="H565" s="196"/>
      <c r="I565" s="223">
        <v>0.123</v>
      </c>
      <c r="J565" s="218">
        <v>106.91</v>
      </c>
      <c r="K565" s="196"/>
      <c r="L565" s="218">
        <v>13.15</v>
      </c>
      <c r="M565" s="196"/>
      <c r="N565" s="199"/>
      <c r="Z565" s="193"/>
      <c r="AA565" s="200" t="s">
        <v>754</v>
      </c>
      <c r="AF565" s="200"/>
      <c r="AI565" s="200"/>
      <c r="AK565" s="200"/>
      <c r="AM565" s="200"/>
    </row>
    <row r="566" spans="1:39" s="108" customFormat="1" ht="12" customHeight="1">
      <c r="A566" s="216"/>
      <c r="B566" s="217"/>
      <c r="C566" s="1141" t="s">
        <v>747</v>
      </c>
      <c r="D566" s="1141"/>
      <c r="E566" s="1141"/>
      <c r="F566" s="1141"/>
      <c r="G566" s="1141"/>
      <c r="H566" s="1141"/>
      <c r="I566" s="1141"/>
      <c r="J566" s="1141"/>
      <c r="K566" s="1141"/>
      <c r="L566" s="1141"/>
      <c r="M566" s="1141"/>
      <c r="N566" s="1146"/>
      <c r="Z566" s="193"/>
      <c r="AA566" s="200"/>
      <c r="AF566" s="200"/>
      <c r="AG566" s="109" t="s">
        <v>747</v>
      </c>
      <c r="AI566" s="200"/>
      <c r="AK566" s="200"/>
      <c r="AM566" s="200"/>
    </row>
    <row r="567" spans="1:39" s="108" customFormat="1" ht="12" customHeight="1">
      <c r="A567" s="201"/>
      <c r="B567" s="202"/>
      <c r="C567" s="1141" t="s">
        <v>3074</v>
      </c>
      <c r="D567" s="1141"/>
      <c r="E567" s="1141"/>
      <c r="F567" s="1141"/>
      <c r="G567" s="1141"/>
      <c r="H567" s="1141"/>
      <c r="I567" s="1141"/>
      <c r="J567" s="1141"/>
      <c r="K567" s="1141"/>
      <c r="L567" s="1141"/>
      <c r="M567" s="1141"/>
      <c r="N567" s="1146"/>
      <c r="Z567" s="193"/>
      <c r="AA567" s="200"/>
      <c r="AF567" s="200"/>
      <c r="AH567" s="109" t="s">
        <v>3074</v>
      </c>
      <c r="AI567" s="200"/>
      <c r="AK567" s="200"/>
      <c r="AM567" s="200"/>
    </row>
    <row r="568" spans="1:39" s="108" customFormat="1" ht="12" customHeight="1">
      <c r="A568" s="216"/>
      <c r="B568" s="217"/>
      <c r="C568" s="1145" t="s">
        <v>398</v>
      </c>
      <c r="D568" s="1145"/>
      <c r="E568" s="1145"/>
      <c r="F568" s="196"/>
      <c r="G568" s="196"/>
      <c r="H568" s="196"/>
      <c r="I568" s="196"/>
      <c r="J568" s="198"/>
      <c r="K568" s="196"/>
      <c r="L568" s="218">
        <v>13.15</v>
      </c>
      <c r="M568" s="212"/>
      <c r="N568" s="199"/>
      <c r="Z568" s="193"/>
      <c r="AA568" s="200"/>
      <c r="AF568" s="200" t="s">
        <v>398</v>
      </c>
      <c r="AI568" s="200"/>
      <c r="AK568" s="200"/>
      <c r="AM568" s="200"/>
    </row>
    <row r="569" spans="1:39" s="108" customFormat="1" ht="1.5" customHeight="1">
      <c r="A569" s="224"/>
      <c r="B569" s="217"/>
      <c r="C569" s="217"/>
      <c r="D569" s="217"/>
      <c r="E569" s="217"/>
      <c r="F569" s="225"/>
      <c r="G569" s="225"/>
      <c r="H569" s="225"/>
      <c r="I569" s="225"/>
      <c r="J569" s="226"/>
      <c r="K569" s="225"/>
      <c r="L569" s="226"/>
      <c r="M569" s="207"/>
      <c r="N569" s="226"/>
      <c r="Z569" s="193"/>
      <c r="AA569" s="200"/>
      <c r="AF569" s="200"/>
      <c r="AI569" s="200"/>
      <c r="AK569" s="200"/>
      <c r="AM569" s="200"/>
    </row>
    <row r="570" spans="1:39" s="108" customFormat="1" ht="22.5" customHeight="1">
      <c r="A570" s="227"/>
      <c r="B570" s="198"/>
      <c r="C570" s="1145" t="s">
        <v>865</v>
      </c>
      <c r="D570" s="1145"/>
      <c r="E570" s="1145"/>
      <c r="F570" s="1145"/>
      <c r="G570" s="1145"/>
      <c r="H570" s="1145"/>
      <c r="I570" s="1145"/>
      <c r="J570" s="1145"/>
      <c r="K570" s="1145"/>
      <c r="L570" s="228"/>
      <c r="M570" s="229"/>
      <c r="N570" s="230"/>
      <c r="Z570" s="193"/>
      <c r="AA570" s="200"/>
      <c r="AF570" s="200"/>
      <c r="AI570" s="200" t="s">
        <v>865</v>
      </c>
      <c r="AK570" s="200"/>
      <c r="AM570" s="200"/>
    </row>
    <row r="571" spans="1:39" s="108" customFormat="1" ht="12" customHeight="1">
      <c r="A571" s="231"/>
      <c r="B571" s="204"/>
      <c r="C571" s="1141" t="s">
        <v>416</v>
      </c>
      <c r="D571" s="1141"/>
      <c r="E571" s="1141"/>
      <c r="F571" s="1141"/>
      <c r="G571" s="1141"/>
      <c r="H571" s="1141"/>
      <c r="I571" s="1141"/>
      <c r="J571" s="1141"/>
      <c r="K571" s="1141"/>
      <c r="L571" s="257">
        <v>31.02</v>
      </c>
      <c r="M571" s="233"/>
      <c r="N571" s="234"/>
      <c r="Z571" s="193"/>
      <c r="AA571" s="200"/>
      <c r="AF571" s="200"/>
      <c r="AI571" s="200"/>
      <c r="AJ571" s="109" t="s">
        <v>416</v>
      </c>
      <c r="AK571" s="200"/>
      <c r="AM571" s="200"/>
    </row>
    <row r="572" spans="1:39" s="108" customFormat="1" ht="12" customHeight="1">
      <c r="A572" s="231"/>
      <c r="B572" s="204"/>
      <c r="C572" s="1141" t="s">
        <v>417</v>
      </c>
      <c r="D572" s="1141"/>
      <c r="E572" s="1141"/>
      <c r="F572" s="1141"/>
      <c r="G572" s="1141"/>
      <c r="H572" s="1141"/>
      <c r="I572" s="1141"/>
      <c r="J572" s="1141"/>
      <c r="K572" s="1141"/>
      <c r="L572" s="236"/>
      <c r="M572" s="233"/>
      <c r="N572" s="234"/>
      <c r="Z572" s="193"/>
      <c r="AA572" s="200"/>
      <c r="AF572" s="200"/>
      <c r="AI572" s="200"/>
      <c r="AJ572" s="109" t="s">
        <v>417</v>
      </c>
      <c r="AK572" s="200"/>
      <c r="AM572" s="200"/>
    </row>
    <row r="573" spans="1:39" s="108" customFormat="1" ht="12" customHeight="1">
      <c r="A573" s="231"/>
      <c r="B573" s="204"/>
      <c r="C573" s="1141" t="s">
        <v>420</v>
      </c>
      <c r="D573" s="1141"/>
      <c r="E573" s="1141"/>
      <c r="F573" s="1141"/>
      <c r="G573" s="1141"/>
      <c r="H573" s="1141"/>
      <c r="I573" s="1141"/>
      <c r="J573" s="1141"/>
      <c r="K573" s="1141"/>
      <c r="L573" s="257">
        <v>31.02</v>
      </c>
      <c r="M573" s="233"/>
      <c r="N573" s="234"/>
      <c r="Z573" s="193"/>
      <c r="AA573" s="200"/>
      <c r="AF573" s="200"/>
      <c r="AI573" s="200"/>
      <c r="AJ573" s="109" t="s">
        <v>420</v>
      </c>
      <c r="AK573" s="200"/>
      <c r="AM573" s="200"/>
    </row>
    <row r="574" spans="1:39" s="108" customFormat="1" ht="12" customHeight="1">
      <c r="A574" s="231"/>
      <c r="B574" s="204"/>
      <c r="C574" s="1141" t="s">
        <v>421</v>
      </c>
      <c r="D574" s="1141"/>
      <c r="E574" s="1141"/>
      <c r="F574" s="1141"/>
      <c r="G574" s="1141"/>
      <c r="H574" s="1141"/>
      <c r="I574" s="1141"/>
      <c r="J574" s="1141"/>
      <c r="K574" s="1141"/>
      <c r="L574" s="257">
        <v>31.02</v>
      </c>
      <c r="M574" s="233"/>
      <c r="N574" s="234"/>
      <c r="Z574" s="193"/>
      <c r="AA574" s="200"/>
      <c r="AF574" s="200"/>
      <c r="AI574" s="200"/>
      <c r="AJ574" s="109" t="s">
        <v>421</v>
      </c>
      <c r="AK574" s="200"/>
      <c r="AM574" s="200"/>
    </row>
    <row r="575" spans="1:39" s="108" customFormat="1" ht="12" customHeight="1">
      <c r="A575" s="231"/>
      <c r="B575" s="204"/>
      <c r="C575" s="1141" t="s">
        <v>417</v>
      </c>
      <c r="D575" s="1141"/>
      <c r="E575" s="1141"/>
      <c r="F575" s="1141"/>
      <c r="G575" s="1141"/>
      <c r="H575" s="1141"/>
      <c r="I575" s="1141"/>
      <c r="J575" s="1141"/>
      <c r="K575" s="1141"/>
      <c r="L575" s="236"/>
      <c r="M575" s="233"/>
      <c r="N575" s="234"/>
      <c r="Z575" s="193"/>
      <c r="AA575" s="200"/>
      <c r="AF575" s="200"/>
      <c r="AI575" s="200"/>
      <c r="AJ575" s="109" t="s">
        <v>417</v>
      </c>
      <c r="AK575" s="200"/>
      <c r="AM575" s="200"/>
    </row>
    <row r="576" spans="1:39" s="108" customFormat="1" ht="12" customHeight="1">
      <c r="A576" s="231"/>
      <c r="B576" s="204"/>
      <c r="C576" s="1141" t="s">
        <v>492</v>
      </c>
      <c r="D576" s="1141"/>
      <c r="E576" s="1141"/>
      <c r="F576" s="1141"/>
      <c r="G576" s="1141"/>
      <c r="H576" s="1141"/>
      <c r="I576" s="1141"/>
      <c r="J576" s="1141"/>
      <c r="K576" s="1141"/>
      <c r="L576" s="257">
        <v>31.02</v>
      </c>
      <c r="M576" s="233"/>
      <c r="N576" s="234"/>
      <c r="Z576" s="193"/>
      <c r="AA576" s="200"/>
      <c r="AF576" s="200"/>
      <c r="AI576" s="200"/>
      <c r="AJ576" s="109" t="s">
        <v>492</v>
      </c>
      <c r="AK576" s="200"/>
      <c r="AM576" s="200"/>
    </row>
    <row r="577" spans="1:41" s="108" customFormat="1" ht="22.5" customHeight="1">
      <c r="A577" s="231"/>
      <c r="B577" s="226"/>
      <c r="C577" s="1142" t="s">
        <v>866</v>
      </c>
      <c r="D577" s="1142"/>
      <c r="E577" s="1142"/>
      <c r="F577" s="1142"/>
      <c r="G577" s="1142"/>
      <c r="H577" s="1142"/>
      <c r="I577" s="1142"/>
      <c r="J577" s="1142"/>
      <c r="K577" s="1142"/>
      <c r="L577" s="258">
        <v>31.02</v>
      </c>
      <c r="M577" s="240"/>
      <c r="N577" s="253"/>
      <c r="Z577" s="193"/>
      <c r="AA577" s="200"/>
      <c r="AF577" s="200"/>
      <c r="AI577" s="200"/>
      <c r="AK577" s="200" t="s">
        <v>866</v>
      </c>
      <c r="AM577" s="200"/>
    </row>
    <row r="578" spans="1:41" s="108" customFormat="1" ht="2.25" customHeight="1">
      <c r="B578" s="171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</row>
    <row r="579" spans="1:41" s="108" customFormat="1" ht="11.25" customHeight="1">
      <c r="A579" s="227"/>
      <c r="B579" s="198"/>
      <c r="C579" s="1145" t="s">
        <v>415</v>
      </c>
      <c r="D579" s="1145"/>
      <c r="E579" s="1145"/>
      <c r="F579" s="1145"/>
      <c r="G579" s="1145"/>
      <c r="H579" s="1145"/>
      <c r="I579" s="1145"/>
      <c r="J579" s="1145"/>
      <c r="K579" s="1145"/>
      <c r="L579" s="228"/>
      <c r="M579" s="229"/>
      <c r="N579" s="230"/>
      <c r="AN579" s="200" t="s">
        <v>415</v>
      </c>
    </row>
    <row r="580" spans="1:41" s="108" customFormat="1" ht="16.5" customHeight="1">
      <c r="A580" s="231"/>
      <c r="B580" s="204"/>
      <c r="C580" s="1141" t="s">
        <v>416</v>
      </c>
      <c r="D580" s="1141"/>
      <c r="E580" s="1141"/>
      <c r="F580" s="1141"/>
      <c r="G580" s="1141"/>
      <c r="H580" s="1141"/>
      <c r="I580" s="1141"/>
      <c r="J580" s="1141"/>
      <c r="K580" s="1141"/>
      <c r="L580" s="232">
        <v>20447.759999999998</v>
      </c>
      <c r="M580" s="233"/>
      <c r="N580" s="234"/>
      <c r="O580" s="235"/>
      <c r="P580" s="235"/>
      <c r="Q580" s="235"/>
      <c r="AN580" s="200"/>
      <c r="AO580" s="109" t="s">
        <v>416</v>
      </c>
    </row>
    <row r="581" spans="1:41" s="108" customFormat="1" ht="16.5" customHeight="1">
      <c r="A581" s="231"/>
      <c r="B581" s="204"/>
      <c r="C581" s="1141" t="s">
        <v>417</v>
      </c>
      <c r="D581" s="1141"/>
      <c r="E581" s="1141"/>
      <c r="F581" s="1141"/>
      <c r="G581" s="1141"/>
      <c r="H581" s="1141"/>
      <c r="I581" s="1141"/>
      <c r="J581" s="1141"/>
      <c r="K581" s="1141"/>
      <c r="L581" s="236"/>
      <c r="M581" s="233"/>
      <c r="N581" s="234"/>
      <c r="O581" s="235"/>
      <c r="P581" s="235"/>
      <c r="Q581" s="235"/>
      <c r="AN581" s="200"/>
      <c r="AO581" s="109" t="s">
        <v>417</v>
      </c>
    </row>
    <row r="582" spans="1:41" s="108" customFormat="1" ht="16.5" customHeight="1">
      <c r="A582" s="231"/>
      <c r="B582" s="204"/>
      <c r="C582" s="1141" t="s">
        <v>488</v>
      </c>
      <c r="D582" s="1141"/>
      <c r="E582" s="1141"/>
      <c r="F582" s="1141"/>
      <c r="G582" s="1141"/>
      <c r="H582" s="1141"/>
      <c r="I582" s="1141"/>
      <c r="J582" s="1141"/>
      <c r="K582" s="1141"/>
      <c r="L582" s="257">
        <v>628.29</v>
      </c>
      <c r="M582" s="233"/>
      <c r="N582" s="234"/>
      <c r="O582" s="235"/>
      <c r="P582" s="235"/>
      <c r="Q582" s="235"/>
      <c r="AN582" s="200"/>
      <c r="AO582" s="109" t="s">
        <v>488</v>
      </c>
    </row>
    <row r="583" spans="1:41" s="108" customFormat="1" ht="16.5" customHeight="1">
      <c r="A583" s="231"/>
      <c r="B583" s="204"/>
      <c r="C583" s="1141" t="s">
        <v>418</v>
      </c>
      <c r="D583" s="1141"/>
      <c r="E583" s="1141"/>
      <c r="F583" s="1141"/>
      <c r="G583" s="1141"/>
      <c r="H583" s="1141"/>
      <c r="I583" s="1141"/>
      <c r="J583" s="1141"/>
      <c r="K583" s="1141"/>
      <c r="L583" s="257">
        <v>199.19</v>
      </c>
      <c r="M583" s="233"/>
      <c r="N583" s="234"/>
      <c r="O583" s="235"/>
      <c r="P583" s="235"/>
      <c r="Q583" s="235"/>
      <c r="AN583" s="200"/>
      <c r="AO583" s="109" t="s">
        <v>418</v>
      </c>
    </row>
    <row r="584" spans="1:41" s="108" customFormat="1" ht="16.5" customHeight="1">
      <c r="A584" s="231"/>
      <c r="B584" s="204"/>
      <c r="C584" s="1141" t="s">
        <v>419</v>
      </c>
      <c r="D584" s="1141"/>
      <c r="E584" s="1141"/>
      <c r="F584" s="1141"/>
      <c r="G584" s="1141"/>
      <c r="H584" s="1141"/>
      <c r="I584" s="1141"/>
      <c r="J584" s="1141"/>
      <c r="K584" s="1141"/>
      <c r="L584" s="257">
        <v>26.95</v>
      </c>
      <c r="M584" s="233"/>
      <c r="N584" s="234"/>
      <c r="O584" s="235"/>
      <c r="P584" s="235"/>
      <c r="Q584" s="235"/>
      <c r="AN584" s="200"/>
      <c r="AO584" s="109" t="s">
        <v>419</v>
      </c>
    </row>
    <row r="585" spans="1:41" s="108" customFormat="1" ht="16.5" customHeight="1">
      <c r="A585" s="231"/>
      <c r="B585" s="204"/>
      <c r="C585" s="1141" t="s">
        <v>420</v>
      </c>
      <c r="D585" s="1141"/>
      <c r="E585" s="1141"/>
      <c r="F585" s="1141"/>
      <c r="G585" s="1141"/>
      <c r="H585" s="1141"/>
      <c r="I585" s="1141"/>
      <c r="J585" s="1141"/>
      <c r="K585" s="1141"/>
      <c r="L585" s="232">
        <v>19620.28</v>
      </c>
      <c r="M585" s="233"/>
      <c r="N585" s="234"/>
      <c r="O585" s="235"/>
      <c r="P585" s="235"/>
      <c r="Q585" s="235"/>
      <c r="AN585" s="200"/>
      <c r="AO585" s="109" t="s">
        <v>420</v>
      </c>
    </row>
    <row r="586" spans="1:41" s="108" customFormat="1" ht="45">
      <c r="A586" s="231"/>
      <c r="B586" s="204" t="s">
        <v>422</v>
      </c>
      <c r="C586" s="1141" t="s">
        <v>421</v>
      </c>
      <c r="D586" s="1141"/>
      <c r="E586" s="1141"/>
      <c r="F586" s="1141"/>
      <c r="G586" s="1141"/>
      <c r="H586" s="1141"/>
      <c r="I586" s="1141"/>
      <c r="J586" s="1141"/>
      <c r="K586" s="1141"/>
      <c r="L586" s="232">
        <v>21577.93</v>
      </c>
      <c r="M586" s="238">
        <v>9.3800000000000008</v>
      </c>
      <c r="N586" s="237">
        <v>202401</v>
      </c>
      <c r="O586" s="235"/>
      <c r="P586" s="235"/>
      <c r="Q586" s="235"/>
      <c r="AN586" s="200"/>
      <c r="AO586" s="109" t="s">
        <v>421</v>
      </c>
    </row>
    <row r="587" spans="1:41" s="108" customFormat="1" ht="16.5" customHeight="1">
      <c r="A587" s="231"/>
      <c r="B587" s="204"/>
      <c r="C587" s="1141" t="s">
        <v>417</v>
      </c>
      <c r="D587" s="1141"/>
      <c r="E587" s="1141"/>
      <c r="F587" s="1141"/>
      <c r="G587" s="1141"/>
      <c r="H587" s="1141"/>
      <c r="I587" s="1141"/>
      <c r="J587" s="1141"/>
      <c r="K587" s="1141"/>
      <c r="L587" s="236"/>
      <c r="M587" s="233"/>
      <c r="N587" s="234"/>
      <c r="O587" s="235"/>
      <c r="P587" s="235"/>
      <c r="Q587" s="235"/>
      <c r="AN587" s="200"/>
      <c r="AO587" s="109" t="s">
        <v>417</v>
      </c>
    </row>
    <row r="588" spans="1:41" s="108" customFormat="1" ht="16.5" customHeight="1">
      <c r="A588" s="231"/>
      <c r="B588" s="204"/>
      <c r="C588" s="1141" t="s">
        <v>489</v>
      </c>
      <c r="D588" s="1141"/>
      <c r="E588" s="1141"/>
      <c r="F588" s="1141"/>
      <c r="G588" s="1141"/>
      <c r="H588" s="1141"/>
      <c r="I588" s="1141"/>
      <c r="J588" s="1141"/>
      <c r="K588" s="1141"/>
      <c r="L588" s="257">
        <v>612.80999999999995</v>
      </c>
      <c r="M588" s="233"/>
      <c r="N588" s="234"/>
      <c r="O588" s="235"/>
      <c r="P588" s="235"/>
      <c r="Q588" s="235"/>
      <c r="AN588" s="200"/>
      <c r="AO588" s="109" t="s">
        <v>489</v>
      </c>
    </row>
    <row r="589" spans="1:41" s="108" customFormat="1" ht="16.5" customHeight="1">
      <c r="A589" s="231"/>
      <c r="B589" s="204"/>
      <c r="C589" s="1141" t="s">
        <v>490</v>
      </c>
      <c r="D589" s="1141"/>
      <c r="E589" s="1141"/>
      <c r="F589" s="1141"/>
      <c r="G589" s="1141"/>
      <c r="H589" s="1141"/>
      <c r="I589" s="1141"/>
      <c r="J589" s="1141"/>
      <c r="K589" s="1141"/>
      <c r="L589" s="257">
        <v>199.19</v>
      </c>
      <c r="M589" s="233"/>
      <c r="N589" s="234"/>
      <c r="O589" s="235"/>
      <c r="P589" s="235"/>
      <c r="Q589" s="235"/>
      <c r="AN589" s="200"/>
      <c r="AO589" s="109" t="s">
        <v>490</v>
      </c>
    </row>
    <row r="590" spans="1:41" s="108" customFormat="1" ht="16.5" customHeight="1">
      <c r="A590" s="231"/>
      <c r="B590" s="204"/>
      <c r="C590" s="1141" t="s">
        <v>491</v>
      </c>
      <c r="D590" s="1141"/>
      <c r="E590" s="1141"/>
      <c r="F590" s="1141"/>
      <c r="G590" s="1141"/>
      <c r="H590" s="1141"/>
      <c r="I590" s="1141"/>
      <c r="J590" s="1141"/>
      <c r="K590" s="1141"/>
      <c r="L590" s="257">
        <v>26.95</v>
      </c>
      <c r="M590" s="233"/>
      <c r="N590" s="234"/>
      <c r="O590" s="235"/>
      <c r="P590" s="235"/>
      <c r="Q590" s="235"/>
      <c r="AN590" s="200"/>
      <c r="AO590" s="109" t="s">
        <v>491</v>
      </c>
    </row>
    <row r="591" spans="1:41" s="108" customFormat="1" ht="16.5" customHeight="1">
      <c r="A591" s="231"/>
      <c r="B591" s="204"/>
      <c r="C591" s="1141" t="s">
        <v>492</v>
      </c>
      <c r="D591" s="1141"/>
      <c r="E591" s="1141"/>
      <c r="F591" s="1141"/>
      <c r="G591" s="1141"/>
      <c r="H591" s="1141"/>
      <c r="I591" s="1141"/>
      <c r="J591" s="1141"/>
      <c r="K591" s="1141"/>
      <c r="L591" s="232">
        <v>19618.86</v>
      </c>
      <c r="M591" s="233"/>
      <c r="N591" s="234"/>
      <c r="O591" s="235"/>
      <c r="P591" s="235"/>
      <c r="Q591" s="235"/>
      <c r="AN591" s="200"/>
      <c r="AO591" s="109" t="s">
        <v>492</v>
      </c>
    </row>
    <row r="592" spans="1:41" s="108" customFormat="1" ht="16.5" customHeight="1">
      <c r="A592" s="231"/>
      <c r="B592" s="204"/>
      <c r="C592" s="1141" t="s">
        <v>493</v>
      </c>
      <c r="D592" s="1141"/>
      <c r="E592" s="1141"/>
      <c r="F592" s="1141"/>
      <c r="G592" s="1141"/>
      <c r="H592" s="1141"/>
      <c r="I592" s="1141"/>
      <c r="J592" s="1141"/>
      <c r="K592" s="1141"/>
      <c r="L592" s="257">
        <v>722.8</v>
      </c>
      <c r="M592" s="233"/>
      <c r="N592" s="234"/>
      <c r="O592" s="235"/>
      <c r="P592" s="235"/>
      <c r="Q592" s="235"/>
      <c r="AN592" s="200"/>
      <c r="AO592" s="109" t="s">
        <v>493</v>
      </c>
    </row>
    <row r="593" spans="1:42" s="108" customFormat="1" ht="16.5" customHeight="1">
      <c r="A593" s="231"/>
      <c r="B593" s="204"/>
      <c r="C593" s="1141" t="s">
        <v>494</v>
      </c>
      <c r="D593" s="1141"/>
      <c r="E593" s="1141"/>
      <c r="F593" s="1141"/>
      <c r="G593" s="1141"/>
      <c r="H593" s="1141"/>
      <c r="I593" s="1141"/>
      <c r="J593" s="1141"/>
      <c r="K593" s="1141"/>
      <c r="L593" s="257">
        <v>424.27</v>
      </c>
      <c r="M593" s="233"/>
      <c r="N593" s="234"/>
      <c r="O593" s="235"/>
      <c r="P593" s="235"/>
      <c r="Q593" s="235"/>
      <c r="AN593" s="200"/>
      <c r="AO593" s="109" t="s">
        <v>494</v>
      </c>
    </row>
    <row r="594" spans="1:42" s="108" customFormat="1" ht="45">
      <c r="A594" s="231"/>
      <c r="B594" s="204" t="s">
        <v>422</v>
      </c>
      <c r="C594" s="1141" t="s">
        <v>910</v>
      </c>
      <c r="D594" s="1141"/>
      <c r="E594" s="1141"/>
      <c r="F594" s="1141"/>
      <c r="G594" s="1141"/>
      <c r="H594" s="1141"/>
      <c r="I594" s="1141"/>
      <c r="J594" s="1141"/>
      <c r="K594" s="1141"/>
      <c r="L594" s="257">
        <v>37.950000000000003</v>
      </c>
      <c r="M594" s="238">
        <v>9.3800000000000008</v>
      </c>
      <c r="N594" s="263">
        <v>356</v>
      </c>
      <c r="O594" s="235"/>
      <c r="P594" s="235"/>
      <c r="Q594" s="235"/>
      <c r="AN594" s="200"/>
      <c r="AO594" s="109" t="s">
        <v>910</v>
      </c>
    </row>
    <row r="595" spans="1:42" s="108" customFormat="1" ht="16.5" customHeight="1">
      <c r="A595" s="231"/>
      <c r="B595" s="204"/>
      <c r="C595" s="1141" t="s">
        <v>417</v>
      </c>
      <c r="D595" s="1141"/>
      <c r="E595" s="1141"/>
      <c r="F595" s="1141"/>
      <c r="G595" s="1141"/>
      <c r="H595" s="1141"/>
      <c r="I595" s="1141"/>
      <c r="J595" s="1141"/>
      <c r="K595" s="1141"/>
      <c r="L595" s="236"/>
      <c r="M595" s="233"/>
      <c r="N595" s="234"/>
      <c r="O595" s="235"/>
      <c r="P595" s="235"/>
      <c r="Q595" s="235"/>
      <c r="AN595" s="200"/>
      <c r="AO595" s="109" t="s">
        <v>417</v>
      </c>
    </row>
    <row r="596" spans="1:42" s="108" customFormat="1" ht="16.5" customHeight="1">
      <c r="A596" s="231"/>
      <c r="B596" s="204"/>
      <c r="C596" s="1141" t="s">
        <v>489</v>
      </c>
      <c r="D596" s="1141"/>
      <c r="E596" s="1141"/>
      <c r="F596" s="1141"/>
      <c r="G596" s="1141"/>
      <c r="H596" s="1141"/>
      <c r="I596" s="1141"/>
      <c r="J596" s="1141"/>
      <c r="K596" s="1141"/>
      <c r="L596" s="257">
        <v>15.48</v>
      </c>
      <c r="M596" s="233"/>
      <c r="N596" s="234"/>
      <c r="O596" s="235"/>
      <c r="P596" s="235"/>
      <c r="Q596" s="235"/>
      <c r="AN596" s="200"/>
      <c r="AO596" s="109" t="s">
        <v>489</v>
      </c>
    </row>
    <row r="597" spans="1:42" s="108" customFormat="1" ht="16.5" customHeight="1">
      <c r="A597" s="231"/>
      <c r="B597" s="204"/>
      <c r="C597" s="1141" t="s">
        <v>492</v>
      </c>
      <c r="D597" s="1141"/>
      <c r="E597" s="1141"/>
      <c r="F597" s="1141"/>
      <c r="G597" s="1141"/>
      <c r="H597" s="1141"/>
      <c r="I597" s="1141"/>
      <c r="J597" s="1141"/>
      <c r="K597" s="1141"/>
      <c r="L597" s="257">
        <v>1.42</v>
      </c>
      <c r="M597" s="233"/>
      <c r="N597" s="234"/>
      <c r="O597" s="235"/>
      <c r="P597" s="235"/>
      <c r="Q597" s="235"/>
      <c r="AN597" s="200"/>
      <c r="AO597" s="109" t="s">
        <v>492</v>
      </c>
    </row>
    <row r="598" spans="1:42" s="108" customFormat="1" ht="16.5" customHeight="1">
      <c r="A598" s="231"/>
      <c r="B598" s="204"/>
      <c r="C598" s="1141" t="s">
        <v>493</v>
      </c>
      <c r="D598" s="1141"/>
      <c r="E598" s="1141"/>
      <c r="F598" s="1141"/>
      <c r="G598" s="1141"/>
      <c r="H598" s="1141"/>
      <c r="I598" s="1141"/>
      <c r="J598" s="1141"/>
      <c r="K598" s="1141"/>
      <c r="L598" s="257">
        <v>13.93</v>
      </c>
      <c r="M598" s="233"/>
      <c r="N598" s="234"/>
      <c r="O598" s="235"/>
      <c r="P598" s="235"/>
      <c r="Q598" s="235"/>
      <c r="AN598" s="200"/>
      <c r="AO598" s="109" t="s">
        <v>493</v>
      </c>
    </row>
    <row r="599" spans="1:42" s="108" customFormat="1" ht="16.5" customHeight="1">
      <c r="A599" s="231"/>
      <c r="B599" s="204"/>
      <c r="C599" s="1141" t="s">
        <v>494</v>
      </c>
      <c r="D599" s="1141"/>
      <c r="E599" s="1141"/>
      <c r="F599" s="1141"/>
      <c r="G599" s="1141"/>
      <c r="H599" s="1141"/>
      <c r="I599" s="1141"/>
      <c r="J599" s="1141"/>
      <c r="K599" s="1141"/>
      <c r="L599" s="257">
        <v>7.12</v>
      </c>
      <c r="M599" s="233"/>
      <c r="N599" s="234"/>
      <c r="O599" s="235"/>
      <c r="P599" s="235"/>
      <c r="Q599" s="235"/>
      <c r="AN599" s="200"/>
      <c r="AO599" s="109" t="s">
        <v>494</v>
      </c>
    </row>
    <row r="600" spans="1:42" s="108" customFormat="1" ht="16.5" customHeight="1">
      <c r="A600" s="231"/>
      <c r="B600" s="204"/>
      <c r="C600" s="1141" t="s">
        <v>1100</v>
      </c>
      <c r="D600" s="1141"/>
      <c r="E600" s="1141"/>
      <c r="F600" s="1141"/>
      <c r="G600" s="1141"/>
      <c r="H600" s="1141"/>
      <c r="I600" s="1141"/>
      <c r="J600" s="1141"/>
      <c r="K600" s="1141"/>
      <c r="L600" s="232">
        <v>17418.45</v>
      </c>
      <c r="M600" s="233"/>
      <c r="N600" s="237">
        <v>86396</v>
      </c>
      <c r="O600" s="235"/>
      <c r="P600" s="235"/>
      <c r="Q600" s="235"/>
      <c r="AN600" s="200"/>
      <c r="AO600" s="109" t="s">
        <v>1100</v>
      </c>
    </row>
    <row r="601" spans="1:42" s="108" customFormat="1" ht="78.75">
      <c r="A601" s="231"/>
      <c r="B601" s="204" t="s">
        <v>1230</v>
      </c>
      <c r="C601" s="1141" t="s">
        <v>1102</v>
      </c>
      <c r="D601" s="1141"/>
      <c r="E601" s="1141"/>
      <c r="F601" s="1141"/>
      <c r="G601" s="1141"/>
      <c r="H601" s="1141"/>
      <c r="I601" s="1141"/>
      <c r="J601" s="1141"/>
      <c r="K601" s="1141"/>
      <c r="L601" s="232">
        <v>17418.45</v>
      </c>
      <c r="M601" s="238">
        <v>4.96</v>
      </c>
      <c r="N601" s="237">
        <v>86396</v>
      </c>
      <c r="O601" s="235"/>
      <c r="P601" s="235"/>
      <c r="Q601" s="235"/>
      <c r="AN601" s="200"/>
      <c r="AO601" s="109" t="s">
        <v>1102</v>
      </c>
    </row>
    <row r="602" spans="1:42" s="108" customFormat="1" ht="16.5" customHeight="1">
      <c r="A602" s="231"/>
      <c r="B602" s="204"/>
      <c r="C602" s="1141" t="s">
        <v>431</v>
      </c>
      <c r="D602" s="1141"/>
      <c r="E602" s="1141"/>
      <c r="F602" s="1141"/>
      <c r="G602" s="1141"/>
      <c r="H602" s="1141"/>
      <c r="I602" s="1141"/>
      <c r="J602" s="1141"/>
      <c r="K602" s="1141"/>
      <c r="L602" s="257">
        <v>655.24</v>
      </c>
      <c r="M602" s="233"/>
      <c r="N602" s="234"/>
      <c r="O602" s="235"/>
      <c r="P602" s="235"/>
      <c r="Q602" s="235"/>
      <c r="AN602" s="200"/>
      <c r="AO602" s="109" t="s">
        <v>431</v>
      </c>
    </row>
    <row r="603" spans="1:42" s="108" customFormat="1" ht="16.5" customHeight="1">
      <c r="A603" s="231"/>
      <c r="B603" s="204"/>
      <c r="C603" s="1141" t="s">
        <v>432</v>
      </c>
      <c r="D603" s="1141"/>
      <c r="E603" s="1141"/>
      <c r="F603" s="1141"/>
      <c r="G603" s="1141"/>
      <c r="H603" s="1141"/>
      <c r="I603" s="1141"/>
      <c r="J603" s="1141"/>
      <c r="K603" s="1141"/>
      <c r="L603" s="257">
        <v>736.73</v>
      </c>
      <c r="M603" s="233"/>
      <c r="N603" s="234"/>
      <c r="O603" s="235"/>
      <c r="P603" s="235"/>
      <c r="Q603" s="235"/>
      <c r="AN603" s="200"/>
      <c r="AO603" s="109" t="s">
        <v>432</v>
      </c>
    </row>
    <row r="604" spans="1:42" s="108" customFormat="1" ht="16.5" customHeight="1">
      <c r="A604" s="231"/>
      <c r="B604" s="204"/>
      <c r="C604" s="1141" t="s">
        <v>433</v>
      </c>
      <c r="D604" s="1141"/>
      <c r="E604" s="1141"/>
      <c r="F604" s="1141"/>
      <c r="G604" s="1141"/>
      <c r="H604" s="1141"/>
      <c r="I604" s="1141"/>
      <c r="J604" s="1141"/>
      <c r="K604" s="1141"/>
      <c r="L604" s="257">
        <v>431.39</v>
      </c>
      <c r="M604" s="233"/>
      <c r="N604" s="234"/>
      <c r="O604" s="235"/>
      <c r="P604" s="235"/>
      <c r="Q604" s="235"/>
      <c r="AN604" s="200"/>
      <c r="AO604" s="109" t="s">
        <v>433</v>
      </c>
    </row>
    <row r="605" spans="1:42" s="108" customFormat="1" ht="16.5" customHeight="1">
      <c r="A605" s="231"/>
      <c r="B605" s="226"/>
      <c r="C605" s="1142" t="s">
        <v>434</v>
      </c>
      <c r="D605" s="1142"/>
      <c r="E605" s="1142"/>
      <c r="F605" s="1142"/>
      <c r="G605" s="1142"/>
      <c r="H605" s="1142"/>
      <c r="I605" s="1142"/>
      <c r="J605" s="1142"/>
      <c r="K605" s="1142"/>
      <c r="L605" s="239">
        <v>39034.33</v>
      </c>
      <c r="M605" s="240"/>
      <c r="N605" s="241">
        <v>289153</v>
      </c>
      <c r="O605" s="235"/>
      <c r="P605" s="235"/>
      <c r="Q605" s="235"/>
      <c r="AN605" s="200"/>
      <c r="AP605" s="200" t="s">
        <v>434</v>
      </c>
    </row>
    <row r="606" spans="1:42" s="108" customFormat="1" ht="16.5" customHeight="1">
      <c r="A606" s="231"/>
      <c r="B606" s="204"/>
      <c r="C606" s="1141" t="s">
        <v>417</v>
      </c>
      <c r="D606" s="1141"/>
      <c r="E606" s="1141"/>
      <c r="F606" s="1141"/>
      <c r="G606" s="1141"/>
      <c r="H606" s="1141"/>
      <c r="I606" s="1141"/>
      <c r="J606" s="1141"/>
      <c r="K606" s="1141"/>
      <c r="L606" s="236"/>
      <c r="M606" s="233"/>
      <c r="N606" s="234"/>
      <c r="O606" s="235"/>
      <c r="P606" s="235"/>
      <c r="Q606" s="235"/>
      <c r="AN606" s="200"/>
      <c r="AO606" s="109" t="s">
        <v>417</v>
      </c>
      <c r="AP606" s="200"/>
    </row>
    <row r="607" spans="1:42" s="108" customFormat="1" ht="16.5" customHeight="1">
      <c r="A607" s="231"/>
      <c r="B607" s="204"/>
      <c r="C607" s="1141" t="s">
        <v>1204</v>
      </c>
      <c r="D607" s="1141"/>
      <c r="E607" s="1141"/>
      <c r="F607" s="1141"/>
      <c r="G607" s="1141"/>
      <c r="H607" s="1141"/>
      <c r="I607" s="1141"/>
      <c r="J607" s="1141"/>
      <c r="K607" s="1141"/>
      <c r="L607" s="236"/>
      <c r="M607" s="233"/>
      <c r="N607" s="237">
        <v>78867</v>
      </c>
      <c r="O607" s="235"/>
      <c r="P607" s="235"/>
      <c r="Q607" s="235"/>
      <c r="AN607" s="200"/>
      <c r="AO607" s="109" t="s">
        <v>1204</v>
      </c>
      <c r="AP607" s="200"/>
    </row>
    <row r="608" spans="1:42" s="108" customFormat="1" ht="1.5" customHeight="1">
      <c r="B608" s="226"/>
      <c r="C608" s="217"/>
      <c r="D608" s="217"/>
      <c r="E608" s="217"/>
      <c r="F608" s="217"/>
      <c r="G608" s="217"/>
      <c r="H608" s="217"/>
      <c r="I608" s="217"/>
      <c r="J608" s="217"/>
      <c r="K608" s="217"/>
      <c r="L608" s="239"/>
      <c r="M608" s="242"/>
      <c r="N608" s="243"/>
    </row>
    <row r="609" spans="1:43" ht="53.25" customHeight="1">
      <c r="A609" s="244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R609" s="108"/>
      <c r="S609" s="108"/>
      <c r="T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</row>
    <row r="610" spans="1:43" ht="12.75" customHeight="1">
      <c r="A610" s="177"/>
      <c r="B610" s="236" t="s">
        <v>329</v>
      </c>
      <c r="C610" s="1143" t="s">
        <v>435</v>
      </c>
      <c r="D610" s="1143"/>
      <c r="E610" s="1143"/>
      <c r="F610" s="1143"/>
      <c r="G610" s="1143"/>
      <c r="H610" s="1143"/>
      <c r="I610" s="1143"/>
      <c r="J610" s="1143"/>
      <c r="K610" s="1143"/>
      <c r="L610" s="1143"/>
      <c r="R610" s="108"/>
      <c r="S610" s="108"/>
      <c r="T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</row>
    <row r="611" spans="1:43" ht="13.5" customHeight="1">
      <c r="A611" s="177"/>
      <c r="B611" s="169"/>
      <c r="C611" s="1144" t="s">
        <v>157</v>
      </c>
      <c r="D611" s="1144"/>
      <c r="E611" s="1144"/>
      <c r="F611" s="1144"/>
      <c r="G611" s="1144"/>
      <c r="H611" s="1144"/>
      <c r="I611" s="1144"/>
      <c r="J611" s="1144"/>
      <c r="K611" s="1144"/>
      <c r="L611" s="1144"/>
      <c r="R611" s="108"/>
      <c r="S611" s="108"/>
      <c r="T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</row>
    <row r="612" spans="1:43" ht="13.5" customHeight="1">
      <c r="A612" s="177"/>
      <c r="B612" s="236" t="s">
        <v>331</v>
      </c>
      <c r="C612" s="1143" t="s">
        <v>436</v>
      </c>
      <c r="D612" s="1143"/>
      <c r="E612" s="1143"/>
      <c r="F612" s="1143"/>
      <c r="G612" s="1143"/>
      <c r="H612" s="1143"/>
      <c r="I612" s="1143"/>
      <c r="J612" s="1143"/>
      <c r="K612" s="1143"/>
      <c r="L612" s="1143"/>
      <c r="R612" s="108"/>
      <c r="S612" s="108"/>
      <c r="T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</row>
    <row r="613" spans="1:43" ht="13.5" customHeight="1">
      <c r="A613" s="177"/>
      <c r="C613" s="1144" t="s">
        <v>157</v>
      </c>
      <c r="D613" s="1144"/>
      <c r="E613" s="1144"/>
      <c r="F613" s="1144"/>
      <c r="G613" s="1144"/>
      <c r="H613" s="1144"/>
      <c r="I613" s="1144"/>
      <c r="J613" s="1144"/>
      <c r="K613" s="1144"/>
      <c r="L613" s="1144"/>
      <c r="R613" s="108"/>
      <c r="S613" s="108"/>
      <c r="T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</row>
    <row r="615" spans="1:43" ht="11.25">
      <c r="A615" s="1140"/>
      <c r="B615" s="1140"/>
      <c r="C615" s="1140"/>
      <c r="D615" s="1140"/>
      <c r="E615" s="1140"/>
      <c r="F615" s="1140"/>
      <c r="G615" s="1140"/>
      <c r="H615" s="1140"/>
      <c r="I615" s="1140"/>
      <c r="J615" s="1140"/>
      <c r="K615" s="1140"/>
      <c r="L615" s="1140"/>
      <c r="M615" s="1140"/>
      <c r="N615" s="1140"/>
      <c r="R615" s="108"/>
      <c r="S615" s="108"/>
      <c r="T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9" t="s">
        <v>149</v>
      </c>
    </row>
    <row r="616" spans="1:43" ht="11.25">
      <c r="B616" s="246"/>
      <c r="D616" s="246"/>
      <c r="F616" s="246"/>
      <c r="R616" s="108"/>
      <c r="S616" s="108"/>
      <c r="T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</row>
    <row r="620" spans="1:43" ht="11.25">
      <c r="R620" s="108"/>
      <c r="S620" s="108"/>
      <c r="T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</row>
    <row r="637" s="108" customFormat="1" ht="11.25"/>
    <row r="640" s="108" customFormat="1" ht="11.25"/>
    <row r="693" s="108" customFormat="1" ht="11.25"/>
    <row r="694" s="108" customFormat="1" ht="11.25"/>
    <row r="697" s="108" customFormat="1" ht="11.25"/>
    <row r="714" s="108" customFormat="1" ht="11.25"/>
    <row r="715" s="108" customFormat="1" ht="11.25"/>
    <row r="727" s="108" customFormat="1" ht="11.25"/>
    <row r="741" s="108" customFormat="1" ht="11.25"/>
  </sheetData>
  <mergeCells count="597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E37"/>
    <mergeCell ref="C50:E50"/>
    <mergeCell ref="C51:E51"/>
    <mergeCell ref="C52:N52"/>
    <mergeCell ref="C53:E53"/>
    <mergeCell ref="C54:E54"/>
    <mergeCell ref="C55:N55"/>
    <mergeCell ref="C44:E44"/>
    <mergeCell ref="C45:E45"/>
    <mergeCell ref="C46:E46"/>
    <mergeCell ref="C47:E47"/>
    <mergeCell ref="C48:E48"/>
    <mergeCell ref="C49:N49"/>
    <mergeCell ref="C62:E62"/>
    <mergeCell ref="C63:E63"/>
    <mergeCell ref="C64:E64"/>
    <mergeCell ref="C65:E65"/>
    <mergeCell ref="C66:E66"/>
    <mergeCell ref="C67:E67"/>
    <mergeCell ref="C56:N56"/>
    <mergeCell ref="C57:E57"/>
    <mergeCell ref="C58:E58"/>
    <mergeCell ref="C59:E59"/>
    <mergeCell ref="C60:E60"/>
    <mergeCell ref="C61:E61"/>
    <mergeCell ref="C74:E74"/>
    <mergeCell ref="C75:N75"/>
    <mergeCell ref="C76:E76"/>
    <mergeCell ref="C77:E77"/>
    <mergeCell ref="C78:N78"/>
    <mergeCell ref="C79:E79"/>
    <mergeCell ref="C68:E68"/>
    <mergeCell ref="C69:N69"/>
    <mergeCell ref="C70:E70"/>
    <mergeCell ref="C71:E71"/>
    <mergeCell ref="C72:N72"/>
    <mergeCell ref="C73:E73"/>
    <mergeCell ref="C86:E86"/>
    <mergeCell ref="C87:E87"/>
    <mergeCell ref="C88:N88"/>
    <mergeCell ref="C89:N89"/>
    <mergeCell ref="C90:E90"/>
    <mergeCell ref="C91:E91"/>
    <mergeCell ref="C80:E80"/>
    <mergeCell ref="C81:N81"/>
    <mergeCell ref="C82:E82"/>
    <mergeCell ref="C83:E83"/>
    <mergeCell ref="C84:N84"/>
    <mergeCell ref="C85:N85"/>
    <mergeCell ref="C98:E98"/>
    <mergeCell ref="C99:E99"/>
    <mergeCell ref="C100:E100"/>
    <mergeCell ref="C101:E101"/>
    <mergeCell ref="C102:N102"/>
    <mergeCell ref="C103:E103"/>
    <mergeCell ref="C92:E92"/>
    <mergeCell ref="C93:E93"/>
    <mergeCell ref="C94:E94"/>
    <mergeCell ref="C95:E95"/>
    <mergeCell ref="C96:E96"/>
    <mergeCell ref="C97:E97"/>
    <mergeCell ref="C110:E110"/>
    <mergeCell ref="C111:N111"/>
    <mergeCell ref="C112:E112"/>
    <mergeCell ref="C113:E113"/>
    <mergeCell ref="C114:N114"/>
    <mergeCell ref="C115:E115"/>
    <mergeCell ref="C104:E104"/>
    <mergeCell ref="C105:N105"/>
    <mergeCell ref="C106:E106"/>
    <mergeCell ref="C107:E107"/>
    <mergeCell ref="C108:N108"/>
    <mergeCell ref="C109:E109"/>
    <mergeCell ref="C122:E122"/>
    <mergeCell ref="C123:N123"/>
    <mergeCell ref="C124:N124"/>
    <mergeCell ref="C125:E125"/>
    <mergeCell ref="C126:E126"/>
    <mergeCell ref="C127:E127"/>
    <mergeCell ref="C116:E116"/>
    <mergeCell ref="C117:N117"/>
    <mergeCell ref="C118:E118"/>
    <mergeCell ref="C119:E119"/>
    <mergeCell ref="C120:N120"/>
    <mergeCell ref="C121:E121"/>
    <mergeCell ref="C134:E134"/>
    <mergeCell ref="C135:E135"/>
    <mergeCell ref="C136:E136"/>
    <mergeCell ref="C137:N137"/>
    <mergeCell ref="C138:E138"/>
    <mergeCell ref="C139:E139"/>
    <mergeCell ref="C128:E128"/>
    <mergeCell ref="C129:E129"/>
    <mergeCell ref="C130:E130"/>
    <mergeCell ref="C131:E131"/>
    <mergeCell ref="C132:E132"/>
    <mergeCell ref="C133:E133"/>
    <mergeCell ref="C146:N146"/>
    <mergeCell ref="C147:E147"/>
    <mergeCell ref="C148:E148"/>
    <mergeCell ref="C149:N149"/>
    <mergeCell ref="C150:E150"/>
    <mergeCell ref="C151:E151"/>
    <mergeCell ref="C140:N140"/>
    <mergeCell ref="C141:E141"/>
    <mergeCell ref="C142:E142"/>
    <mergeCell ref="C143:N143"/>
    <mergeCell ref="C144:E144"/>
    <mergeCell ref="C145:E145"/>
    <mergeCell ref="C158:N158"/>
    <mergeCell ref="C159:E159"/>
    <mergeCell ref="C160:E160"/>
    <mergeCell ref="C161:N161"/>
    <mergeCell ref="C162:N162"/>
    <mergeCell ref="C163:E163"/>
    <mergeCell ref="C152:N152"/>
    <mergeCell ref="C153:E153"/>
    <mergeCell ref="C154:E154"/>
    <mergeCell ref="C155:N155"/>
    <mergeCell ref="C156:E156"/>
    <mergeCell ref="C157:E157"/>
    <mergeCell ref="C170:E170"/>
    <mergeCell ref="C171:E171"/>
    <mergeCell ref="C172:E172"/>
    <mergeCell ref="C173:E173"/>
    <mergeCell ref="C174:E174"/>
    <mergeCell ref="C175:N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N184"/>
    <mergeCell ref="C185:E185"/>
    <mergeCell ref="C186:E186"/>
    <mergeCell ref="C187:N187"/>
    <mergeCell ref="C176:E176"/>
    <mergeCell ref="C177:E177"/>
    <mergeCell ref="C178:N178"/>
    <mergeCell ref="C179:E179"/>
    <mergeCell ref="C180:E180"/>
    <mergeCell ref="C181:N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N190"/>
    <mergeCell ref="C191:N191"/>
    <mergeCell ref="C192:E192"/>
    <mergeCell ref="C193:E193"/>
    <mergeCell ref="C206:E206"/>
    <mergeCell ref="C207:N207"/>
    <mergeCell ref="C208:E208"/>
    <mergeCell ref="C209:E209"/>
    <mergeCell ref="C210:N210"/>
    <mergeCell ref="C211:E211"/>
    <mergeCell ref="C200:E200"/>
    <mergeCell ref="C201:E201"/>
    <mergeCell ref="C202:E202"/>
    <mergeCell ref="C203:E203"/>
    <mergeCell ref="C204:N204"/>
    <mergeCell ref="C205:E205"/>
    <mergeCell ref="C218:E218"/>
    <mergeCell ref="C219:N219"/>
    <mergeCell ref="C220:E220"/>
    <mergeCell ref="C221:E221"/>
    <mergeCell ref="C222:N222"/>
    <mergeCell ref="C223:E223"/>
    <mergeCell ref="C212:E212"/>
    <mergeCell ref="C213:N213"/>
    <mergeCell ref="C214:E214"/>
    <mergeCell ref="C215:E215"/>
    <mergeCell ref="C216:N216"/>
    <mergeCell ref="C217:E217"/>
    <mergeCell ref="C230:E230"/>
    <mergeCell ref="C231:E231"/>
    <mergeCell ref="C232:N232"/>
    <mergeCell ref="C233:E233"/>
    <mergeCell ref="C234:E234"/>
    <mergeCell ref="C235:N235"/>
    <mergeCell ref="C224:E224"/>
    <mergeCell ref="C225:E225"/>
    <mergeCell ref="C226:E226"/>
    <mergeCell ref="C227:E227"/>
    <mergeCell ref="C228:E228"/>
    <mergeCell ref="C229:E229"/>
    <mergeCell ref="C242:N242"/>
    <mergeCell ref="C243:N243"/>
    <mergeCell ref="C244:E244"/>
    <mergeCell ref="C245:E245"/>
    <mergeCell ref="C246:N246"/>
    <mergeCell ref="C247:N247"/>
    <mergeCell ref="C236:N236"/>
    <mergeCell ref="C237:E237"/>
    <mergeCell ref="C238:E238"/>
    <mergeCell ref="C239:N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N250"/>
    <mergeCell ref="C251:N251"/>
    <mergeCell ref="C252:E252"/>
    <mergeCell ref="C253:E253"/>
    <mergeCell ref="C266:E266"/>
    <mergeCell ref="C267:E267"/>
    <mergeCell ref="C268:N268"/>
    <mergeCell ref="C269:N269"/>
    <mergeCell ref="C270:E270"/>
    <mergeCell ref="C271:E271"/>
    <mergeCell ref="C260:E260"/>
    <mergeCell ref="C261:E261"/>
    <mergeCell ref="C262:E262"/>
    <mergeCell ref="C263:E263"/>
    <mergeCell ref="C264:N264"/>
    <mergeCell ref="C265:N265"/>
    <mergeCell ref="C278:E278"/>
    <mergeCell ref="C279:E279"/>
    <mergeCell ref="C280:N280"/>
    <mergeCell ref="C281:E281"/>
    <mergeCell ref="C282:E282"/>
    <mergeCell ref="C283:E283"/>
    <mergeCell ref="C272:N272"/>
    <mergeCell ref="C273:N273"/>
    <mergeCell ref="C274:E274"/>
    <mergeCell ref="C275:E275"/>
    <mergeCell ref="C276:N276"/>
    <mergeCell ref="C277:N277"/>
    <mergeCell ref="C290:N290"/>
    <mergeCell ref="C291:N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N304"/>
    <mergeCell ref="C305:N305"/>
    <mergeCell ref="C306:E306"/>
    <mergeCell ref="C307:E307"/>
    <mergeCell ref="C296:E296"/>
    <mergeCell ref="C297:E297"/>
    <mergeCell ref="C298:E298"/>
    <mergeCell ref="C299:E299"/>
    <mergeCell ref="C300:E300"/>
    <mergeCell ref="C301:N301"/>
    <mergeCell ref="C314:E314"/>
    <mergeCell ref="C315:E315"/>
    <mergeCell ref="C316:E316"/>
    <mergeCell ref="C317:E317"/>
    <mergeCell ref="C318:N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N330"/>
    <mergeCell ref="C331:E331"/>
    <mergeCell ref="C320:E320"/>
    <mergeCell ref="C321:E321"/>
    <mergeCell ref="C322:E322"/>
    <mergeCell ref="C323:E323"/>
    <mergeCell ref="C324:E324"/>
    <mergeCell ref="C325:E325"/>
    <mergeCell ref="C339:K339"/>
    <mergeCell ref="C340:K340"/>
    <mergeCell ref="C341:K341"/>
    <mergeCell ref="C342:K342"/>
    <mergeCell ref="C343:K343"/>
    <mergeCell ref="C344:K344"/>
    <mergeCell ref="C332:E332"/>
    <mergeCell ref="C333:N333"/>
    <mergeCell ref="C334:E334"/>
    <mergeCell ref="C336:K336"/>
    <mergeCell ref="C337:K337"/>
    <mergeCell ref="C338:K338"/>
    <mergeCell ref="C351:K351"/>
    <mergeCell ref="C352:K352"/>
    <mergeCell ref="C353:K353"/>
    <mergeCell ref="C354:K354"/>
    <mergeCell ref="C355:K355"/>
    <mergeCell ref="C356:K356"/>
    <mergeCell ref="C345:K345"/>
    <mergeCell ref="C346:K346"/>
    <mergeCell ref="C347:K347"/>
    <mergeCell ref="C348:K348"/>
    <mergeCell ref="C349:K349"/>
    <mergeCell ref="C350:K350"/>
    <mergeCell ref="A363:N363"/>
    <mergeCell ref="C364:E364"/>
    <mergeCell ref="C365:N365"/>
    <mergeCell ref="C366:N366"/>
    <mergeCell ref="C367:E367"/>
    <mergeCell ref="C368:E368"/>
    <mergeCell ref="C357:K357"/>
    <mergeCell ref="C358:K358"/>
    <mergeCell ref="C359:K359"/>
    <mergeCell ref="C360:K360"/>
    <mergeCell ref="C361:K361"/>
    <mergeCell ref="C362:K362"/>
    <mergeCell ref="C375:E375"/>
    <mergeCell ref="C376:E376"/>
    <mergeCell ref="C377:E377"/>
    <mergeCell ref="C378:E378"/>
    <mergeCell ref="C379:N379"/>
    <mergeCell ref="C380:E380"/>
    <mergeCell ref="C369:E369"/>
    <mergeCell ref="C370:E370"/>
    <mergeCell ref="C371:E371"/>
    <mergeCell ref="C372:E372"/>
    <mergeCell ref="C373:E373"/>
    <mergeCell ref="C374:E374"/>
    <mergeCell ref="C387:E387"/>
    <mergeCell ref="C388:N388"/>
    <mergeCell ref="C389:E389"/>
    <mergeCell ref="C390:E390"/>
    <mergeCell ref="C391:N391"/>
    <mergeCell ref="C392:E392"/>
    <mergeCell ref="C381:E381"/>
    <mergeCell ref="C382:N382"/>
    <mergeCell ref="C383:E383"/>
    <mergeCell ref="C384:E384"/>
    <mergeCell ref="C385:N385"/>
    <mergeCell ref="C386:E386"/>
    <mergeCell ref="C399:E399"/>
    <mergeCell ref="C400:E400"/>
    <mergeCell ref="C401:E401"/>
    <mergeCell ref="C402:E402"/>
    <mergeCell ref="C403:E403"/>
    <mergeCell ref="C404:E404"/>
    <mergeCell ref="C393:E393"/>
    <mergeCell ref="C394:N394"/>
    <mergeCell ref="C395:N395"/>
    <mergeCell ref="C396:E396"/>
    <mergeCell ref="C397:E397"/>
    <mergeCell ref="C398:E398"/>
    <mergeCell ref="C411:N411"/>
    <mergeCell ref="C412:E412"/>
    <mergeCell ref="C413:E413"/>
    <mergeCell ref="C414:N414"/>
    <mergeCell ref="C415:E415"/>
    <mergeCell ref="C416:E416"/>
    <mergeCell ref="C405:E405"/>
    <mergeCell ref="C406:E406"/>
    <mergeCell ref="C407:E407"/>
    <mergeCell ref="C408:N408"/>
    <mergeCell ref="C409:E409"/>
    <mergeCell ref="C410:E410"/>
    <mergeCell ref="C423:E423"/>
    <mergeCell ref="C424:E424"/>
    <mergeCell ref="C425:E425"/>
    <mergeCell ref="C426:E426"/>
    <mergeCell ref="C427:E427"/>
    <mergeCell ref="C428:E428"/>
    <mergeCell ref="C417:N417"/>
    <mergeCell ref="C418:E418"/>
    <mergeCell ref="C419:E419"/>
    <mergeCell ref="C420:N420"/>
    <mergeCell ref="C421:N421"/>
    <mergeCell ref="C422:E422"/>
    <mergeCell ref="C435:E435"/>
    <mergeCell ref="C436:E436"/>
    <mergeCell ref="C437:N437"/>
    <mergeCell ref="C438:E438"/>
    <mergeCell ref="C439:E439"/>
    <mergeCell ref="C440:N440"/>
    <mergeCell ref="C429:E429"/>
    <mergeCell ref="C430:E430"/>
    <mergeCell ref="C431:E431"/>
    <mergeCell ref="C432:E432"/>
    <mergeCell ref="C433:E433"/>
    <mergeCell ref="C434:N434"/>
    <mergeCell ref="C447:E447"/>
    <mergeCell ref="C448:E448"/>
    <mergeCell ref="C449:N449"/>
    <mergeCell ref="C450:N450"/>
    <mergeCell ref="C451:E451"/>
    <mergeCell ref="C452:E452"/>
    <mergeCell ref="C441:E441"/>
    <mergeCell ref="C442:E442"/>
    <mergeCell ref="C443:N443"/>
    <mergeCell ref="C444:E444"/>
    <mergeCell ref="C445:E445"/>
    <mergeCell ref="C446:N446"/>
    <mergeCell ref="C459:E459"/>
    <mergeCell ref="C460:E460"/>
    <mergeCell ref="C461:E461"/>
    <mergeCell ref="C462:E462"/>
    <mergeCell ref="C463:E463"/>
    <mergeCell ref="C464:E464"/>
    <mergeCell ref="C453:N453"/>
    <mergeCell ref="C454:N454"/>
    <mergeCell ref="C455:E455"/>
    <mergeCell ref="C456:E456"/>
    <mergeCell ref="C457:N457"/>
    <mergeCell ref="C458:N458"/>
    <mergeCell ref="C471:N471"/>
    <mergeCell ref="C472:N472"/>
    <mergeCell ref="C473:E473"/>
    <mergeCell ref="C474:E474"/>
    <mergeCell ref="C475:N475"/>
    <mergeCell ref="C476:N476"/>
    <mergeCell ref="C465:E465"/>
    <mergeCell ref="C466:E466"/>
    <mergeCell ref="C467:E467"/>
    <mergeCell ref="C468:E468"/>
    <mergeCell ref="C469:E469"/>
    <mergeCell ref="C470:E470"/>
    <mergeCell ref="C483:N483"/>
    <mergeCell ref="C484:N484"/>
    <mergeCell ref="C485:E485"/>
    <mergeCell ref="C486:E486"/>
    <mergeCell ref="C487:E487"/>
    <mergeCell ref="C488:E488"/>
    <mergeCell ref="C477:E477"/>
    <mergeCell ref="C478:E478"/>
    <mergeCell ref="C479:N479"/>
    <mergeCell ref="C480:N480"/>
    <mergeCell ref="C481:E481"/>
    <mergeCell ref="C482:E482"/>
    <mergeCell ref="C495:N495"/>
    <mergeCell ref="C496:E496"/>
    <mergeCell ref="C497:E497"/>
    <mergeCell ref="C498:N498"/>
    <mergeCell ref="C499:E499"/>
    <mergeCell ref="C500:E500"/>
    <mergeCell ref="C489:E489"/>
    <mergeCell ref="C490:E490"/>
    <mergeCell ref="C491:E491"/>
    <mergeCell ref="C492:E492"/>
    <mergeCell ref="C493:E493"/>
    <mergeCell ref="C494:N494"/>
    <mergeCell ref="C507:N507"/>
    <mergeCell ref="C508:E508"/>
    <mergeCell ref="C509:E509"/>
    <mergeCell ref="C510:E510"/>
    <mergeCell ref="C511:E511"/>
    <mergeCell ref="C512:E512"/>
    <mergeCell ref="C501:N501"/>
    <mergeCell ref="C502:E502"/>
    <mergeCell ref="C503:E503"/>
    <mergeCell ref="C504:N504"/>
    <mergeCell ref="C505:E505"/>
    <mergeCell ref="C506:E506"/>
    <mergeCell ref="C519:E519"/>
    <mergeCell ref="C520:N520"/>
    <mergeCell ref="C521:E521"/>
    <mergeCell ref="C522:E522"/>
    <mergeCell ref="C523:E523"/>
    <mergeCell ref="C524:E524"/>
    <mergeCell ref="C513:E513"/>
    <mergeCell ref="C514:E514"/>
    <mergeCell ref="C515:E515"/>
    <mergeCell ref="C516:E516"/>
    <mergeCell ref="C517:N517"/>
    <mergeCell ref="C518:E518"/>
    <mergeCell ref="C531:E531"/>
    <mergeCell ref="C533:K533"/>
    <mergeCell ref="C534:K534"/>
    <mergeCell ref="C535:K535"/>
    <mergeCell ref="C536:K536"/>
    <mergeCell ref="C537:K537"/>
    <mergeCell ref="C525:E525"/>
    <mergeCell ref="C526:E526"/>
    <mergeCell ref="C527:E527"/>
    <mergeCell ref="C528:E528"/>
    <mergeCell ref="C529:E529"/>
    <mergeCell ref="C530:N530"/>
    <mergeCell ref="C544:K544"/>
    <mergeCell ref="C545:K545"/>
    <mergeCell ref="C546:K546"/>
    <mergeCell ref="C547:K547"/>
    <mergeCell ref="C548:K548"/>
    <mergeCell ref="C549:K549"/>
    <mergeCell ref="C538:K538"/>
    <mergeCell ref="C539:K539"/>
    <mergeCell ref="C540:K540"/>
    <mergeCell ref="C541:K541"/>
    <mergeCell ref="C542:K542"/>
    <mergeCell ref="C543:K543"/>
    <mergeCell ref="A556:N556"/>
    <mergeCell ref="A557:N557"/>
    <mergeCell ref="C558:E558"/>
    <mergeCell ref="C559:N559"/>
    <mergeCell ref="C560:E560"/>
    <mergeCell ref="C561:E561"/>
    <mergeCell ref="C550:K550"/>
    <mergeCell ref="C551:K551"/>
    <mergeCell ref="C552:K552"/>
    <mergeCell ref="C553:K553"/>
    <mergeCell ref="C554:K554"/>
    <mergeCell ref="C555:K555"/>
    <mergeCell ref="C568:E568"/>
    <mergeCell ref="C570:K570"/>
    <mergeCell ref="C571:K571"/>
    <mergeCell ref="C572:K572"/>
    <mergeCell ref="C573:K573"/>
    <mergeCell ref="C574:K574"/>
    <mergeCell ref="C562:N562"/>
    <mergeCell ref="C563:N563"/>
    <mergeCell ref="C564:E564"/>
    <mergeCell ref="C565:E565"/>
    <mergeCell ref="C566:N566"/>
    <mergeCell ref="C567:N567"/>
    <mergeCell ref="C582:K582"/>
    <mergeCell ref="C583:K583"/>
    <mergeCell ref="C584:K584"/>
    <mergeCell ref="C585:K585"/>
    <mergeCell ref="C586:K586"/>
    <mergeCell ref="C587:K587"/>
    <mergeCell ref="C575:K575"/>
    <mergeCell ref="C576:K576"/>
    <mergeCell ref="C577:K577"/>
    <mergeCell ref="C579:K579"/>
    <mergeCell ref="C580:K580"/>
    <mergeCell ref="C581:K581"/>
    <mergeCell ref="C594:K594"/>
    <mergeCell ref="C595:K595"/>
    <mergeCell ref="C596:K596"/>
    <mergeCell ref="C597:K597"/>
    <mergeCell ref="C598:K598"/>
    <mergeCell ref="C599:K599"/>
    <mergeCell ref="C588:K588"/>
    <mergeCell ref="C589:K589"/>
    <mergeCell ref="C590:K590"/>
    <mergeCell ref="C591:K591"/>
    <mergeCell ref="C592:K592"/>
    <mergeCell ref="C593:K593"/>
    <mergeCell ref="A615:N615"/>
    <mergeCell ref="C606:K606"/>
    <mergeCell ref="C607:K607"/>
    <mergeCell ref="C610:L610"/>
    <mergeCell ref="C611:L611"/>
    <mergeCell ref="C612:L612"/>
    <mergeCell ref="C613:L613"/>
    <mergeCell ref="C600:K600"/>
    <mergeCell ref="C601:K601"/>
    <mergeCell ref="C602:K602"/>
    <mergeCell ref="C603:K603"/>
    <mergeCell ref="C604:K604"/>
    <mergeCell ref="C605:K605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83"/>
  <sheetViews>
    <sheetView topLeftCell="A317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3075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233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233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3076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418.74</v>
      </c>
      <c r="D22" s="182" t="s">
        <v>3077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418.74</v>
      </c>
      <c r="D24" s="182" t="s">
        <v>3077</v>
      </c>
      <c r="E24" s="137" t="s">
        <v>362</v>
      </c>
      <c r="G24" s="108" t="s">
        <v>365</v>
      </c>
      <c r="L24" s="181"/>
      <c r="M24" s="182" t="s">
        <v>3078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141.94999999999999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5.62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1817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1817</v>
      </c>
    </row>
    <row r="35" spans="1:33" s="108" customFormat="1" ht="33.75" customHeight="1">
      <c r="A35" s="194" t="s">
        <v>122</v>
      </c>
      <c r="B35" s="195" t="s">
        <v>1818</v>
      </c>
      <c r="C35" s="1145" t="s">
        <v>1819</v>
      </c>
      <c r="D35" s="1145"/>
      <c r="E35" s="1145"/>
      <c r="F35" s="196" t="s">
        <v>481</v>
      </c>
      <c r="G35" s="196"/>
      <c r="H35" s="196"/>
      <c r="I35" s="247">
        <v>0.56999999999999995</v>
      </c>
      <c r="J35" s="198"/>
      <c r="K35" s="196"/>
      <c r="L35" s="198"/>
      <c r="M35" s="196"/>
      <c r="N35" s="199"/>
      <c r="Z35" s="193"/>
      <c r="AA35" s="200" t="s">
        <v>1819</v>
      </c>
    </row>
    <row r="36" spans="1:33" s="108" customFormat="1" ht="12" customHeight="1">
      <c r="A36" s="201"/>
      <c r="B36" s="202"/>
      <c r="C36" s="1141" t="s">
        <v>3079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3079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555.52</v>
      </c>
      <c r="K38" s="209">
        <v>1.25</v>
      </c>
      <c r="L38" s="208">
        <v>395.81</v>
      </c>
      <c r="M38" s="207"/>
      <c r="N38" s="210"/>
      <c r="Z38" s="193"/>
      <c r="AA38" s="200"/>
      <c r="AD38" s="109" t="s">
        <v>446</v>
      </c>
    </row>
    <row r="39" spans="1:33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08">
        <v>6.21</v>
      </c>
      <c r="K39" s="209">
        <v>1.25</v>
      </c>
      <c r="L39" s="208">
        <v>4.42</v>
      </c>
      <c r="M39" s="207"/>
      <c r="N39" s="210"/>
      <c r="Z39" s="193"/>
      <c r="AA39" s="200"/>
      <c r="AD39" s="109" t="s">
        <v>387</v>
      </c>
    </row>
    <row r="40" spans="1:33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0.91</v>
      </c>
      <c r="K40" s="209">
        <v>1.25</v>
      </c>
      <c r="L40" s="208">
        <v>0.65</v>
      </c>
      <c r="M40" s="207"/>
      <c r="N40" s="210"/>
      <c r="Z40" s="193"/>
      <c r="AA40" s="200"/>
      <c r="AD40" s="109" t="s">
        <v>388</v>
      </c>
    </row>
    <row r="41" spans="1:33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08">
        <v>140.91999999999999</v>
      </c>
      <c r="K41" s="207"/>
      <c r="L41" s="208">
        <v>80.319999999999993</v>
      </c>
      <c r="M41" s="207"/>
      <c r="N41" s="210"/>
      <c r="Z41" s="193"/>
      <c r="AA41" s="200"/>
      <c r="AD41" s="109" t="s">
        <v>447</v>
      </c>
    </row>
    <row r="42" spans="1:33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15">
        <v>56</v>
      </c>
      <c r="H42" s="209">
        <v>1.25</v>
      </c>
      <c r="I42" s="248">
        <v>39.9</v>
      </c>
      <c r="J42" s="204"/>
      <c r="K42" s="207"/>
      <c r="L42" s="204"/>
      <c r="M42" s="207"/>
      <c r="N42" s="210"/>
      <c r="Z42" s="193"/>
      <c r="AA42" s="200"/>
      <c r="AE42" s="109" t="s">
        <v>448</v>
      </c>
    </row>
    <row r="43" spans="1:33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7.0000000000000007E-2</v>
      </c>
      <c r="H43" s="209">
        <v>1.25</v>
      </c>
      <c r="I43" s="249">
        <v>4.9875000000000003E-2</v>
      </c>
      <c r="J43" s="204"/>
      <c r="K43" s="207"/>
      <c r="L43" s="204"/>
      <c r="M43" s="207"/>
      <c r="N43" s="210"/>
      <c r="Z43" s="193"/>
      <c r="AA43" s="200"/>
      <c r="AE43" s="109" t="s">
        <v>389</v>
      </c>
    </row>
    <row r="44" spans="1:33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13">
        <v>702.65</v>
      </c>
      <c r="K44" s="212"/>
      <c r="L44" s="213">
        <v>480.55</v>
      </c>
      <c r="M44" s="212"/>
      <c r="N44" s="214"/>
      <c r="Z44" s="193"/>
      <c r="AA44" s="200"/>
      <c r="AF44" s="109" t="s">
        <v>391</v>
      </c>
    </row>
    <row r="45" spans="1:33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08">
        <v>396.46</v>
      </c>
      <c r="M45" s="207"/>
      <c r="N45" s="210"/>
      <c r="Z45" s="193"/>
      <c r="AA45" s="200"/>
      <c r="AE45" s="109" t="s">
        <v>392</v>
      </c>
    </row>
    <row r="46" spans="1:33" s="108" customFormat="1" ht="45" customHeight="1">
      <c r="A46" s="205"/>
      <c r="B46" s="204" t="s">
        <v>1671</v>
      </c>
      <c r="C46" s="1141" t="s">
        <v>1672</v>
      </c>
      <c r="D46" s="1141"/>
      <c r="E46" s="1141"/>
      <c r="F46" s="207" t="s">
        <v>395</v>
      </c>
      <c r="G46" s="215">
        <v>121</v>
      </c>
      <c r="H46" s="207"/>
      <c r="I46" s="215">
        <v>121</v>
      </c>
      <c r="J46" s="204"/>
      <c r="K46" s="207"/>
      <c r="L46" s="208">
        <v>479.72</v>
      </c>
      <c r="M46" s="207"/>
      <c r="N46" s="210"/>
      <c r="Z46" s="193"/>
      <c r="AA46" s="200"/>
      <c r="AE46" s="109" t="s">
        <v>1672</v>
      </c>
    </row>
    <row r="47" spans="1:33" s="108" customFormat="1" ht="45" customHeight="1">
      <c r="A47" s="205"/>
      <c r="B47" s="204" t="s">
        <v>1673</v>
      </c>
      <c r="C47" s="1141" t="s">
        <v>1674</v>
      </c>
      <c r="D47" s="1141"/>
      <c r="E47" s="1141"/>
      <c r="F47" s="207" t="s">
        <v>395</v>
      </c>
      <c r="G47" s="215">
        <v>72</v>
      </c>
      <c r="H47" s="207"/>
      <c r="I47" s="215">
        <v>72</v>
      </c>
      <c r="J47" s="204"/>
      <c r="K47" s="207"/>
      <c r="L47" s="208">
        <v>285.45</v>
      </c>
      <c r="M47" s="207"/>
      <c r="N47" s="210"/>
      <c r="Z47" s="193"/>
      <c r="AA47" s="200"/>
      <c r="AE47" s="109" t="s">
        <v>1674</v>
      </c>
    </row>
    <row r="48" spans="1:33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22">
        <v>1245.72</v>
      </c>
      <c r="M48" s="212"/>
      <c r="N48" s="199"/>
      <c r="Z48" s="193"/>
      <c r="AA48" s="200"/>
      <c r="AG48" s="200" t="s">
        <v>398</v>
      </c>
    </row>
    <row r="49" spans="1:34" s="108" customFormat="1" ht="22.5" customHeight="1">
      <c r="A49" s="194" t="s">
        <v>125</v>
      </c>
      <c r="B49" s="195" t="s">
        <v>1820</v>
      </c>
      <c r="C49" s="1145" t="s">
        <v>1821</v>
      </c>
      <c r="D49" s="1145"/>
      <c r="E49" s="1145"/>
      <c r="F49" s="196" t="s">
        <v>891</v>
      </c>
      <c r="G49" s="196"/>
      <c r="H49" s="196"/>
      <c r="I49" s="223">
        <v>56.886000000000003</v>
      </c>
      <c r="J49" s="218">
        <v>43.52</v>
      </c>
      <c r="K49" s="196"/>
      <c r="L49" s="222">
        <v>2475.6799999999998</v>
      </c>
      <c r="M49" s="196"/>
      <c r="N49" s="199"/>
      <c r="Z49" s="193"/>
      <c r="AA49" s="200" t="s">
        <v>1821</v>
      </c>
      <c r="AG49" s="200"/>
    </row>
    <row r="50" spans="1:34" s="108" customFormat="1" ht="12" customHeight="1">
      <c r="A50" s="216"/>
      <c r="B50" s="217"/>
      <c r="C50" s="1141" t="s">
        <v>409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G50" s="200"/>
      <c r="AH50" s="109" t="s">
        <v>409</v>
      </c>
    </row>
    <row r="51" spans="1:34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22">
        <v>2475.6799999999998</v>
      </c>
      <c r="M51" s="212"/>
      <c r="N51" s="199"/>
      <c r="Z51" s="193"/>
      <c r="AA51" s="200"/>
      <c r="AG51" s="200" t="s">
        <v>398</v>
      </c>
    </row>
    <row r="52" spans="1:34" s="108" customFormat="1" ht="33.75" customHeight="1">
      <c r="A52" s="194" t="s">
        <v>128</v>
      </c>
      <c r="B52" s="195" t="s">
        <v>1822</v>
      </c>
      <c r="C52" s="1145" t="s">
        <v>1823</v>
      </c>
      <c r="D52" s="1145"/>
      <c r="E52" s="1145"/>
      <c r="F52" s="196" t="s">
        <v>486</v>
      </c>
      <c r="G52" s="196"/>
      <c r="H52" s="196"/>
      <c r="I52" s="251">
        <v>12</v>
      </c>
      <c r="J52" s="218">
        <v>7.81</v>
      </c>
      <c r="K52" s="196"/>
      <c r="L52" s="218">
        <v>93.72</v>
      </c>
      <c r="M52" s="196"/>
      <c r="N52" s="199"/>
      <c r="Z52" s="193"/>
      <c r="AA52" s="200" t="s">
        <v>1823</v>
      </c>
      <c r="AG52" s="200"/>
    </row>
    <row r="53" spans="1:34" s="108" customFormat="1" ht="12" customHeight="1">
      <c r="A53" s="216"/>
      <c r="B53" s="217"/>
      <c r="C53" s="1141" t="s">
        <v>409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G53" s="200"/>
      <c r="AH53" s="109" t="s">
        <v>409</v>
      </c>
    </row>
    <row r="54" spans="1:34" s="108" customFormat="1" ht="12" customHeight="1">
      <c r="A54" s="216"/>
      <c r="B54" s="217"/>
      <c r="C54" s="1145" t="s">
        <v>398</v>
      </c>
      <c r="D54" s="1145"/>
      <c r="E54" s="1145"/>
      <c r="F54" s="196"/>
      <c r="G54" s="196"/>
      <c r="H54" s="196"/>
      <c r="I54" s="196"/>
      <c r="J54" s="198"/>
      <c r="K54" s="196"/>
      <c r="L54" s="218">
        <v>93.72</v>
      </c>
      <c r="M54" s="212"/>
      <c r="N54" s="199"/>
      <c r="Z54" s="193"/>
      <c r="AA54" s="200"/>
      <c r="AG54" s="200" t="s">
        <v>398</v>
      </c>
    </row>
    <row r="55" spans="1:34" s="108" customFormat="1" ht="22.5" customHeight="1">
      <c r="A55" s="194" t="s">
        <v>131</v>
      </c>
      <c r="B55" s="195" t="s">
        <v>1824</v>
      </c>
      <c r="C55" s="1145" t="s">
        <v>1825</v>
      </c>
      <c r="D55" s="1145"/>
      <c r="E55" s="1145"/>
      <c r="F55" s="196" t="s">
        <v>486</v>
      </c>
      <c r="G55" s="196"/>
      <c r="H55" s="196"/>
      <c r="I55" s="251">
        <v>16</v>
      </c>
      <c r="J55" s="218">
        <v>52.96</v>
      </c>
      <c r="K55" s="196"/>
      <c r="L55" s="218">
        <v>847.36</v>
      </c>
      <c r="M55" s="196"/>
      <c r="N55" s="199"/>
      <c r="Z55" s="193"/>
      <c r="AA55" s="200" t="s">
        <v>1825</v>
      </c>
      <c r="AG55" s="200"/>
    </row>
    <row r="56" spans="1:34" s="108" customFormat="1" ht="12" customHeight="1">
      <c r="A56" s="216"/>
      <c r="B56" s="217"/>
      <c r="C56" s="1141" t="s">
        <v>409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G56" s="200"/>
      <c r="AH56" s="109" t="s">
        <v>409</v>
      </c>
    </row>
    <row r="57" spans="1:34" s="108" customFormat="1" ht="12" customHeight="1">
      <c r="A57" s="216"/>
      <c r="B57" s="217"/>
      <c r="C57" s="1145" t="s">
        <v>398</v>
      </c>
      <c r="D57" s="1145"/>
      <c r="E57" s="1145"/>
      <c r="F57" s="196"/>
      <c r="G57" s="196"/>
      <c r="H57" s="196"/>
      <c r="I57" s="196"/>
      <c r="J57" s="198"/>
      <c r="K57" s="196"/>
      <c r="L57" s="218">
        <v>847.36</v>
      </c>
      <c r="M57" s="212"/>
      <c r="N57" s="199"/>
      <c r="Z57" s="193"/>
      <c r="AA57" s="200"/>
      <c r="AG57" s="200" t="s">
        <v>398</v>
      </c>
    </row>
    <row r="58" spans="1:34" s="108" customFormat="1" ht="33.75" customHeight="1">
      <c r="A58" s="194" t="s">
        <v>134</v>
      </c>
      <c r="B58" s="195" t="s">
        <v>1826</v>
      </c>
      <c r="C58" s="1145" t="s">
        <v>1827</v>
      </c>
      <c r="D58" s="1145"/>
      <c r="E58" s="1145"/>
      <c r="F58" s="196" t="s">
        <v>486</v>
      </c>
      <c r="G58" s="196"/>
      <c r="H58" s="196"/>
      <c r="I58" s="251">
        <v>2</v>
      </c>
      <c r="J58" s="218">
        <v>15.18</v>
      </c>
      <c r="K58" s="196"/>
      <c r="L58" s="218">
        <v>30.36</v>
      </c>
      <c r="M58" s="196"/>
      <c r="N58" s="199"/>
      <c r="Z58" s="193"/>
      <c r="AA58" s="200" t="s">
        <v>1827</v>
      </c>
      <c r="AG58" s="200"/>
    </row>
    <row r="59" spans="1:34" s="108" customFormat="1" ht="12" customHeight="1">
      <c r="A59" s="216"/>
      <c r="B59" s="217"/>
      <c r="C59" s="1141" t="s">
        <v>409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G59" s="200"/>
      <c r="AH59" s="109" t="s">
        <v>409</v>
      </c>
    </row>
    <row r="60" spans="1:34" s="108" customFormat="1" ht="12" customHeight="1">
      <c r="A60" s="216"/>
      <c r="B60" s="217"/>
      <c r="C60" s="1145" t="s">
        <v>398</v>
      </c>
      <c r="D60" s="1145"/>
      <c r="E60" s="1145"/>
      <c r="F60" s="196"/>
      <c r="G60" s="196"/>
      <c r="H60" s="196"/>
      <c r="I60" s="196"/>
      <c r="J60" s="198"/>
      <c r="K60" s="196"/>
      <c r="L60" s="218">
        <v>30.36</v>
      </c>
      <c r="M60" s="212"/>
      <c r="N60" s="199"/>
      <c r="Z60" s="193"/>
      <c r="AA60" s="200"/>
      <c r="AG60" s="200" t="s">
        <v>398</v>
      </c>
    </row>
    <row r="61" spans="1:34" s="108" customFormat="1" ht="22.5" customHeight="1">
      <c r="A61" s="194" t="s">
        <v>137</v>
      </c>
      <c r="B61" s="195" t="s">
        <v>1828</v>
      </c>
      <c r="C61" s="1145" t="s">
        <v>1829</v>
      </c>
      <c r="D61" s="1145"/>
      <c r="E61" s="1145"/>
      <c r="F61" s="196" t="s">
        <v>486</v>
      </c>
      <c r="G61" s="196"/>
      <c r="H61" s="196"/>
      <c r="I61" s="251">
        <v>14</v>
      </c>
      <c r="J61" s="218">
        <v>2.89</v>
      </c>
      <c r="K61" s="196"/>
      <c r="L61" s="218">
        <v>40.46</v>
      </c>
      <c r="M61" s="196"/>
      <c r="N61" s="199"/>
      <c r="Z61" s="193"/>
      <c r="AA61" s="200" t="s">
        <v>1829</v>
      </c>
      <c r="AG61" s="200"/>
    </row>
    <row r="62" spans="1:34" s="108" customFormat="1" ht="12" customHeight="1">
      <c r="A62" s="216"/>
      <c r="B62" s="217"/>
      <c r="C62" s="1141" t="s">
        <v>409</v>
      </c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6"/>
      <c r="Z62" s="193"/>
      <c r="AA62" s="200"/>
      <c r="AG62" s="200"/>
      <c r="AH62" s="109" t="s">
        <v>409</v>
      </c>
    </row>
    <row r="63" spans="1:34" s="108" customFormat="1" ht="12" customHeight="1">
      <c r="A63" s="216"/>
      <c r="B63" s="217"/>
      <c r="C63" s="1145" t="s">
        <v>398</v>
      </c>
      <c r="D63" s="1145"/>
      <c r="E63" s="1145"/>
      <c r="F63" s="196"/>
      <c r="G63" s="196"/>
      <c r="H63" s="196"/>
      <c r="I63" s="196"/>
      <c r="J63" s="198"/>
      <c r="K63" s="196"/>
      <c r="L63" s="218">
        <v>40.46</v>
      </c>
      <c r="M63" s="212"/>
      <c r="N63" s="199"/>
      <c r="Z63" s="193"/>
      <c r="AA63" s="200"/>
      <c r="AG63" s="200" t="s">
        <v>398</v>
      </c>
    </row>
    <row r="64" spans="1:34" s="108" customFormat="1" ht="33.75" customHeight="1">
      <c r="A64" s="194" t="s">
        <v>140</v>
      </c>
      <c r="B64" s="195" t="s">
        <v>1830</v>
      </c>
      <c r="C64" s="1145" t="s">
        <v>1831</v>
      </c>
      <c r="D64" s="1145"/>
      <c r="E64" s="1145"/>
      <c r="F64" s="196" t="s">
        <v>486</v>
      </c>
      <c r="G64" s="196"/>
      <c r="H64" s="196"/>
      <c r="I64" s="251">
        <v>12</v>
      </c>
      <c r="J64" s="218">
        <v>23.5</v>
      </c>
      <c r="K64" s="196"/>
      <c r="L64" s="218">
        <v>282</v>
      </c>
      <c r="M64" s="196"/>
      <c r="N64" s="199"/>
      <c r="Z64" s="193"/>
      <c r="AA64" s="200" t="s">
        <v>1831</v>
      </c>
      <c r="AG64" s="200"/>
    </row>
    <row r="65" spans="1:34" s="108" customFormat="1" ht="12" customHeight="1">
      <c r="A65" s="216"/>
      <c r="B65" s="217"/>
      <c r="C65" s="1141" t="s">
        <v>409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G65" s="200"/>
      <c r="AH65" s="109" t="s">
        <v>409</v>
      </c>
    </row>
    <row r="66" spans="1:34" s="108" customFormat="1" ht="12" customHeight="1">
      <c r="A66" s="216"/>
      <c r="B66" s="217"/>
      <c r="C66" s="1145" t="s">
        <v>398</v>
      </c>
      <c r="D66" s="1145"/>
      <c r="E66" s="1145"/>
      <c r="F66" s="196"/>
      <c r="G66" s="196"/>
      <c r="H66" s="196"/>
      <c r="I66" s="196"/>
      <c r="J66" s="198"/>
      <c r="K66" s="196"/>
      <c r="L66" s="218">
        <v>282</v>
      </c>
      <c r="M66" s="212"/>
      <c r="N66" s="199"/>
      <c r="Z66" s="193"/>
      <c r="AA66" s="200"/>
      <c r="AG66" s="200" t="s">
        <v>398</v>
      </c>
    </row>
    <row r="67" spans="1:34" s="108" customFormat="1" ht="33.75" customHeight="1">
      <c r="A67" s="194" t="s">
        <v>143</v>
      </c>
      <c r="B67" s="195" t="s">
        <v>1832</v>
      </c>
      <c r="C67" s="1145" t="s">
        <v>1833</v>
      </c>
      <c r="D67" s="1145"/>
      <c r="E67" s="1145"/>
      <c r="F67" s="196" t="s">
        <v>481</v>
      </c>
      <c r="G67" s="196"/>
      <c r="H67" s="196"/>
      <c r="I67" s="223">
        <v>0.20499999999999999</v>
      </c>
      <c r="J67" s="198"/>
      <c r="K67" s="196"/>
      <c r="L67" s="198"/>
      <c r="M67" s="196"/>
      <c r="N67" s="199"/>
      <c r="Z67" s="193"/>
      <c r="AA67" s="200" t="s">
        <v>1833</v>
      </c>
      <c r="AG67" s="200"/>
    </row>
    <row r="68" spans="1:34" s="108" customFormat="1" ht="12" customHeight="1">
      <c r="A68" s="201"/>
      <c r="B68" s="202"/>
      <c r="C68" s="1141" t="s">
        <v>3080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B68" s="109" t="s">
        <v>3080</v>
      </c>
      <c r="AG68" s="200"/>
    </row>
    <row r="69" spans="1:34" s="108" customFormat="1" ht="33.75" customHeight="1">
      <c r="A69" s="203"/>
      <c r="B69" s="204" t="s">
        <v>385</v>
      </c>
      <c r="C69" s="1141" t="s">
        <v>386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C69" s="109" t="s">
        <v>386</v>
      </c>
      <c r="AG69" s="200"/>
    </row>
    <row r="70" spans="1:34" s="108" customFormat="1" ht="12">
      <c r="A70" s="205"/>
      <c r="B70" s="206">
        <v>1</v>
      </c>
      <c r="C70" s="1141" t="s">
        <v>446</v>
      </c>
      <c r="D70" s="1141"/>
      <c r="E70" s="1141"/>
      <c r="F70" s="207"/>
      <c r="G70" s="207"/>
      <c r="H70" s="207"/>
      <c r="I70" s="207"/>
      <c r="J70" s="208">
        <v>579.33000000000004</v>
      </c>
      <c r="K70" s="209">
        <v>1.25</v>
      </c>
      <c r="L70" s="208">
        <v>148.44999999999999</v>
      </c>
      <c r="M70" s="207"/>
      <c r="N70" s="210"/>
      <c r="Z70" s="193"/>
      <c r="AA70" s="200"/>
      <c r="AD70" s="109" t="s">
        <v>446</v>
      </c>
      <c r="AG70" s="200"/>
    </row>
    <row r="71" spans="1:34" s="108" customFormat="1" ht="12">
      <c r="A71" s="205"/>
      <c r="B71" s="206">
        <v>2</v>
      </c>
      <c r="C71" s="1141" t="s">
        <v>387</v>
      </c>
      <c r="D71" s="1141"/>
      <c r="E71" s="1141"/>
      <c r="F71" s="207"/>
      <c r="G71" s="207"/>
      <c r="H71" s="207"/>
      <c r="I71" s="207"/>
      <c r="J71" s="208">
        <v>2.67</v>
      </c>
      <c r="K71" s="209">
        <v>1.25</v>
      </c>
      <c r="L71" s="208">
        <v>0.68</v>
      </c>
      <c r="M71" s="207"/>
      <c r="N71" s="210"/>
      <c r="Z71" s="193"/>
      <c r="AA71" s="200"/>
      <c r="AD71" s="109" t="s">
        <v>387</v>
      </c>
      <c r="AG71" s="200"/>
    </row>
    <row r="72" spans="1:34" s="108" customFormat="1" ht="12">
      <c r="A72" s="205"/>
      <c r="B72" s="206">
        <v>3</v>
      </c>
      <c r="C72" s="1141" t="s">
        <v>388</v>
      </c>
      <c r="D72" s="1141"/>
      <c r="E72" s="1141"/>
      <c r="F72" s="207"/>
      <c r="G72" s="207"/>
      <c r="H72" s="207"/>
      <c r="I72" s="207"/>
      <c r="J72" s="208">
        <v>0.4</v>
      </c>
      <c r="K72" s="209">
        <v>1.25</v>
      </c>
      <c r="L72" s="208">
        <v>0.1</v>
      </c>
      <c r="M72" s="207"/>
      <c r="N72" s="210"/>
      <c r="Z72" s="193"/>
      <c r="AA72" s="200"/>
      <c r="AD72" s="109" t="s">
        <v>388</v>
      </c>
      <c r="AG72" s="200"/>
    </row>
    <row r="73" spans="1:34" s="108" customFormat="1" ht="12">
      <c r="A73" s="205"/>
      <c r="B73" s="206">
        <v>4</v>
      </c>
      <c r="C73" s="1141" t="s">
        <v>447</v>
      </c>
      <c r="D73" s="1141"/>
      <c r="E73" s="1141"/>
      <c r="F73" s="207"/>
      <c r="G73" s="207"/>
      <c r="H73" s="207"/>
      <c r="I73" s="207"/>
      <c r="J73" s="208">
        <v>55.37</v>
      </c>
      <c r="K73" s="207"/>
      <c r="L73" s="208">
        <v>11.35</v>
      </c>
      <c r="M73" s="207"/>
      <c r="N73" s="210"/>
      <c r="Z73" s="193"/>
      <c r="AA73" s="200"/>
      <c r="AD73" s="109" t="s">
        <v>447</v>
      </c>
      <c r="AG73" s="200"/>
    </row>
    <row r="74" spans="1:34" s="108" customFormat="1" ht="12">
      <c r="A74" s="205"/>
      <c r="B74" s="204"/>
      <c r="C74" s="1141" t="s">
        <v>448</v>
      </c>
      <c r="D74" s="1141"/>
      <c r="E74" s="1141"/>
      <c r="F74" s="207" t="s">
        <v>390</v>
      </c>
      <c r="G74" s="248">
        <v>58.4</v>
      </c>
      <c r="H74" s="209">
        <v>1.25</v>
      </c>
      <c r="I74" s="254">
        <v>14.965</v>
      </c>
      <c r="J74" s="204"/>
      <c r="K74" s="207"/>
      <c r="L74" s="204"/>
      <c r="M74" s="207"/>
      <c r="N74" s="210"/>
      <c r="Z74" s="193"/>
      <c r="AA74" s="200"/>
      <c r="AE74" s="109" t="s">
        <v>448</v>
      </c>
      <c r="AG74" s="200"/>
    </row>
    <row r="75" spans="1:34" s="108" customFormat="1" ht="12">
      <c r="A75" s="205"/>
      <c r="B75" s="204"/>
      <c r="C75" s="1141" t="s">
        <v>389</v>
      </c>
      <c r="D75" s="1141"/>
      <c r="E75" s="1141"/>
      <c r="F75" s="207" t="s">
        <v>390</v>
      </c>
      <c r="G75" s="209">
        <v>0.03</v>
      </c>
      <c r="H75" s="209">
        <v>1.25</v>
      </c>
      <c r="I75" s="211">
        <v>7.6874999999999999E-3</v>
      </c>
      <c r="J75" s="204"/>
      <c r="K75" s="207"/>
      <c r="L75" s="204"/>
      <c r="M75" s="207"/>
      <c r="N75" s="210"/>
      <c r="Z75" s="193"/>
      <c r="AA75" s="200"/>
      <c r="AE75" s="109" t="s">
        <v>389</v>
      </c>
      <c r="AG75" s="200"/>
    </row>
    <row r="76" spans="1:34" s="108" customFormat="1" ht="12" customHeight="1">
      <c r="A76" s="205"/>
      <c r="B76" s="204"/>
      <c r="C76" s="1150" t="s">
        <v>391</v>
      </c>
      <c r="D76" s="1150"/>
      <c r="E76" s="1150"/>
      <c r="F76" s="212"/>
      <c r="G76" s="212"/>
      <c r="H76" s="212"/>
      <c r="I76" s="212"/>
      <c r="J76" s="213">
        <v>637.37</v>
      </c>
      <c r="K76" s="212"/>
      <c r="L76" s="213">
        <v>160.47999999999999</v>
      </c>
      <c r="M76" s="212"/>
      <c r="N76" s="214"/>
      <c r="Z76" s="193"/>
      <c r="AA76" s="200"/>
      <c r="AF76" s="109" t="s">
        <v>391</v>
      </c>
      <c r="AG76" s="200"/>
    </row>
    <row r="77" spans="1:34" s="108" customFormat="1" ht="12">
      <c r="A77" s="205"/>
      <c r="B77" s="204"/>
      <c r="C77" s="1141" t="s">
        <v>392</v>
      </c>
      <c r="D77" s="1141"/>
      <c r="E77" s="1141"/>
      <c r="F77" s="207"/>
      <c r="G77" s="207"/>
      <c r="H77" s="207"/>
      <c r="I77" s="207"/>
      <c r="J77" s="204"/>
      <c r="K77" s="207"/>
      <c r="L77" s="208">
        <v>148.55000000000001</v>
      </c>
      <c r="M77" s="207"/>
      <c r="N77" s="210"/>
      <c r="Z77" s="193"/>
      <c r="AA77" s="200"/>
      <c r="AE77" s="109" t="s">
        <v>392</v>
      </c>
      <c r="AG77" s="200"/>
    </row>
    <row r="78" spans="1:34" s="108" customFormat="1" ht="45" customHeight="1">
      <c r="A78" s="205"/>
      <c r="B78" s="204" t="s">
        <v>1671</v>
      </c>
      <c r="C78" s="1141" t="s">
        <v>1672</v>
      </c>
      <c r="D78" s="1141"/>
      <c r="E78" s="1141"/>
      <c r="F78" s="207" t="s">
        <v>395</v>
      </c>
      <c r="G78" s="215">
        <v>121</v>
      </c>
      <c r="H78" s="207"/>
      <c r="I78" s="215">
        <v>121</v>
      </c>
      <c r="J78" s="204"/>
      <c r="K78" s="207"/>
      <c r="L78" s="208">
        <v>179.75</v>
      </c>
      <c r="M78" s="207"/>
      <c r="N78" s="210"/>
      <c r="Z78" s="193"/>
      <c r="AA78" s="200"/>
      <c r="AE78" s="109" t="s">
        <v>1672</v>
      </c>
      <c r="AG78" s="200"/>
    </row>
    <row r="79" spans="1:34" s="108" customFormat="1" ht="45" customHeight="1">
      <c r="A79" s="205"/>
      <c r="B79" s="204" t="s">
        <v>1673</v>
      </c>
      <c r="C79" s="1141" t="s">
        <v>1674</v>
      </c>
      <c r="D79" s="1141"/>
      <c r="E79" s="1141"/>
      <c r="F79" s="207" t="s">
        <v>395</v>
      </c>
      <c r="G79" s="215">
        <v>72</v>
      </c>
      <c r="H79" s="207"/>
      <c r="I79" s="215">
        <v>72</v>
      </c>
      <c r="J79" s="204"/>
      <c r="K79" s="207"/>
      <c r="L79" s="208">
        <v>106.96</v>
      </c>
      <c r="M79" s="207"/>
      <c r="N79" s="210"/>
      <c r="Z79" s="193"/>
      <c r="AA79" s="200"/>
      <c r="AE79" s="109" t="s">
        <v>1674</v>
      </c>
      <c r="AG79" s="200"/>
    </row>
    <row r="80" spans="1:34" s="108" customFormat="1" ht="12" customHeight="1">
      <c r="A80" s="216"/>
      <c r="B80" s="217"/>
      <c r="C80" s="1145" t="s">
        <v>398</v>
      </c>
      <c r="D80" s="1145"/>
      <c r="E80" s="1145"/>
      <c r="F80" s="196"/>
      <c r="G80" s="196"/>
      <c r="H80" s="196"/>
      <c r="I80" s="196"/>
      <c r="J80" s="198"/>
      <c r="K80" s="196"/>
      <c r="L80" s="218">
        <v>447.19</v>
      </c>
      <c r="M80" s="212"/>
      <c r="N80" s="199"/>
      <c r="Z80" s="193"/>
      <c r="AA80" s="200"/>
      <c r="AG80" s="200" t="s">
        <v>398</v>
      </c>
    </row>
    <row r="81" spans="1:34" s="108" customFormat="1" ht="22.5" customHeight="1">
      <c r="A81" s="194" t="s">
        <v>146</v>
      </c>
      <c r="B81" s="195" t="s">
        <v>1834</v>
      </c>
      <c r="C81" s="1145" t="s">
        <v>1835</v>
      </c>
      <c r="D81" s="1145"/>
      <c r="E81" s="1145"/>
      <c r="F81" s="196" t="s">
        <v>891</v>
      </c>
      <c r="G81" s="196"/>
      <c r="H81" s="196"/>
      <c r="I81" s="223">
        <v>20.459</v>
      </c>
      <c r="J81" s="218">
        <v>10.38</v>
      </c>
      <c r="K81" s="196"/>
      <c r="L81" s="218">
        <v>212.36</v>
      </c>
      <c r="M81" s="196"/>
      <c r="N81" s="199"/>
      <c r="Z81" s="193"/>
      <c r="AA81" s="200" t="s">
        <v>1835</v>
      </c>
      <c r="AG81" s="200"/>
    </row>
    <row r="82" spans="1:34" s="108" customFormat="1" ht="12" customHeight="1">
      <c r="A82" s="216"/>
      <c r="B82" s="217"/>
      <c r="C82" s="1141" t="s">
        <v>409</v>
      </c>
      <c r="D82" s="1141"/>
      <c r="E82" s="1141"/>
      <c r="F82" s="1141"/>
      <c r="G82" s="1141"/>
      <c r="H82" s="1141"/>
      <c r="I82" s="1141"/>
      <c r="J82" s="1141"/>
      <c r="K82" s="1141"/>
      <c r="L82" s="1141"/>
      <c r="M82" s="1141"/>
      <c r="N82" s="1146"/>
      <c r="Z82" s="193"/>
      <c r="AA82" s="200"/>
      <c r="AG82" s="200"/>
      <c r="AH82" s="109" t="s">
        <v>409</v>
      </c>
    </row>
    <row r="83" spans="1:34" s="108" customFormat="1" ht="12" customHeight="1">
      <c r="A83" s="216"/>
      <c r="B83" s="217"/>
      <c r="C83" s="1145" t="s">
        <v>398</v>
      </c>
      <c r="D83" s="1145"/>
      <c r="E83" s="1145"/>
      <c r="F83" s="196"/>
      <c r="G83" s="196"/>
      <c r="H83" s="196"/>
      <c r="I83" s="196"/>
      <c r="J83" s="198"/>
      <c r="K83" s="196"/>
      <c r="L83" s="218">
        <v>212.36</v>
      </c>
      <c r="M83" s="212"/>
      <c r="N83" s="199"/>
      <c r="Z83" s="193"/>
      <c r="AA83" s="200"/>
      <c r="AG83" s="200" t="s">
        <v>398</v>
      </c>
    </row>
    <row r="84" spans="1:34" s="108" customFormat="1" ht="33.75" customHeight="1">
      <c r="A84" s="194" t="s">
        <v>159</v>
      </c>
      <c r="B84" s="195" t="s">
        <v>1836</v>
      </c>
      <c r="C84" s="1145" t="s">
        <v>1837</v>
      </c>
      <c r="D84" s="1145"/>
      <c r="E84" s="1145"/>
      <c r="F84" s="196" t="s">
        <v>486</v>
      </c>
      <c r="G84" s="196"/>
      <c r="H84" s="196"/>
      <c r="I84" s="251">
        <v>5</v>
      </c>
      <c r="J84" s="218">
        <v>3.16</v>
      </c>
      <c r="K84" s="196"/>
      <c r="L84" s="218">
        <v>15.8</v>
      </c>
      <c r="M84" s="196"/>
      <c r="N84" s="199"/>
      <c r="Z84" s="193"/>
      <c r="AA84" s="200" t="s">
        <v>1837</v>
      </c>
      <c r="AG84" s="200"/>
    </row>
    <row r="85" spans="1:34" s="108" customFormat="1" ht="12" customHeight="1">
      <c r="A85" s="216"/>
      <c r="B85" s="217"/>
      <c r="C85" s="1141" t="s">
        <v>409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G85" s="200"/>
      <c r="AH85" s="109" t="s">
        <v>409</v>
      </c>
    </row>
    <row r="86" spans="1:34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15.8</v>
      </c>
      <c r="M86" s="212"/>
      <c r="N86" s="199"/>
      <c r="Z86" s="193"/>
      <c r="AA86" s="200"/>
      <c r="AG86" s="200" t="s">
        <v>398</v>
      </c>
    </row>
    <row r="87" spans="1:34" s="108" customFormat="1" ht="22.5" customHeight="1">
      <c r="A87" s="194" t="s">
        <v>473</v>
      </c>
      <c r="B87" s="195" t="s">
        <v>3081</v>
      </c>
      <c r="C87" s="1145" t="s">
        <v>3082</v>
      </c>
      <c r="D87" s="1145"/>
      <c r="E87" s="1145"/>
      <c r="F87" s="196" t="s">
        <v>486</v>
      </c>
      <c r="G87" s="196"/>
      <c r="H87" s="196"/>
      <c r="I87" s="251">
        <v>10</v>
      </c>
      <c r="J87" s="218">
        <v>5.7</v>
      </c>
      <c r="K87" s="196"/>
      <c r="L87" s="218">
        <v>57</v>
      </c>
      <c r="M87" s="196"/>
      <c r="N87" s="199"/>
      <c r="Z87" s="193"/>
      <c r="AA87" s="200" t="s">
        <v>3082</v>
      </c>
      <c r="AG87" s="200"/>
    </row>
    <row r="88" spans="1:34" s="108" customFormat="1" ht="12" customHeight="1">
      <c r="A88" s="216"/>
      <c r="B88" s="217"/>
      <c r="C88" s="1141" t="s">
        <v>409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G88" s="200"/>
      <c r="AH88" s="109" t="s">
        <v>409</v>
      </c>
    </row>
    <row r="89" spans="1:34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18">
        <v>57</v>
      </c>
      <c r="M89" s="212"/>
      <c r="N89" s="199"/>
      <c r="Z89" s="193"/>
      <c r="AA89" s="200"/>
      <c r="AG89" s="200" t="s">
        <v>398</v>
      </c>
    </row>
    <row r="90" spans="1:34" s="108" customFormat="1" ht="22.5" customHeight="1">
      <c r="A90" s="194" t="s">
        <v>475</v>
      </c>
      <c r="B90" s="195" t="s">
        <v>3081</v>
      </c>
      <c r="C90" s="1145" t="s">
        <v>3083</v>
      </c>
      <c r="D90" s="1145"/>
      <c r="E90" s="1145"/>
      <c r="F90" s="196" t="s">
        <v>486</v>
      </c>
      <c r="G90" s="196"/>
      <c r="H90" s="196"/>
      <c r="I90" s="251">
        <v>11</v>
      </c>
      <c r="J90" s="218">
        <v>5.7</v>
      </c>
      <c r="K90" s="196"/>
      <c r="L90" s="218">
        <v>62.7</v>
      </c>
      <c r="M90" s="196"/>
      <c r="N90" s="199"/>
      <c r="Z90" s="193"/>
      <c r="AA90" s="200" t="s">
        <v>3083</v>
      </c>
      <c r="AG90" s="200"/>
    </row>
    <row r="91" spans="1:34" s="108" customFormat="1" ht="12" customHeight="1">
      <c r="A91" s="216"/>
      <c r="B91" s="217"/>
      <c r="C91" s="1141" t="s">
        <v>409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G91" s="200"/>
      <c r="AH91" s="109" t="s">
        <v>409</v>
      </c>
    </row>
    <row r="92" spans="1:34" s="108" customFormat="1" ht="12" customHeight="1">
      <c r="A92" s="216"/>
      <c r="B92" s="217"/>
      <c r="C92" s="1145" t="s">
        <v>398</v>
      </c>
      <c r="D92" s="1145"/>
      <c r="E92" s="1145"/>
      <c r="F92" s="196"/>
      <c r="G92" s="196"/>
      <c r="H92" s="196"/>
      <c r="I92" s="196"/>
      <c r="J92" s="198"/>
      <c r="K92" s="196"/>
      <c r="L92" s="218">
        <v>62.7</v>
      </c>
      <c r="M92" s="212"/>
      <c r="N92" s="199"/>
      <c r="Z92" s="193"/>
      <c r="AA92" s="200"/>
      <c r="AG92" s="200" t="s">
        <v>398</v>
      </c>
    </row>
    <row r="93" spans="1:34" s="108" customFormat="1" ht="33.75" customHeight="1">
      <c r="A93" s="194" t="s">
        <v>478</v>
      </c>
      <c r="B93" s="195" t="s">
        <v>3084</v>
      </c>
      <c r="C93" s="1145" t="s">
        <v>3085</v>
      </c>
      <c r="D93" s="1145"/>
      <c r="E93" s="1145"/>
      <c r="F93" s="196" t="s">
        <v>486</v>
      </c>
      <c r="G93" s="196"/>
      <c r="H93" s="196"/>
      <c r="I93" s="251">
        <v>3</v>
      </c>
      <c r="J93" s="218">
        <v>2.5499999999999998</v>
      </c>
      <c r="K93" s="196"/>
      <c r="L93" s="218">
        <v>7.65</v>
      </c>
      <c r="M93" s="196"/>
      <c r="N93" s="199"/>
      <c r="Z93" s="193"/>
      <c r="AA93" s="200" t="s">
        <v>3085</v>
      </c>
      <c r="AG93" s="200"/>
    </row>
    <row r="94" spans="1:34" s="108" customFormat="1" ht="12" customHeight="1">
      <c r="A94" s="216"/>
      <c r="B94" s="217"/>
      <c r="C94" s="1141" t="s">
        <v>409</v>
      </c>
      <c r="D94" s="1141"/>
      <c r="E94" s="1141"/>
      <c r="F94" s="1141"/>
      <c r="G94" s="1141"/>
      <c r="H94" s="1141"/>
      <c r="I94" s="1141"/>
      <c r="J94" s="1141"/>
      <c r="K94" s="1141"/>
      <c r="L94" s="1141"/>
      <c r="M94" s="1141"/>
      <c r="N94" s="1146"/>
      <c r="Z94" s="193"/>
      <c r="AA94" s="200"/>
      <c r="AG94" s="200"/>
      <c r="AH94" s="109" t="s">
        <v>409</v>
      </c>
    </row>
    <row r="95" spans="1:34" s="108" customFormat="1" ht="12" customHeight="1">
      <c r="A95" s="216"/>
      <c r="B95" s="217"/>
      <c r="C95" s="1145" t="s">
        <v>398</v>
      </c>
      <c r="D95" s="1145"/>
      <c r="E95" s="1145"/>
      <c r="F95" s="196"/>
      <c r="G95" s="196"/>
      <c r="H95" s="196"/>
      <c r="I95" s="196"/>
      <c r="J95" s="198"/>
      <c r="K95" s="196"/>
      <c r="L95" s="218">
        <v>7.65</v>
      </c>
      <c r="M95" s="212"/>
      <c r="N95" s="199"/>
      <c r="Z95" s="193"/>
      <c r="AA95" s="200"/>
      <c r="AG95" s="200" t="s">
        <v>398</v>
      </c>
    </row>
    <row r="96" spans="1:34" s="108" customFormat="1" ht="33.75" customHeight="1">
      <c r="A96" s="194" t="s">
        <v>483</v>
      </c>
      <c r="B96" s="195" t="s">
        <v>1840</v>
      </c>
      <c r="C96" s="1145" t="s">
        <v>1841</v>
      </c>
      <c r="D96" s="1145"/>
      <c r="E96" s="1145"/>
      <c r="F96" s="196" t="s">
        <v>711</v>
      </c>
      <c r="G96" s="196"/>
      <c r="H96" s="196"/>
      <c r="I96" s="251">
        <v>2</v>
      </c>
      <c r="J96" s="218">
        <v>37.43</v>
      </c>
      <c r="K96" s="196"/>
      <c r="L96" s="218">
        <v>74.86</v>
      </c>
      <c r="M96" s="196"/>
      <c r="N96" s="199"/>
      <c r="Z96" s="193"/>
      <c r="AA96" s="200" t="s">
        <v>1841</v>
      </c>
      <c r="AG96" s="200"/>
    </row>
    <row r="97" spans="1:34" s="108" customFormat="1" ht="12" customHeight="1">
      <c r="A97" s="216"/>
      <c r="B97" s="217"/>
      <c r="C97" s="1141" t="s">
        <v>409</v>
      </c>
      <c r="D97" s="1141"/>
      <c r="E97" s="1141"/>
      <c r="F97" s="1141"/>
      <c r="G97" s="1141"/>
      <c r="H97" s="1141"/>
      <c r="I97" s="1141"/>
      <c r="J97" s="1141"/>
      <c r="K97" s="1141"/>
      <c r="L97" s="1141"/>
      <c r="M97" s="1141"/>
      <c r="N97" s="1146"/>
      <c r="Z97" s="193"/>
      <c r="AA97" s="200"/>
      <c r="AG97" s="200"/>
      <c r="AH97" s="109" t="s">
        <v>409</v>
      </c>
    </row>
    <row r="98" spans="1:34" s="108" customFormat="1" ht="12" customHeight="1">
      <c r="A98" s="201"/>
      <c r="B98" s="202"/>
      <c r="C98" s="1141" t="s">
        <v>712</v>
      </c>
      <c r="D98" s="1141"/>
      <c r="E98" s="1141"/>
      <c r="F98" s="1141"/>
      <c r="G98" s="1141"/>
      <c r="H98" s="1141"/>
      <c r="I98" s="1141"/>
      <c r="J98" s="1141"/>
      <c r="K98" s="1141"/>
      <c r="L98" s="1141"/>
      <c r="M98" s="1141"/>
      <c r="N98" s="1146"/>
      <c r="Z98" s="193"/>
      <c r="AA98" s="200"/>
      <c r="AB98" s="109" t="s">
        <v>712</v>
      </c>
      <c r="AG98" s="200"/>
    </row>
    <row r="99" spans="1:34" s="108" customFormat="1" ht="12" customHeight="1">
      <c r="A99" s="216"/>
      <c r="B99" s="217"/>
      <c r="C99" s="1145" t="s">
        <v>398</v>
      </c>
      <c r="D99" s="1145"/>
      <c r="E99" s="1145"/>
      <c r="F99" s="196"/>
      <c r="G99" s="196"/>
      <c r="H99" s="196"/>
      <c r="I99" s="196"/>
      <c r="J99" s="198"/>
      <c r="K99" s="196"/>
      <c r="L99" s="218">
        <v>74.86</v>
      </c>
      <c r="M99" s="212"/>
      <c r="N99" s="199"/>
      <c r="Z99" s="193"/>
      <c r="AA99" s="200"/>
      <c r="AG99" s="200" t="s">
        <v>398</v>
      </c>
    </row>
    <row r="100" spans="1:34" s="108" customFormat="1" ht="33.75" customHeight="1">
      <c r="A100" s="194" t="s">
        <v>497</v>
      </c>
      <c r="B100" s="195" t="s">
        <v>1842</v>
      </c>
      <c r="C100" s="1145" t="s">
        <v>1843</v>
      </c>
      <c r="D100" s="1145"/>
      <c r="E100" s="1145"/>
      <c r="F100" s="196" t="s">
        <v>711</v>
      </c>
      <c r="G100" s="196"/>
      <c r="H100" s="196"/>
      <c r="I100" s="256">
        <v>2.8</v>
      </c>
      <c r="J100" s="218">
        <v>97.59</v>
      </c>
      <c r="K100" s="196"/>
      <c r="L100" s="218">
        <v>273.25</v>
      </c>
      <c r="M100" s="196"/>
      <c r="N100" s="199"/>
      <c r="Z100" s="193"/>
      <c r="AA100" s="200" t="s">
        <v>1843</v>
      </c>
      <c r="AG100" s="200"/>
    </row>
    <row r="101" spans="1:34" s="108" customFormat="1" ht="12" customHeight="1">
      <c r="A101" s="216"/>
      <c r="B101" s="217"/>
      <c r="C101" s="1141" t="s">
        <v>409</v>
      </c>
      <c r="D101" s="1141"/>
      <c r="E101" s="1141"/>
      <c r="F101" s="1141"/>
      <c r="G101" s="1141"/>
      <c r="H101" s="1141"/>
      <c r="I101" s="1141"/>
      <c r="J101" s="1141"/>
      <c r="K101" s="1141"/>
      <c r="L101" s="1141"/>
      <c r="M101" s="1141"/>
      <c r="N101" s="1146"/>
      <c r="Z101" s="193"/>
      <c r="AA101" s="200"/>
      <c r="AG101" s="200"/>
      <c r="AH101" s="109" t="s">
        <v>409</v>
      </c>
    </row>
    <row r="102" spans="1:34" s="108" customFormat="1" ht="12" customHeight="1">
      <c r="A102" s="201"/>
      <c r="B102" s="202"/>
      <c r="C102" s="1141" t="s">
        <v>3086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  <c r="Z102" s="193"/>
      <c r="AA102" s="200"/>
      <c r="AB102" s="109" t="s">
        <v>3086</v>
      </c>
      <c r="AG102" s="200"/>
    </row>
    <row r="103" spans="1:34" s="108" customFormat="1" ht="12" customHeight="1">
      <c r="A103" s="216"/>
      <c r="B103" s="217"/>
      <c r="C103" s="1145" t="s">
        <v>398</v>
      </c>
      <c r="D103" s="1145"/>
      <c r="E103" s="1145"/>
      <c r="F103" s="196"/>
      <c r="G103" s="196"/>
      <c r="H103" s="196"/>
      <c r="I103" s="196"/>
      <c r="J103" s="198"/>
      <c r="K103" s="196"/>
      <c r="L103" s="218">
        <v>273.25</v>
      </c>
      <c r="M103" s="212"/>
      <c r="N103" s="199"/>
      <c r="Z103" s="193"/>
      <c r="AA103" s="200"/>
      <c r="AG103" s="200" t="s">
        <v>398</v>
      </c>
    </row>
    <row r="104" spans="1:34" s="108" customFormat="1" ht="33.75" customHeight="1">
      <c r="A104" s="194" t="s">
        <v>499</v>
      </c>
      <c r="B104" s="195" t="s">
        <v>1752</v>
      </c>
      <c r="C104" s="1145" t="s">
        <v>1753</v>
      </c>
      <c r="D104" s="1145"/>
      <c r="E104" s="1145"/>
      <c r="F104" s="196" t="s">
        <v>673</v>
      </c>
      <c r="G104" s="196"/>
      <c r="H104" s="196"/>
      <c r="I104" s="247">
        <v>0.15</v>
      </c>
      <c r="J104" s="198"/>
      <c r="K104" s="196"/>
      <c r="L104" s="198"/>
      <c r="M104" s="196"/>
      <c r="N104" s="199"/>
      <c r="Z104" s="193"/>
      <c r="AA104" s="200" t="s">
        <v>1753</v>
      </c>
      <c r="AG104" s="200"/>
    </row>
    <row r="105" spans="1:34" s="108" customFormat="1" ht="12" customHeight="1">
      <c r="A105" s="201"/>
      <c r="B105" s="202"/>
      <c r="C105" s="1141" t="s">
        <v>2023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B105" s="109" t="s">
        <v>2023</v>
      </c>
      <c r="AG105" s="200"/>
    </row>
    <row r="106" spans="1:34" s="108" customFormat="1" ht="33.75" customHeight="1">
      <c r="A106" s="203"/>
      <c r="B106" s="204" t="s">
        <v>385</v>
      </c>
      <c r="C106" s="1141" t="s">
        <v>386</v>
      </c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6"/>
      <c r="Z106" s="193"/>
      <c r="AA106" s="200"/>
      <c r="AC106" s="109" t="s">
        <v>386</v>
      </c>
      <c r="AG106" s="200"/>
    </row>
    <row r="107" spans="1:34" s="108" customFormat="1" ht="12">
      <c r="A107" s="205"/>
      <c r="B107" s="206">
        <v>1</v>
      </c>
      <c r="C107" s="1141" t="s">
        <v>446</v>
      </c>
      <c r="D107" s="1141"/>
      <c r="E107" s="1141"/>
      <c r="F107" s="207"/>
      <c r="G107" s="207"/>
      <c r="H107" s="207"/>
      <c r="I107" s="207"/>
      <c r="J107" s="208">
        <v>184.5</v>
      </c>
      <c r="K107" s="209">
        <v>1.25</v>
      </c>
      <c r="L107" s="208">
        <v>34.590000000000003</v>
      </c>
      <c r="M107" s="207"/>
      <c r="N107" s="210"/>
      <c r="Z107" s="193"/>
      <c r="AA107" s="200"/>
      <c r="AD107" s="109" t="s">
        <v>446</v>
      </c>
      <c r="AG107" s="200"/>
    </row>
    <row r="108" spans="1:34" s="108" customFormat="1" ht="12">
      <c r="A108" s="205"/>
      <c r="B108" s="206">
        <v>2</v>
      </c>
      <c r="C108" s="1141" t="s">
        <v>387</v>
      </c>
      <c r="D108" s="1141"/>
      <c r="E108" s="1141"/>
      <c r="F108" s="207"/>
      <c r="G108" s="207"/>
      <c r="H108" s="207"/>
      <c r="I108" s="207"/>
      <c r="J108" s="208">
        <v>9.83</v>
      </c>
      <c r="K108" s="209">
        <v>1.25</v>
      </c>
      <c r="L108" s="208">
        <v>1.84</v>
      </c>
      <c r="M108" s="207"/>
      <c r="N108" s="210"/>
      <c r="Z108" s="193"/>
      <c r="AA108" s="200"/>
      <c r="AD108" s="109" t="s">
        <v>387</v>
      </c>
      <c r="AG108" s="200"/>
    </row>
    <row r="109" spans="1:34" s="108" customFormat="1" ht="12">
      <c r="A109" s="205"/>
      <c r="B109" s="206">
        <v>3</v>
      </c>
      <c r="C109" s="1141" t="s">
        <v>388</v>
      </c>
      <c r="D109" s="1141"/>
      <c r="E109" s="1141"/>
      <c r="F109" s="207"/>
      <c r="G109" s="207"/>
      <c r="H109" s="207"/>
      <c r="I109" s="207"/>
      <c r="J109" s="208">
        <v>1.89</v>
      </c>
      <c r="K109" s="209">
        <v>1.25</v>
      </c>
      <c r="L109" s="208">
        <v>0.35</v>
      </c>
      <c r="M109" s="207"/>
      <c r="N109" s="210"/>
      <c r="Z109" s="193"/>
      <c r="AA109" s="200"/>
      <c r="AD109" s="109" t="s">
        <v>388</v>
      </c>
      <c r="AG109" s="200"/>
    </row>
    <row r="110" spans="1:34" s="108" customFormat="1" ht="12">
      <c r="A110" s="205"/>
      <c r="B110" s="206">
        <v>4</v>
      </c>
      <c r="C110" s="1141" t="s">
        <v>447</v>
      </c>
      <c r="D110" s="1141"/>
      <c r="E110" s="1141"/>
      <c r="F110" s="207"/>
      <c r="G110" s="207"/>
      <c r="H110" s="207"/>
      <c r="I110" s="207"/>
      <c r="J110" s="208">
        <v>980.87</v>
      </c>
      <c r="K110" s="207"/>
      <c r="L110" s="208">
        <v>147.13</v>
      </c>
      <c r="M110" s="207"/>
      <c r="N110" s="210"/>
      <c r="Z110" s="193"/>
      <c r="AA110" s="200"/>
      <c r="AD110" s="109" t="s">
        <v>447</v>
      </c>
      <c r="AG110" s="200"/>
    </row>
    <row r="111" spans="1:34" s="108" customFormat="1" ht="12">
      <c r="A111" s="205"/>
      <c r="B111" s="204"/>
      <c r="C111" s="1141" t="s">
        <v>448</v>
      </c>
      <c r="D111" s="1141"/>
      <c r="E111" s="1141"/>
      <c r="F111" s="207" t="s">
        <v>390</v>
      </c>
      <c r="G111" s="209">
        <v>21.63</v>
      </c>
      <c r="H111" s="209">
        <v>1.25</v>
      </c>
      <c r="I111" s="249">
        <v>4.055625</v>
      </c>
      <c r="J111" s="204"/>
      <c r="K111" s="207"/>
      <c r="L111" s="204"/>
      <c r="M111" s="207"/>
      <c r="N111" s="210"/>
      <c r="Z111" s="193"/>
      <c r="AA111" s="200"/>
      <c r="AE111" s="109" t="s">
        <v>448</v>
      </c>
      <c r="AG111" s="200"/>
    </row>
    <row r="112" spans="1:34" s="108" customFormat="1" ht="12">
      <c r="A112" s="205"/>
      <c r="B112" s="204"/>
      <c r="C112" s="1141" t="s">
        <v>389</v>
      </c>
      <c r="D112" s="1141"/>
      <c r="E112" s="1141"/>
      <c r="F112" s="207" t="s">
        <v>390</v>
      </c>
      <c r="G112" s="209">
        <v>0.16</v>
      </c>
      <c r="H112" s="209">
        <v>1.25</v>
      </c>
      <c r="I112" s="209">
        <v>0.03</v>
      </c>
      <c r="J112" s="204"/>
      <c r="K112" s="207"/>
      <c r="L112" s="204"/>
      <c r="M112" s="207"/>
      <c r="N112" s="210"/>
      <c r="Z112" s="193"/>
      <c r="AA112" s="200"/>
      <c r="AE112" s="109" t="s">
        <v>389</v>
      </c>
      <c r="AG112" s="200"/>
    </row>
    <row r="113" spans="1:34" s="108" customFormat="1" ht="12" customHeight="1">
      <c r="A113" s="205"/>
      <c r="B113" s="204"/>
      <c r="C113" s="1150" t="s">
        <v>391</v>
      </c>
      <c r="D113" s="1150"/>
      <c r="E113" s="1150"/>
      <c r="F113" s="212"/>
      <c r="G113" s="212"/>
      <c r="H113" s="212"/>
      <c r="I113" s="212"/>
      <c r="J113" s="221">
        <v>1175.2</v>
      </c>
      <c r="K113" s="212"/>
      <c r="L113" s="213">
        <v>183.56</v>
      </c>
      <c r="M113" s="212"/>
      <c r="N113" s="214"/>
      <c r="Z113" s="193"/>
      <c r="AA113" s="200"/>
      <c r="AF113" s="109" t="s">
        <v>391</v>
      </c>
      <c r="AG113" s="200"/>
    </row>
    <row r="114" spans="1:34" s="108" customFormat="1" ht="12">
      <c r="A114" s="205"/>
      <c r="B114" s="204"/>
      <c r="C114" s="1141" t="s">
        <v>392</v>
      </c>
      <c r="D114" s="1141"/>
      <c r="E114" s="1141"/>
      <c r="F114" s="207"/>
      <c r="G114" s="207"/>
      <c r="H114" s="207"/>
      <c r="I114" s="207"/>
      <c r="J114" s="204"/>
      <c r="K114" s="207"/>
      <c r="L114" s="208">
        <v>34.94</v>
      </c>
      <c r="M114" s="207"/>
      <c r="N114" s="210"/>
      <c r="Z114" s="193"/>
      <c r="AA114" s="200"/>
      <c r="AE114" s="109" t="s">
        <v>392</v>
      </c>
      <c r="AG114" s="200"/>
    </row>
    <row r="115" spans="1:34" s="108" customFormat="1" ht="45" customHeight="1">
      <c r="A115" s="205"/>
      <c r="B115" s="204" t="s">
        <v>1671</v>
      </c>
      <c r="C115" s="1141" t="s">
        <v>1672</v>
      </c>
      <c r="D115" s="1141"/>
      <c r="E115" s="1141"/>
      <c r="F115" s="207" t="s">
        <v>395</v>
      </c>
      <c r="G115" s="215">
        <v>121</v>
      </c>
      <c r="H115" s="207"/>
      <c r="I115" s="215">
        <v>121</v>
      </c>
      <c r="J115" s="204"/>
      <c r="K115" s="207"/>
      <c r="L115" s="208">
        <v>42.28</v>
      </c>
      <c r="M115" s="207"/>
      <c r="N115" s="210"/>
      <c r="Z115" s="193"/>
      <c r="AA115" s="200"/>
      <c r="AE115" s="109" t="s">
        <v>1672</v>
      </c>
      <c r="AG115" s="200"/>
    </row>
    <row r="116" spans="1:34" s="108" customFormat="1" ht="45" customHeight="1">
      <c r="A116" s="205"/>
      <c r="B116" s="204" t="s">
        <v>1673</v>
      </c>
      <c r="C116" s="1141" t="s">
        <v>1674</v>
      </c>
      <c r="D116" s="1141"/>
      <c r="E116" s="1141"/>
      <c r="F116" s="207" t="s">
        <v>395</v>
      </c>
      <c r="G116" s="215">
        <v>72</v>
      </c>
      <c r="H116" s="207"/>
      <c r="I116" s="215">
        <v>72</v>
      </c>
      <c r="J116" s="204"/>
      <c r="K116" s="207"/>
      <c r="L116" s="208">
        <v>25.16</v>
      </c>
      <c r="M116" s="207"/>
      <c r="N116" s="210"/>
      <c r="Z116" s="193"/>
      <c r="AA116" s="200"/>
      <c r="AE116" s="109" t="s">
        <v>1674</v>
      </c>
      <c r="AG116" s="200"/>
    </row>
    <row r="117" spans="1:34" s="108" customFormat="1" ht="12" customHeight="1">
      <c r="A117" s="216"/>
      <c r="B117" s="217"/>
      <c r="C117" s="1145" t="s">
        <v>398</v>
      </c>
      <c r="D117" s="1145"/>
      <c r="E117" s="1145"/>
      <c r="F117" s="196"/>
      <c r="G117" s="196"/>
      <c r="H117" s="196"/>
      <c r="I117" s="196"/>
      <c r="J117" s="198"/>
      <c r="K117" s="196"/>
      <c r="L117" s="218">
        <v>251</v>
      </c>
      <c r="M117" s="212"/>
      <c r="N117" s="199"/>
      <c r="Z117" s="193"/>
      <c r="AA117" s="200"/>
      <c r="AG117" s="200" t="s">
        <v>398</v>
      </c>
    </row>
    <row r="118" spans="1:34" s="108" customFormat="1" ht="12" customHeight="1">
      <c r="A118" s="194" t="s">
        <v>501</v>
      </c>
      <c r="B118" s="195" t="s">
        <v>1754</v>
      </c>
      <c r="C118" s="1145" t="s">
        <v>1755</v>
      </c>
      <c r="D118" s="1145"/>
      <c r="E118" s="1145"/>
      <c r="F118" s="196" t="s">
        <v>486</v>
      </c>
      <c r="G118" s="196"/>
      <c r="H118" s="196"/>
      <c r="I118" s="251">
        <v>15</v>
      </c>
      <c r="J118" s="218">
        <v>32.340000000000003</v>
      </c>
      <c r="K118" s="196"/>
      <c r="L118" s="218">
        <v>485.1</v>
      </c>
      <c r="M118" s="196"/>
      <c r="N118" s="199"/>
      <c r="Z118" s="193"/>
      <c r="AA118" s="200" t="s">
        <v>1755</v>
      </c>
      <c r="AG118" s="200"/>
    </row>
    <row r="119" spans="1:34" s="108" customFormat="1" ht="12" customHeight="1">
      <c r="A119" s="216"/>
      <c r="B119" s="217"/>
      <c r="C119" s="1141" t="s">
        <v>409</v>
      </c>
      <c r="D119" s="1141"/>
      <c r="E119" s="1141"/>
      <c r="F119" s="1141"/>
      <c r="G119" s="1141"/>
      <c r="H119" s="1141"/>
      <c r="I119" s="1141"/>
      <c r="J119" s="1141"/>
      <c r="K119" s="1141"/>
      <c r="L119" s="1141"/>
      <c r="M119" s="1141"/>
      <c r="N119" s="1146"/>
      <c r="Z119" s="193"/>
      <c r="AA119" s="200"/>
      <c r="AG119" s="200"/>
      <c r="AH119" s="109" t="s">
        <v>409</v>
      </c>
    </row>
    <row r="120" spans="1:34" s="108" customFormat="1" ht="12" customHeight="1">
      <c r="A120" s="216"/>
      <c r="B120" s="217"/>
      <c r="C120" s="1145" t="s">
        <v>398</v>
      </c>
      <c r="D120" s="1145"/>
      <c r="E120" s="1145"/>
      <c r="F120" s="196"/>
      <c r="G120" s="196"/>
      <c r="H120" s="196"/>
      <c r="I120" s="196"/>
      <c r="J120" s="198"/>
      <c r="K120" s="196"/>
      <c r="L120" s="218">
        <v>485.1</v>
      </c>
      <c r="M120" s="212"/>
      <c r="N120" s="199"/>
      <c r="Z120" s="193"/>
      <c r="AA120" s="200"/>
      <c r="AG120" s="200" t="s">
        <v>398</v>
      </c>
    </row>
    <row r="121" spans="1:34" s="108" customFormat="1" ht="22.5" customHeight="1">
      <c r="A121" s="194" t="s">
        <v>503</v>
      </c>
      <c r="B121" s="195" t="s">
        <v>789</v>
      </c>
      <c r="C121" s="1145" t="s">
        <v>1845</v>
      </c>
      <c r="D121" s="1145"/>
      <c r="E121" s="1145"/>
      <c r="F121" s="196" t="s">
        <v>444</v>
      </c>
      <c r="G121" s="196"/>
      <c r="H121" s="196"/>
      <c r="I121" s="197">
        <v>4.0000000000000002E-4</v>
      </c>
      <c r="J121" s="198"/>
      <c r="K121" s="196"/>
      <c r="L121" s="198"/>
      <c r="M121" s="196"/>
      <c r="N121" s="199"/>
      <c r="Z121" s="193"/>
      <c r="AA121" s="200" t="s">
        <v>1845</v>
      </c>
      <c r="AG121" s="200"/>
    </row>
    <row r="122" spans="1:34" s="108" customFormat="1" ht="12" customHeight="1">
      <c r="A122" s="201"/>
      <c r="B122" s="202"/>
      <c r="C122" s="1141" t="s">
        <v>3087</v>
      </c>
      <c r="D122" s="1141"/>
      <c r="E122" s="1141"/>
      <c r="F122" s="1141"/>
      <c r="G122" s="1141"/>
      <c r="H122" s="1141"/>
      <c r="I122" s="1141"/>
      <c r="J122" s="1141"/>
      <c r="K122" s="1141"/>
      <c r="L122" s="1141"/>
      <c r="M122" s="1141"/>
      <c r="N122" s="1146"/>
      <c r="Z122" s="193"/>
      <c r="AA122" s="200"/>
      <c r="AB122" s="109" t="s">
        <v>3087</v>
      </c>
      <c r="AG122" s="200"/>
    </row>
    <row r="123" spans="1:34" s="108" customFormat="1" ht="33.75" customHeight="1">
      <c r="A123" s="203"/>
      <c r="B123" s="204" t="s">
        <v>385</v>
      </c>
      <c r="C123" s="1141" t="s">
        <v>386</v>
      </c>
      <c r="D123" s="1141"/>
      <c r="E123" s="1141"/>
      <c r="F123" s="1141"/>
      <c r="G123" s="1141"/>
      <c r="H123" s="1141"/>
      <c r="I123" s="1141"/>
      <c r="J123" s="1141"/>
      <c r="K123" s="1141"/>
      <c r="L123" s="1141"/>
      <c r="M123" s="1141"/>
      <c r="N123" s="1146"/>
      <c r="Z123" s="193"/>
      <c r="AA123" s="200"/>
      <c r="AC123" s="109" t="s">
        <v>386</v>
      </c>
      <c r="AG123" s="200"/>
    </row>
    <row r="124" spans="1:34" s="108" customFormat="1" ht="12">
      <c r="A124" s="205"/>
      <c r="B124" s="206">
        <v>1</v>
      </c>
      <c r="C124" s="1141" t="s">
        <v>446</v>
      </c>
      <c r="D124" s="1141"/>
      <c r="E124" s="1141"/>
      <c r="F124" s="207"/>
      <c r="G124" s="207"/>
      <c r="H124" s="207"/>
      <c r="I124" s="207"/>
      <c r="J124" s="220">
        <v>1053</v>
      </c>
      <c r="K124" s="209">
        <v>1.25</v>
      </c>
      <c r="L124" s="208">
        <v>0.53</v>
      </c>
      <c r="M124" s="207"/>
      <c r="N124" s="210"/>
      <c r="Z124" s="193"/>
      <c r="AA124" s="200"/>
      <c r="AD124" s="109" t="s">
        <v>446</v>
      </c>
      <c r="AG124" s="200"/>
    </row>
    <row r="125" spans="1:34" s="108" customFormat="1" ht="12">
      <c r="A125" s="205"/>
      <c r="B125" s="206">
        <v>2</v>
      </c>
      <c r="C125" s="1141" t="s">
        <v>387</v>
      </c>
      <c r="D125" s="1141"/>
      <c r="E125" s="1141"/>
      <c r="F125" s="207"/>
      <c r="G125" s="207"/>
      <c r="H125" s="207"/>
      <c r="I125" s="207"/>
      <c r="J125" s="220">
        <v>1566.06</v>
      </c>
      <c r="K125" s="209">
        <v>1.25</v>
      </c>
      <c r="L125" s="208">
        <v>0.78</v>
      </c>
      <c r="M125" s="207"/>
      <c r="N125" s="210"/>
      <c r="Z125" s="193"/>
      <c r="AA125" s="200"/>
      <c r="AD125" s="109" t="s">
        <v>387</v>
      </c>
      <c r="AG125" s="200"/>
    </row>
    <row r="126" spans="1:34" s="108" customFormat="1" ht="12">
      <c r="A126" s="205"/>
      <c r="B126" s="206">
        <v>3</v>
      </c>
      <c r="C126" s="1141" t="s">
        <v>388</v>
      </c>
      <c r="D126" s="1141"/>
      <c r="E126" s="1141"/>
      <c r="F126" s="207"/>
      <c r="G126" s="207"/>
      <c r="H126" s="207"/>
      <c r="I126" s="207"/>
      <c r="J126" s="208">
        <v>244.39</v>
      </c>
      <c r="K126" s="209">
        <v>1.25</v>
      </c>
      <c r="L126" s="208">
        <v>0.12</v>
      </c>
      <c r="M126" s="207"/>
      <c r="N126" s="210"/>
      <c r="Z126" s="193"/>
      <c r="AA126" s="200"/>
      <c r="AD126" s="109" t="s">
        <v>388</v>
      </c>
      <c r="AG126" s="200"/>
    </row>
    <row r="127" spans="1:34" s="108" customFormat="1" ht="12">
      <c r="A127" s="205"/>
      <c r="B127" s="206">
        <v>4</v>
      </c>
      <c r="C127" s="1141" t="s">
        <v>447</v>
      </c>
      <c r="D127" s="1141"/>
      <c r="E127" s="1141"/>
      <c r="F127" s="207"/>
      <c r="G127" s="207"/>
      <c r="H127" s="207"/>
      <c r="I127" s="207"/>
      <c r="J127" s="208">
        <v>909.27</v>
      </c>
      <c r="K127" s="207"/>
      <c r="L127" s="208">
        <v>0.36</v>
      </c>
      <c r="M127" s="207"/>
      <c r="N127" s="210"/>
      <c r="Z127" s="193"/>
      <c r="AA127" s="200"/>
      <c r="AD127" s="109" t="s">
        <v>447</v>
      </c>
      <c r="AG127" s="200"/>
    </row>
    <row r="128" spans="1:34" s="108" customFormat="1" ht="12">
      <c r="A128" s="205"/>
      <c r="B128" s="204"/>
      <c r="C128" s="1141" t="s">
        <v>448</v>
      </c>
      <c r="D128" s="1141"/>
      <c r="E128" s="1141"/>
      <c r="F128" s="207" t="s">
        <v>390</v>
      </c>
      <c r="G128" s="215">
        <v>135</v>
      </c>
      <c r="H128" s="209">
        <v>1.25</v>
      </c>
      <c r="I128" s="250">
        <v>6.7500000000000004E-2</v>
      </c>
      <c r="J128" s="204"/>
      <c r="K128" s="207"/>
      <c r="L128" s="204"/>
      <c r="M128" s="207"/>
      <c r="N128" s="210"/>
      <c r="Z128" s="193"/>
      <c r="AA128" s="200"/>
      <c r="AE128" s="109" t="s">
        <v>448</v>
      </c>
      <c r="AG128" s="200"/>
    </row>
    <row r="129" spans="1:34" s="108" customFormat="1" ht="12">
      <c r="A129" s="205"/>
      <c r="B129" s="204"/>
      <c r="C129" s="1141" t="s">
        <v>389</v>
      </c>
      <c r="D129" s="1141"/>
      <c r="E129" s="1141"/>
      <c r="F129" s="207" t="s">
        <v>390</v>
      </c>
      <c r="G129" s="209">
        <v>18.12</v>
      </c>
      <c r="H129" s="209">
        <v>1.25</v>
      </c>
      <c r="I129" s="252">
        <v>9.0600000000000003E-3</v>
      </c>
      <c r="J129" s="204"/>
      <c r="K129" s="207"/>
      <c r="L129" s="204"/>
      <c r="M129" s="207"/>
      <c r="N129" s="210"/>
      <c r="Z129" s="193"/>
      <c r="AA129" s="200"/>
      <c r="AE129" s="109" t="s">
        <v>389</v>
      </c>
      <c r="AG129" s="200"/>
    </row>
    <row r="130" spans="1:34" s="108" customFormat="1" ht="12" customHeight="1">
      <c r="A130" s="205"/>
      <c r="B130" s="204"/>
      <c r="C130" s="1150" t="s">
        <v>391</v>
      </c>
      <c r="D130" s="1150"/>
      <c r="E130" s="1150"/>
      <c r="F130" s="212"/>
      <c r="G130" s="212"/>
      <c r="H130" s="212"/>
      <c r="I130" s="212"/>
      <c r="J130" s="221">
        <v>3528.33</v>
      </c>
      <c r="K130" s="212"/>
      <c r="L130" s="213">
        <v>1.67</v>
      </c>
      <c r="M130" s="212"/>
      <c r="N130" s="214"/>
      <c r="Z130" s="193"/>
      <c r="AA130" s="200"/>
      <c r="AF130" s="109" t="s">
        <v>391</v>
      </c>
      <c r="AG130" s="200"/>
    </row>
    <row r="131" spans="1:34" s="108" customFormat="1" ht="12">
      <c r="A131" s="205"/>
      <c r="B131" s="204"/>
      <c r="C131" s="1141" t="s">
        <v>392</v>
      </c>
      <c r="D131" s="1141"/>
      <c r="E131" s="1141"/>
      <c r="F131" s="207"/>
      <c r="G131" s="207"/>
      <c r="H131" s="207"/>
      <c r="I131" s="207"/>
      <c r="J131" s="204"/>
      <c r="K131" s="207"/>
      <c r="L131" s="208">
        <v>0.65</v>
      </c>
      <c r="M131" s="207"/>
      <c r="N131" s="210"/>
      <c r="Z131" s="193"/>
      <c r="AA131" s="200"/>
      <c r="AE131" s="109" t="s">
        <v>392</v>
      </c>
      <c r="AG131" s="200"/>
    </row>
    <row r="132" spans="1:34" s="108" customFormat="1" ht="33.75" customHeight="1">
      <c r="A132" s="205"/>
      <c r="B132" s="204" t="s">
        <v>576</v>
      </c>
      <c r="C132" s="1141" t="s">
        <v>577</v>
      </c>
      <c r="D132" s="1141"/>
      <c r="E132" s="1141"/>
      <c r="F132" s="207" t="s">
        <v>395</v>
      </c>
      <c r="G132" s="215">
        <v>102</v>
      </c>
      <c r="H132" s="207"/>
      <c r="I132" s="215">
        <v>102</v>
      </c>
      <c r="J132" s="204"/>
      <c r="K132" s="207"/>
      <c r="L132" s="208">
        <v>0.66</v>
      </c>
      <c r="M132" s="207"/>
      <c r="N132" s="210"/>
      <c r="Z132" s="193"/>
      <c r="AA132" s="200"/>
      <c r="AE132" s="109" t="s">
        <v>577</v>
      </c>
      <c r="AG132" s="200"/>
    </row>
    <row r="133" spans="1:34" s="108" customFormat="1" ht="33.75" customHeight="1">
      <c r="A133" s="205"/>
      <c r="B133" s="204" t="s">
        <v>578</v>
      </c>
      <c r="C133" s="1141" t="s">
        <v>579</v>
      </c>
      <c r="D133" s="1141"/>
      <c r="E133" s="1141"/>
      <c r="F133" s="207" t="s">
        <v>395</v>
      </c>
      <c r="G133" s="215">
        <v>58</v>
      </c>
      <c r="H133" s="207"/>
      <c r="I133" s="215">
        <v>58</v>
      </c>
      <c r="J133" s="204"/>
      <c r="K133" s="207"/>
      <c r="L133" s="208">
        <v>0.38</v>
      </c>
      <c r="M133" s="207"/>
      <c r="N133" s="210"/>
      <c r="Z133" s="193"/>
      <c r="AA133" s="200"/>
      <c r="AE133" s="109" t="s">
        <v>579</v>
      </c>
      <c r="AG133" s="200"/>
    </row>
    <row r="134" spans="1:34" s="108" customFormat="1" ht="12" customHeight="1">
      <c r="A134" s="216"/>
      <c r="B134" s="217"/>
      <c r="C134" s="1145" t="s">
        <v>398</v>
      </c>
      <c r="D134" s="1145"/>
      <c r="E134" s="1145"/>
      <c r="F134" s="196"/>
      <c r="G134" s="196"/>
      <c r="H134" s="196"/>
      <c r="I134" s="196"/>
      <c r="J134" s="198"/>
      <c r="K134" s="196"/>
      <c r="L134" s="218">
        <v>2.71</v>
      </c>
      <c r="M134" s="212"/>
      <c r="N134" s="199"/>
      <c r="Z134" s="193"/>
      <c r="AA134" s="200"/>
      <c r="AG134" s="200" t="s">
        <v>398</v>
      </c>
    </row>
    <row r="135" spans="1:34" s="108" customFormat="1" ht="22.5" customHeight="1">
      <c r="A135" s="194" t="s">
        <v>505</v>
      </c>
      <c r="B135" s="195" t="s">
        <v>565</v>
      </c>
      <c r="C135" s="1145" t="s">
        <v>566</v>
      </c>
      <c r="D135" s="1145"/>
      <c r="E135" s="1145"/>
      <c r="F135" s="196" t="s">
        <v>408</v>
      </c>
      <c r="G135" s="196"/>
      <c r="H135" s="196"/>
      <c r="I135" s="197">
        <v>4.0800000000000003E-2</v>
      </c>
      <c r="J135" s="218">
        <v>490</v>
      </c>
      <c r="K135" s="196"/>
      <c r="L135" s="218">
        <v>19.989999999999998</v>
      </c>
      <c r="M135" s="196"/>
      <c r="N135" s="199"/>
      <c r="Z135" s="193"/>
      <c r="AA135" s="200" t="s">
        <v>566</v>
      </c>
      <c r="AG135" s="200"/>
    </row>
    <row r="136" spans="1:34" s="108" customFormat="1" ht="12" customHeight="1">
      <c r="A136" s="216"/>
      <c r="B136" s="217"/>
      <c r="C136" s="1141" t="s">
        <v>409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G136" s="200"/>
      <c r="AH136" s="109" t="s">
        <v>409</v>
      </c>
    </row>
    <row r="137" spans="1:34" s="108" customFormat="1" ht="12" customHeight="1">
      <c r="A137" s="216"/>
      <c r="B137" s="217"/>
      <c r="C137" s="1145" t="s">
        <v>398</v>
      </c>
      <c r="D137" s="1145"/>
      <c r="E137" s="1145"/>
      <c r="F137" s="196"/>
      <c r="G137" s="196"/>
      <c r="H137" s="196"/>
      <c r="I137" s="196"/>
      <c r="J137" s="198"/>
      <c r="K137" s="196"/>
      <c r="L137" s="218">
        <v>19.989999999999998</v>
      </c>
      <c r="M137" s="212"/>
      <c r="N137" s="199"/>
      <c r="Z137" s="193"/>
      <c r="AA137" s="200"/>
      <c r="AG137" s="200" t="s">
        <v>398</v>
      </c>
    </row>
    <row r="138" spans="1:34" s="108" customFormat="1" ht="33.75" customHeight="1">
      <c r="A138" s="194" t="s">
        <v>514</v>
      </c>
      <c r="B138" s="195" t="s">
        <v>3088</v>
      </c>
      <c r="C138" s="1145" t="s">
        <v>3089</v>
      </c>
      <c r="D138" s="1145"/>
      <c r="E138" s="1145"/>
      <c r="F138" s="196" t="s">
        <v>486</v>
      </c>
      <c r="G138" s="196"/>
      <c r="H138" s="196"/>
      <c r="I138" s="251">
        <v>11</v>
      </c>
      <c r="J138" s="198"/>
      <c r="K138" s="196"/>
      <c r="L138" s="198"/>
      <c r="M138" s="196"/>
      <c r="N138" s="199"/>
      <c r="Z138" s="193"/>
      <c r="AA138" s="200" t="s">
        <v>3089</v>
      </c>
      <c r="AG138" s="200"/>
    </row>
    <row r="139" spans="1:34" s="108" customFormat="1" ht="12">
      <c r="A139" s="201"/>
      <c r="B139" s="202"/>
      <c r="C139" s="1141" t="s">
        <v>3090</v>
      </c>
      <c r="D139" s="1141"/>
      <c r="E139" s="1141"/>
      <c r="F139" s="1141"/>
      <c r="G139" s="1141"/>
      <c r="H139" s="1141"/>
      <c r="I139" s="1141"/>
      <c r="J139" s="1141"/>
      <c r="K139" s="1141"/>
      <c r="L139" s="1141"/>
      <c r="M139" s="1141"/>
      <c r="N139" s="1146"/>
      <c r="Z139" s="193"/>
      <c r="AA139" s="200"/>
      <c r="AB139" s="109" t="s">
        <v>3090</v>
      </c>
      <c r="AG139" s="200"/>
    </row>
    <row r="140" spans="1:34" s="108" customFormat="1" ht="33.75" customHeight="1">
      <c r="A140" s="203"/>
      <c r="B140" s="204" t="s">
        <v>385</v>
      </c>
      <c r="C140" s="1141" t="s">
        <v>386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C140" s="109" t="s">
        <v>386</v>
      </c>
      <c r="AG140" s="200"/>
    </row>
    <row r="141" spans="1:34" s="108" customFormat="1" ht="12">
      <c r="A141" s="205"/>
      <c r="B141" s="206">
        <v>1</v>
      </c>
      <c r="C141" s="1141" t="s">
        <v>446</v>
      </c>
      <c r="D141" s="1141"/>
      <c r="E141" s="1141"/>
      <c r="F141" s="207"/>
      <c r="G141" s="207"/>
      <c r="H141" s="207"/>
      <c r="I141" s="207"/>
      <c r="J141" s="208">
        <v>15.87</v>
      </c>
      <c r="K141" s="209">
        <v>1.25</v>
      </c>
      <c r="L141" s="208">
        <v>218.21</v>
      </c>
      <c r="M141" s="207"/>
      <c r="N141" s="210"/>
      <c r="Z141" s="193"/>
      <c r="AA141" s="200"/>
      <c r="AD141" s="109" t="s">
        <v>446</v>
      </c>
      <c r="AG141" s="200"/>
    </row>
    <row r="142" spans="1:34" s="108" customFormat="1" ht="12">
      <c r="A142" s="205"/>
      <c r="B142" s="206">
        <v>2</v>
      </c>
      <c r="C142" s="1141" t="s">
        <v>387</v>
      </c>
      <c r="D142" s="1141"/>
      <c r="E142" s="1141"/>
      <c r="F142" s="207"/>
      <c r="G142" s="207"/>
      <c r="H142" s="207"/>
      <c r="I142" s="207"/>
      <c r="J142" s="208">
        <v>19.71</v>
      </c>
      <c r="K142" s="209">
        <v>1.25</v>
      </c>
      <c r="L142" s="208">
        <v>271.01</v>
      </c>
      <c r="M142" s="207"/>
      <c r="N142" s="210"/>
      <c r="Z142" s="193"/>
      <c r="AA142" s="200"/>
      <c r="AD142" s="109" t="s">
        <v>387</v>
      </c>
      <c r="AG142" s="200"/>
    </row>
    <row r="143" spans="1:34" s="108" customFormat="1" ht="12">
      <c r="A143" s="205"/>
      <c r="B143" s="206">
        <v>3</v>
      </c>
      <c r="C143" s="1141" t="s">
        <v>388</v>
      </c>
      <c r="D143" s="1141"/>
      <c r="E143" s="1141"/>
      <c r="F143" s="207"/>
      <c r="G143" s="207"/>
      <c r="H143" s="207"/>
      <c r="I143" s="207"/>
      <c r="J143" s="208">
        <v>3.48</v>
      </c>
      <c r="K143" s="209">
        <v>1.25</v>
      </c>
      <c r="L143" s="208">
        <v>47.85</v>
      </c>
      <c r="M143" s="207"/>
      <c r="N143" s="210"/>
      <c r="Z143" s="193"/>
      <c r="AA143" s="200"/>
      <c r="AD143" s="109" t="s">
        <v>388</v>
      </c>
      <c r="AG143" s="200"/>
    </row>
    <row r="144" spans="1:34" s="108" customFormat="1" ht="12">
      <c r="A144" s="205"/>
      <c r="B144" s="206">
        <v>4</v>
      </c>
      <c r="C144" s="1141" t="s">
        <v>447</v>
      </c>
      <c r="D144" s="1141"/>
      <c r="E144" s="1141"/>
      <c r="F144" s="207"/>
      <c r="G144" s="207"/>
      <c r="H144" s="207"/>
      <c r="I144" s="207"/>
      <c r="J144" s="208">
        <v>9.6300000000000008</v>
      </c>
      <c r="K144" s="207"/>
      <c r="L144" s="208">
        <v>105.93</v>
      </c>
      <c r="M144" s="207"/>
      <c r="N144" s="210"/>
      <c r="Z144" s="193"/>
      <c r="AA144" s="200"/>
      <c r="AD144" s="109" t="s">
        <v>447</v>
      </c>
      <c r="AG144" s="200"/>
    </row>
    <row r="145" spans="1:34" s="108" customFormat="1" ht="12">
      <c r="A145" s="205"/>
      <c r="B145" s="204"/>
      <c r="C145" s="1141" t="s">
        <v>448</v>
      </c>
      <c r="D145" s="1141"/>
      <c r="E145" s="1141"/>
      <c r="F145" s="207" t="s">
        <v>390</v>
      </c>
      <c r="G145" s="209">
        <v>1.86</v>
      </c>
      <c r="H145" s="209">
        <v>1.25</v>
      </c>
      <c r="I145" s="254">
        <v>25.574999999999999</v>
      </c>
      <c r="J145" s="204"/>
      <c r="K145" s="207"/>
      <c r="L145" s="204"/>
      <c r="M145" s="207"/>
      <c r="N145" s="210"/>
      <c r="Z145" s="193"/>
      <c r="AA145" s="200"/>
      <c r="AE145" s="109" t="s">
        <v>448</v>
      </c>
      <c r="AG145" s="200"/>
    </row>
    <row r="146" spans="1:34" s="108" customFormat="1" ht="12">
      <c r="A146" s="205"/>
      <c r="B146" s="204"/>
      <c r="C146" s="1141" t="s">
        <v>389</v>
      </c>
      <c r="D146" s="1141"/>
      <c r="E146" s="1141"/>
      <c r="F146" s="207" t="s">
        <v>390</v>
      </c>
      <c r="G146" s="248">
        <v>0.3</v>
      </c>
      <c r="H146" s="209">
        <v>1.25</v>
      </c>
      <c r="I146" s="254">
        <v>4.125</v>
      </c>
      <c r="J146" s="204"/>
      <c r="K146" s="207"/>
      <c r="L146" s="204"/>
      <c r="M146" s="207"/>
      <c r="N146" s="210"/>
      <c r="Z146" s="193"/>
      <c r="AA146" s="200"/>
      <c r="AE146" s="109" t="s">
        <v>389</v>
      </c>
      <c r="AG146" s="200"/>
    </row>
    <row r="147" spans="1:34" s="108" customFormat="1" ht="12" customHeight="1">
      <c r="A147" s="205"/>
      <c r="B147" s="204"/>
      <c r="C147" s="1150" t="s">
        <v>391</v>
      </c>
      <c r="D147" s="1150"/>
      <c r="E147" s="1150"/>
      <c r="F147" s="212"/>
      <c r="G147" s="212"/>
      <c r="H147" s="212"/>
      <c r="I147" s="212"/>
      <c r="J147" s="213">
        <v>45.21</v>
      </c>
      <c r="K147" s="212"/>
      <c r="L147" s="213">
        <v>595.15</v>
      </c>
      <c r="M147" s="212"/>
      <c r="N147" s="214"/>
      <c r="Z147" s="193"/>
      <c r="AA147" s="200"/>
      <c r="AF147" s="109" t="s">
        <v>391</v>
      </c>
      <c r="AG147" s="200"/>
    </row>
    <row r="148" spans="1:34" s="108" customFormat="1" ht="12">
      <c r="A148" s="205"/>
      <c r="B148" s="204"/>
      <c r="C148" s="1141" t="s">
        <v>392</v>
      </c>
      <c r="D148" s="1141"/>
      <c r="E148" s="1141"/>
      <c r="F148" s="207"/>
      <c r="G148" s="207"/>
      <c r="H148" s="207"/>
      <c r="I148" s="207"/>
      <c r="J148" s="204"/>
      <c r="K148" s="207"/>
      <c r="L148" s="208">
        <v>266.06</v>
      </c>
      <c r="M148" s="207"/>
      <c r="N148" s="210"/>
      <c r="Z148" s="193"/>
      <c r="AA148" s="200"/>
      <c r="AE148" s="109" t="s">
        <v>392</v>
      </c>
      <c r="AG148" s="200"/>
    </row>
    <row r="149" spans="1:34" s="108" customFormat="1" ht="45" customHeight="1">
      <c r="A149" s="205"/>
      <c r="B149" s="204" t="s">
        <v>1671</v>
      </c>
      <c r="C149" s="1141" t="s">
        <v>1672</v>
      </c>
      <c r="D149" s="1141"/>
      <c r="E149" s="1141"/>
      <c r="F149" s="207" t="s">
        <v>395</v>
      </c>
      <c r="G149" s="215">
        <v>121</v>
      </c>
      <c r="H149" s="207"/>
      <c r="I149" s="215">
        <v>121</v>
      </c>
      <c r="J149" s="204"/>
      <c r="K149" s="207"/>
      <c r="L149" s="208">
        <v>321.93</v>
      </c>
      <c r="M149" s="207"/>
      <c r="N149" s="210"/>
      <c r="Z149" s="193"/>
      <c r="AA149" s="200"/>
      <c r="AE149" s="109" t="s">
        <v>1672</v>
      </c>
      <c r="AG149" s="200"/>
    </row>
    <row r="150" spans="1:34" s="108" customFormat="1" ht="45" customHeight="1">
      <c r="A150" s="205"/>
      <c r="B150" s="204" t="s">
        <v>1673</v>
      </c>
      <c r="C150" s="1141" t="s">
        <v>1674</v>
      </c>
      <c r="D150" s="1141"/>
      <c r="E150" s="1141"/>
      <c r="F150" s="207" t="s">
        <v>395</v>
      </c>
      <c r="G150" s="215">
        <v>72</v>
      </c>
      <c r="H150" s="207"/>
      <c r="I150" s="215">
        <v>72</v>
      </c>
      <c r="J150" s="204"/>
      <c r="K150" s="207"/>
      <c r="L150" s="208">
        <v>191.56</v>
      </c>
      <c r="M150" s="207"/>
      <c r="N150" s="210"/>
      <c r="Z150" s="193"/>
      <c r="AA150" s="200"/>
      <c r="AE150" s="109" t="s">
        <v>1674</v>
      </c>
      <c r="AG150" s="200"/>
    </row>
    <row r="151" spans="1:34" s="108" customFormat="1" ht="12" customHeight="1">
      <c r="A151" s="216"/>
      <c r="B151" s="217"/>
      <c r="C151" s="1145" t="s">
        <v>398</v>
      </c>
      <c r="D151" s="1145"/>
      <c r="E151" s="1145"/>
      <c r="F151" s="196"/>
      <c r="G151" s="196"/>
      <c r="H151" s="196"/>
      <c r="I151" s="196"/>
      <c r="J151" s="198"/>
      <c r="K151" s="196"/>
      <c r="L151" s="222">
        <v>1108.6400000000001</v>
      </c>
      <c r="M151" s="212"/>
      <c r="N151" s="199"/>
      <c r="Z151" s="193"/>
      <c r="AA151" s="200"/>
      <c r="AG151" s="200" t="s">
        <v>398</v>
      </c>
    </row>
    <row r="152" spans="1:34" s="108" customFormat="1" ht="22.5" customHeight="1">
      <c r="A152" s="194" t="s">
        <v>517</v>
      </c>
      <c r="B152" s="195" t="s">
        <v>3091</v>
      </c>
      <c r="C152" s="1145" t="s">
        <v>3092</v>
      </c>
      <c r="D152" s="1145"/>
      <c r="E152" s="1145"/>
      <c r="F152" s="196" t="s">
        <v>960</v>
      </c>
      <c r="G152" s="196"/>
      <c r="H152" s="196"/>
      <c r="I152" s="251">
        <v>10</v>
      </c>
      <c r="J152" s="218">
        <v>927.48</v>
      </c>
      <c r="K152" s="196"/>
      <c r="L152" s="222">
        <v>9274.7999999999993</v>
      </c>
      <c r="M152" s="196"/>
      <c r="N152" s="199"/>
      <c r="Z152" s="193"/>
      <c r="AA152" s="200" t="s">
        <v>3092</v>
      </c>
      <c r="AG152" s="200"/>
    </row>
    <row r="153" spans="1:34" s="108" customFormat="1" ht="12" customHeight="1">
      <c r="A153" s="216"/>
      <c r="B153" s="217"/>
      <c r="C153" s="1141" t="s">
        <v>409</v>
      </c>
      <c r="D153" s="1141"/>
      <c r="E153" s="1141"/>
      <c r="F153" s="1141"/>
      <c r="G153" s="1141"/>
      <c r="H153" s="1141"/>
      <c r="I153" s="1141"/>
      <c r="J153" s="1141"/>
      <c r="K153" s="1141"/>
      <c r="L153" s="1141"/>
      <c r="M153" s="1141"/>
      <c r="N153" s="1146"/>
      <c r="Z153" s="193"/>
      <c r="AA153" s="200"/>
      <c r="AG153" s="200"/>
      <c r="AH153" s="109" t="s">
        <v>409</v>
      </c>
    </row>
    <row r="154" spans="1:34" s="108" customFormat="1" ht="12" customHeight="1">
      <c r="A154" s="216"/>
      <c r="B154" s="217"/>
      <c r="C154" s="1145" t="s">
        <v>398</v>
      </c>
      <c r="D154" s="1145"/>
      <c r="E154" s="1145"/>
      <c r="F154" s="196"/>
      <c r="G154" s="196"/>
      <c r="H154" s="196"/>
      <c r="I154" s="196"/>
      <c r="J154" s="198"/>
      <c r="K154" s="196"/>
      <c r="L154" s="222">
        <v>9274.7999999999993</v>
      </c>
      <c r="M154" s="212"/>
      <c r="N154" s="199"/>
      <c r="Z154" s="193"/>
      <c r="AA154" s="200"/>
      <c r="AG154" s="200" t="s">
        <v>398</v>
      </c>
    </row>
    <row r="155" spans="1:34" s="108" customFormat="1" ht="22.5" customHeight="1">
      <c r="A155" s="194" t="s">
        <v>519</v>
      </c>
      <c r="B155" s="195" t="s">
        <v>3091</v>
      </c>
      <c r="C155" s="1145" t="s">
        <v>3093</v>
      </c>
      <c r="D155" s="1145"/>
      <c r="E155" s="1145"/>
      <c r="F155" s="196" t="s">
        <v>960</v>
      </c>
      <c r="G155" s="196"/>
      <c r="H155" s="196"/>
      <c r="I155" s="251">
        <v>1</v>
      </c>
      <c r="J155" s="218">
        <v>927.48</v>
      </c>
      <c r="K155" s="196"/>
      <c r="L155" s="218">
        <v>927.48</v>
      </c>
      <c r="M155" s="196"/>
      <c r="N155" s="199"/>
      <c r="Z155" s="193"/>
      <c r="AA155" s="200" t="s">
        <v>3093</v>
      </c>
      <c r="AG155" s="200"/>
    </row>
    <row r="156" spans="1:34" s="108" customFormat="1" ht="12" customHeight="1">
      <c r="A156" s="216"/>
      <c r="B156" s="217"/>
      <c r="C156" s="1141" t="s">
        <v>409</v>
      </c>
      <c r="D156" s="1141"/>
      <c r="E156" s="1141"/>
      <c r="F156" s="1141"/>
      <c r="G156" s="1141"/>
      <c r="H156" s="1141"/>
      <c r="I156" s="1141"/>
      <c r="J156" s="1141"/>
      <c r="K156" s="1141"/>
      <c r="L156" s="1141"/>
      <c r="M156" s="1141"/>
      <c r="N156" s="1146"/>
      <c r="Z156" s="193"/>
      <c r="AA156" s="200"/>
      <c r="AG156" s="200"/>
      <c r="AH156" s="109" t="s">
        <v>409</v>
      </c>
    </row>
    <row r="157" spans="1:34" s="108" customFormat="1" ht="12" customHeight="1">
      <c r="A157" s="216"/>
      <c r="B157" s="217"/>
      <c r="C157" s="1145" t="s">
        <v>398</v>
      </c>
      <c r="D157" s="1145"/>
      <c r="E157" s="1145"/>
      <c r="F157" s="196"/>
      <c r="G157" s="196"/>
      <c r="H157" s="196"/>
      <c r="I157" s="196"/>
      <c r="J157" s="198"/>
      <c r="K157" s="196"/>
      <c r="L157" s="218">
        <v>927.48</v>
      </c>
      <c r="M157" s="212"/>
      <c r="N157" s="199"/>
      <c r="Z157" s="193"/>
      <c r="AA157" s="200"/>
      <c r="AG157" s="200" t="s">
        <v>398</v>
      </c>
    </row>
    <row r="158" spans="1:34" s="108" customFormat="1" ht="90" customHeight="1">
      <c r="A158" s="194" t="s">
        <v>523</v>
      </c>
      <c r="B158" s="195" t="s">
        <v>3094</v>
      </c>
      <c r="C158" s="1145" t="s">
        <v>3095</v>
      </c>
      <c r="D158" s="1145"/>
      <c r="E158" s="1145"/>
      <c r="F158" s="196" t="s">
        <v>486</v>
      </c>
      <c r="G158" s="196"/>
      <c r="H158" s="196"/>
      <c r="I158" s="251">
        <v>11</v>
      </c>
      <c r="J158" s="218">
        <v>703.21</v>
      </c>
      <c r="K158" s="196"/>
      <c r="L158" s="222">
        <v>7735.31</v>
      </c>
      <c r="M158" s="196"/>
      <c r="N158" s="199"/>
      <c r="Z158" s="193"/>
      <c r="AA158" s="200" t="s">
        <v>3095</v>
      </c>
      <c r="AG158" s="200"/>
    </row>
    <row r="159" spans="1:34" s="108" customFormat="1" ht="12" customHeight="1">
      <c r="A159" s="216"/>
      <c r="B159" s="217"/>
      <c r="C159" s="1141" t="s">
        <v>409</v>
      </c>
      <c r="D159" s="1141"/>
      <c r="E159" s="1141"/>
      <c r="F159" s="1141"/>
      <c r="G159" s="1141"/>
      <c r="H159" s="1141"/>
      <c r="I159" s="1141"/>
      <c r="J159" s="1141"/>
      <c r="K159" s="1141"/>
      <c r="L159" s="1141"/>
      <c r="M159" s="1141"/>
      <c r="N159" s="1146"/>
      <c r="Z159" s="193"/>
      <c r="AA159" s="200"/>
      <c r="AG159" s="200"/>
      <c r="AH159" s="109" t="s">
        <v>409</v>
      </c>
    </row>
    <row r="160" spans="1:34" s="108" customFormat="1" ht="12">
      <c r="A160" s="201"/>
      <c r="B160" s="202"/>
      <c r="C160" s="1141" t="s">
        <v>3090</v>
      </c>
      <c r="D160" s="1141"/>
      <c r="E160" s="1141"/>
      <c r="F160" s="1141"/>
      <c r="G160" s="1141"/>
      <c r="H160" s="1141"/>
      <c r="I160" s="1141"/>
      <c r="J160" s="1141"/>
      <c r="K160" s="1141"/>
      <c r="L160" s="1141"/>
      <c r="M160" s="1141"/>
      <c r="N160" s="1146"/>
      <c r="Z160" s="193"/>
      <c r="AA160" s="200"/>
      <c r="AB160" s="109" t="s">
        <v>3090</v>
      </c>
      <c r="AG160" s="200"/>
    </row>
    <row r="161" spans="1:34" s="108" customFormat="1" ht="12" customHeight="1">
      <c r="A161" s="216"/>
      <c r="B161" s="217"/>
      <c r="C161" s="1145" t="s">
        <v>398</v>
      </c>
      <c r="D161" s="1145"/>
      <c r="E161" s="1145"/>
      <c r="F161" s="196"/>
      <c r="G161" s="196"/>
      <c r="H161" s="196"/>
      <c r="I161" s="196"/>
      <c r="J161" s="198"/>
      <c r="K161" s="196"/>
      <c r="L161" s="222">
        <v>7735.31</v>
      </c>
      <c r="M161" s="212"/>
      <c r="N161" s="199"/>
      <c r="Z161" s="193"/>
      <c r="AA161" s="200"/>
      <c r="AG161" s="200" t="s">
        <v>398</v>
      </c>
    </row>
    <row r="162" spans="1:34" s="108" customFormat="1" ht="33.75" customHeight="1">
      <c r="A162" s="194" t="s">
        <v>526</v>
      </c>
      <c r="B162" s="195" t="s">
        <v>3096</v>
      </c>
      <c r="C162" s="1145" t="s">
        <v>3097</v>
      </c>
      <c r="D162" s="1145"/>
      <c r="E162" s="1145"/>
      <c r="F162" s="196" t="s">
        <v>486</v>
      </c>
      <c r="G162" s="196"/>
      <c r="H162" s="196"/>
      <c r="I162" s="251">
        <v>11</v>
      </c>
      <c r="J162" s="218">
        <v>389.95</v>
      </c>
      <c r="K162" s="196"/>
      <c r="L162" s="222">
        <v>4289.45</v>
      </c>
      <c r="M162" s="196"/>
      <c r="N162" s="199"/>
      <c r="Z162" s="193"/>
      <c r="AA162" s="200" t="s">
        <v>3097</v>
      </c>
      <c r="AG162" s="200"/>
    </row>
    <row r="163" spans="1:34" s="108" customFormat="1" ht="12" customHeight="1">
      <c r="A163" s="216"/>
      <c r="B163" s="217"/>
      <c r="C163" s="1141" t="s">
        <v>409</v>
      </c>
      <c r="D163" s="1141"/>
      <c r="E163" s="1141"/>
      <c r="F163" s="1141"/>
      <c r="G163" s="1141"/>
      <c r="H163" s="1141"/>
      <c r="I163" s="1141"/>
      <c r="J163" s="1141"/>
      <c r="K163" s="1141"/>
      <c r="L163" s="1141"/>
      <c r="M163" s="1141"/>
      <c r="N163" s="1146"/>
      <c r="Z163" s="193"/>
      <c r="AA163" s="200"/>
      <c r="AG163" s="200"/>
      <c r="AH163" s="109" t="s">
        <v>409</v>
      </c>
    </row>
    <row r="164" spans="1:34" s="108" customFormat="1" ht="12">
      <c r="A164" s="201"/>
      <c r="B164" s="202"/>
      <c r="C164" s="1141" t="s">
        <v>3090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B164" s="109" t="s">
        <v>3090</v>
      </c>
      <c r="AG164" s="200"/>
    </row>
    <row r="165" spans="1:34" s="108" customFormat="1" ht="12" customHeight="1">
      <c r="A165" s="216"/>
      <c r="B165" s="217"/>
      <c r="C165" s="1145" t="s">
        <v>398</v>
      </c>
      <c r="D165" s="1145"/>
      <c r="E165" s="1145"/>
      <c r="F165" s="196"/>
      <c r="G165" s="196"/>
      <c r="H165" s="196"/>
      <c r="I165" s="196"/>
      <c r="J165" s="198"/>
      <c r="K165" s="196"/>
      <c r="L165" s="222">
        <v>4289.45</v>
      </c>
      <c r="M165" s="212"/>
      <c r="N165" s="199"/>
      <c r="Z165" s="193"/>
      <c r="AA165" s="200"/>
      <c r="AG165" s="200" t="s">
        <v>398</v>
      </c>
    </row>
    <row r="166" spans="1:34" s="108" customFormat="1" ht="22.5" customHeight="1">
      <c r="A166" s="194" t="s">
        <v>528</v>
      </c>
      <c r="B166" s="195" t="s">
        <v>1847</v>
      </c>
      <c r="C166" s="1145" t="s">
        <v>1848</v>
      </c>
      <c r="D166" s="1145"/>
      <c r="E166" s="1145"/>
      <c r="F166" s="196" t="s">
        <v>1849</v>
      </c>
      <c r="G166" s="196"/>
      <c r="H166" s="196"/>
      <c r="I166" s="256">
        <v>0.1</v>
      </c>
      <c r="J166" s="198"/>
      <c r="K166" s="196"/>
      <c r="L166" s="198"/>
      <c r="M166" s="196"/>
      <c r="N166" s="199"/>
      <c r="Z166" s="193"/>
      <c r="AA166" s="200" t="s">
        <v>1848</v>
      </c>
      <c r="AG166" s="200"/>
    </row>
    <row r="167" spans="1:34" s="108" customFormat="1" ht="12" customHeight="1">
      <c r="A167" s="201"/>
      <c r="B167" s="202"/>
      <c r="C167" s="1141" t="s">
        <v>1791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B167" s="109" t="s">
        <v>1791</v>
      </c>
      <c r="AG167" s="200"/>
    </row>
    <row r="168" spans="1:34" s="108" customFormat="1" ht="33.75" customHeight="1">
      <c r="A168" s="203"/>
      <c r="B168" s="204" t="s">
        <v>385</v>
      </c>
      <c r="C168" s="1141" t="s">
        <v>386</v>
      </c>
      <c r="D168" s="1141"/>
      <c r="E168" s="1141"/>
      <c r="F168" s="1141"/>
      <c r="G168" s="1141"/>
      <c r="H168" s="1141"/>
      <c r="I168" s="1141"/>
      <c r="J168" s="1141"/>
      <c r="K168" s="1141"/>
      <c r="L168" s="1141"/>
      <c r="M168" s="1141"/>
      <c r="N168" s="1146"/>
      <c r="Z168" s="193"/>
      <c r="AA168" s="200"/>
      <c r="AC168" s="109" t="s">
        <v>386</v>
      </c>
      <c r="AG168" s="200"/>
    </row>
    <row r="169" spans="1:34" s="108" customFormat="1" ht="12">
      <c r="A169" s="205"/>
      <c r="B169" s="206">
        <v>1</v>
      </c>
      <c r="C169" s="1141" t="s">
        <v>446</v>
      </c>
      <c r="D169" s="1141"/>
      <c r="E169" s="1141"/>
      <c r="F169" s="207"/>
      <c r="G169" s="207"/>
      <c r="H169" s="207"/>
      <c r="I169" s="207"/>
      <c r="J169" s="208">
        <v>211.12</v>
      </c>
      <c r="K169" s="209">
        <v>1.25</v>
      </c>
      <c r="L169" s="208">
        <v>26.39</v>
      </c>
      <c r="M169" s="207"/>
      <c r="N169" s="210"/>
      <c r="Z169" s="193"/>
      <c r="AA169" s="200"/>
      <c r="AD169" s="109" t="s">
        <v>446</v>
      </c>
      <c r="AG169" s="200"/>
    </row>
    <row r="170" spans="1:34" s="108" customFormat="1" ht="12">
      <c r="A170" s="205"/>
      <c r="B170" s="206">
        <v>2</v>
      </c>
      <c r="C170" s="1141" t="s">
        <v>387</v>
      </c>
      <c r="D170" s="1141"/>
      <c r="E170" s="1141"/>
      <c r="F170" s="207"/>
      <c r="G170" s="207"/>
      <c r="H170" s="207"/>
      <c r="I170" s="207"/>
      <c r="J170" s="208">
        <v>35.630000000000003</v>
      </c>
      <c r="K170" s="209">
        <v>1.25</v>
      </c>
      <c r="L170" s="208">
        <v>4.45</v>
      </c>
      <c r="M170" s="207"/>
      <c r="N170" s="210"/>
      <c r="Z170" s="193"/>
      <c r="AA170" s="200"/>
      <c r="AD170" s="109" t="s">
        <v>387</v>
      </c>
      <c r="AG170" s="200"/>
    </row>
    <row r="171" spans="1:34" s="108" customFormat="1" ht="12">
      <c r="A171" s="205"/>
      <c r="B171" s="206">
        <v>3</v>
      </c>
      <c r="C171" s="1141" t="s">
        <v>388</v>
      </c>
      <c r="D171" s="1141"/>
      <c r="E171" s="1141"/>
      <c r="F171" s="207"/>
      <c r="G171" s="207"/>
      <c r="H171" s="207"/>
      <c r="I171" s="207"/>
      <c r="J171" s="208">
        <v>8.84</v>
      </c>
      <c r="K171" s="209">
        <v>1.25</v>
      </c>
      <c r="L171" s="208">
        <v>1.1100000000000001</v>
      </c>
      <c r="M171" s="207"/>
      <c r="N171" s="210"/>
      <c r="Z171" s="193"/>
      <c r="AA171" s="200"/>
      <c r="AD171" s="109" t="s">
        <v>388</v>
      </c>
      <c r="AG171" s="200"/>
    </row>
    <row r="172" spans="1:34" s="108" customFormat="1" ht="12">
      <c r="A172" s="205"/>
      <c r="B172" s="206">
        <v>4</v>
      </c>
      <c r="C172" s="1141" t="s">
        <v>447</v>
      </c>
      <c r="D172" s="1141"/>
      <c r="E172" s="1141"/>
      <c r="F172" s="207"/>
      <c r="G172" s="207"/>
      <c r="H172" s="207"/>
      <c r="I172" s="207"/>
      <c r="J172" s="208">
        <v>283.52999999999997</v>
      </c>
      <c r="K172" s="207"/>
      <c r="L172" s="208">
        <v>28.35</v>
      </c>
      <c r="M172" s="207"/>
      <c r="N172" s="210"/>
      <c r="Z172" s="193"/>
      <c r="AA172" s="200"/>
      <c r="AD172" s="109" t="s">
        <v>447</v>
      </c>
      <c r="AG172" s="200"/>
    </row>
    <row r="173" spans="1:34" s="108" customFormat="1" ht="12">
      <c r="A173" s="205"/>
      <c r="B173" s="204"/>
      <c r="C173" s="1141" t="s">
        <v>448</v>
      </c>
      <c r="D173" s="1141"/>
      <c r="E173" s="1141"/>
      <c r="F173" s="207" t="s">
        <v>390</v>
      </c>
      <c r="G173" s="248">
        <v>22.2</v>
      </c>
      <c r="H173" s="209">
        <v>1.25</v>
      </c>
      <c r="I173" s="254">
        <v>2.7749999999999999</v>
      </c>
      <c r="J173" s="204"/>
      <c r="K173" s="207"/>
      <c r="L173" s="204"/>
      <c r="M173" s="207"/>
      <c r="N173" s="210"/>
      <c r="Z173" s="193"/>
      <c r="AA173" s="200"/>
      <c r="AE173" s="109" t="s">
        <v>448</v>
      </c>
      <c r="AG173" s="200"/>
    </row>
    <row r="174" spans="1:34" s="108" customFormat="1" ht="12">
      <c r="A174" s="205"/>
      <c r="B174" s="204"/>
      <c r="C174" s="1141" t="s">
        <v>389</v>
      </c>
      <c r="D174" s="1141"/>
      <c r="E174" s="1141"/>
      <c r="F174" s="207" t="s">
        <v>390</v>
      </c>
      <c r="G174" s="209">
        <v>0.71</v>
      </c>
      <c r="H174" s="209">
        <v>1.25</v>
      </c>
      <c r="I174" s="252">
        <v>8.8749999999999996E-2</v>
      </c>
      <c r="J174" s="204"/>
      <c r="K174" s="207"/>
      <c r="L174" s="204"/>
      <c r="M174" s="207"/>
      <c r="N174" s="210"/>
      <c r="Z174" s="193"/>
      <c r="AA174" s="200"/>
      <c r="AE174" s="109" t="s">
        <v>389</v>
      </c>
      <c r="AG174" s="200"/>
    </row>
    <row r="175" spans="1:34" s="108" customFormat="1" ht="12" customHeight="1">
      <c r="A175" s="205"/>
      <c r="B175" s="204"/>
      <c r="C175" s="1150" t="s">
        <v>391</v>
      </c>
      <c r="D175" s="1150"/>
      <c r="E175" s="1150"/>
      <c r="F175" s="212"/>
      <c r="G175" s="212"/>
      <c r="H175" s="212"/>
      <c r="I175" s="212"/>
      <c r="J175" s="213">
        <v>530.28</v>
      </c>
      <c r="K175" s="212"/>
      <c r="L175" s="213">
        <v>59.19</v>
      </c>
      <c r="M175" s="212"/>
      <c r="N175" s="214"/>
      <c r="Z175" s="193"/>
      <c r="AA175" s="200"/>
      <c r="AF175" s="109" t="s">
        <v>391</v>
      </c>
      <c r="AG175" s="200"/>
    </row>
    <row r="176" spans="1:34" s="108" customFormat="1" ht="12">
      <c r="A176" s="205"/>
      <c r="B176" s="204"/>
      <c r="C176" s="1141" t="s">
        <v>392</v>
      </c>
      <c r="D176" s="1141"/>
      <c r="E176" s="1141"/>
      <c r="F176" s="207"/>
      <c r="G176" s="207"/>
      <c r="H176" s="207"/>
      <c r="I176" s="207"/>
      <c r="J176" s="204"/>
      <c r="K176" s="207"/>
      <c r="L176" s="208">
        <v>27.5</v>
      </c>
      <c r="M176" s="207"/>
      <c r="N176" s="210"/>
      <c r="Z176" s="193"/>
      <c r="AA176" s="200"/>
      <c r="AE176" s="109" t="s">
        <v>392</v>
      </c>
      <c r="AG176" s="200"/>
    </row>
    <row r="177" spans="1:34" s="108" customFormat="1" ht="45" customHeight="1">
      <c r="A177" s="205"/>
      <c r="B177" s="204" t="s">
        <v>1671</v>
      </c>
      <c r="C177" s="1141" t="s">
        <v>1672</v>
      </c>
      <c r="D177" s="1141"/>
      <c r="E177" s="1141"/>
      <c r="F177" s="207" t="s">
        <v>395</v>
      </c>
      <c r="G177" s="215">
        <v>121</v>
      </c>
      <c r="H177" s="207"/>
      <c r="I177" s="215">
        <v>121</v>
      </c>
      <c r="J177" s="204"/>
      <c r="K177" s="207"/>
      <c r="L177" s="208">
        <v>33.28</v>
      </c>
      <c r="M177" s="207"/>
      <c r="N177" s="210"/>
      <c r="Z177" s="193"/>
      <c r="AA177" s="200"/>
      <c r="AE177" s="109" t="s">
        <v>1672</v>
      </c>
      <c r="AG177" s="200"/>
    </row>
    <row r="178" spans="1:34" s="108" customFormat="1" ht="45" customHeight="1">
      <c r="A178" s="205"/>
      <c r="B178" s="204" t="s">
        <v>1673</v>
      </c>
      <c r="C178" s="1141" t="s">
        <v>1674</v>
      </c>
      <c r="D178" s="1141"/>
      <c r="E178" s="1141"/>
      <c r="F178" s="207" t="s">
        <v>395</v>
      </c>
      <c r="G178" s="215">
        <v>72</v>
      </c>
      <c r="H178" s="207"/>
      <c r="I178" s="215">
        <v>72</v>
      </c>
      <c r="J178" s="204"/>
      <c r="K178" s="207"/>
      <c r="L178" s="208">
        <v>19.8</v>
      </c>
      <c r="M178" s="207"/>
      <c r="N178" s="210"/>
      <c r="Z178" s="193"/>
      <c r="AA178" s="200"/>
      <c r="AE178" s="109" t="s">
        <v>1674</v>
      </c>
      <c r="AG178" s="200"/>
    </row>
    <row r="179" spans="1:34" s="108" customFormat="1" ht="12" customHeight="1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18">
        <v>112.27</v>
      </c>
      <c r="M179" s="212"/>
      <c r="N179" s="199"/>
      <c r="Z179" s="193"/>
      <c r="AA179" s="200"/>
      <c r="AG179" s="200" t="s">
        <v>398</v>
      </c>
    </row>
    <row r="180" spans="1:34" s="108" customFormat="1" ht="56.25" customHeight="1">
      <c r="A180" s="194" t="s">
        <v>530</v>
      </c>
      <c r="B180" s="195" t="s">
        <v>3098</v>
      </c>
      <c r="C180" s="1145" t="s">
        <v>3099</v>
      </c>
      <c r="D180" s="1145"/>
      <c r="E180" s="1145"/>
      <c r="F180" s="196" t="s">
        <v>960</v>
      </c>
      <c r="G180" s="196"/>
      <c r="H180" s="196"/>
      <c r="I180" s="251">
        <v>1</v>
      </c>
      <c r="J180" s="222">
        <v>2499.67</v>
      </c>
      <c r="K180" s="196"/>
      <c r="L180" s="222">
        <v>2499.67</v>
      </c>
      <c r="M180" s="196"/>
      <c r="N180" s="199"/>
      <c r="Z180" s="193"/>
      <c r="AA180" s="200" t="s">
        <v>3099</v>
      </c>
      <c r="AG180" s="200"/>
    </row>
    <row r="181" spans="1:34" s="108" customFormat="1" ht="12" customHeight="1">
      <c r="A181" s="216"/>
      <c r="B181" s="217"/>
      <c r="C181" s="1141" t="s">
        <v>409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G181" s="200"/>
      <c r="AH181" s="109" t="s">
        <v>409</v>
      </c>
    </row>
    <row r="182" spans="1:34" s="108" customFormat="1" ht="12" customHeight="1">
      <c r="A182" s="216"/>
      <c r="B182" s="217"/>
      <c r="C182" s="1145" t="s">
        <v>398</v>
      </c>
      <c r="D182" s="1145"/>
      <c r="E182" s="1145"/>
      <c r="F182" s="196"/>
      <c r="G182" s="196"/>
      <c r="H182" s="196"/>
      <c r="I182" s="196"/>
      <c r="J182" s="198"/>
      <c r="K182" s="196"/>
      <c r="L182" s="222">
        <v>2499.67</v>
      </c>
      <c r="M182" s="212"/>
      <c r="N182" s="199"/>
      <c r="Z182" s="193"/>
      <c r="AA182" s="200"/>
      <c r="AG182" s="200" t="s">
        <v>398</v>
      </c>
    </row>
    <row r="183" spans="1:34" s="108" customFormat="1" ht="22.5" customHeight="1">
      <c r="A183" s="194" t="s">
        <v>536</v>
      </c>
      <c r="B183" s="195" t="s">
        <v>1852</v>
      </c>
      <c r="C183" s="1145" t="s">
        <v>1853</v>
      </c>
      <c r="D183" s="1145"/>
      <c r="E183" s="1145"/>
      <c r="F183" s="196" t="s">
        <v>1849</v>
      </c>
      <c r="G183" s="196"/>
      <c r="H183" s="196"/>
      <c r="I183" s="251">
        <v>1</v>
      </c>
      <c r="J183" s="198"/>
      <c r="K183" s="196"/>
      <c r="L183" s="198"/>
      <c r="M183" s="196"/>
      <c r="N183" s="199"/>
      <c r="Z183" s="193"/>
      <c r="AA183" s="200" t="s">
        <v>1853</v>
      </c>
      <c r="AG183" s="200"/>
    </row>
    <row r="184" spans="1:34" s="108" customFormat="1" ht="12" customHeight="1">
      <c r="A184" s="201"/>
      <c r="B184" s="202"/>
      <c r="C184" s="1141" t="s">
        <v>3100</v>
      </c>
      <c r="D184" s="1141"/>
      <c r="E184" s="1141"/>
      <c r="F184" s="1141"/>
      <c r="G184" s="1141"/>
      <c r="H184" s="1141"/>
      <c r="I184" s="1141"/>
      <c r="J184" s="1141"/>
      <c r="K184" s="1141"/>
      <c r="L184" s="1141"/>
      <c r="M184" s="1141"/>
      <c r="N184" s="1146"/>
      <c r="Z184" s="193"/>
      <c r="AA184" s="200"/>
      <c r="AB184" s="109" t="s">
        <v>3100</v>
      </c>
      <c r="AG184" s="200"/>
    </row>
    <row r="185" spans="1:34" s="108" customFormat="1" ht="33.75" customHeight="1">
      <c r="A185" s="203"/>
      <c r="B185" s="204" t="s">
        <v>385</v>
      </c>
      <c r="C185" s="1141" t="s">
        <v>386</v>
      </c>
      <c r="D185" s="1141"/>
      <c r="E185" s="1141"/>
      <c r="F185" s="1141"/>
      <c r="G185" s="1141"/>
      <c r="H185" s="1141"/>
      <c r="I185" s="1141"/>
      <c r="J185" s="1141"/>
      <c r="K185" s="1141"/>
      <c r="L185" s="1141"/>
      <c r="M185" s="1141"/>
      <c r="N185" s="1146"/>
      <c r="Z185" s="193"/>
      <c r="AA185" s="200"/>
      <c r="AC185" s="109" t="s">
        <v>386</v>
      </c>
      <c r="AG185" s="200"/>
    </row>
    <row r="186" spans="1:34" s="108" customFormat="1" ht="12">
      <c r="A186" s="205"/>
      <c r="B186" s="206">
        <v>1</v>
      </c>
      <c r="C186" s="1141" t="s">
        <v>446</v>
      </c>
      <c r="D186" s="1141"/>
      <c r="E186" s="1141"/>
      <c r="F186" s="207"/>
      <c r="G186" s="207"/>
      <c r="H186" s="207"/>
      <c r="I186" s="207"/>
      <c r="J186" s="208">
        <v>187.59</v>
      </c>
      <c r="K186" s="209">
        <v>1.25</v>
      </c>
      <c r="L186" s="208">
        <v>234.49</v>
      </c>
      <c r="M186" s="207"/>
      <c r="N186" s="210"/>
      <c r="Z186" s="193"/>
      <c r="AA186" s="200"/>
      <c r="AD186" s="109" t="s">
        <v>446</v>
      </c>
      <c r="AG186" s="200"/>
    </row>
    <row r="187" spans="1:34" s="108" customFormat="1" ht="12">
      <c r="A187" s="205"/>
      <c r="B187" s="206">
        <v>2</v>
      </c>
      <c r="C187" s="1141" t="s">
        <v>387</v>
      </c>
      <c r="D187" s="1141"/>
      <c r="E187" s="1141"/>
      <c r="F187" s="207"/>
      <c r="G187" s="207"/>
      <c r="H187" s="207"/>
      <c r="I187" s="207"/>
      <c r="J187" s="208">
        <v>17.2</v>
      </c>
      <c r="K187" s="209">
        <v>1.25</v>
      </c>
      <c r="L187" s="208">
        <v>21.5</v>
      </c>
      <c r="M187" s="207"/>
      <c r="N187" s="210"/>
      <c r="Z187" s="193"/>
      <c r="AA187" s="200"/>
      <c r="AD187" s="109" t="s">
        <v>387</v>
      </c>
      <c r="AG187" s="200"/>
    </row>
    <row r="188" spans="1:34" s="108" customFormat="1" ht="12">
      <c r="A188" s="205"/>
      <c r="B188" s="206">
        <v>3</v>
      </c>
      <c r="C188" s="1141" t="s">
        <v>388</v>
      </c>
      <c r="D188" s="1141"/>
      <c r="E188" s="1141"/>
      <c r="F188" s="207"/>
      <c r="G188" s="207"/>
      <c r="H188" s="207"/>
      <c r="I188" s="207"/>
      <c r="J188" s="208">
        <v>4.08</v>
      </c>
      <c r="K188" s="209">
        <v>1.25</v>
      </c>
      <c r="L188" s="208">
        <v>5.0999999999999996</v>
      </c>
      <c r="M188" s="207"/>
      <c r="N188" s="210"/>
      <c r="Z188" s="193"/>
      <c r="AA188" s="200"/>
      <c r="AD188" s="109" t="s">
        <v>388</v>
      </c>
      <c r="AG188" s="200"/>
    </row>
    <row r="189" spans="1:34" s="108" customFormat="1" ht="12">
      <c r="A189" s="205"/>
      <c r="B189" s="206">
        <v>4</v>
      </c>
      <c r="C189" s="1141" t="s">
        <v>447</v>
      </c>
      <c r="D189" s="1141"/>
      <c r="E189" s="1141"/>
      <c r="F189" s="207"/>
      <c r="G189" s="207"/>
      <c r="H189" s="207"/>
      <c r="I189" s="207"/>
      <c r="J189" s="208">
        <v>99.56</v>
      </c>
      <c r="K189" s="207"/>
      <c r="L189" s="208">
        <v>99.56</v>
      </c>
      <c r="M189" s="207"/>
      <c r="N189" s="210"/>
      <c r="Z189" s="193"/>
      <c r="AA189" s="200"/>
      <c r="AD189" s="109" t="s">
        <v>447</v>
      </c>
      <c r="AG189" s="200"/>
    </row>
    <row r="190" spans="1:34" s="108" customFormat="1" ht="12">
      <c r="A190" s="205"/>
      <c r="B190" s="204"/>
      <c r="C190" s="1141" t="s">
        <v>448</v>
      </c>
      <c r="D190" s="1141"/>
      <c r="E190" s="1141"/>
      <c r="F190" s="207" t="s">
        <v>390</v>
      </c>
      <c r="G190" s="248">
        <v>19.5</v>
      </c>
      <c r="H190" s="209">
        <v>1.25</v>
      </c>
      <c r="I190" s="254">
        <v>24.375</v>
      </c>
      <c r="J190" s="204"/>
      <c r="K190" s="207"/>
      <c r="L190" s="204"/>
      <c r="M190" s="207"/>
      <c r="N190" s="210"/>
      <c r="Z190" s="193"/>
      <c r="AA190" s="200"/>
      <c r="AE190" s="109" t="s">
        <v>448</v>
      </c>
      <c r="AG190" s="200"/>
    </row>
    <row r="191" spans="1:34" s="108" customFormat="1" ht="12">
      <c r="A191" s="205"/>
      <c r="B191" s="204"/>
      <c r="C191" s="1141" t="s">
        <v>389</v>
      </c>
      <c r="D191" s="1141"/>
      <c r="E191" s="1141"/>
      <c r="F191" s="207" t="s">
        <v>390</v>
      </c>
      <c r="G191" s="209">
        <v>0.33</v>
      </c>
      <c r="H191" s="209">
        <v>1.25</v>
      </c>
      <c r="I191" s="250">
        <v>0.41249999999999998</v>
      </c>
      <c r="J191" s="204"/>
      <c r="K191" s="207"/>
      <c r="L191" s="204"/>
      <c r="M191" s="207"/>
      <c r="N191" s="210"/>
      <c r="Z191" s="193"/>
      <c r="AA191" s="200"/>
      <c r="AE191" s="109" t="s">
        <v>389</v>
      </c>
      <c r="AG191" s="200"/>
    </row>
    <row r="192" spans="1:34" s="108" customFormat="1" ht="12" customHeight="1">
      <c r="A192" s="205"/>
      <c r="B192" s="204"/>
      <c r="C192" s="1150" t="s">
        <v>391</v>
      </c>
      <c r="D192" s="1150"/>
      <c r="E192" s="1150"/>
      <c r="F192" s="212"/>
      <c r="G192" s="212"/>
      <c r="H192" s="212"/>
      <c r="I192" s="212"/>
      <c r="J192" s="213">
        <v>304.35000000000002</v>
      </c>
      <c r="K192" s="212"/>
      <c r="L192" s="213">
        <v>355.55</v>
      </c>
      <c r="M192" s="212"/>
      <c r="N192" s="214"/>
      <c r="Z192" s="193"/>
      <c r="AA192" s="200"/>
      <c r="AF192" s="109" t="s">
        <v>391</v>
      </c>
      <c r="AG192" s="200"/>
    </row>
    <row r="193" spans="1:34" s="108" customFormat="1" ht="12">
      <c r="A193" s="205"/>
      <c r="B193" s="204"/>
      <c r="C193" s="1141" t="s">
        <v>392</v>
      </c>
      <c r="D193" s="1141"/>
      <c r="E193" s="1141"/>
      <c r="F193" s="207"/>
      <c r="G193" s="207"/>
      <c r="H193" s="207"/>
      <c r="I193" s="207"/>
      <c r="J193" s="204"/>
      <c r="K193" s="207"/>
      <c r="L193" s="208">
        <v>239.59</v>
      </c>
      <c r="M193" s="207"/>
      <c r="N193" s="210"/>
      <c r="Z193" s="193"/>
      <c r="AA193" s="200"/>
      <c r="AE193" s="109" t="s">
        <v>392</v>
      </c>
      <c r="AG193" s="200"/>
    </row>
    <row r="194" spans="1:34" s="108" customFormat="1" ht="45" customHeight="1">
      <c r="A194" s="205"/>
      <c r="B194" s="204" t="s">
        <v>1671</v>
      </c>
      <c r="C194" s="1141" t="s">
        <v>1672</v>
      </c>
      <c r="D194" s="1141"/>
      <c r="E194" s="1141"/>
      <c r="F194" s="207" t="s">
        <v>395</v>
      </c>
      <c r="G194" s="215">
        <v>121</v>
      </c>
      <c r="H194" s="207"/>
      <c r="I194" s="215">
        <v>121</v>
      </c>
      <c r="J194" s="204"/>
      <c r="K194" s="207"/>
      <c r="L194" s="208">
        <v>289.89999999999998</v>
      </c>
      <c r="M194" s="207"/>
      <c r="N194" s="210"/>
      <c r="Z194" s="193"/>
      <c r="AA194" s="200"/>
      <c r="AE194" s="109" t="s">
        <v>1672</v>
      </c>
      <c r="AG194" s="200"/>
    </row>
    <row r="195" spans="1:34" s="108" customFormat="1" ht="45" customHeight="1">
      <c r="A195" s="205"/>
      <c r="B195" s="204" t="s">
        <v>1673</v>
      </c>
      <c r="C195" s="1141" t="s">
        <v>1674</v>
      </c>
      <c r="D195" s="1141"/>
      <c r="E195" s="1141"/>
      <c r="F195" s="207" t="s">
        <v>395</v>
      </c>
      <c r="G195" s="215">
        <v>72</v>
      </c>
      <c r="H195" s="207"/>
      <c r="I195" s="215">
        <v>72</v>
      </c>
      <c r="J195" s="204"/>
      <c r="K195" s="207"/>
      <c r="L195" s="208">
        <v>172.5</v>
      </c>
      <c r="M195" s="207"/>
      <c r="N195" s="210"/>
      <c r="Z195" s="193"/>
      <c r="AA195" s="200"/>
      <c r="AE195" s="109" t="s">
        <v>1674</v>
      </c>
      <c r="AG195" s="200"/>
    </row>
    <row r="196" spans="1:34" s="108" customFormat="1" ht="12" customHeight="1">
      <c r="A196" s="216"/>
      <c r="B196" s="217"/>
      <c r="C196" s="1145" t="s">
        <v>398</v>
      </c>
      <c r="D196" s="1145"/>
      <c r="E196" s="1145"/>
      <c r="F196" s="196"/>
      <c r="G196" s="196"/>
      <c r="H196" s="196"/>
      <c r="I196" s="196"/>
      <c r="J196" s="198"/>
      <c r="K196" s="196"/>
      <c r="L196" s="218">
        <v>817.95</v>
      </c>
      <c r="M196" s="212"/>
      <c r="N196" s="199"/>
      <c r="Z196" s="193"/>
      <c r="AA196" s="200"/>
      <c r="AG196" s="200" t="s">
        <v>398</v>
      </c>
    </row>
    <row r="197" spans="1:34" s="108" customFormat="1" ht="78.75" customHeight="1">
      <c r="A197" s="194" t="s">
        <v>545</v>
      </c>
      <c r="B197" s="195" t="s">
        <v>3101</v>
      </c>
      <c r="C197" s="1145" t="s">
        <v>3102</v>
      </c>
      <c r="D197" s="1145"/>
      <c r="E197" s="1145"/>
      <c r="F197" s="196" t="s">
        <v>960</v>
      </c>
      <c r="G197" s="196"/>
      <c r="H197" s="196"/>
      <c r="I197" s="251">
        <v>1</v>
      </c>
      <c r="J197" s="218">
        <v>207.49</v>
      </c>
      <c r="K197" s="196"/>
      <c r="L197" s="218">
        <v>207.49</v>
      </c>
      <c r="M197" s="196"/>
      <c r="N197" s="199"/>
      <c r="Z197" s="193"/>
      <c r="AA197" s="200" t="s">
        <v>3102</v>
      </c>
      <c r="AG197" s="200"/>
    </row>
    <row r="198" spans="1:34" s="108" customFormat="1" ht="12" customHeight="1">
      <c r="A198" s="216"/>
      <c r="B198" s="217"/>
      <c r="C198" s="1141" t="s">
        <v>409</v>
      </c>
      <c r="D198" s="1141"/>
      <c r="E198" s="1141"/>
      <c r="F198" s="1141"/>
      <c r="G198" s="1141"/>
      <c r="H198" s="1141"/>
      <c r="I198" s="1141"/>
      <c r="J198" s="1141"/>
      <c r="K198" s="1141"/>
      <c r="L198" s="1141"/>
      <c r="M198" s="1141"/>
      <c r="N198" s="1146"/>
      <c r="Z198" s="193"/>
      <c r="AA198" s="200"/>
      <c r="AG198" s="200"/>
      <c r="AH198" s="109" t="s">
        <v>409</v>
      </c>
    </row>
    <row r="199" spans="1:34" s="108" customFormat="1" ht="12" customHeight="1">
      <c r="A199" s="216"/>
      <c r="B199" s="217"/>
      <c r="C199" s="1145" t="s">
        <v>398</v>
      </c>
      <c r="D199" s="1145"/>
      <c r="E199" s="1145"/>
      <c r="F199" s="196"/>
      <c r="G199" s="196"/>
      <c r="H199" s="196"/>
      <c r="I199" s="196"/>
      <c r="J199" s="198"/>
      <c r="K199" s="196"/>
      <c r="L199" s="218">
        <v>207.49</v>
      </c>
      <c r="M199" s="212"/>
      <c r="N199" s="199"/>
      <c r="Z199" s="193"/>
      <c r="AA199" s="200"/>
      <c r="AG199" s="200" t="s">
        <v>398</v>
      </c>
    </row>
    <row r="200" spans="1:34" s="108" customFormat="1" ht="67.5" customHeight="1">
      <c r="A200" s="194" t="s">
        <v>546</v>
      </c>
      <c r="B200" s="195" t="s">
        <v>3103</v>
      </c>
      <c r="C200" s="1145" t="s">
        <v>3104</v>
      </c>
      <c r="D200" s="1145"/>
      <c r="E200" s="1145"/>
      <c r="F200" s="196" t="s">
        <v>960</v>
      </c>
      <c r="G200" s="196"/>
      <c r="H200" s="196"/>
      <c r="I200" s="251">
        <v>8</v>
      </c>
      <c r="J200" s="218">
        <v>212.1</v>
      </c>
      <c r="K200" s="196"/>
      <c r="L200" s="222">
        <v>1696.8</v>
      </c>
      <c r="M200" s="196"/>
      <c r="N200" s="199"/>
      <c r="Z200" s="193"/>
      <c r="AA200" s="200" t="s">
        <v>3104</v>
      </c>
      <c r="AG200" s="200"/>
    </row>
    <row r="201" spans="1:34" s="108" customFormat="1" ht="12" customHeight="1">
      <c r="A201" s="216"/>
      <c r="B201" s="217"/>
      <c r="C201" s="1141" t="s">
        <v>409</v>
      </c>
      <c r="D201" s="1141"/>
      <c r="E201" s="1141"/>
      <c r="F201" s="1141"/>
      <c r="G201" s="1141"/>
      <c r="H201" s="1141"/>
      <c r="I201" s="1141"/>
      <c r="J201" s="1141"/>
      <c r="K201" s="1141"/>
      <c r="L201" s="1141"/>
      <c r="M201" s="1141"/>
      <c r="N201" s="1146"/>
      <c r="Z201" s="193"/>
      <c r="AA201" s="200"/>
      <c r="AG201" s="200"/>
      <c r="AH201" s="109" t="s">
        <v>409</v>
      </c>
    </row>
    <row r="202" spans="1:34" s="108" customFormat="1" ht="12" customHeight="1">
      <c r="A202" s="216"/>
      <c r="B202" s="217"/>
      <c r="C202" s="1145" t="s">
        <v>398</v>
      </c>
      <c r="D202" s="1145"/>
      <c r="E202" s="1145"/>
      <c r="F202" s="196"/>
      <c r="G202" s="196"/>
      <c r="H202" s="196"/>
      <c r="I202" s="196"/>
      <c r="J202" s="198"/>
      <c r="K202" s="196"/>
      <c r="L202" s="222">
        <v>1696.8</v>
      </c>
      <c r="M202" s="212"/>
      <c r="N202" s="199"/>
      <c r="Z202" s="193"/>
      <c r="AA202" s="200"/>
      <c r="AG202" s="200" t="s">
        <v>398</v>
      </c>
    </row>
    <row r="203" spans="1:34" s="108" customFormat="1" ht="22.5" customHeight="1">
      <c r="A203" s="194" t="s">
        <v>554</v>
      </c>
      <c r="B203" s="195" t="s">
        <v>3105</v>
      </c>
      <c r="C203" s="1145" t="s">
        <v>3106</v>
      </c>
      <c r="D203" s="1145"/>
      <c r="E203" s="1145"/>
      <c r="F203" s="196" t="s">
        <v>486</v>
      </c>
      <c r="G203" s="196"/>
      <c r="H203" s="196"/>
      <c r="I203" s="251">
        <v>1</v>
      </c>
      <c r="J203" s="218">
        <v>782.73</v>
      </c>
      <c r="K203" s="196"/>
      <c r="L203" s="218">
        <v>782.73</v>
      </c>
      <c r="M203" s="196"/>
      <c r="N203" s="199"/>
      <c r="Z203" s="193"/>
      <c r="AA203" s="200" t="s">
        <v>3106</v>
      </c>
      <c r="AG203" s="200"/>
    </row>
    <row r="204" spans="1:34" s="108" customFormat="1" ht="12" customHeight="1">
      <c r="A204" s="216"/>
      <c r="B204" s="217"/>
      <c r="C204" s="1141" t="s">
        <v>409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  <c r="Z204" s="193"/>
      <c r="AA204" s="200"/>
      <c r="AG204" s="200"/>
      <c r="AH204" s="109" t="s">
        <v>409</v>
      </c>
    </row>
    <row r="205" spans="1:34" s="108" customFormat="1" ht="12" customHeight="1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782.73</v>
      </c>
      <c r="M205" s="212"/>
      <c r="N205" s="199"/>
      <c r="Z205" s="193"/>
      <c r="AA205" s="200"/>
      <c r="AG205" s="200" t="s">
        <v>398</v>
      </c>
    </row>
    <row r="206" spans="1:34" s="108" customFormat="1" ht="12" customHeight="1">
      <c r="A206" s="194" t="s">
        <v>557</v>
      </c>
      <c r="B206" s="195" t="s">
        <v>3107</v>
      </c>
      <c r="C206" s="1145" t="s">
        <v>3108</v>
      </c>
      <c r="D206" s="1145"/>
      <c r="E206" s="1145"/>
      <c r="F206" s="196" t="s">
        <v>1849</v>
      </c>
      <c r="G206" s="196"/>
      <c r="H206" s="196"/>
      <c r="I206" s="251">
        <v>1</v>
      </c>
      <c r="J206" s="198"/>
      <c r="K206" s="196"/>
      <c r="L206" s="198"/>
      <c r="M206" s="196"/>
      <c r="N206" s="199"/>
      <c r="Z206" s="193"/>
      <c r="AA206" s="200" t="s">
        <v>3108</v>
      </c>
      <c r="AG206" s="200"/>
    </row>
    <row r="207" spans="1:34" s="108" customFormat="1" ht="33.75" customHeight="1">
      <c r="A207" s="203"/>
      <c r="B207" s="204" t="s">
        <v>385</v>
      </c>
      <c r="C207" s="1141" t="s">
        <v>386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C207" s="109" t="s">
        <v>386</v>
      </c>
      <c r="AG207" s="200"/>
    </row>
    <row r="208" spans="1:34" s="108" customFormat="1" ht="12">
      <c r="A208" s="205"/>
      <c r="B208" s="206">
        <v>1</v>
      </c>
      <c r="C208" s="1141" t="s">
        <v>446</v>
      </c>
      <c r="D208" s="1141"/>
      <c r="E208" s="1141"/>
      <c r="F208" s="207"/>
      <c r="G208" s="207"/>
      <c r="H208" s="207"/>
      <c r="I208" s="207"/>
      <c r="J208" s="208">
        <v>150.07</v>
      </c>
      <c r="K208" s="209">
        <v>1.25</v>
      </c>
      <c r="L208" s="208">
        <v>187.59</v>
      </c>
      <c r="M208" s="207"/>
      <c r="N208" s="210"/>
      <c r="Z208" s="193"/>
      <c r="AA208" s="200"/>
      <c r="AD208" s="109" t="s">
        <v>446</v>
      </c>
      <c r="AG208" s="200"/>
    </row>
    <row r="209" spans="1:34" s="108" customFormat="1" ht="12">
      <c r="A209" s="205"/>
      <c r="B209" s="206">
        <v>2</v>
      </c>
      <c r="C209" s="1141" t="s">
        <v>387</v>
      </c>
      <c r="D209" s="1141"/>
      <c r="E209" s="1141"/>
      <c r="F209" s="207"/>
      <c r="G209" s="207"/>
      <c r="H209" s="207"/>
      <c r="I209" s="207"/>
      <c r="J209" s="208">
        <v>13.26</v>
      </c>
      <c r="K209" s="209">
        <v>1.25</v>
      </c>
      <c r="L209" s="208">
        <v>16.579999999999998</v>
      </c>
      <c r="M209" s="207"/>
      <c r="N209" s="210"/>
      <c r="Z209" s="193"/>
      <c r="AA209" s="200"/>
      <c r="AD209" s="109" t="s">
        <v>387</v>
      </c>
      <c r="AG209" s="200"/>
    </row>
    <row r="210" spans="1:34" s="108" customFormat="1" ht="12">
      <c r="A210" s="205"/>
      <c r="B210" s="206">
        <v>3</v>
      </c>
      <c r="C210" s="1141" t="s">
        <v>388</v>
      </c>
      <c r="D210" s="1141"/>
      <c r="E210" s="1141"/>
      <c r="F210" s="207"/>
      <c r="G210" s="207"/>
      <c r="H210" s="207"/>
      <c r="I210" s="207"/>
      <c r="J210" s="208">
        <v>3.38</v>
      </c>
      <c r="K210" s="209">
        <v>1.25</v>
      </c>
      <c r="L210" s="208">
        <v>4.2300000000000004</v>
      </c>
      <c r="M210" s="207"/>
      <c r="N210" s="210"/>
      <c r="Z210" s="193"/>
      <c r="AA210" s="200"/>
      <c r="AD210" s="109" t="s">
        <v>388</v>
      </c>
      <c r="AG210" s="200"/>
    </row>
    <row r="211" spans="1:34" s="108" customFormat="1" ht="12">
      <c r="A211" s="205"/>
      <c r="B211" s="206">
        <v>4</v>
      </c>
      <c r="C211" s="1141" t="s">
        <v>447</v>
      </c>
      <c r="D211" s="1141"/>
      <c r="E211" s="1141"/>
      <c r="F211" s="207"/>
      <c r="G211" s="207"/>
      <c r="H211" s="207"/>
      <c r="I211" s="207"/>
      <c r="J211" s="208">
        <v>113.54</v>
      </c>
      <c r="K211" s="207"/>
      <c r="L211" s="208">
        <v>113.54</v>
      </c>
      <c r="M211" s="207"/>
      <c r="N211" s="210"/>
      <c r="Z211" s="193"/>
      <c r="AA211" s="200"/>
      <c r="AD211" s="109" t="s">
        <v>447</v>
      </c>
      <c r="AG211" s="200"/>
    </row>
    <row r="212" spans="1:34" s="108" customFormat="1" ht="12">
      <c r="A212" s="205"/>
      <c r="B212" s="204"/>
      <c r="C212" s="1141" t="s">
        <v>448</v>
      </c>
      <c r="D212" s="1141"/>
      <c r="E212" s="1141"/>
      <c r="F212" s="207" t="s">
        <v>390</v>
      </c>
      <c r="G212" s="248">
        <v>15.6</v>
      </c>
      <c r="H212" s="209">
        <v>1.25</v>
      </c>
      <c r="I212" s="248">
        <v>19.5</v>
      </c>
      <c r="J212" s="204"/>
      <c r="K212" s="207"/>
      <c r="L212" s="204"/>
      <c r="M212" s="207"/>
      <c r="N212" s="210"/>
      <c r="Z212" s="193"/>
      <c r="AA212" s="200"/>
      <c r="AE212" s="109" t="s">
        <v>448</v>
      </c>
      <c r="AG212" s="200"/>
    </row>
    <row r="213" spans="1:34" s="108" customFormat="1" ht="12">
      <c r="A213" s="205"/>
      <c r="B213" s="204"/>
      <c r="C213" s="1141" t="s">
        <v>389</v>
      </c>
      <c r="D213" s="1141"/>
      <c r="E213" s="1141"/>
      <c r="F213" s="207" t="s">
        <v>390</v>
      </c>
      <c r="G213" s="209">
        <v>0.27</v>
      </c>
      <c r="H213" s="209">
        <v>1.25</v>
      </c>
      <c r="I213" s="250">
        <v>0.33750000000000002</v>
      </c>
      <c r="J213" s="204"/>
      <c r="K213" s="207"/>
      <c r="L213" s="204"/>
      <c r="M213" s="207"/>
      <c r="N213" s="210"/>
      <c r="Z213" s="193"/>
      <c r="AA213" s="200"/>
      <c r="AE213" s="109" t="s">
        <v>389</v>
      </c>
      <c r="AG213" s="200"/>
    </row>
    <row r="214" spans="1:34" s="108" customFormat="1" ht="12" customHeight="1">
      <c r="A214" s="205"/>
      <c r="B214" s="204"/>
      <c r="C214" s="1150" t="s">
        <v>391</v>
      </c>
      <c r="D214" s="1150"/>
      <c r="E214" s="1150"/>
      <c r="F214" s="212"/>
      <c r="G214" s="212"/>
      <c r="H214" s="212"/>
      <c r="I214" s="212"/>
      <c r="J214" s="213">
        <v>276.87</v>
      </c>
      <c r="K214" s="212"/>
      <c r="L214" s="213">
        <v>317.70999999999998</v>
      </c>
      <c r="M214" s="212"/>
      <c r="N214" s="214"/>
      <c r="Z214" s="193"/>
      <c r="AA214" s="200"/>
      <c r="AF214" s="109" t="s">
        <v>391</v>
      </c>
      <c r="AG214" s="200"/>
    </row>
    <row r="215" spans="1:34" s="108" customFormat="1" ht="12">
      <c r="A215" s="205"/>
      <c r="B215" s="204"/>
      <c r="C215" s="1141" t="s">
        <v>392</v>
      </c>
      <c r="D215" s="1141"/>
      <c r="E215" s="1141"/>
      <c r="F215" s="207"/>
      <c r="G215" s="207"/>
      <c r="H215" s="207"/>
      <c r="I215" s="207"/>
      <c r="J215" s="204"/>
      <c r="K215" s="207"/>
      <c r="L215" s="208">
        <v>191.82</v>
      </c>
      <c r="M215" s="207"/>
      <c r="N215" s="210"/>
      <c r="Z215" s="193"/>
      <c r="AA215" s="200"/>
      <c r="AE215" s="109" t="s">
        <v>392</v>
      </c>
      <c r="AG215" s="200"/>
    </row>
    <row r="216" spans="1:34" s="108" customFormat="1" ht="45" customHeight="1">
      <c r="A216" s="205"/>
      <c r="B216" s="204" t="s">
        <v>1671</v>
      </c>
      <c r="C216" s="1141" t="s">
        <v>1672</v>
      </c>
      <c r="D216" s="1141"/>
      <c r="E216" s="1141"/>
      <c r="F216" s="207" t="s">
        <v>395</v>
      </c>
      <c r="G216" s="215">
        <v>121</v>
      </c>
      <c r="H216" s="207"/>
      <c r="I216" s="215">
        <v>121</v>
      </c>
      <c r="J216" s="204"/>
      <c r="K216" s="207"/>
      <c r="L216" s="208">
        <v>232.1</v>
      </c>
      <c r="M216" s="207"/>
      <c r="N216" s="210"/>
      <c r="Z216" s="193"/>
      <c r="AA216" s="200"/>
      <c r="AE216" s="109" t="s">
        <v>1672</v>
      </c>
      <c r="AG216" s="200"/>
    </row>
    <row r="217" spans="1:34" s="108" customFormat="1" ht="45" customHeight="1">
      <c r="A217" s="205"/>
      <c r="B217" s="204" t="s">
        <v>1673</v>
      </c>
      <c r="C217" s="1141" t="s">
        <v>1674</v>
      </c>
      <c r="D217" s="1141"/>
      <c r="E217" s="1141"/>
      <c r="F217" s="207" t="s">
        <v>395</v>
      </c>
      <c r="G217" s="215">
        <v>72</v>
      </c>
      <c r="H217" s="207"/>
      <c r="I217" s="215">
        <v>72</v>
      </c>
      <c r="J217" s="204"/>
      <c r="K217" s="207"/>
      <c r="L217" s="208">
        <v>138.11000000000001</v>
      </c>
      <c r="M217" s="207"/>
      <c r="N217" s="210"/>
      <c r="Z217" s="193"/>
      <c r="AA217" s="200"/>
      <c r="AE217" s="109" t="s">
        <v>1674</v>
      </c>
      <c r="AG217" s="200"/>
    </row>
    <row r="218" spans="1:34" s="108" customFormat="1" ht="12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18">
        <v>687.92</v>
      </c>
      <c r="M218" s="212"/>
      <c r="N218" s="199"/>
      <c r="Z218" s="193"/>
      <c r="AA218" s="200"/>
      <c r="AG218" s="200" t="s">
        <v>398</v>
      </c>
    </row>
    <row r="219" spans="1:34" s="108" customFormat="1" ht="56.25" customHeight="1">
      <c r="A219" s="194" t="s">
        <v>559</v>
      </c>
      <c r="B219" s="195" t="s">
        <v>3109</v>
      </c>
      <c r="C219" s="1145" t="s">
        <v>3110</v>
      </c>
      <c r="D219" s="1145"/>
      <c r="E219" s="1145"/>
      <c r="F219" s="196" t="s">
        <v>960</v>
      </c>
      <c r="G219" s="196"/>
      <c r="H219" s="196"/>
      <c r="I219" s="251">
        <v>1</v>
      </c>
      <c r="J219" s="218">
        <v>323.66000000000003</v>
      </c>
      <c r="K219" s="196"/>
      <c r="L219" s="218">
        <v>323.66000000000003</v>
      </c>
      <c r="M219" s="196"/>
      <c r="N219" s="199"/>
      <c r="Z219" s="193"/>
      <c r="AA219" s="200" t="s">
        <v>3110</v>
      </c>
      <c r="AG219" s="200"/>
    </row>
    <row r="220" spans="1:34" s="108" customFormat="1" ht="12" customHeight="1">
      <c r="A220" s="216"/>
      <c r="B220" s="217"/>
      <c r="C220" s="1141" t="s">
        <v>409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G220" s="200"/>
      <c r="AH220" s="109" t="s">
        <v>409</v>
      </c>
    </row>
    <row r="221" spans="1:34" s="108" customFormat="1" ht="12" customHeight="1">
      <c r="A221" s="216"/>
      <c r="B221" s="217"/>
      <c r="C221" s="1145" t="s">
        <v>398</v>
      </c>
      <c r="D221" s="1145"/>
      <c r="E221" s="1145"/>
      <c r="F221" s="196"/>
      <c r="G221" s="196"/>
      <c r="H221" s="196"/>
      <c r="I221" s="196"/>
      <c r="J221" s="198"/>
      <c r="K221" s="196"/>
      <c r="L221" s="218">
        <v>323.66000000000003</v>
      </c>
      <c r="M221" s="212"/>
      <c r="N221" s="199"/>
      <c r="Z221" s="193"/>
      <c r="AA221" s="200"/>
      <c r="AG221" s="200" t="s">
        <v>398</v>
      </c>
    </row>
    <row r="222" spans="1:34" s="108" customFormat="1" ht="22.5" customHeight="1">
      <c r="A222" s="194" t="s">
        <v>561</v>
      </c>
      <c r="B222" s="195" t="s">
        <v>3111</v>
      </c>
      <c r="C222" s="1145" t="s">
        <v>3112</v>
      </c>
      <c r="D222" s="1145"/>
      <c r="E222" s="1145"/>
      <c r="F222" s="196" t="s">
        <v>1849</v>
      </c>
      <c r="G222" s="196"/>
      <c r="H222" s="196"/>
      <c r="I222" s="256">
        <v>0.4</v>
      </c>
      <c r="J222" s="198"/>
      <c r="K222" s="196"/>
      <c r="L222" s="198"/>
      <c r="M222" s="196"/>
      <c r="N222" s="199"/>
      <c r="Z222" s="193"/>
      <c r="AA222" s="200" t="s">
        <v>3112</v>
      </c>
      <c r="AG222" s="200"/>
    </row>
    <row r="223" spans="1:34" s="108" customFormat="1" ht="12" customHeight="1">
      <c r="A223" s="201"/>
      <c r="B223" s="202"/>
      <c r="C223" s="1141" t="s">
        <v>1844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  <c r="Z223" s="193"/>
      <c r="AA223" s="200"/>
      <c r="AB223" s="109" t="s">
        <v>1844</v>
      </c>
      <c r="AG223" s="200"/>
    </row>
    <row r="224" spans="1:34" s="108" customFormat="1" ht="33.75" customHeight="1">
      <c r="A224" s="203"/>
      <c r="B224" s="204" t="s">
        <v>385</v>
      </c>
      <c r="C224" s="1141" t="s">
        <v>386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C224" s="109" t="s">
        <v>386</v>
      </c>
      <c r="AG224" s="200"/>
    </row>
    <row r="225" spans="1:34" s="108" customFormat="1" ht="12">
      <c r="A225" s="205"/>
      <c r="B225" s="206">
        <v>1</v>
      </c>
      <c r="C225" s="1141" t="s">
        <v>446</v>
      </c>
      <c r="D225" s="1141"/>
      <c r="E225" s="1141"/>
      <c r="F225" s="207"/>
      <c r="G225" s="207"/>
      <c r="H225" s="207"/>
      <c r="I225" s="207"/>
      <c r="J225" s="208">
        <v>95.24</v>
      </c>
      <c r="K225" s="209">
        <v>1.25</v>
      </c>
      <c r="L225" s="208">
        <v>47.62</v>
      </c>
      <c r="M225" s="207"/>
      <c r="N225" s="210"/>
      <c r="Z225" s="193"/>
      <c r="AA225" s="200"/>
      <c r="AD225" s="109" t="s">
        <v>446</v>
      </c>
      <c r="AG225" s="200"/>
    </row>
    <row r="226" spans="1:34" s="108" customFormat="1" ht="12">
      <c r="A226" s="205"/>
      <c r="B226" s="206">
        <v>2</v>
      </c>
      <c r="C226" s="1141" t="s">
        <v>387</v>
      </c>
      <c r="D226" s="1141"/>
      <c r="E226" s="1141"/>
      <c r="F226" s="207"/>
      <c r="G226" s="207"/>
      <c r="H226" s="207"/>
      <c r="I226" s="207"/>
      <c r="J226" s="208">
        <v>46.62</v>
      </c>
      <c r="K226" s="209">
        <v>1.25</v>
      </c>
      <c r="L226" s="208">
        <v>23.31</v>
      </c>
      <c r="M226" s="207"/>
      <c r="N226" s="210"/>
      <c r="Z226" s="193"/>
      <c r="AA226" s="200"/>
      <c r="AD226" s="109" t="s">
        <v>387</v>
      </c>
      <c r="AG226" s="200"/>
    </row>
    <row r="227" spans="1:34" s="108" customFormat="1" ht="12">
      <c r="A227" s="205"/>
      <c r="B227" s="206">
        <v>3</v>
      </c>
      <c r="C227" s="1141" t="s">
        <v>388</v>
      </c>
      <c r="D227" s="1141"/>
      <c r="E227" s="1141"/>
      <c r="F227" s="207"/>
      <c r="G227" s="207"/>
      <c r="H227" s="207"/>
      <c r="I227" s="207"/>
      <c r="J227" s="208">
        <v>10.07</v>
      </c>
      <c r="K227" s="209">
        <v>1.25</v>
      </c>
      <c r="L227" s="208">
        <v>5.04</v>
      </c>
      <c r="M227" s="207"/>
      <c r="N227" s="210"/>
      <c r="Z227" s="193"/>
      <c r="AA227" s="200"/>
      <c r="AD227" s="109" t="s">
        <v>388</v>
      </c>
      <c r="AG227" s="200"/>
    </row>
    <row r="228" spans="1:34" s="108" customFormat="1" ht="12">
      <c r="A228" s="205"/>
      <c r="B228" s="206">
        <v>4</v>
      </c>
      <c r="C228" s="1141" t="s">
        <v>447</v>
      </c>
      <c r="D228" s="1141"/>
      <c r="E228" s="1141"/>
      <c r="F228" s="207"/>
      <c r="G228" s="207"/>
      <c r="H228" s="207"/>
      <c r="I228" s="207"/>
      <c r="J228" s="208">
        <v>486.13</v>
      </c>
      <c r="K228" s="207"/>
      <c r="L228" s="208">
        <v>194.45</v>
      </c>
      <c r="M228" s="207"/>
      <c r="N228" s="210"/>
      <c r="Z228" s="193"/>
      <c r="AA228" s="200"/>
      <c r="AD228" s="109" t="s">
        <v>447</v>
      </c>
      <c r="AG228" s="200"/>
    </row>
    <row r="229" spans="1:34" s="108" customFormat="1" ht="12">
      <c r="A229" s="205"/>
      <c r="B229" s="204"/>
      <c r="C229" s="1141" t="s">
        <v>448</v>
      </c>
      <c r="D229" s="1141"/>
      <c r="E229" s="1141"/>
      <c r="F229" s="207" t="s">
        <v>390</v>
      </c>
      <c r="G229" s="248">
        <v>9.9</v>
      </c>
      <c r="H229" s="209">
        <v>1.25</v>
      </c>
      <c r="I229" s="209">
        <v>4.95</v>
      </c>
      <c r="J229" s="204"/>
      <c r="K229" s="207"/>
      <c r="L229" s="204"/>
      <c r="M229" s="207"/>
      <c r="N229" s="210"/>
      <c r="Z229" s="193"/>
      <c r="AA229" s="200"/>
      <c r="AE229" s="109" t="s">
        <v>448</v>
      </c>
      <c r="AG229" s="200"/>
    </row>
    <row r="230" spans="1:34" s="108" customFormat="1" ht="12">
      <c r="A230" s="205"/>
      <c r="B230" s="204"/>
      <c r="C230" s="1141" t="s">
        <v>389</v>
      </c>
      <c r="D230" s="1141"/>
      <c r="E230" s="1141"/>
      <c r="F230" s="207" t="s">
        <v>390</v>
      </c>
      <c r="G230" s="209">
        <v>0.83</v>
      </c>
      <c r="H230" s="209">
        <v>1.25</v>
      </c>
      <c r="I230" s="254">
        <v>0.41499999999999998</v>
      </c>
      <c r="J230" s="204"/>
      <c r="K230" s="207"/>
      <c r="L230" s="204"/>
      <c r="M230" s="207"/>
      <c r="N230" s="210"/>
      <c r="Z230" s="193"/>
      <c r="AA230" s="200"/>
      <c r="AE230" s="109" t="s">
        <v>389</v>
      </c>
      <c r="AG230" s="200"/>
    </row>
    <row r="231" spans="1:34" s="108" customFormat="1" ht="12" customHeight="1">
      <c r="A231" s="205"/>
      <c r="B231" s="204"/>
      <c r="C231" s="1150" t="s">
        <v>391</v>
      </c>
      <c r="D231" s="1150"/>
      <c r="E231" s="1150"/>
      <c r="F231" s="212"/>
      <c r="G231" s="212"/>
      <c r="H231" s="212"/>
      <c r="I231" s="212"/>
      <c r="J231" s="213">
        <v>627.99</v>
      </c>
      <c r="K231" s="212"/>
      <c r="L231" s="213">
        <v>265.38</v>
      </c>
      <c r="M231" s="212"/>
      <c r="N231" s="214"/>
      <c r="Z231" s="193"/>
      <c r="AA231" s="200"/>
      <c r="AF231" s="109" t="s">
        <v>391</v>
      </c>
      <c r="AG231" s="200"/>
    </row>
    <row r="232" spans="1:34" s="108" customFormat="1" ht="12">
      <c r="A232" s="205"/>
      <c r="B232" s="204"/>
      <c r="C232" s="1141" t="s">
        <v>392</v>
      </c>
      <c r="D232" s="1141"/>
      <c r="E232" s="1141"/>
      <c r="F232" s="207"/>
      <c r="G232" s="207"/>
      <c r="H232" s="207"/>
      <c r="I232" s="207"/>
      <c r="J232" s="204"/>
      <c r="K232" s="207"/>
      <c r="L232" s="208">
        <v>52.66</v>
      </c>
      <c r="M232" s="207"/>
      <c r="N232" s="210"/>
      <c r="Z232" s="193"/>
      <c r="AA232" s="200"/>
      <c r="AE232" s="109" t="s">
        <v>392</v>
      </c>
      <c r="AG232" s="200"/>
    </row>
    <row r="233" spans="1:34" s="108" customFormat="1" ht="45" customHeight="1">
      <c r="A233" s="205"/>
      <c r="B233" s="204" t="s">
        <v>1671</v>
      </c>
      <c r="C233" s="1141" t="s">
        <v>1672</v>
      </c>
      <c r="D233" s="1141"/>
      <c r="E233" s="1141"/>
      <c r="F233" s="207" t="s">
        <v>395</v>
      </c>
      <c r="G233" s="215">
        <v>121</v>
      </c>
      <c r="H233" s="207"/>
      <c r="I233" s="215">
        <v>121</v>
      </c>
      <c r="J233" s="204"/>
      <c r="K233" s="207"/>
      <c r="L233" s="208">
        <v>63.72</v>
      </c>
      <c r="M233" s="207"/>
      <c r="N233" s="210"/>
      <c r="Z233" s="193"/>
      <c r="AA233" s="200"/>
      <c r="AE233" s="109" t="s">
        <v>1672</v>
      </c>
      <c r="AG233" s="200"/>
    </row>
    <row r="234" spans="1:34" s="108" customFormat="1" ht="45" customHeight="1">
      <c r="A234" s="205"/>
      <c r="B234" s="204" t="s">
        <v>1673</v>
      </c>
      <c r="C234" s="1141" t="s">
        <v>1674</v>
      </c>
      <c r="D234" s="1141"/>
      <c r="E234" s="1141"/>
      <c r="F234" s="207" t="s">
        <v>395</v>
      </c>
      <c r="G234" s="215">
        <v>72</v>
      </c>
      <c r="H234" s="207"/>
      <c r="I234" s="215">
        <v>72</v>
      </c>
      <c r="J234" s="204"/>
      <c r="K234" s="207"/>
      <c r="L234" s="208">
        <v>37.92</v>
      </c>
      <c r="M234" s="207"/>
      <c r="N234" s="210"/>
      <c r="Z234" s="193"/>
      <c r="AA234" s="200"/>
      <c r="AE234" s="109" t="s">
        <v>1674</v>
      </c>
      <c r="AG234" s="200"/>
    </row>
    <row r="235" spans="1:34" s="108" customFormat="1" ht="12" customHeight="1">
      <c r="A235" s="216"/>
      <c r="B235" s="217"/>
      <c r="C235" s="1145" t="s">
        <v>398</v>
      </c>
      <c r="D235" s="1145"/>
      <c r="E235" s="1145"/>
      <c r="F235" s="196"/>
      <c r="G235" s="196"/>
      <c r="H235" s="196"/>
      <c r="I235" s="196"/>
      <c r="J235" s="198"/>
      <c r="K235" s="196"/>
      <c r="L235" s="218">
        <v>367.02</v>
      </c>
      <c r="M235" s="212"/>
      <c r="N235" s="199"/>
      <c r="Z235" s="193"/>
      <c r="AA235" s="200"/>
      <c r="AG235" s="200" t="s">
        <v>398</v>
      </c>
    </row>
    <row r="236" spans="1:34" s="108" customFormat="1" ht="33.75" customHeight="1">
      <c r="A236" s="194" t="s">
        <v>564</v>
      </c>
      <c r="B236" s="195" t="s">
        <v>3113</v>
      </c>
      <c r="C236" s="1145" t="s">
        <v>3114</v>
      </c>
      <c r="D236" s="1145"/>
      <c r="E236" s="1145"/>
      <c r="F236" s="196" t="s">
        <v>486</v>
      </c>
      <c r="G236" s="196"/>
      <c r="H236" s="196"/>
      <c r="I236" s="251">
        <v>4</v>
      </c>
      <c r="J236" s="218">
        <v>572.13</v>
      </c>
      <c r="K236" s="196"/>
      <c r="L236" s="222">
        <v>2288.52</v>
      </c>
      <c r="M236" s="196"/>
      <c r="N236" s="199"/>
      <c r="Z236" s="193"/>
      <c r="AA236" s="200" t="s">
        <v>3114</v>
      </c>
      <c r="AG236" s="200"/>
    </row>
    <row r="237" spans="1:34" s="108" customFormat="1" ht="12" customHeight="1">
      <c r="A237" s="216"/>
      <c r="B237" s="217"/>
      <c r="C237" s="1141" t="s">
        <v>409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  <c r="Z237" s="193"/>
      <c r="AA237" s="200"/>
      <c r="AG237" s="200"/>
      <c r="AH237" s="109" t="s">
        <v>409</v>
      </c>
    </row>
    <row r="238" spans="1:34" s="108" customFormat="1" ht="12" customHeight="1">
      <c r="A238" s="216"/>
      <c r="B238" s="217"/>
      <c r="C238" s="1145" t="s">
        <v>398</v>
      </c>
      <c r="D238" s="1145"/>
      <c r="E238" s="1145"/>
      <c r="F238" s="196"/>
      <c r="G238" s="196"/>
      <c r="H238" s="196"/>
      <c r="I238" s="196"/>
      <c r="J238" s="198"/>
      <c r="K238" s="196"/>
      <c r="L238" s="222">
        <v>2288.52</v>
      </c>
      <c r="M238" s="212"/>
      <c r="N238" s="199"/>
      <c r="Z238" s="193"/>
      <c r="AA238" s="200"/>
      <c r="AG238" s="200" t="s">
        <v>398</v>
      </c>
    </row>
    <row r="239" spans="1:34" s="108" customFormat="1" ht="12" customHeight="1">
      <c r="A239" s="194" t="s">
        <v>567</v>
      </c>
      <c r="B239" s="195" t="s">
        <v>3115</v>
      </c>
      <c r="C239" s="1145" t="s">
        <v>3116</v>
      </c>
      <c r="D239" s="1145"/>
      <c r="E239" s="1145"/>
      <c r="F239" s="196" t="s">
        <v>486</v>
      </c>
      <c r="G239" s="196"/>
      <c r="H239" s="196"/>
      <c r="I239" s="251">
        <v>4</v>
      </c>
      <c r="J239" s="218">
        <v>11.45</v>
      </c>
      <c r="K239" s="196"/>
      <c r="L239" s="218">
        <v>45.8</v>
      </c>
      <c r="M239" s="196"/>
      <c r="N239" s="199"/>
      <c r="Z239" s="193"/>
      <c r="AA239" s="200" t="s">
        <v>3116</v>
      </c>
      <c r="AG239" s="200"/>
    </row>
    <row r="240" spans="1:34" s="108" customFormat="1" ht="12" customHeight="1">
      <c r="A240" s="216"/>
      <c r="B240" s="217"/>
      <c r="C240" s="1141" t="s">
        <v>409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G240" s="200"/>
      <c r="AH240" s="109" t="s">
        <v>409</v>
      </c>
    </row>
    <row r="241" spans="1:33" s="108" customFormat="1" ht="12" customHeight="1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18">
        <v>45.8</v>
      </c>
      <c r="M241" s="212"/>
      <c r="N241" s="199"/>
      <c r="Z241" s="193"/>
      <c r="AA241" s="200"/>
      <c r="AG241" s="200" t="s">
        <v>398</v>
      </c>
    </row>
    <row r="242" spans="1:33" s="108" customFormat="1" ht="12" customHeight="1">
      <c r="A242" s="194" t="s">
        <v>571</v>
      </c>
      <c r="B242" s="195" t="s">
        <v>1856</v>
      </c>
      <c r="C242" s="1145" t="s">
        <v>1857</v>
      </c>
      <c r="D242" s="1145"/>
      <c r="E242" s="1145"/>
      <c r="F242" s="196" t="s">
        <v>1849</v>
      </c>
      <c r="G242" s="196"/>
      <c r="H242" s="196"/>
      <c r="I242" s="256">
        <v>0.4</v>
      </c>
      <c r="J242" s="198"/>
      <c r="K242" s="196"/>
      <c r="L242" s="198"/>
      <c r="M242" s="196"/>
      <c r="N242" s="199"/>
      <c r="Z242" s="193"/>
      <c r="AA242" s="200" t="s">
        <v>1857</v>
      </c>
      <c r="AG242" s="200"/>
    </row>
    <row r="243" spans="1:33" s="108" customFormat="1" ht="12" customHeight="1">
      <c r="A243" s="201"/>
      <c r="B243" s="202"/>
      <c r="C243" s="1141" t="s">
        <v>1844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B243" s="109" t="s">
        <v>1844</v>
      </c>
      <c r="AG243" s="200"/>
    </row>
    <row r="244" spans="1:33" s="108" customFormat="1" ht="33.75" customHeight="1">
      <c r="A244" s="203"/>
      <c r="B244" s="204" t="s">
        <v>385</v>
      </c>
      <c r="C244" s="1141" t="s">
        <v>386</v>
      </c>
      <c r="D244" s="1141"/>
      <c r="E244" s="1141"/>
      <c r="F244" s="1141"/>
      <c r="G244" s="1141"/>
      <c r="H244" s="1141"/>
      <c r="I244" s="1141"/>
      <c r="J244" s="1141"/>
      <c r="K244" s="1141"/>
      <c r="L244" s="1141"/>
      <c r="M244" s="1141"/>
      <c r="N244" s="1146"/>
      <c r="Z244" s="193"/>
      <c r="AA244" s="200"/>
      <c r="AC244" s="109" t="s">
        <v>386</v>
      </c>
      <c r="AG244" s="200"/>
    </row>
    <row r="245" spans="1:33" s="108" customFormat="1" ht="12">
      <c r="A245" s="205"/>
      <c r="B245" s="206">
        <v>1</v>
      </c>
      <c r="C245" s="1141" t="s">
        <v>446</v>
      </c>
      <c r="D245" s="1141"/>
      <c r="E245" s="1141"/>
      <c r="F245" s="207"/>
      <c r="G245" s="207"/>
      <c r="H245" s="207"/>
      <c r="I245" s="207"/>
      <c r="J245" s="208">
        <v>44.25</v>
      </c>
      <c r="K245" s="209">
        <v>1.25</v>
      </c>
      <c r="L245" s="208">
        <v>22.13</v>
      </c>
      <c r="M245" s="207"/>
      <c r="N245" s="210"/>
      <c r="Z245" s="193"/>
      <c r="AA245" s="200"/>
      <c r="AD245" s="109" t="s">
        <v>446</v>
      </c>
      <c r="AG245" s="200"/>
    </row>
    <row r="246" spans="1:33" s="108" customFormat="1" ht="12">
      <c r="A246" s="205"/>
      <c r="B246" s="206">
        <v>2</v>
      </c>
      <c r="C246" s="1141" t="s">
        <v>387</v>
      </c>
      <c r="D246" s="1141"/>
      <c r="E246" s="1141"/>
      <c r="F246" s="207"/>
      <c r="G246" s="207"/>
      <c r="H246" s="207"/>
      <c r="I246" s="207"/>
      <c r="J246" s="208">
        <v>7.51</v>
      </c>
      <c r="K246" s="209">
        <v>1.25</v>
      </c>
      <c r="L246" s="208">
        <v>3.76</v>
      </c>
      <c r="M246" s="207"/>
      <c r="N246" s="210"/>
      <c r="Z246" s="193"/>
      <c r="AA246" s="200"/>
      <c r="AD246" s="109" t="s">
        <v>387</v>
      </c>
      <c r="AG246" s="200"/>
    </row>
    <row r="247" spans="1:33" s="108" customFormat="1" ht="12">
      <c r="A247" s="205"/>
      <c r="B247" s="206">
        <v>3</v>
      </c>
      <c r="C247" s="1141" t="s">
        <v>388</v>
      </c>
      <c r="D247" s="1141"/>
      <c r="E247" s="1141"/>
      <c r="F247" s="207"/>
      <c r="G247" s="207"/>
      <c r="H247" s="207"/>
      <c r="I247" s="207"/>
      <c r="J247" s="208">
        <v>1.57</v>
      </c>
      <c r="K247" s="209">
        <v>1.25</v>
      </c>
      <c r="L247" s="208">
        <v>0.79</v>
      </c>
      <c r="M247" s="207"/>
      <c r="N247" s="210"/>
      <c r="Z247" s="193"/>
      <c r="AA247" s="200"/>
      <c r="AD247" s="109" t="s">
        <v>388</v>
      </c>
      <c r="AG247" s="200"/>
    </row>
    <row r="248" spans="1:33" s="108" customFormat="1" ht="12">
      <c r="A248" s="205"/>
      <c r="B248" s="206">
        <v>4</v>
      </c>
      <c r="C248" s="1141" t="s">
        <v>447</v>
      </c>
      <c r="D248" s="1141"/>
      <c r="E248" s="1141"/>
      <c r="F248" s="207"/>
      <c r="G248" s="207"/>
      <c r="H248" s="207"/>
      <c r="I248" s="207"/>
      <c r="J248" s="208">
        <v>23.22</v>
      </c>
      <c r="K248" s="207"/>
      <c r="L248" s="208">
        <v>9.2899999999999991</v>
      </c>
      <c r="M248" s="207"/>
      <c r="N248" s="210"/>
      <c r="Z248" s="193"/>
      <c r="AA248" s="200"/>
      <c r="AD248" s="109" t="s">
        <v>447</v>
      </c>
      <c r="AG248" s="200"/>
    </row>
    <row r="249" spans="1:33" s="108" customFormat="1" ht="12">
      <c r="A249" s="205"/>
      <c r="B249" s="204"/>
      <c r="C249" s="1141" t="s">
        <v>448</v>
      </c>
      <c r="D249" s="1141"/>
      <c r="E249" s="1141"/>
      <c r="F249" s="207" t="s">
        <v>390</v>
      </c>
      <c r="G249" s="248">
        <v>4.5999999999999996</v>
      </c>
      <c r="H249" s="209">
        <v>1.25</v>
      </c>
      <c r="I249" s="248">
        <v>2.2999999999999998</v>
      </c>
      <c r="J249" s="204"/>
      <c r="K249" s="207"/>
      <c r="L249" s="204"/>
      <c r="M249" s="207"/>
      <c r="N249" s="210"/>
      <c r="Z249" s="193"/>
      <c r="AA249" s="200"/>
      <c r="AE249" s="109" t="s">
        <v>448</v>
      </c>
      <c r="AG249" s="200"/>
    </row>
    <row r="250" spans="1:33" s="108" customFormat="1" ht="12">
      <c r="A250" s="205"/>
      <c r="B250" s="204"/>
      <c r="C250" s="1141" t="s">
        <v>389</v>
      </c>
      <c r="D250" s="1141"/>
      <c r="E250" s="1141"/>
      <c r="F250" s="207" t="s">
        <v>390</v>
      </c>
      <c r="G250" s="209">
        <v>0.13</v>
      </c>
      <c r="H250" s="209">
        <v>1.25</v>
      </c>
      <c r="I250" s="254">
        <v>6.5000000000000002E-2</v>
      </c>
      <c r="J250" s="204"/>
      <c r="K250" s="207"/>
      <c r="L250" s="204"/>
      <c r="M250" s="207"/>
      <c r="N250" s="210"/>
      <c r="Z250" s="193"/>
      <c r="AA250" s="200"/>
      <c r="AE250" s="109" t="s">
        <v>389</v>
      </c>
      <c r="AG250" s="200"/>
    </row>
    <row r="251" spans="1:33" s="108" customFormat="1" ht="12" customHeight="1">
      <c r="A251" s="205"/>
      <c r="B251" s="204"/>
      <c r="C251" s="1150" t="s">
        <v>391</v>
      </c>
      <c r="D251" s="1150"/>
      <c r="E251" s="1150"/>
      <c r="F251" s="212"/>
      <c r="G251" s="212"/>
      <c r="H251" s="212"/>
      <c r="I251" s="212"/>
      <c r="J251" s="213">
        <v>74.98</v>
      </c>
      <c r="K251" s="212"/>
      <c r="L251" s="213">
        <v>35.18</v>
      </c>
      <c r="M251" s="212"/>
      <c r="N251" s="214"/>
      <c r="Z251" s="193"/>
      <c r="AA251" s="200"/>
      <c r="AF251" s="109" t="s">
        <v>391</v>
      </c>
      <c r="AG251" s="200"/>
    </row>
    <row r="252" spans="1:33" s="108" customFormat="1" ht="12">
      <c r="A252" s="205"/>
      <c r="B252" s="204"/>
      <c r="C252" s="1141" t="s">
        <v>392</v>
      </c>
      <c r="D252" s="1141"/>
      <c r="E252" s="1141"/>
      <c r="F252" s="207"/>
      <c r="G252" s="207"/>
      <c r="H252" s="207"/>
      <c r="I252" s="207"/>
      <c r="J252" s="204"/>
      <c r="K252" s="207"/>
      <c r="L252" s="208">
        <v>22.92</v>
      </c>
      <c r="M252" s="207"/>
      <c r="N252" s="210"/>
      <c r="Z252" s="193"/>
      <c r="AA252" s="200"/>
      <c r="AE252" s="109" t="s">
        <v>392</v>
      </c>
      <c r="AG252" s="200"/>
    </row>
    <row r="253" spans="1:33" s="108" customFormat="1" ht="45" customHeight="1">
      <c r="A253" s="205"/>
      <c r="B253" s="204" t="s">
        <v>1671</v>
      </c>
      <c r="C253" s="1141" t="s">
        <v>1672</v>
      </c>
      <c r="D253" s="1141"/>
      <c r="E253" s="1141"/>
      <c r="F253" s="207" t="s">
        <v>395</v>
      </c>
      <c r="G253" s="215">
        <v>121</v>
      </c>
      <c r="H253" s="207"/>
      <c r="I253" s="215">
        <v>121</v>
      </c>
      <c r="J253" s="204"/>
      <c r="K253" s="207"/>
      <c r="L253" s="208">
        <v>27.73</v>
      </c>
      <c r="M253" s="207"/>
      <c r="N253" s="210"/>
      <c r="Z253" s="193"/>
      <c r="AA253" s="200"/>
      <c r="AE253" s="109" t="s">
        <v>1672</v>
      </c>
      <c r="AG253" s="200"/>
    </row>
    <row r="254" spans="1:33" s="108" customFormat="1" ht="45" customHeight="1">
      <c r="A254" s="205"/>
      <c r="B254" s="204" t="s">
        <v>1673</v>
      </c>
      <c r="C254" s="1141" t="s">
        <v>1674</v>
      </c>
      <c r="D254" s="1141"/>
      <c r="E254" s="1141"/>
      <c r="F254" s="207" t="s">
        <v>395</v>
      </c>
      <c r="G254" s="215">
        <v>72</v>
      </c>
      <c r="H254" s="207"/>
      <c r="I254" s="215">
        <v>72</v>
      </c>
      <c r="J254" s="204"/>
      <c r="K254" s="207"/>
      <c r="L254" s="208">
        <v>16.5</v>
      </c>
      <c r="M254" s="207"/>
      <c r="N254" s="210"/>
      <c r="Z254" s="193"/>
      <c r="AA254" s="200"/>
      <c r="AE254" s="109" t="s">
        <v>1674</v>
      </c>
      <c r="AG254" s="200"/>
    </row>
    <row r="255" spans="1:33" s="108" customFormat="1" ht="12" customHeight="1">
      <c r="A255" s="216"/>
      <c r="B255" s="217"/>
      <c r="C255" s="1145" t="s">
        <v>398</v>
      </c>
      <c r="D255" s="1145"/>
      <c r="E255" s="1145"/>
      <c r="F255" s="196"/>
      <c r="G255" s="196"/>
      <c r="H255" s="196"/>
      <c r="I255" s="196"/>
      <c r="J255" s="198"/>
      <c r="K255" s="196"/>
      <c r="L255" s="218">
        <v>79.41</v>
      </c>
      <c r="M255" s="212"/>
      <c r="N255" s="199"/>
      <c r="Z255" s="193"/>
      <c r="AA255" s="200"/>
      <c r="AG255" s="200" t="s">
        <v>398</v>
      </c>
    </row>
    <row r="256" spans="1:33" s="108" customFormat="1" ht="45" customHeight="1">
      <c r="A256" s="194" t="s">
        <v>572</v>
      </c>
      <c r="B256" s="195" t="s">
        <v>3117</v>
      </c>
      <c r="C256" s="1145" t="s">
        <v>3118</v>
      </c>
      <c r="D256" s="1145"/>
      <c r="E256" s="1145"/>
      <c r="F256" s="196" t="s">
        <v>960</v>
      </c>
      <c r="G256" s="196"/>
      <c r="H256" s="196"/>
      <c r="I256" s="251">
        <v>4</v>
      </c>
      <c r="J256" s="218">
        <v>301.7</v>
      </c>
      <c r="K256" s="196"/>
      <c r="L256" s="222">
        <v>1206.8</v>
      </c>
      <c r="M256" s="196"/>
      <c r="N256" s="199"/>
      <c r="Z256" s="193"/>
      <c r="AA256" s="200" t="s">
        <v>3118</v>
      </c>
      <c r="AG256" s="200"/>
    </row>
    <row r="257" spans="1:34" s="108" customFormat="1" ht="12" customHeight="1">
      <c r="A257" s="216"/>
      <c r="B257" s="217"/>
      <c r="C257" s="1141" t="s">
        <v>409</v>
      </c>
      <c r="D257" s="1141"/>
      <c r="E257" s="1141"/>
      <c r="F257" s="1141"/>
      <c r="G257" s="1141"/>
      <c r="H257" s="1141"/>
      <c r="I257" s="1141"/>
      <c r="J257" s="1141"/>
      <c r="K257" s="1141"/>
      <c r="L257" s="1141"/>
      <c r="M257" s="1141"/>
      <c r="N257" s="1146"/>
      <c r="Z257" s="193"/>
      <c r="AA257" s="200"/>
      <c r="AG257" s="200"/>
      <c r="AH257" s="109" t="s">
        <v>409</v>
      </c>
    </row>
    <row r="258" spans="1:34" s="108" customFormat="1" ht="12" customHeight="1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22">
        <v>1206.8</v>
      </c>
      <c r="M258" s="212"/>
      <c r="N258" s="199"/>
      <c r="Z258" s="193"/>
      <c r="AA258" s="200"/>
      <c r="AG258" s="200" t="s">
        <v>398</v>
      </c>
    </row>
    <row r="259" spans="1:34" s="108" customFormat="1" ht="12" customHeight="1">
      <c r="A259" s="194" t="s">
        <v>580</v>
      </c>
      <c r="B259" s="195" t="s">
        <v>3119</v>
      </c>
      <c r="C259" s="1145" t="s">
        <v>3120</v>
      </c>
      <c r="D259" s="1145"/>
      <c r="E259" s="1145"/>
      <c r="F259" s="196" t="s">
        <v>1849</v>
      </c>
      <c r="G259" s="196"/>
      <c r="H259" s="196"/>
      <c r="I259" s="256">
        <v>0.3</v>
      </c>
      <c r="J259" s="198"/>
      <c r="K259" s="196"/>
      <c r="L259" s="198"/>
      <c r="M259" s="196"/>
      <c r="N259" s="199"/>
      <c r="Z259" s="193"/>
      <c r="AA259" s="200" t="s">
        <v>3120</v>
      </c>
      <c r="AG259" s="200"/>
    </row>
    <row r="260" spans="1:34" s="108" customFormat="1" ht="12" customHeight="1">
      <c r="A260" s="201"/>
      <c r="B260" s="202"/>
      <c r="C260" s="1141" t="s">
        <v>1738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B260" s="109" t="s">
        <v>1738</v>
      </c>
      <c r="AG260" s="200"/>
    </row>
    <row r="261" spans="1:34" s="108" customFormat="1" ht="33.75" customHeight="1">
      <c r="A261" s="203"/>
      <c r="B261" s="204" t="s">
        <v>385</v>
      </c>
      <c r="C261" s="1141" t="s">
        <v>386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  <c r="Z261" s="193"/>
      <c r="AA261" s="200"/>
      <c r="AC261" s="109" t="s">
        <v>386</v>
      </c>
      <c r="AG261" s="200"/>
    </row>
    <row r="262" spans="1:34" s="108" customFormat="1" ht="12">
      <c r="A262" s="205"/>
      <c r="B262" s="206">
        <v>1</v>
      </c>
      <c r="C262" s="1141" t="s">
        <v>446</v>
      </c>
      <c r="D262" s="1141"/>
      <c r="E262" s="1141"/>
      <c r="F262" s="207"/>
      <c r="G262" s="207"/>
      <c r="H262" s="207"/>
      <c r="I262" s="207"/>
      <c r="J262" s="208">
        <v>87.42</v>
      </c>
      <c r="K262" s="209">
        <v>1.25</v>
      </c>
      <c r="L262" s="208">
        <v>32.78</v>
      </c>
      <c r="M262" s="207"/>
      <c r="N262" s="210"/>
      <c r="Z262" s="193"/>
      <c r="AA262" s="200"/>
      <c r="AD262" s="109" t="s">
        <v>446</v>
      </c>
      <c r="AG262" s="200"/>
    </row>
    <row r="263" spans="1:34" s="108" customFormat="1" ht="12">
      <c r="A263" s="205"/>
      <c r="B263" s="206">
        <v>2</v>
      </c>
      <c r="C263" s="1141" t="s">
        <v>387</v>
      </c>
      <c r="D263" s="1141"/>
      <c r="E263" s="1141"/>
      <c r="F263" s="207"/>
      <c r="G263" s="207"/>
      <c r="H263" s="207"/>
      <c r="I263" s="207"/>
      <c r="J263" s="208">
        <v>9.6999999999999993</v>
      </c>
      <c r="K263" s="209">
        <v>1.25</v>
      </c>
      <c r="L263" s="208">
        <v>3.64</v>
      </c>
      <c r="M263" s="207"/>
      <c r="N263" s="210"/>
      <c r="Z263" s="193"/>
      <c r="AA263" s="200"/>
      <c r="AD263" s="109" t="s">
        <v>387</v>
      </c>
      <c r="AG263" s="200"/>
    </row>
    <row r="264" spans="1:34" s="108" customFormat="1" ht="12">
      <c r="A264" s="205"/>
      <c r="B264" s="206">
        <v>3</v>
      </c>
      <c r="C264" s="1141" t="s">
        <v>388</v>
      </c>
      <c r="D264" s="1141"/>
      <c r="E264" s="1141"/>
      <c r="F264" s="207"/>
      <c r="G264" s="207"/>
      <c r="H264" s="207"/>
      <c r="I264" s="207"/>
      <c r="J264" s="208">
        <v>2.5099999999999998</v>
      </c>
      <c r="K264" s="209">
        <v>1.25</v>
      </c>
      <c r="L264" s="208">
        <v>0.94</v>
      </c>
      <c r="M264" s="207"/>
      <c r="N264" s="210"/>
      <c r="Z264" s="193"/>
      <c r="AA264" s="200"/>
      <c r="AD264" s="109" t="s">
        <v>388</v>
      </c>
      <c r="AG264" s="200"/>
    </row>
    <row r="265" spans="1:34" s="108" customFormat="1" ht="12">
      <c r="A265" s="205"/>
      <c r="B265" s="206">
        <v>4</v>
      </c>
      <c r="C265" s="1141" t="s">
        <v>447</v>
      </c>
      <c r="D265" s="1141"/>
      <c r="E265" s="1141"/>
      <c r="F265" s="207"/>
      <c r="G265" s="207"/>
      <c r="H265" s="207"/>
      <c r="I265" s="207"/>
      <c r="J265" s="208">
        <v>74.540000000000006</v>
      </c>
      <c r="K265" s="207"/>
      <c r="L265" s="208">
        <v>22.36</v>
      </c>
      <c r="M265" s="207"/>
      <c r="N265" s="210"/>
      <c r="Z265" s="193"/>
      <c r="AA265" s="200"/>
      <c r="AD265" s="109" t="s">
        <v>447</v>
      </c>
      <c r="AG265" s="200"/>
    </row>
    <row r="266" spans="1:34" s="108" customFormat="1" ht="12">
      <c r="A266" s="205"/>
      <c r="B266" s="204"/>
      <c r="C266" s="1141" t="s">
        <v>448</v>
      </c>
      <c r="D266" s="1141"/>
      <c r="E266" s="1141"/>
      <c r="F266" s="207" t="s">
        <v>390</v>
      </c>
      <c r="G266" s="248">
        <v>9.3000000000000007</v>
      </c>
      <c r="H266" s="209">
        <v>1.25</v>
      </c>
      <c r="I266" s="250">
        <v>3.4874999999999998</v>
      </c>
      <c r="J266" s="204"/>
      <c r="K266" s="207"/>
      <c r="L266" s="204"/>
      <c r="M266" s="207"/>
      <c r="N266" s="210"/>
      <c r="Z266" s="193"/>
      <c r="AA266" s="200"/>
      <c r="AE266" s="109" t="s">
        <v>448</v>
      </c>
      <c r="AG266" s="200"/>
    </row>
    <row r="267" spans="1:34" s="108" customFormat="1" ht="12">
      <c r="A267" s="205"/>
      <c r="B267" s="204"/>
      <c r="C267" s="1141" t="s">
        <v>389</v>
      </c>
      <c r="D267" s="1141"/>
      <c r="E267" s="1141"/>
      <c r="F267" s="207" t="s">
        <v>390</v>
      </c>
      <c r="G267" s="248">
        <v>0.2</v>
      </c>
      <c r="H267" s="209">
        <v>1.25</v>
      </c>
      <c r="I267" s="254">
        <v>7.4999999999999997E-2</v>
      </c>
      <c r="J267" s="204"/>
      <c r="K267" s="207"/>
      <c r="L267" s="204"/>
      <c r="M267" s="207"/>
      <c r="N267" s="210"/>
      <c r="Z267" s="193"/>
      <c r="AA267" s="200"/>
      <c r="AE267" s="109" t="s">
        <v>389</v>
      </c>
      <c r="AG267" s="200"/>
    </row>
    <row r="268" spans="1:34" s="108" customFormat="1" ht="12" customHeight="1">
      <c r="A268" s="205"/>
      <c r="B268" s="204"/>
      <c r="C268" s="1150" t="s">
        <v>391</v>
      </c>
      <c r="D268" s="1150"/>
      <c r="E268" s="1150"/>
      <c r="F268" s="212"/>
      <c r="G268" s="212"/>
      <c r="H268" s="212"/>
      <c r="I268" s="212"/>
      <c r="J268" s="213">
        <v>171.66</v>
      </c>
      <c r="K268" s="212"/>
      <c r="L268" s="213">
        <v>58.78</v>
      </c>
      <c r="M268" s="212"/>
      <c r="N268" s="214"/>
      <c r="Z268" s="193"/>
      <c r="AA268" s="200"/>
      <c r="AF268" s="109" t="s">
        <v>391</v>
      </c>
      <c r="AG268" s="200"/>
    </row>
    <row r="269" spans="1:34" s="108" customFormat="1" ht="12">
      <c r="A269" s="205"/>
      <c r="B269" s="204"/>
      <c r="C269" s="1141" t="s">
        <v>392</v>
      </c>
      <c r="D269" s="1141"/>
      <c r="E269" s="1141"/>
      <c r="F269" s="207"/>
      <c r="G269" s="207"/>
      <c r="H269" s="207"/>
      <c r="I269" s="207"/>
      <c r="J269" s="204"/>
      <c r="K269" s="207"/>
      <c r="L269" s="208">
        <v>33.72</v>
      </c>
      <c r="M269" s="207"/>
      <c r="N269" s="210"/>
      <c r="Z269" s="193"/>
      <c r="AA269" s="200"/>
      <c r="AE269" s="109" t="s">
        <v>392</v>
      </c>
      <c r="AG269" s="200"/>
    </row>
    <row r="270" spans="1:34" s="108" customFormat="1" ht="45" customHeight="1">
      <c r="A270" s="205"/>
      <c r="B270" s="204" t="s">
        <v>1671</v>
      </c>
      <c r="C270" s="1141" t="s">
        <v>1672</v>
      </c>
      <c r="D270" s="1141"/>
      <c r="E270" s="1141"/>
      <c r="F270" s="207" t="s">
        <v>395</v>
      </c>
      <c r="G270" s="215">
        <v>121</v>
      </c>
      <c r="H270" s="207"/>
      <c r="I270" s="215">
        <v>121</v>
      </c>
      <c r="J270" s="204"/>
      <c r="K270" s="207"/>
      <c r="L270" s="208">
        <v>40.799999999999997</v>
      </c>
      <c r="M270" s="207"/>
      <c r="N270" s="210"/>
      <c r="Z270" s="193"/>
      <c r="AA270" s="200"/>
      <c r="AE270" s="109" t="s">
        <v>1672</v>
      </c>
      <c r="AG270" s="200"/>
    </row>
    <row r="271" spans="1:34" s="108" customFormat="1" ht="45" customHeight="1">
      <c r="A271" s="205"/>
      <c r="B271" s="204" t="s">
        <v>1673</v>
      </c>
      <c r="C271" s="1141" t="s">
        <v>1674</v>
      </c>
      <c r="D271" s="1141"/>
      <c r="E271" s="1141"/>
      <c r="F271" s="207" t="s">
        <v>395</v>
      </c>
      <c r="G271" s="215">
        <v>72</v>
      </c>
      <c r="H271" s="207"/>
      <c r="I271" s="215">
        <v>72</v>
      </c>
      <c r="J271" s="204"/>
      <c r="K271" s="207"/>
      <c r="L271" s="208">
        <v>24.28</v>
      </c>
      <c r="M271" s="207"/>
      <c r="N271" s="210"/>
      <c r="Z271" s="193"/>
      <c r="AA271" s="200"/>
      <c r="AE271" s="109" t="s">
        <v>1674</v>
      </c>
      <c r="AG271" s="200"/>
    </row>
    <row r="272" spans="1:34" s="108" customFormat="1" ht="12" customHeight="1">
      <c r="A272" s="216"/>
      <c r="B272" s="217"/>
      <c r="C272" s="1145" t="s">
        <v>398</v>
      </c>
      <c r="D272" s="1145"/>
      <c r="E272" s="1145"/>
      <c r="F272" s="196"/>
      <c r="G272" s="196"/>
      <c r="H272" s="196"/>
      <c r="I272" s="196"/>
      <c r="J272" s="198"/>
      <c r="K272" s="196"/>
      <c r="L272" s="218">
        <v>123.86</v>
      </c>
      <c r="M272" s="212"/>
      <c r="N272" s="199"/>
      <c r="Z272" s="193"/>
      <c r="AA272" s="200"/>
      <c r="AG272" s="200" t="s">
        <v>398</v>
      </c>
    </row>
    <row r="273" spans="1:36" s="108" customFormat="1" ht="45" customHeight="1">
      <c r="A273" s="194" t="s">
        <v>586</v>
      </c>
      <c r="B273" s="195" t="s">
        <v>3121</v>
      </c>
      <c r="C273" s="1145" t="s">
        <v>3122</v>
      </c>
      <c r="D273" s="1145"/>
      <c r="E273" s="1145"/>
      <c r="F273" s="196" t="s">
        <v>486</v>
      </c>
      <c r="G273" s="196"/>
      <c r="H273" s="196"/>
      <c r="I273" s="251">
        <v>3</v>
      </c>
      <c r="J273" s="218">
        <v>319.26</v>
      </c>
      <c r="K273" s="196"/>
      <c r="L273" s="218">
        <v>957.78</v>
      </c>
      <c r="M273" s="196"/>
      <c r="N273" s="199"/>
      <c r="Z273" s="193"/>
      <c r="AA273" s="200" t="s">
        <v>3122</v>
      </c>
      <c r="AG273" s="200"/>
    </row>
    <row r="274" spans="1:36" s="108" customFormat="1" ht="12" customHeight="1">
      <c r="A274" s="216"/>
      <c r="B274" s="217"/>
      <c r="C274" s="1141" t="s">
        <v>409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  <c r="Z274" s="193"/>
      <c r="AA274" s="200"/>
      <c r="AG274" s="200"/>
      <c r="AH274" s="109" t="s">
        <v>409</v>
      </c>
    </row>
    <row r="275" spans="1:36" s="108" customFormat="1" ht="12" customHeight="1">
      <c r="A275" s="216"/>
      <c r="B275" s="217"/>
      <c r="C275" s="1145" t="s">
        <v>398</v>
      </c>
      <c r="D275" s="1145"/>
      <c r="E275" s="1145"/>
      <c r="F275" s="196"/>
      <c r="G275" s="196"/>
      <c r="H275" s="196"/>
      <c r="I275" s="196"/>
      <c r="J275" s="198"/>
      <c r="K275" s="196"/>
      <c r="L275" s="218">
        <v>957.78</v>
      </c>
      <c r="M275" s="212"/>
      <c r="N275" s="199"/>
      <c r="Z275" s="193"/>
      <c r="AA275" s="200"/>
      <c r="AG275" s="200" t="s">
        <v>398</v>
      </c>
    </row>
    <row r="276" spans="1:36" s="108" customFormat="1" ht="90" customHeight="1">
      <c r="A276" s="194" t="s">
        <v>594</v>
      </c>
      <c r="B276" s="195" t="s">
        <v>3094</v>
      </c>
      <c r="C276" s="1145" t="s">
        <v>3095</v>
      </c>
      <c r="D276" s="1145"/>
      <c r="E276" s="1145"/>
      <c r="F276" s="196" t="s">
        <v>486</v>
      </c>
      <c r="G276" s="196"/>
      <c r="H276" s="196"/>
      <c r="I276" s="251">
        <v>3</v>
      </c>
      <c r="J276" s="218">
        <v>703.21</v>
      </c>
      <c r="K276" s="196"/>
      <c r="L276" s="222">
        <v>2109.63</v>
      </c>
      <c r="M276" s="196"/>
      <c r="N276" s="199"/>
      <c r="Z276" s="193"/>
      <c r="AA276" s="200" t="s">
        <v>3095</v>
      </c>
      <c r="AG276" s="200"/>
    </row>
    <row r="277" spans="1:36" s="108" customFormat="1" ht="12" customHeight="1">
      <c r="A277" s="216"/>
      <c r="B277" s="217"/>
      <c r="C277" s="1141" t="s">
        <v>409</v>
      </c>
      <c r="D277" s="1141"/>
      <c r="E277" s="1141"/>
      <c r="F277" s="1141"/>
      <c r="G277" s="1141"/>
      <c r="H277" s="1141"/>
      <c r="I277" s="1141"/>
      <c r="J277" s="1141"/>
      <c r="K277" s="1141"/>
      <c r="L277" s="1141"/>
      <c r="M277" s="1141"/>
      <c r="N277" s="1146"/>
      <c r="Z277" s="193"/>
      <c r="AA277" s="200"/>
      <c r="AG277" s="200"/>
      <c r="AH277" s="109" t="s">
        <v>409</v>
      </c>
    </row>
    <row r="278" spans="1:36" s="108" customFormat="1" ht="12" customHeight="1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22">
        <v>2109.63</v>
      </c>
      <c r="M278" s="212"/>
      <c r="N278" s="199"/>
      <c r="Z278" s="193"/>
      <c r="AA278" s="200"/>
      <c r="AG278" s="200" t="s">
        <v>398</v>
      </c>
    </row>
    <row r="279" spans="1:36" s="108" customFormat="1" ht="1.5" customHeight="1">
      <c r="A279" s="224"/>
      <c r="B279" s="217"/>
      <c r="C279" s="217"/>
      <c r="D279" s="217"/>
      <c r="E279" s="217"/>
      <c r="F279" s="225"/>
      <c r="G279" s="225"/>
      <c r="H279" s="225"/>
      <c r="I279" s="225"/>
      <c r="J279" s="226"/>
      <c r="K279" s="225"/>
      <c r="L279" s="226"/>
      <c r="M279" s="207"/>
      <c r="N279" s="226"/>
      <c r="Z279" s="193"/>
      <c r="AA279" s="200"/>
      <c r="AG279" s="200"/>
    </row>
    <row r="280" spans="1:36" s="108" customFormat="1" ht="12" customHeight="1">
      <c r="A280" s="227"/>
      <c r="B280" s="198"/>
      <c r="C280" s="1145" t="s">
        <v>1860</v>
      </c>
      <c r="D280" s="1145"/>
      <c r="E280" s="1145"/>
      <c r="F280" s="1145"/>
      <c r="G280" s="1145"/>
      <c r="H280" s="1145"/>
      <c r="I280" s="1145"/>
      <c r="J280" s="1145"/>
      <c r="K280" s="1145"/>
      <c r="L280" s="228"/>
      <c r="M280" s="229"/>
      <c r="N280" s="230"/>
      <c r="Z280" s="193"/>
      <c r="AA280" s="200"/>
      <c r="AG280" s="200"/>
      <c r="AI280" s="200" t="s">
        <v>1860</v>
      </c>
    </row>
    <row r="281" spans="1:36" s="108" customFormat="1" ht="12" customHeight="1">
      <c r="A281" s="231"/>
      <c r="B281" s="204"/>
      <c r="C281" s="1141" t="s">
        <v>416</v>
      </c>
      <c r="D281" s="1141"/>
      <c r="E281" s="1141"/>
      <c r="F281" s="1141"/>
      <c r="G281" s="1141"/>
      <c r="H281" s="1141"/>
      <c r="I281" s="1141"/>
      <c r="J281" s="1141"/>
      <c r="K281" s="1141"/>
      <c r="L281" s="232">
        <v>41837.410000000003</v>
      </c>
      <c r="M281" s="233"/>
      <c r="N281" s="234"/>
      <c r="Z281" s="193"/>
      <c r="AA281" s="200"/>
      <c r="AG281" s="200"/>
      <c r="AI281" s="200"/>
      <c r="AJ281" s="109" t="s">
        <v>416</v>
      </c>
    </row>
    <row r="282" spans="1:36" s="108" customFormat="1" ht="12" customHeight="1">
      <c r="A282" s="231"/>
      <c r="B282" s="204"/>
      <c r="C282" s="1141" t="s">
        <v>417</v>
      </c>
      <c r="D282" s="1141"/>
      <c r="E282" s="1141"/>
      <c r="F282" s="1141"/>
      <c r="G282" s="1141"/>
      <c r="H282" s="1141"/>
      <c r="I282" s="1141"/>
      <c r="J282" s="1141"/>
      <c r="K282" s="1141"/>
      <c r="L282" s="236"/>
      <c r="M282" s="233"/>
      <c r="N282" s="234"/>
      <c r="Z282" s="193"/>
      <c r="AA282" s="200"/>
      <c r="AG282" s="200"/>
      <c r="AI282" s="200"/>
      <c r="AJ282" s="109" t="s">
        <v>417</v>
      </c>
    </row>
    <row r="283" spans="1:36" s="108" customFormat="1" ht="12" customHeight="1">
      <c r="A283" s="231"/>
      <c r="B283" s="204"/>
      <c r="C283" s="1141" t="s">
        <v>488</v>
      </c>
      <c r="D283" s="1141"/>
      <c r="E283" s="1141"/>
      <c r="F283" s="1141"/>
      <c r="G283" s="1141"/>
      <c r="H283" s="1141"/>
      <c r="I283" s="1141"/>
      <c r="J283" s="1141"/>
      <c r="K283" s="1141"/>
      <c r="L283" s="232">
        <v>1348.59</v>
      </c>
      <c r="M283" s="233"/>
      <c r="N283" s="234"/>
      <c r="Z283" s="193"/>
      <c r="AA283" s="200"/>
      <c r="AG283" s="200"/>
      <c r="AI283" s="200"/>
      <c r="AJ283" s="109" t="s">
        <v>488</v>
      </c>
    </row>
    <row r="284" spans="1:36" s="108" customFormat="1" ht="12" customHeight="1">
      <c r="A284" s="231"/>
      <c r="B284" s="204"/>
      <c r="C284" s="1141" t="s">
        <v>418</v>
      </c>
      <c r="D284" s="1141"/>
      <c r="E284" s="1141"/>
      <c r="F284" s="1141"/>
      <c r="G284" s="1141"/>
      <c r="H284" s="1141"/>
      <c r="I284" s="1141"/>
      <c r="J284" s="1141"/>
      <c r="K284" s="1141"/>
      <c r="L284" s="257">
        <v>351.97</v>
      </c>
      <c r="M284" s="233"/>
      <c r="N284" s="234"/>
      <c r="Z284" s="193"/>
      <c r="AA284" s="200"/>
      <c r="AG284" s="200"/>
      <c r="AI284" s="200"/>
      <c r="AJ284" s="109" t="s">
        <v>418</v>
      </c>
    </row>
    <row r="285" spans="1:36" s="108" customFormat="1" ht="12" customHeight="1">
      <c r="A285" s="231"/>
      <c r="B285" s="204"/>
      <c r="C285" s="1141" t="s">
        <v>419</v>
      </c>
      <c r="D285" s="1141"/>
      <c r="E285" s="1141"/>
      <c r="F285" s="1141"/>
      <c r="G285" s="1141"/>
      <c r="H285" s="1141"/>
      <c r="I285" s="1141"/>
      <c r="J285" s="1141"/>
      <c r="K285" s="1141"/>
      <c r="L285" s="257">
        <v>66.28</v>
      </c>
      <c r="M285" s="233"/>
      <c r="N285" s="234"/>
      <c r="Z285" s="193"/>
      <c r="AA285" s="200"/>
      <c r="AG285" s="200"/>
      <c r="AI285" s="200"/>
      <c r="AJ285" s="109" t="s">
        <v>419</v>
      </c>
    </row>
    <row r="286" spans="1:36" s="108" customFormat="1" ht="12" customHeight="1">
      <c r="A286" s="231"/>
      <c r="B286" s="204"/>
      <c r="C286" s="1141" t="s">
        <v>420</v>
      </c>
      <c r="D286" s="1141"/>
      <c r="E286" s="1141"/>
      <c r="F286" s="1141"/>
      <c r="G286" s="1141"/>
      <c r="H286" s="1141"/>
      <c r="I286" s="1141"/>
      <c r="J286" s="1141"/>
      <c r="K286" s="1141"/>
      <c r="L286" s="232">
        <v>40136.85</v>
      </c>
      <c r="M286" s="233"/>
      <c r="N286" s="234"/>
      <c r="Z286" s="193"/>
      <c r="AA286" s="200"/>
      <c r="AG286" s="200"/>
      <c r="AI286" s="200"/>
      <c r="AJ286" s="109" t="s">
        <v>420</v>
      </c>
    </row>
    <row r="287" spans="1:36" s="108" customFormat="1" ht="12" customHeight="1">
      <c r="A287" s="231"/>
      <c r="B287" s="204"/>
      <c r="C287" s="1141" t="s">
        <v>421</v>
      </c>
      <c r="D287" s="1141"/>
      <c r="E287" s="1141"/>
      <c r="F287" s="1141"/>
      <c r="G287" s="1141"/>
      <c r="H287" s="1141"/>
      <c r="I287" s="1141"/>
      <c r="J287" s="1141"/>
      <c r="K287" s="1141"/>
      <c r="L287" s="232">
        <v>44567.9</v>
      </c>
      <c r="M287" s="233"/>
      <c r="N287" s="234"/>
      <c r="Z287" s="193"/>
      <c r="AA287" s="200"/>
      <c r="AG287" s="200"/>
      <c r="AI287" s="200"/>
      <c r="AJ287" s="109" t="s">
        <v>421</v>
      </c>
    </row>
    <row r="288" spans="1:36" s="108" customFormat="1" ht="12" customHeight="1">
      <c r="A288" s="231"/>
      <c r="B288" s="204"/>
      <c r="C288" s="1141" t="s">
        <v>417</v>
      </c>
      <c r="D288" s="1141"/>
      <c r="E288" s="1141"/>
      <c r="F288" s="1141"/>
      <c r="G288" s="1141"/>
      <c r="H288" s="1141"/>
      <c r="I288" s="1141"/>
      <c r="J288" s="1141"/>
      <c r="K288" s="1141"/>
      <c r="L288" s="236"/>
      <c r="M288" s="233"/>
      <c r="N288" s="234"/>
      <c r="Z288" s="193"/>
      <c r="AA288" s="200"/>
      <c r="AG288" s="200"/>
      <c r="AI288" s="200"/>
      <c r="AJ288" s="109" t="s">
        <v>417</v>
      </c>
    </row>
    <row r="289" spans="1:38" s="108" customFormat="1" ht="12" customHeight="1">
      <c r="A289" s="231"/>
      <c r="B289" s="204"/>
      <c r="C289" s="1141" t="s">
        <v>489</v>
      </c>
      <c r="D289" s="1141"/>
      <c r="E289" s="1141"/>
      <c r="F289" s="1141"/>
      <c r="G289" s="1141"/>
      <c r="H289" s="1141"/>
      <c r="I289" s="1141"/>
      <c r="J289" s="1141"/>
      <c r="K289" s="1141"/>
      <c r="L289" s="232">
        <v>1348.59</v>
      </c>
      <c r="M289" s="233"/>
      <c r="N289" s="234"/>
      <c r="Z289" s="193"/>
      <c r="AA289" s="200"/>
      <c r="AG289" s="200"/>
      <c r="AI289" s="200"/>
      <c r="AJ289" s="109" t="s">
        <v>489</v>
      </c>
    </row>
    <row r="290" spans="1:38" s="108" customFormat="1" ht="12" customHeight="1">
      <c r="A290" s="231"/>
      <c r="B290" s="204"/>
      <c r="C290" s="1141" t="s">
        <v>490</v>
      </c>
      <c r="D290" s="1141"/>
      <c r="E290" s="1141"/>
      <c r="F290" s="1141"/>
      <c r="G290" s="1141"/>
      <c r="H290" s="1141"/>
      <c r="I290" s="1141"/>
      <c r="J290" s="1141"/>
      <c r="K290" s="1141"/>
      <c r="L290" s="257">
        <v>351.97</v>
      </c>
      <c r="M290" s="233"/>
      <c r="N290" s="234"/>
      <c r="Z290" s="193"/>
      <c r="AA290" s="200"/>
      <c r="AG290" s="200"/>
      <c r="AI290" s="200"/>
      <c r="AJ290" s="109" t="s">
        <v>490</v>
      </c>
    </row>
    <row r="291" spans="1:38" s="108" customFormat="1" ht="12" customHeight="1">
      <c r="A291" s="231"/>
      <c r="B291" s="204"/>
      <c r="C291" s="1141" t="s">
        <v>491</v>
      </c>
      <c r="D291" s="1141"/>
      <c r="E291" s="1141"/>
      <c r="F291" s="1141"/>
      <c r="G291" s="1141"/>
      <c r="H291" s="1141"/>
      <c r="I291" s="1141"/>
      <c r="J291" s="1141"/>
      <c r="K291" s="1141"/>
      <c r="L291" s="257">
        <v>66.28</v>
      </c>
      <c r="M291" s="233"/>
      <c r="N291" s="234"/>
      <c r="Z291" s="193"/>
      <c r="AA291" s="200"/>
      <c r="AG291" s="200"/>
      <c r="AI291" s="200"/>
      <c r="AJ291" s="109" t="s">
        <v>491</v>
      </c>
    </row>
    <row r="292" spans="1:38" s="108" customFormat="1" ht="12" customHeight="1">
      <c r="A292" s="231"/>
      <c r="B292" s="204"/>
      <c r="C292" s="1141" t="s">
        <v>492</v>
      </c>
      <c r="D292" s="1141"/>
      <c r="E292" s="1141"/>
      <c r="F292" s="1141"/>
      <c r="G292" s="1141"/>
      <c r="H292" s="1141"/>
      <c r="I292" s="1141"/>
      <c r="J292" s="1141"/>
      <c r="K292" s="1141"/>
      <c r="L292" s="232">
        <v>40136.85</v>
      </c>
      <c r="M292" s="233"/>
      <c r="N292" s="234"/>
      <c r="Z292" s="193"/>
      <c r="AA292" s="200"/>
      <c r="AG292" s="200"/>
      <c r="AI292" s="200"/>
      <c r="AJ292" s="109" t="s">
        <v>492</v>
      </c>
    </row>
    <row r="293" spans="1:38" s="108" customFormat="1" ht="12" customHeight="1">
      <c r="A293" s="231"/>
      <c r="B293" s="204"/>
      <c r="C293" s="1141" t="s">
        <v>493</v>
      </c>
      <c r="D293" s="1141"/>
      <c r="E293" s="1141"/>
      <c r="F293" s="1141"/>
      <c r="G293" s="1141"/>
      <c r="H293" s="1141"/>
      <c r="I293" s="1141"/>
      <c r="J293" s="1141"/>
      <c r="K293" s="1141"/>
      <c r="L293" s="232">
        <v>1711.87</v>
      </c>
      <c r="M293" s="233"/>
      <c r="N293" s="234"/>
      <c r="Z293" s="193"/>
      <c r="AA293" s="200"/>
      <c r="AG293" s="200"/>
      <c r="AI293" s="200"/>
      <c r="AJ293" s="109" t="s">
        <v>493</v>
      </c>
    </row>
    <row r="294" spans="1:38" s="108" customFormat="1" ht="12" customHeight="1">
      <c r="A294" s="231"/>
      <c r="B294" s="204"/>
      <c r="C294" s="1141" t="s">
        <v>494</v>
      </c>
      <c r="D294" s="1141"/>
      <c r="E294" s="1141"/>
      <c r="F294" s="1141"/>
      <c r="G294" s="1141"/>
      <c r="H294" s="1141"/>
      <c r="I294" s="1141"/>
      <c r="J294" s="1141"/>
      <c r="K294" s="1141"/>
      <c r="L294" s="232">
        <v>1018.62</v>
      </c>
      <c r="M294" s="233"/>
      <c r="N294" s="234"/>
      <c r="Z294" s="193"/>
      <c r="AA294" s="200"/>
      <c r="AG294" s="200"/>
      <c r="AI294" s="200"/>
      <c r="AJ294" s="109" t="s">
        <v>494</v>
      </c>
    </row>
    <row r="295" spans="1:38" s="108" customFormat="1" ht="12" customHeight="1">
      <c r="A295" s="231"/>
      <c r="B295" s="204"/>
      <c r="C295" s="1141" t="s">
        <v>431</v>
      </c>
      <c r="D295" s="1141"/>
      <c r="E295" s="1141"/>
      <c r="F295" s="1141"/>
      <c r="G295" s="1141"/>
      <c r="H295" s="1141"/>
      <c r="I295" s="1141"/>
      <c r="J295" s="1141"/>
      <c r="K295" s="1141"/>
      <c r="L295" s="232">
        <v>1414.87</v>
      </c>
      <c r="M295" s="233"/>
      <c r="N295" s="234"/>
      <c r="Z295" s="193"/>
      <c r="AA295" s="200"/>
      <c r="AG295" s="200"/>
      <c r="AI295" s="200"/>
      <c r="AJ295" s="109" t="s">
        <v>431</v>
      </c>
    </row>
    <row r="296" spans="1:38" s="108" customFormat="1" ht="12" customHeight="1">
      <c r="A296" s="231"/>
      <c r="B296" s="204"/>
      <c r="C296" s="1141" t="s">
        <v>432</v>
      </c>
      <c r="D296" s="1141"/>
      <c r="E296" s="1141"/>
      <c r="F296" s="1141"/>
      <c r="G296" s="1141"/>
      <c r="H296" s="1141"/>
      <c r="I296" s="1141"/>
      <c r="J296" s="1141"/>
      <c r="K296" s="1141"/>
      <c r="L296" s="232">
        <v>1711.87</v>
      </c>
      <c r="M296" s="233"/>
      <c r="N296" s="234"/>
      <c r="Z296" s="193"/>
      <c r="AA296" s="200"/>
      <c r="AG296" s="200"/>
      <c r="AI296" s="200"/>
      <c r="AJ296" s="109" t="s">
        <v>432</v>
      </c>
    </row>
    <row r="297" spans="1:38" s="108" customFormat="1" ht="12" customHeight="1">
      <c r="A297" s="231"/>
      <c r="B297" s="204"/>
      <c r="C297" s="1141" t="s">
        <v>433</v>
      </c>
      <c r="D297" s="1141"/>
      <c r="E297" s="1141"/>
      <c r="F297" s="1141"/>
      <c r="G297" s="1141"/>
      <c r="H297" s="1141"/>
      <c r="I297" s="1141"/>
      <c r="J297" s="1141"/>
      <c r="K297" s="1141"/>
      <c r="L297" s="232">
        <v>1018.62</v>
      </c>
      <c r="M297" s="233"/>
      <c r="N297" s="234"/>
      <c r="Z297" s="193"/>
      <c r="AA297" s="200"/>
      <c r="AG297" s="200"/>
      <c r="AI297" s="200"/>
      <c r="AJ297" s="109" t="s">
        <v>433</v>
      </c>
    </row>
    <row r="298" spans="1:38" s="108" customFormat="1" ht="12" customHeight="1">
      <c r="A298" s="231"/>
      <c r="B298" s="226"/>
      <c r="C298" s="1142" t="s">
        <v>1861</v>
      </c>
      <c r="D298" s="1142"/>
      <c r="E298" s="1142"/>
      <c r="F298" s="1142"/>
      <c r="G298" s="1142"/>
      <c r="H298" s="1142"/>
      <c r="I298" s="1142"/>
      <c r="J298" s="1142"/>
      <c r="K298" s="1142"/>
      <c r="L298" s="239">
        <v>44567.9</v>
      </c>
      <c r="M298" s="240"/>
      <c r="N298" s="253"/>
      <c r="Z298" s="193"/>
      <c r="AA298" s="200"/>
      <c r="AG298" s="200"/>
      <c r="AI298" s="200"/>
      <c r="AK298" s="200" t="s">
        <v>1861</v>
      </c>
    </row>
    <row r="299" spans="1:38" s="108" customFormat="1" ht="24" customHeight="1">
      <c r="A299" s="1089" t="s">
        <v>1310</v>
      </c>
      <c r="B299" s="1090"/>
      <c r="C299" s="1090"/>
      <c r="D299" s="1090"/>
      <c r="E299" s="1090"/>
      <c r="F299" s="1090"/>
      <c r="G299" s="1090"/>
      <c r="H299" s="1090"/>
      <c r="I299" s="1090"/>
      <c r="J299" s="1090"/>
      <c r="K299" s="1090"/>
      <c r="L299" s="1090"/>
      <c r="M299" s="1090"/>
      <c r="N299" s="1095"/>
      <c r="Z299" s="193" t="s">
        <v>1310</v>
      </c>
      <c r="AA299" s="200"/>
      <c r="AG299" s="200"/>
      <c r="AI299" s="200"/>
      <c r="AK299" s="200"/>
    </row>
    <row r="300" spans="1:38" s="108" customFormat="1" ht="12" customHeight="1">
      <c r="A300" s="1147" t="s">
        <v>1862</v>
      </c>
      <c r="B300" s="1148"/>
      <c r="C300" s="1148"/>
      <c r="D300" s="1148"/>
      <c r="E300" s="1148"/>
      <c r="F300" s="1148"/>
      <c r="G300" s="1148"/>
      <c r="H300" s="1148"/>
      <c r="I300" s="1148"/>
      <c r="J300" s="1148"/>
      <c r="K300" s="1148"/>
      <c r="L300" s="1148"/>
      <c r="M300" s="1148"/>
      <c r="N300" s="1149"/>
      <c r="Z300" s="193"/>
      <c r="AA300" s="200"/>
      <c r="AG300" s="200"/>
      <c r="AI300" s="200"/>
      <c r="AK300" s="200"/>
      <c r="AL300" s="200" t="s">
        <v>1862</v>
      </c>
    </row>
    <row r="301" spans="1:38" s="108" customFormat="1" ht="33.75" customHeight="1">
      <c r="A301" s="194" t="s">
        <v>597</v>
      </c>
      <c r="B301" s="195" t="s">
        <v>745</v>
      </c>
      <c r="C301" s="1145" t="s">
        <v>746</v>
      </c>
      <c r="D301" s="1145"/>
      <c r="E301" s="1145"/>
      <c r="F301" s="196" t="s">
        <v>414</v>
      </c>
      <c r="G301" s="196"/>
      <c r="H301" s="196"/>
      <c r="I301" s="223">
        <v>0.224</v>
      </c>
      <c r="J301" s="218">
        <v>64.680000000000007</v>
      </c>
      <c r="K301" s="196"/>
      <c r="L301" s="218">
        <v>14.49</v>
      </c>
      <c r="M301" s="196"/>
      <c r="N301" s="199"/>
      <c r="Z301" s="193"/>
      <c r="AA301" s="200" t="s">
        <v>746</v>
      </c>
      <c r="AG301" s="200"/>
      <c r="AI301" s="200"/>
      <c r="AK301" s="200"/>
      <c r="AL301" s="200"/>
    </row>
    <row r="302" spans="1:38" s="108" customFormat="1" ht="12" customHeight="1">
      <c r="A302" s="216"/>
      <c r="B302" s="217"/>
      <c r="C302" s="1141" t="s">
        <v>747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  <c r="Z302" s="193"/>
      <c r="AA302" s="200"/>
      <c r="AG302" s="200"/>
      <c r="AH302" s="109" t="s">
        <v>747</v>
      </c>
      <c r="AI302" s="200"/>
      <c r="AK302" s="200"/>
      <c r="AL302" s="200"/>
    </row>
    <row r="303" spans="1:38" s="108" customFormat="1" ht="12" customHeight="1">
      <c r="A303" s="201"/>
      <c r="B303" s="202"/>
      <c r="C303" s="1141" t="s">
        <v>3123</v>
      </c>
      <c r="D303" s="1141"/>
      <c r="E303" s="1141"/>
      <c r="F303" s="1141"/>
      <c r="G303" s="1141"/>
      <c r="H303" s="1141"/>
      <c r="I303" s="1141"/>
      <c r="J303" s="1141"/>
      <c r="K303" s="1141"/>
      <c r="L303" s="1141"/>
      <c r="M303" s="1141"/>
      <c r="N303" s="1146"/>
      <c r="Z303" s="193"/>
      <c r="AA303" s="200"/>
      <c r="AB303" s="109" t="s">
        <v>3123</v>
      </c>
      <c r="AG303" s="200"/>
      <c r="AI303" s="200"/>
      <c r="AK303" s="200"/>
      <c r="AL303" s="200"/>
    </row>
    <row r="304" spans="1:38" s="108" customFormat="1" ht="12" customHeight="1">
      <c r="A304" s="216"/>
      <c r="B304" s="217"/>
      <c r="C304" s="1145" t="s">
        <v>398</v>
      </c>
      <c r="D304" s="1145"/>
      <c r="E304" s="1145"/>
      <c r="F304" s="196"/>
      <c r="G304" s="196"/>
      <c r="H304" s="196"/>
      <c r="I304" s="196"/>
      <c r="J304" s="198"/>
      <c r="K304" s="196"/>
      <c r="L304" s="218">
        <v>14.49</v>
      </c>
      <c r="M304" s="212"/>
      <c r="N304" s="199"/>
      <c r="Z304" s="193"/>
      <c r="AA304" s="200"/>
      <c r="AG304" s="200" t="s">
        <v>398</v>
      </c>
      <c r="AI304" s="200"/>
      <c r="AK304" s="200"/>
      <c r="AL304" s="200"/>
    </row>
    <row r="305" spans="1:38" s="108" customFormat="1" ht="33.75" customHeight="1">
      <c r="A305" s="194" t="s">
        <v>600</v>
      </c>
      <c r="B305" s="195" t="s">
        <v>750</v>
      </c>
      <c r="C305" s="1145" t="s">
        <v>751</v>
      </c>
      <c r="D305" s="1145"/>
      <c r="E305" s="1145"/>
      <c r="F305" s="196" t="s">
        <v>414</v>
      </c>
      <c r="G305" s="196"/>
      <c r="H305" s="196"/>
      <c r="I305" s="223">
        <v>0.60699999999999998</v>
      </c>
      <c r="J305" s="218">
        <v>76.09</v>
      </c>
      <c r="K305" s="196"/>
      <c r="L305" s="218">
        <v>46.19</v>
      </c>
      <c r="M305" s="196"/>
      <c r="N305" s="199"/>
      <c r="Z305" s="193"/>
      <c r="AA305" s="200" t="s">
        <v>751</v>
      </c>
      <c r="AG305" s="200"/>
      <c r="AI305" s="200"/>
      <c r="AK305" s="200"/>
      <c r="AL305" s="200"/>
    </row>
    <row r="306" spans="1:38" s="108" customFormat="1" ht="12" customHeight="1">
      <c r="A306" s="216"/>
      <c r="B306" s="217"/>
      <c r="C306" s="1141" t="s">
        <v>747</v>
      </c>
      <c r="D306" s="1141"/>
      <c r="E306" s="1141"/>
      <c r="F306" s="1141"/>
      <c r="G306" s="1141"/>
      <c r="H306" s="1141"/>
      <c r="I306" s="1141"/>
      <c r="J306" s="1141"/>
      <c r="K306" s="1141"/>
      <c r="L306" s="1141"/>
      <c r="M306" s="1141"/>
      <c r="N306" s="1146"/>
      <c r="Z306" s="193"/>
      <c r="AA306" s="200"/>
      <c r="AG306" s="200"/>
      <c r="AH306" s="109" t="s">
        <v>747</v>
      </c>
      <c r="AI306" s="200"/>
      <c r="AK306" s="200"/>
      <c r="AL306" s="200"/>
    </row>
    <row r="307" spans="1:38" s="108" customFormat="1" ht="12" customHeight="1">
      <c r="A307" s="216"/>
      <c r="B307" s="217"/>
      <c r="C307" s="1145" t="s">
        <v>398</v>
      </c>
      <c r="D307" s="1145"/>
      <c r="E307" s="1145"/>
      <c r="F307" s="196"/>
      <c r="G307" s="196"/>
      <c r="H307" s="196"/>
      <c r="I307" s="196"/>
      <c r="J307" s="198"/>
      <c r="K307" s="196"/>
      <c r="L307" s="218">
        <v>46.19</v>
      </c>
      <c r="M307" s="212"/>
      <c r="N307" s="199"/>
      <c r="Z307" s="193"/>
      <c r="AA307" s="200"/>
      <c r="AG307" s="200" t="s">
        <v>398</v>
      </c>
      <c r="AI307" s="200"/>
      <c r="AK307" s="200"/>
      <c r="AL307" s="200"/>
    </row>
    <row r="308" spans="1:38" s="108" customFormat="1" ht="33.75" customHeight="1">
      <c r="A308" s="194" t="s">
        <v>607</v>
      </c>
      <c r="B308" s="195" t="s">
        <v>753</v>
      </c>
      <c r="C308" s="1145" t="s">
        <v>754</v>
      </c>
      <c r="D308" s="1145"/>
      <c r="E308" s="1145"/>
      <c r="F308" s="196" t="s">
        <v>414</v>
      </c>
      <c r="G308" s="196"/>
      <c r="H308" s="196"/>
      <c r="I308" s="247">
        <v>0.06</v>
      </c>
      <c r="J308" s="218">
        <v>106.91</v>
      </c>
      <c r="K308" s="196"/>
      <c r="L308" s="218">
        <v>6.41</v>
      </c>
      <c r="M308" s="196"/>
      <c r="N308" s="199"/>
      <c r="Z308" s="193"/>
      <c r="AA308" s="200" t="s">
        <v>754</v>
      </c>
      <c r="AG308" s="200"/>
      <c r="AI308" s="200"/>
      <c r="AK308" s="200"/>
      <c r="AL308" s="200"/>
    </row>
    <row r="309" spans="1:38" s="108" customFormat="1" ht="12" customHeight="1">
      <c r="A309" s="216"/>
      <c r="B309" s="217"/>
      <c r="C309" s="1141" t="s">
        <v>747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  <c r="Z309" s="193"/>
      <c r="AA309" s="200"/>
      <c r="AG309" s="200"/>
      <c r="AH309" s="109" t="s">
        <v>747</v>
      </c>
      <c r="AI309" s="200"/>
      <c r="AK309" s="200"/>
      <c r="AL309" s="200"/>
    </row>
    <row r="310" spans="1:38" s="108" customFormat="1" ht="12" customHeight="1">
      <c r="A310" s="216"/>
      <c r="B310" s="217"/>
      <c r="C310" s="1145" t="s">
        <v>398</v>
      </c>
      <c r="D310" s="1145"/>
      <c r="E310" s="1145"/>
      <c r="F310" s="196"/>
      <c r="G310" s="196"/>
      <c r="H310" s="196"/>
      <c r="I310" s="196"/>
      <c r="J310" s="198"/>
      <c r="K310" s="196"/>
      <c r="L310" s="218">
        <v>6.41</v>
      </c>
      <c r="M310" s="212"/>
      <c r="N310" s="199"/>
      <c r="Z310" s="193"/>
      <c r="AA310" s="200"/>
      <c r="AG310" s="200" t="s">
        <v>398</v>
      </c>
      <c r="AI310" s="200"/>
      <c r="AK310" s="200"/>
      <c r="AL310" s="200"/>
    </row>
    <row r="311" spans="1:38" s="108" customFormat="1" ht="12" customHeight="1">
      <c r="A311" s="1147" t="s">
        <v>1811</v>
      </c>
      <c r="B311" s="1148"/>
      <c r="C311" s="1148"/>
      <c r="D311" s="1148"/>
      <c r="E311" s="1148"/>
      <c r="F311" s="1148"/>
      <c r="G311" s="1148"/>
      <c r="H311" s="1148"/>
      <c r="I311" s="1148"/>
      <c r="J311" s="1148"/>
      <c r="K311" s="1148"/>
      <c r="L311" s="1148"/>
      <c r="M311" s="1148"/>
      <c r="N311" s="1149"/>
      <c r="Z311" s="193"/>
      <c r="AA311" s="200"/>
      <c r="AG311" s="200"/>
      <c r="AI311" s="200"/>
      <c r="AK311" s="200"/>
      <c r="AL311" s="200" t="s">
        <v>1811</v>
      </c>
    </row>
    <row r="312" spans="1:38" s="108" customFormat="1" ht="45" customHeight="1">
      <c r="A312" s="194" t="s">
        <v>615</v>
      </c>
      <c r="B312" s="195" t="s">
        <v>760</v>
      </c>
      <c r="C312" s="1145" t="s">
        <v>761</v>
      </c>
      <c r="D312" s="1145"/>
      <c r="E312" s="1145"/>
      <c r="F312" s="196" t="s">
        <v>414</v>
      </c>
      <c r="G312" s="196"/>
      <c r="H312" s="196"/>
      <c r="I312" s="223">
        <v>0.123</v>
      </c>
      <c r="J312" s="218">
        <v>38.729999999999997</v>
      </c>
      <c r="K312" s="196"/>
      <c r="L312" s="218">
        <v>4.76</v>
      </c>
      <c r="M312" s="196"/>
      <c r="N312" s="199"/>
      <c r="Z312" s="193"/>
      <c r="AA312" s="200" t="s">
        <v>761</v>
      </c>
      <c r="AG312" s="200"/>
      <c r="AI312" s="200"/>
      <c r="AK312" s="200"/>
      <c r="AL312" s="200"/>
    </row>
    <row r="313" spans="1:38" s="108" customFormat="1" ht="12" customHeight="1">
      <c r="A313" s="216"/>
      <c r="B313" s="217"/>
      <c r="C313" s="1141" t="s">
        <v>747</v>
      </c>
      <c r="D313" s="1141"/>
      <c r="E313" s="1141"/>
      <c r="F313" s="1141"/>
      <c r="G313" s="1141"/>
      <c r="H313" s="1141"/>
      <c r="I313" s="1141"/>
      <c r="J313" s="1141"/>
      <c r="K313" s="1141"/>
      <c r="L313" s="1141"/>
      <c r="M313" s="1141"/>
      <c r="N313" s="1146"/>
      <c r="Z313" s="193"/>
      <c r="AA313" s="200"/>
      <c r="AG313" s="200"/>
      <c r="AH313" s="109" t="s">
        <v>747</v>
      </c>
      <c r="AI313" s="200"/>
      <c r="AK313" s="200"/>
      <c r="AL313" s="200"/>
    </row>
    <row r="314" spans="1:38" s="108" customFormat="1" ht="12" customHeight="1">
      <c r="A314" s="201"/>
      <c r="B314" s="202"/>
      <c r="C314" s="1141" t="s">
        <v>3124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  <c r="Z314" s="193"/>
      <c r="AA314" s="200"/>
      <c r="AB314" s="109" t="s">
        <v>3124</v>
      </c>
      <c r="AG314" s="200"/>
      <c r="AI314" s="200"/>
      <c r="AK314" s="200"/>
      <c r="AL314" s="200"/>
    </row>
    <row r="315" spans="1:38" s="108" customFormat="1" ht="12" customHeight="1">
      <c r="A315" s="216"/>
      <c r="B315" s="217"/>
      <c r="C315" s="1145" t="s">
        <v>398</v>
      </c>
      <c r="D315" s="1145"/>
      <c r="E315" s="1145"/>
      <c r="F315" s="196"/>
      <c r="G315" s="196"/>
      <c r="H315" s="196"/>
      <c r="I315" s="196"/>
      <c r="J315" s="198"/>
      <c r="K315" s="196"/>
      <c r="L315" s="218">
        <v>4.76</v>
      </c>
      <c r="M315" s="212"/>
      <c r="N315" s="199"/>
      <c r="Z315" s="193"/>
      <c r="AA315" s="200"/>
      <c r="AG315" s="200" t="s">
        <v>398</v>
      </c>
      <c r="AI315" s="200"/>
      <c r="AK315" s="200"/>
      <c r="AL315" s="200"/>
    </row>
    <row r="316" spans="1:38" s="108" customFormat="1" ht="22.5" customHeight="1">
      <c r="A316" s="194" t="s">
        <v>616</v>
      </c>
      <c r="B316" s="195" t="s">
        <v>764</v>
      </c>
      <c r="C316" s="1145" t="s">
        <v>765</v>
      </c>
      <c r="D316" s="1145"/>
      <c r="E316" s="1145"/>
      <c r="F316" s="196" t="s">
        <v>414</v>
      </c>
      <c r="G316" s="196"/>
      <c r="H316" s="196"/>
      <c r="I316" s="223">
        <v>0.123</v>
      </c>
      <c r="J316" s="218">
        <v>0.59</v>
      </c>
      <c r="K316" s="251">
        <v>26</v>
      </c>
      <c r="L316" s="218">
        <v>1.89</v>
      </c>
      <c r="M316" s="196"/>
      <c r="N316" s="199"/>
      <c r="Z316" s="193"/>
      <c r="AA316" s="200" t="s">
        <v>765</v>
      </c>
      <c r="AG316" s="200"/>
      <c r="AI316" s="200"/>
      <c r="AK316" s="200"/>
      <c r="AL316" s="200"/>
    </row>
    <row r="317" spans="1:38" s="108" customFormat="1" ht="12" customHeight="1">
      <c r="A317" s="216"/>
      <c r="B317" s="217"/>
      <c r="C317" s="1141" t="s">
        <v>747</v>
      </c>
      <c r="D317" s="1141"/>
      <c r="E317" s="1141"/>
      <c r="F317" s="1141"/>
      <c r="G317" s="1141"/>
      <c r="H317" s="1141"/>
      <c r="I317" s="1141"/>
      <c r="J317" s="1141"/>
      <c r="K317" s="1141"/>
      <c r="L317" s="1141"/>
      <c r="M317" s="1141"/>
      <c r="N317" s="1146"/>
      <c r="Z317" s="193"/>
      <c r="AA317" s="200"/>
      <c r="AG317" s="200"/>
      <c r="AH317" s="109" t="s">
        <v>747</v>
      </c>
      <c r="AI317" s="200"/>
      <c r="AK317" s="200"/>
      <c r="AL317" s="200"/>
    </row>
    <row r="318" spans="1:38" s="108" customFormat="1" ht="12" customHeight="1">
      <c r="A318" s="201"/>
      <c r="B318" s="202"/>
      <c r="C318" s="1141" t="s">
        <v>3124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B318" s="109" t="s">
        <v>3124</v>
      </c>
      <c r="AG318" s="200"/>
      <c r="AI318" s="200"/>
      <c r="AK318" s="200"/>
      <c r="AL318" s="200"/>
    </row>
    <row r="319" spans="1:38" s="108" customFormat="1" ht="12" customHeight="1">
      <c r="A319" s="203"/>
      <c r="B319" s="204"/>
      <c r="C319" s="1141" t="s">
        <v>766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  <c r="Z319" s="193"/>
      <c r="AA319" s="200"/>
      <c r="AC319" s="109" t="s">
        <v>766</v>
      </c>
      <c r="AG319" s="200"/>
      <c r="AI319" s="200"/>
      <c r="AK319" s="200"/>
      <c r="AL319" s="200"/>
    </row>
    <row r="320" spans="1:38" s="108" customFormat="1" ht="12" customHeight="1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18">
        <v>1.89</v>
      </c>
      <c r="M320" s="212"/>
      <c r="N320" s="199"/>
      <c r="Z320" s="193"/>
      <c r="AA320" s="200"/>
      <c r="AG320" s="200" t="s">
        <v>398</v>
      </c>
      <c r="AI320" s="200"/>
      <c r="AK320" s="200"/>
      <c r="AL320" s="200"/>
    </row>
    <row r="321" spans="1:40" s="108" customFormat="1" ht="1.5" customHeight="1">
      <c r="A321" s="224"/>
      <c r="B321" s="217"/>
      <c r="C321" s="217"/>
      <c r="D321" s="217"/>
      <c r="E321" s="217"/>
      <c r="F321" s="225"/>
      <c r="G321" s="225"/>
      <c r="H321" s="225"/>
      <c r="I321" s="225"/>
      <c r="J321" s="226"/>
      <c r="K321" s="225"/>
      <c r="L321" s="226"/>
      <c r="M321" s="207"/>
      <c r="N321" s="226"/>
      <c r="Z321" s="193"/>
      <c r="AA321" s="200"/>
      <c r="AG321" s="200"/>
      <c r="AI321" s="200"/>
      <c r="AK321" s="200"/>
      <c r="AL321" s="200"/>
    </row>
    <row r="322" spans="1:40" s="108" customFormat="1" ht="22.5" customHeight="1">
      <c r="A322" s="227"/>
      <c r="B322" s="198"/>
      <c r="C322" s="1145" t="s">
        <v>1311</v>
      </c>
      <c r="D322" s="1145"/>
      <c r="E322" s="1145"/>
      <c r="F322" s="1145"/>
      <c r="G322" s="1145"/>
      <c r="H322" s="1145"/>
      <c r="I322" s="1145"/>
      <c r="J322" s="1145"/>
      <c r="K322" s="1145"/>
      <c r="L322" s="228"/>
      <c r="M322" s="229"/>
      <c r="N322" s="230"/>
      <c r="Z322" s="193"/>
      <c r="AA322" s="200"/>
      <c r="AG322" s="200"/>
      <c r="AI322" s="200" t="s">
        <v>1311</v>
      </c>
      <c r="AK322" s="200"/>
      <c r="AL322" s="200"/>
    </row>
    <row r="323" spans="1:40" s="108" customFormat="1" ht="12" customHeight="1">
      <c r="A323" s="231"/>
      <c r="B323" s="204"/>
      <c r="C323" s="1141" t="s">
        <v>416</v>
      </c>
      <c r="D323" s="1141"/>
      <c r="E323" s="1141"/>
      <c r="F323" s="1141"/>
      <c r="G323" s="1141"/>
      <c r="H323" s="1141"/>
      <c r="I323" s="1141"/>
      <c r="J323" s="1141"/>
      <c r="K323" s="1141"/>
      <c r="L323" s="257">
        <v>73.739999999999995</v>
      </c>
      <c r="M323" s="233"/>
      <c r="N323" s="234"/>
      <c r="Z323" s="193"/>
      <c r="AA323" s="200"/>
      <c r="AG323" s="200"/>
      <c r="AI323" s="200"/>
      <c r="AJ323" s="109" t="s">
        <v>416</v>
      </c>
      <c r="AK323" s="200"/>
      <c r="AL323" s="200"/>
    </row>
    <row r="324" spans="1:40" s="108" customFormat="1" ht="12" customHeight="1">
      <c r="A324" s="231"/>
      <c r="B324" s="204"/>
      <c r="C324" s="1141" t="s">
        <v>417</v>
      </c>
      <c r="D324" s="1141"/>
      <c r="E324" s="1141"/>
      <c r="F324" s="1141"/>
      <c r="G324" s="1141"/>
      <c r="H324" s="1141"/>
      <c r="I324" s="1141"/>
      <c r="J324" s="1141"/>
      <c r="K324" s="1141"/>
      <c r="L324" s="236"/>
      <c r="M324" s="233"/>
      <c r="N324" s="234"/>
      <c r="Z324" s="193"/>
      <c r="AA324" s="200"/>
      <c r="AG324" s="200"/>
      <c r="AI324" s="200"/>
      <c r="AJ324" s="109" t="s">
        <v>417</v>
      </c>
      <c r="AK324" s="200"/>
      <c r="AL324" s="200"/>
    </row>
    <row r="325" spans="1:40" s="108" customFormat="1" ht="12" customHeight="1">
      <c r="A325" s="231"/>
      <c r="B325" s="204"/>
      <c r="C325" s="1141" t="s">
        <v>420</v>
      </c>
      <c r="D325" s="1141"/>
      <c r="E325" s="1141"/>
      <c r="F325" s="1141"/>
      <c r="G325" s="1141"/>
      <c r="H325" s="1141"/>
      <c r="I325" s="1141"/>
      <c r="J325" s="1141"/>
      <c r="K325" s="1141"/>
      <c r="L325" s="257">
        <v>73.739999999999995</v>
      </c>
      <c r="M325" s="233"/>
      <c r="N325" s="234"/>
      <c r="Z325" s="193"/>
      <c r="AA325" s="200"/>
      <c r="AG325" s="200"/>
      <c r="AI325" s="200"/>
      <c r="AJ325" s="109" t="s">
        <v>420</v>
      </c>
      <c r="AK325" s="200"/>
      <c r="AL325" s="200"/>
    </row>
    <row r="326" spans="1:40" s="108" customFormat="1" ht="12" customHeight="1">
      <c r="A326" s="231"/>
      <c r="B326" s="204"/>
      <c r="C326" s="1141" t="s">
        <v>421</v>
      </c>
      <c r="D326" s="1141"/>
      <c r="E326" s="1141"/>
      <c r="F326" s="1141"/>
      <c r="G326" s="1141"/>
      <c r="H326" s="1141"/>
      <c r="I326" s="1141"/>
      <c r="J326" s="1141"/>
      <c r="K326" s="1141"/>
      <c r="L326" s="257">
        <v>73.739999999999995</v>
      </c>
      <c r="M326" s="233"/>
      <c r="N326" s="234"/>
      <c r="Z326" s="193"/>
      <c r="AA326" s="200"/>
      <c r="AG326" s="200"/>
      <c r="AI326" s="200"/>
      <c r="AJ326" s="109" t="s">
        <v>421</v>
      </c>
      <c r="AK326" s="200"/>
      <c r="AL326" s="200"/>
    </row>
    <row r="327" spans="1:40" s="108" customFormat="1" ht="12" customHeight="1">
      <c r="A327" s="231"/>
      <c r="B327" s="204"/>
      <c r="C327" s="1141" t="s">
        <v>417</v>
      </c>
      <c r="D327" s="1141"/>
      <c r="E327" s="1141"/>
      <c r="F327" s="1141"/>
      <c r="G327" s="1141"/>
      <c r="H327" s="1141"/>
      <c r="I327" s="1141"/>
      <c r="J327" s="1141"/>
      <c r="K327" s="1141"/>
      <c r="L327" s="236"/>
      <c r="M327" s="233"/>
      <c r="N327" s="234"/>
      <c r="Z327" s="193"/>
      <c r="AA327" s="200"/>
      <c r="AG327" s="200"/>
      <c r="AI327" s="200"/>
      <c r="AJ327" s="109" t="s">
        <v>417</v>
      </c>
      <c r="AK327" s="200"/>
      <c r="AL327" s="200"/>
    </row>
    <row r="328" spans="1:40" s="108" customFormat="1" ht="12" customHeight="1">
      <c r="A328" s="231"/>
      <c r="B328" s="204"/>
      <c r="C328" s="1141" t="s">
        <v>492</v>
      </c>
      <c r="D328" s="1141"/>
      <c r="E328" s="1141"/>
      <c r="F328" s="1141"/>
      <c r="G328" s="1141"/>
      <c r="H328" s="1141"/>
      <c r="I328" s="1141"/>
      <c r="J328" s="1141"/>
      <c r="K328" s="1141"/>
      <c r="L328" s="257">
        <v>73.739999999999995</v>
      </c>
      <c r="M328" s="233"/>
      <c r="N328" s="234"/>
      <c r="Z328" s="193"/>
      <c r="AA328" s="200"/>
      <c r="AG328" s="200"/>
      <c r="AI328" s="200"/>
      <c r="AJ328" s="109" t="s">
        <v>492</v>
      </c>
      <c r="AK328" s="200"/>
      <c r="AL328" s="200"/>
    </row>
    <row r="329" spans="1:40" s="108" customFormat="1" ht="22.5" customHeight="1">
      <c r="A329" s="231"/>
      <c r="B329" s="226"/>
      <c r="C329" s="1142" t="s">
        <v>1312</v>
      </c>
      <c r="D329" s="1142"/>
      <c r="E329" s="1142"/>
      <c r="F329" s="1142"/>
      <c r="G329" s="1142"/>
      <c r="H329" s="1142"/>
      <c r="I329" s="1142"/>
      <c r="J329" s="1142"/>
      <c r="K329" s="1142"/>
      <c r="L329" s="258">
        <v>73.739999999999995</v>
      </c>
      <c r="M329" s="240"/>
      <c r="N329" s="253"/>
      <c r="Z329" s="193"/>
      <c r="AA329" s="200"/>
      <c r="AG329" s="200"/>
      <c r="AI329" s="200"/>
      <c r="AK329" s="200" t="s">
        <v>1312</v>
      </c>
      <c r="AL329" s="200"/>
    </row>
    <row r="330" spans="1:40" s="108" customFormat="1" ht="2.25" customHeight="1"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40" s="108" customFormat="1" ht="11.25" customHeight="1">
      <c r="A331" s="227"/>
      <c r="B331" s="198"/>
      <c r="C331" s="1145" t="s">
        <v>415</v>
      </c>
      <c r="D331" s="1145"/>
      <c r="E331" s="1145"/>
      <c r="F331" s="1145"/>
      <c r="G331" s="1145"/>
      <c r="H331" s="1145"/>
      <c r="I331" s="1145"/>
      <c r="J331" s="1145"/>
      <c r="K331" s="1145"/>
      <c r="L331" s="228"/>
      <c r="M331" s="229"/>
      <c r="N331" s="230"/>
      <c r="AM331" s="200" t="s">
        <v>415</v>
      </c>
    </row>
    <row r="332" spans="1:40" s="108" customFormat="1" ht="16.5" customHeight="1">
      <c r="A332" s="231"/>
      <c r="B332" s="204"/>
      <c r="C332" s="1141" t="s">
        <v>416</v>
      </c>
      <c r="D332" s="1141"/>
      <c r="E332" s="1141"/>
      <c r="F332" s="1141"/>
      <c r="G332" s="1141"/>
      <c r="H332" s="1141"/>
      <c r="I332" s="1141"/>
      <c r="J332" s="1141"/>
      <c r="K332" s="1141"/>
      <c r="L332" s="232">
        <v>41911.15</v>
      </c>
      <c r="M332" s="233"/>
      <c r="N332" s="234"/>
      <c r="O332" s="235"/>
      <c r="P332" s="235"/>
      <c r="Q332" s="235"/>
      <c r="AM332" s="200"/>
      <c r="AN332" s="109" t="s">
        <v>416</v>
      </c>
    </row>
    <row r="333" spans="1:40" s="108" customFormat="1" ht="16.5" customHeight="1">
      <c r="A333" s="231"/>
      <c r="B333" s="204"/>
      <c r="C333" s="1141" t="s">
        <v>417</v>
      </c>
      <c r="D333" s="1141"/>
      <c r="E333" s="1141"/>
      <c r="F333" s="1141"/>
      <c r="G333" s="1141"/>
      <c r="H333" s="1141"/>
      <c r="I333" s="1141"/>
      <c r="J333" s="1141"/>
      <c r="K333" s="1141"/>
      <c r="L333" s="236"/>
      <c r="M333" s="233"/>
      <c r="N333" s="234"/>
      <c r="O333" s="235"/>
      <c r="P333" s="235"/>
      <c r="Q333" s="235"/>
      <c r="AM333" s="200"/>
      <c r="AN333" s="109" t="s">
        <v>417</v>
      </c>
    </row>
    <row r="334" spans="1:40" s="108" customFormat="1" ht="16.5" customHeight="1">
      <c r="A334" s="231"/>
      <c r="B334" s="204"/>
      <c r="C334" s="1141" t="s">
        <v>488</v>
      </c>
      <c r="D334" s="1141"/>
      <c r="E334" s="1141"/>
      <c r="F334" s="1141"/>
      <c r="G334" s="1141"/>
      <c r="H334" s="1141"/>
      <c r="I334" s="1141"/>
      <c r="J334" s="1141"/>
      <c r="K334" s="1141"/>
      <c r="L334" s="232">
        <v>1348.59</v>
      </c>
      <c r="M334" s="233"/>
      <c r="N334" s="234"/>
      <c r="O334" s="235"/>
      <c r="P334" s="235"/>
      <c r="Q334" s="235"/>
      <c r="AM334" s="200"/>
      <c r="AN334" s="109" t="s">
        <v>488</v>
      </c>
    </row>
    <row r="335" spans="1:40" s="108" customFormat="1" ht="16.5" customHeight="1">
      <c r="A335" s="231"/>
      <c r="B335" s="204"/>
      <c r="C335" s="1141" t="s">
        <v>418</v>
      </c>
      <c r="D335" s="1141"/>
      <c r="E335" s="1141"/>
      <c r="F335" s="1141"/>
      <c r="G335" s="1141"/>
      <c r="H335" s="1141"/>
      <c r="I335" s="1141"/>
      <c r="J335" s="1141"/>
      <c r="K335" s="1141"/>
      <c r="L335" s="257">
        <v>351.97</v>
      </c>
      <c r="M335" s="233"/>
      <c r="N335" s="234"/>
      <c r="O335" s="235"/>
      <c r="P335" s="235"/>
      <c r="Q335" s="235"/>
      <c r="AM335" s="200"/>
      <c r="AN335" s="109" t="s">
        <v>418</v>
      </c>
    </row>
    <row r="336" spans="1:40" s="108" customFormat="1" ht="16.5" customHeight="1">
      <c r="A336" s="231"/>
      <c r="B336" s="204"/>
      <c r="C336" s="1141" t="s">
        <v>419</v>
      </c>
      <c r="D336" s="1141"/>
      <c r="E336" s="1141"/>
      <c r="F336" s="1141"/>
      <c r="G336" s="1141"/>
      <c r="H336" s="1141"/>
      <c r="I336" s="1141"/>
      <c r="J336" s="1141"/>
      <c r="K336" s="1141"/>
      <c r="L336" s="257">
        <v>66.28</v>
      </c>
      <c r="M336" s="233"/>
      <c r="N336" s="234"/>
      <c r="O336" s="235"/>
      <c r="P336" s="235"/>
      <c r="Q336" s="235"/>
      <c r="AM336" s="200"/>
      <c r="AN336" s="109" t="s">
        <v>419</v>
      </c>
    </row>
    <row r="337" spans="1:41" s="108" customFormat="1" ht="16.5" customHeight="1">
      <c r="A337" s="231"/>
      <c r="B337" s="204"/>
      <c r="C337" s="1141" t="s">
        <v>420</v>
      </c>
      <c r="D337" s="1141"/>
      <c r="E337" s="1141"/>
      <c r="F337" s="1141"/>
      <c r="G337" s="1141"/>
      <c r="H337" s="1141"/>
      <c r="I337" s="1141"/>
      <c r="J337" s="1141"/>
      <c r="K337" s="1141"/>
      <c r="L337" s="232">
        <v>40210.589999999997</v>
      </c>
      <c r="M337" s="233"/>
      <c r="N337" s="234"/>
      <c r="O337" s="235"/>
      <c r="P337" s="235"/>
      <c r="Q337" s="235"/>
      <c r="AM337" s="200"/>
      <c r="AN337" s="109" t="s">
        <v>420</v>
      </c>
    </row>
    <row r="338" spans="1:41" s="108" customFormat="1" ht="45">
      <c r="A338" s="231"/>
      <c r="B338" s="204" t="s">
        <v>422</v>
      </c>
      <c r="C338" s="1141" t="s">
        <v>421</v>
      </c>
      <c r="D338" s="1141"/>
      <c r="E338" s="1141"/>
      <c r="F338" s="1141"/>
      <c r="G338" s="1141"/>
      <c r="H338" s="1141"/>
      <c r="I338" s="1141"/>
      <c r="J338" s="1141"/>
      <c r="K338" s="1141"/>
      <c r="L338" s="232">
        <v>44641.64</v>
      </c>
      <c r="M338" s="238">
        <v>9.3800000000000008</v>
      </c>
      <c r="N338" s="237">
        <v>418739</v>
      </c>
      <c r="O338" s="235"/>
      <c r="P338" s="235"/>
      <c r="Q338" s="235"/>
      <c r="AM338" s="200"/>
      <c r="AN338" s="109" t="s">
        <v>421</v>
      </c>
    </row>
    <row r="339" spans="1:41" s="108" customFormat="1" ht="16.5" customHeight="1">
      <c r="A339" s="231"/>
      <c r="B339" s="204"/>
      <c r="C339" s="1141" t="s">
        <v>417</v>
      </c>
      <c r="D339" s="1141"/>
      <c r="E339" s="1141"/>
      <c r="F339" s="1141"/>
      <c r="G339" s="1141"/>
      <c r="H339" s="1141"/>
      <c r="I339" s="1141"/>
      <c r="J339" s="1141"/>
      <c r="K339" s="1141"/>
      <c r="L339" s="236"/>
      <c r="M339" s="233"/>
      <c r="N339" s="234"/>
      <c r="O339" s="235"/>
      <c r="P339" s="235"/>
      <c r="Q339" s="235"/>
      <c r="AM339" s="200"/>
      <c r="AN339" s="109" t="s">
        <v>417</v>
      </c>
    </row>
    <row r="340" spans="1:41" s="108" customFormat="1" ht="16.5" customHeight="1">
      <c r="A340" s="231"/>
      <c r="B340" s="204"/>
      <c r="C340" s="1141" t="s">
        <v>489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1348.59</v>
      </c>
      <c r="M340" s="233"/>
      <c r="N340" s="234"/>
      <c r="O340" s="235"/>
      <c r="P340" s="235"/>
      <c r="Q340" s="235"/>
      <c r="AM340" s="200"/>
      <c r="AN340" s="109" t="s">
        <v>489</v>
      </c>
    </row>
    <row r="341" spans="1:41" s="108" customFormat="1" ht="16.5" customHeight="1">
      <c r="A341" s="231"/>
      <c r="B341" s="204"/>
      <c r="C341" s="1141" t="s">
        <v>490</v>
      </c>
      <c r="D341" s="1141"/>
      <c r="E341" s="1141"/>
      <c r="F341" s="1141"/>
      <c r="G341" s="1141"/>
      <c r="H341" s="1141"/>
      <c r="I341" s="1141"/>
      <c r="J341" s="1141"/>
      <c r="K341" s="1141"/>
      <c r="L341" s="257">
        <v>351.97</v>
      </c>
      <c r="M341" s="233"/>
      <c r="N341" s="234"/>
      <c r="O341" s="235"/>
      <c r="P341" s="235"/>
      <c r="Q341" s="235"/>
      <c r="AM341" s="200"/>
      <c r="AN341" s="109" t="s">
        <v>490</v>
      </c>
    </row>
    <row r="342" spans="1:41" s="108" customFormat="1" ht="16.5" customHeight="1">
      <c r="A342" s="231"/>
      <c r="B342" s="204"/>
      <c r="C342" s="1141" t="s">
        <v>491</v>
      </c>
      <c r="D342" s="1141"/>
      <c r="E342" s="1141"/>
      <c r="F342" s="1141"/>
      <c r="G342" s="1141"/>
      <c r="H342" s="1141"/>
      <c r="I342" s="1141"/>
      <c r="J342" s="1141"/>
      <c r="K342" s="1141"/>
      <c r="L342" s="257">
        <v>66.28</v>
      </c>
      <c r="M342" s="233"/>
      <c r="N342" s="234"/>
      <c r="O342" s="235"/>
      <c r="P342" s="235"/>
      <c r="Q342" s="235"/>
      <c r="AM342" s="200"/>
      <c r="AN342" s="109" t="s">
        <v>491</v>
      </c>
    </row>
    <row r="343" spans="1:41" s="108" customFormat="1" ht="16.5" customHeight="1">
      <c r="A343" s="231"/>
      <c r="B343" s="204"/>
      <c r="C343" s="1141" t="s">
        <v>492</v>
      </c>
      <c r="D343" s="1141"/>
      <c r="E343" s="1141"/>
      <c r="F343" s="1141"/>
      <c r="G343" s="1141"/>
      <c r="H343" s="1141"/>
      <c r="I343" s="1141"/>
      <c r="J343" s="1141"/>
      <c r="K343" s="1141"/>
      <c r="L343" s="232">
        <v>40210.589999999997</v>
      </c>
      <c r="M343" s="233"/>
      <c r="N343" s="234"/>
      <c r="O343" s="235"/>
      <c r="P343" s="235"/>
      <c r="Q343" s="235"/>
      <c r="AM343" s="200"/>
      <c r="AN343" s="109" t="s">
        <v>492</v>
      </c>
    </row>
    <row r="344" spans="1:41" s="108" customFormat="1" ht="16.5" customHeight="1">
      <c r="A344" s="231"/>
      <c r="B344" s="204"/>
      <c r="C344" s="1141" t="s">
        <v>493</v>
      </c>
      <c r="D344" s="1141"/>
      <c r="E344" s="1141"/>
      <c r="F344" s="1141"/>
      <c r="G344" s="1141"/>
      <c r="H344" s="1141"/>
      <c r="I344" s="1141"/>
      <c r="J344" s="1141"/>
      <c r="K344" s="1141"/>
      <c r="L344" s="232">
        <v>1711.87</v>
      </c>
      <c r="M344" s="233"/>
      <c r="N344" s="234"/>
      <c r="O344" s="235"/>
      <c r="P344" s="235"/>
      <c r="Q344" s="235"/>
      <c r="AM344" s="200"/>
      <c r="AN344" s="109" t="s">
        <v>493</v>
      </c>
    </row>
    <row r="345" spans="1:41" s="108" customFormat="1" ht="16.5" customHeight="1">
      <c r="A345" s="231"/>
      <c r="B345" s="204"/>
      <c r="C345" s="1141" t="s">
        <v>494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1018.62</v>
      </c>
      <c r="M345" s="233"/>
      <c r="N345" s="234"/>
      <c r="O345" s="235"/>
      <c r="P345" s="235"/>
      <c r="Q345" s="235"/>
      <c r="AM345" s="200"/>
      <c r="AN345" s="109" t="s">
        <v>494</v>
      </c>
    </row>
    <row r="346" spans="1:41" s="108" customFormat="1" ht="16.5" customHeight="1">
      <c r="A346" s="231"/>
      <c r="B346" s="204"/>
      <c r="C346" s="1141" t="s">
        <v>431</v>
      </c>
      <c r="D346" s="1141"/>
      <c r="E346" s="1141"/>
      <c r="F346" s="1141"/>
      <c r="G346" s="1141"/>
      <c r="H346" s="1141"/>
      <c r="I346" s="1141"/>
      <c r="J346" s="1141"/>
      <c r="K346" s="1141"/>
      <c r="L346" s="232">
        <v>1414.87</v>
      </c>
      <c r="M346" s="233"/>
      <c r="N346" s="234"/>
      <c r="O346" s="235"/>
      <c r="P346" s="235"/>
      <c r="Q346" s="235"/>
      <c r="AM346" s="200"/>
      <c r="AN346" s="109" t="s">
        <v>431</v>
      </c>
    </row>
    <row r="347" spans="1:41" s="108" customFormat="1" ht="16.5" customHeight="1">
      <c r="A347" s="231"/>
      <c r="B347" s="204"/>
      <c r="C347" s="1141" t="s">
        <v>432</v>
      </c>
      <c r="D347" s="1141"/>
      <c r="E347" s="1141"/>
      <c r="F347" s="1141"/>
      <c r="G347" s="1141"/>
      <c r="H347" s="1141"/>
      <c r="I347" s="1141"/>
      <c r="J347" s="1141"/>
      <c r="K347" s="1141"/>
      <c r="L347" s="232">
        <v>1711.87</v>
      </c>
      <c r="M347" s="233"/>
      <c r="N347" s="234"/>
      <c r="O347" s="235"/>
      <c r="P347" s="235"/>
      <c r="Q347" s="235"/>
      <c r="AM347" s="200"/>
      <c r="AN347" s="109" t="s">
        <v>432</v>
      </c>
    </row>
    <row r="348" spans="1:41" s="108" customFormat="1" ht="16.5" customHeight="1">
      <c r="A348" s="231"/>
      <c r="B348" s="204"/>
      <c r="C348" s="1141" t="s">
        <v>433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1018.62</v>
      </c>
      <c r="M348" s="233"/>
      <c r="N348" s="234"/>
      <c r="O348" s="235"/>
      <c r="P348" s="235"/>
      <c r="Q348" s="235"/>
      <c r="AM348" s="200"/>
      <c r="AN348" s="109" t="s">
        <v>433</v>
      </c>
    </row>
    <row r="349" spans="1:41" s="108" customFormat="1" ht="16.5" customHeight="1">
      <c r="A349" s="231"/>
      <c r="B349" s="226"/>
      <c r="C349" s="1142" t="s">
        <v>434</v>
      </c>
      <c r="D349" s="1142"/>
      <c r="E349" s="1142"/>
      <c r="F349" s="1142"/>
      <c r="G349" s="1142"/>
      <c r="H349" s="1142"/>
      <c r="I349" s="1142"/>
      <c r="J349" s="1142"/>
      <c r="K349" s="1142"/>
      <c r="L349" s="239">
        <v>44641.64</v>
      </c>
      <c r="M349" s="240"/>
      <c r="N349" s="241">
        <v>418739</v>
      </c>
      <c r="O349" s="235"/>
      <c r="P349" s="235"/>
      <c r="Q349" s="235"/>
      <c r="AM349" s="200"/>
      <c r="AO349" s="200" t="s">
        <v>434</v>
      </c>
    </row>
    <row r="350" spans="1:41" s="108" customFormat="1" ht="1.5" customHeight="1">
      <c r="B350" s="226"/>
      <c r="C350" s="217"/>
      <c r="D350" s="217"/>
      <c r="E350" s="217"/>
      <c r="F350" s="217"/>
      <c r="G350" s="217"/>
      <c r="H350" s="217"/>
      <c r="I350" s="217"/>
      <c r="J350" s="217"/>
      <c r="K350" s="217"/>
      <c r="L350" s="239"/>
      <c r="M350" s="242"/>
      <c r="N350" s="243"/>
    </row>
    <row r="351" spans="1:41" s="108" customFormat="1" ht="53.25" customHeight="1">
      <c r="A351" s="244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</row>
    <row r="352" spans="1:41" s="108" customFormat="1" ht="12.75" customHeight="1">
      <c r="A352" s="177"/>
      <c r="B352" s="236" t="s">
        <v>329</v>
      </c>
      <c r="C352" s="1143" t="s">
        <v>435</v>
      </c>
      <c r="D352" s="1143"/>
      <c r="E352" s="1143"/>
      <c r="F352" s="1143"/>
      <c r="G352" s="1143"/>
      <c r="H352" s="1143"/>
      <c r="I352" s="1143"/>
      <c r="J352" s="1143"/>
      <c r="K352" s="1143"/>
      <c r="L352" s="1143"/>
    </row>
    <row r="353" spans="1:42" ht="13.5" customHeight="1">
      <c r="A353" s="177"/>
      <c r="B353" s="169"/>
      <c r="C353" s="1144" t="s">
        <v>157</v>
      </c>
      <c r="D353" s="1144"/>
      <c r="E353" s="1144"/>
      <c r="F353" s="1144"/>
      <c r="G353" s="1144"/>
      <c r="H353" s="1144"/>
      <c r="I353" s="1144"/>
      <c r="J353" s="1144"/>
      <c r="K353" s="1144"/>
      <c r="L353" s="1144"/>
      <c r="R353" s="108"/>
      <c r="S353" s="108"/>
      <c r="T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</row>
    <row r="354" spans="1:42" ht="13.5" customHeight="1">
      <c r="A354" s="177"/>
      <c r="B354" s="236" t="s">
        <v>331</v>
      </c>
      <c r="C354" s="1143" t="s">
        <v>436</v>
      </c>
      <c r="D354" s="1143"/>
      <c r="E354" s="1143"/>
      <c r="F354" s="1143"/>
      <c r="G354" s="1143"/>
      <c r="H354" s="1143"/>
      <c r="I354" s="1143"/>
      <c r="J354" s="1143"/>
      <c r="K354" s="1143"/>
      <c r="L354" s="1143"/>
      <c r="R354" s="108"/>
      <c r="S354" s="108"/>
      <c r="T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</row>
    <row r="355" spans="1:42" ht="13.5" customHeight="1">
      <c r="A355" s="177"/>
      <c r="C355" s="1144" t="s">
        <v>157</v>
      </c>
      <c r="D355" s="1144"/>
      <c r="E355" s="1144"/>
      <c r="F355" s="1144"/>
      <c r="G355" s="1144"/>
      <c r="H355" s="1144"/>
      <c r="I355" s="1144"/>
      <c r="J355" s="1144"/>
      <c r="K355" s="1144"/>
      <c r="L355" s="1144"/>
      <c r="R355" s="108"/>
      <c r="S355" s="108"/>
      <c r="T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</row>
    <row r="357" spans="1:42" ht="11.25">
      <c r="A357" s="1140"/>
      <c r="B357" s="1140"/>
      <c r="C357" s="1140"/>
      <c r="D357" s="1140"/>
      <c r="E357" s="1140"/>
      <c r="F357" s="1140"/>
      <c r="G357" s="1140"/>
      <c r="H357" s="1140"/>
      <c r="I357" s="1140"/>
      <c r="J357" s="1140"/>
      <c r="K357" s="1140"/>
      <c r="L357" s="1140"/>
      <c r="M357" s="1140"/>
      <c r="N357" s="1140"/>
      <c r="R357" s="108"/>
      <c r="S357" s="108"/>
      <c r="T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9" t="s">
        <v>149</v>
      </c>
    </row>
    <row r="358" spans="1:42" ht="11.25">
      <c r="B358" s="246"/>
      <c r="D358" s="246"/>
      <c r="F358" s="246"/>
      <c r="R358" s="108"/>
      <c r="S358" s="108"/>
      <c r="T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</row>
    <row r="362" spans="1:42" ht="11.25">
      <c r="R362" s="108"/>
      <c r="S362" s="108"/>
      <c r="T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</row>
    <row r="379" s="108" customFormat="1" ht="11.25"/>
    <row r="382" s="108" customFormat="1" ht="11.25"/>
    <row r="435" s="108" customFormat="1" ht="11.25"/>
    <row r="436" s="108" customFormat="1" ht="11.25"/>
    <row r="439" s="108" customFormat="1" ht="11.25"/>
    <row r="456" s="108" customFormat="1" ht="11.25"/>
    <row r="457" s="108" customFormat="1" ht="11.25"/>
    <row r="469" s="108" customFormat="1" ht="11.25"/>
    <row r="483" s="108" customFormat="1" ht="11.25"/>
  </sheetData>
  <mergeCells count="340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C42:E42"/>
    <mergeCell ref="C43:E43"/>
    <mergeCell ref="C56:N56"/>
    <mergeCell ref="C57:E57"/>
    <mergeCell ref="C58:E58"/>
    <mergeCell ref="C59:N59"/>
    <mergeCell ref="C60:E60"/>
    <mergeCell ref="C61:E61"/>
    <mergeCell ref="C50:N50"/>
    <mergeCell ref="C51:E51"/>
    <mergeCell ref="C52:E52"/>
    <mergeCell ref="C53:N53"/>
    <mergeCell ref="C54:E54"/>
    <mergeCell ref="C55:E55"/>
    <mergeCell ref="C68:N68"/>
    <mergeCell ref="C69:N69"/>
    <mergeCell ref="C70:E70"/>
    <mergeCell ref="C71:E71"/>
    <mergeCell ref="C72:E72"/>
    <mergeCell ref="C73:E73"/>
    <mergeCell ref="C62:N62"/>
    <mergeCell ref="C63:E63"/>
    <mergeCell ref="C64:E64"/>
    <mergeCell ref="C65:N65"/>
    <mergeCell ref="C66:E66"/>
    <mergeCell ref="C67:E67"/>
    <mergeCell ref="C80:E80"/>
    <mergeCell ref="C81:E81"/>
    <mergeCell ref="C82:N82"/>
    <mergeCell ref="C83:E83"/>
    <mergeCell ref="C84:E84"/>
    <mergeCell ref="C85:N85"/>
    <mergeCell ref="C74:E74"/>
    <mergeCell ref="C75:E75"/>
    <mergeCell ref="C76:E76"/>
    <mergeCell ref="C77:E77"/>
    <mergeCell ref="C78:E78"/>
    <mergeCell ref="C79:E79"/>
    <mergeCell ref="C92:E92"/>
    <mergeCell ref="C93:E93"/>
    <mergeCell ref="C94:N94"/>
    <mergeCell ref="C95:E95"/>
    <mergeCell ref="C96:E96"/>
    <mergeCell ref="C97:N97"/>
    <mergeCell ref="C86:E86"/>
    <mergeCell ref="C87:E87"/>
    <mergeCell ref="C88:N88"/>
    <mergeCell ref="C89:E89"/>
    <mergeCell ref="C90:E90"/>
    <mergeCell ref="C91:N91"/>
    <mergeCell ref="C104:E104"/>
    <mergeCell ref="C105:N105"/>
    <mergeCell ref="C106:N106"/>
    <mergeCell ref="C107:E107"/>
    <mergeCell ref="C108:E108"/>
    <mergeCell ref="C109:E109"/>
    <mergeCell ref="C98:N98"/>
    <mergeCell ref="C99:E99"/>
    <mergeCell ref="C100:E100"/>
    <mergeCell ref="C101:N101"/>
    <mergeCell ref="C102:N102"/>
    <mergeCell ref="C103:E103"/>
    <mergeCell ref="C116:E116"/>
    <mergeCell ref="C117:E117"/>
    <mergeCell ref="C118:E118"/>
    <mergeCell ref="C119:N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28:E128"/>
    <mergeCell ref="C129:E129"/>
    <mergeCell ref="C130:E130"/>
    <mergeCell ref="C131:E131"/>
    <mergeCell ref="C132:E132"/>
    <mergeCell ref="C133:E133"/>
    <mergeCell ref="C122:N122"/>
    <mergeCell ref="C123:N123"/>
    <mergeCell ref="C124:E124"/>
    <mergeCell ref="C125:E125"/>
    <mergeCell ref="C126:E126"/>
    <mergeCell ref="C127:E127"/>
    <mergeCell ref="C140:N140"/>
    <mergeCell ref="C141:E141"/>
    <mergeCell ref="C142:E142"/>
    <mergeCell ref="C143:E143"/>
    <mergeCell ref="C144:E144"/>
    <mergeCell ref="C145:E145"/>
    <mergeCell ref="C134:E134"/>
    <mergeCell ref="C135:E135"/>
    <mergeCell ref="C136:N136"/>
    <mergeCell ref="C137:E137"/>
    <mergeCell ref="C138:E138"/>
    <mergeCell ref="C139:N139"/>
    <mergeCell ref="C152:E152"/>
    <mergeCell ref="C153:N153"/>
    <mergeCell ref="C154:E154"/>
    <mergeCell ref="C155:E155"/>
    <mergeCell ref="C156:N156"/>
    <mergeCell ref="C157:E157"/>
    <mergeCell ref="C146:E146"/>
    <mergeCell ref="C147:E147"/>
    <mergeCell ref="C148:E148"/>
    <mergeCell ref="C149:E149"/>
    <mergeCell ref="C150:E150"/>
    <mergeCell ref="C151:E151"/>
    <mergeCell ref="C164:N164"/>
    <mergeCell ref="C165:E165"/>
    <mergeCell ref="C166:E166"/>
    <mergeCell ref="C167:N167"/>
    <mergeCell ref="C168:N168"/>
    <mergeCell ref="C169:E169"/>
    <mergeCell ref="C158:E158"/>
    <mergeCell ref="C159:N159"/>
    <mergeCell ref="C160:N160"/>
    <mergeCell ref="C161:E161"/>
    <mergeCell ref="C162:E162"/>
    <mergeCell ref="C163:N163"/>
    <mergeCell ref="C176:E176"/>
    <mergeCell ref="C177:E177"/>
    <mergeCell ref="C178:E178"/>
    <mergeCell ref="C179:E179"/>
    <mergeCell ref="C180:E180"/>
    <mergeCell ref="C181:N181"/>
    <mergeCell ref="C170:E170"/>
    <mergeCell ref="C171:E171"/>
    <mergeCell ref="C172:E172"/>
    <mergeCell ref="C173:E173"/>
    <mergeCell ref="C174:E174"/>
    <mergeCell ref="C175:E175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N184"/>
    <mergeCell ref="C185:N185"/>
    <mergeCell ref="C186:E186"/>
    <mergeCell ref="C187:E187"/>
    <mergeCell ref="C200:E200"/>
    <mergeCell ref="C201:N201"/>
    <mergeCell ref="C202:E202"/>
    <mergeCell ref="C203:E203"/>
    <mergeCell ref="C204:N204"/>
    <mergeCell ref="C205:E205"/>
    <mergeCell ref="C194:E194"/>
    <mergeCell ref="C195:E195"/>
    <mergeCell ref="C196:E196"/>
    <mergeCell ref="C197:E197"/>
    <mergeCell ref="C198:N198"/>
    <mergeCell ref="C199:E199"/>
    <mergeCell ref="C212:E212"/>
    <mergeCell ref="C213:E213"/>
    <mergeCell ref="C214:E214"/>
    <mergeCell ref="C215:E215"/>
    <mergeCell ref="C216:E216"/>
    <mergeCell ref="C217:E217"/>
    <mergeCell ref="C206:E206"/>
    <mergeCell ref="C207:N207"/>
    <mergeCell ref="C208:E208"/>
    <mergeCell ref="C209:E209"/>
    <mergeCell ref="C210:E210"/>
    <mergeCell ref="C211:E211"/>
    <mergeCell ref="C224:N224"/>
    <mergeCell ref="C225:E225"/>
    <mergeCell ref="C226:E226"/>
    <mergeCell ref="C227:E227"/>
    <mergeCell ref="C228:E228"/>
    <mergeCell ref="C229:E229"/>
    <mergeCell ref="C218:E218"/>
    <mergeCell ref="C219:E219"/>
    <mergeCell ref="C220:N220"/>
    <mergeCell ref="C221:E221"/>
    <mergeCell ref="C222:E222"/>
    <mergeCell ref="C223:N223"/>
    <mergeCell ref="C236:E236"/>
    <mergeCell ref="C237:N237"/>
    <mergeCell ref="C238:E238"/>
    <mergeCell ref="C239:E239"/>
    <mergeCell ref="C240:N240"/>
    <mergeCell ref="C241:E241"/>
    <mergeCell ref="C230:E230"/>
    <mergeCell ref="C231:E231"/>
    <mergeCell ref="C232:E232"/>
    <mergeCell ref="C233:E233"/>
    <mergeCell ref="C234:E234"/>
    <mergeCell ref="C235:E235"/>
    <mergeCell ref="C248:E248"/>
    <mergeCell ref="C249:E249"/>
    <mergeCell ref="C250:E250"/>
    <mergeCell ref="C251:E251"/>
    <mergeCell ref="C252:E252"/>
    <mergeCell ref="C253:E253"/>
    <mergeCell ref="C242:E242"/>
    <mergeCell ref="C243:N243"/>
    <mergeCell ref="C244:N244"/>
    <mergeCell ref="C245:E245"/>
    <mergeCell ref="C246:E246"/>
    <mergeCell ref="C247:E247"/>
    <mergeCell ref="C260:N260"/>
    <mergeCell ref="C261:N261"/>
    <mergeCell ref="C262:E262"/>
    <mergeCell ref="C263:E263"/>
    <mergeCell ref="C264:E264"/>
    <mergeCell ref="C265:E265"/>
    <mergeCell ref="C254:E254"/>
    <mergeCell ref="C255:E255"/>
    <mergeCell ref="C256:E256"/>
    <mergeCell ref="C257:N257"/>
    <mergeCell ref="C258:E258"/>
    <mergeCell ref="C259:E259"/>
    <mergeCell ref="C272:E272"/>
    <mergeCell ref="C273:E273"/>
    <mergeCell ref="C274:N274"/>
    <mergeCell ref="C275:E275"/>
    <mergeCell ref="C276:E276"/>
    <mergeCell ref="C277:N277"/>
    <mergeCell ref="C266:E266"/>
    <mergeCell ref="C267:E267"/>
    <mergeCell ref="C268:E268"/>
    <mergeCell ref="C269:E269"/>
    <mergeCell ref="C270:E270"/>
    <mergeCell ref="C271:E271"/>
    <mergeCell ref="C285:K285"/>
    <mergeCell ref="C286:K286"/>
    <mergeCell ref="C287:K287"/>
    <mergeCell ref="C288:K288"/>
    <mergeCell ref="C289:K289"/>
    <mergeCell ref="C290:K290"/>
    <mergeCell ref="C278:E278"/>
    <mergeCell ref="C280:K280"/>
    <mergeCell ref="C281:K281"/>
    <mergeCell ref="C282:K282"/>
    <mergeCell ref="C283:K283"/>
    <mergeCell ref="C284:K284"/>
    <mergeCell ref="C297:K297"/>
    <mergeCell ref="C298:K298"/>
    <mergeCell ref="A299:N299"/>
    <mergeCell ref="A300:N300"/>
    <mergeCell ref="C301:E301"/>
    <mergeCell ref="C302:N302"/>
    <mergeCell ref="C291:K291"/>
    <mergeCell ref="C292:K292"/>
    <mergeCell ref="C293:K293"/>
    <mergeCell ref="C294:K294"/>
    <mergeCell ref="C295:K295"/>
    <mergeCell ref="C296:K296"/>
    <mergeCell ref="C309:N309"/>
    <mergeCell ref="C310:E310"/>
    <mergeCell ref="A311:N311"/>
    <mergeCell ref="C312:E312"/>
    <mergeCell ref="C313:N313"/>
    <mergeCell ref="C314:N314"/>
    <mergeCell ref="C303:N303"/>
    <mergeCell ref="C304:E304"/>
    <mergeCell ref="C305:E305"/>
    <mergeCell ref="C306:N306"/>
    <mergeCell ref="C307:E307"/>
    <mergeCell ref="C308:E308"/>
    <mergeCell ref="C322:K322"/>
    <mergeCell ref="C323:K323"/>
    <mergeCell ref="C324:K324"/>
    <mergeCell ref="C325:K325"/>
    <mergeCell ref="C326:K326"/>
    <mergeCell ref="C327:K327"/>
    <mergeCell ref="C315:E315"/>
    <mergeCell ref="C316:E316"/>
    <mergeCell ref="C317:N317"/>
    <mergeCell ref="C318:N318"/>
    <mergeCell ref="C319:N319"/>
    <mergeCell ref="C320:E320"/>
    <mergeCell ref="C335:K335"/>
    <mergeCell ref="C336:K336"/>
    <mergeCell ref="C337:K337"/>
    <mergeCell ref="C338:K338"/>
    <mergeCell ref="C339:K339"/>
    <mergeCell ref="C340:K340"/>
    <mergeCell ref="C328:K328"/>
    <mergeCell ref="C329:K329"/>
    <mergeCell ref="C331:K331"/>
    <mergeCell ref="C332:K332"/>
    <mergeCell ref="C333:K333"/>
    <mergeCell ref="C334:K334"/>
    <mergeCell ref="C355:L355"/>
    <mergeCell ref="A357:N357"/>
    <mergeCell ref="C347:K347"/>
    <mergeCell ref="C348:K348"/>
    <mergeCell ref="C349:K349"/>
    <mergeCell ref="C352:L352"/>
    <mergeCell ref="C353:L353"/>
    <mergeCell ref="C354:L354"/>
    <mergeCell ref="C341:K341"/>
    <mergeCell ref="C342:K342"/>
    <mergeCell ref="C343:K343"/>
    <mergeCell ref="C344:K344"/>
    <mergeCell ref="C345:K345"/>
    <mergeCell ref="C346:K346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P358"/>
  <sheetViews>
    <sheetView topLeftCell="A8" workbookViewId="0">
      <selection activeCell="P39" sqref="P39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29" width="112" style="109" hidden="1" customWidth="1"/>
    <col min="30" max="33" width="34.140625" style="109" hidden="1" customWidth="1"/>
    <col min="34" max="35" width="112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3125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235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235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1865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75.14</v>
      </c>
      <c r="D22" s="182" t="s">
        <v>3126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3.34</v>
      </c>
      <c r="D24" s="182" t="s">
        <v>3127</v>
      </c>
      <c r="E24" s="137" t="s">
        <v>362</v>
      </c>
      <c r="G24" s="108" t="s">
        <v>365</v>
      </c>
      <c r="L24" s="181"/>
      <c r="M24" s="182" t="s">
        <v>1893</v>
      </c>
      <c r="N24" s="137" t="s">
        <v>362</v>
      </c>
    </row>
    <row r="25" spans="1:14" s="108" customFormat="1" ht="12.75" customHeight="1">
      <c r="B25" s="108" t="s">
        <v>3</v>
      </c>
      <c r="C25" s="181">
        <v>2.2200000000000002</v>
      </c>
      <c r="D25" s="186" t="s">
        <v>3128</v>
      </c>
      <c r="E25" s="137" t="s">
        <v>362</v>
      </c>
      <c r="G25" s="108" t="s">
        <v>367</v>
      </c>
      <c r="L25" s="1155">
        <v>17.21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69.58</v>
      </c>
      <c r="D26" s="186" t="s">
        <v>3129</v>
      </c>
      <c r="E26" s="137" t="s">
        <v>362</v>
      </c>
      <c r="G26" s="108" t="s">
        <v>369</v>
      </c>
      <c r="L26" s="1155">
        <v>0.38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1871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1871</v>
      </c>
    </row>
    <row r="35" spans="1:33" s="108" customFormat="1" ht="12" customHeight="1">
      <c r="A35" s="1147" t="s">
        <v>3130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3130</v>
      </c>
    </row>
    <row r="36" spans="1:33" s="108" customFormat="1" ht="22.5" customHeight="1">
      <c r="A36" s="194" t="s">
        <v>122</v>
      </c>
      <c r="B36" s="195" t="s">
        <v>1872</v>
      </c>
      <c r="C36" s="1145" t="s">
        <v>1873</v>
      </c>
      <c r="D36" s="1145"/>
      <c r="E36" s="1145"/>
      <c r="F36" s="196" t="s">
        <v>673</v>
      </c>
      <c r="G36" s="196"/>
      <c r="H36" s="196"/>
      <c r="I36" s="247">
        <v>0.05</v>
      </c>
      <c r="J36" s="198"/>
      <c r="K36" s="196"/>
      <c r="L36" s="198"/>
      <c r="M36" s="196"/>
      <c r="N36" s="199"/>
      <c r="Z36" s="193"/>
      <c r="AA36" s="200"/>
      <c r="AB36" s="200" t="s">
        <v>1873</v>
      </c>
    </row>
    <row r="37" spans="1:33" s="108" customFormat="1" ht="12" customHeight="1">
      <c r="A37" s="201"/>
      <c r="B37" s="202"/>
      <c r="C37" s="1141" t="s">
        <v>674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674</v>
      </c>
    </row>
    <row r="38" spans="1:33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532.98</v>
      </c>
      <c r="K38" s="207"/>
      <c r="L38" s="208">
        <v>26.65</v>
      </c>
      <c r="M38" s="207"/>
      <c r="N38" s="210"/>
      <c r="Z38" s="193"/>
      <c r="AA38" s="200"/>
      <c r="AB38" s="200"/>
      <c r="AD38" s="109" t="s">
        <v>446</v>
      </c>
    </row>
    <row r="39" spans="1:33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08">
        <v>107.11</v>
      </c>
      <c r="K39" s="207"/>
      <c r="L39" s="208">
        <v>5.36</v>
      </c>
      <c r="M39" s="207"/>
      <c r="N39" s="210"/>
      <c r="Z39" s="193"/>
      <c r="AA39" s="200"/>
      <c r="AB39" s="200"/>
      <c r="AD39" s="109" t="s">
        <v>387</v>
      </c>
    </row>
    <row r="40" spans="1:33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18.91</v>
      </c>
      <c r="K40" s="207"/>
      <c r="L40" s="208">
        <v>0.95</v>
      </c>
      <c r="M40" s="207"/>
      <c r="N40" s="210"/>
      <c r="Z40" s="193"/>
      <c r="AA40" s="200"/>
      <c r="AB40" s="200"/>
      <c r="AD40" s="109" t="s">
        <v>388</v>
      </c>
    </row>
    <row r="41" spans="1:33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08">
        <v>362.11</v>
      </c>
      <c r="K41" s="207"/>
      <c r="L41" s="208">
        <v>18.11</v>
      </c>
      <c r="M41" s="207"/>
      <c r="N41" s="210"/>
      <c r="Z41" s="193"/>
      <c r="AA41" s="200"/>
      <c r="AB41" s="200"/>
      <c r="AD41" s="109" t="s">
        <v>447</v>
      </c>
    </row>
    <row r="42" spans="1:33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48">
        <v>56.7</v>
      </c>
      <c r="H42" s="207"/>
      <c r="I42" s="254">
        <v>2.835</v>
      </c>
      <c r="J42" s="204"/>
      <c r="K42" s="207"/>
      <c r="L42" s="204"/>
      <c r="M42" s="207"/>
      <c r="N42" s="210"/>
      <c r="Z42" s="193"/>
      <c r="AA42" s="200"/>
      <c r="AB42" s="200"/>
      <c r="AE42" s="109" t="s">
        <v>448</v>
      </c>
    </row>
    <row r="43" spans="1:33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1.63</v>
      </c>
      <c r="H43" s="207"/>
      <c r="I43" s="250">
        <v>8.1500000000000003E-2</v>
      </c>
      <c r="J43" s="204"/>
      <c r="K43" s="207"/>
      <c r="L43" s="204"/>
      <c r="M43" s="207"/>
      <c r="N43" s="210"/>
      <c r="Z43" s="193"/>
      <c r="AA43" s="200"/>
      <c r="AB43" s="200"/>
      <c r="AE43" s="109" t="s">
        <v>389</v>
      </c>
    </row>
    <row r="44" spans="1:33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21">
        <v>1002.2</v>
      </c>
      <c r="K44" s="212"/>
      <c r="L44" s="213">
        <v>50.12</v>
      </c>
      <c r="M44" s="212"/>
      <c r="N44" s="214"/>
      <c r="Z44" s="193"/>
      <c r="AA44" s="200"/>
      <c r="AB44" s="200"/>
      <c r="AF44" s="109" t="s">
        <v>391</v>
      </c>
    </row>
    <row r="45" spans="1:33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08">
        <v>27.6</v>
      </c>
      <c r="M45" s="207"/>
      <c r="N45" s="210"/>
      <c r="Z45" s="193"/>
      <c r="AA45" s="200"/>
      <c r="AB45" s="200"/>
      <c r="AE45" s="109" t="s">
        <v>392</v>
      </c>
    </row>
    <row r="46" spans="1:33" s="108" customFormat="1" ht="22.5" customHeight="1">
      <c r="A46" s="205"/>
      <c r="B46" s="204" t="s">
        <v>885</v>
      </c>
      <c r="C46" s="1141" t="s">
        <v>886</v>
      </c>
      <c r="D46" s="1141"/>
      <c r="E46" s="1141"/>
      <c r="F46" s="207" t="s">
        <v>395</v>
      </c>
      <c r="G46" s="215">
        <v>97</v>
      </c>
      <c r="H46" s="207"/>
      <c r="I46" s="215">
        <v>97</v>
      </c>
      <c r="J46" s="204"/>
      <c r="K46" s="207"/>
      <c r="L46" s="208">
        <v>26.77</v>
      </c>
      <c r="M46" s="207"/>
      <c r="N46" s="210"/>
      <c r="Z46" s="193"/>
      <c r="AA46" s="200"/>
      <c r="AB46" s="200"/>
      <c r="AE46" s="109" t="s">
        <v>886</v>
      </c>
    </row>
    <row r="47" spans="1:33" s="108" customFormat="1" ht="22.5" customHeight="1">
      <c r="A47" s="205"/>
      <c r="B47" s="204" t="s">
        <v>887</v>
      </c>
      <c r="C47" s="1141" t="s">
        <v>888</v>
      </c>
      <c r="D47" s="1141"/>
      <c r="E47" s="1141"/>
      <c r="F47" s="207" t="s">
        <v>395</v>
      </c>
      <c r="G47" s="215">
        <v>51</v>
      </c>
      <c r="H47" s="207"/>
      <c r="I47" s="215">
        <v>51</v>
      </c>
      <c r="J47" s="204"/>
      <c r="K47" s="207"/>
      <c r="L47" s="208">
        <v>14.08</v>
      </c>
      <c r="M47" s="207"/>
      <c r="N47" s="210"/>
      <c r="Z47" s="193"/>
      <c r="AA47" s="200"/>
      <c r="AB47" s="200"/>
      <c r="AE47" s="109" t="s">
        <v>888</v>
      </c>
    </row>
    <row r="48" spans="1:33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18">
        <v>90.97</v>
      </c>
      <c r="M48" s="212"/>
      <c r="N48" s="199"/>
      <c r="Z48" s="193"/>
      <c r="AA48" s="200"/>
      <c r="AB48" s="200"/>
      <c r="AG48" s="200" t="s">
        <v>398</v>
      </c>
    </row>
    <row r="49" spans="1:35" s="108" customFormat="1" ht="33.75" customHeight="1">
      <c r="A49" s="194" t="s">
        <v>1675</v>
      </c>
      <c r="B49" s="195" t="s">
        <v>1875</v>
      </c>
      <c r="C49" s="1145" t="s">
        <v>3131</v>
      </c>
      <c r="D49" s="1145"/>
      <c r="E49" s="1145"/>
      <c r="F49" s="196" t="s">
        <v>486</v>
      </c>
      <c r="G49" s="196"/>
      <c r="H49" s="196"/>
      <c r="I49" s="251">
        <v>1</v>
      </c>
      <c r="J49" s="218">
        <v>644.16</v>
      </c>
      <c r="K49" s="196"/>
      <c r="L49" s="218">
        <v>644.16</v>
      </c>
      <c r="M49" s="196"/>
      <c r="N49" s="199"/>
      <c r="Z49" s="193"/>
      <c r="AA49" s="200"/>
      <c r="AB49" s="200" t="s">
        <v>3131</v>
      </c>
      <c r="AG49" s="200"/>
    </row>
    <row r="50" spans="1:35" s="108" customFormat="1" ht="12" customHeight="1">
      <c r="A50" s="216"/>
      <c r="B50" s="217"/>
      <c r="C50" s="1141" t="s">
        <v>1043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B50" s="200"/>
      <c r="AG50" s="200"/>
      <c r="AH50" s="109" t="s">
        <v>1043</v>
      </c>
    </row>
    <row r="51" spans="1:35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18">
        <v>644.16</v>
      </c>
      <c r="M51" s="212"/>
      <c r="N51" s="199"/>
      <c r="Z51" s="193"/>
      <c r="AA51" s="200"/>
      <c r="AB51" s="200"/>
      <c r="AG51" s="200" t="s">
        <v>398</v>
      </c>
    </row>
    <row r="52" spans="1:35" s="108" customFormat="1" ht="33.75" customHeight="1">
      <c r="A52" s="194" t="s">
        <v>1877</v>
      </c>
      <c r="B52" s="195" t="s">
        <v>3132</v>
      </c>
      <c r="C52" s="1145" t="s">
        <v>3133</v>
      </c>
      <c r="D52" s="1145"/>
      <c r="E52" s="1145"/>
      <c r="F52" s="196" t="s">
        <v>486</v>
      </c>
      <c r="G52" s="196"/>
      <c r="H52" s="196"/>
      <c r="I52" s="251">
        <v>4</v>
      </c>
      <c r="J52" s="222">
        <v>1073.02</v>
      </c>
      <c r="K52" s="196"/>
      <c r="L52" s="222">
        <v>4292.08</v>
      </c>
      <c r="M52" s="196"/>
      <c r="N52" s="199"/>
      <c r="Z52" s="193"/>
      <c r="AA52" s="200"/>
      <c r="AB52" s="200" t="s">
        <v>3133</v>
      </c>
      <c r="AG52" s="200"/>
    </row>
    <row r="53" spans="1:35" s="108" customFormat="1" ht="12" customHeight="1">
      <c r="A53" s="216"/>
      <c r="B53" s="217"/>
      <c r="C53" s="1141" t="s">
        <v>1043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B53" s="200"/>
      <c r="AG53" s="200"/>
      <c r="AH53" s="109" t="s">
        <v>1043</v>
      </c>
    </row>
    <row r="54" spans="1:35" s="108" customFormat="1" ht="12" customHeight="1">
      <c r="A54" s="216"/>
      <c r="B54" s="217"/>
      <c r="C54" s="1145" t="s">
        <v>398</v>
      </c>
      <c r="D54" s="1145"/>
      <c r="E54" s="1145"/>
      <c r="F54" s="196"/>
      <c r="G54" s="196"/>
      <c r="H54" s="196"/>
      <c r="I54" s="196"/>
      <c r="J54" s="198"/>
      <c r="K54" s="196"/>
      <c r="L54" s="222">
        <v>4292.08</v>
      </c>
      <c r="M54" s="212"/>
      <c r="N54" s="199"/>
      <c r="Z54" s="193"/>
      <c r="AA54" s="200"/>
      <c r="AB54" s="200"/>
      <c r="AG54" s="200" t="s">
        <v>398</v>
      </c>
    </row>
    <row r="55" spans="1:35" s="108" customFormat="1" ht="22.5" customHeight="1">
      <c r="A55" s="194" t="s">
        <v>131</v>
      </c>
      <c r="B55" s="195" t="s">
        <v>1880</v>
      </c>
      <c r="C55" s="1145" t="s">
        <v>1881</v>
      </c>
      <c r="D55" s="1145"/>
      <c r="E55" s="1145"/>
      <c r="F55" s="196" t="s">
        <v>486</v>
      </c>
      <c r="G55" s="196"/>
      <c r="H55" s="196"/>
      <c r="I55" s="251">
        <v>1</v>
      </c>
      <c r="J55" s="198"/>
      <c r="K55" s="196"/>
      <c r="L55" s="198"/>
      <c r="M55" s="196"/>
      <c r="N55" s="199"/>
      <c r="Z55" s="193"/>
      <c r="AA55" s="200"/>
      <c r="AB55" s="200" t="s">
        <v>1881</v>
      </c>
      <c r="AG55" s="200"/>
    </row>
    <row r="56" spans="1:35" s="108" customFormat="1" ht="12" customHeight="1">
      <c r="A56" s="203"/>
      <c r="B56" s="204" t="s">
        <v>1882</v>
      </c>
      <c r="C56" s="1141" t="s">
        <v>1883</v>
      </c>
      <c r="D56" s="1141"/>
      <c r="E56" s="1141"/>
      <c r="F56" s="1141"/>
      <c r="G56" s="1141"/>
      <c r="H56" s="1141"/>
      <c r="I56" s="1141"/>
      <c r="J56" s="1141"/>
      <c r="K56" s="1141"/>
      <c r="L56" s="1141"/>
      <c r="M56" s="1141"/>
      <c r="N56" s="1146"/>
      <c r="Z56" s="193"/>
      <c r="AA56" s="200"/>
      <c r="AB56" s="200"/>
      <c r="AG56" s="200"/>
      <c r="AI56" s="109" t="s">
        <v>1883</v>
      </c>
    </row>
    <row r="57" spans="1:35" s="108" customFormat="1" ht="33.75" customHeight="1">
      <c r="A57" s="203"/>
      <c r="B57" s="204" t="s">
        <v>385</v>
      </c>
      <c r="C57" s="1141" t="s">
        <v>386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B57" s="200"/>
      <c r="AG57" s="200"/>
      <c r="AI57" s="109" t="s">
        <v>386</v>
      </c>
    </row>
    <row r="58" spans="1:35" s="108" customFormat="1" ht="12" customHeight="1">
      <c r="A58" s="205"/>
      <c r="B58" s="206">
        <v>1</v>
      </c>
      <c r="C58" s="1141" t="s">
        <v>446</v>
      </c>
      <c r="D58" s="1141"/>
      <c r="E58" s="1141"/>
      <c r="F58" s="207"/>
      <c r="G58" s="207"/>
      <c r="H58" s="207"/>
      <c r="I58" s="207"/>
      <c r="J58" s="208">
        <v>65.55</v>
      </c>
      <c r="K58" s="250">
        <v>1.3125</v>
      </c>
      <c r="L58" s="208">
        <v>86.03</v>
      </c>
      <c r="M58" s="207"/>
      <c r="N58" s="210"/>
      <c r="Z58" s="193"/>
      <c r="AA58" s="200"/>
      <c r="AB58" s="200"/>
      <c r="AD58" s="109" t="s">
        <v>446</v>
      </c>
      <c r="AG58" s="200"/>
    </row>
    <row r="59" spans="1:35" s="108" customFormat="1" ht="12" customHeight="1">
      <c r="A59" s="205"/>
      <c r="B59" s="206">
        <v>2</v>
      </c>
      <c r="C59" s="1141" t="s">
        <v>387</v>
      </c>
      <c r="D59" s="1141"/>
      <c r="E59" s="1141"/>
      <c r="F59" s="207"/>
      <c r="G59" s="207"/>
      <c r="H59" s="207"/>
      <c r="I59" s="207"/>
      <c r="J59" s="208">
        <v>24.31</v>
      </c>
      <c r="K59" s="250">
        <v>1.3125</v>
      </c>
      <c r="L59" s="208">
        <v>31.91</v>
      </c>
      <c r="M59" s="207"/>
      <c r="N59" s="210"/>
      <c r="Z59" s="193"/>
      <c r="AA59" s="200"/>
      <c r="AB59" s="200"/>
      <c r="AD59" s="109" t="s">
        <v>387</v>
      </c>
      <c r="AG59" s="200"/>
    </row>
    <row r="60" spans="1:35" s="108" customFormat="1" ht="12" customHeight="1">
      <c r="A60" s="205"/>
      <c r="B60" s="206">
        <v>3</v>
      </c>
      <c r="C60" s="1141" t="s">
        <v>388</v>
      </c>
      <c r="D60" s="1141"/>
      <c r="E60" s="1141"/>
      <c r="F60" s="207"/>
      <c r="G60" s="207"/>
      <c r="H60" s="207"/>
      <c r="I60" s="207"/>
      <c r="J60" s="208">
        <v>1.61</v>
      </c>
      <c r="K60" s="250">
        <v>1.3125</v>
      </c>
      <c r="L60" s="208">
        <v>2.11</v>
      </c>
      <c r="M60" s="207"/>
      <c r="N60" s="210"/>
      <c r="Z60" s="193"/>
      <c r="AA60" s="200"/>
      <c r="AB60" s="200"/>
      <c r="AD60" s="109" t="s">
        <v>388</v>
      </c>
      <c r="AG60" s="200"/>
    </row>
    <row r="61" spans="1:35" s="108" customFormat="1" ht="12" customHeight="1">
      <c r="A61" s="205"/>
      <c r="B61" s="206">
        <v>4</v>
      </c>
      <c r="C61" s="1141" t="s">
        <v>447</v>
      </c>
      <c r="D61" s="1141"/>
      <c r="E61" s="1141"/>
      <c r="F61" s="207"/>
      <c r="G61" s="207"/>
      <c r="H61" s="207"/>
      <c r="I61" s="207"/>
      <c r="J61" s="208">
        <v>61.56</v>
      </c>
      <c r="K61" s="207"/>
      <c r="L61" s="208">
        <v>61.56</v>
      </c>
      <c r="M61" s="207"/>
      <c r="N61" s="210"/>
      <c r="Z61" s="193"/>
      <c r="AA61" s="200"/>
      <c r="AB61" s="200"/>
      <c r="AD61" s="109" t="s">
        <v>447</v>
      </c>
      <c r="AG61" s="200"/>
    </row>
    <row r="62" spans="1:35" s="108" customFormat="1" ht="12" customHeight="1">
      <c r="A62" s="205"/>
      <c r="B62" s="204"/>
      <c r="C62" s="1141" t="s">
        <v>448</v>
      </c>
      <c r="D62" s="1141"/>
      <c r="E62" s="1141"/>
      <c r="F62" s="207" t="s">
        <v>390</v>
      </c>
      <c r="G62" s="248">
        <v>7.5</v>
      </c>
      <c r="H62" s="250">
        <v>1.3125</v>
      </c>
      <c r="I62" s="252">
        <v>9.84375</v>
      </c>
      <c r="J62" s="204"/>
      <c r="K62" s="207"/>
      <c r="L62" s="204"/>
      <c r="M62" s="207"/>
      <c r="N62" s="210"/>
      <c r="Z62" s="193"/>
      <c r="AA62" s="200"/>
      <c r="AB62" s="200"/>
      <c r="AE62" s="109" t="s">
        <v>448</v>
      </c>
      <c r="AG62" s="200"/>
    </row>
    <row r="63" spans="1:35" s="108" customFormat="1" ht="12" customHeight="1">
      <c r="A63" s="205"/>
      <c r="B63" s="204"/>
      <c r="C63" s="1141" t="s">
        <v>389</v>
      </c>
      <c r="D63" s="1141"/>
      <c r="E63" s="1141"/>
      <c r="F63" s="207" t="s">
        <v>390</v>
      </c>
      <c r="G63" s="209">
        <v>0.13</v>
      </c>
      <c r="H63" s="250">
        <v>1.3125</v>
      </c>
      <c r="I63" s="249">
        <v>0.170625</v>
      </c>
      <c r="J63" s="204"/>
      <c r="K63" s="207"/>
      <c r="L63" s="204"/>
      <c r="M63" s="207"/>
      <c r="N63" s="210"/>
      <c r="Z63" s="193"/>
      <c r="AA63" s="200"/>
      <c r="AB63" s="200"/>
      <c r="AE63" s="109" t="s">
        <v>389</v>
      </c>
      <c r="AG63" s="200"/>
    </row>
    <row r="64" spans="1:35" s="108" customFormat="1" ht="12" customHeight="1">
      <c r="A64" s="205"/>
      <c r="B64" s="204"/>
      <c r="C64" s="1150" t="s">
        <v>391</v>
      </c>
      <c r="D64" s="1150"/>
      <c r="E64" s="1150"/>
      <c r="F64" s="212"/>
      <c r="G64" s="212"/>
      <c r="H64" s="212"/>
      <c r="I64" s="212"/>
      <c r="J64" s="213">
        <v>151.41999999999999</v>
      </c>
      <c r="K64" s="212"/>
      <c r="L64" s="213">
        <v>179.5</v>
      </c>
      <c r="M64" s="212"/>
      <c r="N64" s="214"/>
      <c r="Z64" s="193"/>
      <c r="AA64" s="200"/>
      <c r="AB64" s="200"/>
      <c r="AF64" s="109" t="s">
        <v>391</v>
      </c>
      <c r="AG64" s="200"/>
    </row>
    <row r="65" spans="1:34" s="108" customFormat="1" ht="12" customHeight="1">
      <c r="A65" s="205"/>
      <c r="B65" s="204"/>
      <c r="C65" s="1141" t="s">
        <v>392</v>
      </c>
      <c r="D65" s="1141"/>
      <c r="E65" s="1141"/>
      <c r="F65" s="207"/>
      <c r="G65" s="207"/>
      <c r="H65" s="207"/>
      <c r="I65" s="207"/>
      <c r="J65" s="204"/>
      <c r="K65" s="207"/>
      <c r="L65" s="208">
        <v>88.14</v>
      </c>
      <c r="M65" s="207"/>
      <c r="N65" s="210"/>
      <c r="Z65" s="193"/>
      <c r="AA65" s="200"/>
      <c r="AB65" s="200"/>
      <c r="AE65" s="109" t="s">
        <v>392</v>
      </c>
      <c r="AG65" s="200"/>
    </row>
    <row r="66" spans="1:34" s="108" customFormat="1" ht="45" customHeight="1">
      <c r="A66" s="205"/>
      <c r="B66" s="204" t="s">
        <v>1671</v>
      </c>
      <c r="C66" s="1141" t="s">
        <v>1672</v>
      </c>
      <c r="D66" s="1141"/>
      <c r="E66" s="1141"/>
      <c r="F66" s="207" t="s">
        <v>395</v>
      </c>
      <c r="G66" s="215">
        <v>121</v>
      </c>
      <c r="H66" s="207"/>
      <c r="I66" s="215">
        <v>121</v>
      </c>
      <c r="J66" s="204"/>
      <c r="K66" s="207"/>
      <c r="L66" s="208">
        <v>106.65</v>
      </c>
      <c r="M66" s="207"/>
      <c r="N66" s="210"/>
      <c r="Z66" s="193"/>
      <c r="AA66" s="200"/>
      <c r="AB66" s="200"/>
      <c r="AE66" s="109" t="s">
        <v>1672</v>
      </c>
      <c r="AG66" s="200"/>
    </row>
    <row r="67" spans="1:34" s="108" customFormat="1" ht="45" customHeight="1">
      <c r="A67" s="205"/>
      <c r="B67" s="204" t="s">
        <v>1673</v>
      </c>
      <c r="C67" s="1141" t="s">
        <v>1674</v>
      </c>
      <c r="D67" s="1141"/>
      <c r="E67" s="1141"/>
      <c r="F67" s="207" t="s">
        <v>395</v>
      </c>
      <c r="G67" s="215">
        <v>72</v>
      </c>
      <c r="H67" s="207"/>
      <c r="I67" s="215">
        <v>72</v>
      </c>
      <c r="J67" s="204"/>
      <c r="K67" s="207"/>
      <c r="L67" s="208">
        <v>63.46</v>
      </c>
      <c r="M67" s="207"/>
      <c r="N67" s="210"/>
      <c r="Z67" s="193"/>
      <c r="AA67" s="200"/>
      <c r="AB67" s="200"/>
      <c r="AE67" s="109" t="s">
        <v>1674</v>
      </c>
      <c r="AG67" s="200"/>
    </row>
    <row r="68" spans="1:34" s="108" customFormat="1" ht="12" customHeight="1">
      <c r="A68" s="216"/>
      <c r="B68" s="217"/>
      <c r="C68" s="1145" t="s">
        <v>398</v>
      </c>
      <c r="D68" s="1145"/>
      <c r="E68" s="1145"/>
      <c r="F68" s="196"/>
      <c r="G68" s="196"/>
      <c r="H68" s="196"/>
      <c r="I68" s="196"/>
      <c r="J68" s="198"/>
      <c r="K68" s="196"/>
      <c r="L68" s="218">
        <v>349.61</v>
      </c>
      <c r="M68" s="212"/>
      <c r="N68" s="199"/>
      <c r="Z68" s="193"/>
      <c r="AA68" s="200"/>
      <c r="AB68" s="200"/>
      <c r="AG68" s="200" t="s">
        <v>398</v>
      </c>
    </row>
    <row r="69" spans="1:34" s="108" customFormat="1" ht="56.25" customHeight="1">
      <c r="A69" s="194" t="s">
        <v>1884</v>
      </c>
      <c r="B69" s="195" t="s">
        <v>1885</v>
      </c>
      <c r="C69" s="1145" t="s">
        <v>1886</v>
      </c>
      <c r="D69" s="1145"/>
      <c r="E69" s="1145"/>
      <c r="F69" s="196" t="s">
        <v>486</v>
      </c>
      <c r="G69" s="196"/>
      <c r="H69" s="196"/>
      <c r="I69" s="251">
        <v>1</v>
      </c>
      <c r="J69" s="222">
        <v>2154.1</v>
      </c>
      <c r="K69" s="196"/>
      <c r="L69" s="222">
        <v>2154.1</v>
      </c>
      <c r="M69" s="196"/>
      <c r="N69" s="199"/>
      <c r="Z69" s="193"/>
      <c r="AA69" s="200"/>
      <c r="AB69" s="200" t="s">
        <v>1886</v>
      </c>
      <c r="AG69" s="200"/>
    </row>
    <row r="70" spans="1:34" s="108" customFormat="1" ht="12" customHeight="1">
      <c r="A70" s="216"/>
      <c r="B70" s="217"/>
      <c r="C70" s="1141" t="s">
        <v>1043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  <c r="Z70" s="193"/>
      <c r="AA70" s="200"/>
      <c r="AB70" s="200"/>
      <c r="AG70" s="200"/>
      <c r="AH70" s="109" t="s">
        <v>1043</v>
      </c>
    </row>
    <row r="71" spans="1:34" s="108" customFormat="1" ht="12" customHeight="1">
      <c r="A71" s="216"/>
      <c r="B71" s="217"/>
      <c r="C71" s="1145" t="s">
        <v>398</v>
      </c>
      <c r="D71" s="1145"/>
      <c r="E71" s="1145"/>
      <c r="F71" s="196"/>
      <c r="G71" s="196"/>
      <c r="H71" s="196"/>
      <c r="I71" s="196"/>
      <c r="J71" s="198"/>
      <c r="K71" s="196"/>
      <c r="L71" s="222">
        <v>2154.1</v>
      </c>
      <c r="M71" s="212"/>
      <c r="N71" s="199"/>
      <c r="Z71" s="193"/>
      <c r="AA71" s="200"/>
      <c r="AB71" s="200"/>
      <c r="AG71" s="200" t="s">
        <v>398</v>
      </c>
    </row>
    <row r="72" spans="1:34" s="108" customFormat="1" ht="12" customHeight="1">
      <c r="A72" s="1147" t="s">
        <v>3134</v>
      </c>
      <c r="B72" s="1148"/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1149"/>
      <c r="Z72" s="193"/>
      <c r="AA72" s="200" t="s">
        <v>3134</v>
      </c>
      <c r="AB72" s="200"/>
      <c r="AG72" s="200"/>
    </row>
    <row r="73" spans="1:34" s="108" customFormat="1" ht="22.5" customHeight="1">
      <c r="A73" s="194" t="s">
        <v>137</v>
      </c>
      <c r="B73" s="195" t="s">
        <v>1872</v>
      </c>
      <c r="C73" s="1145" t="s">
        <v>1873</v>
      </c>
      <c r="D73" s="1145"/>
      <c r="E73" s="1145"/>
      <c r="F73" s="196" t="s">
        <v>673</v>
      </c>
      <c r="G73" s="196"/>
      <c r="H73" s="196"/>
      <c r="I73" s="247">
        <v>0.08</v>
      </c>
      <c r="J73" s="198"/>
      <c r="K73" s="196"/>
      <c r="L73" s="198"/>
      <c r="M73" s="196"/>
      <c r="N73" s="199"/>
      <c r="Z73" s="193"/>
      <c r="AA73" s="200"/>
      <c r="AB73" s="200" t="s">
        <v>1873</v>
      </c>
      <c r="AG73" s="200"/>
    </row>
    <row r="74" spans="1:34" s="108" customFormat="1" ht="12" customHeight="1">
      <c r="A74" s="201"/>
      <c r="B74" s="202"/>
      <c r="C74" s="1141" t="s">
        <v>1286</v>
      </c>
      <c r="D74" s="1141"/>
      <c r="E74" s="1141"/>
      <c r="F74" s="1141"/>
      <c r="G74" s="1141"/>
      <c r="H74" s="1141"/>
      <c r="I74" s="1141"/>
      <c r="J74" s="1141"/>
      <c r="K74" s="1141"/>
      <c r="L74" s="1141"/>
      <c r="M74" s="1141"/>
      <c r="N74" s="1146"/>
      <c r="Z74" s="193"/>
      <c r="AA74" s="200"/>
      <c r="AB74" s="200"/>
      <c r="AC74" s="109" t="s">
        <v>1286</v>
      </c>
      <c r="AG74" s="200"/>
    </row>
    <row r="75" spans="1:34" s="108" customFormat="1" ht="12">
      <c r="A75" s="205"/>
      <c r="B75" s="206">
        <v>1</v>
      </c>
      <c r="C75" s="1141" t="s">
        <v>446</v>
      </c>
      <c r="D75" s="1141"/>
      <c r="E75" s="1141"/>
      <c r="F75" s="207"/>
      <c r="G75" s="207"/>
      <c r="H75" s="207"/>
      <c r="I75" s="207"/>
      <c r="J75" s="208">
        <v>532.98</v>
      </c>
      <c r="K75" s="207"/>
      <c r="L75" s="208">
        <v>42.64</v>
      </c>
      <c r="M75" s="207"/>
      <c r="N75" s="210"/>
      <c r="Z75" s="193"/>
      <c r="AA75" s="200"/>
      <c r="AB75" s="200"/>
      <c r="AD75" s="109" t="s">
        <v>446</v>
      </c>
      <c r="AG75" s="200"/>
    </row>
    <row r="76" spans="1:34" s="108" customFormat="1" ht="12" customHeight="1">
      <c r="A76" s="205"/>
      <c r="B76" s="206">
        <v>2</v>
      </c>
      <c r="C76" s="1141" t="s">
        <v>387</v>
      </c>
      <c r="D76" s="1141"/>
      <c r="E76" s="1141"/>
      <c r="F76" s="207"/>
      <c r="G76" s="207"/>
      <c r="H76" s="207"/>
      <c r="I76" s="207"/>
      <c r="J76" s="208">
        <v>107.11</v>
      </c>
      <c r="K76" s="207"/>
      <c r="L76" s="208">
        <v>8.57</v>
      </c>
      <c r="M76" s="207"/>
      <c r="N76" s="210"/>
      <c r="Z76" s="193"/>
      <c r="AA76" s="200"/>
      <c r="AB76" s="200"/>
      <c r="AD76" s="109" t="s">
        <v>387</v>
      </c>
      <c r="AG76" s="200"/>
    </row>
    <row r="77" spans="1:34" s="108" customFormat="1" ht="12">
      <c r="A77" s="205"/>
      <c r="B77" s="206">
        <v>3</v>
      </c>
      <c r="C77" s="1141" t="s">
        <v>388</v>
      </c>
      <c r="D77" s="1141"/>
      <c r="E77" s="1141"/>
      <c r="F77" s="207"/>
      <c r="G77" s="207"/>
      <c r="H77" s="207"/>
      <c r="I77" s="207"/>
      <c r="J77" s="208">
        <v>18.91</v>
      </c>
      <c r="K77" s="207"/>
      <c r="L77" s="208">
        <v>1.51</v>
      </c>
      <c r="M77" s="207"/>
      <c r="N77" s="210"/>
      <c r="Z77" s="193"/>
      <c r="AA77" s="200"/>
      <c r="AB77" s="200"/>
      <c r="AD77" s="109" t="s">
        <v>388</v>
      </c>
      <c r="AG77" s="200"/>
    </row>
    <row r="78" spans="1:34" s="108" customFormat="1" ht="22.5" customHeight="1">
      <c r="A78" s="205"/>
      <c r="B78" s="206">
        <v>4</v>
      </c>
      <c r="C78" s="1141" t="s">
        <v>447</v>
      </c>
      <c r="D78" s="1141"/>
      <c r="E78" s="1141"/>
      <c r="F78" s="207"/>
      <c r="G78" s="207"/>
      <c r="H78" s="207"/>
      <c r="I78" s="207"/>
      <c r="J78" s="208">
        <v>362.11</v>
      </c>
      <c r="K78" s="207"/>
      <c r="L78" s="208">
        <v>28.97</v>
      </c>
      <c r="M78" s="207"/>
      <c r="N78" s="210"/>
      <c r="Z78" s="193"/>
      <c r="AA78" s="200"/>
      <c r="AB78" s="200"/>
      <c r="AD78" s="109" t="s">
        <v>447</v>
      </c>
      <c r="AG78" s="200"/>
    </row>
    <row r="79" spans="1:34" s="108" customFormat="1" ht="22.5" customHeight="1">
      <c r="A79" s="205"/>
      <c r="B79" s="204"/>
      <c r="C79" s="1141" t="s">
        <v>448</v>
      </c>
      <c r="D79" s="1141"/>
      <c r="E79" s="1141"/>
      <c r="F79" s="207" t="s">
        <v>390</v>
      </c>
      <c r="G79" s="248">
        <v>56.7</v>
      </c>
      <c r="H79" s="207"/>
      <c r="I79" s="254">
        <v>4.5359999999999996</v>
      </c>
      <c r="J79" s="204"/>
      <c r="K79" s="207"/>
      <c r="L79" s="204"/>
      <c r="M79" s="207"/>
      <c r="N79" s="210"/>
      <c r="Z79" s="193"/>
      <c r="AA79" s="200"/>
      <c r="AB79" s="200"/>
      <c r="AE79" s="109" t="s">
        <v>448</v>
      </c>
      <c r="AG79" s="200"/>
    </row>
    <row r="80" spans="1:34" s="108" customFormat="1" ht="12" customHeight="1">
      <c r="A80" s="205"/>
      <c r="B80" s="204"/>
      <c r="C80" s="1141" t="s">
        <v>389</v>
      </c>
      <c r="D80" s="1141"/>
      <c r="E80" s="1141"/>
      <c r="F80" s="207" t="s">
        <v>390</v>
      </c>
      <c r="G80" s="209">
        <v>1.63</v>
      </c>
      <c r="H80" s="207"/>
      <c r="I80" s="250">
        <v>0.13039999999999999</v>
      </c>
      <c r="J80" s="204"/>
      <c r="K80" s="207"/>
      <c r="L80" s="204"/>
      <c r="M80" s="207"/>
      <c r="N80" s="210"/>
      <c r="Z80" s="193"/>
      <c r="AA80" s="200"/>
      <c r="AB80" s="200"/>
      <c r="AE80" s="109" t="s">
        <v>389</v>
      </c>
      <c r="AG80" s="200"/>
    </row>
    <row r="81" spans="1:34" s="108" customFormat="1" ht="12" customHeight="1">
      <c r="A81" s="205"/>
      <c r="B81" s="204"/>
      <c r="C81" s="1150" t="s">
        <v>391</v>
      </c>
      <c r="D81" s="1150"/>
      <c r="E81" s="1150"/>
      <c r="F81" s="212"/>
      <c r="G81" s="212"/>
      <c r="H81" s="212"/>
      <c r="I81" s="212"/>
      <c r="J81" s="221">
        <v>1002.2</v>
      </c>
      <c r="K81" s="212"/>
      <c r="L81" s="213">
        <v>80.180000000000007</v>
      </c>
      <c r="M81" s="212"/>
      <c r="N81" s="214"/>
      <c r="Z81" s="193"/>
      <c r="AA81" s="200"/>
      <c r="AB81" s="200"/>
      <c r="AF81" s="109" t="s">
        <v>391</v>
      </c>
      <c r="AG81" s="200"/>
    </row>
    <row r="82" spans="1:34" s="108" customFormat="1" ht="12" customHeight="1">
      <c r="A82" s="205"/>
      <c r="B82" s="204"/>
      <c r="C82" s="1141" t="s">
        <v>392</v>
      </c>
      <c r="D82" s="1141"/>
      <c r="E82" s="1141"/>
      <c r="F82" s="207"/>
      <c r="G82" s="207"/>
      <c r="H82" s="207"/>
      <c r="I82" s="207"/>
      <c r="J82" s="204"/>
      <c r="K82" s="207"/>
      <c r="L82" s="208">
        <v>44.15</v>
      </c>
      <c r="M82" s="207"/>
      <c r="N82" s="210"/>
      <c r="Z82" s="193"/>
      <c r="AA82" s="200"/>
      <c r="AB82" s="200"/>
      <c r="AE82" s="109" t="s">
        <v>392</v>
      </c>
      <c r="AG82" s="200"/>
    </row>
    <row r="83" spans="1:34" s="108" customFormat="1" ht="22.5" customHeight="1">
      <c r="A83" s="205"/>
      <c r="B83" s="204" t="s">
        <v>885</v>
      </c>
      <c r="C83" s="1141" t="s">
        <v>886</v>
      </c>
      <c r="D83" s="1141"/>
      <c r="E83" s="1141"/>
      <c r="F83" s="207" t="s">
        <v>395</v>
      </c>
      <c r="G83" s="215">
        <v>97</v>
      </c>
      <c r="H83" s="207"/>
      <c r="I83" s="215">
        <v>97</v>
      </c>
      <c r="J83" s="204"/>
      <c r="K83" s="207"/>
      <c r="L83" s="208">
        <v>42.83</v>
      </c>
      <c r="M83" s="207"/>
      <c r="N83" s="210"/>
      <c r="Z83" s="193"/>
      <c r="AA83" s="200"/>
      <c r="AB83" s="200"/>
      <c r="AE83" s="109" t="s">
        <v>886</v>
      </c>
      <c r="AG83" s="200"/>
    </row>
    <row r="84" spans="1:34" s="108" customFormat="1" ht="22.5" customHeight="1">
      <c r="A84" s="205"/>
      <c r="B84" s="204" t="s">
        <v>887</v>
      </c>
      <c r="C84" s="1141" t="s">
        <v>888</v>
      </c>
      <c r="D84" s="1141"/>
      <c r="E84" s="1141"/>
      <c r="F84" s="207" t="s">
        <v>395</v>
      </c>
      <c r="G84" s="215">
        <v>51</v>
      </c>
      <c r="H84" s="207"/>
      <c r="I84" s="215">
        <v>51</v>
      </c>
      <c r="J84" s="204"/>
      <c r="K84" s="207"/>
      <c r="L84" s="208">
        <v>22.52</v>
      </c>
      <c r="M84" s="207"/>
      <c r="N84" s="210"/>
      <c r="Z84" s="193"/>
      <c r="AA84" s="200"/>
      <c r="AB84" s="200"/>
      <c r="AE84" s="109" t="s">
        <v>888</v>
      </c>
      <c r="AG84" s="200"/>
    </row>
    <row r="85" spans="1:34" s="108" customFormat="1" ht="12" customHeight="1">
      <c r="A85" s="216"/>
      <c r="B85" s="217"/>
      <c r="C85" s="1145" t="s">
        <v>398</v>
      </c>
      <c r="D85" s="1145"/>
      <c r="E85" s="1145"/>
      <c r="F85" s="196"/>
      <c r="G85" s="196"/>
      <c r="H85" s="196"/>
      <c r="I85" s="196"/>
      <c r="J85" s="198"/>
      <c r="K85" s="196"/>
      <c r="L85" s="218">
        <v>145.53</v>
      </c>
      <c r="M85" s="212"/>
      <c r="N85" s="199"/>
      <c r="Z85" s="193"/>
      <c r="AA85" s="200"/>
      <c r="AB85" s="200"/>
      <c r="AG85" s="200" t="s">
        <v>398</v>
      </c>
    </row>
    <row r="86" spans="1:34" s="108" customFormat="1" ht="33.75" customHeight="1">
      <c r="A86" s="194" t="s">
        <v>2079</v>
      </c>
      <c r="B86" s="195" t="s">
        <v>3132</v>
      </c>
      <c r="C86" s="1145" t="s">
        <v>3133</v>
      </c>
      <c r="D86" s="1145"/>
      <c r="E86" s="1145"/>
      <c r="F86" s="196" t="s">
        <v>486</v>
      </c>
      <c r="G86" s="196"/>
      <c r="H86" s="196"/>
      <c r="I86" s="251">
        <v>2</v>
      </c>
      <c r="J86" s="222">
        <v>1073.02</v>
      </c>
      <c r="K86" s="196"/>
      <c r="L86" s="222">
        <v>2146.04</v>
      </c>
      <c r="M86" s="196"/>
      <c r="N86" s="199"/>
      <c r="Z86" s="193"/>
      <c r="AA86" s="200"/>
      <c r="AB86" s="200" t="s">
        <v>3133</v>
      </c>
      <c r="AG86" s="200"/>
    </row>
    <row r="87" spans="1:34" s="108" customFormat="1" ht="12" customHeight="1">
      <c r="A87" s="216"/>
      <c r="B87" s="217"/>
      <c r="C87" s="1141" t="s">
        <v>1043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B87" s="200"/>
      <c r="AG87" s="200"/>
      <c r="AH87" s="109" t="s">
        <v>1043</v>
      </c>
    </row>
    <row r="88" spans="1:34" s="108" customFormat="1" ht="12" customHeight="1">
      <c r="A88" s="201"/>
      <c r="B88" s="202"/>
      <c r="C88" s="1141" t="s">
        <v>2102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B88" s="200"/>
      <c r="AC88" s="109" t="s">
        <v>2102</v>
      </c>
      <c r="AG88" s="200"/>
    </row>
    <row r="89" spans="1:34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22">
        <v>2146.04</v>
      </c>
      <c r="M89" s="212"/>
      <c r="N89" s="199"/>
      <c r="Z89" s="193"/>
      <c r="AA89" s="200"/>
      <c r="AB89" s="200"/>
      <c r="AG89" s="200" t="s">
        <v>398</v>
      </c>
    </row>
    <row r="90" spans="1:34" s="108" customFormat="1" ht="22.5" customHeight="1">
      <c r="A90" s="194" t="s">
        <v>2759</v>
      </c>
      <c r="B90" s="195" t="s">
        <v>3135</v>
      </c>
      <c r="C90" s="1145" t="s">
        <v>3136</v>
      </c>
      <c r="D90" s="1145"/>
      <c r="E90" s="1145"/>
      <c r="F90" s="196" t="s">
        <v>486</v>
      </c>
      <c r="G90" s="196"/>
      <c r="H90" s="196"/>
      <c r="I90" s="251">
        <v>2</v>
      </c>
      <c r="J90" s="218">
        <v>946.77</v>
      </c>
      <c r="K90" s="196"/>
      <c r="L90" s="222">
        <v>1893.54</v>
      </c>
      <c r="M90" s="196"/>
      <c r="N90" s="199"/>
      <c r="Z90" s="193"/>
      <c r="AA90" s="200"/>
      <c r="AB90" s="200" t="s">
        <v>3136</v>
      </c>
      <c r="AG90" s="200"/>
    </row>
    <row r="91" spans="1:34" s="108" customFormat="1" ht="12" customHeight="1">
      <c r="A91" s="216"/>
      <c r="B91" s="217"/>
      <c r="C91" s="1141" t="s">
        <v>1043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B91" s="200"/>
      <c r="AG91" s="200"/>
      <c r="AH91" s="109" t="s">
        <v>1043</v>
      </c>
    </row>
    <row r="92" spans="1:34" s="108" customFormat="1" ht="12" customHeight="1">
      <c r="A92" s="216"/>
      <c r="B92" s="217"/>
      <c r="C92" s="1145" t="s">
        <v>398</v>
      </c>
      <c r="D92" s="1145"/>
      <c r="E92" s="1145"/>
      <c r="F92" s="196"/>
      <c r="G92" s="196"/>
      <c r="H92" s="196"/>
      <c r="I92" s="196"/>
      <c r="J92" s="198"/>
      <c r="K92" s="196"/>
      <c r="L92" s="222">
        <v>1893.54</v>
      </c>
      <c r="M92" s="212"/>
      <c r="N92" s="199"/>
      <c r="Z92" s="193"/>
      <c r="AA92" s="200"/>
      <c r="AB92" s="200"/>
      <c r="AG92" s="200" t="s">
        <v>398</v>
      </c>
    </row>
    <row r="93" spans="1:34" s="108" customFormat="1" ht="33.75" customHeight="1">
      <c r="A93" s="194" t="s">
        <v>3137</v>
      </c>
      <c r="B93" s="195" t="s">
        <v>1878</v>
      </c>
      <c r="C93" s="1145" t="s">
        <v>1879</v>
      </c>
      <c r="D93" s="1145"/>
      <c r="E93" s="1145"/>
      <c r="F93" s="196" t="s">
        <v>486</v>
      </c>
      <c r="G93" s="196"/>
      <c r="H93" s="196"/>
      <c r="I93" s="251">
        <v>2</v>
      </c>
      <c r="J93" s="218">
        <v>805.34</v>
      </c>
      <c r="K93" s="196"/>
      <c r="L93" s="222">
        <v>1610.68</v>
      </c>
      <c r="M93" s="196"/>
      <c r="N93" s="199"/>
      <c r="Z93" s="193"/>
      <c r="AA93" s="200"/>
      <c r="AB93" s="200" t="s">
        <v>1879</v>
      </c>
      <c r="AG93" s="200"/>
    </row>
    <row r="94" spans="1:34" s="108" customFormat="1" ht="12" customHeight="1">
      <c r="A94" s="216"/>
      <c r="B94" s="217"/>
      <c r="C94" s="1141" t="s">
        <v>1043</v>
      </c>
      <c r="D94" s="1141"/>
      <c r="E94" s="1141"/>
      <c r="F94" s="1141"/>
      <c r="G94" s="1141"/>
      <c r="H94" s="1141"/>
      <c r="I94" s="1141"/>
      <c r="J94" s="1141"/>
      <c r="K94" s="1141"/>
      <c r="L94" s="1141"/>
      <c r="M94" s="1141"/>
      <c r="N94" s="1146"/>
      <c r="Z94" s="193"/>
      <c r="AA94" s="200"/>
      <c r="AB94" s="200"/>
      <c r="AG94" s="200"/>
      <c r="AH94" s="109" t="s">
        <v>1043</v>
      </c>
    </row>
    <row r="95" spans="1:34" s="108" customFormat="1" ht="12" customHeight="1">
      <c r="A95" s="216"/>
      <c r="B95" s="217"/>
      <c r="C95" s="1145" t="s">
        <v>398</v>
      </c>
      <c r="D95" s="1145"/>
      <c r="E95" s="1145"/>
      <c r="F95" s="196"/>
      <c r="G95" s="196"/>
      <c r="H95" s="196"/>
      <c r="I95" s="196"/>
      <c r="J95" s="198"/>
      <c r="K95" s="196"/>
      <c r="L95" s="222">
        <v>1610.68</v>
      </c>
      <c r="M95" s="212"/>
      <c r="N95" s="199"/>
      <c r="Z95" s="193"/>
      <c r="AA95" s="200"/>
      <c r="AB95" s="200"/>
      <c r="AG95" s="200" t="s">
        <v>398</v>
      </c>
    </row>
    <row r="96" spans="1:34" s="108" customFormat="1" ht="33.75" customHeight="1">
      <c r="A96" s="194" t="s">
        <v>2762</v>
      </c>
      <c r="B96" s="195" t="s">
        <v>1875</v>
      </c>
      <c r="C96" s="1145" t="s">
        <v>3131</v>
      </c>
      <c r="D96" s="1145"/>
      <c r="E96" s="1145"/>
      <c r="F96" s="196" t="s">
        <v>486</v>
      </c>
      <c r="G96" s="196"/>
      <c r="H96" s="196"/>
      <c r="I96" s="251">
        <v>2</v>
      </c>
      <c r="J96" s="218">
        <v>644.16</v>
      </c>
      <c r="K96" s="196"/>
      <c r="L96" s="222">
        <v>1288.32</v>
      </c>
      <c r="M96" s="196"/>
      <c r="N96" s="199"/>
      <c r="Z96" s="193"/>
      <c r="AA96" s="200"/>
      <c r="AB96" s="200" t="s">
        <v>3131</v>
      </c>
      <c r="AG96" s="200"/>
    </row>
    <row r="97" spans="1:37" s="108" customFormat="1" ht="12" customHeight="1">
      <c r="A97" s="216"/>
      <c r="B97" s="217"/>
      <c r="C97" s="1141" t="s">
        <v>1043</v>
      </c>
      <c r="D97" s="1141"/>
      <c r="E97" s="1141"/>
      <c r="F97" s="1141"/>
      <c r="G97" s="1141"/>
      <c r="H97" s="1141"/>
      <c r="I97" s="1141"/>
      <c r="J97" s="1141"/>
      <c r="K97" s="1141"/>
      <c r="L97" s="1141"/>
      <c r="M97" s="1141"/>
      <c r="N97" s="1146"/>
      <c r="Z97" s="193"/>
      <c r="AA97" s="200"/>
      <c r="AB97" s="200"/>
      <c r="AG97" s="200"/>
      <c r="AH97" s="109" t="s">
        <v>1043</v>
      </c>
    </row>
    <row r="98" spans="1:37" s="108" customFormat="1" ht="12" customHeight="1">
      <c r="A98" s="216"/>
      <c r="B98" s="217"/>
      <c r="C98" s="1145" t="s">
        <v>398</v>
      </c>
      <c r="D98" s="1145"/>
      <c r="E98" s="1145"/>
      <c r="F98" s="196"/>
      <c r="G98" s="196"/>
      <c r="H98" s="196"/>
      <c r="I98" s="196"/>
      <c r="J98" s="198"/>
      <c r="K98" s="196"/>
      <c r="L98" s="222">
        <v>1288.32</v>
      </c>
      <c r="M98" s="212"/>
      <c r="N98" s="199"/>
      <c r="Z98" s="193"/>
      <c r="AA98" s="200"/>
      <c r="AB98" s="200"/>
      <c r="AG98" s="200" t="s">
        <v>398</v>
      </c>
    </row>
    <row r="99" spans="1:37" s="108" customFormat="1" ht="1.5" customHeight="1">
      <c r="A99" s="224"/>
      <c r="B99" s="217"/>
      <c r="C99" s="217"/>
      <c r="D99" s="217"/>
      <c r="E99" s="217"/>
      <c r="F99" s="225"/>
      <c r="G99" s="225"/>
      <c r="H99" s="225"/>
      <c r="I99" s="225"/>
      <c r="J99" s="226"/>
      <c r="K99" s="225"/>
      <c r="L99" s="226"/>
      <c r="M99" s="207"/>
      <c r="N99" s="226"/>
      <c r="Z99" s="193"/>
      <c r="AA99" s="200"/>
      <c r="AB99" s="200"/>
      <c r="AG99" s="200"/>
    </row>
    <row r="100" spans="1:37" s="108" customFormat="1" ht="12" customHeight="1">
      <c r="A100" s="227"/>
      <c r="B100" s="198"/>
      <c r="C100" s="1145" t="s">
        <v>1887</v>
      </c>
      <c r="D100" s="1145"/>
      <c r="E100" s="1145"/>
      <c r="F100" s="1145"/>
      <c r="G100" s="1145"/>
      <c r="H100" s="1145"/>
      <c r="I100" s="1145"/>
      <c r="J100" s="1145"/>
      <c r="K100" s="1145"/>
      <c r="L100" s="228"/>
      <c r="M100" s="229"/>
      <c r="N100" s="230"/>
      <c r="Z100" s="193"/>
      <c r="AA100" s="200"/>
      <c r="AB100" s="200"/>
      <c r="AG100" s="200"/>
      <c r="AJ100" s="200" t="s">
        <v>1887</v>
      </c>
    </row>
    <row r="101" spans="1:37" s="108" customFormat="1" ht="12" customHeight="1">
      <c r="A101" s="231"/>
      <c r="B101" s="204"/>
      <c r="C101" s="1141" t="s">
        <v>416</v>
      </c>
      <c r="D101" s="1141"/>
      <c r="E101" s="1141"/>
      <c r="F101" s="1141"/>
      <c r="G101" s="1141"/>
      <c r="H101" s="1141"/>
      <c r="I101" s="1141"/>
      <c r="J101" s="1141"/>
      <c r="K101" s="1141"/>
      <c r="L101" s="257">
        <v>309.8</v>
      </c>
      <c r="M101" s="233"/>
      <c r="N101" s="234"/>
      <c r="Z101" s="193"/>
      <c r="AA101" s="200"/>
      <c r="AB101" s="200"/>
      <c r="AG101" s="200"/>
      <c r="AJ101" s="200"/>
      <c r="AK101" s="109" t="s">
        <v>416</v>
      </c>
    </row>
    <row r="102" spans="1:37" s="108" customFormat="1" ht="12" customHeight="1">
      <c r="A102" s="231"/>
      <c r="B102" s="204"/>
      <c r="C102" s="1141" t="s">
        <v>417</v>
      </c>
      <c r="D102" s="1141"/>
      <c r="E102" s="1141"/>
      <c r="F102" s="1141"/>
      <c r="G102" s="1141"/>
      <c r="H102" s="1141"/>
      <c r="I102" s="1141"/>
      <c r="J102" s="1141"/>
      <c r="K102" s="1141"/>
      <c r="L102" s="236"/>
      <c r="M102" s="233"/>
      <c r="N102" s="234"/>
      <c r="Z102" s="193"/>
      <c r="AA102" s="200"/>
      <c r="AB102" s="200"/>
      <c r="AG102" s="200"/>
      <c r="AJ102" s="200"/>
      <c r="AK102" s="109" t="s">
        <v>417</v>
      </c>
    </row>
    <row r="103" spans="1:37" s="108" customFormat="1" ht="12" customHeight="1">
      <c r="A103" s="231"/>
      <c r="B103" s="204"/>
      <c r="C103" s="1141" t="s">
        <v>488</v>
      </c>
      <c r="D103" s="1141"/>
      <c r="E103" s="1141"/>
      <c r="F103" s="1141"/>
      <c r="G103" s="1141"/>
      <c r="H103" s="1141"/>
      <c r="I103" s="1141"/>
      <c r="J103" s="1141"/>
      <c r="K103" s="1141"/>
      <c r="L103" s="257">
        <v>155.32</v>
      </c>
      <c r="M103" s="233"/>
      <c r="N103" s="234"/>
      <c r="Z103" s="193"/>
      <c r="AA103" s="200"/>
      <c r="AB103" s="200"/>
      <c r="AG103" s="200"/>
      <c r="AJ103" s="200"/>
      <c r="AK103" s="109" t="s">
        <v>488</v>
      </c>
    </row>
    <row r="104" spans="1:37" s="108" customFormat="1" ht="12" customHeight="1">
      <c r="A104" s="231"/>
      <c r="B104" s="204"/>
      <c r="C104" s="1141" t="s">
        <v>418</v>
      </c>
      <c r="D104" s="1141"/>
      <c r="E104" s="1141"/>
      <c r="F104" s="1141"/>
      <c r="G104" s="1141"/>
      <c r="H104" s="1141"/>
      <c r="I104" s="1141"/>
      <c r="J104" s="1141"/>
      <c r="K104" s="1141"/>
      <c r="L104" s="257">
        <v>45.84</v>
      </c>
      <c r="M104" s="233"/>
      <c r="N104" s="234"/>
      <c r="Z104" s="193"/>
      <c r="AA104" s="200"/>
      <c r="AB104" s="200"/>
      <c r="AG104" s="200"/>
      <c r="AJ104" s="200"/>
      <c r="AK104" s="109" t="s">
        <v>418</v>
      </c>
    </row>
    <row r="105" spans="1:37" s="108" customFormat="1" ht="12" customHeight="1">
      <c r="A105" s="231"/>
      <c r="B105" s="204"/>
      <c r="C105" s="1141" t="s">
        <v>419</v>
      </c>
      <c r="D105" s="1141"/>
      <c r="E105" s="1141"/>
      <c r="F105" s="1141"/>
      <c r="G105" s="1141"/>
      <c r="H105" s="1141"/>
      <c r="I105" s="1141"/>
      <c r="J105" s="1141"/>
      <c r="K105" s="1141"/>
      <c r="L105" s="257">
        <v>4.57</v>
      </c>
      <c r="M105" s="233"/>
      <c r="N105" s="234"/>
      <c r="Z105" s="193"/>
      <c r="AA105" s="200"/>
      <c r="AB105" s="200"/>
      <c r="AG105" s="200"/>
      <c r="AJ105" s="200"/>
      <c r="AK105" s="109" t="s">
        <v>419</v>
      </c>
    </row>
    <row r="106" spans="1:37" s="108" customFormat="1" ht="12" customHeight="1">
      <c r="A106" s="231"/>
      <c r="B106" s="204"/>
      <c r="C106" s="1141" t="s">
        <v>420</v>
      </c>
      <c r="D106" s="1141"/>
      <c r="E106" s="1141"/>
      <c r="F106" s="1141"/>
      <c r="G106" s="1141"/>
      <c r="H106" s="1141"/>
      <c r="I106" s="1141"/>
      <c r="J106" s="1141"/>
      <c r="K106" s="1141"/>
      <c r="L106" s="257">
        <v>108.64</v>
      </c>
      <c r="M106" s="233"/>
      <c r="N106" s="234"/>
      <c r="Z106" s="193"/>
      <c r="AA106" s="200"/>
      <c r="AB106" s="200"/>
      <c r="AG106" s="200"/>
      <c r="AJ106" s="200"/>
      <c r="AK106" s="109" t="s">
        <v>420</v>
      </c>
    </row>
    <row r="107" spans="1:37" s="108" customFormat="1" ht="12" customHeight="1">
      <c r="A107" s="231"/>
      <c r="B107" s="204"/>
      <c r="C107" s="1141" t="s">
        <v>421</v>
      </c>
      <c r="D107" s="1141"/>
      <c r="E107" s="1141"/>
      <c r="F107" s="1141"/>
      <c r="G107" s="1141"/>
      <c r="H107" s="1141"/>
      <c r="I107" s="1141"/>
      <c r="J107" s="1141"/>
      <c r="K107" s="1141"/>
      <c r="L107" s="257">
        <v>349.61</v>
      </c>
      <c r="M107" s="233"/>
      <c r="N107" s="234"/>
      <c r="Z107" s="193"/>
      <c r="AA107" s="200"/>
      <c r="AB107" s="200"/>
      <c r="AG107" s="200"/>
      <c r="AJ107" s="200"/>
      <c r="AK107" s="109" t="s">
        <v>421</v>
      </c>
    </row>
    <row r="108" spans="1:37" s="108" customFormat="1" ht="12" customHeight="1">
      <c r="A108" s="231"/>
      <c r="B108" s="204"/>
      <c r="C108" s="1141" t="s">
        <v>417</v>
      </c>
      <c r="D108" s="1141"/>
      <c r="E108" s="1141"/>
      <c r="F108" s="1141"/>
      <c r="G108" s="1141"/>
      <c r="H108" s="1141"/>
      <c r="I108" s="1141"/>
      <c r="J108" s="1141"/>
      <c r="K108" s="1141"/>
      <c r="L108" s="236"/>
      <c r="M108" s="233"/>
      <c r="N108" s="234"/>
      <c r="Z108" s="193"/>
      <c r="AA108" s="200"/>
      <c r="AB108" s="200"/>
      <c r="AG108" s="200"/>
      <c r="AJ108" s="200"/>
      <c r="AK108" s="109" t="s">
        <v>417</v>
      </c>
    </row>
    <row r="109" spans="1:37" s="108" customFormat="1" ht="12" customHeight="1">
      <c r="A109" s="231"/>
      <c r="B109" s="204"/>
      <c r="C109" s="1141" t="s">
        <v>489</v>
      </c>
      <c r="D109" s="1141"/>
      <c r="E109" s="1141"/>
      <c r="F109" s="1141"/>
      <c r="G109" s="1141"/>
      <c r="H109" s="1141"/>
      <c r="I109" s="1141"/>
      <c r="J109" s="1141"/>
      <c r="K109" s="1141"/>
      <c r="L109" s="257">
        <v>86.03</v>
      </c>
      <c r="M109" s="233"/>
      <c r="N109" s="234"/>
      <c r="Z109" s="193"/>
      <c r="AA109" s="200"/>
      <c r="AB109" s="200"/>
      <c r="AG109" s="200"/>
      <c r="AJ109" s="200"/>
      <c r="AK109" s="109" t="s">
        <v>489</v>
      </c>
    </row>
    <row r="110" spans="1:37" s="108" customFormat="1" ht="12" customHeight="1">
      <c r="A110" s="231"/>
      <c r="B110" s="204"/>
      <c r="C110" s="1141" t="s">
        <v>490</v>
      </c>
      <c r="D110" s="1141"/>
      <c r="E110" s="1141"/>
      <c r="F110" s="1141"/>
      <c r="G110" s="1141"/>
      <c r="H110" s="1141"/>
      <c r="I110" s="1141"/>
      <c r="J110" s="1141"/>
      <c r="K110" s="1141"/>
      <c r="L110" s="257">
        <v>31.91</v>
      </c>
      <c r="M110" s="233"/>
      <c r="N110" s="234"/>
      <c r="Z110" s="193"/>
      <c r="AA110" s="200"/>
      <c r="AB110" s="200"/>
      <c r="AG110" s="200"/>
      <c r="AJ110" s="200"/>
      <c r="AK110" s="109" t="s">
        <v>490</v>
      </c>
    </row>
    <row r="111" spans="1:37" s="108" customFormat="1" ht="12" customHeight="1">
      <c r="A111" s="231"/>
      <c r="B111" s="204"/>
      <c r="C111" s="1141" t="s">
        <v>491</v>
      </c>
      <c r="D111" s="1141"/>
      <c r="E111" s="1141"/>
      <c r="F111" s="1141"/>
      <c r="G111" s="1141"/>
      <c r="H111" s="1141"/>
      <c r="I111" s="1141"/>
      <c r="J111" s="1141"/>
      <c r="K111" s="1141"/>
      <c r="L111" s="257">
        <v>2.11</v>
      </c>
      <c r="M111" s="233"/>
      <c r="N111" s="234"/>
      <c r="Z111" s="193"/>
      <c r="AA111" s="200"/>
      <c r="AB111" s="200"/>
      <c r="AG111" s="200"/>
      <c r="AJ111" s="200"/>
      <c r="AK111" s="109" t="s">
        <v>491</v>
      </c>
    </row>
    <row r="112" spans="1:37" s="108" customFormat="1" ht="12" customHeight="1">
      <c r="A112" s="231"/>
      <c r="B112" s="204"/>
      <c r="C112" s="1141" t="s">
        <v>492</v>
      </c>
      <c r="D112" s="1141"/>
      <c r="E112" s="1141"/>
      <c r="F112" s="1141"/>
      <c r="G112" s="1141"/>
      <c r="H112" s="1141"/>
      <c r="I112" s="1141"/>
      <c r="J112" s="1141"/>
      <c r="K112" s="1141"/>
      <c r="L112" s="257">
        <v>61.56</v>
      </c>
      <c r="M112" s="233"/>
      <c r="N112" s="234"/>
      <c r="Z112" s="193"/>
      <c r="AA112" s="200"/>
      <c r="AB112" s="200"/>
      <c r="AG112" s="200"/>
      <c r="AJ112" s="200"/>
      <c r="AK112" s="109" t="s">
        <v>492</v>
      </c>
    </row>
    <row r="113" spans="1:38" s="108" customFormat="1" ht="12" customHeight="1">
      <c r="A113" s="231"/>
      <c r="B113" s="204"/>
      <c r="C113" s="1141" t="s">
        <v>493</v>
      </c>
      <c r="D113" s="1141"/>
      <c r="E113" s="1141"/>
      <c r="F113" s="1141"/>
      <c r="G113" s="1141"/>
      <c r="H113" s="1141"/>
      <c r="I113" s="1141"/>
      <c r="J113" s="1141"/>
      <c r="K113" s="1141"/>
      <c r="L113" s="257">
        <v>106.65</v>
      </c>
      <c r="M113" s="233"/>
      <c r="N113" s="234"/>
      <c r="Z113" s="193"/>
      <c r="AA113" s="200"/>
      <c r="AB113" s="200"/>
      <c r="AG113" s="200"/>
      <c r="AJ113" s="200"/>
      <c r="AK113" s="109" t="s">
        <v>493</v>
      </c>
    </row>
    <row r="114" spans="1:38" s="108" customFormat="1" ht="12" customHeight="1">
      <c r="A114" s="231"/>
      <c r="B114" s="204"/>
      <c r="C114" s="1141" t="s">
        <v>494</v>
      </c>
      <c r="D114" s="1141"/>
      <c r="E114" s="1141"/>
      <c r="F114" s="1141"/>
      <c r="G114" s="1141"/>
      <c r="H114" s="1141"/>
      <c r="I114" s="1141"/>
      <c r="J114" s="1141"/>
      <c r="K114" s="1141"/>
      <c r="L114" s="257">
        <v>63.46</v>
      </c>
      <c r="M114" s="233"/>
      <c r="N114" s="234"/>
      <c r="Z114" s="193"/>
      <c r="AA114" s="200"/>
      <c r="AB114" s="200"/>
      <c r="AG114" s="200"/>
      <c r="AJ114" s="200"/>
      <c r="AK114" s="109" t="s">
        <v>494</v>
      </c>
    </row>
    <row r="115" spans="1:38" s="108" customFormat="1" ht="12" customHeight="1">
      <c r="A115" s="231"/>
      <c r="B115" s="204"/>
      <c r="C115" s="1141" t="s">
        <v>910</v>
      </c>
      <c r="D115" s="1141"/>
      <c r="E115" s="1141"/>
      <c r="F115" s="1141"/>
      <c r="G115" s="1141"/>
      <c r="H115" s="1141"/>
      <c r="I115" s="1141"/>
      <c r="J115" s="1141"/>
      <c r="K115" s="1141"/>
      <c r="L115" s="257">
        <v>236.5</v>
      </c>
      <c r="M115" s="233"/>
      <c r="N115" s="234"/>
      <c r="Z115" s="193"/>
      <c r="AA115" s="200"/>
      <c r="AB115" s="200"/>
      <c r="AG115" s="200"/>
      <c r="AJ115" s="200"/>
      <c r="AK115" s="109" t="s">
        <v>910</v>
      </c>
    </row>
    <row r="116" spans="1:38" s="108" customFormat="1" ht="12" customHeight="1">
      <c r="A116" s="231"/>
      <c r="B116" s="204"/>
      <c r="C116" s="1141" t="s">
        <v>417</v>
      </c>
      <c r="D116" s="1141"/>
      <c r="E116" s="1141"/>
      <c r="F116" s="1141"/>
      <c r="G116" s="1141"/>
      <c r="H116" s="1141"/>
      <c r="I116" s="1141"/>
      <c r="J116" s="1141"/>
      <c r="K116" s="1141"/>
      <c r="L116" s="236"/>
      <c r="M116" s="233"/>
      <c r="N116" s="234"/>
      <c r="Z116" s="193"/>
      <c r="AA116" s="200"/>
      <c r="AB116" s="200"/>
      <c r="AG116" s="200"/>
      <c r="AJ116" s="200"/>
      <c r="AK116" s="109" t="s">
        <v>417</v>
      </c>
    </row>
    <row r="117" spans="1:38" s="108" customFormat="1" ht="12" customHeight="1">
      <c r="A117" s="231"/>
      <c r="B117" s="204"/>
      <c r="C117" s="1141" t="s">
        <v>489</v>
      </c>
      <c r="D117" s="1141"/>
      <c r="E117" s="1141"/>
      <c r="F117" s="1141"/>
      <c r="G117" s="1141"/>
      <c r="H117" s="1141"/>
      <c r="I117" s="1141"/>
      <c r="J117" s="1141"/>
      <c r="K117" s="1141"/>
      <c r="L117" s="257">
        <v>69.290000000000006</v>
      </c>
      <c r="M117" s="233"/>
      <c r="N117" s="234"/>
      <c r="Z117" s="193"/>
      <c r="AA117" s="200"/>
      <c r="AB117" s="200"/>
      <c r="AG117" s="200"/>
      <c r="AJ117" s="200"/>
      <c r="AK117" s="109" t="s">
        <v>489</v>
      </c>
    </row>
    <row r="118" spans="1:38" s="108" customFormat="1" ht="12" customHeight="1">
      <c r="A118" s="231"/>
      <c r="B118" s="204"/>
      <c r="C118" s="1141" t="s">
        <v>490</v>
      </c>
      <c r="D118" s="1141"/>
      <c r="E118" s="1141"/>
      <c r="F118" s="1141"/>
      <c r="G118" s="1141"/>
      <c r="H118" s="1141"/>
      <c r="I118" s="1141"/>
      <c r="J118" s="1141"/>
      <c r="K118" s="1141"/>
      <c r="L118" s="257">
        <v>13.93</v>
      </c>
      <c r="M118" s="233"/>
      <c r="N118" s="234"/>
      <c r="Z118" s="193"/>
      <c r="AA118" s="200"/>
      <c r="AB118" s="200"/>
      <c r="AG118" s="200"/>
      <c r="AJ118" s="200"/>
      <c r="AK118" s="109" t="s">
        <v>490</v>
      </c>
    </row>
    <row r="119" spans="1:38" s="108" customFormat="1" ht="12" customHeight="1">
      <c r="A119" s="231"/>
      <c r="B119" s="204"/>
      <c r="C119" s="1141" t="s">
        <v>491</v>
      </c>
      <c r="D119" s="1141"/>
      <c r="E119" s="1141"/>
      <c r="F119" s="1141"/>
      <c r="G119" s="1141"/>
      <c r="H119" s="1141"/>
      <c r="I119" s="1141"/>
      <c r="J119" s="1141"/>
      <c r="K119" s="1141"/>
      <c r="L119" s="257">
        <v>2.46</v>
      </c>
      <c r="M119" s="233"/>
      <c r="N119" s="234"/>
      <c r="Z119" s="193"/>
      <c r="AA119" s="200"/>
      <c r="AB119" s="200"/>
      <c r="AG119" s="200"/>
      <c r="AJ119" s="200"/>
      <c r="AK119" s="109" t="s">
        <v>491</v>
      </c>
    </row>
    <row r="120" spans="1:38" s="108" customFormat="1" ht="12" customHeight="1">
      <c r="A120" s="231"/>
      <c r="B120" s="204"/>
      <c r="C120" s="1141" t="s">
        <v>492</v>
      </c>
      <c r="D120" s="1141"/>
      <c r="E120" s="1141"/>
      <c r="F120" s="1141"/>
      <c r="G120" s="1141"/>
      <c r="H120" s="1141"/>
      <c r="I120" s="1141"/>
      <c r="J120" s="1141"/>
      <c r="K120" s="1141"/>
      <c r="L120" s="257">
        <v>47.08</v>
      </c>
      <c r="M120" s="233"/>
      <c r="N120" s="234"/>
      <c r="Z120" s="193"/>
      <c r="AA120" s="200"/>
      <c r="AB120" s="200"/>
      <c r="AG120" s="200"/>
      <c r="AJ120" s="200"/>
      <c r="AK120" s="109" t="s">
        <v>492</v>
      </c>
    </row>
    <row r="121" spans="1:38" s="108" customFormat="1" ht="12" customHeight="1">
      <c r="A121" s="231"/>
      <c r="B121" s="204"/>
      <c r="C121" s="1141" t="s">
        <v>493</v>
      </c>
      <c r="D121" s="1141"/>
      <c r="E121" s="1141"/>
      <c r="F121" s="1141"/>
      <c r="G121" s="1141"/>
      <c r="H121" s="1141"/>
      <c r="I121" s="1141"/>
      <c r="J121" s="1141"/>
      <c r="K121" s="1141"/>
      <c r="L121" s="257">
        <v>69.599999999999994</v>
      </c>
      <c r="M121" s="233"/>
      <c r="N121" s="234"/>
      <c r="Z121" s="193"/>
      <c r="AA121" s="200"/>
      <c r="AB121" s="200"/>
      <c r="AG121" s="200"/>
      <c r="AJ121" s="200"/>
      <c r="AK121" s="109" t="s">
        <v>493</v>
      </c>
    </row>
    <row r="122" spans="1:38" s="108" customFormat="1" ht="12" customHeight="1">
      <c r="A122" s="231"/>
      <c r="B122" s="204"/>
      <c r="C122" s="1141" t="s">
        <v>494</v>
      </c>
      <c r="D122" s="1141"/>
      <c r="E122" s="1141"/>
      <c r="F122" s="1141"/>
      <c r="G122" s="1141"/>
      <c r="H122" s="1141"/>
      <c r="I122" s="1141"/>
      <c r="J122" s="1141"/>
      <c r="K122" s="1141"/>
      <c r="L122" s="257">
        <v>36.6</v>
      </c>
      <c r="M122" s="233"/>
      <c r="N122" s="234"/>
      <c r="Z122" s="193"/>
      <c r="AA122" s="200"/>
      <c r="AB122" s="200"/>
      <c r="AG122" s="200"/>
      <c r="AJ122" s="200"/>
      <c r="AK122" s="109" t="s">
        <v>494</v>
      </c>
    </row>
    <row r="123" spans="1:38" s="108" customFormat="1" ht="12" customHeight="1">
      <c r="A123" s="231"/>
      <c r="B123" s="204"/>
      <c r="C123" s="1141" t="s">
        <v>1100</v>
      </c>
      <c r="D123" s="1141"/>
      <c r="E123" s="1141"/>
      <c r="F123" s="1141"/>
      <c r="G123" s="1141"/>
      <c r="H123" s="1141"/>
      <c r="I123" s="1141"/>
      <c r="J123" s="1141"/>
      <c r="K123" s="1141"/>
      <c r="L123" s="232">
        <v>14028.92</v>
      </c>
      <c r="M123" s="233"/>
      <c r="N123" s="234"/>
      <c r="Z123" s="193"/>
      <c r="AA123" s="200"/>
      <c r="AB123" s="200"/>
      <c r="AG123" s="200"/>
      <c r="AJ123" s="200"/>
      <c r="AK123" s="109" t="s">
        <v>1100</v>
      </c>
    </row>
    <row r="124" spans="1:38" s="108" customFormat="1" ht="12" customHeight="1">
      <c r="A124" s="231"/>
      <c r="B124" s="204"/>
      <c r="C124" s="1141" t="s">
        <v>1102</v>
      </c>
      <c r="D124" s="1141"/>
      <c r="E124" s="1141"/>
      <c r="F124" s="1141"/>
      <c r="G124" s="1141"/>
      <c r="H124" s="1141"/>
      <c r="I124" s="1141"/>
      <c r="J124" s="1141"/>
      <c r="K124" s="1141"/>
      <c r="L124" s="232">
        <v>14028.92</v>
      </c>
      <c r="M124" s="233"/>
      <c r="N124" s="234"/>
      <c r="Z124" s="193"/>
      <c r="AA124" s="200"/>
      <c r="AB124" s="200"/>
      <c r="AG124" s="200"/>
      <c r="AJ124" s="200"/>
      <c r="AK124" s="109" t="s">
        <v>1102</v>
      </c>
    </row>
    <row r="125" spans="1:38" s="108" customFormat="1" ht="12" customHeight="1">
      <c r="A125" s="231"/>
      <c r="B125" s="204"/>
      <c r="C125" s="1141" t="s">
        <v>431</v>
      </c>
      <c r="D125" s="1141"/>
      <c r="E125" s="1141"/>
      <c r="F125" s="1141"/>
      <c r="G125" s="1141"/>
      <c r="H125" s="1141"/>
      <c r="I125" s="1141"/>
      <c r="J125" s="1141"/>
      <c r="K125" s="1141"/>
      <c r="L125" s="257">
        <v>159.88999999999999</v>
      </c>
      <c r="M125" s="233"/>
      <c r="N125" s="234"/>
      <c r="Z125" s="193"/>
      <c r="AA125" s="200"/>
      <c r="AB125" s="200"/>
      <c r="AG125" s="200"/>
      <c r="AJ125" s="200"/>
      <c r="AK125" s="109" t="s">
        <v>431</v>
      </c>
    </row>
    <row r="126" spans="1:38" s="108" customFormat="1" ht="12" customHeight="1">
      <c r="A126" s="231"/>
      <c r="B126" s="204"/>
      <c r="C126" s="1141" t="s">
        <v>432</v>
      </c>
      <c r="D126" s="1141"/>
      <c r="E126" s="1141"/>
      <c r="F126" s="1141"/>
      <c r="G126" s="1141"/>
      <c r="H126" s="1141"/>
      <c r="I126" s="1141"/>
      <c r="J126" s="1141"/>
      <c r="K126" s="1141"/>
      <c r="L126" s="257">
        <v>176.25</v>
      </c>
      <c r="M126" s="233"/>
      <c r="N126" s="234"/>
      <c r="Z126" s="193"/>
      <c r="AA126" s="200"/>
      <c r="AB126" s="200"/>
      <c r="AG126" s="200"/>
      <c r="AJ126" s="200"/>
      <c r="AK126" s="109" t="s">
        <v>432</v>
      </c>
    </row>
    <row r="127" spans="1:38" s="108" customFormat="1" ht="12" customHeight="1">
      <c r="A127" s="231"/>
      <c r="B127" s="204"/>
      <c r="C127" s="1141" t="s">
        <v>433</v>
      </c>
      <c r="D127" s="1141"/>
      <c r="E127" s="1141"/>
      <c r="F127" s="1141"/>
      <c r="G127" s="1141"/>
      <c r="H127" s="1141"/>
      <c r="I127" s="1141"/>
      <c r="J127" s="1141"/>
      <c r="K127" s="1141"/>
      <c r="L127" s="257">
        <v>100.06</v>
      </c>
      <c r="M127" s="233"/>
      <c r="N127" s="234"/>
      <c r="Z127" s="193"/>
      <c r="AA127" s="200"/>
      <c r="AB127" s="200"/>
      <c r="AG127" s="200"/>
      <c r="AJ127" s="200"/>
      <c r="AK127" s="109" t="s">
        <v>433</v>
      </c>
    </row>
    <row r="128" spans="1:38" s="108" customFormat="1" ht="12" customHeight="1">
      <c r="A128" s="231"/>
      <c r="B128" s="226"/>
      <c r="C128" s="1142" t="s">
        <v>1888</v>
      </c>
      <c r="D128" s="1142"/>
      <c r="E128" s="1142"/>
      <c r="F128" s="1142"/>
      <c r="G128" s="1142"/>
      <c r="H128" s="1142"/>
      <c r="I128" s="1142"/>
      <c r="J128" s="1142"/>
      <c r="K128" s="1142"/>
      <c r="L128" s="239">
        <v>14615.03</v>
      </c>
      <c r="M128" s="240"/>
      <c r="N128" s="253"/>
      <c r="Z128" s="193"/>
      <c r="AA128" s="200"/>
      <c r="AB128" s="200"/>
      <c r="AG128" s="200"/>
      <c r="AJ128" s="200"/>
      <c r="AL128" s="200" t="s">
        <v>1888</v>
      </c>
    </row>
    <row r="129" spans="1:38" s="108" customFormat="1" ht="24" customHeight="1">
      <c r="A129" s="1089" t="s">
        <v>1310</v>
      </c>
      <c r="B129" s="1090"/>
      <c r="C129" s="1090"/>
      <c r="D129" s="1090"/>
      <c r="E129" s="1090"/>
      <c r="F129" s="1090"/>
      <c r="G129" s="1090"/>
      <c r="H129" s="1090"/>
      <c r="I129" s="1090"/>
      <c r="J129" s="1090"/>
      <c r="K129" s="1090"/>
      <c r="L129" s="1090"/>
      <c r="M129" s="1090"/>
      <c r="N129" s="1095"/>
      <c r="Z129" s="193" t="s">
        <v>1310</v>
      </c>
      <c r="AA129" s="200"/>
      <c r="AB129" s="200"/>
      <c r="AG129" s="200"/>
      <c r="AJ129" s="200"/>
      <c r="AL129" s="200"/>
    </row>
    <row r="130" spans="1:38" s="108" customFormat="1" ht="12" customHeight="1">
      <c r="A130" s="1147" t="s">
        <v>743</v>
      </c>
      <c r="B130" s="1148"/>
      <c r="C130" s="1148"/>
      <c r="D130" s="1148"/>
      <c r="E130" s="1148"/>
      <c r="F130" s="1148"/>
      <c r="G130" s="1148"/>
      <c r="H130" s="1148"/>
      <c r="I130" s="1148"/>
      <c r="J130" s="1148"/>
      <c r="K130" s="1148"/>
      <c r="L130" s="1148"/>
      <c r="M130" s="1148"/>
      <c r="N130" s="1149"/>
      <c r="Z130" s="193"/>
      <c r="AA130" s="200" t="s">
        <v>743</v>
      </c>
      <c r="AB130" s="200"/>
      <c r="AG130" s="200"/>
      <c r="AJ130" s="200"/>
      <c r="AL130" s="200"/>
    </row>
    <row r="131" spans="1:38" s="108" customFormat="1" ht="33.75" customHeight="1">
      <c r="A131" s="194" t="s">
        <v>473</v>
      </c>
      <c r="B131" s="195" t="s">
        <v>745</v>
      </c>
      <c r="C131" s="1145" t="s">
        <v>746</v>
      </c>
      <c r="D131" s="1145"/>
      <c r="E131" s="1145"/>
      <c r="F131" s="196" t="s">
        <v>414</v>
      </c>
      <c r="G131" s="196"/>
      <c r="H131" s="196"/>
      <c r="I131" s="223">
        <v>4.0000000000000001E-3</v>
      </c>
      <c r="J131" s="218">
        <v>64.680000000000007</v>
      </c>
      <c r="K131" s="196"/>
      <c r="L131" s="218">
        <v>0.26</v>
      </c>
      <c r="M131" s="196"/>
      <c r="N131" s="199"/>
      <c r="Z131" s="193"/>
      <c r="AA131" s="200"/>
      <c r="AB131" s="200" t="s">
        <v>746</v>
      </c>
      <c r="AG131" s="200"/>
      <c r="AJ131" s="200"/>
      <c r="AL131" s="200"/>
    </row>
    <row r="132" spans="1:38" s="108" customFormat="1" ht="12" customHeight="1">
      <c r="A132" s="216"/>
      <c r="B132" s="217"/>
      <c r="C132" s="1141" t="s">
        <v>747</v>
      </c>
      <c r="D132" s="1141"/>
      <c r="E132" s="1141"/>
      <c r="F132" s="1141"/>
      <c r="G132" s="1141"/>
      <c r="H132" s="1141"/>
      <c r="I132" s="1141"/>
      <c r="J132" s="1141"/>
      <c r="K132" s="1141"/>
      <c r="L132" s="1141"/>
      <c r="M132" s="1141"/>
      <c r="N132" s="1146"/>
      <c r="Z132" s="193"/>
      <c r="AA132" s="200"/>
      <c r="AB132" s="200"/>
      <c r="AG132" s="200"/>
      <c r="AH132" s="109" t="s">
        <v>747</v>
      </c>
      <c r="AJ132" s="200"/>
      <c r="AL132" s="200"/>
    </row>
    <row r="133" spans="1:38" s="108" customFormat="1" ht="12" customHeight="1">
      <c r="A133" s="216"/>
      <c r="B133" s="217"/>
      <c r="C133" s="1145" t="s">
        <v>398</v>
      </c>
      <c r="D133" s="1145"/>
      <c r="E133" s="1145"/>
      <c r="F133" s="196"/>
      <c r="G133" s="196"/>
      <c r="H133" s="196"/>
      <c r="I133" s="196"/>
      <c r="J133" s="198"/>
      <c r="K133" s="196"/>
      <c r="L133" s="218">
        <v>0.26</v>
      </c>
      <c r="M133" s="212"/>
      <c r="N133" s="199"/>
      <c r="Z133" s="193"/>
      <c r="AA133" s="200"/>
      <c r="AB133" s="200"/>
      <c r="AG133" s="200" t="s">
        <v>398</v>
      </c>
      <c r="AJ133" s="200"/>
      <c r="AL133" s="200"/>
    </row>
    <row r="134" spans="1:38" s="108" customFormat="1" ht="33.75" customHeight="1">
      <c r="A134" s="194" t="s">
        <v>475</v>
      </c>
      <c r="B134" s="195" t="s">
        <v>750</v>
      </c>
      <c r="C134" s="1145" t="s">
        <v>751</v>
      </c>
      <c r="D134" s="1145"/>
      <c r="E134" s="1145"/>
      <c r="F134" s="196" t="s">
        <v>414</v>
      </c>
      <c r="G134" s="196"/>
      <c r="H134" s="196"/>
      <c r="I134" s="223">
        <v>7.8E-2</v>
      </c>
      <c r="J134" s="218">
        <v>76.09</v>
      </c>
      <c r="K134" s="196"/>
      <c r="L134" s="218">
        <v>5.94</v>
      </c>
      <c r="M134" s="196"/>
      <c r="N134" s="199"/>
      <c r="Z134" s="193"/>
      <c r="AA134" s="200"/>
      <c r="AB134" s="200" t="s">
        <v>751</v>
      </c>
      <c r="AG134" s="200"/>
      <c r="AJ134" s="200"/>
      <c r="AL134" s="200"/>
    </row>
    <row r="135" spans="1:38" s="108" customFormat="1" ht="12" customHeight="1">
      <c r="A135" s="216"/>
      <c r="B135" s="217"/>
      <c r="C135" s="1141" t="s">
        <v>747</v>
      </c>
      <c r="D135" s="1141"/>
      <c r="E135" s="1141"/>
      <c r="F135" s="1141"/>
      <c r="G135" s="1141"/>
      <c r="H135" s="1141"/>
      <c r="I135" s="1141"/>
      <c r="J135" s="1141"/>
      <c r="K135" s="1141"/>
      <c r="L135" s="1141"/>
      <c r="M135" s="1141"/>
      <c r="N135" s="1146"/>
      <c r="Z135" s="193"/>
      <c r="AA135" s="200"/>
      <c r="AB135" s="200"/>
      <c r="AG135" s="200"/>
      <c r="AH135" s="109" t="s">
        <v>747</v>
      </c>
      <c r="AJ135" s="200"/>
      <c r="AL135" s="200"/>
    </row>
    <row r="136" spans="1:38" s="108" customFormat="1" ht="12" customHeight="1">
      <c r="A136" s="201"/>
      <c r="B136" s="202"/>
      <c r="C136" s="1141" t="s">
        <v>3138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B136" s="200"/>
      <c r="AC136" s="109" t="s">
        <v>3138</v>
      </c>
      <c r="AG136" s="200"/>
      <c r="AJ136" s="200"/>
      <c r="AL136" s="200"/>
    </row>
    <row r="137" spans="1:38" s="108" customFormat="1" ht="12" customHeight="1">
      <c r="A137" s="216"/>
      <c r="B137" s="217"/>
      <c r="C137" s="1145" t="s">
        <v>398</v>
      </c>
      <c r="D137" s="1145"/>
      <c r="E137" s="1145"/>
      <c r="F137" s="196"/>
      <c r="G137" s="196"/>
      <c r="H137" s="196"/>
      <c r="I137" s="196"/>
      <c r="J137" s="198"/>
      <c r="K137" s="196"/>
      <c r="L137" s="218">
        <v>5.94</v>
      </c>
      <c r="M137" s="212"/>
      <c r="N137" s="199"/>
      <c r="Z137" s="193"/>
      <c r="AA137" s="200"/>
      <c r="AB137" s="200"/>
      <c r="AG137" s="200" t="s">
        <v>398</v>
      </c>
      <c r="AJ137" s="200"/>
      <c r="AL137" s="200"/>
    </row>
    <row r="138" spans="1:38" s="108" customFormat="1" ht="1.5" customHeight="1">
      <c r="A138" s="224"/>
      <c r="B138" s="217"/>
      <c r="C138" s="217"/>
      <c r="D138" s="217"/>
      <c r="E138" s="217"/>
      <c r="F138" s="225"/>
      <c r="G138" s="225"/>
      <c r="H138" s="225"/>
      <c r="I138" s="225"/>
      <c r="J138" s="226"/>
      <c r="K138" s="225"/>
      <c r="L138" s="226"/>
      <c r="M138" s="207"/>
      <c r="N138" s="226"/>
      <c r="Z138" s="193"/>
      <c r="AA138" s="200"/>
      <c r="AB138" s="200"/>
      <c r="AG138" s="200"/>
      <c r="AJ138" s="200"/>
      <c r="AL138" s="200"/>
    </row>
    <row r="139" spans="1:38" s="108" customFormat="1" ht="22.5" customHeight="1">
      <c r="A139" s="227"/>
      <c r="B139" s="198"/>
      <c r="C139" s="1145" t="s">
        <v>1311</v>
      </c>
      <c r="D139" s="1145"/>
      <c r="E139" s="1145"/>
      <c r="F139" s="1145"/>
      <c r="G139" s="1145"/>
      <c r="H139" s="1145"/>
      <c r="I139" s="1145"/>
      <c r="J139" s="1145"/>
      <c r="K139" s="1145"/>
      <c r="L139" s="228"/>
      <c r="M139" s="229"/>
      <c r="N139" s="230"/>
      <c r="Z139" s="193"/>
      <c r="AA139" s="200"/>
      <c r="AB139" s="200"/>
      <c r="AG139" s="200"/>
      <c r="AJ139" s="200" t="s">
        <v>1311</v>
      </c>
      <c r="AL139" s="200"/>
    </row>
    <row r="140" spans="1:38" s="108" customFormat="1" ht="12" customHeight="1">
      <c r="A140" s="231"/>
      <c r="B140" s="204"/>
      <c r="C140" s="1141" t="s">
        <v>416</v>
      </c>
      <c r="D140" s="1141"/>
      <c r="E140" s="1141"/>
      <c r="F140" s="1141"/>
      <c r="G140" s="1141"/>
      <c r="H140" s="1141"/>
      <c r="I140" s="1141"/>
      <c r="J140" s="1141"/>
      <c r="K140" s="1141"/>
      <c r="L140" s="257">
        <v>6.2</v>
      </c>
      <c r="M140" s="233"/>
      <c r="N140" s="234"/>
      <c r="Z140" s="193"/>
      <c r="AA140" s="200"/>
      <c r="AB140" s="200"/>
      <c r="AG140" s="200"/>
      <c r="AJ140" s="200"/>
      <c r="AK140" s="109" t="s">
        <v>416</v>
      </c>
      <c r="AL140" s="200"/>
    </row>
    <row r="141" spans="1:38" s="108" customFormat="1" ht="12" customHeight="1">
      <c r="A141" s="231"/>
      <c r="B141" s="204"/>
      <c r="C141" s="1141" t="s">
        <v>417</v>
      </c>
      <c r="D141" s="1141"/>
      <c r="E141" s="1141"/>
      <c r="F141" s="1141"/>
      <c r="G141" s="1141"/>
      <c r="H141" s="1141"/>
      <c r="I141" s="1141"/>
      <c r="J141" s="1141"/>
      <c r="K141" s="1141"/>
      <c r="L141" s="236"/>
      <c r="M141" s="233"/>
      <c r="N141" s="234"/>
      <c r="Z141" s="193"/>
      <c r="AA141" s="200"/>
      <c r="AB141" s="200"/>
      <c r="AG141" s="200"/>
      <c r="AJ141" s="200"/>
      <c r="AK141" s="109" t="s">
        <v>417</v>
      </c>
      <c r="AL141" s="200"/>
    </row>
    <row r="142" spans="1:38" s="108" customFormat="1" ht="12" customHeight="1">
      <c r="A142" s="231"/>
      <c r="B142" s="204"/>
      <c r="C142" s="1141" t="s">
        <v>420</v>
      </c>
      <c r="D142" s="1141"/>
      <c r="E142" s="1141"/>
      <c r="F142" s="1141"/>
      <c r="G142" s="1141"/>
      <c r="H142" s="1141"/>
      <c r="I142" s="1141"/>
      <c r="J142" s="1141"/>
      <c r="K142" s="1141"/>
      <c r="L142" s="257">
        <v>6.2</v>
      </c>
      <c r="M142" s="233"/>
      <c r="N142" s="234"/>
      <c r="Z142" s="193"/>
      <c r="AA142" s="200"/>
      <c r="AB142" s="200"/>
      <c r="AG142" s="200"/>
      <c r="AJ142" s="200"/>
      <c r="AK142" s="109" t="s">
        <v>420</v>
      </c>
      <c r="AL142" s="200"/>
    </row>
    <row r="143" spans="1:38" s="108" customFormat="1" ht="12" customHeight="1">
      <c r="A143" s="231"/>
      <c r="B143" s="204"/>
      <c r="C143" s="1141" t="s">
        <v>421</v>
      </c>
      <c r="D143" s="1141"/>
      <c r="E143" s="1141"/>
      <c r="F143" s="1141"/>
      <c r="G143" s="1141"/>
      <c r="H143" s="1141"/>
      <c r="I143" s="1141"/>
      <c r="J143" s="1141"/>
      <c r="K143" s="1141"/>
      <c r="L143" s="257">
        <v>6.2</v>
      </c>
      <c r="M143" s="233"/>
      <c r="N143" s="234"/>
      <c r="Z143" s="193"/>
      <c r="AA143" s="200"/>
      <c r="AB143" s="200"/>
      <c r="AG143" s="200"/>
      <c r="AJ143" s="200"/>
      <c r="AK143" s="109" t="s">
        <v>421</v>
      </c>
      <c r="AL143" s="200"/>
    </row>
    <row r="144" spans="1:38" s="108" customFormat="1" ht="12" customHeight="1">
      <c r="A144" s="231"/>
      <c r="B144" s="204"/>
      <c r="C144" s="1141" t="s">
        <v>417</v>
      </c>
      <c r="D144" s="1141"/>
      <c r="E144" s="1141"/>
      <c r="F144" s="1141"/>
      <c r="G144" s="1141"/>
      <c r="H144" s="1141"/>
      <c r="I144" s="1141"/>
      <c r="J144" s="1141"/>
      <c r="K144" s="1141"/>
      <c r="L144" s="236"/>
      <c r="M144" s="233"/>
      <c r="N144" s="234"/>
      <c r="Z144" s="193"/>
      <c r="AA144" s="200"/>
      <c r="AB144" s="200"/>
      <c r="AG144" s="200"/>
      <c r="AJ144" s="200"/>
      <c r="AK144" s="109" t="s">
        <v>417</v>
      </c>
      <c r="AL144" s="200"/>
    </row>
    <row r="145" spans="1:40" s="108" customFormat="1" ht="12" customHeight="1">
      <c r="A145" s="231"/>
      <c r="B145" s="204"/>
      <c r="C145" s="1141" t="s">
        <v>492</v>
      </c>
      <c r="D145" s="1141"/>
      <c r="E145" s="1141"/>
      <c r="F145" s="1141"/>
      <c r="G145" s="1141"/>
      <c r="H145" s="1141"/>
      <c r="I145" s="1141"/>
      <c r="J145" s="1141"/>
      <c r="K145" s="1141"/>
      <c r="L145" s="257">
        <v>6.2</v>
      </c>
      <c r="M145" s="233"/>
      <c r="N145" s="234"/>
      <c r="Z145" s="193"/>
      <c r="AA145" s="200"/>
      <c r="AB145" s="200"/>
      <c r="AG145" s="200"/>
      <c r="AJ145" s="200"/>
      <c r="AK145" s="109" t="s">
        <v>492</v>
      </c>
      <c r="AL145" s="200"/>
    </row>
    <row r="146" spans="1:40" s="108" customFormat="1" ht="22.5" customHeight="1">
      <c r="A146" s="231"/>
      <c r="B146" s="226"/>
      <c r="C146" s="1142" t="s">
        <v>1312</v>
      </c>
      <c r="D146" s="1142"/>
      <c r="E146" s="1142"/>
      <c r="F146" s="1142"/>
      <c r="G146" s="1142"/>
      <c r="H146" s="1142"/>
      <c r="I146" s="1142"/>
      <c r="J146" s="1142"/>
      <c r="K146" s="1142"/>
      <c r="L146" s="258">
        <v>6.2</v>
      </c>
      <c r="M146" s="240"/>
      <c r="N146" s="253"/>
      <c r="Z146" s="193"/>
      <c r="AA146" s="200"/>
      <c r="AB146" s="200"/>
      <c r="AG146" s="200"/>
      <c r="AJ146" s="200"/>
      <c r="AL146" s="200" t="s">
        <v>1312</v>
      </c>
    </row>
    <row r="147" spans="1:40" s="108" customFormat="1" ht="2.25" customHeight="1"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</row>
    <row r="148" spans="1:40" s="108" customFormat="1" ht="11.25" customHeight="1">
      <c r="A148" s="227"/>
      <c r="B148" s="198"/>
      <c r="C148" s="1145" t="s">
        <v>415</v>
      </c>
      <c r="D148" s="1145"/>
      <c r="E148" s="1145"/>
      <c r="F148" s="1145"/>
      <c r="G148" s="1145"/>
      <c r="H148" s="1145"/>
      <c r="I148" s="1145"/>
      <c r="J148" s="1145"/>
      <c r="K148" s="1145"/>
      <c r="L148" s="228"/>
      <c r="M148" s="229"/>
      <c r="N148" s="230"/>
      <c r="AM148" s="200" t="s">
        <v>415</v>
      </c>
    </row>
    <row r="149" spans="1:40" s="108" customFormat="1" ht="16.5" customHeight="1">
      <c r="A149" s="231"/>
      <c r="B149" s="204"/>
      <c r="C149" s="1141" t="s">
        <v>416</v>
      </c>
      <c r="D149" s="1141"/>
      <c r="E149" s="1141"/>
      <c r="F149" s="1141"/>
      <c r="G149" s="1141"/>
      <c r="H149" s="1141"/>
      <c r="I149" s="1141"/>
      <c r="J149" s="1141"/>
      <c r="K149" s="1141"/>
      <c r="L149" s="257">
        <v>316</v>
      </c>
      <c r="M149" s="233"/>
      <c r="N149" s="234"/>
      <c r="O149" s="235"/>
      <c r="P149" s="235"/>
      <c r="Q149" s="235"/>
      <c r="AM149" s="200"/>
      <c r="AN149" s="109" t="s">
        <v>416</v>
      </c>
    </row>
    <row r="150" spans="1:40" s="108" customFormat="1" ht="16.5" customHeight="1">
      <c r="A150" s="231"/>
      <c r="B150" s="204"/>
      <c r="C150" s="1141" t="s">
        <v>417</v>
      </c>
      <c r="D150" s="1141"/>
      <c r="E150" s="1141"/>
      <c r="F150" s="1141"/>
      <c r="G150" s="1141"/>
      <c r="H150" s="1141"/>
      <c r="I150" s="1141"/>
      <c r="J150" s="1141"/>
      <c r="K150" s="1141"/>
      <c r="L150" s="236"/>
      <c r="M150" s="233"/>
      <c r="N150" s="234"/>
      <c r="O150" s="235"/>
      <c r="P150" s="235"/>
      <c r="Q150" s="235"/>
      <c r="AM150" s="200"/>
      <c r="AN150" s="109" t="s">
        <v>417</v>
      </c>
    </row>
    <row r="151" spans="1:40" s="108" customFormat="1" ht="16.5" customHeight="1">
      <c r="A151" s="231"/>
      <c r="B151" s="204"/>
      <c r="C151" s="1141" t="s">
        <v>488</v>
      </c>
      <c r="D151" s="1141"/>
      <c r="E151" s="1141"/>
      <c r="F151" s="1141"/>
      <c r="G151" s="1141"/>
      <c r="H151" s="1141"/>
      <c r="I151" s="1141"/>
      <c r="J151" s="1141"/>
      <c r="K151" s="1141"/>
      <c r="L151" s="257">
        <v>155.32</v>
      </c>
      <c r="M151" s="233"/>
      <c r="N151" s="234"/>
      <c r="O151" s="235"/>
      <c r="P151" s="235"/>
      <c r="Q151" s="235"/>
      <c r="AM151" s="200"/>
      <c r="AN151" s="109" t="s">
        <v>488</v>
      </c>
    </row>
    <row r="152" spans="1:40" s="108" customFormat="1" ht="16.5" customHeight="1">
      <c r="A152" s="231"/>
      <c r="B152" s="204"/>
      <c r="C152" s="1141" t="s">
        <v>418</v>
      </c>
      <c r="D152" s="1141"/>
      <c r="E152" s="1141"/>
      <c r="F152" s="1141"/>
      <c r="G152" s="1141"/>
      <c r="H152" s="1141"/>
      <c r="I152" s="1141"/>
      <c r="J152" s="1141"/>
      <c r="K152" s="1141"/>
      <c r="L152" s="257">
        <v>45.84</v>
      </c>
      <c r="M152" s="233"/>
      <c r="N152" s="234"/>
      <c r="O152" s="235"/>
      <c r="P152" s="235"/>
      <c r="Q152" s="235"/>
      <c r="AM152" s="200"/>
      <c r="AN152" s="109" t="s">
        <v>418</v>
      </c>
    </row>
    <row r="153" spans="1:40" s="108" customFormat="1" ht="16.5" customHeight="1">
      <c r="A153" s="231"/>
      <c r="B153" s="204"/>
      <c r="C153" s="1141" t="s">
        <v>419</v>
      </c>
      <c r="D153" s="1141"/>
      <c r="E153" s="1141"/>
      <c r="F153" s="1141"/>
      <c r="G153" s="1141"/>
      <c r="H153" s="1141"/>
      <c r="I153" s="1141"/>
      <c r="J153" s="1141"/>
      <c r="K153" s="1141"/>
      <c r="L153" s="257">
        <v>4.57</v>
      </c>
      <c r="M153" s="233"/>
      <c r="N153" s="234"/>
      <c r="O153" s="235"/>
      <c r="P153" s="235"/>
      <c r="Q153" s="235"/>
      <c r="AM153" s="200"/>
      <c r="AN153" s="109" t="s">
        <v>419</v>
      </c>
    </row>
    <row r="154" spans="1:40" s="108" customFormat="1" ht="16.5" customHeight="1">
      <c r="A154" s="231"/>
      <c r="B154" s="204"/>
      <c r="C154" s="1141" t="s">
        <v>420</v>
      </c>
      <c r="D154" s="1141"/>
      <c r="E154" s="1141"/>
      <c r="F154" s="1141"/>
      <c r="G154" s="1141"/>
      <c r="H154" s="1141"/>
      <c r="I154" s="1141"/>
      <c r="J154" s="1141"/>
      <c r="K154" s="1141"/>
      <c r="L154" s="257">
        <v>114.84</v>
      </c>
      <c r="M154" s="233"/>
      <c r="N154" s="234"/>
      <c r="O154" s="235"/>
      <c r="P154" s="235"/>
      <c r="Q154" s="235"/>
      <c r="AM154" s="200"/>
      <c r="AN154" s="109" t="s">
        <v>420</v>
      </c>
    </row>
    <row r="155" spans="1:40" s="108" customFormat="1" ht="16.5" customHeight="1">
      <c r="A155" s="231"/>
      <c r="B155" s="204" t="s">
        <v>422</v>
      </c>
      <c r="C155" s="1141" t="s">
        <v>421</v>
      </c>
      <c r="D155" s="1141"/>
      <c r="E155" s="1141"/>
      <c r="F155" s="1141"/>
      <c r="G155" s="1141"/>
      <c r="H155" s="1141"/>
      <c r="I155" s="1141"/>
      <c r="J155" s="1141"/>
      <c r="K155" s="1141"/>
      <c r="L155" s="257">
        <v>355.81</v>
      </c>
      <c r="M155" s="238">
        <v>9.3800000000000008</v>
      </c>
      <c r="N155" s="237">
        <v>3337</v>
      </c>
      <c r="O155" s="235"/>
      <c r="P155" s="235"/>
      <c r="Q155" s="235"/>
      <c r="AM155" s="200"/>
      <c r="AN155" s="109" t="s">
        <v>421</v>
      </c>
    </row>
    <row r="156" spans="1:40" s="108" customFormat="1" ht="16.5" customHeight="1">
      <c r="A156" s="231"/>
      <c r="B156" s="204"/>
      <c r="C156" s="1141" t="s">
        <v>417</v>
      </c>
      <c r="D156" s="1141"/>
      <c r="E156" s="1141"/>
      <c r="F156" s="1141"/>
      <c r="G156" s="1141"/>
      <c r="H156" s="1141"/>
      <c r="I156" s="1141"/>
      <c r="J156" s="1141"/>
      <c r="K156" s="1141"/>
      <c r="L156" s="236"/>
      <c r="M156" s="233"/>
      <c r="N156" s="234"/>
      <c r="O156" s="235"/>
      <c r="P156" s="235"/>
      <c r="Q156" s="235"/>
      <c r="AM156" s="200"/>
      <c r="AN156" s="109" t="s">
        <v>417</v>
      </c>
    </row>
    <row r="157" spans="1:40" s="108" customFormat="1" ht="16.5" customHeight="1">
      <c r="A157" s="231"/>
      <c r="B157" s="204"/>
      <c r="C157" s="1141" t="s">
        <v>489</v>
      </c>
      <c r="D157" s="1141"/>
      <c r="E157" s="1141"/>
      <c r="F157" s="1141"/>
      <c r="G157" s="1141"/>
      <c r="H157" s="1141"/>
      <c r="I157" s="1141"/>
      <c r="J157" s="1141"/>
      <c r="K157" s="1141"/>
      <c r="L157" s="257">
        <v>86.03</v>
      </c>
      <c r="M157" s="233"/>
      <c r="N157" s="234"/>
      <c r="O157" s="235"/>
      <c r="P157" s="235"/>
      <c r="Q157" s="235"/>
      <c r="AM157" s="200"/>
      <c r="AN157" s="109" t="s">
        <v>489</v>
      </c>
    </row>
    <row r="158" spans="1:40" s="108" customFormat="1" ht="16.5" customHeight="1">
      <c r="A158" s="231"/>
      <c r="B158" s="204"/>
      <c r="C158" s="1141" t="s">
        <v>490</v>
      </c>
      <c r="D158" s="1141"/>
      <c r="E158" s="1141"/>
      <c r="F158" s="1141"/>
      <c r="G158" s="1141"/>
      <c r="H158" s="1141"/>
      <c r="I158" s="1141"/>
      <c r="J158" s="1141"/>
      <c r="K158" s="1141"/>
      <c r="L158" s="257">
        <v>31.91</v>
      </c>
      <c r="M158" s="233"/>
      <c r="N158" s="234"/>
      <c r="O158" s="235"/>
      <c r="P158" s="235"/>
      <c r="Q158" s="235"/>
      <c r="AM158" s="200"/>
      <c r="AN158" s="109" t="s">
        <v>490</v>
      </c>
    </row>
    <row r="159" spans="1:40" s="108" customFormat="1" ht="16.5" customHeight="1">
      <c r="A159" s="231"/>
      <c r="B159" s="204"/>
      <c r="C159" s="1141" t="s">
        <v>491</v>
      </c>
      <c r="D159" s="1141"/>
      <c r="E159" s="1141"/>
      <c r="F159" s="1141"/>
      <c r="G159" s="1141"/>
      <c r="H159" s="1141"/>
      <c r="I159" s="1141"/>
      <c r="J159" s="1141"/>
      <c r="K159" s="1141"/>
      <c r="L159" s="257">
        <v>2.11</v>
      </c>
      <c r="M159" s="233"/>
      <c r="N159" s="234"/>
      <c r="O159" s="235"/>
      <c r="P159" s="235"/>
      <c r="Q159" s="235"/>
      <c r="AM159" s="200"/>
      <c r="AN159" s="109" t="s">
        <v>491</v>
      </c>
    </row>
    <row r="160" spans="1:40" s="108" customFormat="1" ht="16.5" customHeight="1">
      <c r="A160" s="231"/>
      <c r="B160" s="204"/>
      <c r="C160" s="1141" t="s">
        <v>492</v>
      </c>
      <c r="D160" s="1141"/>
      <c r="E160" s="1141"/>
      <c r="F160" s="1141"/>
      <c r="G160" s="1141"/>
      <c r="H160" s="1141"/>
      <c r="I160" s="1141"/>
      <c r="J160" s="1141"/>
      <c r="K160" s="1141"/>
      <c r="L160" s="257">
        <v>67.760000000000005</v>
      </c>
      <c r="M160" s="233"/>
      <c r="N160" s="234"/>
      <c r="O160" s="235"/>
      <c r="P160" s="235"/>
      <c r="Q160" s="235"/>
      <c r="AM160" s="200"/>
      <c r="AN160" s="109" t="s">
        <v>492</v>
      </c>
    </row>
    <row r="161" spans="1:41" s="108" customFormat="1" ht="16.5" customHeight="1">
      <c r="A161" s="231"/>
      <c r="B161" s="204"/>
      <c r="C161" s="1141" t="s">
        <v>493</v>
      </c>
      <c r="D161" s="1141"/>
      <c r="E161" s="1141"/>
      <c r="F161" s="1141"/>
      <c r="G161" s="1141"/>
      <c r="H161" s="1141"/>
      <c r="I161" s="1141"/>
      <c r="J161" s="1141"/>
      <c r="K161" s="1141"/>
      <c r="L161" s="257">
        <v>106.65</v>
      </c>
      <c r="M161" s="233"/>
      <c r="N161" s="234"/>
      <c r="O161" s="235"/>
      <c r="P161" s="235"/>
      <c r="Q161" s="235"/>
      <c r="AM161" s="200"/>
      <c r="AN161" s="109" t="s">
        <v>493</v>
      </c>
    </row>
    <row r="162" spans="1:41" s="108" customFormat="1" ht="16.5" customHeight="1">
      <c r="A162" s="231"/>
      <c r="B162" s="204"/>
      <c r="C162" s="1141" t="s">
        <v>494</v>
      </c>
      <c r="D162" s="1141"/>
      <c r="E162" s="1141"/>
      <c r="F162" s="1141"/>
      <c r="G162" s="1141"/>
      <c r="H162" s="1141"/>
      <c r="I162" s="1141"/>
      <c r="J162" s="1141"/>
      <c r="K162" s="1141"/>
      <c r="L162" s="257">
        <v>63.46</v>
      </c>
      <c r="M162" s="233"/>
      <c r="N162" s="234"/>
      <c r="O162" s="235"/>
      <c r="P162" s="235"/>
      <c r="Q162" s="235"/>
      <c r="AM162" s="200"/>
      <c r="AN162" s="109" t="s">
        <v>494</v>
      </c>
    </row>
    <row r="163" spans="1:41" s="108" customFormat="1" ht="16.5" customHeight="1">
      <c r="A163" s="231"/>
      <c r="B163" s="204" t="s">
        <v>422</v>
      </c>
      <c r="C163" s="1141" t="s">
        <v>910</v>
      </c>
      <c r="D163" s="1141"/>
      <c r="E163" s="1141"/>
      <c r="F163" s="1141"/>
      <c r="G163" s="1141"/>
      <c r="H163" s="1141"/>
      <c r="I163" s="1141"/>
      <c r="J163" s="1141"/>
      <c r="K163" s="1141"/>
      <c r="L163" s="257">
        <v>236.5</v>
      </c>
      <c r="M163" s="238">
        <v>9.3800000000000008</v>
      </c>
      <c r="N163" s="237">
        <v>2218</v>
      </c>
      <c r="O163" s="235"/>
      <c r="P163" s="235"/>
      <c r="Q163" s="235"/>
      <c r="AM163" s="200"/>
      <c r="AN163" s="109" t="s">
        <v>910</v>
      </c>
    </row>
    <row r="164" spans="1:41" s="108" customFormat="1" ht="16.5" customHeight="1">
      <c r="A164" s="231"/>
      <c r="B164" s="204"/>
      <c r="C164" s="1141" t="s">
        <v>417</v>
      </c>
      <c r="D164" s="1141"/>
      <c r="E164" s="1141"/>
      <c r="F164" s="1141"/>
      <c r="G164" s="1141"/>
      <c r="H164" s="1141"/>
      <c r="I164" s="1141"/>
      <c r="J164" s="1141"/>
      <c r="K164" s="1141"/>
      <c r="L164" s="236"/>
      <c r="M164" s="233"/>
      <c r="N164" s="234"/>
      <c r="O164" s="235"/>
      <c r="P164" s="235"/>
      <c r="Q164" s="235"/>
      <c r="AM164" s="200"/>
      <c r="AN164" s="109" t="s">
        <v>417</v>
      </c>
    </row>
    <row r="165" spans="1:41" s="108" customFormat="1" ht="16.5" customHeight="1">
      <c r="A165" s="231"/>
      <c r="B165" s="204"/>
      <c r="C165" s="1141" t="s">
        <v>489</v>
      </c>
      <c r="D165" s="1141"/>
      <c r="E165" s="1141"/>
      <c r="F165" s="1141"/>
      <c r="G165" s="1141"/>
      <c r="H165" s="1141"/>
      <c r="I165" s="1141"/>
      <c r="J165" s="1141"/>
      <c r="K165" s="1141"/>
      <c r="L165" s="257">
        <v>69.290000000000006</v>
      </c>
      <c r="M165" s="233"/>
      <c r="N165" s="234"/>
      <c r="O165" s="235"/>
      <c r="P165" s="235"/>
      <c r="Q165" s="235"/>
      <c r="AM165" s="200"/>
      <c r="AN165" s="109" t="s">
        <v>489</v>
      </c>
    </row>
    <row r="166" spans="1:41" s="108" customFormat="1" ht="16.5" customHeight="1">
      <c r="A166" s="231"/>
      <c r="B166" s="204"/>
      <c r="C166" s="1141" t="s">
        <v>490</v>
      </c>
      <c r="D166" s="1141"/>
      <c r="E166" s="1141"/>
      <c r="F166" s="1141"/>
      <c r="G166" s="1141"/>
      <c r="H166" s="1141"/>
      <c r="I166" s="1141"/>
      <c r="J166" s="1141"/>
      <c r="K166" s="1141"/>
      <c r="L166" s="257">
        <v>13.93</v>
      </c>
      <c r="M166" s="233"/>
      <c r="N166" s="234"/>
      <c r="O166" s="235"/>
      <c r="P166" s="235"/>
      <c r="Q166" s="235"/>
      <c r="AM166" s="200"/>
      <c r="AN166" s="109" t="s">
        <v>490</v>
      </c>
    </row>
    <row r="167" spans="1:41" s="108" customFormat="1" ht="16.5" customHeight="1">
      <c r="A167" s="231"/>
      <c r="B167" s="204"/>
      <c r="C167" s="1141" t="s">
        <v>491</v>
      </c>
      <c r="D167" s="1141"/>
      <c r="E167" s="1141"/>
      <c r="F167" s="1141"/>
      <c r="G167" s="1141"/>
      <c r="H167" s="1141"/>
      <c r="I167" s="1141"/>
      <c r="J167" s="1141"/>
      <c r="K167" s="1141"/>
      <c r="L167" s="257">
        <v>2.46</v>
      </c>
      <c r="M167" s="233"/>
      <c r="N167" s="234"/>
      <c r="O167" s="235"/>
      <c r="P167" s="235"/>
      <c r="Q167" s="235"/>
      <c r="AM167" s="200"/>
      <c r="AN167" s="109" t="s">
        <v>491</v>
      </c>
    </row>
    <row r="168" spans="1:41" s="108" customFormat="1" ht="16.5" customHeight="1">
      <c r="A168" s="231"/>
      <c r="B168" s="204"/>
      <c r="C168" s="1141" t="s">
        <v>492</v>
      </c>
      <c r="D168" s="1141"/>
      <c r="E168" s="1141"/>
      <c r="F168" s="1141"/>
      <c r="G168" s="1141"/>
      <c r="H168" s="1141"/>
      <c r="I168" s="1141"/>
      <c r="J168" s="1141"/>
      <c r="K168" s="1141"/>
      <c r="L168" s="257">
        <v>47.08</v>
      </c>
      <c r="M168" s="233"/>
      <c r="N168" s="234"/>
      <c r="O168" s="235"/>
      <c r="P168" s="235"/>
      <c r="Q168" s="235"/>
      <c r="AM168" s="200"/>
      <c r="AN168" s="109" t="s">
        <v>492</v>
      </c>
    </row>
    <row r="169" spans="1:41" s="108" customFormat="1" ht="16.5" customHeight="1">
      <c r="A169" s="231"/>
      <c r="B169" s="204"/>
      <c r="C169" s="1141" t="s">
        <v>493</v>
      </c>
      <c r="D169" s="1141"/>
      <c r="E169" s="1141"/>
      <c r="F169" s="1141"/>
      <c r="G169" s="1141"/>
      <c r="H169" s="1141"/>
      <c r="I169" s="1141"/>
      <c r="J169" s="1141"/>
      <c r="K169" s="1141"/>
      <c r="L169" s="257">
        <v>69.599999999999994</v>
      </c>
      <c r="M169" s="233"/>
      <c r="N169" s="234"/>
      <c r="O169" s="235"/>
      <c r="P169" s="235"/>
      <c r="Q169" s="235"/>
      <c r="AM169" s="200"/>
      <c r="AN169" s="109" t="s">
        <v>493</v>
      </c>
    </row>
    <row r="170" spans="1:41" s="108" customFormat="1" ht="16.5" customHeight="1">
      <c r="A170" s="231"/>
      <c r="B170" s="204"/>
      <c r="C170" s="1141" t="s">
        <v>494</v>
      </c>
      <c r="D170" s="1141"/>
      <c r="E170" s="1141"/>
      <c r="F170" s="1141"/>
      <c r="G170" s="1141"/>
      <c r="H170" s="1141"/>
      <c r="I170" s="1141"/>
      <c r="J170" s="1141"/>
      <c r="K170" s="1141"/>
      <c r="L170" s="257">
        <v>36.6</v>
      </c>
      <c r="M170" s="233"/>
      <c r="N170" s="234"/>
      <c r="O170" s="235"/>
      <c r="P170" s="235"/>
      <c r="Q170" s="235"/>
      <c r="AM170" s="200"/>
      <c r="AN170" s="109" t="s">
        <v>494</v>
      </c>
    </row>
    <row r="171" spans="1:41" s="108" customFormat="1" ht="16.5" customHeight="1">
      <c r="A171" s="231"/>
      <c r="B171" s="204"/>
      <c r="C171" s="1141" t="s">
        <v>1100</v>
      </c>
      <c r="D171" s="1141"/>
      <c r="E171" s="1141"/>
      <c r="F171" s="1141"/>
      <c r="G171" s="1141"/>
      <c r="H171" s="1141"/>
      <c r="I171" s="1141"/>
      <c r="J171" s="1141"/>
      <c r="K171" s="1141"/>
      <c r="L171" s="232">
        <v>14028.92</v>
      </c>
      <c r="M171" s="233"/>
      <c r="N171" s="237">
        <v>69583</v>
      </c>
      <c r="O171" s="235"/>
      <c r="P171" s="235"/>
      <c r="Q171" s="235"/>
      <c r="AM171" s="200"/>
      <c r="AN171" s="109" t="s">
        <v>1100</v>
      </c>
    </row>
    <row r="172" spans="1:41" s="108" customFormat="1" ht="78.75">
      <c r="A172" s="231"/>
      <c r="B172" s="204" t="s">
        <v>1230</v>
      </c>
      <c r="C172" s="1141" t="s">
        <v>1102</v>
      </c>
      <c r="D172" s="1141"/>
      <c r="E172" s="1141"/>
      <c r="F172" s="1141"/>
      <c r="G172" s="1141"/>
      <c r="H172" s="1141"/>
      <c r="I172" s="1141"/>
      <c r="J172" s="1141"/>
      <c r="K172" s="1141"/>
      <c r="L172" s="232">
        <v>14028.92</v>
      </c>
      <c r="M172" s="238">
        <v>4.96</v>
      </c>
      <c r="N172" s="237">
        <v>69583</v>
      </c>
      <c r="O172" s="235"/>
      <c r="P172" s="235"/>
      <c r="Q172" s="235"/>
      <c r="AM172" s="200"/>
      <c r="AN172" s="109" t="s">
        <v>1102</v>
      </c>
    </row>
    <row r="173" spans="1:41" s="108" customFormat="1" ht="16.5" customHeight="1">
      <c r="A173" s="231"/>
      <c r="B173" s="204"/>
      <c r="C173" s="1141" t="s">
        <v>431</v>
      </c>
      <c r="D173" s="1141"/>
      <c r="E173" s="1141"/>
      <c r="F173" s="1141"/>
      <c r="G173" s="1141"/>
      <c r="H173" s="1141"/>
      <c r="I173" s="1141"/>
      <c r="J173" s="1141"/>
      <c r="K173" s="1141"/>
      <c r="L173" s="257">
        <v>159.88999999999999</v>
      </c>
      <c r="M173" s="233"/>
      <c r="N173" s="234"/>
      <c r="O173" s="235"/>
      <c r="P173" s="235"/>
      <c r="Q173" s="235"/>
      <c r="AM173" s="200"/>
      <c r="AN173" s="109" t="s">
        <v>431</v>
      </c>
    </row>
    <row r="174" spans="1:41" s="108" customFormat="1" ht="16.5" customHeight="1">
      <c r="A174" s="231"/>
      <c r="B174" s="204"/>
      <c r="C174" s="1141" t="s">
        <v>432</v>
      </c>
      <c r="D174" s="1141"/>
      <c r="E174" s="1141"/>
      <c r="F174" s="1141"/>
      <c r="G174" s="1141"/>
      <c r="H174" s="1141"/>
      <c r="I174" s="1141"/>
      <c r="J174" s="1141"/>
      <c r="K174" s="1141"/>
      <c r="L174" s="257">
        <v>176.25</v>
      </c>
      <c r="M174" s="233"/>
      <c r="N174" s="234"/>
      <c r="O174" s="235"/>
      <c r="P174" s="235"/>
      <c r="Q174" s="235"/>
      <c r="AM174" s="200"/>
      <c r="AN174" s="109" t="s">
        <v>432</v>
      </c>
    </row>
    <row r="175" spans="1:41" s="108" customFormat="1" ht="16.5" customHeight="1">
      <c r="A175" s="231"/>
      <c r="B175" s="204"/>
      <c r="C175" s="1141" t="s">
        <v>433</v>
      </c>
      <c r="D175" s="1141"/>
      <c r="E175" s="1141"/>
      <c r="F175" s="1141"/>
      <c r="G175" s="1141"/>
      <c r="H175" s="1141"/>
      <c r="I175" s="1141"/>
      <c r="J175" s="1141"/>
      <c r="K175" s="1141"/>
      <c r="L175" s="257">
        <v>100.06</v>
      </c>
      <c r="M175" s="233"/>
      <c r="N175" s="234"/>
      <c r="O175" s="235"/>
      <c r="P175" s="235"/>
      <c r="Q175" s="235"/>
      <c r="AM175" s="200"/>
      <c r="AN175" s="109" t="s">
        <v>433</v>
      </c>
    </row>
    <row r="176" spans="1:41" s="108" customFormat="1" ht="16.5" customHeight="1">
      <c r="A176" s="231"/>
      <c r="B176" s="226"/>
      <c r="C176" s="1142" t="s">
        <v>434</v>
      </c>
      <c r="D176" s="1142"/>
      <c r="E176" s="1142"/>
      <c r="F176" s="1142"/>
      <c r="G176" s="1142"/>
      <c r="H176" s="1142"/>
      <c r="I176" s="1142"/>
      <c r="J176" s="1142"/>
      <c r="K176" s="1142"/>
      <c r="L176" s="239">
        <v>14621.23</v>
      </c>
      <c r="M176" s="240"/>
      <c r="N176" s="241">
        <v>75138</v>
      </c>
      <c r="O176" s="235"/>
      <c r="P176" s="235"/>
      <c r="Q176" s="235"/>
      <c r="AM176" s="200"/>
      <c r="AO176" s="200" t="s">
        <v>434</v>
      </c>
    </row>
    <row r="177" spans="1:42" ht="1.5" customHeight="1">
      <c r="B177" s="226"/>
      <c r="C177" s="217"/>
      <c r="D177" s="217"/>
      <c r="E177" s="217"/>
      <c r="F177" s="217"/>
      <c r="G177" s="217"/>
      <c r="H177" s="217"/>
      <c r="I177" s="217"/>
      <c r="J177" s="217"/>
      <c r="K177" s="217"/>
      <c r="L177" s="239"/>
      <c r="M177" s="242"/>
      <c r="N177" s="243"/>
      <c r="R177" s="108"/>
      <c r="S177" s="108"/>
      <c r="T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</row>
    <row r="178" spans="1:42" ht="53.25" customHeight="1">
      <c r="A178" s="244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R178" s="108"/>
      <c r="S178" s="108"/>
      <c r="T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</row>
    <row r="179" spans="1:42" ht="12.75" customHeight="1">
      <c r="A179" s="177"/>
      <c r="B179" s="236" t="s">
        <v>329</v>
      </c>
      <c r="C179" s="1143" t="s">
        <v>435</v>
      </c>
      <c r="D179" s="1143"/>
      <c r="E179" s="1143"/>
      <c r="F179" s="1143"/>
      <c r="G179" s="1143"/>
      <c r="H179" s="1143"/>
      <c r="I179" s="1143"/>
      <c r="J179" s="1143"/>
      <c r="K179" s="1143"/>
      <c r="L179" s="1143"/>
      <c r="R179" s="108"/>
      <c r="S179" s="108"/>
      <c r="T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</row>
    <row r="180" spans="1:42" ht="13.5" customHeight="1">
      <c r="A180" s="177"/>
      <c r="B180" s="169"/>
      <c r="C180" s="1144" t="s">
        <v>157</v>
      </c>
      <c r="D180" s="1144"/>
      <c r="E180" s="1144"/>
      <c r="F180" s="1144"/>
      <c r="G180" s="1144"/>
      <c r="H180" s="1144"/>
      <c r="I180" s="1144"/>
      <c r="J180" s="1144"/>
      <c r="K180" s="1144"/>
      <c r="L180" s="1144"/>
      <c r="R180" s="108"/>
      <c r="S180" s="108"/>
      <c r="T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</row>
    <row r="181" spans="1:42" ht="13.5" customHeight="1">
      <c r="A181" s="177"/>
      <c r="B181" s="236" t="s">
        <v>331</v>
      </c>
      <c r="C181" s="1143" t="s">
        <v>436</v>
      </c>
      <c r="D181" s="1143"/>
      <c r="E181" s="1143"/>
      <c r="F181" s="1143"/>
      <c r="G181" s="1143"/>
      <c r="H181" s="1143"/>
      <c r="I181" s="1143"/>
      <c r="J181" s="1143"/>
      <c r="K181" s="1143"/>
      <c r="L181" s="1143"/>
      <c r="R181" s="108"/>
      <c r="S181" s="108"/>
      <c r="T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</row>
    <row r="182" spans="1:42" ht="13.5" customHeight="1">
      <c r="A182" s="177"/>
      <c r="C182" s="1144" t="s">
        <v>157</v>
      </c>
      <c r="D182" s="1144"/>
      <c r="E182" s="1144"/>
      <c r="F182" s="1144"/>
      <c r="G182" s="1144"/>
      <c r="H182" s="1144"/>
      <c r="I182" s="1144"/>
      <c r="J182" s="1144"/>
      <c r="K182" s="1144"/>
      <c r="L182" s="1144"/>
      <c r="R182" s="108"/>
      <c r="S182" s="108"/>
      <c r="T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</row>
    <row r="183" spans="1:42" ht="10.5" customHeight="1">
      <c r="A183" s="194"/>
      <c r="B183" s="195"/>
      <c r="C183" s="195"/>
      <c r="D183" s="195"/>
      <c r="E183" s="195"/>
      <c r="F183" s="196"/>
      <c r="G183" s="196"/>
      <c r="H183" s="196"/>
      <c r="I183" s="251"/>
      <c r="J183" s="198"/>
      <c r="K183" s="196"/>
      <c r="L183" s="198"/>
      <c r="M183" s="196"/>
      <c r="N183" s="199"/>
    </row>
    <row r="184" spans="1:42" ht="11.25" customHeight="1">
      <c r="A184" s="1140"/>
      <c r="B184" s="1140"/>
      <c r="C184" s="1140"/>
      <c r="D184" s="1140"/>
      <c r="E184" s="1140"/>
      <c r="F184" s="1140"/>
      <c r="G184" s="1140"/>
      <c r="H184" s="1140"/>
      <c r="I184" s="1140"/>
      <c r="J184" s="1140"/>
      <c r="K184" s="1140"/>
      <c r="L184" s="1140"/>
      <c r="M184" s="1140"/>
      <c r="N184" s="1140"/>
      <c r="R184" s="108"/>
      <c r="S184" s="108"/>
      <c r="T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9" t="s">
        <v>149</v>
      </c>
    </row>
    <row r="185" spans="1:42" ht="33.75" customHeight="1">
      <c r="B185" s="246"/>
      <c r="D185" s="246"/>
      <c r="F185" s="246"/>
      <c r="R185" s="108"/>
      <c r="S185" s="108"/>
      <c r="T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</row>
    <row r="186" spans="1:42" ht="10.5" customHeight="1">
      <c r="A186" s="205"/>
      <c r="B186" s="206">
        <v>1</v>
      </c>
      <c r="C186" s="1141" t="s">
        <v>446</v>
      </c>
      <c r="D186" s="1141"/>
      <c r="E186" s="1141"/>
      <c r="F186" s="207"/>
      <c r="G186" s="207"/>
      <c r="H186" s="207"/>
      <c r="I186" s="207"/>
      <c r="J186" s="208">
        <v>187.59</v>
      </c>
      <c r="K186" s="209">
        <v>1.25</v>
      </c>
      <c r="L186" s="208">
        <v>234.49</v>
      </c>
      <c r="M186" s="207"/>
      <c r="N186" s="210"/>
    </row>
    <row r="187" spans="1:42" ht="10.5" customHeight="1">
      <c r="A187" s="205"/>
      <c r="B187" s="206">
        <v>2</v>
      </c>
      <c r="C187" s="1141" t="s">
        <v>387</v>
      </c>
      <c r="D187" s="1141"/>
      <c r="E187" s="1141"/>
      <c r="F187" s="207"/>
      <c r="G187" s="207"/>
      <c r="H187" s="207"/>
      <c r="I187" s="207"/>
      <c r="J187" s="208">
        <v>17.2</v>
      </c>
      <c r="K187" s="209">
        <v>1.25</v>
      </c>
      <c r="L187" s="208">
        <v>21.5</v>
      </c>
      <c r="M187" s="207"/>
      <c r="N187" s="210"/>
    </row>
    <row r="188" spans="1:42" ht="10.5" customHeight="1">
      <c r="A188" s="205"/>
      <c r="B188" s="206">
        <v>3</v>
      </c>
      <c r="C188" s="1141" t="s">
        <v>388</v>
      </c>
      <c r="D188" s="1141"/>
      <c r="E188" s="1141"/>
      <c r="F188" s="207"/>
      <c r="G188" s="207"/>
      <c r="H188" s="207"/>
      <c r="I188" s="207"/>
      <c r="J188" s="208">
        <v>4.08</v>
      </c>
      <c r="K188" s="209">
        <v>1.25</v>
      </c>
      <c r="L188" s="208">
        <v>5.0999999999999996</v>
      </c>
      <c r="M188" s="207"/>
      <c r="N188" s="210"/>
    </row>
    <row r="189" spans="1:42" ht="11.25">
      <c r="A189" s="205"/>
      <c r="B189" s="206">
        <v>4</v>
      </c>
      <c r="C189" s="1141" t="s">
        <v>447</v>
      </c>
      <c r="D189" s="1141"/>
      <c r="E189" s="1141"/>
      <c r="F189" s="207"/>
      <c r="G189" s="207"/>
      <c r="H189" s="207"/>
      <c r="I189" s="207"/>
      <c r="J189" s="208">
        <v>99.56</v>
      </c>
      <c r="K189" s="207"/>
      <c r="L189" s="208">
        <v>99.56</v>
      </c>
      <c r="M189" s="207"/>
      <c r="N189" s="210"/>
      <c r="R189" s="108"/>
      <c r="S189" s="108"/>
      <c r="T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</row>
    <row r="190" spans="1:42" ht="10.5" customHeight="1">
      <c r="A190" s="205"/>
      <c r="B190" s="204"/>
      <c r="C190" s="1141" t="s">
        <v>448</v>
      </c>
      <c r="D190" s="1141"/>
      <c r="E190" s="1141"/>
      <c r="F190" s="207" t="s">
        <v>390</v>
      </c>
      <c r="G190" s="248">
        <v>19.5</v>
      </c>
      <c r="H190" s="209">
        <v>1.25</v>
      </c>
      <c r="I190" s="254">
        <v>24.375</v>
      </c>
      <c r="J190" s="204"/>
      <c r="K190" s="207"/>
      <c r="L190" s="204"/>
      <c r="M190" s="207"/>
      <c r="N190" s="210"/>
    </row>
    <row r="191" spans="1:42" ht="10.5" customHeight="1">
      <c r="A191" s="205"/>
      <c r="B191" s="204"/>
      <c r="C191" s="1141" t="s">
        <v>389</v>
      </c>
      <c r="D191" s="1141"/>
      <c r="E191" s="1141"/>
      <c r="F191" s="207" t="s">
        <v>390</v>
      </c>
      <c r="G191" s="209">
        <v>0.33</v>
      </c>
      <c r="H191" s="209">
        <v>1.25</v>
      </c>
      <c r="I191" s="250">
        <v>0.41249999999999998</v>
      </c>
      <c r="J191" s="204"/>
      <c r="K191" s="207"/>
      <c r="L191" s="204"/>
      <c r="M191" s="207"/>
      <c r="N191" s="210"/>
    </row>
    <row r="192" spans="1:42" ht="10.5" customHeight="1">
      <c r="A192" s="205"/>
      <c r="B192" s="204"/>
      <c r="C192" s="1150" t="s">
        <v>391</v>
      </c>
      <c r="D192" s="1150"/>
      <c r="E192" s="1150"/>
      <c r="F192" s="212"/>
      <c r="G192" s="212"/>
      <c r="H192" s="212"/>
      <c r="I192" s="212"/>
      <c r="J192" s="213">
        <v>304.35000000000002</v>
      </c>
      <c r="K192" s="212"/>
      <c r="L192" s="213">
        <v>355.55</v>
      </c>
      <c r="M192" s="212"/>
      <c r="N192" s="214"/>
    </row>
    <row r="193" spans="1:14" ht="10.5" customHeight="1">
      <c r="A193" s="205"/>
      <c r="B193" s="204"/>
      <c r="C193" s="1141" t="s">
        <v>392</v>
      </c>
      <c r="D193" s="1141"/>
      <c r="E193" s="1141"/>
      <c r="F193" s="207"/>
      <c r="G193" s="207"/>
      <c r="H193" s="207"/>
      <c r="I193" s="207"/>
      <c r="J193" s="204"/>
      <c r="K193" s="207"/>
      <c r="L193" s="208">
        <v>239.59</v>
      </c>
      <c r="M193" s="207"/>
      <c r="N193" s="210"/>
    </row>
    <row r="194" spans="1:14" ht="10.5" customHeight="1">
      <c r="A194" s="205"/>
      <c r="B194" s="204" t="s">
        <v>1671</v>
      </c>
      <c r="C194" s="1141" t="s">
        <v>1672</v>
      </c>
      <c r="D194" s="1141"/>
      <c r="E194" s="1141"/>
      <c r="F194" s="207" t="s">
        <v>395</v>
      </c>
      <c r="G194" s="215">
        <v>121</v>
      </c>
      <c r="H194" s="207"/>
      <c r="I194" s="215">
        <v>121</v>
      </c>
      <c r="J194" s="204"/>
      <c r="K194" s="207"/>
      <c r="L194" s="208">
        <v>289.89999999999998</v>
      </c>
      <c r="M194" s="207"/>
      <c r="N194" s="210"/>
    </row>
    <row r="195" spans="1:14" ht="10.5" customHeight="1">
      <c r="A195" s="205"/>
      <c r="B195" s="204" t="s">
        <v>1673</v>
      </c>
      <c r="C195" s="1141" t="s">
        <v>1674</v>
      </c>
      <c r="D195" s="1141"/>
      <c r="E195" s="1141"/>
      <c r="F195" s="207" t="s">
        <v>395</v>
      </c>
      <c r="G195" s="215">
        <v>72</v>
      </c>
      <c r="H195" s="207"/>
      <c r="I195" s="215">
        <v>72</v>
      </c>
      <c r="J195" s="204"/>
      <c r="K195" s="207"/>
      <c r="L195" s="208">
        <v>172.5</v>
      </c>
      <c r="M195" s="207"/>
      <c r="N195" s="210"/>
    </row>
    <row r="196" spans="1:14" ht="10.5" customHeight="1">
      <c r="A196" s="216"/>
      <c r="B196" s="217"/>
      <c r="C196" s="1145" t="s">
        <v>398</v>
      </c>
      <c r="D196" s="1145"/>
      <c r="E196" s="1145"/>
      <c r="F196" s="196"/>
      <c r="G196" s="196"/>
      <c r="H196" s="196"/>
      <c r="I196" s="196"/>
      <c r="J196" s="198"/>
      <c r="K196" s="196"/>
      <c r="L196" s="218">
        <v>817.95</v>
      </c>
      <c r="M196" s="212"/>
      <c r="N196" s="199"/>
    </row>
    <row r="197" spans="1:14" ht="10.5" customHeight="1">
      <c r="A197" s="194" t="s">
        <v>545</v>
      </c>
      <c r="B197" s="195" t="s">
        <v>3101</v>
      </c>
      <c r="C197" s="1145" t="s">
        <v>3102</v>
      </c>
      <c r="D197" s="1145"/>
      <c r="E197" s="1145"/>
      <c r="F197" s="196" t="s">
        <v>960</v>
      </c>
      <c r="G197" s="196"/>
      <c r="H197" s="196"/>
      <c r="I197" s="251">
        <v>1</v>
      </c>
      <c r="J197" s="218">
        <v>207.49</v>
      </c>
      <c r="K197" s="196"/>
      <c r="L197" s="218">
        <v>207.49</v>
      </c>
      <c r="M197" s="196"/>
      <c r="N197" s="199"/>
    </row>
    <row r="198" spans="1:14" ht="10.5" customHeight="1">
      <c r="A198" s="216"/>
      <c r="B198" s="217"/>
      <c r="C198" s="1141" t="s">
        <v>409</v>
      </c>
      <c r="D198" s="1141"/>
      <c r="E198" s="1141"/>
      <c r="F198" s="1141"/>
      <c r="G198" s="1141"/>
      <c r="H198" s="1141"/>
      <c r="I198" s="1141"/>
      <c r="J198" s="1141"/>
      <c r="K198" s="1141"/>
      <c r="L198" s="1141"/>
      <c r="M198" s="1141"/>
      <c r="N198" s="1146"/>
    </row>
    <row r="199" spans="1:14" ht="10.5" customHeight="1">
      <c r="A199" s="216"/>
      <c r="B199" s="217"/>
      <c r="C199" s="1145" t="s">
        <v>398</v>
      </c>
      <c r="D199" s="1145"/>
      <c r="E199" s="1145"/>
      <c r="F199" s="196"/>
      <c r="G199" s="196"/>
      <c r="H199" s="196"/>
      <c r="I199" s="196"/>
      <c r="J199" s="198"/>
      <c r="K199" s="196"/>
      <c r="L199" s="218">
        <v>207.49</v>
      </c>
      <c r="M199" s="212"/>
      <c r="N199" s="199"/>
    </row>
    <row r="200" spans="1:14" ht="10.5" customHeight="1">
      <c r="A200" s="194" t="s">
        <v>546</v>
      </c>
      <c r="B200" s="195" t="s">
        <v>3103</v>
      </c>
      <c r="C200" s="1145" t="s">
        <v>3104</v>
      </c>
      <c r="D200" s="1145"/>
      <c r="E200" s="1145"/>
      <c r="F200" s="196" t="s">
        <v>960</v>
      </c>
      <c r="G200" s="196"/>
      <c r="H200" s="196"/>
      <c r="I200" s="251">
        <v>8</v>
      </c>
      <c r="J200" s="218">
        <v>212.1</v>
      </c>
      <c r="K200" s="196"/>
      <c r="L200" s="222">
        <v>1696.8</v>
      </c>
      <c r="M200" s="196"/>
      <c r="N200" s="199"/>
    </row>
    <row r="201" spans="1:14" ht="10.5" customHeight="1">
      <c r="A201" s="216"/>
      <c r="B201" s="217"/>
      <c r="C201" s="1141" t="s">
        <v>409</v>
      </c>
      <c r="D201" s="1141"/>
      <c r="E201" s="1141"/>
      <c r="F201" s="1141"/>
      <c r="G201" s="1141"/>
      <c r="H201" s="1141"/>
      <c r="I201" s="1141"/>
      <c r="J201" s="1141"/>
      <c r="K201" s="1141"/>
      <c r="L201" s="1141"/>
      <c r="M201" s="1141"/>
      <c r="N201" s="1146"/>
    </row>
    <row r="202" spans="1:14" ht="10.5" customHeight="1">
      <c r="A202" s="216"/>
      <c r="B202" s="217"/>
      <c r="C202" s="1145" t="s">
        <v>398</v>
      </c>
      <c r="D202" s="1145"/>
      <c r="E202" s="1145"/>
      <c r="F202" s="196"/>
      <c r="G202" s="196"/>
      <c r="H202" s="196"/>
      <c r="I202" s="196"/>
      <c r="J202" s="198"/>
      <c r="K202" s="196"/>
      <c r="L202" s="222">
        <v>1696.8</v>
      </c>
      <c r="M202" s="212"/>
      <c r="N202" s="199"/>
    </row>
    <row r="203" spans="1:14" ht="10.5" customHeight="1">
      <c r="A203" s="194" t="s">
        <v>554</v>
      </c>
      <c r="B203" s="195" t="s">
        <v>3105</v>
      </c>
      <c r="C203" s="1145" t="s">
        <v>3106</v>
      </c>
      <c r="D203" s="1145"/>
      <c r="E203" s="1145"/>
      <c r="F203" s="196" t="s">
        <v>486</v>
      </c>
      <c r="G203" s="196"/>
      <c r="H203" s="196"/>
      <c r="I203" s="251">
        <v>1</v>
      </c>
      <c r="J203" s="218">
        <v>782.73</v>
      </c>
      <c r="K203" s="196"/>
      <c r="L203" s="218">
        <v>782.73</v>
      </c>
      <c r="M203" s="196"/>
      <c r="N203" s="199"/>
    </row>
    <row r="204" spans="1:14" ht="10.5" customHeight="1">
      <c r="A204" s="216"/>
      <c r="B204" s="217"/>
      <c r="C204" s="1141" t="s">
        <v>409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</row>
    <row r="205" spans="1:14" ht="10.5" customHeight="1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782.73</v>
      </c>
      <c r="M205" s="212"/>
      <c r="N205" s="199"/>
    </row>
    <row r="206" spans="1:14" s="108" customFormat="1" ht="11.25">
      <c r="A206" s="194" t="s">
        <v>557</v>
      </c>
      <c r="B206" s="195" t="s">
        <v>3107</v>
      </c>
      <c r="C206" s="1145" t="s">
        <v>3108</v>
      </c>
      <c r="D206" s="1145"/>
      <c r="E206" s="1145"/>
      <c r="F206" s="196" t="s">
        <v>1849</v>
      </c>
      <c r="G206" s="196"/>
      <c r="H206" s="196"/>
      <c r="I206" s="251">
        <v>1</v>
      </c>
      <c r="J206" s="198"/>
      <c r="K206" s="196"/>
      <c r="L206" s="198"/>
      <c r="M206" s="196"/>
      <c r="N206" s="199"/>
    </row>
    <row r="207" spans="1:14" ht="10.5" customHeight="1">
      <c r="A207" s="203"/>
      <c r="B207" s="204" t="s">
        <v>385</v>
      </c>
      <c r="C207" s="1141" t="s">
        <v>386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</row>
    <row r="208" spans="1:14" ht="10.5" customHeight="1">
      <c r="A208" s="205"/>
      <c r="B208" s="206">
        <v>1</v>
      </c>
      <c r="C208" s="1141" t="s">
        <v>446</v>
      </c>
      <c r="D208" s="1141"/>
      <c r="E208" s="1141"/>
      <c r="F208" s="207"/>
      <c r="G208" s="207"/>
      <c r="H208" s="207"/>
      <c r="I208" s="207"/>
      <c r="J208" s="208">
        <v>150.07</v>
      </c>
      <c r="K208" s="209">
        <v>1.25</v>
      </c>
      <c r="L208" s="208">
        <v>187.59</v>
      </c>
      <c r="M208" s="207"/>
      <c r="N208" s="210"/>
    </row>
    <row r="209" spans="1:14" s="108" customFormat="1" ht="11.25">
      <c r="A209" s="205"/>
      <c r="B209" s="206">
        <v>2</v>
      </c>
      <c r="C209" s="1141" t="s">
        <v>387</v>
      </c>
      <c r="D209" s="1141"/>
      <c r="E209" s="1141"/>
      <c r="F209" s="207"/>
      <c r="G209" s="207"/>
      <c r="H209" s="207"/>
      <c r="I209" s="207"/>
      <c r="J209" s="208">
        <v>13.26</v>
      </c>
      <c r="K209" s="209">
        <v>1.25</v>
      </c>
      <c r="L209" s="208">
        <v>16.579999999999998</v>
      </c>
      <c r="M209" s="207"/>
      <c r="N209" s="210"/>
    </row>
    <row r="210" spans="1:14" ht="10.5" customHeight="1">
      <c r="A210" s="205"/>
      <c r="B210" s="206">
        <v>3</v>
      </c>
      <c r="C210" s="1141" t="s">
        <v>388</v>
      </c>
      <c r="D210" s="1141"/>
      <c r="E210" s="1141"/>
      <c r="F210" s="207"/>
      <c r="G210" s="207"/>
      <c r="H210" s="207"/>
      <c r="I210" s="207"/>
      <c r="J210" s="208">
        <v>3.38</v>
      </c>
      <c r="K210" s="209">
        <v>1.25</v>
      </c>
      <c r="L210" s="208">
        <v>4.2300000000000004</v>
      </c>
      <c r="M210" s="207"/>
      <c r="N210" s="210"/>
    </row>
    <row r="211" spans="1:14" ht="10.5" customHeight="1">
      <c r="A211" s="205"/>
      <c r="B211" s="206">
        <v>4</v>
      </c>
      <c r="C211" s="1141" t="s">
        <v>447</v>
      </c>
      <c r="D211" s="1141"/>
      <c r="E211" s="1141"/>
      <c r="F211" s="207"/>
      <c r="G211" s="207"/>
      <c r="H211" s="207"/>
      <c r="I211" s="207"/>
      <c r="J211" s="208">
        <v>113.54</v>
      </c>
      <c r="K211" s="207"/>
      <c r="L211" s="208">
        <v>113.54</v>
      </c>
      <c r="M211" s="207"/>
      <c r="N211" s="210"/>
    </row>
    <row r="212" spans="1:14" ht="10.5" customHeight="1">
      <c r="A212" s="205"/>
      <c r="B212" s="204"/>
      <c r="C212" s="1141" t="s">
        <v>448</v>
      </c>
      <c r="D212" s="1141"/>
      <c r="E212" s="1141"/>
      <c r="F212" s="207" t="s">
        <v>390</v>
      </c>
      <c r="G212" s="248">
        <v>15.6</v>
      </c>
      <c r="H212" s="209">
        <v>1.25</v>
      </c>
      <c r="I212" s="248">
        <v>19.5</v>
      </c>
      <c r="J212" s="204"/>
      <c r="K212" s="207"/>
      <c r="L212" s="204"/>
      <c r="M212" s="207"/>
      <c r="N212" s="210"/>
    </row>
    <row r="213" spans="1:14" ht="10.5" customHeight="1">
      <c r="A213" s="205"/>
      <c r="B213" s="204"/>
      <c r="C213" s="1141" t="s">
        <v>389</v>
      </c>
      <c r="D213" s="1141"/>
      <c r="E213" s="1141"/>
      <c r="F213" s="207" t="s">
        <v>390</v>
      </c>
      <c r="G213" s="209">
        <v>0.27</v>
      </c>
      <c r="H213" s="209">
        <v>1.25</v>
      </c>
      <c r="I213" s="250">
        <v>0.33750000000000002</v>
      </c>
      <c r="J213" s="204"/>
      <c r="K213" s="207"/>
      <c r="L213" s="204"/>
      <c r="M213" s="207"/>
      <c r="N213" s="210"/>
    </row>
    <row r="214" spans="1:14" ht="10.5" customHeight="1">
      <c r="A214" s="205"/>
      <c r="B214" s="204"/>
      <c r="C214" s="1150" t="s">
        <v>391</v>
      </c>
      <c r="D214" s="1150"/>
      <c r="E214" s="1150"/>
      <c r="F214" s="212"/>
      <c r="G214" s="212"/>
      <c r="H214" s="212"/>
      <c r="I214" s="212"/>
      <c r="J214" s="213">
        <v>276.87</v>
      </c>
      <c r="K214" s="212"/>
      <c r="L214" s="213">
        <v>317.70999999999998</v>
      </c>
      <c r="M214" s="212"/>
      <c r="N214" s="214"/>
    </row>
    <row r="215" spans="1:14" ht="10.5" customHeight="1">
      <c r="A215" s="205"/>
      <c r="B215" s="204"/>
      <c r="C215" s="1141" t="s">
        <v>392</v>
      </c>
      <c r="D215" s="1141"/>
      <c r="E215" s="1141"/>
      <c r="F215" s="207"/>
      <c r="G215" s="207"/>
      <c r="H215" s="207"/>
      <c r="I215" s="207"/>
      <c r="J215" s="204"/>
      <c r="K215" s="207"/>
      <c r="L215" s="208">
        <v>191.82</v>
      </c>
      <c r="M215" s="207"/>
      <c r="N215" s="210"/>
    </row>
    <row r="216" spans="1:14" ht="10.5" customHeight="1">
      <c r="A216" s="205"/>
      <c r="B216" s="204" t="s">
        <v>1671</v>
      </c>
      <c r="C216" s="1141" t="s">
        <v>1672</v>
      </c>
      <c r="D216" s="1141"/>
      <c r="E216" s="1141"/>
      <c r="F216" s="207" t="s">
        <v>395</v>
      </c>
      <c r="G216" s="215">
        <v>121</v>
      </c>
      <c r="H216" s="207"/>
      <c r="I216" s="215">
        <v>121</v>
      </c>
      <c r="J216" s="204"/>
      <c r="K216" s="207"/>
      <c r="L216" s="208">
        <v>232.1</v>
      </c>
      <c r="M216" s="207"/>
      <c r="N216" s="210"/>
    </row>
    <row r="217" spans="1:14" ht="10.5" customHeight="1">
      <c r="A217" s="205"/>
      <c r="B217" s="204" t="s">
        <v>1673</v>
      </c>
      <c r="C217" s="1141" t="s">
        <v>1674</v>
      </c>
      <c r="D217" s="1141"/>
      <c r="E217" s="1141"/>
      <c r="F217" s="207" t="s">
        <v>395</v>
      </c>
      <c r="G217" s="215">
        <v>72</v>
      </c>
      <c r="H217" s="207"/>
      <c r="I217" s="215">
        <v>72</v>
      </c>
      <c r="J217" s="204"/>
      <c r="K217" s="207"/>
      <c r="L217" s="208">
        <v>138.11000000000001</v>
      </c>
      <c r="M217" s="207"/>
      <c r="N217" s="210"/>
    </row>
    <row r="218" spans="1:14" ht="10.5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18">
        <v>687.92</v>
      </c>
      <c r="M218" s="212"/>
      <c r="N218" s="199"/>
    </row>
    <row r="219" spans="1:14" ht="10.5" customHeight="1">
      <c r="A219" s="194" t="s">
        <v>559</v>
      </c>
      <c r="B219" s="195" t="s">
        <v>3109</v>
      </c>
      <c r="C219" s="1145" t="s">
        <v>3110</v>
      </c>
      <c r="D219" s="1145"/>
      <c r="E219" s="1145"/>
      <c r="F219" s="196" t="s">
        <v>960</v>
      </c>
      <c r="G219" s="196"/>
      <c r="H219" s="196"/>
      <c r="I219" s="251">
        <v>1</v>
      </c>
      <c r="J219" s="218">
        <v>323.66000000000003</v>
      </c>
      <c r="K219" s="196"/>
      <c r="L219" s="218">
        <v>323.66000000000003</v>
      </c>
      <c r="M219" s="196"/>
      <c r="N219" s="199"/>
    </row>
    <row r="220" spans="1:14" ht="10.5" customHeight="1">
      <c r="A220" s="216"/>
      <c r="B220" s="217"/>
      <c r="C220" s="1141" t="s">
        <v>409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</row>
    <row r="221" spans="1:14" ht="10.5" customHeight="1">
      <c r="A221" s="216"/>
      <c r="B221" s="217"/>
      <c r="C221" s="1145" t="s">
        <v>398</v>
      </c>
      <c r="D221" s="1145"/>
      <c r="E221" s="1145"/>
      <c r="F221" s="196"/>
      <c r="G221" s="196"/>
      <c r="H221" s="196"/>
      <c r="I221" s="196"/>
      <c r="J221" s="198"/>
      <c r="K221" s="196"/>
      <c r="L221" s="218">
        <v>323.66000000000003</v>
      </c>
      <c r="M221" s="212"/>
      <c r="N221" s="199"/>
    </row>
    <row r="222" spans="1:14" ht="10.5" customHeight="1">
      <c r="A222" s="194" t="s">
        <v>561</v>
      </c>
      <c r="B222" s="195" t="s">
        <v>3111</v>
      </c>
      <c r="C222" s="1145" t="s">
        <v>3112</v>
      </c>
      <c r="D222" s="1145"/>
      <c r="E222" s="1145"/>
      <c r="F222" s="196" t="s">
        <v>1849</v>
      </c>
      <c r="G222" s="196"/>
      <c r="H222" s="196"/>
      <c r="I222" s="256">
        <v>0.4</v>
      </c>
      <c r="J222" s="198"/>
      <c r="K222" s="196"/>
      <c r="L222" s="198"/>
      <c r="M222" s="196"/>
      <c r="N222" s="199"/>
    </row>
    <row r="223" spans="1:14" ht="10.5" customHeight="1">
      <c r="A223" s="201"/>
      <c r="B223" s="202"/>
      <c r="C223" s="1141" t="s">
        <v>1844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</row>
    <row r="224" spans="1:14" ht="10.5" customHeight="1">
      <c r="A224" s="203"/>
      <c r="B224" s="204" t="s">
        <v>385</v>
      </c>
      <c r="C224" s="1141" t="s">
        <v>386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</row>
    <row r="225" spans="1:14" ht="10.5" customHeight="1">
      <c r="A225" s="205"/>
      <c r="B225" s="206">
        <v>1</v>
      </c>
      <c r="C225" s="1141" t="s">
        <v>446</v>
      </c>
      <c r="D225" s="1141"/>
      <c r="E225" s="1141"/>
      <c r="F225" s="207"/>
      <c r="G225" s="207"/>
      <c r="H225" s="207"/>
      <c r="I225" s="207"/>
      <c r="J225" s="208">
        <v>95.24</v>
      </c>
      <c r="K225" s="209">
        <v>1.25</v>
      </c>
      <c r="L225" s="208">
        <v>47.62</v>
      </c>
      <c r="M225" s="207"/>
      <c r="N225" s="210"/>
    </row>
    <row r="226" spans="1:14" ht="10.5" customHeight="1">
      <c r="A226" s="205"/>
      <c r="B226" s="206">
        <v>2</v>
      </c>
      <c r="C226" s="1141" t="s">
        <v>387</v>
      </c>
      <c r="D226" s="1141"/>
      <c r="E226" s="1141"/>
      <c r="F226" s="207"/>
      <c r="G226" s="207"/>
      <c r="H226" s="207"/>
      <c r="I226" s="207"/>
      <c r="J226" s="208">
        <v>46.62</v>
      </c>
      <c r="K226" s="209">
        <v>1.25</v>
      </c>
      <c r="L226" s="208">
        <v>23.31</v>
      </c>
      <c r="M226" s="207"/>
      <c r="N226" s="210"/>
    </row>
    <row r="227" spans="1:14" ht="10.5" customHeight="1">
      <c r="A227" s="205"/>
      <c r="B227" s="206">
        <v>3</v>
      </c>
      <c r="C227" s="1141" t="s">
        <v>388</v>
      </c>
      <c r="D227" s="1141"/>
      <c r="E227" s="1141"/>
      <c r="F227" s="207"/>
      <c r="G227" s="207"/>
      <c r="H227" s="207"/>
      <c r="I227" s="207"/>
      <c r="J227" s="208">
        <v>10.07</v>
      </c>
      <c r="K227" s="209">
        <v>1.25</v>
      </c>
      <c r="L227" s="208">
        <v>5.04</v>
      </c>
      <c r="M227" s="207"/>
      <c r="N227" s="210"/>
    </row>
    <row r="228" spans="1:14" ht="10.5" customHeight="1">
      <c r="A228" s="205"/>
      <c r="B228" s="206">
        <v>4</v>
      </c>
      <c r="C228" s="1141" t="s">
        <v>447</v>
      </c>
      <c r="D228" s="1141"/>
      <c r="E228" s="1141"/>
      <c r="F228" s="207"/>
      <c r="G228" s="207"/>
      <c r="H228" s="207"/>
      <c r="I228" s="207"/>
      <c r="J228" s="208">
        <v>486.13</v>
      </c>
      <c r="K228" s="207"/>
      <c r="L228" s="208">
        <v>194.45</v>
      </c>
      <c r="M228" s="207"/>
      <c r="N228" s="210"/>
    </row>
    <row r="229" spans="1:14" ht="10.5" customHeight="1">
      <c r="A229" s="205"/>
      <c r="B229" s="204"/>
      <c r="C229" s="1141" t="s">
        <v>448</v>
      </c>
      <c r="D229" s="1141"/>
      <c r="E229" s="1141"/>
      <c r="F229" s="207" t="s">
        <v>390</v>
      </c>
      <c r="G229" s="248">
        <v>9.9</v>
      </c>
      <c r="H229" s="209">
        <v>1.25</v>
      </c>
      <c r="I229" s="209">
        <v>4.95</v>
      </c>
      <c r="J229" s="204"/>
      <c r="K229" s="207"/>
      <c r="L229" s="204"/>
      <c r="M229" s="207"/>
      <c r="N229" s="210"/>
    </row>
    <row r="230" spans="1:14" ht="10.5" customHeight="1">
      <c r="A230" s="205"/>
      <c r="B230" s="204"/>
      <c r="C230" s="1141" t="s">
        <v>389</v>
      </c>
      <c r="D230" s="1141"/>
      <c r="E230" s="1141"/>
      <c r="F230" s="207" t="s">
        <v>390</v>
      </c>
      <c r="G230" s="209">
        <v>0.83</v>
      </c>
      <c r="H230" s="209">
        <v>1.25</v>
      </c>
      <c r="I230" s="254">
        <v>0.41499999999999998</v>
      </c>
      <c r="J230" s="204"/>
      <c r="K230" s="207"/>
      <c r="L230" s="204"/>
      <c r="M230" s="207"/>
      <c r="N230" s="210"/>
    </row>
    <row r="231" spans="1:14" ht="10.5" customHeight="1">
      <c r="A231" s="205"/>
      <c r="B231" s="204"/>
      <c r="C231" s="1150" t="s">
        <v>391</v>
      </c>
      <c r="D231" s="1150"/>
      <c r="E231" s="1150"/>
      <c r="F231" s="212"/>
      <c r="G231" s="212"/>
      <c r="H231" s="212"/>
      <c r="I231" s="212"/>
      <c r="J231" s="213">
        <v>627.99</v>
      </c>
      <c r="K231" s="212"/>
      <c r="L231" s="213">
        <v>265.38</v>
      </c>
      <c r="M231" s="212"/>
      <c r="N231" s="214"/>
    </row>
    <row r="232" spans="1:14" ht="10.5" customHeight="1">
      <c r="A232" s="205"/>
      <c r="B232" s="204"/>
      <c r="C232" s="1141" t="s">
        <v>392</v>
      </c>
      <c r="D232" s="1141"/>
      <c r="E232" s="1141"/>
      <c r="F232" s="207"/>
      <c r="G232" s="207"/>
      <c r="H232" s="207"/>
      <c r="I232" s="207"/>
      <c r="J232" s="204"/>
      <c r="K232" s="207"/>
      <c r="L232" s="208">
        <v>52.66</v>
      </c>
      <c r="M232" s="207"/>
      <c r="N232" s="210"/>
    </row>
    <row r="233" spans="1:14" ht="10.5" customHeight="1">
      <c r="A233" s="205"/>
      <c r="B233" s="204" t="s">
        <v>1671</v>
      </c>
      <c r="C233" s="1141" t="s">
        <v>1672</v>
      </c>
      <c r="D233" s="1141"/>
      <c r="E233" s="1141"/>
      <c r="F233" s="207" t="s">
        <v>395</v>
      </c>
      <c r="G233" s="215">
        <v>121</v>
      </c>
      <c r="H233" s="207"/>
      <c r="I233" s="215">
        <v>121</v>
      </c>
      <c r="J233" s="204"/>
      <c r="K233" s="207"/>
      <c r="L233" s="208">
        <v>63.72</v>
      </c>
      <c r="M233" s="207"/>
      <c r="N233" s="210"/>
    </row>
    <row r="234" spans="1:14" ht="10.5" customHeight="1">
      <c r="A234" s="205"/>
      <c r="B234" s="204" t="s">
        <v>1673</v>
      </c>
      <c r="C234" s="1141" t="s">
        <v>1674</v>
      </c>
      <c r="D234" s="1141"/>
      <c r="E234" s="1141"/>
      <c r="F234" s="207" t="s">
        <v>395</v>
      </c>
      <c r="G234" s="215">
        <v>72</v>
      </c>
      <c r="H234" s="207"/>
      <c r="I234" s="215">
        <v>72</v>
      </c>
      <c r="J234" s="204"/>
      <c r="K234" s="207"/>
      <c r="L234" s="208">
        <v>37.92</v>
      </c>
      <c r="M234" s="207"/>
      <c r="N234" s="210"/>
    </row>
    <row r="235" spans="1:14" ht="10.5" customHeight="1">
      <c r="A235" s="216"/>
      <c r="B235" s="217"/>
      <c r="C235" s="1145" t="s">
        <v>398</v>
      </c>
      <c r="D235" s="1145"/>
      <c r="E235" s="1145"/>
      <c r="F235" s="196"/>
      <c r="G235" s="196"/>
      <c r="H235" s="196"/>
      <c r="I235" s="196"/>
      <c r="J235" s="198"/>
      <c r="K235" s="196"/>
      <c r="L235" s="218">
        <v>367.02</v>
      </c>
      <c r="M235" s="212"/>
      <c r="N235" s="199"/>
    </row>
    <row r="236" spans="1:14" ht="10.5" customHeight="1">
      <c r="A236" s="194" t="s">
        <v>564</v>
      </c>
      <c r="B236" s="195" t="s">
        <v>3113</v>
      </c>
      <c r="C236" s="1145" t="s">
        <v>3114</v>
      </c>
      <c r="D236" s="1145"/>
      <c r="E236" s="1145"/>
      <c r="F236" s="196" t="s">
        <v>486</v>
      </c>
      <c r="G236" s="196"/>
      <c r="H236" s="196"/>
      <c r="I236" s="251">
        <v>4</v>
      </c>
      <c r="J236" s="218">
        <v>572.13</v>
      </c>
      <c r="K236" s="196"/>
      <c r="L236" s="222">
        <v>2288.52</v>
      </c>
      <c r="M236" s="196"/>
      <c r="N236" s="199"/>
    </row>
    <row r="237" spans="1:14" ht="10.5" customHeight="1">
      <c r="A237" s="216"/>
      <c r="B237" s="217"/>
      <c r="C237" s="1141" t="s">
        <v>409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</row>
    <row r="238" spans="1:14" ht="10.5" customHeight="1">
      <c r="A238" s="216"/>
      <c r="B238" s="217"/>
      <c r="C238" s="1145" t="s">
        <v>398</v>
      </c>
      <c r="D238" s="1145"/>
      <c r="E238" s="1145"/>
      <c r="F238" s="196"/>
      <c r="G238" s="196"/>
      <c r="H238" s="196"/>
      <c r="I238" s="196"/>
      <c r="J238" s="198"/>
      <c r="K238" s="196"/>
      <c r="L238" s="222">
        <v>2288.52</v>
      </c>
      <c r="M238" s="212"/>
      <c r="N238" s="199"/>
    </row>
    <row r="239" spans="1:14" ht="10.5" customHeight="1">
      <c r="A239" s="194" t="s">
        <v>567</v>
      </c>
      <c r="B239" s="195" t="s">
        <v>3115</v>
      </c>
      <c r="C239" s="1145" t="s">
        <v>3116</v>
      </c>
      <c r="D239" s="1145"/>
      <c r="E239" s="1145"/>
      <c r="F239" s="196" t="s">
        <v>486</v>
      </c>
      <c r="G239" s="196"/>
      <c r="H239" s="196"/>
      <c r="I239" s="251">
        <v>4</v>
      </c>
      <c r="J239" s="218">
        <v>11.45</v>
      </c>
      <c r="K239" s="196"/>
      <c r="L239" s="218">
        <v>45.8</v>
      </c>
      <c r="M239" s="196"/>
      <c r="N239" s="199"/>
    </row>
    <row r="240" spans="1:14" ht="10.5" customHeight="1">
      <c r="A240" s="216"/>
      <c r="B240" s="217"/>
      <c r="C240" s="1141" t="s">
        <v>409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</row>
    <row r="241" spans="1:14" ht="10.5" customHeight="1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18">
        <v>45.8</v>
      </c>
      <c r="M241" s="212"/>
      <c r="N241" s="199"/>
    </row>
    <row r="242" spans="1:14" ht="10.5" customHeight="1">
      <c r="A242" s="194" t="s">
        <v>571</v>
      </c>
      <c r="B242" s="195" t="s">
        <v>1856</v>
      </c>
      <c r="C242" s="1145" t="s">
        <v>1857</v>
      </c>
      <c r="D242" s="1145"/>
      <c r="E242" s="1145"/>
      <c r="F242" s="196" t="s">
        <v>1849</v>
      </c>
      <c r="G242" s="196"/>
      <c r="H242" s="196"/>
      <c r="I242" s="256">
        <v>0.4</v>
      </c>
      <c r="J242" s="198"/>
      <c r="K242" s="196"/>
      <c r="L242" s="198"/>
      <c r="M242" s="196"/>
      <c r="N242" s="199"/>
    </row>
    <row r="243" spans="1:14" ht="10.5" customHeight="1">
      <c r="A243" s="201"/>
      <c r="B243" s="202"/>
      <c r="C243" s="1141" t="s">
        <v>1844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</row>
    <row r="244" spans="1:14" ht="10.5" customHeight="1">
      <c r="A244" s="203"/>
      <c r="B244" s="204" t="s">
        <v>385</v>
      </c>
      <c r="C244" s="1141" t="s">
        <v>386</v>
      </c>
      <c r="D244" s="1141"/>
      <c r="E244" s="1141"/>
      <c r="F244" s="1141"/>
      <c r="G244" s="1141"/>
      <c r="H244" s="1141"/>
      <c r="I244" s="1141"/>
      <c r="J244" s="1141"/>
      <c r="K244" s="1141"/>
      <c r="L244" s="1141"/>
      <c r="M244" s="1141"/>
      <c r="N244" s="1146"/>
    </row>
    <row r="245" spans="1:14" ht="10.5" customHeight="1">
      <c r="A245" s="205"/>
      <c r="B245" s="206">
        <v>1</v>
      </c>
      <c r="C245" s="1141" t="s">
        <v>446</v>
      </c>
      <c r="D245" s="1141"/>
      <c r="E245" s="1141"/>
      <c r="F245" s="207"/>
      <c r="G245" s="207"/>
      <c r="H245" s="207"/>
      <c r="I245" s="207"/>
      <c r="J245" s="208">
        <v>44.25</v>
      </c>
      <c r="K245" s="209">
        <v>1.25</v>
      </c>
      <c r="L245" s="208">
        <v>22.13</v>
      </c>
      <c r="M245" s="207"/>
      <c r="N245" s="210"/>
    </row>
    <row r="246" spans="1:14" ht="10.5" customHeight="1">
      <c r="A246" s="205"/>
      <c r="B246" s="206">
        <v>2</v>
      </c>
      <c r="C246" s="1141" t="s">
        <v>387</v>
      </c>
      <c r="D246" s="1141"/>
      <c r="E246" s="1141"/>
      <c r="F246" s="207"/>
      <c r="G246" s="207"/>
      <c r="H246" s="207"/>
      <c r="I246" s="207"/>
      <c r="J246" s="208">
        <v>7.51</v>
      </c>
      <c r="K246" s="209">
        <v>1.25</v>
      </c>
      <c r="L246" s="208">
        <v>3.76</v>
      </c>
      <c r="M246" s="207"/>
      <c r="N246" s="210"/>
    </row>
    <row r="247" spans="1:14" ht="10.5" customHeight="1">
      <c r="A247" s="205"/>
      <c r="B247" s="206">
        <v>3</v>
      </c>
      <c r="C247" s="1141" t="s">
        <v>388</v>
      </c>
      <c r="D247" s="1141"/>
      <c r="E247" s="1141"/>
      <c r="F247" s="207"/>
      <c r="G247" s="207"/>
      <c r="H247" s="207"/>
      <c r="I247" s="207"/>
      <c r="J247" s="208">
        <v>1.57</v>
      </c>
      <c r="K247" s="209">
        <v>1.25</v>
      </c>
      <c r="L247" s="208">
        <v>0.79</v>
      </c>
      <c r="M247" s="207"/>
      <c r="N247" s="210"/>
    </row>
    <row r="248" spans="1:14" ht="10.5" customHeight="1">
      <c r="A248" s="205"/>
      <c r="B248" s="206">
        <v>4</v>
      </c>
      <c r="C248" s="1141" t="s">
        <v>447</v>
      </c>
      <c r="D248" s="1141"/>
      <c r="E248" s="1141"/>
      <c r="F248" s="207"/>
      <c r="G248" s="207"/>
      <c r="H248" s="207"/>
      <c r="I248" s="207"/>
      <c r="J248" s="208">
        <v>23.22</v>
      </c>
      <c r="K248" s="207"/>
      <c r="L248" s="208">
        <v>9.2899999999999991</v>
      </c>
      <c r="M248" s="207"/>
      <c r="N248" s="210"/>
    </row>
    <row r="249" spans="1:14" ht="10.5" customHeight="1">
      <c r="A249" s="205"/>
      <c r="B249" s="204"/>
      <c r="C249" s="1141" t="s">
        <v>448</v>
      </c>
      <c r="D249" s="1141"/>
      <c r="E249" s="1141"/>
      <c r="F249" s="207" t="s">
        <v>390</v>
      </c>
      <c r="G249" s="248">
        <v>4.5999999999999996</v>
      </c>
      <c r="H249" s="209">
        <v>1.25</v>
      </c>
      <c r="I249" s="248">
        <v>2.2999999999999998</v>
      </c>
      <c r="J249" s="204"/>
      <c r="K249" s="207"/>
      <c r="L249" s="204"/>
      <c r="M249" s="207"/>
      <c r="N249" s="210"/>
    </row>
    <row r="250" spans="1:14" ht="10.5" customHeight="1">
      <c r="A250" s="205"/>
      <c r="B250" s="204"/>
      <c r="C250" s="1141" t="s">
        <v>389</v>
      </c>
      <c r="D250" s="1141"/>
      <c r="E250" s="1141"/>
      <c r="F250" s="207" t="s">
        <v>390</v>
      </c>
      <c r="G250" s="209">
        <v>0.13</v>
      </c>
      <c r="H250" s="209">
        <v>1.25</v>
      </c>
      <c r="I250" s="254">
        <v>6.5000000000000002E-2</v>
      </c>
      <c r="J250" s="204"/>
      <c r="K250" s="207"/>
      <c r="L250" s="204"/>
      <c r="M250" s="207"/>
      <c r="N250" s="210"/>
    </row>
    <row r="251" spans="1:14" ht="10.5" customHeight="1">
      <c r="A251" s="205"/>
      <c r="B251" s="204"/>
      <c r="C251" s="1150" t="s">
        <v>391</v>
      </c>
      <c r="D251" s="1150"/>
      <c r="E251" s="1150"/>
      <c r="F251" s="212"/>
      <c r="G251" s="212"/>
      <c r="H251" s="212"/>
      <c r="I251" s="212"/>
      <c r="J251" s="213">
        <v>74.98</v>
      </c>
      <c r="K251" s="212"/>
      <c r="L251" s="213">
        <v>35.18</v>
      </c>
      <c r="M251" s="212"/>
      <c r="N251" s="214"/>
    </row>
    <row r="252" spans="1:14" ht="10.5" customHeight="1">
      <c r="A252" s="205"/>
      <c r="B252" s="204"/>
      <c r="C252" s="1141" t="s">
        <v>392</v>
      </c>
      <c r="D252" s="1141"/>
      <c r="E252" s="1141"/>
      <c r="F252" s="207"/>
      <c r="G252" s="207"/>
      <c r="H252" s="207"/>
      <c r="I252" s="207"/>
      <c r="J252" s="204"/>
      <c r="K252" s="207"/>
      <c r="L252" s="208">
        <v>22.92</v>
      </c>
      <c r="M252" s="207"/>
      <c r="N252" s="210"/>
    </row>
    <row r="253" spans="1:14" ht="10.5" customHeight="1">
      <c r="A253" s="205"/>
      <c r="B253" s="204" t="s">
        <v>1671</v>
      </c>
      <c r="C253" s="1141" t="s">
        <v>1672</v>
      </c>
      <c r="D253" s="1141"/>
      <c r="E253" s="1141"/>
      <c r="F253" s="207" t="s">
        <v>395</v>
      </c>
      <c r="G253" s="215">
        <v>121</v>
      </c>
      <c r="H253" s="207"/>
      <c r="I253" s="215">
        <v>121</v>
      </c>
      <c r="J253" s="204"/>
      <c r="K253" s="207"/>
      <c r="L253" s="208">
        <v>27.73</v>
      </c>
      <c r="M253" s="207"/>
      <c r="N253" s="210"/>
    </row>
    <row r="254" spans="1:14" ht="10.5" customHeight="1">
      <c r="A254" s="205"/>
      <c r="B254" s="204" t="s">
        <v>1673</v>
      </c>
      <c r="C254" s="1141" t="s">
        <v>1674</v>
      </c>
      <c r="D254" s="1141"/>
      <c r="E254" s="1141"/>
      <c r="F254" s="207" t="s">
        <v>395</v>
      </c>
      <c r="G254" s="215">
        <v>72</v>
      </c>
      <c r="H254" s="207"/>
      <c r="I254" s="215">
        <v>72</v>
      </c>
      <c r="J254" s="204"/>
      <c r="K254" s="207"/>
      <c r="L254" s="208">
        <v>16.5</v>
      </c>
      <c r="M254" s="207"/>
      <c r="N254" s="210"/>
    </row>
    <row r="255" spans="1:14" ht="10.5" customHeight="1">
      <c r="A255" s="216"/>
      <c r="B255" s="217"/>
      <c r="C255" s="1145" t="s">
        <v>398</v>
      </c>
      <c r="D255" s="1145"/>
      <c r="E255" s="1145"/>
      <c r="F255" s="196"/>
      <c r="G255" s="196"/>
      <c r="H255" s="196"/>
      <c r="I255" s="196"/>
      <c r="J255" s="198"/>
      <c r="K255" s="196"/>
      <c r="L255" s="218">
        <v>79.41</v>
      </c>
      <c r="M255" s="212"/>
      <c r="N255" s="199"/>
    </row>
    <row r="256" spans="1:14" ht="10.5" customHeight="1">
      <c r="A256" s="194" t="s">
        <v>572</v>
      </c>
      <c r="B256" s="195" t="s">
        <v>3117</v>
      </c>
      <c r="C256" s="1145" t="s">
        <v>3118</v>
      </c>
      <c r="D256" s="1145"/>
      <c r="E256" s="1145"/>
      <c r="F256" s="196" t="s">
        <v>960</v>
      </c>
      <c r="G256" s="196"/>
      <c r="H256" s="196"/>
      <c r="I256" s="251">
        <v>4</v>
      </c>
      <c r="J256" s="218">
        <v>301.7</v>
      </c>
      <c r="K256" s="196"/>
      <c r="L256" s="222">
        <v>1206.8</v>
      </c>
      <c r="M256" s="196"/>
      <c r="N256" s="199"/>
    </row>
    <row r="257" spans="1:14" ht="10.5" customHeight="1">
      <c r="A257" s="216"/>
      <c r="B257" s="217"/>
      <c r="C257" s="1141" t="s">
        <v>409</v>
      </c>
      <c r="D257" s="1141"/>
      <c r="E257" s="1141"/>
      <c r="F257" s="1141"/>
      <c r="G257" s="1141"/>
      <c r="H257" s="1141"/>
      <c r="I257" s="1141"/>
      <c r="J257" s="1141"/>
      <c r="K257" s="1141"/>
      <c r="L257" s="1141"/>
      <c r="M257" s="1141"/>
      <c r="N257" s="1146"/>
    </row>
    <row r="258" spans="1:14" ht="10.5" customHeight="1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22">
        <v>1206.8</v>
      </c>
      <c r="M258" s="212"/>
      <c r="N258" s="199"/>
    </row>
    <row r="259" spans="1:14" ht="10.5" customHeight="1">
      <c r="A259" s="194" t="s">
        <v>580</v>
      </c>
      <c r="B259" s="195" t="s">
        <v>3119</v>
      </c>
      <c r="C259" s="1145" t="s">
        <v>3120</v>
      </c>
      <c r="D259" s="1145"/>
      <c r="E259" s="1145"/>
      <c r="F259" s="196" t="s">
        <v>1849</v>
      </c>
      <c r="G259" s="196"/>
      <c r="H259" s="196"/>
      <c r="I259" s="256">
        <v>0.3</v>
      </c>
      <c r="J259" s="198"/>
      <c r="K259" s="196"/>
      <c r="L259" s="198"/>
      <c r="M259" s="196"/>
      <c r="N259" s="199"/>
    </row>
    <row r="260" spans="1:14" ht="10.5" customHeight="1">
      <c r="A260" s="201"/>
      <c r="B260" s="202"/>
      <c r="C260" s="1141" t="s">
        <v>1738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</row>
    <row r="261" spans="1:14" ht="10.5" customHeight="1">
      <c r="A261" s="203"/>
      <c r="B261" s="204" t="s">
        <v>385</v>
      </c>
      <c r="C261" s="1141" t="s">
        <v>386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</row>
    <row r="262" spans="1:14" s="108" customFormat="1" ht="11.25">
      <c r="A262" s="205"/>
      <c r="B262" s="206">
        <v>1</v>
      </c>
      <c r="C262" s="1141" t="s">
        <v>446</v>
      </c>
      <c r="D262" s="1141"/>
      <c r="E262" s="1141"/>
      <c r="F262" s="207"/>
      <c r="G262" s="207"/>
      <c r="H262" s="207"/>
      <c r="I262" s="207"/>
      <c r="J262" s="208">
        <v>87.42</v>
      </c>
      <c r="K262" s="209">
        <v>1.25</v>
      </c>
      <c r="L262" s="208">
        <v>32.78</v>
      </c>
      <c r="M262" s="207"/>
      <c r="N262" s="210"/>
    </row>
    <row r="263" spans="1:14" s="108" customFormat="1" ht="11.25">
      <c r="A263" s="205"/>
      <c r="B263" s="206">
        <v>2</v>
      </c>
      <c r="C263" s="1141" t="s">
        <v>387</v>
      </c>
      <c r="D263" s="1141"/>
      <c r="E263" s="1141"/>
      <c r="F263" s="207"/>
      <c r="G263" s="207"/>
      <c r="H263" s="207"/>
      <c r="I263" s="207"/>
      <c r="J263" s="208">
        <v>9.6999999999999993</v>
      </c>
      <c r="K263" s="209">
        <v>1.25</v>
      </c>
      <c r="L263" s="208">
        <v>3.64</v>
      </c>
      <c r="M263" s="207"/>
      <c r="N263" s="210"/>
    </row>
    <row r="264" spans="1:14" ht="10.5" customHeight="1">
      <c r="A264" s="205"/>
      <c r="B264" s="206">
        <v>3</v>
      </c>
      <c r="C264" s="1141" t="s">
        <v>388</v>
      </c>
      <c r="D264" s="1141"/>
      <c r="E264" s="1141"/>
      <c r="F264" s="207"/>
      <c r="G264" s="207"/>
      <c r="H264" s="207"/>
      <c r="I264" s="207"/>
      <c r="J264" s="208">
        <v>2.5099999999999998</v>
      </c>
      <c r="K264" s="209">
        <v>1.25</v>
      </c>
      <c r="L264" s="208">
        <v>0.94</v>
      </c>
      <c r="M264" s="207"/>
      <c r="N264" s="210"/>
    </row>
    <row r="265" spans="1:14" ht="10.5" customHeight="1">
      <c r="A265" s="205"/>
      <c r="B265" s="206">
        <v>4</v>
      </c>
      <c r="C265" s="1141" t="s">
        <v>447</v>
      </c>
      <c r="D265" s="1141"/>
      <c r="E265" s="1141"/>
      <c r="F265" s="207"/>
      <c r="G265" s="207"/>
      <c r="H265" s="207"/>
      <c r="I265" s="207"/>
      <c r="J265" s="208">
        <v>74.540000000000006</v>
      </c>
      <c r="K265" s="207"/>
      <c r="L265" s="208">
        <v>22.36</v>
      </c>
      <c r="M265" s="207"/>
      <c r="N265" s="210"/>
    </row>
    <row r="266" spans="1:14" s="108" customFormat="1" ht="11.25">
      <c r="A266" s="205"/>
      <c r="B266" s="204"/>
      <c r="C266" s="1141" t="s">
        <v>448</v>
      </c>
      <c r="D266" s="1141"/>
      <c r="E266" s="1141"/>
      <c r="F266" s="207" t="s">
        <v>390</v>
      </c>
      <c r="G266" s="248">
        <v>9.3000000000000007</v>
      </c>
      <c r="H266" s="209">
        <v>1.25</v>
      </c>
      <c r="I266" s="250">
        <v>3.4874999999999998</v>
      </c>
      <c r="J266" s="204"/>
      <c r="K266" s="207"/>
      <c r="L266" s="204"/>
      <c r="M266" s="207"/>
      <c r="N266" s="210"/>
    </row>
    <row r="267" spans="1:14" ht="10.5" customHeight="1">
      <c r="A267" s="205"/>
      <c r="B267" s="204"/>
      <c r="C267" s="1141" t="s">
        <v>389</v>
      </c>
      <c r="D267" s="1141"/>
      <c r="E267" s="1141"/>
      <c r="F267" s="207" t="s">
        <v>390</v>
      </c>
      <c r="G267" s="248">
        <v>0.2</v>
      </c>
      <c r="H267" s="209">
        <v>1.25</v>
      </c>
      <c r="I267" s="254">
        <v>7.4999999999999997E-2</v>
      </c>
      <c r="J267" s="204"/>
      <c r="K267" s="207"/>
      <c r="L267" s="204"/>
      <c r="M267" s="207"/>
      <c r="N267" s="210"/>
    </row>
    <row r="268" spans="1:14" ht="10.5" customHeight="1">
      <c r="A268" s="205"/>
      <c r="B268" s="204"/>
      <c r="C268" s="1150" t="s">
        <v>391</v>
      </c>
      <c r="D268" s="1150"/>
      <c r="E268" s="1150"/>
      <c r="F268" s="212"/>
      <c r="G268" s="212"/>
      <c r="H268" s="212"/>
      <c r="I268" s="212"/>
      <c r="J268" s="213">
        <v>171.66</v>
      </c>
      <c r="K268" s="212"/>
      <c r="L268" s="213">
        <v>58.78</v>
      </c>
      <c r="M268" s="212"/>
      <c r="N268" s="214"/>
    </row>
    <row r="269" spans="1:14" ht="10.5" customHeight="1">
      <c r="A269" s="205"/>
      <c r="B269" s="204"/>
      <c r="C269" s="1141" t="s">
        <v>392</v>
      </c>
      <c r="D269" s="1141"/>
      <c r="E269" s="1141"/>
      <c r="F269" s="207"/>
      <c r="G269" s="207"/>
      <c r="H269" s="207"/>
      <c r="I269" s="207"/>
      <c r="J269" s="204"/>
      <c r="K269" s="207"/>
      <c r="L269" s="208">
        <v>33.72</v>
      </c>
      <c r="M269" s="207"/>
      <c r="N269" s="210"/>
    </row>
    <row r="270" spans="1:14" ht="10.5" customHeight="1">
      <c r="A270" s="205"/>
      <c r="B270" s="204" t="s">
        <v>1671</v>
      </c>
      <c r="C270" s="1141" t="s">
        <v>1672</v>
      </c>
      <c r="D270" s="1141"/>
      <c r="E270" s="1141"/>
      <c r="F270" s="207" t="s">
        <v>395</v>
      </c>
      <c r="G270" s="215">
        <v>121</v>
      </c>
      <c r="H270" s="207"/>
      <c r="I270" s="215">
        <v>121</v>
      </c>
      <c r="J270" s="204"/>
      <c r="K270" s="207"/>
      <c r="L270" s="208">
        <v>40.799999999999997</v>
      </c>
      <c r="M270" s="207"/>
      <c r="N270" s="210"/>
    </row>
    <row r="271" spans="1:14" ht="10.5" customHeight="1">
      <c r="A271" s="205"/>
      <c r="B271" s="204" t="s">
        <v>1673</v>
      </c>
      <c r="C271" s="1141" t="s">
        <v>1674</v>
      </c>
      <c r="D271" s="1141"/>
      <c r="E271" s="1141"/>
      <c r="F271" s="207" t="s">
        <v>395</v>
      </c>
      <c r="G271" s="215">
        <v>72</v>
      </c>
      <c r="H271" s="207"/>
      <c r="I271" s="215">
        <v>72</v>
      </c>
      <c r="J271" s="204"/>
      <c r="K271" s="207"/>
      <c r="L271" s="208">
        <v>24.28</v>
      </c>
      <c r="M271" s="207"/>
      <c r="N271" s="210"/>
    </row>
    <row r="272" spans="1:14" ht="10.5" customHeight="1">
      <c r="A272" s="216"/>
      <c r="B272" s="217"/>
      <c r="C272" s="1145" t="s">
        <v>398</v>
      </c>
      <c r="D272" s="1145"/>
      <c r="E272" s="1145"/>
      <c r="F272" s="196"/>
      <c r="G272" s="196"/>
      <c r="H272" s="196"/>
      <c r="I272" s="196"/>
      <c r="J272" s="198"/>
      <c r="K272" s="196"/>
      <c r="L272" s="218">
        <v>123.86</v>
      </c>
      <c r="M272" s="212"/>
      <c r="N272" s="199"/>
    </row>
    <row r="273" spans="1:14" ht="10.5" customHeight="1">
      <c r="A273" s="194" t="s">
        <v>586</v>
      </c>
      <c r="B273" s="195" t="s">
        <v>3121</v>
      </c>
      <c r="C273" s="1145" t="s">
        <v>3122</v>
      </c>
      <c r="D273" s="1145"/>
      <c r="E273" s="1145"/>
      <c r="F273" s="196" t="s">
        <v>486</v>
      </c>
      <c r="G273" s="196"/>
      <c r="H273" s="196"/>
      <c r="I273" s="251">
        <v>3</v>
      </c>
      <c r="J273" s="218">
        <v>319.26</v>
      </c>
      <c r="K273" s="196"/>
      <c r="L273" s="218">
        <v>957.78</v>
      </c>
      <c r="M273" s="196"/>
      <c r="N273" s="199"/>
    </row>
    <row r="274" spans="1:14" ht="10.5" customHeight="1">
      <c r="A274" s="216"/>
      <c r="B274" s="217"/>
      <c r="C274" s="1141" t="s">
        <v>409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</row>
    <row r="275" spans="1:14" ht="10.5" customHeight="1">
      <c r="A275" s="216"/>
      <c r="B275" s="217"/>
      <c r="C275" s="1145" t="s">
        <v>398</v>
      </c>
      <c r="D275" s="1145"/>
      <c r="E275" s="1145"/>
      <c r="F275" s="196"/>
      <c r="G275" s="196"/>
      <c r="H275" s="196"/>
      <c r="I275" s="196"/>
      <c r="J275" s="198"/>
      <c r="K275" s="196"/>
      <c r="L275" s="218">
        <v>957.78</v>
      </c>
      <c r="M275" s="212"/>
      <c r="N275" s="199"/>
    </row>
    <row r="276" spans="1:14" ht="10.5" customHeight="1">
      <c r="A276" s="194" t="s">
        <v>594</v>
      </c>
      <c r="B276" s="195" t="s">
        <v>3094</v>
      </c>
      <c r="C276" s="1145" t="s">
        <v>3095</v>
      </c>
      <c r="D276" s="1145"/>
      <c r="E276" s="1145"/>
      <c r="F276" s="196" t="s">
        <v>486</v>
      </c>
      <c r="G276" s="196"/>
      <c r="H276" s="196"/>
      <c r="I276" s="251">
        <v>3</v>
      </c>
      <c r="J276" s="218">
        <v>703.21</v>
      </c>
      <c r="K276" s="196"/>
      <c r="L276" s="222">
        <v>2109.63</v>
      </c>
      <c r="M276" s="196"/>
      <c r="N276" s="199"/>
    </row>
    <row r="277" spans="1:14" ht="10.5" customHeight="1">
      <c r="A277" s="216"/>
      <c r="B277" s="217"/>
      <c r="C277" s="1141" t="s">
        <v>409</v>
      </c>
      <c r="D277" s="1141"/>
      <c r="E277" s="1141"/>
      <c r="F277" s="1141"/>
      <c r="G277" s="1141"/>
      <c r="H277" s="1141"/>
      <c r="I277" s="1141"/>
      <c r="J277" s="1141"/>
      <c r="K277" s="1141"/>
      <c r="L277" s="1141"/>
      <c r="M277" s="1141"/>
      <c r="N277" s="1146"/>
    </row>
    <row r="278" spans="1:14" ht="10.5" customHeight="1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22">
        <v>2109.63</v>
      </c>
      <c r="M278" s="212"/>
      <c r="N278" s="199"/>
    </row>
    <row r="279" spans="1:14" ht="10.5" customHeight="1">
      <c r="A279" s="224"/>
      <c r="B279" s="217"/>
      <c r="C279" s="217"/>
      <c r="D279" s="217"/>
      <c r="E279" s="217"/>
      <c r="F279" s="225"/>
      <c r="G279" s="225"/>
      <c r="H279" s="225"/>
      <c r="I279" s="225"/>
      <c r="J279" s="226"/>
      <c r="K279" s="225"/>
      <c r="L279" s="226"/>
      <c r="M279" s="207"/>
      <c r="N279" s="226"/>
    </row>
    <row r="280" spans="1:14" ht="10.5" customHeight="1">
      <c r="A280" s="227"/>
      <c r="B280" s="198"/>
      <c r="C280" s="1145" t="s">
        <v>1860</v>
      </c>
      <c r="D280" s="1145"/>
      <c r="E280" s="1145"/>
      <c r="F280" s="1145"/>
      <c r="G280" s="1145"/>
      <c r="H280" s="1145"/>
      <c r="I280" s="1145"/>
      <c r="J280" s="1145"/>
      <c r="K280" s="1145"/>
      <c r="L280" s="228"/>
      <c r="M280" s="229"/>
      <c r="N280" s="230"/>
    </row>
    <row r="281" spans="1:14" ht="10.5" customHeight="1">
      <c r="A281" s="231"/>
      <c r="B281" s="204"/>
      <c r="C281" s="1141" t="s">
        <v>416</v>
      </c>
      <c r="D281" s="1141"/>
      <c r="E281" s="1141"/>
      <c r="F281" s="1141"/>
      <c r="G281" s="1141"/>
      <c r="H281" s="1141"/>
      <c r="I281" s="1141"/>
      <c r="J281" s="1141"/>
      <c r="K281" s="1141"/>
      <c r="L281" s="232">
        <v>41837.410000000003</v>
      </c>
      <c r="M281" s="233"/>
      <c r="N281" s="234"/>
    </row>
    <row r="282" spans="1:14" ht="10.5" customHeight="1">
      <c r="A282" s="231"/>
      <c r="B282" s="204"/>
      <c r="C282" s="1141" t="s">
        <v>417</v>
      </c>
      <c r="D282" s="1141"/>
      <c r="E282" s="1141"/>
      <c r="F282" s="1141"/>
      <c r="G282" s="1141"/>
      <c r="H282" s="1141"/>
      <c r="I282" s="1141"/>
      <c r="J282" s="1141"/>
      <c r="K282" s="1141"/>
      <c r="L282" s="236"/>
      <c r="M282" s="233"/>
      <c r="N282" s="234"/>
    </row>
    <row r="283" spans="1:14" s="108" customFormat="1" ht="11.25">
      <c r="A283" s="231"/>
      <c r="B283" s="204"/>
      <c r="C283" s="1141" t="s">
        <v>488</v>
      </c>
      <c r="D283" s="1141"/>
      <c r="E283" s="1141"/>
      <c r="F283" s="1141"/>
      <c r="G283" s="1141"/>
      <c r="H283" s="1141"/>
      <c r="I283" s="1141"/>
      <c r="J283" s="1141"/>
      <c r="K283" s="1141"/>
      <c r="L283" s="232">
        <v>1348.59</v>
      </c>
      <c r="M283" s="233"/>
      <c r="N283" s="234"/>
    </row>
    <row r="284" spans="1:14" s="108" customFormat="1" ht="11.25">
      <c r="A284" s="231"/>
      <c r="B284" s="204"/>
      <c r="C284" s="1141" t="s">
        <v>418</v>
      </c>
      <c r="D284" s="1141"/>
      <c r="E284" s="1141"/>
      <c r="F284" s="1141"/>
      <c r="G284" s="1141"/>
      <c r="H284" s="1141"/>
      <c r="I284" s="1141"/>
      <c r="J284" s="1141"/>
      <c r="K284" s="1141"/>
      <c r="L284" s="257">
        <v>351.97</v>
      </c>
      <c r="M284" s="233"/>
      <c r="N284" s="234"/>
    </row>
    <row r="285" spans="1:14" ht="10.5" customHeight="1">
      <c r="A285" s="231"/>
      <c r="B285" s="204"/>
      <c r="C285" s="1141" t="s">
        <v>419</v>
      </c>
      <c r="D285" s="1141"/>
      <c r="E285" s="1141"/>
      <c r="F285" s="1141"/>
      <c r="G285" s="1141"/>
      <c r="H285" s="1141"/>
      <c r="I285" s="1141"/>
      <c r="J285" s="1141"/>
      <c r="K285" s="1141"/>
      <c r="L285" s="257">
        <v>66.28</v>
      </c>
      <c r="M285" s="233"/>
      <c r="N285" s="234"/>
    </row>
    <row r="286" spans="1:14" ht="10.5" customHeight="1">
      <c r="A286" s="231"/>
      <c r="B286" s="204"/>
      <c r="C286" s="1141" t="s">
        <v>420</v>
      </c>
      <c r="D286" s="1141"/>
      <c r="E286" s="1141"/>
      <c r="F286" s="1141"/>
      <c r="G286" s="1141"/>
      <c r="H286" s="1141"/>
      <c r="I286" s="1141"/>
      <c r="J286" s="1141"/>
      <c r="K286" s="1141"/>
      <c r="L286" s="232">
        <v>40136.85</v>
      </c>
      <c r="M286" s="233"/>
      <c r="N286" s="234"/>
    </row>
    <row r="287" spans="1:14" ht="10.5" customHeight="1">
      <c r="A287" s="231"/>
      <c r="B287" s="204"/>
      <c r="C287" s="1141" t="s">
        <v>421</v>
      </c>
      <c r="D287" s="1141"/>
      <c r="E287" s="1141"/>
      <c r="F287" s="1141"/>
      <c r="G287" s="1141"/>
      <c r="H287" s="1141"/>
      <c r="I287" s="1141"/>
      <c r="J287" s="1141"/>
      <c r="K287" s="1141"/>
      <c r="L287" s="232">
        <v>44567.9</v>
      </c>
      <c r="M287" s="233"/>
      <c r="N287" s="234"/>
    </row>
    <row r="288" spans="1:14" ht="10.5" customHeight="1">
      <c r="A288" s="231"/>
      <c r="B288" s="204"/>
      <c r="C288" s="1141" t="s">
        <v>417</v>
      </c>
      <c r="D288" s="1141"/>
      <c r="E288" s="1141"/>
      <c r="F288" s="1141"/>
      <c r="G288" s="1141"/>
      <c r="H288" s="1141"/>
      <c r="I288" s="1141"/>
      <c r="J288" s="1141"/>
      <c r="K288" s="1141"/>
      <c r="L288" s="236"/>
      <c r="M288" s="233"/>
      <c r="N288" s="234"/>
    </row>
    <row r="289" spans="1:14" ht="10.5" customHeight="1">
      <c r="A289" s="231"/>
      <c r="B289" s="204"/>
      <c r="C289" s="1141" t="s">
        <v>489</v>
      </c>
      <c r="D289" s="1141"/>
      <c r="E289" s="1141"/>
      <c r="F289" s="1141"/>
      <c r="G289" s="1141"/>
      <c r="H289" s="1141"/>
      <c r="I289" s="1141"/>
      <c r="J289" s="1141"/>
      <c r="K289" s="1141"/>
      <c r="L289" s="232">
        <v>1348.59</v>
      </c>
      <c r="M289" s="233"/>
      <c r="N289" s="234"/>
    </row>
    <row r="290" spans="1:14" ht="10.5" customHeight="1">
      <c r="A290" s="231"/>
      <c r="B290" s="204"/>
      <c r="C290" s="1141" t="s">
        <v>490</v>
      </c>
      <c r="D290" s="1141"/>
      <c r="E290" s="1141"/>
      <c r="F290" s="1141"/>
      <c r="G290" s="1141"/>
      <c r="H290" s="1141"/>
      <c r="I290" s="1141"/>
      <c r="J290" s="1141"/>
      <c r="K290" s="1141"/>
      <c r="L290" s="257">
        <v>351.97</v>
      </c>
      <c r="M290" s="233"/>
      <c r="N290" s="234"/>
    </row>
    <row r="291" spans="1:14" ht="10.5" customHeight="1">
      <c r="A291" s="231"/>
      <c r="B291" s="204"/>
      <c r="C291" s="1141" t="s">
        <v>491</v>
      </c>
      <c r="D291" s="1141"/>
      <c r="E291" s="1141"/>
      <c r="F291" s="1141"/>
      <c r="G291" s="1141"/>
      <c r="H291" s="1141"/>
      <c r="I291" s="1141"/>
      <c r="J291" s="1141"/>
      <c r="K291" s="1141"/>
      <c r="L291" s="257">
        <v>66.28</v>
      </c>
      <c r="M291" s="233"/>
      <c r="N291" s="234"/>
    </row>
    <row r="292" spans="1:14" ht="10.5" customHeight="1">
      <c r="A292" s="231"/>
      <c r="B292" s="204"/>
      <c r="C292" s="1141" t="s">
        <v>492</v>
      </c>
      <c r="D292" s="1141"/>
      <c r="E292" s="1141"/>
      <c r="F292" s="1141"/>
      <c r="G292" s="1141"/>
      <c r="H292" s="1141"/>
      <c r="I292" s="1141"/>
      <c r="J292" s="1141"/>
      <c r="K292" s="1141"/>
      <c r="L292" s="232">
        <v>40136.85</v>
      </c>
      <c r="M292" s="233"/>
      <c r="N292" s="234"/>
    </row>
    <row r="293" spans="1:14" ht="10.5" customHeight="1">
      <c r="A293" s="231"/>
      <c r="B293" s="204"/>
      <c r="C293" s="1141" t="s">
        <v>493</v>
      </c>
      <c r="D293" s="1141"/>
      <c r="E293" s="1141"/>
      <c r="F293" s="1141"/>
      <c r="G293" s="1141"/>
      <c r="H293" s="1141"/>
      <c r="I293" s="1141"/>
      <c r="J293" s="1141"/>
      <c r="K293" s="1141"/>
      <c r="L293" s="232">
        <v>1711.87</v>
      </c>
      <c r="M293" s="233"/>
      <c r="N293" s="234"/>
    </row>
    <row r="294" spans="1:14" ht="10.5" customHeight="1">
      <c r="A294" s="231"/>
      <c r="B294" s="204"/>
      <c r="C294" s="1141" t="s">
        <v>494</v>
      </c>
      <c r="D294" s="1141"/>
      <c r="E294" s="1141"/>
      <c r="F294" s="1141"/>
      <c r="G294" s="1141"/>
      <c r="H294" s="1141"/>
      <c r="I294" s="1141"/>
      <c r="J294" s="1141"/>
      <c r="K294" s="1141"/>
      <c r="L294" s="232">
        <v>1018.62</v>
      </c>
      <c r="M294" s="233"/>
      <c r="N294" s="234"/>
    </row>
    <row r="295" spans="1:14" ht="10.5" customHeight="1">
      <c r="A295" s="231"/>
      <c r="B295" s="204"/>
      <c r="C295" s="1141" t="s">
        <v>431</v>
      </c>
      <c r="D295" s="1141"/>
      <c r="E295" s="1141"/>
      <c r="F295" s="1141"/>
      <c r="G295" s="1141"/>
      <c r="H295" s="1141"/>
      <c r="I295" s="1141"/>
      <c r="J295" s="1141"/>
      <c r="K295" s="1141"/>
      <c r="L295" s="232">
        <v>1414.87</v>
      </c>
      <c r="M295" s="233"/>
      <c r="N295" s="234"/>
    </row>
    <row r="296" spans="1:14" s="108" customFormat="1" ht="11.25">
      <c r="A296" s="231"/>
      <c r="B296" s="204"/>
      <c r="C296" s="1141" t="s">
        <v>432</v>
      </c>
      <c r="D296" s="1141"/>
      <c r="E296" s="1141"/>
      <c r="F296" s="1141"/>
      <c r="G296" s="1141"/>
      <c r="H296" s="1141"/>
      <c r="I296" s="1141"/>
      <c r="J296" s="1141"/>
      <c r="K296" s="1141"/>
      <c r="L296" s="232">
        <v>1711.87</v>
      </c>
      <c r="M296" s="233"/>
      <c r="N296" s="234"/>
    </row>
    <row r="297" spans="1:14" ht="10.5" customHeight="1">
      <c r="A297" s="231"/>
      <c r="B297" s="204"/>
      <c r="C297" s="1141" t="s">
        <v>433</v>
      </c>
      <c r="D297" s="1141"/>
      <c r="E297" s="1141"/>
      <c r="F297" s="1141"/>
      <c r="G297" s="1141"/>
      <c r="H297" s="1141"/>
      <c r="I297" s="1141"/>
      <c r="J297" s="1141"/>
      <c r="K297" s="1141"/>
      <c r="L297" s="232">
        <v>1018.62</v>
      </c>
      <c r="M297" s="233"/>
      <c r="N297" s="234"/>
    </row>
    <row r="298" spans="1:14" ht="10.5" customHeight="1">
      <c r="A298" s="231"/>
      <c r="B298" s="226"/>
      <c r="C298" s="1142" t="s">
        <v>1861</v>
      </c>
      <c r="D298" s="1142"/>
      <c r="E298" s="1142"/>
      <c r="F298" s="1142"/>
      <c r="G298" s="1142"/>
      <c r="H298" s="1142"/>
      <c r="I298" s="1142"/>
      <c r="J298" s="1142"/>
      <c r="K298" s="1142"/>
      <c r="L298" s="239">
        <v>44567.9</v>
      </c>
      <c r="M298" s="240"/>
      <c r="N298" s="253"/>
    </row>
    <row r="299" spans="1:14" ht="10.5" customHeight="1">
      <c r="A299" s="1089" t="s">
        <v>1310</v>
      </c>
      <c r="B299" s="1090"/>
      <c r="C299" s="1090"/>
      <c r="D299" s="1090"/>
      <c r="E299" s="1090"/>
      <c r="F299" s="1090"/>
      <c r="G299" s="1090"/>
      <c r="H299" s="1090"/>
      <c r="I299" s="1090"/>
      <c r="J299" s="1090"/>
      <c r="K299" s="1090"/>
      <c r="L299" s="1090"/>
      <c r="M299" s="1090"/>
      <c r="N299" s="1095"/>
    </row>
    <row r="300" spans="1:14" ht="10.5" customHeight="1">
      <c r="A300" s="1147" t="s">
        <v>1862</v>
      </c>
      <c r="B300" s="1148"/>
      <c r="C300" s="1148"/>
      <c r="D300" s="1148"/>
      <c r="E300" s="1148"/>
      <c r="F300" s="1148"/>
      <c r="G300" s="1148"/>
      <c r="H300" s="1148"/>
      <c r="I300" s="1148"/>
      <c r="J300" s="1148"/>
      <c r="K300" s="1148"/>
      <c r="L300" s="1148"/>
      <c r="M300" s="1148"/>
      <c r="N300" s="1149"/>
    </row>
    <row r="301" spans="1:14" ht="10.5" customHeight="1">
      <c r="A301" s="194" t="s">
        <v>597</v>
      </c>
      <c r="B301" s="195" t="s">
        <v>745</v>
      </c>
      <c r="C301" s="1145" t="s">
        <v>746</v>
      </c>
      <c r="D301" s="1145"/>
      <c r="E301" s="1145"/>
      <c r="F301" s="196" t="s">
        <v>414</v>
      </c>
      <c r="G301" s="196"/>
      <c r="H301" s="196"/>
      <c r="I301" s="223">
        <v>0.224</v>
      </c>
      <c r="J301" s="218">
        <v>64.680000000000007</v>
      </c>
      <c r="K301" s="196"/>
      <c r="L301" s="218">
        <v>14.49</v>
      </c>
      <c r="M301" s="196"/>
      <c r="N301" s="199"/>
    </row>
    <row r="302" spans="1:14" ht="10.5" customHeight="1">
      <c r="A302" s="216"/>
      <c r="B302" s="217"/>
      <c r="C302" s="1141" t="s">
        <v>747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</row>
    <row r="303" spans="1:14" ht="10.5" customHeight="1">
      <c r="A303" s="201"/>
      <c r="B303" s="202"/>
      <c r="C303" s="1141" t="s">
        <v>3123</v>
      </c>
      <c r="D303" s="1141"/>
      <c r="E303" s="1141"/>
      <c r="F303" s="1141"/>
      <c r="G303" s="1141"/>
      <c r="H303" s="1141"/>
      <c r="I303" s="1141"/>
      <c r="J303" s="1141"/>
      <c r="K303" s="1141"/>
      <c r="L303" s="1141"/>
      <c r="M303" s="1141"/>
      <c r="N303" s="1146"/>
    </row>
    <row r="304" spans="1:14" ht="10.5" customHeight="1">
      <c r="A304" s="216"/>
      <c r="B304" s="217"/>
      <c r="C304" s="1145" t="s">
        <v>398</v>
      </c>
      <c r="D304" s="1145"/>
      <c r="E304" s="1145"/>
      <c r="F304" s="196"/>
      <c r="G304" s="196"/>
      <c r="H304" s="196"/>
      <c r="I304" s="196"/>
      <c r="J304" s="198"/>
      <c r="K304" s="196"/>
      <c r="L304" s="218">
        <v>14.49</v>
      </c>
      <c r="M304" s="212"/>
      <c r="N304" s="199"/>
    </row>
    <row r="305" spans="1:14" ht="10.5" customHeight="1">
      <c r="A305" s="194" t="s">
        <v>600</v>
      </c>
      <c r="B305" s="195" t="s">
        <v>750</v>
      </c>
      <c r="C305" s="1145" t="s">
        <v>751</v>
      </c>
      <c r="D305" s="1145"/>
      <c r="E305" s="1145"/>
      <c r="F305" s="196" t="s">
        <v>414</v>
      </c>
      <c r="G305" s="196"/>
      <c r="H305" s="196"/>
      <c r="I305" s="223">
        <v>0.60699999999999998</v>
      </c>
      <c r="J305" s="218">
        <v>76.09</v>
      </c>
      <c r="K305" s="196"/>
      <c r="L305" s="218">
        <v>46.19</v>
      </c>
      <c r="M305" s="196"/>
      <c r="N305" s="199"/>
    </row>
    <row r="306" spans="1:14" ht="10.5" customHeight="1">
      <c r="A306" s="216"/>
      <c r="B306" s="217"/>
      <c r="C306" s="1141" t="s">
        <v>747</v>
      </c>
      <c r="D306" s="1141"/>
      <c r="E306" s="1141"/>
      <c r="F306" s="1141"/>
      <c r="G306" s="1141"/>
      <c r="H306" s="1141"/>
      <c r="I306" s="1141"/>
      <c r="J306" s="1141"/>
      <c r="K306" s="1141"/>
      <c r="L306" s="1141"/>
      <c r="M306" s="1141"/>
      <c r="N306" s="1146"/>
    </row>
    <row r="307" spans="1:14" ht="10.5" customHeight="1">
      <c r="A307" s="216"/>
      <c r="B307" s="217"/>
      <c r="C307" s="1145" t="s">
        <v>398</v>
      </c>
      <c r="D307" s="1145"/>
      <c r="E307" s="1145"/>
      <c r="F307" s="196"/>
      <c r="G307" s="196"/>
      <c r="H307" s="196"/>
      <c r="I307" s="196"/>
      <c r="J307" s="198"/>
      <c r="K307" s="196"/>
      <c r="L307" s="218">
        <v>46.19</v>
      </c>
      <c r="M307" s="212"/>
      <c r="N307" s="199"/>
    </row>
    <row r="308" spans="1:14" ht="10.5" customHeight="1">
      <c r="A308" s="194" t="s">
        <v>607</v>
      </c>
      <c r="B308" s="195" t="s">
        <v>753</v>
      </c>
      <c r="C308" s="1145" t="s">
        <v>754</v>
      </c>
      <c r="D308" s="1145"/>
      <c r="E308" s="1145"/>
      <c r="F308" s="196" t="s">
        <v>414</v>
      </c>
      <c r="G308" s="196"/>
      <c r="H308" s="196"/>
      <c r="I308" s="247">
        <v>0.06</v>
      </c>
      <c r="J308" s="218">
        <v>106.91</v>
      </c>
      <c r="K308" s="196"/>
      <c r="L308" s="218">
        <v>6.41</v>
      </c>
      <c r="M308" s="196"/>
      <c r="N308" s="199"/>
    </row>
    <row r="309" spans="1:14" ht="10.5" customHeight="1">
      <c r="A309" s="216"/>
      <c r="B309" s="217"/>
      <c r="C309" s="1141" t="s">
        <v>747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</row>
    <row r="310" spans="1:14" s="108" customFormat="1" ht="11.25">
      <c r="A310" s="216"/>
      <c r="B310" s="217"/>
      <c r="C310" s="1145" t="s">
        <v>398</v>
      </c>
      <c r="D310" s="1145"/>
      <c r="E310" s="1145"/>
      <c r="F310" s="196"/>
      <c r="G310" s="196"/>
      <c r="H310" s="196"/>
      <c r="I310" s="196"/>
      <c r="J310" s="198"/>
      <c r="K310" s="196"/>
      <c r="L310" s="218">
        <v>6.41</v>
      </c>
      <c r="M310" s="212"/>
      <c r="N310" s="199"/>
    </row>
    <row r="311" spans="1:14" ht="10.5" customHeight="1">
      <c r="A311" s="1147" t="s">
        <v>1811</v>
      </c>
      <c r="B311" s="1148"/>
      <c r="C311" s="1148"/>
      <c r="D311" s="1148"/>
      <c r="E311" s="1148"/>
      <c r="F311" s="1148"/>
      <c r="G311" s="1148"/>
      <c r="H311" s="1148"/>
      <c r="I311" s="1148"/>
      <c r="J311" s="1148"/>
      <c r="K311" s="1148"/>
      <c r="L311" s="1148"/>
      <c r="M311" s="1148"/>
      <c r="N311" s="1149"/>
    </row>
    <row r="312" spans="1:14" ht="10.5" customHeight="1">
      <c r="A312" s="194" t="s">
        <v>615</v>
      </c>
      <c r="B312" s="195" t="s">
        <v>760</v>
      </c>
      <c r="C312" s="1145" t="s">
        <v>761</v>
      </c>
      <c r="D312" s="1145"/>
      <c r="E312" s="1145"/>
      <c r="F312" s="196" t="s">
        <v>414</v>
      </c>
      <c r="G312" s="196"/>
      <c r="H312" s="196"/>
      <c r="I312" s="223">
        <v>0.123</v>
      </c>
      <c r="J312" s="218">
        <v>38.729999999999997</v>
      </c>
      <c r="K312" s="196"/>
      <c r="L312" s="218">
        <v>4.76</v>
      </c>
      <c r="M312" s="196"/>
      <c r="N312" s="199"/>
    </row>
    <row r="313" spans="1:14" ht="10.5" customHeight="1">
      <c r="A313" s="216"/>
      <c r="B313" s="217"/>
      <c r="C313" s="1141" t="s">
        <v>747</v>
      </c>
      <c r="D313" s="1141"/>
      <c r="E313" s="1141"/>
      <c r="F313" s="1141"/>
      <c r="G313" s="1141"/>
      <c r="H313" s="1141"/>
      <c r="I313" s="1141"/>
      <c r="J313" s="1141"/>
      <c r="K313" s="1141"/>
      <c r="L313" s="1141"/>
      <c r="M313" s="1141"/>
      <c r="N313" s="1146"/>
    </row>
    <row r="314" spans="1:14" ht="10.5" customHeight="1">
      <c r="A314" s="201"/>
      <c r="B314" s="202"/>
      <c r="C314" s="1141" t="s">
        <v>3124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</row>
    <row r="315" spans="1:14" ht="10.5" customHeight="1">
      <c r="A315" s="216"/>
      <c r="B315" s="217"/>
      <c r="C315" s="1145" t="s">
        <v>398</v>
      </c>
      <c r="D315" s="1145"/>
      <c r="E315" s="1145"/>
      <c r="F315" s="196"/>
      <c r="G315" s="196"/>
      <c r="H315" s="196"/>
      <c r="I315" s="196"/>
      <c r="J315" s="198"/>
      <c r="K315" s="196"/>
      <c r="L315" s="218">
        <v>4.76</v>
      </c>
      <c r="M315" s="212"/>
      <c r="N315" s="199"/>
    </row>
    <row r="316" spans="1:14" ht="10.5" customHeight="1">
      <c r="A316" s="194" t="s">
        <v>616</v>
      </c>
      <c r="B316" s="195" t="s">
        <v>764</v>
      </c>
      <c r="C316" s="1145" t="s">
        <v>765</v>
      </c>
      <c r="D316" s="1145"/>
      <c r="E316" s="1145"/>
      <c r="F316" s="196" t="s">
        <v>414</v>
      </c>
      <c r="G316" s="196"/>
      <c r="H316" s="196"/>
      <c r="I316" s="223">
        <v>0.123</v>
      </c>
      <c r="J316" s="218">
        <v>0.59</v>
      </c>
      <c r="K316" s="251">
        <v>26</v>
      </c>
      <c r="L316" s="218">
        <v>1.89</v>
      </c>
      <c r="M316" s="196"/>
      <c r="N316" s="199"/>
    </row>
    <row r="317" spans="1:14" ht="10.5" customHeight="1">
      <c r="A317" s="216"/>
      <c r="B317" s="217"/>
      <c r="C317" s="1141" t="s">
        <v>747</v>
      </c>
      <c r="D317" s="1141"/>
      <c r="E317" s="1141"/>
      <c r="F317" s="1141"/>
      <c r="G317" s="1141"/>
      <c r="H317" s="1141"/>
      <c r="I317" s="1141"/>
      <c r="J317" s="1141"/>
      <c r="K317" s="1141"/>
      <c r="L317" s="1141"/>
      <c r="M317" s="1141"/>
      <c r="N317" s="1146"/>
    </row>
    <row r="318" spans="1:14" ht="10.5" customHeight="1">
      <c r="A318" s="201"/>
      <c r="B318" s="202"/>
      <c r="C318" s="1141" t="s">
        <v>3124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</row>
    <row r="319" spans="1:14" ht="10.5" customHeight="1">
      <c r="A319" s="203"/>
      <c r="B319" s="204"/>
      <c r="C319" s="1141" t="s">
        <v>766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</row>
    <row r="320" spans="1:14" ht="10.5" customHeight="1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18">
        <v>1.89</v>
      </c>
      <c r="M320" s="212"/>
      <c r="N320" s="199"/>
    </row>
    <row r="321" spans="1:14" ht="10.5" customHeight="1">
      <c r="A321" s="224"/>
      <c r="B321" s="217"/>
      <c r="C321" s="217"/>
      <c r="D321" s="217"/>
      <c r="E321" s="217"/>
      <c r="F321" s="225"/>
      <c r="G321" s="225"/>
      <c r="H321" s="225"/>
      <c r="I321" s="225"/>
      <c r="J321" s="226"/>
      <c r="K321" s="225"/>
      <c r="L321" s="226"/>
      <c r="M321" s="207"/>
      <c r="N321" s="226"/>
    </row>
    <row r="322" spans="1:14" ht="10.5" customHeight="1">
      <c r="A322" s="227"/>
      <c r="B322" s="198"/>
      <c r="C322" s="1145" t="s">
        <v>1311</v>
      </c>
      <c r="D322" s="1145"/>
      <c r="E322" s="1145"/>
      <c r="F322" s="1145"/>
      <c r="G322" s="1145"/>
      <c r="H322" s="1145"/>
      <c r="I322" s="1145"/>
      <c r="J322" s="1145"/>
      <c r="K322" s="1145"/>
      <c r="L322" s="228"/>
      <c r="M322" s="229"/>
      <c r="N322" s="230"/>
    </row>
    <row r="323" spans="1:14" ht="10.5" customHeight="1">
      <c r="A323" s="231"/>
      <c r="B323" s="204"/>
      <c r="C323" s="1141" t="s">
        <v>416</v>
      </c>
      <c r="D323" s="1141"/>
      <c r="E323" s="1141"/>
      <c r="F323" s="1141"/>
      <c r="G323" s="1141"/>
      <c r="H323" s="1141"/>
      <c r="I323" s="1141"/>
      <c r="J323" s="1141"/>
      <c r="K323" s="1141"/>
      <c r="L323" s="257">
        <v>73.739999999999995</v>
      </c>
      <c r="M323" s="233"/>
      <c r="N323" s="234"/>
    </row>
    <row r="324" spans="1:14" ht="10.5" customHeight="1">
      <c r="A324" s="231"/>
      <c r="B324" s="204"/>
      <c r="C324" s="1141" t="s">
        <v>417</v>
      </c>
      <c r="D324" s="1141"/>
      <c r="E324" s="1141"/>
      <c r="F324" s="1141"/>
      <c r="G324" s="1141"/>
      <c r="H324" s="1141"/>
      <c r="I324" s="1141"/>
      <c r="J324" s="1141"/>
      <c r="K324" s="1141"/>
      <c r="L324" s="236"/>
      <c r="M324" s="233"/>
      <c r="N324" s="234"/>
    </row>
    <row r="325" spans="1:14" ht="10.5" customHeight="1">
      <c r="A325" s="231"/>
      <c r="B325" s="204"/>
      <c r="C325" s="1141" t="s">
        <v>420</v>
      </c>
      <c r="D325" s="1141"/>
      <c r="E325" s="1141"/>
      <c r="F325" s="1141"/>
      <c r="G325" s="1141"/>
      <c r="H325" s="1141"/>
      <c r="I325" s="1141"/>
      <c r="J325" s="1141"/>
      <c r="K325" s="1141"/>
      <c r="L325" s="257">
        <v>73.739999999999995</v>
      </c>
      <c r="M325" s="233"/>
      <c r="N325" s="234"/>
    </row>
    <row r="326" spans="1:14" ht="10.5" customHeight="1">
      <c r="A326" s="231"/>
      <c r="B326" s="204"/>
      <c r="C326" s="1141" t="s">
        <v>421</v>
      </c>
      <c r="D326" s="1141"/>
      <c r="E326" s="1141"/>
      <c r="F326" s="1141"/>
      <c r="G326" s="1141"/>
      <c r="H326" s="1141"/>
      <c r="I326" s="1141"/>
      <c r="J326" s="1141"/>
      <c r="K326" s="1141"/>
      <c r="L326" s="257">
        <v>73.739999999999995</v>
      </c>
      <c r="M326" s="233"/>
      <c r="N326" s="234"/>
    </row>
    <row r="327" spans="1:14" ht="10.5" customHeight="1">
      <c r="A327" s="231"/>
      <c r="B327" s="204"/>
      <c r="C327" s="1141" t="s">
        <v>417</v>
      </c>
      <c r="D327" s="1141"/>
      <c r="E327" s="1141"/>
      <c r="F327" s="1141"/>
      <c r="G327" s="1141"/>
      <c r="H327" s="1141"/>
      <c r="I327" s="1141"/>
      <c r="J327" s="1141"/>
      <c r="K327" s="1141"/>
      <c r="L327" s="236"/>
      <c r="M327" s="233"/>
      <c r="N327" s="234"/>
    </row>
    <row r="328" spans="1:14" ht="10.5" customHeight="1">
      <c r="A328" s="231"/>
      <c r="B328" s="204"/>
      <c r="C328" s="1141" t="s">
        <v>492</v>
      </c>
      <c r="D328" s="1141"/>
      <c r="E328" s="1141"/>
      <c r="F328" s="1141"/>
      <c r="G328" s="1141"/>
      <c r="H328" s="1141"/>
      <c r="I328" s="1141"/>
      <c r="J328" s="1141"/>
      <c r="K328" s="1141"/>
      <c r="L328" s="257">
        <v>73.739999999999995</v>
      </c>
      <c r="M328" s="233"/>
      <c r="N328" s="234"/>
    </row>
    <row r="329" spans="1:14" ht="10.5" customHeight="1">
      <c r="A329" s="231"/>
      <c r="B329" s="226"/>
      <c r="C329" s="1142" t="s">
        <v>1312</v>
      </c>
      <c r="D329" s="1142"/>
      <c r="E329" s="1142"/>
      <c r="F329" s="1142"/>
      <c r="G329" s="1142"/>
      <c r="H329" s="1142"/>
      <c r="I329" s="1142"/>
      <c r="J329" s="1142"/>
      <c r="K329" s="1142"/>
      <c r="L329" s="258">
        <v>73.739999999999995</v>
      </c>
      <c r="M329" s="240"/>
      <c r="N329" s="253"/>
    </row>
    <row r="330" spans="1:14" ht="10.5" customHeight="1"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14" ht="10.5" customHeight="1">
      <c r="A331" s="227"/>
      <c r="B331" s="198"/>
      <c r="C331" s="1145" t="s">
        <v>415</v>
      </c>
      <c r="D331" s="1145"/>
      <c r="E331" s="1145"/>
      <c r="F331" s="1145"/>
      <c r="G331" s="1145"/>
      <c r="H331" s="1145"/>
      <c r="I331" s="1145"/>
      <c r="J331" s="1145"/>
      <c r="K331" s="1145"/>
      <c r="L331" s="228"/>
      <c r="M331" s="229"/>
      <c r="N331" s="230"/>
    </row>
    <row r="332" spans="1:14" ht="10.5" customHeight="1">
      <c r="A332" s="231"/>
      <c r="B332" s="204"/>
      <c r="C332" s="1141" t="s">
        <v>416</v>
      </c>
      <c r="D332" s="1141"/>
      <c r="E332" s="1141"/>
      <c r="F332" s="1141"/>
      <c r="G332" s="1141"/>
      <c r="H332" s="1141"/>
      <c r="I332" s="1141"/>
      <c r="J332" s="1141"/>
      <c r="K332" s="1141"/>
      <c r="L332" s="232">
        <v>41911.15</v>
      </c>
      <c r="M332" s="233"/>
      <c r="N332" s="234"/>
    </row>
    <row r="333" spans="1:14" ht="10.5" customHeight="1">
      <c r="A333" s="231"/>
      <c r="B333" s="204"/>
      <c r="C333" s="1141" t="s">
        <v>417</v>
      </c>
      <c r="D333" s="1141"/>
      <c r="E333" s="1141"/>
      <c r="F333" s="1141"/>
      <c r="G333" s="1141"/>
      <c r="H333" s="1141"/>
      <c r="I333" s="1141"/>
      <c r="J333" s="1141"/>
      <c r="K333" s="1141"/>
      <c r="L333" s="236"/>
      <c r="M333" s="233"/>
      <c r="N333" s="234"/>
    </row>
    <row r="334" spans="1:14" ht="10.5" customHeight="1">
      <c r="A334" s="231"/>
      <c r="B334" s="204"/>
      <c r="C334" s="1141" t="s">
        <v>488</v>
      </c>
      <c r="D334" s="1141"/>
      <c r="E334" s="1141"/>
      <c r="F334" s="1141"/>
      <c r="G334" s="1141"/>
      <c r="H334" s="1141"/>
      <c r="I334" s="1141"/>
      <c r="J334" s="1141"/>
      <c r="K334" s="1141"/>
      <c r="L334" s="232">
        <v>1348.59</v>
      </c>
      <c r="M334" s="233"/>
      <c r="N334" s="234"/>
    </row>
    <row r="335" spans="1:14" ht="10.5" customHeight="1">
      <c r="A335" s="231"/>
      <c r="B335" s="204"/>
      <c r="C335" s="1141" t="s">
        <v>418</v>
      </c>
      <c r="D335" s="1141"/>
      <c r="E335" s="1141"/>
      <c r="F335" s="1141"/>
      <c r="G335" s="1141"/>
      <c r="H335" s="1141"/>
      <c r="I335" s="1141"/>
      <c r="J335" s="1141"/>
      <c r="K335" s="1141"/>
      <c r="L335" s="257">
        <v>351.97</v>
      </c>
      <c r="M335" s="233"/>
      <c r="N335" s="234"/>
    </row>
    <row r="336" spans="1:14" ht="10.5" customHeight="1">
      <c r="A336" s="231"/>
      <c r="B336" s="204"/>
      <c r="C336" s="1141" t="s">
        <v>419</v>
      </c>
      <c r="D336" s="1141"/>
      <c r="E336" s="1141"/>
      <c r="F336" s="1141"/>
      <c r="G336" s="1141"/>
      <c r="H336" s="1141"/>
      <c r="I336" s="1141"/>
      <c r="J336" s="1141"/>
      <c r="K336" s="1141"/>
      <c r="L336" s="257">
        <v>66.28</v>
      </c>
      <c r="M336" s="233"/>
      <c r="N336" s="234"/>
    </row>
    <row r="337" spans="1:14" ht="10.5" customHeight="1">
      <c r="A337" s="231"/>
      <c r="B337" s="204"/>
      <c r="C337" s="1141" t="s">
        <v>420</v>
      </c>
      <c r="D337" s="1141"/>
      <c r="E337" s="1141"/>
      <c r="F337" s="1141"/>
      <c r="G337" s="1141"/>
      <c r="H337" s="1141"/>
      <c r="I337" s="1141"/>
      <c r="J337" s="1141"/>
      <c r="K337" s="1141"/>
      <c r="L337" s="232">
        <v>40210.589999999997</v>
      </c>
      <c r="M337" s="233"/>
      <c r="N337" s="234"/>
    </row>
    <row r="338" spans="1:14" ht="10.5" customHeight="1">
      <c r="A338" s="231"/>
      <c r="B338" s="204" t="s">
        <v>422</v>
      </c>
      <c r="C338" s="1141" t="s">
        <v>421</v>
      </c>
      <c r="D338" s="1141"/>
      <c r="E338" s="1141"/>
      <c r="F338" s="1141"/>
      <c r="G338" s="1141"/>
      <c r="H338" s="1141"/>
      <c r="I338" s="1141"/>
      <c r="J338" s="1141"/>
      <c r="K338" s="1141"/>
      <c r="L338" s="232">
        <v>44641.64</v>
      </c>
      <c r="M338" s="238">
        <v>9.3800000000000008</v>
      </c>
      <c r="N338" s="237">
        <v>418739</v>
      </c>
    </row>
    <row r="339" spans="1:14" ht="10.5" customHeight="1">
      <c r="A339" s="231"/>
      <c r="B339" s="204"/>
      <c r="C339" s="1141" t="s">
        <v>417</v>
      </c>
      <c r="D339" s="1141"/>
      <c r="E339" s="1141"/>
      <c r="F339" s="1141"/>
      <c r="G339" s="1141"/>
      <c r="H339" s="1141"/>
      <c r="I339" s="1141"/>
      <c r="J339" s="1141"/>
      <c r="K339" s="1141"/>
      <c r="L339" s="236"/>
      <c r="M339" s="233"/>
      <c r="N339" s="234"/>
    </row>
    <row r="340" spans="1:14" ht="10.5" customHeight="1">
      <c r="A340" s="231"/>
      <c r="B340" s="204"/>
      <c r="C340" s="1141" t="s">
        <v>489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1348.59</v>
      </c>
      <c r="M340" s="233"/>
      <c r="N340" s="234"/>
    </row>
    <row r="341" spans="1:14" ht="10.5" customHeight="1">
      <c r="A341" s="231"/>
      <c r="B341" s="204"/>
      <c r="C341" s="1141" t="s">
        <v>490</v>
      </c>
      <c r="D341" s="1141"/>
      <c r="E341" s="1141"/>
      <c r="F341" s="1141"/>
      <c r="G341" s="1141"/>
      <c r="H341" s="1141"/>
      <c r="I341" s="1141"/>
      <c r="J341" s="1141"/>
      <c r="K341" s="1141"/>
      <c r="L341" s="257">
        <v>351.97</v>
      </c>
      <c r="M341" s="233"/>
      <c r="N341" s="234"/>
    </row>
    <row r="342" spans="1:14" ht="10.5" customHeight="1">
      <c r="A342" s="231"/>
      <c r="B342" s="204"/>
      <c r="C342" s="1141" t="s">
        <v>491</v>
      </c>
      <c r="D342" s="1141"/>
      <c r="E342" s="1141"/>
      <c r="F342" s="1141"/>
      <c r="G342" s="1141"/>
      <c r="H342" s="1141"/>
      <c r="I342" s="1141"/>
      <c r="J342" s="1141"/>
      <c r="K342" s="1141"/>
      <c r="L342" s="257">
        <v>66.28</v>
      </c>
      <c r="M342" s="233"/>
      <c r="N342" s="234"/>
    </row>
    <row r="343" spans="1:14" ht="10.5" customHeight="1">
      <c r="A343" s="231"/>
      <c r="B343" s="204"/>
      <c r="C343" s="1141" t="s">
        <v>492</v>
      </c>
      <c r="D343" s="1141"/>
      <c r="E343" s="1141"/>
      <c r="F343" s="1141"/>
      <c r="G343" s="1141"/>
      <c r="H343" s="1141"/>
      <c r="I343" s="1141"/>
      <c r="J343" s="1141"/>
      <c r="K343" s="1141"/>
      <c r="L343" s="232">
        <v>40210.589999999997</v>
      </c>
      <c r="M343" s="233"/>
      <c r="N343" s="234"/>
    </row>
    <row r="344" spans="1:14" ht="10.5" customHeight="1">
      <c r="A344" s="231"/>
      <c r="B344" s="204"/>
      <c r="C344" s="1141" t="s">
        <v>493</v>
      </c>
      <c r="D344" s="1141"/>
      <c r="E344" s="1141"/>
      <c r="F344" s="1141"/>
      <c r="G344" s="1141"/>
      <c r="H344" s="1141"/>
      <c r="I344" s="1141"/>
      <c r="J344" s="1141"/>
      <c r="K344" s="1141"/>
      <c r="L344" s="232">
        <v>1711.87</v>
      </c>
      <c r="M344" s="233"/>
      <c r="N344" s="234"/>
    </row>
    <row r="345" spans="1:14" ht="10.5" customHeight="1">
      <c r="A345" s="231"/>
      <c r="B345" s="204"/>
      <c r="C345" s="1141" t="s">
        <v>494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1018.62</v>
      </c>
      <c r="M345" s="233"/>
      <c r="N345" s="234"/>
    </row>
    <row r="346" spans="1:14" ht="10.5" customHeight="1">
      <c r="A346" s="231"/>
      <c r="B346" s="204"/>
      <c r="C346" s="1141" t="s">
        <v>431</v>
      </c>
      <c r="D346" s="1141"/>
      <c r="E346" s="1141"/>
      <c r="F346" s="1141"/>
      <c r="G346" s="1141"/>
      <c r="H346" s="1141"/>
      <c r="I346" s="1141"/>
      <c r="J346" s="1141"/>
      <c r="K346" s="1141"/>
      <c r="L346" s="232">
        <v>1414.87</v>
      </c>
      <c r="M346" s="233"/>
      <c r="N346" s="234"/>
    </row>
    <row r="347" spans="1:14" ht="10.5" customHeight="1">
      <c r="A347" s="231"/>
      <c r="B347" s="204"/>
      <c r="C347" s="1141" t="s">
        <v>432</v>
      </c>
      <c r="D347" s="1141"/>
      <c r="E347" s="1141"/>
      <c r="F347" s="1141"/>
      <c r="G347" s="1141"/>
      <c r="H347" s="1141"/>
      <c r="I347" s="1141"/>
      <c r="J347" s="1141"/>
      <c r="K347" s="1141"/>
      <c r="L347" s="232">
        <v>1711.87</v>
      </c>
      <c r="M347" s="233"/>
      <c r="N347" s="234"/>
    </row>
    <row r="348" spans="1:14" ht="10.5" customHeight="1">
      <c r="A348" s="231"/>
      <c r="B348" s="204"/>
      <c r="C348" s="1141" t="s">
        <v>433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1018.62</v>
      </c>
      <c r="M348" s="233"/>
      <c r="N348" s="234"/>
    </row>
    <row r="349" spans="1:14" ht="10.5" customHeight="1">
      <c r="A349" s="231"/>
      <c r="B349" s="226"/>
      <c r="C349" s="1142" t="s">
        <v>434</v>
      </c>
      <c r="D349" s="1142"/>
      <c r="E349" s="1142"/>
      <c r="F349" s="1142"/>
      <c r="G349" s="1142"/>
      <c r="H349" s="1142"/>
      <c r="I349" s="1142"/>
      <c r="J349" s="1142"/>
      <c r="K349" s="1142"/>
      <c r="L349" s="239">
        <v>44641.64</v>
      </c>
      <c r="M349" s="240"/>
      <c r="N349" s="241">
        <v>418739</v>
      </c>
    </row>
    <row r="350" spans="1:14" ht="10.5" customHeight="1">
      <c r="B350" s="226"/>
      <c r="C350" s="217"/>
      <c r="D350" s="217"/>
      <c r="E350" s="217"/>
      <c r="F350" s="217"/>
      <c r="G350" s="217"/>
      <c r="H350" s="217"/>
      <c r="I350" s="217"/>
      <c r="J350" s="217"/>
      <c r="K350" s="217"/>
      <c r="L350" s="239"/>
      <c r="M350" s="242"/>
      <c r="N350" s="243"/>
    </row>
    <row r="351" spans="1:14" ht="10.5" customHeight="1">
      <c r="A351" s="244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</row>
    <row r="352" spans="1:14" ht="10.5" customHeight="1">
      <c r="A352" s="177"/>
      <c r="B352" s="236" t="s">
        <v>329</v>
      </c>
      <c r="C352" s="1143" t="s">
        <v>435</v>
      </c>
      <c r="D352" s="1143"/>
      <c r="E352" s="1143"/>
      <c r="F352" s="1143"/>
      <c r="G352" s="1143"/>
      <c r="H352" s="1143"/>
      <c r="I352" s="1143"/>
      <c r="J352" s="1143"/>
      <c r="K352" s="1143"/>
      <c r="L352" s="1143"/>
    </row>
    <row r="353" spans="1:14" ht="10.5" customHeight="1">
      <c r="A353" s="177"/>
      <c r="B353" s="169"/>
      <c r="C353" s="1144" t="s">
        <v>157</v>
      </c>
      <c r="D353" s="1144"/>
      <c r="E353" s="1144"/>
      <c r="F353" s="1144"/>
      <c r="G353" s="1144"/>
      <c r="H353" s="1144"/>
      <c r="I353" s="1144"/>
      <c r="J353" s="1144"/>
      <c r="K353" s="1144"/>
      <c r="L353" s="1144"/>
    </row>
    <row r="354" spans="1:14" ht="10.5" customHeight="1">
      <c r="A354" s="177"/>
      <c r="B354" s="236" t="s">
        <v>331</v>
      </c>
      <c r="C354" s="1143" t="s">
        <v>436</v>
      </c>
      <c r="D354" s="1143"/>
      <c r="E354" s="1143"/>
      <c r="F354" s="1143"/>
      <c r="G354" s="1143"/>
      <c r="H354" s="1143"/>
      <c r="I354" s="1143"/>
      <c r="J354" s="1143"/>
      <c r="K354" s="1143"/>
      <c r="L354" s="1143"/>
    </row>
    <row r="355" spans="1:14" ht="10.5" customHeight="1">
      <c r="A355" s="177"/>
      <c r="C355" s="1144" t="s">
        <v>157</v>
      </c>
      <c r="D355" s="1144"/>
      <c r="E355" s="1144"/>
      <c r="F355" s="1144"/>
      <c r="G355" s="1144"/>
      <c r="H355" s="1144"/>
      <c r="I355" s="1144"/>
      <c r="J355" s="1144"/>
      <c r="K355" s="1144"/>
      <c r="L355" s="1144"/>
    </row>
    <row r="357" spans="1:14" ht="10.5" customHeight="1">
      <c r="A357" s="1140"/>
      <c r="B357" s="1140"/>
      <c r="C357" s="1140"/>
      <c r="D357" s="1140"/>
      <c r="E357" s="1140"/>
      <c r="F357" s="1140"/>
      <c r="G357" s="1140"/>
      <c r="H357" s="1140"/>
      <c r="I357" s="1140"/>
      <c r="J357" s="1140"/>
      <c r="K357" s="1140"/>
      <c r="L357" s="1140"/>
      <c r="M357" s="1140"/>
      <c r="N357" s="1140"/>
    </row>
    <row r="358" spans="1:14" ht="10.5" customHeight="1">
      <c r="B358" s="246"/>
      <c r="D358" s="246"/>
      <c r="F358" s="246"/>
    </row>
  </sheetData>
  <mergeCells count="333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A35:N35"/>
    <mergeCell ref="C36:E36"/>
    <mergeCell ref="C37:N37"/>
    <mergeCell ref="C50:N50"/>
    <mergeCell ref="C51:E51"/>
    <mergeCell ref="C52:E52"/>
    <mergeCell ref="C53:N53"/>
    <mergeCell ref="C54:E54"/>
    <mergeCell ref="C55:E55"/>
    <mergeCell ref="C44:E44"/>
    <mergeCell ref="C45:E45"/>
    <mergeCell ref="C46:E46"/>
    <mergeCell ref="C47:E47"/>
    <mergeCell ref="C48:E48"/>
    <mergeCell ref="C49:E49"/>
    <mergeCell ref="C62:E62"/>
    <mergeCell ref="C63:E63"/>
    <mergeCell ref="C64:E64"/>
    <mergeCell ref="C65:E65"/>
    <mergeCell ref="C66:E66"/>
    <mergeCell ref="C67:E67"/>
    <mergeCell ref="C56:N56"/>
    <mergeCell ref="C57:N57"/>
    <mergeCell ref="C58:E58"/>
    <mergeCell ref="C59:E59"/>
    <mergeCell ref="C60:E60"/>
    <mergeCell ref="C61:E61"/>
    <mergeCell ref="C74:N74"/>
    <mergeCell ref="C75:E75"/>
    <mergeCell ref="C76:E76"/>
    <mergeCell ref="C77:E77"/>
    <mergeCell ref="C78:E78"/>
    <mergeCell ref="C79:E79"/>
    <mergeCell ref="C68:E68"/>
    <mergeCell ref="C69:E69"/>
    <mergeCell ref="C70:N70"/>
    <mergeCell ref="C71:E71"/>
    <mergeCell ref="A72:N72"/>
    <mergeCell ref="C73:E73"/>
    <mergeCell ref="C86:E86"/>
    <mergeCell ref="C87:N87"/>
    <mergeCell ref="C88:N88"/>
    <mergeCell ref="C89:E89"/>
    <mergeCell ref="C90:E90"/>
    <mergeCell ref="C91:N91"/>
    <mergeCell ref="C80:E80"/>
    <mergeCell ref="C81:E81"/>
    <mergeCell ref="C82:E82"/>
    <mergeCell ref="C83:E83"/>
    <mergeCell ref="C84:E84"/>
    <mergeCell ref="C85:E85"/>
    <mergeCell ref="C98:E98"/>
    <mergeCell ref="C100:K100"/>
    <mergeCell ref="C101:K101"/>
    <mergeCell ref="C102:K102"/>
    <mergeCell ref="C103:K103"/>
    <mergeCell ref="C104:K104"/>
    <mergeCell ref="C92:E92"/>
    <mergeCell ref="C93:E93"/>
    <mergeCell ref="C94:N94"/>
    <mergeCell ref="C95:E95"/>
    <mergeCell ref="C96:E96"/>
    <mergeCell ref="C97:N97"/>
    <mergeCell ref="C111:K111"/>
    <mergeCell ref="C112:K112"/>
    <mergeCell ref="C113:K113"/>
    <mergeCell ref="C114:K114"/>
    <mergeCell ref="C115:K115"/>
    <mergeCell ref="C116:K116"/>
    <mergeCell ref="C105:K105"/>
    <mergeCell ref="C106:K106"/>
    <mergeCell ref="C107:K107"/>
    <mergeCell ref="C108:K108"/>
    <mergeCell ref="C109:K109"/>
    <mergeCell ref="C110:K110"/>
    <mergeCell ref="C123:K123"/>
    <mergeCell ref="C124:K124"/>
    <mergeCell ref="C125:K125"/>
    <mergeCell ref="C126:K126"/>
    <mergeCell ref="C127:K127"/>
    <mergeCell ref="C128:K128"/>
    <mergeCell ref="C117:K117"/>
    <mergeCell ref="C118:K118"/>
    <mergeCell ref="C119:K119"/>
    <mergeCell ref="C120:K120"/>
    <mergeCell ref="C121:K121"/>
    <mergeCell ref="C122:K122"/>
    <mergeCell ref="C135:N135"/>
    <mergeCell ref="C136:N136"/>
    <mergeCell ref="C137:E137"/>
    <mergeCell ref="C139:K139"/>
    <mergeCell ref="C140:K140"/>
    <mergeCell ref="C141:K141"/>
    <mergeCell ref="A129:N129"/>
    <mergeCell ref="A130:N130"/>
    <mergeCell ref="C131:E131"/>
    <mergeCell ref="C132:N132"/>
    <mergeCell ref="C133:E133"/>
    <mergeCell ref="C134:E134"/>
    <mergeCell ref="C149:K149"/>
    <mergeCell ref="C150:K150"/>
    <mergeCell ref="C151:K151"/>
    <mergeCell ref="C152:K152"/>
    <mergeCell ref="C153:K153"/>
    <mergeCell ref="C154:K154"/>
    <mergeCell ref="C142:K142"/>
    <mergeCell ref="C143:K143"/>
    <mergeCell ref="C144:K144"/>
    <mergeCell ref="C145:K145"/>
    <mergeCell ref="C146:K146"/>
    <mergeCell ref="C148:K148"/>
    <mergeCell ref="C161:K161"/>
    <mergeCell ref="C162:K162"/>
    <mergeCell ref="C163:K163"/>
    <mergeCell ref="C164:K164"/>
    <mergeCell ref="C165:K165"/>
    <mergeCell ref="C166:K166"/>
    <mergeCell ref="C155:K155"/>
    <mergeCell ref="C156:K156"/>
    <mergeCell ref="C157:K157"/>
    <mergeCell ref="C158:K158"/>
    <mergeCell ref="C159:K159"/>
    <mergeCell ref="C160:K160"/>
    <mergeCell ref="C173:K173"/>
    <mergeCell ref="C174:K174"/>
    <mergeCell ref="C175:K175"/>
    <mergeCell ref="C176:K176"/>
    <mergeCell ref="C179:L179"/>
    <mergeCell ref="C180:L180"/>
    <mergeCell ref="C167:K167"/>
    <mergeCell ref="C168:K168"/>
    <mergeCell ref="C169:K169"/>
    <mergeCell ref="C170:K170"/>
    <mergeCell ref="C171:K171"/>
    <mergeCell ref="C172:K172"/>
    <mergeCell ref="C189:E189"/>
    <mergeCell ref="C190:E190"/>
    <mergeCell ref="C191:E191"/>
    <mergeCell ref="C192:E192"/>
    <mergeCell ref="C193:E193"/>
    <mergeCell ref="C194:E194"/>
    <mergeCell ref="C181:L181"/>
    <mergeCell ref="C182:L182"/>
    <mergeCell ref="A184:N184"/>
    <mergeCell ref="C186:E186"/>
    <mergeCell ref="C187:E187"/>
    <mergeCell ref="C188:E188"/>
    <mergeCell ref="C201:N201"/>
    <mergeCell ref="C202:E202"/>
    <mergeCell ref="C203:E203"/>
    <mergeCell ref="C204:N204"/>
    <mergeCell ref="C205:E205"/>
    <mergeCell ref="C206:E206"/>
    <mergeCell ref="C195:E195"/>
    <mergeCell ref="C196:E196"/>
    <mergeCell ref="C197:E197"/>
    <mergeCell ref="C198:N198"/>
    <mergeCell ref="C199:E199"/>
    <mergeCell ref="C200:E200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E209"/>
    <mergeCell ref="C210:E210"/>
    <mergeCell ref="C211:E211"/>
    <mergeCell ref="C212:E212"/>
    <mergeCell ref="C225:E225"/>
    <mergeCell ref="C226:E226"/>
    <mergeCell ref="C227:E227"/>
    <mergeCell ref="C228:E228"/>
    <mergeCell ref="C229:E229"/>
    <mergeCell ref="C230:E230"/>
    <mergeCell ref="C219:E219"/>
    <mergeCell ref="C220:N220"/>
    <mergeCell ref="C221:E221"/>
    <mergeCell ref="C222:E222"/>
    <mergeCell ref="C223:N223"/>
    <mergeCell ref="C224:N224"/>
    <mergeCell ref="C237:N237"/>
    <mergeCell ref="C238:E238"/>
    <mergeCell ref="C239:E239"/>
    <mergeCell ref="C240:N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C249:E249"/>
    <mergeCell ref="C250:E250"/>
    <mergeCell ref="C251:E251"/>
    <mergeCell ref="C252:E252"/>
    <mergeCell ref="C253:E253"/>
    <mergeCell ref="C254:E254"/>
    <mergeCell ref="C243:N243"/>
    <mergeCell ref="C244:N244"/>
    <mergeCell ref="C245:E245"/>
    <mergeCell ref="C246:E246"/>
    <mergeCell ref="C247:E247"/>
    <mergeCell ref="C248:E248"/>
    <mergeCell ref="C261:N261"/>
    <mergeCell ref="C262:E262"/>
    <mergeCell ref="C263:E263"/>
    <mergeCell ref="C264:E264"/>
    <mergeCell ref="C265:E265"/>
    <mergeCell ref="C266:E266"/>
    <mergeCell ref="C255:E255"/>
    <mergeCell ref="C256:E256"/>
    <mergeCell ref="C257:N257"/>
    <mergeCell ref="C258:E258"/>
    <mergeCell ref="C259:E259"/>
    <mergeCell ref="C260:N260"/>
    <mergeCell ref="C273:E273"/>
    <mergeCell ref="C274:N274"/>
    <mergeCell ref="C275:E275"/>
    <mergeCell ref="C276:E276"/>
    <mergeCell ref="C277:N277"/>
    <mergeCell ref="C278:E278"/>
    <mergeCell ref="C267:E267"/>
    <mergeCell ref="C268:E268"/>
    <mergeCell ref="C269:E269"/>
    <mergeCell ref="C270:E270"/>
    <mergeCell ref="C271:E271"/>
    <mergeCell ref="C272:E272"/>
    <mergeCell ref="C286:K286"/>
    <mergeCell ref="C287:K287"/>
    <mergeCell ref="C288:K288"/>
    <mergeCell ref="C289:K289"/>
    <mergeCell ref="C290:K290"/>
    <mergeCell ref="C291:K291"/>
    <mergeCell ref="C280:K280"/>
    <mergeCell ref="C281:K281"/>
    <mergeCell ref="C282:K282"/>
    <mergeCell ref="C283:K283"/>
    <mergeCell ref="C284:K284"/>
    <mergeCell ref="C285:K285"/>
    <mergeCell ref="C298:K298"/>
    <mergeCell ref="A299:N299"/>
    <mergeCell ref="A300:N300"/>
    <mergeCell ref="C301:E301"/>
    <mergeCell ref="C302:N302"/>
    <mergeCell ref="C303:N303"/>
    <mergeCell ref="C292:K292"/>
    <mergeCell ref="C293:K293"/>
    <mergeCell ref="C294:K294"/>
    <mergeCell ref="C295:K295"/>
    <mergeCell ref="C296:K296"/>
    <mergeCell ref="C297:K297"/>
    <mergeCell ref="C310:E310"/>
    <mergeCell ref="A311:N311"/>
    <mergeCell ref="C312:E312"/>
    <mergeCell ref="C313:N313"/>
    <mergeCell ref="C314:N314"/>
    <mergeCell ref="C315:E315"/>
    <mergeCell ref="C304:E304"/>
    <mergeCell ref="C305:E305"/>
    <mergeCell ref="C306:N306"/>
    <mergeCell ref="C307:E307"/>
    <mergeCell ref="C308:E308"/>
    <mergeCell ref="C309:N309"/>
    <mergeCell ref="C323:K323"/>
    <mergeCell ref="C324:K324"/>
    <mergeCell ref="C325:K325"/>
    <mergeCell ref="C326:K326"/>
    <mergeCell ref="C327:K327"/>
    <mergeCell ref="C328:K328"/>
    <mergeCell ref="C316:E316"/>
    <mergeCell ref="C317:N317"/>
    <mergeCell ref="C318:N318"/>
    <mergeCell ref="C319:N319"/>
    <mergeCell ref="C320:E320"/>
    <mergeCell ref="C322:K322"/>
    <mergeCell ref="C336:K336"/>
    <mergeCell ref="C337:K337"/>
    <mergeCell ref="C338:K338"/>
    <mergeCell ref="C339:K339"/>
    <mergeCell ref="C340:K340"/>
    <mergeCell ref="C341:K341"/>
    <mergeCell ref="C329:K329"/>
    <mergeCell ref="C331:K331"/>
    <mergeCell ref="C332:K332"/>
    <mergeCell ref="C333:K333"/>
    <mergeCell ref="C334:K334"/>
    <mergeCell ref="C335:K335"/>
    <mergeCell ref="A357:N357"/>
    <mergeCell ref="C348:K348"/>
    <mergeCell ref="C349:K349"/>
    <mergeCell ref="C352:L352"/>
    <mergeCell ref="C353:L353"/>
    <mergeCell ref="C354:L354"/>
    <mergeCell ref="C355:L355"/>
    <mergeCell ref="C342:K342"/>
    <mergeCell ref="C343:K343"/>
    <mergeCell ref="C344:K344"/>
    <mergeCell ref="C345:K345"/>
    <mergeCell ref="C346:K346"/>
    <mergeCell ref="C347:K347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748"/>
  <sheetViews>
    <sheetView topLeftCell="A591" workbookViewId="0">
      <selection activeCell="Q621" sqref="Q621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5" width="141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3139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3139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3140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1865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278.45999999999998</v>
      </c>
      <c r="D22" s="182" t="s">
        <v>3141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203.58</v>
      </c>
      <c r="D24" s="182" t="s">
        <v>3142</v>
      </c>
      <c r="E24" s="137" t="s">
        <v>362</v>
      </c>
      <c r="G24" s="108" t="s">
        <v>365</v>
      </c>
      <c r="L24" s="181"/>
      <c r="M24" s="182" t="s">
        <v>3143</v>
      </c>
      <c r="N24" s="137" t="s">
        <v>362</v>
      </c>
    </row>
    <row r="25" spans="1:14" s="108" customFormat="1" ht="12.75" customHeight="1">
      <c r="B25" s="108" t="s">
        <v>3</v>
      </c>
      <c r="C25" s="181">
        <v>0.25</v>
      </c>
      <c r="D25" s="186" t="s">
        <v>3144</v>
      </c>
      <c r="E25" s="137" t="s">
        <v>362</v>
      </c>
      <c r="G25" s="108" t="s">
        <v>367</v>
      </c>
      <c r="L25" s="1155">
        <v>103.72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74.63</v>
      </c>
      <c r="D26" s="186" t="s">
        <v>3145</v>
      </c>
      <c r="E26" s="137" t="s">
        <v>362</v>
      </c>
      <c r="G26" s="108" t="s">
        <v>369</v>
      </c>
      <c r="L26" s="1155">
        <v>0.75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2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2" s="108" customFormat="1" ht="12" customHeight="1">
      <c r="A34" s="1089" t="s">
        <v>3146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3146</v>
      </c>
    </row>
    <row r="35" spans="1:32" s="108" customFormat="1" ht="22.5" customHeight="1">
      <c r="A35" s="194" t="s">
        <v>122</v>
      </c>
      <c r="B35" s="195" t="s">
        <v>3147</v>
      </c>
      <c r="C35" s="1145" t="s">
        <v>3148</v>
      </c>
      <c r="D35" s="1145"/>
      <c r="E35" s="1145"/>
      <c r="F35" s="196" t="s">
        <v>486</v>
      </c>
      <c r="G35" s="196"/>
      <c r="H35" s="196"/>
      <c r="I35" s="251">
        <v>1</v>
      </c>
      <c r="J35" s="198"/>
      <c r="K35" s="196"/>
      <c r="L35" s="198"/>
      <c r="M35" s="196"/>
      <c r="N35" s="199"/>
      <c r="Z35" s="193"/>
      <c r="AA35" s="200" t="s">
        <v>3148</v>
      </c>
    </row>
    <row r="36" spans="1:32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2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9.1300000000000008</v>
      </c>
      <c r="K37" s="209">
        <v>1.25</v>
      </c>
      <c r="L37" s="208">
        <v>11.41</v>
      </c>
      <c r="M37" s="207"/>
      <c r="N37" s="210"/>
      <c r="Z37" s="193"/>
      <c r="AA37" s="200"/>
      <c r="AC37" s="109" t="s">
        <v>446</v>
      </c>
    </row>
    <row r="38" spans="1:32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08">
        <v>1.47</v>
      </c>
      <c r="K38" s="209">
        <v>1.25</v>
      </c>
      <c r="L38" s="208">
        <v>1.84</v>
      </c>
      <c r="M38" s="207"/>
      <c r="N38" s="210"/>
      <c r="Z38" s="193"/>
      <c r="AA38" s="200"/>
      <c r="AC38" s="109" t="s">
        <v>387</v>
      </c>
    </row>
    <row r="39" spans="1:32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0.12</v>
      </c>
      <c r="K39" s="209">
        <v>1.25</v>
      </c>
      <c r="L39" s="208">
        <v>0.15</v>
      </c>
      <c r="M39" s="207"/>
      <c r="N39" s="210"/>
      <c r="Z39" s="193"/>
      <c r="AA39" s="200"/>
      <c r="AC39" s="109" t="s">
        <v>388</v>
      </c>
    </row>
    <row r="40" spans="1:32" s="108" customFormat="1" ht="12">
      <c r="A40" s="205"/>
      <c r="B40" s="206">
        <v>4</v>
      </c>
      <c r="C40" s="1141" t="s">
        <v>447</v>
      </c>
      <c r="D40" s="1141"/>
      <c r="E40" s="1141"/>
      <c r="F40" s="207"/>
      <c r="G40" s="207"/>
      <c r="H40" s="207"/>
      <c r="I40" s="207"/>
      <c r="J40" s="208">
        <v>7.49</v>
      </c>
      <c r="K40" s="207"/>
      <c r="L40" s="208">
        <v>7.49</v>
      </c>
      <c r="M40" s="207"/>
      <c r="N40" s="210"/>
      <c r="Z40" s="193"/>
      <c r="AA40" s="200"/>
      <c r="AC40" s="109" t="s">
        <v>447</v>
      </c>
    </row>
    <row r="41" spans="1:32" s="108" customFormat="1" ht="12">
      <c r="A41" s="205"/>
      <c r="B41" s="204"/>
      <c r="C41" s="1141" t="s">
        <v>448</v>
      </c>
      <c r="D41" s="1141"/>
      <c r="E41" s="1141"/>
      <c r="F41" s="207" t="s">
        <v>390</v>
      </c>
      <c r="G41" s="209">
        <v>1.03</v>
      </c>
      <c r="H41" s="209">
        <v>1.25</v>
      </c>
      <c r="I41" s="250">
        <v>1.2875000000000001</v>
      </c>
      <c r="J41" s="204"/>
      <c r="K41" s="207"/>
      <c r="L41" s="204"/>
      <c r="M41" s="207"/>
      <c r="N41" s="210"/>
      <c r="Z41" s="193"/>
      <c r="AA41" s="200"/>
      <c r="AD41" s="109" t="s">
        <v>448</v>
      </c>
    </row>
    <row r="42" spans="1:32" s="108" customFormat="1" ht="12">
      <c r="A42" s="205"/>
      <c r="B42" s="204"/>
      <c r="C42" s="1141" t="s">
        <v>389</v>
      </c>
      <c r="D42" s="1141"/>
      <c r="E42" s="1141"/>
      <c r="F42" s="207" t="s">
        <v>390</v>
      </c>
      <c r="G42" s="209">
        <v>0.01</v>
      </c>
      <c r="H42" s="209">
        <v>1.25</v>
      </c>
      <c r="I42" s="250">
        <v>1.2500000000000001E-2</v>
      </c>
      <c r="J42" s="204"/>
      <c r="K42" s="207"/>
      <c r="L42" s="204"/>
      <c r="M42" s="207"/>
      <c r="N42" s="210"/>
      <c r="Z42" s="193"/>
      <c r="AA42" s="200"/>
      <c r="AD42" s="109" t="s">
        <v>389</v>
      </c>
    </row>
    <row r="43" spans="1:32" s="108" customFormat="1" ht="12" customHeight="1">
      <c r="A43" s="205"/>
      <c r="B43" s="204"/>
      <c r="C43" s="1150" t="s">
        <v>391</v>
      </c>
      <c r="D43" s="1150"/>
      <c r="E43" s="1150"/>
      <c r="F43" s="212"/>
      <c r="G43" s="212"/>
      <c r="H43" s="212"/>
      <c r="I43" s="212"/>
      <c r="J43" s="213">
        <v>18.09</v>
      </c>
      <c r="K43" s="212"/>
      <c r="L43" s="213">
        <v>20.74</v>
      </c>
      <c r="M43" s="212"/>
      <c r="N43" s="214"/>
      <c r="Z43" s="193"/>
      <c r="AA43" s="200"/>
      <c r="AE43" s="109" t="s">
        <v>391</v>
      </c>
    </row>
    <row r="44" spans="1:32" s="108" customFormat="1" ht="12">
      <c r="A44" s="205"/>
      <c r="B44" s="204"/>
      <c r="C44" s="1141" t="s">
        <v>392</v>
      </c>
      <c r="D44" s="1141"/>
      <c r="E44" s="1141"/>
      <c r="F44" s="207"/>
      <c r="G44" s="207"/>
      <c r="H44" s="207"/>
      <c r="I44" s="207"/>
      <c r="J44" s="204"/>
      <c r="K44" s="207"/>
      <c r="L44" s="208">
        <v>11.56</v>
      </c>
      <c r="M44" s="207"/>
      <c r="N44" s="210"/>
      <c r="Z44" s="193"/>
      <c r="AA44" s="200"/>
      <c r="AD44" s="109" t="s">
        <v>392</v>
      </c>
    </row>
    <row r="45" spans="1:32" s="108" customFormat="1" ht="45" customHeight="1">
      <c r="A45" s="205"/>
      <c r="B45" s="204" t="s">
        <v>1671</v>
      </c>
      <c r="C45" s="1141" t="s">
        <v>1672</v>
      </c>
      <c r="D45" s="1141"/>
      <c r="E45" s="1141"/>
      <c r="F45" s="207" t="s">
        <v>395</v>
      </c>
      <c r="G45" s="215">
        <v>121</v>
      </c>
      <c r="H45" s="207"/>
      <c r="I45" s="215">
        <v>121</v>
      </c>
      <c r="J45" s="204"/>
      <c r="K45" s="207"/>
      <c r="L45" s="208">
        <v>13.99</v>
      </c>
      <c r="M45" s="207"/>
      <c r="N45" s="210"/>
      <c r="Z45" s="193"/>
      <c r="AA45" s="200"/>
      <c r="AD45" s="109" t="s">
        <v>1672</v>
      </c>
    </row>
    <row r="46" spans="1:32" s="108" customFormat="1" ht="45" customHeight="1">
      <c r="A46" s="205"/>
      <c r="B46" s="204" t="s">
        <v>1673</v>
      </c>
      <c r="C46" s="1141" t="s">
        <v>1674</v>
      </c>
      <c r="D46" s="1141"/>
      <c r="E46" s="1141"/>
      <c r="F46" s="207" t="s">
        <v>395</v>
      </c>
      <c r="G46" s="215">
        <v>72</v>
      </c>
      <c r="H46" s="207"/>
      <c r="I46" s="215">
        <v>72</v>
      </c>
      <c r="J46" s="204"/>
      <c r="K46" s="207"/>
      <c r="L46" s="208">
        <v>8.32</v>
      </c>
      <c r="M46" s="207"/>
      <c r="N46" s="210"/>
      <c r="Z46" s="193"/>
      <c r="AA46" s="200"/>
      <c r="AD46" s="109" t="s">
        <v>1674</v>
      </c>
    </row>
    <row r="47" spans="1:32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43.05</v>
      </c>
      <c r="M47" s="212"/>
      <c r="N47" s="199"/>
      <c r="Z47" s="193"/>
      <c r="AA47" s="200"/>
      <c r="AF47" s="200" t="s">
        <v>398</v>
      </c>
    </row>
    <row r="48" spans="1:32" s="108" customFormat="1" ht="12" customHeight="1">
      <c r="A48" s="194" t="s">
        <v>125</v>
      </c>
      <c r="B48" s="195" t="s">
        <v>3149</v>
      </c>
      <c r="C48" s="1145" t="s">
        <v>3150</v>
      </c>
      <c r="D48" s="1145"/>
      <c r="E48" s="1145"/>
      <c r="F48" s="196" t="s">
        <v>486</v>
      </c>
      <c r="G48" s="196"/>
      <c r="H48" s="196"/>
      <c r="I48" s="251">
        <v>1</v>
      </c>
      <c r="J48" s="218">
        <v>726.69</v>
      </c>
      <c r="K48" s="196"/>
      <c r="L48" s="218">
        <v>726.69</v>
      </c>
      <c r="M48" s="196"/>
      <c r="N48" s="199"/>
      <c r="Z48" s="193"/>
      <c r="AA48" s="200" t="s">
        <v>3150</v>
      </c>
      <c r="AF48" s="200"/>
    </row>
    <row r="49" spans="1:33" s="108" customFormat="1" ht="12" customHeight="1">
      <c r="A49" s="216"/>
      <c r="B49" s="217"/>
      <c r="C49" s="1141" t="s">
        <v>409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F49" s="200"/>
      <c r="AG49" s="109" t="s">
        <v>409</v>
      </c>
    </row>
    <row r="50" spans="1:33" s="108" customFormat="1" ht="12" customHeight="1">
      <c r="A50" s="216"/>
      <c r="B50" s="217"/>
      <c r="C50" s="1145" t="s">
        <v>398</v>
      </c>
      <c r="D50" s="1145"/>
      <c r="E50" s="1145"/>
      <c r="F50" s="196"/>
      <c r="G50" s="196"/>
      <c r="H50" s="196"/>
      <c r="I50" s="196"/>
      <c r="J50" s="198"/>
      <c r="K50" s="196"/>
      <c r="L50" s="218">
        <v>726.69</v>
      </c>
      <c r="M50" s="212"/>
      <c r="N50" s="199"/>
      <c r="Z50" s="193"/>
      <c r="AA50" s="200"/>
      <c r="AF50" s="200" t="s">
        <v>398</v>
      </c>
    </row>
    <row r="51" spans="1:33" s="108" customFormat="1" ht="22.5" customHeight="1">
      <c r="A51" s="194" t="s">
        <v>128</v>
      </c>
      <c r="B51" s="195" t="s">
        <v>3151</v>
      </c>
      <c r="C51" s="1145" t="s">
        <v>3152</v>
      </c>
      <c r="D51" s="1145"/>
      <c r="E51" s="1145"/>
      <c r="F51" s="196" t="s">
        <v>486</v>
      </c>
      <c r="G51" s="196"/>
      <c r="H51" s="196"/>
      <c r="I51" s="251">
        <v>3</v>
      </c>
      <c r="J51" s="198"/>
      <c r="K51" s="196"/>
      <c r="L51" s="198"/>
      <c r="M51" s="196"/>
      <c r="N51" s="199"/>
      <c r="Z51" s="193"/>
      <c r="AA51" s="200" t="s">
        <v>3152</v>
      </c>
      <c r="AF51" s="200"/>
    </row>
    <row r="52" spans="1:33" s="108" customFormat="1" ht="33.75" customHeight="1">
      <c r="A52" s="203"/>
      <c r="B52" s="204" t="s">
        <v>385</v>
      </c>
      <c r="C52" s="1141" t="s">
        <v>386</v>
      </c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6"/>
      <c r="Z52" s="193"/>
      <c r="AA52" s="200"/>
      <c r="AB52" s="109" t="s">
        <v>386</v>
      </c>
      <c r="AF52" s="200"/>
    </row>
    <row r="53" spans="1:33" s="108" customFormat="1" ht="12">
      <c r="A53" s="205"/>
      <c r="B53" s="206">
        <v>1</v>
      </c>
      <c r="C53" s="1141" t="s">
        <v>446</v>
      </c>
      <c r="D53" s="1141"/>
      <c r="E53" s="1141"/>
      <c r="F53" s="207"/>
      <c r="G53" s="207"/>
      <c r="H53" s="207"/>
      <c r="I53" s="207"/>
      <c r="J53" s="208">
        <v>9.6</v>
      </c>
      <c r="K53" s="209">
        <v>1.25</v>
      </c>
      <c r="L53" s="208">
        <v>36</v>
      </c>
      <c r="M53" s="207"/>
      <c r="N53" s="210"/>
      <c r="Z53" s="193"/>
      <c r="AA53" s="200"/>
      <c r="AC53" s="109" t="s">
        <v>446</v>
      </c>
      <c r="AF53" s="200"/>
    </row>
    <row r="54" spans="1:33" s="108" customFormat="1" ht="12">
      <c r="A54" s="205"/>
      <c r="B54" s="206">
        <v>2</v>
      </c>
      <c r="C54" s="1141" t="s">
        <v>387</v>
      </c>
      <c r="D54" s="1141"/>
      <c r="E54" s="1141"/>
      <c r="F54" s="207"/>
      <c r="G54" s="207"/>
      <c r="H54" s="207"/>
      <c r="I54" s="207"/>
      <c r="J54" s="208">
        <v>1.47</v>
      </c>
      <c r="K54" s="209">
        <v>1.25</v>
      </c>
      <c r="L54" s="208">
        <v>5.51</v>
      </c>
      <c r="M54" s="207"/>
      <c r="N54" s="210"/>
      <c r="Z54" s="193"/>
      <c r="AA54" s="200"/>
      <c r="AC54" s="109" t="s">
        <v>387</v>
      </c>
      <c r="AF54" s="200"/>
    </row>
    <row r="55" spans="1:33" s="108" customFormat="1" ht="12">
      <c r="A55" s="205"/>
      <c r="B55" s="206">
        <v>3</v>
      </c>
      <c r="C55" s="1141" t="s">
        <v>388</v>
      </c>
      <c r="D55" s="1141"/>
      <c r="E55" s="1141"/>
      <c r="F55" s="207"/>
      <c r="G55" s="207"/>
      <c r="H55" s="207"/>
      <c r="I55" s="207"/>
      <c r="J55" s="208">
        <v>0.12</v>
      </c>
      <c r="K55" s="209">
        <v>1.25</v>
      </c>
      <c r="L55" s="208">
        <v>0.45</v>
      </c>
      <c r="M55" s="207"/>
      <c r="N55" s="210"/>
      <c r="Z55" s="193"/>
      <c r="AA55" s="200"/>
      <c r="AC55" s="109" t="s">
        <v>388</v>
      </c>
      <c r="AF55" s="200"/>
    </row>
    <row r="56" spans="1:33" s="108" customFormat="1" ht="12">
      <c r="A56" s="205"/>
      <c r="B56" s="206">
        <v>4</v>
      </c>
      <c r="C56" s="1141" t="s">
        <v>447</v>
      </c>
      <c r="D56" s="1141"/>
      <c r="E56" s="1141"/>
      <c r="F56" s="207"/>
      <c r="G56" s="207"/>
      <c r="H56" s="207"/>
      <c r="I56" s="207"/>
      <c r="J56" s="208">
        <v>4.0999999999999996</v>
      </c>
      <c r="K56" s="207"/>
      <c r="L56" s="208">
        <v>12.3</v>
      </c>
      <c r="M56" s="207"/>
      <c r="N56" s="210"/>
      <c r="Z56" s="193"/>
      <c r="AA56" s="200"/>
      <c r="AC56" s="109" t="s">
        <v>447</v>
      </c>
      <c r="AF56" s="200"/>
    </row>
    <row r="57" spans="1:33" s="108" customFormat="1" ht="12">
      <c r="A57" s="205"/>
      <c r="B57" s="204"/>
      <c r="C57" s="1141" t="s">
        <v>448</v>
      </c>
      <c r="D57" s="1141"/>
      <c r="E57" s="1141"/>
      <c r="F57" s="207" t="s">
        <v>390</v>
      </c>
      <c r="G57" s="209">
        <v>1.07</v>
      </c>
      <c r="H57" s="209">
        <v>1.25</v>
      </c>
      <c r="I57" s="250">
        <v>4.0125000000000002</v>
      </c>
      <c r="J57" s="204"/>
      <c r="K57" s="207"/>
      <c r="L57" s="204"/>
      <c r="M57" s="207"/>
      <c r="N57" s="210"/>
      <c r="Z57" s="193"/>
      <c r="AA57" s="200"/>
      <c r="AD57" s="109" t="s">
        <v>448</v>
      </c>
      <c r="AF57" s="200"/>
    </row>
    <row r="58" spans="1:33" s="108" customFormat="1" ht="12">
      <c r="A58" s="205"/>
      <c r="B58" s="204"/>
      <c r="C58" s="1141" t="s">
        <v>389</v>
      </c>
      <c r="D58" s="1141"/>
      <c r="E58" s="1141"/>
      <c r="F58" s="207" t="s">
        <v>390</v>
      </c>
      <c r="G58" s="209">
        <v>0.01</v>
      </c>
      <c r="H58" s="209">
        <v>1.25</v>
      </c>
      <c r="I58" s="250">
        <v>3.7499999999999999E-2</v>
      </c>
      <c r="J58" s="204"/>
      <c r="K58" s="207"/>
      <c r="L58" s="204"/>
      <c r="M58" s="207"/>
      <c r="N58" s="210"/>
      <c r="Z58" s="193"/>
      <c r="AA58" s="200"/>
      <c r="AD58" s="109" t="s">
        <v>389</v>
      </c>
      <c r="AF58" s="200"/>
    </row>
    <row r="59" spans="1:33" s="108" customFormat="1" ht="12" customHeight="1">
      <c r="A59" s="205"/>
      <c r="B59" s="204"/>
      <c r="C59" s="1150" t="s">
        <v>391</v>
      </c>
      <c r="D59" s="1150"/>
      <c r="E59" s="1150"/>
      <c r="F59" s="212"/>
      <c r="G59" s="212"/>
      <c r="H59" s="212"/>
      <c r="I59" s="212"/>
      <c r="J59" s="213">
        <v>15.17</v>
      </c>
      <c r="K59" s="212"/>
      <c r="L59" s="213">
        <v>53.81</v>
      </c>
      <c r="M59" s="212"/>
      <c r="N59" s="214"/>
      <c r="Z59" s="193"/>
      <c r="AA59" s="200"/>
      <c r="AE59" s="109" t="s">
        <v>391</v>
      </c>
      <c r="AF59" s="200"/>
    </row>
    <row r="60" spans="1:33" s="108" customFormat="1" ht="12">
      <c r="A60" s="205"/>
      <c r="B60" s="204"/>
      <c r="C60" s="1141" t="s">
        <v>392</v>
      </c>
      <c r="D60" s="1141"/>
      <c r="E60" s="1141"/>
      <c r="F60" s="207"/>
      <c r="G60" s="207"/>
      <c r="H60" s="207"/>
      <c r="I60" s="207"/>
      <c r="J60" s="204"/>
      <c r="K60" s="207"/>
      <c r="L60" s="208">
        <v>36.450000000000003</v>
      </c>
      <c r="M60" s="207"/>
      <c r="N60" s="210"/>
      <c r="Z60" s="193"/>
      <c r="AA60" s="200"/>
      <c r="AD60" s="109" t="s">
        <v>392</v>
      </c>
      <c r="AF60" s="200"/>
    </row>
    <row r="61" spans="1:33" s="108" customFormat="1" ht="45" customHeight="1">
      <c r="A61" s="205"/>
      <c r="B61" s="204" t="s">
        <v>1671</v>
      </c>
      <c r="C61" s="1141" t="s">
        <v>1672</v>
      </c>
      <c r="D61" s="1141"/>
      <c r="E61" s="1141"/>
      <c r="F61" s="207" t="s">
        <v>395</v>
      </c>
      <c r="G61" s="215">
        <v>121</v>
      </c>
      <c r="H61" s="207"/>
      <c r="I61" s="215">
        <v>121</v>
      </c>
      <c r="J61" s="204"/>
      <c r="K61" s="207"/>
      <c r="L61" s="208">
        <v>44.1</v>
      </c>
      <c r="M61" s="207"/>
      <c r="N61" s="210"/>
      <c r="Z61" s="193"/>
      <c r="AA61" s="200"/>
      <c r="AD61" s="109" t="s">
        <v>1672</v>
      </c>
      <c r="AF61" s="200"/>
    </row>
    <row r="62" spans="1:33" s="108" customFormat="1" ht="45" customHeight="1">
      <c r="A62" s="205"/>
      <c r="B62" s="204" t="s">
        <v>1673</v>
      </c>
      <c r="C62" s="1141" t="s">
        <v>1674</v>
      </c>
      <c r="D62" s="1141"/>
      <c r="E62" s="1141"/>
      <c r="F62" s="207" t="s">
        <v>395</v>
      </c>
      <c r="G62" s="215">
        <v>72</v>
      </c>
      <c r="H62" s="207"/>
      <c r="I62" s="215">
        <v>72</v>
      </c>
      <c r="J62" s="204"/>
      <c r="K62" s="207"/>
      <c r="L62" s="208">
        <v>26.24</v>
      </c>
      <c r="M62" s="207"/>
      <c r="N62" s="210"/>
      <c r="Z62" s="193"/>
      <c r="AA62" s="200"/>
      <c r="AD62" s="109" t="s">
        <v>1674</v>
      </c>
      <c r="AF62" s="200"/>
    </row>
    <row r="63" spans="1:33" s="108" customFormat="1" ht="12" customHeight="1">
      <c r="A63" s="216"/>
      <c r="B63" s="217"/>
      <c r="C63" s="1145" t="s">
        <v>398</v>
      </c>
      <c r="D63" s="1145"/>
      <c r="E63" s="1145"/>
      <c r="F63" s="196"/>
      <c r="G63" s="196"/>
      <c r="H63" s="196"/>
      <c r="I63" s="196"/>
      <c r="J63" s="198"/>
      <c r="K63" s="196"/>
      <c r="L63" s="218">
        <v>124.15</v>
      </c>
      <c r="M63" s="212"/>
      <c r="N63" s="199"/>
      <c r="Z63" s="193"/>
      <c r="AA63" s="200"/>
      <c r="AF63" s="200" t="s">
        <v>398</v>
      </c>
    </row>
    <row r="64" spans="1:33" s="108" customFormat="1" ht="33.75" customHeight="1">
      <c r="A64" s="194" t="s">
        <v>131</v>
      </c>
      <c r="B64" s="195" t="s">
        <v>3153</v>
      </c>
      <c r="C64" s="1145" t="s">
        <v>3154</v>
      </c>
      <c r="D64" s="1145"/>
      <c r="E64" s="1145"/>
      <c r="F64" s="196" t="s">
        <v>486</v>
      </c>
      <c r="G64" s="196"/>
      <c r="H64" s="196"/>
      <c r="I64" s="251">
        <v>3</v>
      </c>
      <c r="J64" s="218">
        <v>473.85</v>
      </c>
      <c r="K64" s="196"/>
      <c r="L64" s="222">
        <v>1421.55</v>
      </c>
      <c r="M64" s="196"/>
      <c r="N64" s="199"/>
      <c r="Z64" s="193"/>
      <c r="AA64" s="200" t="s">
        <v>3154</v>
      </c>
      <c r="AF64" s="200"/>
    </row>
    <row r="65" spans="1:34" s="108" customFormat="1" ht="12" customHeight="1">
      <c r="A65" s="216"/>
      <c r="B65" s="217"/>
      <c r="C65" s="1141" t="s">
        <v>409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F65" s="200"/>
      <c r="AG65" s="109" t="s">
        <v>409</v>
      </c>
    </row>
    <row r="66" spans="1:34" s="108" customFormat="1" ht="12" customHeight="1">
      <c r="A66" s="216"/>
      <c r="B66" s="217"/>
      <c r="C66" s="1145" t="s">
        <v>398</v>
      </c>
      <c r="D66" s="1145"/>
      <c r="E66" s="1145"/>
      <c r="F66" s="196"/>
      <c r="G66" s="196"/>
      <c r="H66" s="196"/>
      <c r="I66" s="196"/>
      <c r="J66" s="198"/>
      <c r="K66" s="196"/>
      <c r="L66" s="222">
        <v>1421.55</v>
      </c>
      <c r="M66" s="212"/>
      <c r="N66" s="199"/>
      <c r="Z66" s="193"/>
      <c r="AA66" s="200"/>
      <c r="AF66" s="200" t="s">
        <v>398</v>
      </c>
    </row>
    <row r="67" spans="1:34" s="108" customFormat="1" ht="33.75" customHeight="1">
      <c r="A67" s="194" t="s">
        <v>134</v>
      </c>
      <c r="B67" s="195" t="s">
        <v>1899</v>
      </c>
      <c r="C67" s="1145" t="s">
        <v>1900</v>
      </c>
      <c r="D67" s="1145"/>
      <c r="E67" s="1145"/>
      <c r="F67" s="196" t="s">
        <v>673</v>
      </c>
      <c r="G67" s="196"/>
      <c r="H67" s="196"/>
      <c r="I67" s="247">
        <v>0.13</v>
      </c>
      <c r="J67" s="198"/>
      <c r="K67" s="196"/>
      <c r="L67" s="198"/>
      <c r="M67" s="196"/>
      <c r="N67" s="199"/>
      <c r="Z67" s="193"/>
      <c r="AA67" s="200" t="s">
        <v>1900</v>
      </c>
      <c r="AF67" s="200"/>
    </row>
    <row r="68" spans="1:34" s="108" customFormat="1" ht="12" customHeight="1">
      <c r="A68" s="201"/>
      <c r="B68" s="202"/>
      <c r="C68" s="1141" t="s">
        <v>3155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F68" s="200"/>
      <c r="AH68" s="109" t="s">
        <v>3155</v>
      </c>
    </row>
    <row r="69" spans="1:34" s="108" customFormat="1" ht="33.75" customHeight="1">
      <c r="A69" s="203"/>
      <c r="B69" s="204" t="s">
        <v>385</v>
      </c>
      <c r="C69" s="1141" t="s">
        <v>386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B69" s="109" t="s">
        <v>386</v>
      </c>
      <c r="AF69" s="200"/>
    </row>
    <row r="70" spans="1:34" s="108" customFormat="1" ht="12">
      <c r="A70" s="205"/>
      <c r="B70" s="206">
        <v>1</v>
      </c>
      <c r="C70" s="1141" t="s">
        <v>446</v>
      </c>
      <c r="D70" s="1141"/>
      <c r="E70" s="1141"/>
      <c r="F70" s="207"/>
      <c r="G70" s="207"/>
      <c r="H70" s="207"/>
      <c r="I70" s="207"/>
      <c r="J70" s="208">
        <v>211.54</v>
      </c>
      <c r="K70" s="209">
        <v>1.25</v>
      </c>
      <c r="L70" s="208">
        <v>34.380000000000003</v>
      </c>
      <c r="M70" s="207"/>
      <c r="N70" s="210"/>
      <c r="Z70" s="193"/>
      <c r="AA70" s="200"/>
      <c r="AC70" s="109" t="s">
        <v>446</v>
      </c>
      <c r="AF70" s="200"/>
    </row>
    <row r="71" spans="1:34" s="108" customFormat="1" ht="12">
      <c r="A71" s="205"/>
      <c r="B71" s="206">
        <v>2</v>
      </c>
      <c r="C71" s="1141" t="s">
        <v>387</v>
      </c>
      <c r="D71" s="1141"/>
      <c r="E71" s="1141"/>
      <c r="F71" s="207"/>
      <c r="G71" s="207"/>
      <c r="H71" s="207"/>
      <c r="I71" s="207"/>
      <c r="J71" s="208">
        <v>1.4</v>
      </c>
      <c r="K71" s="209">
        <v>1.25</v>
      </c>
      <c r="L71" s="208">
        <v>0.23</v>
      </c>
      <c r="M71" s="207"/>
      <c r="N71" s="210"/>
      <c r="Z71" s="193"/>
      <c r="AA71" s="200"/>
      <c r="AC71" s="109" t="s">
        <v>387</v>
      </c>
      <c r="AF71" s="200"/>
    </row>
    <row r="72" spans="1:34" s="108" customFormat="1" ht="12">
      <c r="A72" s="205"/>
      <c r="B72" s="206">
        <v>3</v>
      </c>
      <c r="C72" s="1141" t="s">
        <v>388</v>
      </c>
      <c r="D72" s="1141"/>
      <c r="E72" s="1141"/>
      <c r="F72" s="207"/>
      <c r="G72" s="207"/>
      <c r="H72" s="207"/>
      <c r="I72" s="207"/>
      <c r="J72" s="208">
        <v>0.27</v>
      </c>
      <c r="K72" s="209">
        <v>1.25</v>
      </c>
      <c r="L72" s="208">
        <v>0.04</v>
      </c>
      <c r="M72" s="207"/>
      <c r="N72" s="210"/>
      <c r="Z72" s="193"/>
      <c r="AA72" s="200"/>
      <c r="AC72" s="109" t="s">
        <v>388</v>
      </c>
      <c r="AF72" s="200"/>
    </row>
    <row r="73" spans="1:34" s="108" customFormat="1" ht="12">
      <c r="A73" s="205"/>
      <c r="B73" s="206">
        <v>4</v>
      </c>
      <c r="C73" s="1141" t="s">
        <v>447</v>
      </c>
      <c r="D73" s="1141"/>
      <c r="E73" s="1141"/>
      <c r="F73" s="207"/>
      <c r="G73" s="207"/>
      <c r="H73" s="207"/>
      <c r="I73" s="207"/>
      <c r="J73" s="208">
        <v>311.66000000000003</v>
      </c>
      <c r="K73" s="207"/>
      <c r="L73" s="208">
        <v>40.520000000000003</v>
      </c>
      <c r="M73" s="207"/>
      <c r="N73" s="210"/>
      <c r="Z73" s="193"/>
      <c r="AA73" s="200"/>
      <c r="AC73" s="109" t="s">
        <v>447</v>
      </c>
      <c r="AF73" s="200"/>
    </row>
    <row r="74" spans="1:34" s="108" customFormat="1" ht="12">
      <c r="A74" s="205"/>
      <c r="B74" s="204"/>
      <c r="C74" s="1141" t="s">
        <v>448</v>
      </c>
      <c r="D74" s="1141"/>
      <c r="E74" s="1141"/>
      <c r="F74" s="207" t="s">
        <v>390</v>
      </c>
      <c r="G74" s="248">
        <v>24.8</v>
      </c>
      <c r="H74" s="209">
        <v>1.25</v>
      </c>
      <c r="I74" s="209">
        <v>4.03</v>
      </c>
      <c r="J74" s="204"/>
      <c r="K74" s="207"/>
      <c r="L74" s="204"/>
      <c r="M74" s="207"/>
      <c r="N74" s="210"/>
      <c r="Z74" s="193"/>
      <c r="AA74" s="200"/>
      <c r="AD74" s="109" t="s">
        <v>448</v>
      </c>
      <c r="AF74" s="200"/>
    </row>
    <row r="75" spans="1:34" s="108" customFormat="1" ht="12">
      <c r="A75" s="205"/>
      <c r="B75" s="204"/>
      <c r="C75" s="1141" t="s">
        <v>389</v>
      </c>
      <c r="D75" s="1141"/>
      <c r="E75" s="1141"/>
      <c r="F75" s="207" t="s">
        <v>390</v>
      </c>
      <c r="G75" s="209">
        <v>0.02</v>
      </c>
      <c r="H75" s="209">
        <v>1.25</v>
      </c>
      <c r="I75" s="252">
        <v>3.2499999999999999E-3</v>
      </c>
      <c r="J75" s="204"/>
      <c r="K75" s="207"/>
      <c r="L75" s="204"/>
      <c r="M75" s="207"/>
      <c r="N75" s="210"/>
      <c r="Z75" s="193"/>
      <c r="AA75" s="200"/>
      <c r="AD75" s="109" t="s">
        <v>389</v>
      </c>
      <c r="AF75" s="200"/>
    </row>
    <row r="76" spans="1:34" s="108" customFormat="1" ht="12" customHeight="1">
      <c r="A76" s="205"/>
      <c r="B76" s="204"/>
      <c r="C76" s="1150" t="s">
        <v>391</v>
      </c>
      <c r="D76" s="1150"/>
      <c r="E76" s="1150"/>
      <c r="F76" s="212"/>
      <c r="G76" s="212"/>
      <c r="H76" s="212"/>
      <c r="I76" s="212"/>
      <c r="J76" s="213">
        <v>524.6</v>
      </c>
      <c r="K76" s="212"/>
      <c r="L76" s="213">
        <v>75.13</v>
      </c>
      <c r="M76" s="212"/>
      <c r="N76" s="214"/>
      <c r="Z76" s="193"/>
      <c r="AA76" s="200"/>
      <c r="AE76" s="109" t="s">
        <v>391</v>
      </c>
      <c r="AF76" s="200"/>
    </row>
    <row r="77" spans="1:34" s="108" customFormat="1" ht="12">
      <c r="A77" s="205"/>
      <c r="B77" s="204"/>
      <c r="C77" s="1141" t="s">
        <v>392</v>
      </c>
      <c r="D77" s="1141"/>
      <c r="E77" s="1141"/>
      <c r="F77" s="207"/>
      <c r="G77" s="207"/>
      <c r="H77" s="207"/>
      <c r="I77" s="207"/>
      <c r="J77" s="204"/>
      <c r="K77" s="207"/>
      <c r="L77" s="208">
        <v>34.42</v>
      </c>
      <c r="M77" s="207"/>
      <c r="N77" s="210"/>
      <c r="Z77" s="193"/>
      <c r="AA77" s="200"/>
      <c r="AD77" s="109" t="s">
        <v>392</v>
      </c>
      <c r="AF77" s="200"/>
    </row>
    <row r="78" spans="1:34" s="108" customFormat="1" ht="45" customHeight="1">
      <c r="A78" s="205"/>
      <c r="B78" s="204" t="s">
        <v>1671</v>
      </c>
      <c r="C78" s="1141" t="s">
        <v>1672</v>
      </c>
      <c r="D78" s="1141"/>
      <c r="E78" s="1141"/>
      <c r="F78" s="207" t="s">
        <v>395</v>
      </c>
      <c r="G78" s="215">
        <v>121</v>
      </c>
      <c r="H78" s="207"/>
      <c r="I78" s="215">
        <v>121</v>
      </c>
      <c r="J78" s="204"/>
      <c r="K78" s="207"/>
      <c r="L78" s="208">
        <v>41.65</v>
      </c>
      <c r="M78" s="207"/>
      <c r="N78" s="210"/>
      <c r="Z78" s="193"/>
      <c r="AA78" s="200"/>
      <c r="AD78" s="109" t="s">
        <v>1672</v>
      </c>
      <c r="AF78" s="200"/>
    </row>
    <row r="79" spans="1:34" s="108" customFormat="1" ht="45" customHeight="1">
      <c r="A79" s="205"/>
      <c r="B79" s="204" t="s">
        <v>1673</v>
      </c>
      <c r="C79" s="1141" t="s">
        <v>1674</v>
      </c>
      <c r="D79" s="1141"/>
      <c r="E79" s="1141"/>
      <c r="F79" s="207" t="s">
        <v>395</v>
      </c>
      <c r="G79" s="215">
        <v>72</v>
      </c>
      <c r="H79" s="207"/>
      <c r="I79" s="215">
        <v>72</v>
      </c>
      <c r="J79" s="204"/>
      <c r="K79" s="207"/>
      <c r="L79" s="208">
        <v>24.78</v>
      </c>
      <c r="M79" s="207"/>
      <c r="N79" s="210"/>
      <c r="Z79" s="193"/>
      <c r="AA79" s="200"/>
      <c r="AD79" s="109" t="s">
        <v>1674</v>
      </c>
      <c r="AF79" s="200"/>
    </row>
    <row r="80" spans="1:34" s="108" customFormat="1" ht="12" customHeight="1">
      <c r="A80" s="216"/>
      <c r="B80" s="217"/>
      <c r="C80" s="1145" t="s">
        <v>398</v>
      </c>
      <c r="D80" s="1145"/>
      <c r="E80" s="1145"/>
      <c r="F80" s="196"/>
      <c r="G80" s="196"/>
      <c r="H80" s="196"/>
      <c r="I80" s="196"/>
      <c r="J80" s="198"/>
      <c r="K80" s="196"/>
      <c r="L80" s="218">
        <v>141.56</v>
      </c>
      <c r="M80" s="212"/>
      <c r="N80" s="199"/>
      <c r="Z80" s="193"/>
      <c r="AA80" s="200"/>
      <c r="AF80" s="200" t="s">
        <v>398</v>
      </c>
    </row>
    <row r="81" spans="1:34" s="108" customFormat="1" ht="22.5" customHeight="1">
      <c r="A81" s="194" t="s">
        <v>137</v>
      </c>
      <c r="B81" s="195" t="s">
        <v>3156</v>
      </c>
      <c r="C81" s="1145" t="s">
        <v>3157</v>
      </c>
      <c r="D81" s="1145"/>
      <c r="E81" s="1145"/>
      <c r="F81" s="196" t="s">
        <v>486</v>
      </c>
      <c r="G81" s="196"/>
      <c r="H81" s="196"/>
      <c r="I81" s="251">
        <v>11</v>
      </c>
      <c r="J81" s="218">
        <v>32.799999999999997</v>
      </c>
      <c r="K81" s="196"/>
      <c r="L81" s="218">
        <v>360.8</v>
      </c>
      <c r="M81" s="196"/>
      <c r="N81" s="199"/>
      <c r="Z81" s="193"/>
      <c r="AA81" s="200" t="s">
        <v>3157</v>
      </c>
      <c r="AF81" s="200"/>
    </row>
    <row r="82" spans="1:34" s="108" customFormat="1" ht="12" customHeight="1">
      <c r="A82" s="216"/>
      <c r="B82" s="217"/>
      <c r="C82" s="1141" t="s">
        <v>409</v>
      </c>
      <c r="D82" s="1141"/>
      <c r="E82" s="1141"/>
      <c r="F82" s="1141"/>
      <c r="G82" s="1141"/>
      <c r="H82" s="1141"/>
      <c r="I82" s="1141"/>
      <c r="J82" s="1141"/>
      <c r="K82" s="1141"/>
      <c r="L82" s="1141"/>
      <c r="M82" s="1141"/>
      <c r="N82" s="1146"/>
      <c r="Z82" s="193"/>
      <c r="AA82" s="200"/>
      <c r="AF82" s="200"/>
      <c r="AG82" s="109" t="s">
        <v>409</v>
      </c>
    </row>
    <row r="83" spans="1:34" s="108" customFormat="1" ht="12" customHeight="1">
      <c r="A83" s="216"/>
      <c r="B83" s="217"/>
      <c r="C83" s="1145" t="s">
        <v>398</v>
      </c>
      <c r="D83" s="1145"/>
      <c r="E83" s="1145"/>
      <c r="F83" s="196"/>
      <c r="G83" s="196"/>
      <c r="H83" s="196"/>
      <c r="I83" s="196"/>
      <c r="J83" s="198"/>
      <c r="K83" s="196"/>
      <c r="L83" s="218">
        <v>360.8</v>
      </c>
      <c r="M83" s="212"/>
      <c r="N83" s="199"/>
      <c r="Z83" s="193"/>
      <c r="AA83" s="200"/>
      <c r="AF83" s="200" t="s">
        <v>398</v>
      </c>
    </row>
    <row r="84" spans="1:34" s="108" customFormat="1" ht="22.5" customHeight="1">
      <c r="A84" s="194" t="s">
        <v>140</v>
      </c>
      <c r="B84" s="195" t="s">
        <v>1904</v>
      </c>
      <c r="C84" s="1145" t="s">
        <v>1905</v>
      </c>
      <c r="D84" s="1145"/>
      <c r="E84" s="1145"/>
      <c r="F84" s="196" t="s">
        <v>486</v>
      </c>
      <c r="G84" s="196"/>
      <c r="H84" s="196"/>
      <c r="I84" s="251">
        <v>2</v>
      </c>
      <c r="J84" s="218">
        <v>40.01</v>
      </c>
      <c r="K84" s="196"/>
      <c r="L84" s="218">
        <v>80.02</v>
      </c>
      <c r="M84" s="196"/>
      <c r="N84" s="199"/>
      <c r="Z84" s="193"/>
      <c r="AA84" s="200" t="s">
        <v>1905</v>
      </c>
      <c r="AF84" s="200"/>
    </row>
    <row r="85" spans="1:34" s="108" customFormat="1" ht="12" customHeight="1">
      <c r="A85" s="216"/>
      <c r="B85" s="217"/>
      <c r="C85" s="1141" t="s">
        <v>409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F85" s="200"/>
      <c r="AG85" s="109" t="s">
        <v>409</v>
      </c>
    </row>
    <row r="86" spans="1:34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80.02</v>
      </c>
      <c r="M86" s="212"/>
      <c r="N86" s="199"/>
      <c r="Z86" s="193"/>
      <c r="AA86" s="200"/>
      <c r="AF86" s="200" t="s">
        <v>398</v>
      </c>
    </row>
    <row r="87" spans="1:34" s="108" customFormat="1" ht="45" customHeight="1">
      <c r="A87" s="194" t="s">
        <v>143</v>
      </c>
      <c r="B87" s="195" t="s">
        <v>1906</v>
      </c>
      <c r="C87" s="1145" t="s">
        <v>1907</v>
      </c>
      <c r="D87" s="1145"/>
      <c r="E87" s="1145"/>
      <c r="F87" s="196" t="s">
        <v>539</v>
      </c>
      <c r="G87" s="196"/>
      <c r="H87" s="196"/>
      <c r="I87" s="255">
        <v>0.10681400000000001</v>
      </c>
      <c r="J87" s="198"/>
      <c r="K87" s="196"/>
      <c r="L87" s="198"/>
      <c r="M87" s="196"/>
      <c r="N87" s="199"/>
      <c r="Z87" s="193"/>
      <c r="AA87" s="200" t="s">
        <v>1907</v>
      </c>
      <c r="AF87" s="200"/>
    </row>
    <row r="88" spans="1:34" s="108" customFormat="1" ht="12" customHeight="1">
      <c r="A88" s="201"/>
      <c r="B88" s="202"/>
      <c r="C88" s="1141" t="s">
        <v>3158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F88" s="200"/>
      <c r="AH88" s="109" t="s">
        <v>3158</v>
      </c>
    </row>
    <row r="89" spans="1:34" s="108" customFormat="1" ht="33.75" customHeight="1">
      <c r="A89" s="203"/>
      <c r="B89" s="204" t="s">
        <v>385</v>
      </c>
      <c r="C89" s="1141" t="s">
        <v>386</v>
      </c>
      <c r="D89" s="1141"/>
      <c r="E89" s="1141"/>
      <c r="F89" s="1141"/>
      <c r="G89" s="1141"/>
      <c r="H89" s="1141"/>
      <c r="I89" s="1141"/>
      <c r="J89" s="1141"/>
      <c r="K89" s="1141"/>
      <c r="L89" s="1141"/>
      <c r="M89" s="1141"/>
      <c r="N89" s="1146"/>
      <c r="Z89" s="193"/>
      <c r="AA89" s="200"/>
      <c r="AB89" s="109" t="s">
        <v>386</v>
      </c>
      <c r="AF89" s="200"/>
    </row>
    <row r="90" spans="1:34" s="108" customFormat="1" ht="12">
      <c r="A90" s="205"/>
      <c r="B90" s="206">
        <v>1</v>
      </c>
      <c r="C90" s="1141" t="s">
        <v>446</v>
      </c>
      <c r="D90" s="1141"/>
      <c r="E90" s="1141"/>
      <c r="F90" s="207"/>
      <c r="G90" s="207"/>
      <c r="H90" s="207"/>
      <c r="I90" s="207"/>
      <c r="J90" s="220">
        <v>1345.96</v>
      </c>
      <c r="K90" s="209">
        <v>1.25</v>
      </c>
      <c r="L90" s="208">
        <v>179.71</v>
      </c>
      <c r="M90" s="207"/>
      <c r="N90" s="210"/>
      <c r="Z90" s="193"/>
      <c r="AA90" s="200"/>
      <c r="AC90" s="109" t="s">
        <v>446</v>
      </c>
      <c r="AF90" s="200"/>
    </row>
    <row r="91" spans="1:34" s="108" customFormat="1" ht="12">
      <c r="A91" s="205"/>
      <c r="B91" s="206">
        <v>2</v>
      </c>
      <c r="C91" s="1141" t="s">
        <v>387</v>
      </c>
      <c r="D91" s="1141"/>
      <c r="E91" s="1141"/>
      <c r="F91" s="207"/>
      <c r="G91" s="207"/>
      <c r="H91" s="207"/>
      <c r="I91" s="207"/>
      <c r="J91" s="208">
        <v>117.43</v>
      </c>
      <c r="K91" s="209">
        <v>1.25</v>
      </c>
      <c r="L91" s="208">
        <v>15.68</v>
      </c>
      <c r="M91" s="207"/>
      <c r="N91" s="210"/>
      <c r="Z91" s="193"/>
      <c r="AA91" s="200"/>
      <c r="AC91" s="109" t="s">
        <v>387</v>
      </c>
      <c r="AF91" s="200"/>
    </row>
    <row r="92" spans="1:34" s="108" customFormat="1" ht="12">
      <c r="A92" s="205"/>
      <c r="B92" s="206">
        <v>3</v>
      </c>
      <c r="C92" s="1141" t="s">
        <v>388</v>
      </c>
      <c r="D92" s="1141"/>
      <c r="E92" s="1141"/>
      <c r="F92" s="207"/>
      <c r="G92" s="207"/>
      <c r="H92" s="207"/>
      <c r="I92" s="207"/>
      <c r="J92" s="208">
        <v>14.83</v>
      </c>
      <c r="K92" s="209">
        <v>1.25</v>
      </c>
      <c r="L92" s="208">
        <v>1.98</v>
      </c>
      <c r="M92" s="207"/>
      <c r="N92" s="210"/>
      <c r="Z92" s="193"/>
      <c r="AA92" s="200"/>
      <c r="AC92" s="109" t="s">
        <v>388</v>
      </c>
      <c r="AF92" s="200"/>
    </row>
    <row r="93" spans="1:34" s="108" customFormat="1" ht="12">
      <c r="A93" s="205"/>
      <c r="B93" s="206">
        <v>4</v>
      </c>
      <c r="C93" s="1141" t="s">
        <v>447</v>
      </c>
      <c r="D93" s="1141"/>
      <c r="E93" s="1141"/>
      <c r="F93" s="207"/>
      <c r="G93" s="207"/>
      <c r="H93" s="207"/>
      <c r="I93" s="207"/>
      <c r="J93" s="208">
        <v>434.65</v>
      </c>
      <c r="K93" s="207"/>
      <c r="L93" s="208">
        <v>46.43</v>
      </c>
      <c r="M93" s="207"/>
      <c r="N93" s="210"/>
      <c r="Z93" s="193"/>
      <c r="AA93" s="200"/>
      <c r="AC93" s="109" t="s">
        <v>447</v>
      </c>
      <c r="AF93" s="200"/>
    </row>
    <row r="94" spans="1:34" s="108" customFormat="1" ht="12">
      <c r="A94" s="205"/>
      <c r="B94" s="204"/>
      <c r="C94" s="1141" t="s">
        <v>448</v>
      </c>
      <c r="D94" s="1141"/>
      <c r="E94" s="1141"/>
      <c r="F94" s="207" t="s">
        <v>390</v>
      </c>
      <c r="G94" s="215">
        <v>154</v>
      </c>
      <c r="H94" s="209">
        <v>1.25</v>
      </c>
      <c r="I94" s="249">
        <v>20.561695</v>
      </c>
      <c r="J94" s="204"/>
      <c r="K94" s="207"/>
      <c r="L94" s="204"/>
      <c r="M94" s="207"/>
      <c r="N94" s="210"/>
      <c r="Z94" s="193"/>
      <c r="AA94" s="200"/>
      <c r="AD94" s="109" t="s">
        <v>448</v>
      </c>
      <c r="AF94" s="200"/>
    </row>
    <row r="95" spans="1:34" s="108" customFormat="1" ht="12">
      <c r="A95" s="205"/>
      <c r="B95" s="204"/>
      <c r="C95" s="1141" t="s">
        <v>389</v>
      </c>
      <c r="D95" s="1141"/>
      <c r="E95" s="1141"/>
      <c r="F95" s="207" t="s">
        <v>390</v>
      </c>
      <c r="G95" s="248">
        <v>1.2</v>
      </c>
      <c r="H95" s="209">
        <v>1.25</v>
      </c>
      <c r="I95" s="249">
        <v>0.160221</v>
      </c>
      <c r="J95" s="204"/>
      <c r="K95" s="207"/>
      <c r="L95" s="204"/>
      <c r="M95" s="207"/>
      <c r="N95" s="210"/>
      <c r="Z95" s="193"/>
      <c r="AA95" s="200"/>
      <c r="AD95" s="109" t="s">
        <v>389</v>
      </c>
      <c r="AF95" s="200"/>
    </row>
    <row r="96" spans="1:34" s="108" customFormat="1" ht="12" customHeight="1">
      <c r="A96" s="205"/>
      <c r="B96" s="204"/>
      <c r="C96" s="1150" t="s">
        <v>391</v>
      </c>
      <c r="D96" s="1150"/>
      <c r="E96" s="1150"/>
      <c r="F96" s="212"/>
      <c r="G96" s="212"/>
      <c r="H96" s="212"/>
      <c r="I96" s="212"/>
      <c r="J96" s="221">
        <v>1898.04</v>
      </c>
      <c r="K96" s="212"/>
      <c r="L96" s="213">
        <v>241.82</v>
      </c>
      <c r="M96" s="212"/>
      <c r="N96" s="214"/>
      <c r="Z96" s="193"/>
      <c r="AA96" s="200"/>
      <c r="AE96" s="109" t="s">
        <v>391</v>
      </c>
      <c r="AF96" s="200"/>
    </row>
    <row r="97" spans="1:34" s="108" customFormat="1" ht="12">
      <c r="A97" s="205"/>
      <c r="B97" s="204"/>
      <c r="C97" s="1141" t="s">
        <v>392</v>
      </c>
      <c r="D97" s="1141"/>
      <c r="E97" s="1141"/>
      <c r="F97" s="207"/>
      <c r="G97" s="207"/>
      <c r="H97" s="207"/>
      <c r="I97" s="207"/>
      <c r="J97" s="204"/>
      <c r="K97" s="207"/>
      <c r="L97" s="208">
        <v>181.69</v>
      </c>
      <c r="M97" s="207"/>
      <c r="N97" s="210"/>
      <c r="Z97" s="193"/>
      <c r="AA97" s="200"/>
      <c r="AD97" s="109" t="s">
        <v>392</v>
      </c>
      <c r="AF97" s="200"/>
    </row>
    <row r="98" spans="1:34" s="108" customFormat="1" ht="45" customHeight="1">
      <c r="A98" s="205"/>
      <c r="B98" s="204" t="s">
        <v>1671</v>
      </c>
      <c r="C98" s="1141" t="s">
        <v>1672</v>
      </c>
      <c r="D98" s="1141"/>
      <c r="E98" s="1141"/>
      <c r="F98" s="207" t="s">
        <v>395</v>
      </c>
      <c r="G98" s="215">
        <v>121</v>
      </c>
      <c r="H98" s="207"/>
      <c r="I98" s="215">
        <v>121</v>
      </c>
      <c r="J98" s="204"/>
      <c r="K98" s="207"/>
      <c r="L98" s="208">
        <v>219.84</v>
      </c>
      <c r="M98" s="207"/>
      <c r="N98" s="210"/>
      <c r="Z98" s="193"/>
      <c r="AA98" s="200"/>
      <c r="AD98" s="109" t="s">
        <v>1672</v>
      </c>
      <c r="AF98" s="200"/>
    </row>
    <row r="99" spans="1:34" s="108" customFormat="1" ht="45" customHeight="1">
      <c r="A99" s="205"/>
      <c r="B99" s="204" t="s">
        <v>1673</v>
      </c>
      <c r="C99" s="1141" t="s">
        <v>1674</v>
      </c>
      <c r="D99" s="1141"/>
      <c r="E99" s="1141"/>
      <c r="F99" s="207" t="s">
        <v>395</v>
      </c>
      <c r="G99" s="215">
        <v>72</v>
      </c>
      <c r="H99" s="207"/>
      <c r="I99" s="215">
        <v>72</v>
      </c>
      <c r="J99" s="204"/>
      <c r="K99" s="207"/>
      <c r="L99" s="208">
        <v>130.82</v>
      </c>
      <c r="M99" s="207"/>
      <c r="N99" s="210"/>
      <c r="Z99" s="193"/>
      <c r="AA99" s="200"/>
      <c r="AD99" s="109" t="s">
        <v>1674</v>
      </c>
      <c r="AF99" s="200"/>
    </row>
    <row r="100" spans="1:34" s="108" customFormat="1" ht="12" customHeight="1">
      <c r="A100" s="216"/>
      <c r="B100" s="217"/>
      <c r="C100" s="1145" t="s">
        <v>398</v>
      </c>
      <c r="D100" s="1145"/>
      <c r="E100" s="1145"/>
      <c r="F100" s="196"/>
      <c r="G100" s="196"/>
      <c r="H100" s="196"/>
      <c r="I100" s="196"/>
      <c r="J100" s="198"/>
      <c r="K100" s="196"/>
      <c r="L100" s="218">
        <v>592.48</v>
      </c>
      <c r="M100" s="212"/>
      <c r="N100" s="199"/>
      <c r="Z100" s="193"/>
      <c r="AA100" s="200"/>
      <c r="AF100" s="200" t="s">
        <v>398</v>
      </c>
    </row>
    <row r="101" spans="1:34" s="108" customFormat="1" ht="22.5" customHeight="1">
      <c r="A101" s="194" t="s">
        <v>146</v>
      </c>
      <c r="B101" s="195" t="s">
        <v>1909</v>
      </c>
      <c r="C101" s="1145" t="s">
        <v>1910</v>
      </c>
      <c r="D101" s="1145"/>
      <c r="E101" s="1145"/>
      <c r="F101" s="196" t="s">
        <v>307</v>
      </c>
      <c r="G101" s="196"/>
      <c r="H101" s="196"/>
      <c r="I101" s="197">
        <v>10.6814</v>
      </c>
      <c r="J101" s="218">
        <v>76.989999999999995</v>
      </c>
      <c r="K101" s="196"/>
      <c r="L101" s="218">
        <v>822.36</v>
      </c>
      <c r="M101" s="196"/>
      <c r="N101" s="199"/>
      <c r="Z101" s="193"/>
      <c r="AA101" s="200" t="s">
        <v>1910</v>
      </c>
      <c r="AF101" s="200"/>
    </row>
    <row r="102" spans="1:34" s="108" customFormat="1" ht="12" customHeight="1">
      <c r="A102" s="216"/>
      <c r="B102" s="217"/>
      <c r="C102" s="1141" t="s">
        <v>409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  <c r="Z102" s="193"/>
      <c r="AA102" s="200"/>
      <c r="AF102" s="200"/>
      <c r="AG102" s="109" t="s">
        <v>409</v>
      </c>
    </row>
    <row r="103" spans="1:34" s="108" customFormat="1" ht="12" customHeight="1">
      <c r="A103" s="216"/>
      <c r="B103" s="217"/>
      <c r="C103" s="1145" t="s">
        <v>398</v>
      </c>
      <c r="D103" s="1145"/>
      <c r="E103" s="1145"/>
      <c r="F103" s="196"/>
      <c r="G103" s="196"/>
      <c r="H103" s="196"/>
      <c r="I103" s="196"/>
      <c r="J103" s="198"/>
      <c r="K103" s="196"/>
      <c r="L103" s="218">
        <v>822.36</v>
      </c>
      <c r="M103" s="212"/>
      <c r="N103" s="199"/>
      <c r="Z103" s="193"/>
      <c r="AA103" s="200"/>
      <c r="AF103" s="200" t="s">
        <v>398</v>
      </c>
    </row>
    <row r="104" spans="1:34" s="108" customFormat="1" ht="45" customHeight="1">
      <c r="A104" s="194" t="s">
        <v>159</v>
      </c>
      <c r="B104" s="195" t="s">
        <v>3159</v>
      </c>
      <c r="C104" s="1145" t="s">
        <v>3160</v>
      </c>
      <c r="D104" s="1145"/>
      <c r="E104" s="1145"/>
      <c r="F104" s="196" t="s">
        <v>539</v>
      </c>
      <c r="G104" s="196"/>
      <c r="H104" s="196"/>
      <c r="I104" s="219">
        <v>4.9480000000000003E-2</v>
      </c>
      <c r="J104" s="198"/>
      <c r="K104" s="196"/>
      <c r="L104" s="198"/>
      <c r="M104" s="196"/>
      <c r="N104" s="199"/>
      <c r="Z104" s="193"/>
      <c r="AA104" s="200" t="s">
        <v>3160</v>
      </c>
      <c r="AF104" s="200"/>
    </row>
    <row r="105" spans="1:34" s="108" customFormat="1" ht="12" customHeight="1">
      <c r="A105" s="201"/>
      <c r="B105" s="202"/>
      <c r="C105" s="1141" t="s">
        <v>3161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F105" s="200"/>
      <c r="AH105" s="109" t="s">
        <v>3161</v>
      </c>
    </row>
    <row r="106" spans="1:34" s="108" customFormat="1" ht="33.75" customHeight="1">
      <c r="A106" s="203"/>
      <c r="B106" s="204" t="s">
        <v>385</v>
      </c>
      <c r="C106" s="1141" t="s">
        <v>386</v>
      </c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6"/>
      <c r="Z106" s="193"/>
      <c r="AA106" s="200"/>
      <c r="AB106" s="109" t="s">
        <v>386</v>
      </c>
      <c r="AF106" s="200"/>
    </row>
    <row r="107" spans="1:34" s="108" customFormat="1" ht="12">
      <c r="A107" s="205"/>
      <c r="B107" s="206">
        <v>1</v>
      </c>
      <c r="C107" s="1141" t="s">
        <v>446</v>
      </c>
      <c r="D107" s="1141"/>
      <c r="E107" s="1141"/>
      <c r="F107" s="207"/>
      <c r="G107" s="207"/>
      <c r="H107" s="207"/>
      <c r="I107" s="207"/>
      <c r="J107" s="220">
        <v>1066.28</v>
      </c>
      <c r="K107" s="209">
        <v>1.25</v>
      </c>
      <c r="L107" s="208">
        <v>65.95</v>
      </c>
      <c r="M107" s="207"/>
      <c r="N107" s="210"/>
      <c r="Z107" s="193"/>
      <c r="AA107" s="200"/>
      <c r="AC107" s="109" t="s">
        <v>446</v>
      </c>
      <c r="AF107" s="200"/>
    </row>
    <row r="108" spans="1:34" s="108" customFormat="1" ht="12">
      <c r="A108" s="205"/>
      <c r="B108" s="206">
        <v>2</v>
      </c>
      <c r="C108" s="1141" t="s">
        <v>387</v>
      </c>
      <c r="D108" s="1141"/>
      <c r="E108" s="1141"/>
      <c r="F108" s="207"/>
      <c r="G108" s="207"/>
      <c r="H108" s="207"/>
      <c r="I108" s="207"/>
      <c r="J108" s="208">
        <v>121.85</v>
      </c>
      <c r="K108" s="209">
        <v>1.25</v>
      </c>
      <c r="L108" s="208">
        <v>7.54</v>
      </c>
      <c r="M108" s="207"/>
      <c r="N108" s="210"/>
      <c r="Z108" s="193"/>
      <c r="AA108" s="200"/>
      <c r="AC108" s="109" t="s">
        <v>387</v>
      </c>
      <c r="AF108" s="200"/>
    </row>
    <row r="109" spans="1:34" s="108" customFormat="1" ht="12">
      <c r="A109" s="205"/>
      <c r="B109" s="206">
        <v>3</v>
      </c>
      <c r="C109" s="1141" t="s">
        <v>388</v>
      </c>
      <c r="D109" s="1141"/>
      <c r="E109" s="1141"/>
      <c r="F109" s="207"/>
      <c r="G109" s="207"/>
      <c r="H109" s="207"/>
      <c r="I109" s="207"/>
      <c r="J109" s="208">
        <v>7.9</v>
      </c>
      <c r="K109" s="209">
        <v>1.25</v>
      </c>
      <c r="L109" s="208">
        <v>0.49</v>
      </c>
      <c r="M109" s="207"/>
      <c r="N109" s="210"/>
      <c r="Z109" s="193"/>
      <c r="AA109" s="200"/>
      <c r="AC109" s="109" t="s">
        <v>388</v>
      </c>
      <c r="AF109" s="200"/>
    </row>
    <row r="110" spans="1:34" s="108" customFormat="1" ht="12">
      <c r="A110" s="205"/>
      <c r="B110" s="206">
        <v>4</v>
      </c>
      <c r="C110" s="1141" t="s">
        <v>447</v>
      </c>
      <c r="D110" s="1141"/>
      <c r="E110" s="1141"/>
      <c r="F110" s="207"/>
      <c r="G110" s="207"/>
      <c r="H110" s="207"/>
      <c r="I110" s="207"/>
      <c r="J110" s="208">
        <v>388.91</v>
      </c>
      <c r="K110" s="207"/>
      <c r="L110" s="208">
        <v>19.239999999999998</v>
      </c>
      <c r="M110" s="207"/>
      <c r="N110" s="210"/>
      <c r="Z110" s="193"/>
      <c r="AA110" s="200"/>
      <c r="AC110" s="109" t="s">
        <v>447</v>
      </c>
      <c r="AF110" s="200"/>
    </row>
    <row r="111" spans="1:34" s="108" customFormat="1" ht="12">
      <c r="A111" s="205"/>
      <c r="B111" s="204"/>
      <c r="C111" s="1141" t="s">
        <v>448</v>
      </c>
      <c r="D111" s="1141"/>
      <c r="E111" s="1141"/>
      <c r="F111" s="207" t="s">
        <v>390</v>
      </c>
      <c r="G111" s="215">
        <v>122</v>
      </c>
      <c r="H111" s="209">
        <v>1.25</v>
      </c>
      <c r="I111" s="250">
        <v>7.5457000000000001</v>
      </c>
      <c r="J111" s="204"/>
      <c r="K111" s="207"/>
      <c r="L111" s="204"/>
      <c r="M111" s="207"/>
      <c r="N111" s="210"/>
      <c r="Z111" s="193"/>
      <c r="AA111" s="200"/>
      <c r="AD111" s="109" t="s">
        <v>448</v>
      </c>
      <c r="AF111" s="200"/>
    </row>
    <row r="112" spans="1:34" s="108" customFormat="1" ht="12">
      <c r="A112" s="205"/>
      <c r="B112" s="204"/>
      <c r="C112" s="1141" t="s">
        <v>389</v>
      </c>
      <c r="D112" s="1141"/>
      <c r="E112" s="1141"/>
      <c r="F112" s="207" t="s">
        <v>390</v>
      </c>
      <c r="G112" s="209">
        <v>0.64</v>
      </c>
      <c r="H112" s="209">
        <v>1.25</v>
      </c>
      <c r="I112" s="249">
        <v>3.9584000000000001E-2</v>
      </c>
      <c r="J112" s="204"/>
      <c r="K112" s="207"/>
      <c r="L112" s="204"/>
      <c r="M112" s="207"/>
      <c r="N112" s="210"/>
      <c r="Z112" s="193"/>
      <c r="AA112" s="200"/>
      <c r="AD112" s="109" t="s">
        <v>389</v>
      </c>
      <c r="AF112" s="200"/>
    </row>
    <row r="113" spans="1:33" s="108" customFormat="1" ht="12" customHeight="1">
      <c r="A113" s="205"/>
      <c r="B113" s="204"/>
      <c r="C113" s="1150" t="s">
        <v>391</v>
      </c>
      <c r="D113" s="1150"/>
      <c r="E113" s="1150"/>
      <c r="F113" s="212"/>
      <c r="G113" s="212"/>
      <c r="H113" s="212"/>
      <c r="I113" s="212"/>
      <c r="J113" s="221">
        <v>1577.04</v>
      </c>
      <c r="K113" s="212"/>
      <c r="L113" s="213">
        <v>92.73</v>
      </c>
      <c r="M113" s="212"/>
      <c r="N113" s="214"/>
      <c r="Z113" s="193"/>
      <c r="AA113" s="200"/>
      <c r="AE113" s="109" t="s">
        <v>391</v>
      </c>
      <c r="AF113" s="200"/>
    </row>
    <row r="114" spans="1:33" s="108" customFormat="1" ht="12">
      <c r="A114" s="205"/>
      <c r="B114" s="204"/>
      <c r="C114" s="1141" t="s">
        <v>392</v>
      </c>
      <c r="D114" s="1141"/>
      <c r="E114" s="1141"/>
      <c r="F114" s="207"/>
      <c r="G114" s="207"/>
      <c r="H114" s="207"/>
      <c r="I114" s="207"/>
      <c r="J114" s="204"/>
      <c r="K114" s="207"/>
      <c r="L114" s="208">
        <v>66.44</v>
      </c>
      <c r="M114" s="207"/>
      <c r="N114" s="210"/>
      <c r="Z114" s="193"/>
      <c r="AA114" s="200"/>
      <c r="AD114" s="109" t="s">
        <v>392</v>
      </c>
      <c r="AF114" s="200"/>
    </row>
    <row r="115" spans="1:33" s="108" customFormat="1" ht="45" customHeight="1">
      <c r="A115" s="205"/>
      <c r="B115" s="204" t="s">
        <v>1671</v>
      </c>
      <c r="C115" s="1141" t="s">
        <v>1672</v>
      </c>
      <c r="D115" s="1141"/>
      <c r="E115" s="1141"/>
      <c r="F115" s="207" t="s">
        <v>395</v>
      </c>
      <c r="G115" s="215">
        <v>121</v>
      </c>
      <c r="H115" s="207"/>
      <c r="I115" s="215">
        <v>121</v>
      </c>
      <c r="J115" s="204"/>
      <c r="K115" s="207"/>
      <c r="L115" s="208">
        <v>80.39</v>
      </c>
      <c r="M115" s="207"/>
      <c r="N115" s="210"/>
      <c r="Z115" s="193"/>
      <c r="AA115" s="200"/>
      <c r="AD115" s="109" t="s">
        <v>1672</v>
      </c>
      <c r="AF115" s="200"/>
    </row>
    <row r="116" spans="1:33" s="108" customFormat="1" ht="45" customHeight="1">
      <c r="A116" s="205"/>
      <c r="B116" s="204" t="s">
        <v>1673</v>
      </c>
      <c r="C116" s="1141" t="s">
        <v>1674</v>
      </c>
      <c r="D116" s="1141"/>
      <c r="E116" s="1141"/>
      <c r="F116" s="207" t="s">
        <v>395</v>
      </c>
      <c r="G116" s="215">
        <v>72</v>
      </c>
      <c r="H116" s="207"/>
      <c r="I116" s="215">
        <v>72</v>
      </c>
      <c r="J116" s="204"/>
      <c r="K116" s="207"/>
      <c r="L116" s="208">
        <v>47.84</v>
      </c>
      <c r="M116" s="207"/>
      <c r="N116" s="210"/>
      <c r="Z116" s="193"/>
      <c r="AA116" s="200"/>
      <c r="AD116" s="109" t="s">
        <v>1674</v>
      </c>
      <c r="AF116" s="200"/>
    </row>
    <row r="117" spans="1:33" s="108" customFormat="1" ht="12" customHeight="1">
      <c r="A117" s="216"/>
      <c r="B117" s="217"/>
      <c r="C117" s="1145" t="s">
        <v>398</v>
      </c>
      <c r="D117" s="1145"/>
      <c r="E117" s="1145"/>
      <c r="F117" s="196"/>
      <c r="G117" s="196"/>
      <c r="H117" s="196"/>
      <c r="I117" s="196"/>
      <c r="J117" s="198"/>
      <c r="K117" s="196"/>
      <c r="L117" s="218">
        <v>220.96</v>
      </c>
      <c r="M117" s="212"/>
      <c r="N117" s="199"/>
      <c r="Z117" s="193"/>
      <c r="AA117" s="200"/>
      <c r="AF117" s="200" t="s">
        <v>398</v>
      </c>
    </row>
    <row r="118" spans="1:33" s="108" customFormat="1" ht="22.5" customHeight="1">
      <c r="A118" s="194" t="s">
        <v>473</v>
      </c>
      <c r="B118" s="195" t="s">
        <v>3162</v>
      </c>
      <c r="C118" s="1145" t="s">
        <v>3163</v>
      </c>
      <c r="D118" s="1145"/>
      <c r="E118" s="1145"/>
      <c r="F118" s="196" t="s">
        <v>307</v>
      </c>
      <c r="G118" s="196"/>
      <c r="H118" s="196"/>
      <c r="I118" s="223">
        <v>4.9480000000000004</v>
      </c>
      <c r="J118" s="218">
        <v>76.989999999999995</v>
      </c>
      <c r="K118" s="196"/>
      <c r="L118" s="218">
        <v>380.95</v>
      </c>
      <c r="M118" s="196"/>
      <c r="N118" s="199"/>
      <c r="Z118" s="193"/>
      <c r="AA118" s="200" t="s">
        <v>3163</v>
      </c>
      <c r="AF118" s="200"/>
    </row>
    <row r="119" spans="1:33" s="108" customFormat="1" ht="12" customHeight="1">
      <c r="A119" s="216"/>
      <c r="B119" s="217"/>
      <c r="C119" s="1141" t="s">
        <v>409</v>
      </c>
      <c r="D119" s="1141"/>
      <c r="E119" s="1141"/>
      <c r="F119" s="1141"/>
      <c r="G119" s="1141"/>
      <c r="H119" s="1141"/>
      <c r="I119" s="1141"/>
      <c r="J119" s="1141"/>
      <c r="K119" s="1141"/>
      <c r="L119" s="1141"/>
      <c r="M119" s="1141"/>
      <c r="N119" s="1146"/>
      <c r="Z119" s="193"/>
      <c r="AA119" s="200"/>
      <c r="AF119" s="200"/>
      <c r="AG119" s="109" t="s">
        <v>409</v>
      </c>
    </row>
    <row r="120" spans="1:33" s="108" customFormat="1" ht="12" customHeight="1">
      <c r="A120" s="216"/>
      <c r="B120" s="217"/>
      <c r="C120" s="1145" t="s">
        <v>398</v>
      </c>
      <c r="D120" s="1145"/>
      <c r="E120" s="1145"/>
      <c r="F120" s="196"/>
      <c r="G120" s="196"/>
      <c r="H120" s="196"/>
      <c r="I120" s="196"/>
      <c r="J120" s="198"/>
      <c r="K120" s="196"/>
      <c r="L120" s="218">
        <v>380.95</v>
      </c>
      <c r="M120" s="212"/>
      <c r="N120" s="199"/>
      <c r="Z120" s="193"/>
      <c r="AA120" s="200"/>
      <c r="AF120" s="200" t="s">
        <v>398</v>
      </c>
    </row>
    <row r="121" spans="1:33" s="108" customFormat="1" ht="33.75" customHeight="1">
      <c r="A121" s="194" t="s">
        <v>475</v>
      </c>
      <c r="B121" s="195" t="s">
        <v>3164</v>
      </c>
      <c r="C121" s="1145" t="s">
        <v>3165</v>
      </c>
      <c r="D121" s="1145"/>
      <c r="E121" s="1145"/>
      <c r="F121" s="196" t="s">
        <v>486</v>
      </c>
      <c r="G121" s="196"/>
      <c r="H121" s="196"/>
      <c r="I121" s="251">
        <v>1</v>
      </c>
      <c r="J121" s="198"/>
      <c r="K121" s="196"/>
      <c r="L121" s="198"/>
      <c r="M121" s="196"/>
      <c r="N121" s="199"/>
      <c r="Z121" s="193"/>
      <c r="AA121" s="200" t="s">
        <v>3165</v>
      </c>
      <c r="AF121" s="200"/>
    </row>
    <row r="122" spans="1:33" s="108" customFormat="1" ht="33.75" customHeight="1">
      <c r="A122" s="203"/>
      <c r="B122" s="204" t="s">
        <v>385</v>
      </c>
      <c r="C122" s="1141" t="s">
        <v>386</v>
      </c>
      <c r="D122" s="1141"/>
      <c r="E122" s="1141"/>
      <c r="F122" s="1141"/>
      <c r="G122" s="1141"/>
      <c r="H122" s="1141"/>
      <c r="I122" s="1141"/>
      <c r="J122" s="1141"/>
      <c r="K122" s="1141"/>
      <c r="L122" s="1141"/>
      <c r="M122" s="1141"/>
      <c r="N122" s="1146"/>
      <c r="Z122" s="193"/>
      <c r="AA122" s="200"/>
      <c r="AB122" s="109" t="s">
        <v>386</v>
      </c>
      <c r="AF122" s="200"/>
    </row>
    <row r="123" spans="1:33" s="108" customFormat="1" ht="12">
      <c r="A123" s="205"/>
      <c r="B123" s="206">
        <v>1</v>
      </c>
      <c r="C123" s="1141" t="s">
        <v>446</v>
      </c>
      <c r="D123" s="1141"/>
      <c r="E123" s="1141"/>
      <c r="F123" s="207"/>
      <c r="G123" s="207"/>
      <c r="H123" s="207"/>
      <c r="I123" s="207"/>
      <c r="J123" s="208">
        <v>3.3</v>
      </c>
      <c r="K123" s="209">
        <v>1.25</v>
      </c>
      <c r="L123" s="208">
        <v>4.13</v>
      </c>
      <c r="M123" s="207"/>
      <c r="N123" s="210"/>
      <c r="Z123" s="193"/>
      <c r="AA123" s="200"/>
      <c r="AC123" s="109" t="s">
        <v>446</v>
      </c>
      <c r="AF123" s="200"/>
    </row>
    <row r="124" spans="1:33" s="108" customFormat="1" ht="12">
      <c r="A124" s="205"/>
      <c r="B124" s="206">
        <v>2</v>
      </c>
      <c r="C124" s="1141" t="s">
        <v>387</v>
      </c>
      <c r="D124" s="1141"/>
      <c r="E124" s="1141"/>
      <c r="F124" s="207"/>
      <c r="G124" s="207"/>
      <c r="H124" s="207"/>
      <c r="I124" s="207"/>
      <c r="J124" s="208">
        <v>1.35</v>
      </c>
      <c r="K124" s="209">
        <v>1.25</v>
      </c>
      <c r="L124" s="208">
        <v>1.69</v>
      </c>
      <c r="M124" s="207"/>
      <c r="N124" s="210"/>
      <c r="Z124" s="193"/>
      <c r="AA124" s="200"/>
      <c r="AC124" s="109" t="s">
        <v>387</v>
      </c>
      <c r="AF124" s="200"/>
    </row>
    <row r="125" spans="1:33" s="108" customFormat="1" ht="12">
      <c r="A125" s="205"/>
      <c r="B125" s="206">
        <v>3</v>
      </c>
      <c r="C125" s="1141" t="s">
        <v>388</v>
      </c>
      <c r="D125" s="1141"/>
      <c r="E125" s="1141"/>
      <c r="F125" s="207"/>
      <c r="G125" s="207"/>
      <c r="H125" s="207"/>
      <c r="I125" s="207"/>
      <c r="J125" s="208">
        <v>0.12</v>
      </c>
      <c r="K125" s="209">
        <v>1.25</v>
      </c>
      <c r="L125" s="208">
        <v>0.15</v>
      </c>
      <c r="M125" s="207"/>
      <c r="N125" s="210"/>
      <c r="Z125" s="193"/>
      <c r="AA125" s="200"/>
      <c r="AC125" s="109" t="s">
        <v>388</v>
      </c>
      <c r="AF125" s="200"/>
    </row>
    <row r="126" spans="1:33" s="108" customFormat="1" ht="12">
      <c r="A126" s="205"/>
      <c r="B126" s="206">
        <v>4</v>
      </c>
      <c r="C126" s="1141" t="s">
        <v>447</v>
      </c>
      <c r="D126" s="1141"/>
      <c r="E126" s="1141"/>
      <c r="F126" s="207"/>
      <c r="G126" s="207"/>
      <c r="H126" s="207"/>
      <c r="I126" s="207"/>
      <c r="J126" s="208">
        <v>2.04</v>
      </c>
      <c r="K126" s="207"/>
      <c r="L126" s="208">
        <v>2.04</v>
      </c>
      <c r="M126" s="207"/>
      <c r="N126" s="210"/>
      <c r="Z126" s="193"/>
      <c r="AA126" s="200"/>
      <c r="AC126" s="109" t="s">
        <v>447</v>
      </c>
      <c r="AF126" s="200"/>
    </row>
    <row r="127" spans="1:33" s="108" customFormat="1" ht="12">
      <c r="A127" s="205"/>
      <c r="B127" s="204"/>
      <c r="C127" s="1141" t="s">
        <v>448</v>
      </c>
      <c r="D127" s="1141"/>
      <c r="E127" s="1141"/>
      <c r="F127" s="207" t="s">
        <v>390</v>
      </c>
      <c r="G127" s="209">
        <v>0.36</v>
      </c>
      <c r="H127" s="209">
        <v>1.25</v>
      </c>
      <c r="I127" s="209">
        <v>0.45</v>
      </c>
      <c r="J127" s="204"/>
      <c r="K127" s="207"/>
      <c r="L127" s="204"/>
      <c r="M127" s="207"/>
      <c r="N127" s="210"/>
      <c r="Z127" s="193"/>
      <c r="AA127" s="200"/>
      <c r="AD127" s="109" t="s">
        <v>448</v>
      </c>
      <c r="AF127" s="200"/>
    </row>
    <row r="128" spans="1:33" s="108" customFormat="1" ht="12">
      <c r="A128" s="205"/>
      <c r="B128" s="204"/>
      <c r="C128" s="1141" t="s">
        <v>389</v>
      </c>
      <c r="D128" s="1141"/>
      <c r="E128" s="1141"/>
      <c r="F128" s="207" t="s">
        <v>390</v>
      </c>
      <c r="G128" s="209">
        <v>0.01</v>
      </c>
      <c r="H128" s="209">
        <v>1.25</v>
      </c>
      <c r="I128" s="250">
        <v>1.2500000000000001E-2</v>
      </c>
      <c r="J128" s="204"/>
      <c r="K128" s="207"/>
      <c r="L128" s="204"/>
      <c r="M128" s="207"/>
      <c r="N128" s="210"/>
      <c r="Z128" s="193"/>
      <c r="AA128" s="200"/>
      <c r="AD128" s="109" t="s">
        <v>389</v>
      </c>
      <c r="AF128" s="200"/>
    </row>
    <row r="129" spans="1:35" s="108" customFormat="1" ht="12" customHeight="1">
      <c r="A129" s="205"/>
      <c r="B129" s="204"/>
      <c r="C129" s="1150" t="s">
        <v>391</v>
      </c>
      <c r="D129" s="1150"/>
      <c r="E129" s="1150"/>
      <c r="F129" s="212"/>
      <c r="G129" s="212"/>
      <c r="H129" s="212"/>
      <c r="I129" s="212"/>
      <c r="J129" s="213">
        <v>6.69</v>
      </c>
      <c r="K129" s="212"/>
      <c r="L129" s="213">
        <v>7.86</v>
      </c>
      <c r="M129" s="212"/>
      <c r="N129" s="214"/>
      <c r="Z129" s="193"/>
      <c r="AA129" s="200"/>
      <c r="AE129" s="109" t="s">
        <v>391</v>
      </c>
      <c r="AF129" s="200"/>
    </row>
    <row r="130" spans="1:35" s="108" customFormat="1" ht="12">
      <c r="A130" s="205"/>
      <c r="B130" s="204"/>
      <c r="C130" s="1141" t="s">
        <v>392</v>
      </c>
      <c r="D130" s="1141"/>
      <c r="E130" s="1141"/>
      <c r="F130" s="207"/>
      <c r="G130" s="207"/>
      <c r="H130" s="207"/>
      <c r="I130" s="207"/>
      <c r="J130" s="204"/>
      <c r="K130" s="207"/>
      <c r="L130" s="208">
        <v>4.28</v>
      </c>
      <c r="M130" s="207"/>
      <c r="N130" s="210"/>
      <c r="Z130" s="193"/>
      <c r="AA130" s="200"/>
      <c r="AD130" s="109" t="s">
        <v>392</v>
      </c>
      <c r="AF130" s="200"/>
    </row>
    <row r="131" spans="1:35" s="108" customFormat="1" ht="45" customHeight="1">
      <c r="A131" s="205"/>
      <c r="B131" s="204" t="s">
        <v>1671</v>
      </c>
      <c r="C131" s="1141" t="s">
        <v>1672</v>
      </c>
      <c r="D131" s="1141"/>
      <c r="E131" s="1141"/>
      <c r="F131" s="207" t="s">
        <v>395</v>
      </c>
      <c r="G131" s="215">
        <v>121</v>
      </c>
      <c r="H131" s="207"/>
      <c r="I131" s="215">
        <v>121</v>
      </c>
      <c r="J131" s="204"/>
      <c r="K131" s="207"/>
      <c r="L131" s="208">
        <v>5.18</v>
      </c>
      <c r="M131" s="207"/>
      <c r="N131" s="210"/>
      <c r="Z131" s="193"/>
      <c r="AA131" s="200"/>
      <c r="AD131" s="109" t="s">
        <v>1672</v>
      </c>
      <c r="AF131" s="200"/>
    </row>
    <row r="132" spans="1:35" s="108" customFormat="1" ht="45" customHeight="1">
      <c r="A132" s="205"/>
      <c r="B132" s="204" t="s">
        <v>1673</v>
      </c>
      <c r="C132" s="1141" t="s">
        <v>1674</v>
      </c>
      <c r="D132" s="1141"/>
      <c r="E132" s="1141"/>
      <c r="F132" s="207" t="s">
        <v>395</v>
      </c>
      <c r="G132" s="215">
        <v>72</v>
      </c>
      <c r="H132" s="207"/>
      <c r="I132" s="215">
        <v>72</v>
      </c>
      <c r="J132" s="204"/>
      <c r="K132" s="207"/>
      <c r="L132" s="208">
        <v>3.08</v>
      </c>
      <c r="M132" s="207"/>
      <c r="N132" s="210"/>
      <c r="Z132" s="193"/>
      <c r="AA132" s="200"/>
      <c r="AD132" s="109" t="s">
        <v>1674</v>
      </c>
      <c r="AF132" s="200"/>
    </row>
    <row r="133" spans="1:35" s="108" customFormat="1" ht="12" customHeight="1">
      <c r="A133" s="216"/>
      <c r="B133" s="217"/>
      <c r="C133" s="1145" t="s">
        <v>398</v>
      </c>
      <c r="D133" s="1145"/>
      <c r="E133" s="1145"/>
      <c r="F133" s="196"/>
      <c r="G133" s="196"/>
      <c r="H133" s="196"/>
      <c r="I133" s="196"/>
      <c r="J133" s="198"/>
      <c r="K133" s="196"/>
      <c r="L133" s="218">
        <v>16.12</v>
      </c>
      <c r="M133" s="212"/>
      <c r="N133" s="199"/>
      <c r="Z133" s="193"/>
      <c r="AA133" s="200"/>
      <c r="AF133" s="200" t="s">
        <v>398</v>
      </c>
    </row>
    <row r="134" spans="1:35" s="108" customFormat="1" ht="33.75" customHeight="1">
      <c r="A134" s="194" t="s">
        <v>478</v>
      </c>
      <c r="B134" s="195" t="s">
        <v>3166</v>
      </c>
      <c r="C134" s="1145" t="s">
        <v>3167</v>
      </c>
      <c r="D134" s="1145"/>
      <c r="E134" s="1145"/>
      <c r="F134" s="196" t="s">
        <v>486</v>
      </c>
      <c r="G134" s="196"/>
      <c r="H134" s="196"/>
      <c r="I134" s="251">
        <v>1</v>
      </c>
      <c r="J134" s="218">
        <v>138.79</v>
      </c>
      <c r="K134" s="196"/>
      <c r="L134" s="218">
        <v>138.79</v>
      </c>
      <c r="M134" s="196"/>
      <c r="N134" s="199"/>
      <c r="Z134" s="193"/>
      <c r="AA134" s="200" t="s">
        <v>3167</v>
      </c>
      <c r="AF134" s="200"/>
    </row>
    <row r="135" spans="1:35" s="108" customFormat="1" ht="12" customHeight="1">
      <c r="A135" s="216"/>
      <c r="B135" s="217"/>
      <c r="C135" s="1141" t="s">
        <v>409</v>
      </c>
      <c r="D135" s="1141"/>
      <c r="E135" s="1141"/>
      <c r="F135" s="1141"/>
      <c r="G135" s="1141"/>
      <c r="H135" s="1141"/>
      <c r="I135" s="1141"/>
      <c r="J135" s="1141"/>
      <c r="K135" s="1141"/>
      <c r="L135" s="1141"/>
      <c r="M135" s="1141"/>
      <c r="N135" s="1146"/>
      <c r="Z135" s="193"/>
      <c r="AA135" s="200"/>
      <c r="AF135" s="200"/>
      <c r="AG135" s="109" t="s">
        <v>409</v>
      </c>
    </row>
    <row r="136" spans="1:35" s="108" customFormat="1" ht="12" customHeight="1">
      <c r="A136" s="216"/>
      <c r="B136" s="217"/>
      <c r="C136" s="1145" t="s">
        <v>398</v>
      </c>
      <c r="D136" s="1145"/>
      <c r="E136" s="1145"/>
      <c r="F136" s="196"/>
      <c r="G136" s="196"/>
      <c r="H136" s="196"/>
      <c r="I136" s="196"/>
      <c r="J136" s="198"/>
      <c r="K136" s="196"/>
      <c r="L136" s="218">
        <v>138.79</v>
      </c>
      <c r="M136" s="212"/>
      <c r="N136" s="199"/>
      <c r="Z136" s="193"/>
      <c r="AA136" s="200"/>
      <c r="AF136" s="200" t="s">
        <v>398</v>
      </c>
    </row>
    <row r="137" spans="1:35" s="108" customFormat="1" ht="12">
      <c r="A137" s="1147" t="s">
        <v>3168</v>
      </c>
      <c r="B137" s="1148"/>
      <c r="C137" s="1148"/>
      <c r="D137" s="1148"/>
      <c r="E137" s="1148"/>
      <c r="F137" s="1148"/>
      <c r="G137" s="1148"/>
      <c r="H137" s="1148"/>
      <c r="I137" s="1148"/>
      <c r="J137" s="1148"/>
      <c r="K137" s="1148"/>
      <c r="L137" s="1148"/>
      <c r="M137" s="1148"/>
      <c r="N137" s="1149"/>
      <c r="Z137" s="193"/>
      <c r="AA137" s="200"/>
      <c r="AF137" s="200"/>
      <c r="AI137" s="200" t="s">
        <v>3168</v>
      </c>
    </row>
    <row r="138" spans="1:35" s="108" customFormat="1" ht="12" customHeight="1">
      <c r="A138" s="194" t="s">
        <v>483</v>
      </c>
      <c r="B138" s="195" t="s">
        <v>3169</v>
      </c>
      <c r="C138" s="1145" t="s">
        <v>3170</v>
      </c>
      <c r="D138" s="1145"/>
      <c r="E138" s="1145"/>
      <c r="F138" s="196" t="s">
        <v>307</v>
      </c>
      <c r="G138" s="196"/>
      <c r="H138" s="196"/>
      <c r="I138" s="247">
        <v>0.08</v>
      </c>
      <c r="J138" s="198"/>
      <c r="K138" s="196"/>
      <c r="L138" s="198"/>
      <c r="M138" s="196"/>
      <c r="N138" s="199"/>
      <c r="Z138" s="193"/>
      <c r="AA138" s="200" t="s">
        <v>3170</v>
      </c>
      <c r="AF138" s="200"/>
      <c r="AI138" s="200"/>
    </row>
    <row r="139" spans="1:35" s="108" customFormat="1" ht="12" customHeight="1">
      <c r="A139" s="201"/>
      <c r="B139" s="202"/>
      <c r="C139" s="1141" t="s">
        <v>3171</v>
      </c>
      <c r="D139" s="1141"/>
      <c r="E139" s="1141"/>
      <c r="F139" s="1141"/>
      <c r="G139" s="1141"/>
      <c r="H139" s="1141"/>
      <c r="I139" s="1141"/>
      <c r="J139" s="1141"/>
      <c r="K139" s="1141"/>
      <c r="L139" s="1141"/>
      <c r="M139" s="1141"/>
      <c r="N139" s="1146"/>
      <c r="Z139" s="193"/>
      <c r="AA139" s="200"/>
      <c r="AF139" s="200"/>
      <c r="AH139" s="109" t="s">
        <v>3171</v>
      </c>
      <c r="AI139" s="200"/>
    </row>
    <row r="140" spans="1:35" s="108" customFormat="1" ht="33.75" customHeight="1">
      <c r="A140" s="203"/>
      <c r="B140" s="204" t="s">
        <v>385</v>
      </c>
      <c r="C140" s="1141" t="s">
        <v>386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B140" s="109" t="s">
        <v>386</v>
      </c>
      <c r="AF140" s="200"/>
      <c r="AI140" s="200"/>
    </row>
    <row r="141" spans="1:35" s="108" customFormat="1" ht="12">
      <c r="A141" s="205"/>
      <c r="B141" s="206">
        <v>1</v>
      </c>
      <c r="C141" s="1141" t="s">
        <v>446</v>
      </c>
      <c r="D141" s="1141"/>
      <c r="E141" s="1141"/>
      <c r="F141" s="207"/>
      <c r="G141" s="207"/>
      <c r="H141" s="207"/>
      <c r="I141" s="207"/>
      <c r="J141" s="208">
        <v>35.72</v>
      </c>
      <c r="K141" s="209">
        <v>1.25</v>
      </c>
      <c r="L141" s="208">
        <v>3.57</v>
      </c>
      <c r="M141" s="207"/>
      <c r="N141" s="210"/>
      <c r="Z141" s="193"/>
      <c r="AA141" s="200"/>
      <c r="AC141" s="109" t="s">
        <v>446</v>
      </c>
      <c r="AF141" s="200"/>
      <c r="AI141" s="200"/>
    </row>
    <row r="142" spans="1:35" s="108" customFormat="1" ht="12">
      <c r="A142" s="205"/>
      <c r="B142" s="206">
        <v>2</v>
      </c>
      <c r="C142" s="1141" t="s">
        <v>387</v>
      </c>
      <c r="D142" s="1141"/>
      <c r="E142" s="1141"/>
      <c r="F142" s="207"/>
      <c r="G142" s="207"/>
      <c r="H142" s="207"/>
      <c r="I142" s="207"/>
      <c r="J142" s="208">
        <v>5.84</v>
      </c>
      <c r="K142" s="209">
        <v>1.25</v>
      </c>
      <c r="L142" s="208">
        <v>0.57999999999999996</v>
      </c>
      <c r="M142" s="207"/>
      <c r="N142" s="210"/>
      <c r="Z142" s="193"/>
      <c r="AA142" s="200"/>
      <c r="AC142" s="109" t="s">
        <v>387</v>
      </c>
      <c r="AF142" s="200"/>
      <c r="AI142" s="200"/>
    </row>
    <row r="143" spans="1:35" s="108" customFormat="1" ht="12">
      <c r="A143" s="205"/>
      <c r="B143" s="206">
        <v>3</v>
      </c>
      <c r="C143" s="1141" t="s">
        <v>388</v>
      </c>
      <c r="D143" s="1141"/>
      <c r="E143" s="1141"/>
      <c r="F143" s="207"/>
      <c r="G143" s="207"/>
      <c r="H143" s="207"/>
      <c r="I143" s="207"/>
      <c r="J143" s="208">
        <v>0.46</v>
      </c>
      <c r="K143" s="209">
        <v>1.25</v>
      </c>
      <c r="L143" s="208">
        <v>0.05</v>
      </c>
      <c r="M143" s="207"/>
      <c r="N143" s="210"/>
      <c r="Z143" s="193"/>
      <c r="AA143" s="200"/>
      <c r="AC143" s="109" t="s">
        <v>388</v>
      </c>
      <c r="AF143" s="200"/>
      <c r="AI143" s="200"/>
    </row>
    <row r="144" spans="1:35" s="108" customFormat="1" ht="12">
      <c r="A144" s="205"/>
      <c r="B144" s="206">
        <v>4</v>
      </c>
      <c r="C144" s="1141" t="s">
        <v>447</v>
      </c>
      <c r="D144" s="1141"/>
      <c r="E144" s="1141"/>
      <c r="F144" s="207"/>
      <c r="G144" s="207"/>
      <c r="H144" s="207"/>
      <c r="I144" s="207"/>
      <c r="J144" s="208">
        <v>204.55</v>
      </c>
      <c r="K144" s="207"/>
      <c r="L144" s="208">
        <v>16.36</v>
      </c>
      <c r="M144" s="207"/>
      <c r="N144" s="210"/>
      <c r="Z144" s="193"/>
      <c r="AA144" s="200"/>
      <c r="AC144" s="109" t="s">
        <v>447</v>
      </c>
      <c r="AF144" s="200"/>
      <c r="AI144" s="200"/>
    </row>
    <row r="145" spans="1:35" s="108" customFormat="1" ht="12">
      <c r="A145" s="205"/>
      <c r="B145" s="204"/>
      <c r="C145" s="1141" t="s">
        <v>448</v>
      </c>
      <c r="D145" s="1141"/>
      <c r="E145" s="1141"/>
      <c r="F145" s="207" t="s">
        <v>390</v>
      </c>
      <c r="G145" s="248">
        <v>3.8</v>
      </c>
      <c r="H145" s="209">
        <v>1.25</v>
      </c>
      <c r="I145" s="209">
        <v>0.38</v>
      </c>
      <c r="J145" s="204"/>
      <c r="K145" s="207"/>
      <c r="L145" s="204"/>
      <c r="M145" s="207"/>
      <c r="N145" s="210"/>
      <c r="Z145" s="193"/>
      <c r="AA145" s="200"/>
      <c r="AD145" s="109" t="s">
        <v>448</v>
      </c>
      <c r="AF145" s="200"/>
      <c r="AI145" s="200"/>
    </row>
    <row r="146" spans="1:35" s="108" customFormat="1" ht="12">
      <c r="A146" s="205"/>
      <c r="B146" s="204"/>
      <c r="C146" s="1141" t="s">
        <v>389</v>
      </c>
      <c r="D146" s="1141"/>
      <c r="E146" s="1141"/>
      <c r="F146" s="207" t="s">
        <v>390</v>
      </c>
      <c r="G146" s="209">
        <v>0.04</v>
      </c>
      <c r="H146" s="209">
        <v>1.25</v>
      </c>
      <c r="I146" s="254">
        <v>4.0000000000000001E-3</v>
      </c>
      <c r="J146" s="204"/>
      <c r="K146" s="207"/>
      <c r="L146" s="204"/>
      <c r="M146" s="207"/>
      <c r="N146" s="210"/>
      <c r="Z146" s="193"/>
      <c r="AA146" s="200"/>
      <c r="AD146" s="109" t="s">
        <v>389</v>
      </c>
      <c r="AF146" s="200"/>
      <c r="AI146" s="200"/>
    </row>
    <row r="147" spans="1:35" s="108" customFormat="1" ht="12" customHeight="1">
      <c r="A147" s="205"/>
      <c r="B147" s="204"/>
      <c r="C147" s="1150" t="s">
        <v>391</v>
      </c>
      <c r="D147" s="1150"/>
      <c r="E147" s="1150"/>
      <c r="F147" s="212"/>
      <c r="G147" s="212"/>
      <c r="H147" s="212"/>
      <c r="I147" s="212"/>
      <c r="J147" s="213">
        <v>246.11</v>
      </c>
      <c r="K147" s="212"/>
      <c r="L147" s="213">
        <v>20.51</v>
      </c>
      <c r="M147" s="212"/>
      <c r="N147" s="214"/>
      <c r="Z147" s="193"/>
      <c r="AA147" s="200"/>
      <c r="AE147" s="109" t="s">
        <v>391</v>
      </c>
      <c r="AF147" s="200"/>
      <c r="AI147" s="200"/>
    </row>
    <row r="148" spans="1:35" s="108" customFormat="1" ht="12">
      <c r="A148" s="205"/>
      <c r="B148" s="204"/>
      <c r="C148" s="1141" t="s">
        <v>392</v>
      </c>
      <c r="D148" s="1141"/>
      <c r="E148" s="1141"/>
      <c r="F148" s="207"/>
      <c r="G148" s="207"/>
      <c r="H148" s="207"/>
      <c r="I148" s="207"/>
      <c r="J148" s="204"/>
      <c r="K148" s="207"/>
      <c r="L148" s="208">
        <v>3.62</v>
      </c>
      <c r="M148" s="207"/>
      <c r="N148" s="210"/>
      <c r="Z148" s="193"/>
      <c r="AA148" s="200"/>
      <c r="AD148" s="109" t="s">
        <v>392</v>
      </c>
      <c r="AF148" s="200"/>
      <c r="AI148" s="200"/>
    </row>
    <row r="149" spans="1:35" s="108" customFormat="1" ht="45" customHeight="1">
      <c r="A149" s="205"/>
      <c r="B149" s="204" t="s">
        <v>1671</v>
      </c>
      <c r="C149" s="1141" t="s">
        <v>1672</v>
      </c>
      <c r="D149" s="1141"/>
      <c r="E149" s="1141"/>
      <c r="F149" s="207" t="s">
        <v>395</v>
      </c>
      <c r="G149" s="215">
        <v>121</v>
      </c>
      <c r="H149" s="207"/>
      <c r="I149" s="215">
        <v>121</v>
      </c>
      <c r="J149" s="204"/>
      <c r="K149" s="207"/>
      <c r="L149" s="208">
        <v>4.38</v>
      </c>
      <c r="M149" s="207"/>
      <c r="N149" s="210"/>
      <c r="Z149" s="193"/>
      <c r="AA149" s="200"/>
      <c r="AD149" s="109" t="s">
        <v>1672</v>
      </c>
      <c r="AF149" s="200"/>
      <c r="AI149" s="200"/>
    </row>
    <row r="150" spans="1:35" s="108" customFormat="1" ht="45" customHeight="1">
      <c r="A150" s="205"/>
      <c r="B150" s="204" t="s">
        <v>1673</v>
      </c>
      <c r="C150" s="1141" t="s">
        <v>1674</v>
      </c>
      <c r="D150" s="1141"/>
      <c r="E150" s="1141"/>
      <c r="F150" s="207" t="s">
        <v>395</v>
      </c>
      <c r="G150" s="215">
        <v>72</v>
      </c>
      <c r="H150" s="207"/>
      <c r="I150" s="215">
        <v>72</v>
      </c>
      <c r="J150" s="204"/>
      <c r="K150" s="207"/>
      <c r="L150" s="208">
        <v>2.61</v>
      </c>
      <c r="M150" s="207"/>
      <c r="N150" s="210"/>
      <c r="Z150" s="193"/>
      <c r="AA150" s="200"/>
      <c r="AD150" s="109" t="s">
        <v>1674</v>
      </c>
      <c r="AF150" s="200"/>
      <c r="AI150" s="200"/>
    </row>
    <row r="151" spans="1:35" s="108" customFormat="1" ht="12" customHeight="1">
      <c r="A151" s="216"/>
      <c r="B151" s="217"/>
      <c r="C151" s="1145" t="s">
        <v>398</v>
      </c>
      <c r="D151" s="1145"/>
      <c r="E151" s="1145"/>
      <c r="F151" s="196"/>
      <c r="G151" s="196"/>
      <c r="H151" s="196"/>
      <c r="I151" s="196"/>
      <c r="J151" s="198"/>
      <c r="K151" s="196"/>
      <c r="L151" s="218">
        <v>27.5</v>
      </c>
      <c r="M151" s="212"/>
      <c r="N151" s="199"/>
      <c r="Z151" s="193"/>
      <c r="AA151" s="200"/>
      <c r="AF151" s="200" t="s">
        <v>398</v>
      </c>
      <c r="AI151" s="200"/>
    </row>
    <row r="152" spans="1:35" s="108" customFormat="1" ht="22.5" customHeight="1">
      <c r="A152" s="194" t="s">
        <v>497</v>
      </c>
      <c r="B152" s="195" t="s">
        <v>3172</v>
      </c>
      <c r="C152" s="1145" t="s">
        <v>3173</v>
      </c>
      <c r="D152" s="1145"/>
      <c r="E152" s="1145"/>
      <c r="F152" s="196" t="s">
        <v>486</v>
      </c>
      <c r="G152" s="196"/>
      <c r="H152" s="196"/>
      <c r="I152" s="251">
        <v>1</v>
      </c>
      <c r="J152" s="218">
        <v>354.28</v>
      </c>
      <c r="K152" s="196"/>
      <c r="L152" s="218">
        <v>354.28</v>
      </c>
      <c r="M152" s="196"/>
      <c r="N152" s="199"/>
      <c r="Z152" s="193"/>
      <c r="AA152" s="200" t="s">
        <v>3173</v>
      </c>
      <c r="AF152" s="200"/>
      <c r="AI152" s="200"/>
    </row>
    <row r="153" spans="1:35" s="108" customFormat="1" ht="12" customHeight="1">
      <c r="A153" s="216"/>
      <c r="B153" s="217"/>
      <c r="C153" s="1141" t="s">
        <v>409</v>
      </c>
      <c r="D153" s="1141"/>
      <c r="E153" s="1141"/>
      <c r="F153" s="1141"/>
      <c r="G153" s="1141"/>
      <c r="H153" s="1141"/>
      <c r="I153" s="1141"/>
      <c r="J153" s="1141"/>
      <c r="K153" s="1141"/>
      <c r="L153" s="1141"/>
      <c r="M153" s="1141"/>
      <c r="N153" s="1146"/>
      <c r="Z153" s="193"/>
      <c r="AA153" s="200"/>
      <c r="AF153" s="200"/>
      <c r="AG153" s="109" t="s">
        <v>409</v>
      </c>
      <c r="AI153" s="200"/>
    </row>
    <row r="154" spans="1:35" s="108" customFormat="1" ht="12" customHeight="1">
      <c r="A154" s="216"/>
      <c r="B154" s="217"/>
      <c r="C154" s="1145" t="s">
        <v>398</v>
      </c>
      <c r="D154" s="1145"/>
      <c r="E154" s="1145"/>
      <c r="F154" s="196"/>
      <c r="G154" s="196"/>
      <c r="H154" s="196"/>
      <c r="I154" s="196"/>
      <c r="J154" s="198"/>
      <c r="K154" s="196"/>
      <c r="L154" s="218">
        <v>354.28</v>
      </c>
      <c r="M154" s="212"/>
      <c r="N154" s="199"/>
      <c r="Z154" s="193"/>
      <c r="AA154" s="200"/>
      <c r="AF154" s="200" t="s">
        <v>398</v>
      </c>
      <c r="AI154" s="200"/>
    </row>
    <row r="155" spans="1:35" s="108" customFormat="1" ht="22.5" customHeight="1">
      <c r="A155" s="194" t="s">
        <v>499</v>
      </c>
      <c r="B155" s="195" t="s">
        <v>3174</v>
      </c>
      <c r="C155" s="1145" t="s">
        <v>3175</v>
      </c>
      <c r="D155" s="1145"/>
      <c r="E155" s="1145"/>
      <c r="F155" s="196" t="s">
        <v>486</v>
      </c>
      <c r="G155" s="196"/>
      <c r="H155" s="196"/>
      <c r="I155" s="251">
        <v>1</v>
      </c>
      <c r="J155" s="218">
        <v>158.11000000000001</v>
      </c>
      <c r="K155" s="196"/>
      <c r="L155" s="218">
        <v>158.11000000000001</v>
      </c>
      <c r="M155" s="196"/>
      <c r="N155" s="199"/>
      <c r="Z155" s="193"/>
      <c r="AA155" s="200" t="s">
        <v>3175</v>
      </c>
      <c r="AF155" s="200"/>
      <c r="AI155" s="200"/>
    </row>
    <row r="156" spans="1:35" s="108" customFormat="1" ht="12" customHeight="1">
      <c r="A156" s="216"/>
      <c r="B156" s="217"/>
      <c r="C156" s="1141" t="s">
        <v>409</v>
      </c>
      <c r="D156" s="1141"/>
      <c r="E156" s="1141"/>
      <c r="F156" s="1141"/>
      <c r="G156" s="1141"/>
      <c r="H156" s="1141"/>
      <c r="I156" s="1141"/>
      <c r="J156" s="1141"/>
      <c r="K156" s="1141"/>
      <c r="L156" s="1141"/>
      <c r="M156" s="1141"/>
      <c r="N156" s="1146"/>
      <c r="Z156" s="193"/>
      <c r="AA156" s="200"/>
      <c r="AF156" s="200"/>
      <c r="AG156" s="109" t="s">
        <v>409</v>
      </c>
      <c r="AI156" s="200"/>
    </row>
    <row r="157" spans="1:35" s="108" customFormat="1" ht="12" customHeight="1">
      <c r="A157" s="216"/>
      <c r="B157" s="217"/>
      <c r="C157" s="1145" t="s">
        <v>398</v>
      </c>
      <c r="D157" s="1145"/>
      <c r="E157" s="1145"/>
      <c r="F157" s="196"/>
      <c r="G157" s="196"/>
      <c r="H157" s="196"/>
      <c r="I157" s="196"/>
      <c r="J157" s="198"/>
      <c r="K157" s="196"/>
      <c r="L157" s="218">
        <v>158.11000000000001</v>
      </c>
      <c r="M157" s="212"/>
      <c r="N157" s="199"/>
      <c r="Z157" s="193"/>
      <c r="AA157" s="200"/>
      <c r="AF157" s="200" t="s">
        <v>398</v>
      </c>
      <c r="AI157" s="200"/>
    </row>
    <row r="158" spans="1:35" s="108" customFormat="1" ht="33.75" customHeight="1">
      <c r="A158" s="194" t="s">
        <v>501</v>
      </c>
      <c r="B158" s="195" t="s">
        <v>3176</v>
      </c>
      <c r="C158" s="1145" t="s">
        <v>3177</v>
      </c>
      <c r="D158" s="1145"/>
      <c r="E158" s="1145"/>
      <c r="F158" s="196" t="s">
        <v>486</v>
      </c>
      <c r="G158" s="196"/>
      <c r="H158" s="196"/>
      <c r="I158" s="251">
        <v>1</v>
      </c>
      <c r="J158" s="198"/>
      <c r="K158" s="196"/>
      <c r="L158" s="198"/>
      <c r="M158" s="196"/>
      <c r="N158" s="199"/>
      <c r="Z158" s="193"/>
      <c r="AA158" s="200" t="s">
        <v>3177</v>
      </c>
      <c r="AF158" s="200"/>
      <c r="AI158" s="200"/>
    </row>
    <row r="159" spans="1:35" s="108" customFormat="1" ht="33.75" customHeight="1">
      <c r="A159" s="203"/>
      <c r="B159" s="204" t="s">
        <v>385</v>
      </c>
      <c r="C159" s="1141" t="s">
        <v>386</v>
      </c>
      <c r="D159" s="1141"/>
      <c r="E159" s="1141"/>
      <c r="F159" s="1141"/>
      <c r="G159" s="1141"/>
      <c r="H159" s="1141"/>
      <c r="I159" s="1141"/>
      <c r="J159" s="1141"/>
      <c r="K159" s="1141"/>
      <c r="L159" s="1141"/>
      <c r="M159" s="1141"/>
      <c r="N159" s="1146"/>
      <c r="Z159" s="193"/>
      <c r="AA159" s="200"/>
      <c r="AB159" s="109" t="s">
        <v>386</v>
      </c>
      <c r="AF159" s="200"/>
      <c r="AI159" s="200"/>
    </row>
    <row r="160" spans="1:35" s="108" customFormat="1" ht="12">
      <c r="A160" s="205"/>
      <c r="B160" s="206">
        <v>1</v>
      </c>
      <c r="C160" s="1141" t="s">
        <v>446</v>
      </c>
      <c r="D160" s="1141"/>
      <c r="E160" s="1141"/>
      <c r="F160" s="207"/>
      <c r="G160" s="207"/>
      <c r="H160" s="207"/>
      <c r="I160" s="207"/>
      <c r="J160" s="208">
        <v>16.13</v>
      </c>
      <c r="K160" s="209">
        <v>1.25</v>
      </c>
      <c r="L160" s="208">
        <v>20.16</v>
      </c>
      <c r="M160" s="207"/>
      <c r="N160" s="210"/>
      <c r="Z160" s="193"/>
      <c r="AA160" s="200"/>
      <c r="AC160" s="109" t="s">
        <v>446</v>
      </c>
      <c r="AF160" s="200"/>
      <c r="AI160" s="200"/>
    </row>
    <row r="161" spans="1:35" s="108" customFormat="1" ht="12">
      <c r="A161" s="205"/>
      <c r="B161" s="206">
        <v>2</v>
      </c>
      <c r="C161" s="1141" t="s">
        <v>387</v>
      </c>
      <c r="D161" s="1141"/>
      <c r="E161" s="1141"/>
      <c r="F161" s="207"/>
      <c r="G161" s="207"/>
      <c r="H161" s="207"/>
      <c r="I161" s="207"/>
      <c r="J161" s="208">
        <v>2.75</v>
      </c>
      <c r="K161" s="209">
        <v>1.25</v>
      </c>
      <c r="L161" s="208">
        <v>3.44</v>
      </c>
      <c r="M161" s="207"/>
      <c r="N161" s="210"/>
      <c r="Z161" s="193"/>
      <c r="AA161" s="200"/>
      <c r="AC161" s="109" t="s">
        <v>387</v>
      </c>
      <c r="AF161" s="200"/>
      <c r="AI161" s="200"/>
    </row>
    <row r="162" spans="1:35" s="108" customFormat="1" ht="12">
      <c r="A162" s="205"/>
      <c r="B162" s="206">
        <v>3</v>
      </c>
      <c r="C162" s="1141" t="s">
        <v>388</v>
      </c>
      <c r="D162" s="1141"/>
      <c r="E162" s="1141"/>
      <c r="F162" s="207"/>
      <c r="G162" s="207"/>
      <c r="H162" s="207"/>
      <c r="I162" s="207"/>
      <c r="J162" s="208">
        <v>0.23</v>
      </c>
      <c r="K162" s="209">
        <v>1.25</v>
      </c>
      <c r="L162" s="208">
        <v>0.28999999999999998</v>
      </c>
      <c r="M162" s="207"/>
      <c r="N162" s="210"/>
      <c r="Z162" s="193"/>
      <c r="AA162" s="200"/>
      <c r="AC162" s="109" t="s">
        <v>388</v>
      </c>
      <c r="AF162" s="200"/>
      <c r="AI162" s="200"/>
    </row>
    <row r="163" spans="1:35" s="108" customFormat="1" ht="12">
      <c r="A163" s="205"/>
      <c r="B163" s="206">
        <v>4</v>
      </c>
      <c r="C163" s="1141" t="s">
        <v>447</v>
      </c>
      <c r="D163" s="1141"/>
      <c r="E163" s="1141"/>
      <c r="F163" s="207"/>
      <c r="G163" s="207"/>
      <c r="H163" s="207"/>
      <c r="I163" s="207"/>
      <c r="J163" s="208">
        <v>8.89</v>
      </c>
      <c r="K163" s="207"/>
      <c r="L163" s="208">
        <v>8.89</v>
      </c>
      <c r="M163" s="207"/>
      <c r="N163" s="210"/>
      <c r="Z163" s="193"/>
      <c r="AA163" s="200"/>
      <c r="AC163" s="109" t="s">
        <v>447</v>
      </c>
      <c r="AF163" s="200"/>
      <c r="AI163" s="200"/>
    </row>
    <row r="164" spans="1:35" s="108" customFormat="1" ht="12">
      <c r="A164" s="205"/>
      <c r="B164" s="204"/>
      <c r="C164" s="1141" t="s">
        <v>448</v>
      </c>
      <c r="D164" s="1141"/>
      <c r="E164" s="1141"/>
      <c r="F164" s="207" t="s">
        <v>390</v>
      </c>
      <c r="G164" s="209">
        <v>1.82</v>
      </c>
      <c r="H164" s="209">
        <v>1.25</v>
      </c>
      <c r="I164" s="254">
        <v>2.2749999999999999</v>
      </c>
      <c r="J164" s="204"/>
      <c r="K164" s="207"/>
      <c r="L164" s="204"/>
      <c r="M164" s="207"/>
      <c r="N164" s="210"/>
      <c r="Z164" s="193"/>
      <c r="AA164" s="200"/>
      <c r="AD164" s="109" t="s">
        <v>448</v>
      </c>
      <c r="AF164" s="200"/>
      <c r="AI164" s="200"/>
    </row>
    <row r="165" spans="1:35" s="108" customFormat="1" ht="12">
      <c r="A165" s="205"/>
      <c r="B165" s="204"/>
      <c r="C165" s="1141" t="s">
        <v>389</v>
      </c>
      <c r="D165" s="1141"/>
      <c r="E165" s="1141"/>
      <c r="F165" s="207" t="s">
        <v>390</v>
      </c>
      <c r="G165" s="209">
        <v>0.02</v>
      </c>
      <c r="H165" s="209">
        <v>1.25</v>
      </c>
      <c r="I165" s="254">
        <v>2.5000000000000001E-2</v>
      </c>
      <c r="J165" s="204"/>
      <c r="K165" s="207"/>
      <c r="L165" s="204"/>
      <c r="M165" s="207"/>
      <c r="N165" s="210"/>
      <c r="Z165" s="193"/>
      <c r="AA165" s="200"/>
      <c r="AD165" s="109" t="s">
        <v>389</v>
      </c>
      <c r="AF165" s="200"/>
      <c r="AI165" s="200"/>
    </row>
    <row r="166" spans="1:35" s="108" customFormat="1" ht="12" customHeight="1">
      <c r="A166" s="205"/>
      <c r="B166" s="204"/>
      <c r="C166" s="1150" t="s">
        <v>391</v>
      </c>
      <c r="D166" s="1150"/>
      <c r="E166" s="1150"/>
      <c r="F166" s="212"/>
      <c r="G166" s="212"/>
      <c r="H166" s="212"/>
      <c r="I166" s="212"/>
      <c r="J166" s="213">
        <v>27.77</v>
      </c>
      <c r="K166" s="212"/>
      <c r="L166" s="213">
        <v>32.49</v>
      </c>
      <c r="M166" s="212"/>
      <c r="N166" s="214"/>
      <c r="Z166" s="193"/>
      <c r="AA166" s="200"/>
      <c r="AE166" s="109" t="s">
        <v>391</v>
      </c>
      <c r="AF166" s="200"/>
      <c r="AI166" s="200"/>
    </row>
    <row r="167" spans="1:35" s="108" customFormat="1" ht="12">
      <c r="A167" s="205"/>
      <c r="B167" s="204"/>
      <c r="C167" s="1141" t="s">
        <v>392</v>
      </c>
      <c r="D167" s="1141"/>
      <c r="E167" s="1141"/>
      <c r="F167" s="207"/>
      <c r="G167" s="207"/>
      <c r="H167" s="207"/>
      <c r="I167" s="207"/>
      <c r="J167" s="204"/>
      <c r="K167" s="207"/>
      <c r="L167" s="208">
        <v>20.45</v>
      </c>
      <c r="M167" s="207"/>
      <c r="N167" s="210"/>
      <c r="Z167" s="193"/>
      <c r="AA167" s="200"/>
      <c r="AD167" s="109" t="s">
        <v>392</v>
      </c>
      <c r="AF167" s="200"/>
      <c r="AI167" s="200"/>
    </row>
    <row r="168" spans="1:35" s="108" customFormat="1" ht="45" customHeight="1">
      <c r="A168" s="205"/>
      <c r="B168" s="204" t="s">
        <v>1671</v>
      </c>
      <c r="C168" s="1141" t="s">
        <v>1672</v>
      </c>
      <c r="D168" s="1141"/>
      <c r="E168" s="1141"/>
      <c r="F168" s="207" t="s">
        <v>395</v>
      </c>
      <c r="G168" s="215">
        <v>121</v>
      </c>
      <c r="H168" s="207"/>
      <c r="I168" s="215">
        <v>121</v>
      </c>
      <c r="J168" s="204"/>
      <c r="K168" s="207"/>
      <c r="L168" s="208">
        <v>24.74</v>
      </c>
      <c r="M168" s="207"/>
      <c r="N168" s="210"/>
      <c r="Z168" s="193"/>
      <c r="AA168" s="200"/>
      <c r="AD168" s="109" t="s">
        <v>1672</v>
      </c>
      <c r="AF168" s="200"/>
      <c r="AI168" s="200"/>
    </row>
    <row r="169" spans="1:35" s="108" customFormat="1" ht="45" customHeight="1">
      <c r="A169" s="205"/>
      <c r="B169" s="204" t="s">
        <v>1673</v>
      </c>
      <c r="C169" s="1141" t="s">
        <v>1674</v>
      </c>
      <c r="D169" s="1141"/>
      <c r="E169" s="1141"/>
      <c r="F169" s="207" t="s">
        <v>395</v>
      </c>
      <c r="G169" s="215">
        <v>72</v>
      </c>
      <c r="H169" s="207"/>
      <c r="I169" s="215">
        <v>72</v>
      </c>
      <c r="J169" s="204"/>
      <c r="K169" s="207"/>
      <c r="L169" s="208">
        <v>14.72</v>
      </c>
      <c r="M169" s="207"/>
      <c r="N169" s="210"/>
      <c r="Z169" s="193"/>
      <c r="AA169" s="200"/>
      <c r="AD169" s="109" t="s">
        <v>1674</v>
      </c>
      <c r="AF169" s="200"/>
      <c r="AI169" s="200"/>
    </row>
    <row r="170" spans="1:35" s="108" customFormat="1" ht="12" customHeight="1">
      <c r="A170" s="216"/>
      <c r="B170" s="217"/>
      <c r="C170" s="1145" t="s">
        <v>398</v>
      </c>
      <c r="D170" s="1145"/>
      <c r="E170" s="1145"/>
      <c r="F170" s="196"/>
      <c r="G170" s="196"/>
      <c r="H170" s="196"/>
      <c r="I170" s="196"/>
      <c r="J170" s="198"/>
      <c r="K170" s="196"/>
      <c r="L170" s="218">
        <v>71.95</v>
      </c>
      <c r="M170" s="212"/>
      <c r="N170" s="199"/>
      <c r="Z170" s="193"/>
      <c r="AA170" s="200"/>
      <c r="AF170" s="200" t="s">
        <v>398</v>
      </c>
      <c r="AI170" s="200"/>
    </row>
    <row r="171" spans="1:35" s="108" customFormat="1" ht="33.75" customHeight="1">
      <c r="A171" s="194" t="s">
        <v>503</v>
      </c>
      <c r="B171" s="195" t="s">
        <v>3178</v>
      </c>
      <c r="C171" s="1145" t="s">
        <v>3179</v>
      </c>
      <c r="D171" s="1145"/>
      <c r="E171" s="1145"/>
      <c r="F171" s="196" t="s">
        <v>486</v>
      </c>
      <c r="G171" s="196"/>
      <c r="H171" s="196"/>
      <c r="I171" s="251">
        <v>1</v>
      </c>
      <c r="J171" s="222">
        <v>1206.1099999999999</v>
      </c>
      <c r="K171" s="196"/>
      <c r="L171" s="222">
        <v>1206.1099999999999</v>
      </c>
      <c r="M171" s="196"/>
      <c r="N171" s="199"/>
      <c r="Z171" s="193"/>
      <c r="AA171" s="200" t="s">
        <v>3179</v>
      </c>
      <c r="AF171" s="200"/>
      <c r="AI171" s="200"/>
    </row>
    <row r="172" spans="1:35" s="108" customFormat="1" ht="12" customHeight="1">
      <c r="A172" s="216"/>
      <c r="B172" s="217"/>
      <c r="C172" s="1141" t="s">
        <v>409</v>
      </c>
      <c r="D172" s="1141"/>
      <c r="E172" s="1141"/>
      <c r="F172" s="1141"/>
      <c r="G172" s="1141"/>
      <c r="H172" s="1141"/>
      <c r="I172" s="1141"/>
      <c r="J172" s="1141"/>
      <c r="K172" s="1141"/>
      <c r="L172" s="1141"/>
      <c r="M172" s="1141"/>
      <c r="N172" s="1146"/>
      <c r="Z172" s="193"/>
      <c r="AA172" s="200"/>
      <c r="AF172" s="200"/>
      <c r="AG172" s="109" t="s">
        <v>409</v>
      </c>
      <c r="AI172" s="200"/>
    </row>
    <row r="173" spans="1:35" s="108" customFormat="1" ht="12" customHeight="1">
      <c r="A173" s="216"/>
      <c r="B173" s="217"/>
      <c r="C173" s="1145" t="s">
        <v>398</v>
      </c>
      <c r="D173" s="1145"/>
      <c r="E173" s="1145"/>
      <c r="F173" s="196"/>
      <c r="G173" s="196"/>
      <c r="H173" s="196"/>
      <c r="I173" s="196"/>
      <c r="J173" s="198"/>
      <c r="K173" s="196"/>
      <c r="L173" s="222">
        <v>1206.1099999999999</v>
      </c>
      <c r="M173" s="212"/>
      <c r="N173" s="199"/>
      <c r="Z173" s="193"/>
      <c r="AA173" s="200"/>
      <c r="AF173" s="200" t="s">
        <v>398</v>
      </c>
      <c r="AI173" s="200"/>
    </row>
    <row r="174" spans="1:35" s="108" customFormat="1" ht="22.5" customHeight="1">
      <c r="A174" s="194" t="s">
        <v>505</v>
      </c>
      <c r="B174" s="195" t="s">
        <v>3180</v>
      </c>
      <c r="C174" s="1145" t="s">
        <v>3181</v>
      </c>
      <c r="D174" s="1145"/>
      <c r="E174" s="1145"/>
      <c r="F174" s="196" t="s">
        <v>486</v>
      </c>
      <c r="G174" s="196"/>
      <c r="H174" s="196"/>
      <c r="I174" s="251">
        <v>1</v>
      </c>
      <c r="J174" s="198"/>
      <c r="K174" s="196"/>
      <c r="L174" s="198"/>
      <c r="M174" s="196"/>
      <c r="N174" s="199"/>
      <c r="Z174" s="193"/>
      <c r="AA174" s="200" t="s">
        <v>3181</v>
      </c>
      <c r="AF174" s="200"/>
      <c r="AI174" s="200"/>
    </row>
    <row r="175" spans="1:35" s="108" customFormat="1" ht="33.75" customHeight="1">
      <c r="A175" s="203"/>
      <c r="B175" s="204" t="s">
        <v>385</v>
      </c>
      <c r="C175" s="1141" t="s">
        <v>386</v>
      </c>
      <c r="D175" s="1141"/>
      <c r="E175" s="1141"/>
      <c r="F175" s="1141"/>
      <c r="G175" s="1141"/>
      <c r="H175" s="1141"/>
      <c r="I175" s="1141"/>
      <c r="J175" s="1141"/>
      <c r="K175" s="1141"/>
      <c r="L175" s="1141"/>
      <c r="M175" s="1141"/>
      <c r="N175" s="1146"/>
      <c r="Z175" s="193"/>
      <c r="AA175" s="200"/>
      <c r="AB175" s="109" t="s">
        <v>386</v>
      </c>
      <c r="AF175" s="200"/>
      <c r="AI175" s="200"/>
    </row>
    <row r="176" spans="1:35" s="108" customFormat="1" ht="12">
      <c r="A176" s="205"/>
      <c r="B176" s="206">
        <v>1</v>
      </c>
      <c r="C176" s="1141" t="s">
        <v>446</v>
      </c>
      <c r="D176" s="1141"/>
      <c r="E176" s="1141"/>
      <c r="F176" s="207"/>
      <c r="G176" s="207"/>
      <c r="H176" s="207"/>
      <c r="I176" s="207"/>
      <c r="J176" s="208">
        <v>51.18</v>
      </c>
      <c r="K176" s="209">
        <v>1.25</v>
      </c>
      <c r="L176" s="208">
        <v>63.98</v>
      </c>
      <c r="M176" s="207"/>
      <c r="N176" s="210"/>
      <c r="Z176" s="193"/>
      <c r="AA176" s="200"/>
      <c r="AC176" s="109" t="s">
        <v>446</v>
      </c>
      <c r="AF176" s="200"/>
      <c r="AI176" s="200"/>
    </row>
    <row r="177" spans="1:35" s="108" customFormat="1" ht="12">
      <c r="A177" s="205"/>
      <c r="B177" s="206">
        <v>2</v>
      </c>
      <c r="C177" s="1141" t="s">
        <v>387</v>
      </c>
      <c r="D177" s="1141"/>
      <c r="E177" s="1141"/>
      <c r="F177" s="207"/>
      <c r="G177" s="207"/>
      <c r="H177" s="207"/>
      <c r="I177" s="207"/>
      <c r="J177" s="208">
        <v>6.49</v>
      </c>
      <c r="K177" s="209">
        <v>1.25</v>
      </c>
      <c r="L177" s="208">
        <v>8.11</v>
      </c>
      <c r="M177" s="207"/>
      <c r="N177" s="210"/>
      <c r="Z177" s="193"/>
      <c r="AA177" s="200"/>
      <c r="AC177" s="109" t="s">
        <v>387</v>
      </c>
      <c r="AF177" s="200"/>
      <c r="AI177" s="200"/>
    </row>
    <row r="178" spans="1:35" s="108" customFormat="1" ht="12">
      <c r="A178" s="205"/>
      <c r="B178" s="206">
        <v>3</v>
      </c>
      <c r="C178" s="1141" t="s">
        <v>388</v>
      </c>
      <c r="D178" s="1141"/>
      <c r="E178" s="1141"/>
      <c r="F178" s="207"/>
      <c r="G178" s="207"/>
      <c r="H178" s="207"/>
      <c r="I178" s="207"/>
      <c r="J178" s="208">
        <v>0.26</v>
      </c>
      <c r="K178" s="209">
        <v>1.25</v>
      </c>
      <c r="L178" s="208">
        <v>0.33</v>
      </c>
      <c r="M178" s="207"/>
      <c r="N178" s="210"/>
      <c r="Z178" s="193"/>
      <c r="AA178" s="200"/>
      <c r="AC178" s="109" t="s">
        <v>388</v>
      </c>
      <c r="AF178" s="200"/>
      <c r="AI178" s="200"/>
    </row>
    <row r="179" spans="1:35" s="108" customFormat="1" ht="12">
      <c r="A179" s="205"/>
      <c r="B179" s="206">
        <v>4</v>
      </c>
      <c r="C179" s="1141" t="s">
        <v>447</v>
      </c>
      <c r="D179" s="1141"/>
      <c r="E179" s="1141"/>
      <c r="F179" s="207"/>
      <c r="G179" s="207"/>
      <c r="H179" s="207"/>
      <c r="I179" s="207"/>
      <c r="J179" s="208">
        <v>14.1</v>
      </c>
      <c r="K179" s="207"/>
      <c r="L179" s="208">
        <v>14.1</v>
      </c>
      <c r="M179" s="207"/>
      <c r="N179" s="210"/>
      <c r="Z179" s="193"/>
      <c r="AA179" s="200"/>
      <c r="AC179" s="109" t="s">
        <v>447</v>
      </c>
      <c r="AF179" s="200"/>
      <c r="AI179" s="200"/>
    </row>
    <row r="180" spans="1:35" s="108" customFormat="1" ht="12">
      <c r="A180" s="205"/>
      <c r="B180" s="204"/>
      <c r="C180" s="1141" t="s">
        <v>448</v>
      </c>
      <c r="D180" s="1141"/>
      <c r="E180" s="1141"/>
      <c r="F180" s="207" t="s">
        <v>390</v>
      </c>
      <c r="G180" s="215">
        <v>6</v>
      </c>
      <c r="H180" s="209">
        <v>1.25</v>
      </c>
      <c r="I180" s="248">
        <v>7.5</v>
      </c>
      <c r="J180" s="204"/>
      <c r="K180" s="207"/>
      <c r="L180" s="204"/>
      <c r="M180" s="207"/>
      <c r="N180" s="210"/>
      <c r="Z180" s="193"/>
      <c r="AA180" s="200"/>
      <c r="AD180" s="109" t="s">
        <v>448</v>
      </c>
      <c r="AF180" s="200"/>
      <c r="AI180" s="200"/>
    </row>
    <row r="181" spans="1:35" s="108" customFormat="1" ht="12">
      <c r="A181" s="205"/>
      <c r="B181" s="204"/>
      <c r="C181" s="1141" t="s">
        <v>389</v>
      </c>
      <c r="D181" s="1141"/>
      <c r="E181" s="1141"/>
      <c r="F181" s="207" t="s">
        <v>390</v>
      </c>
      <c r="G181" s="209">
        <v>0.02</v>
      </c>
      <c r="H181" s="209">
        <v>1.25</v>
      </c>
      <c r="I181" s="254">
        <v>2.5000000000000001E-2</v>
      </c>
      <c r="J181" s="204"/>
      <c r="K181" s="207"/>
      <c r="L181" s="204"/>
      <c r="M181" s="207"/>
      <c r="N181" s="210"/>
      <c r="Z181" s="193"/>
      <c r="AA181" s="200"/>
      <c r="AD181" s="109" t="s">
        <v>389</v>
      </c>
      <c r="AF181" s="200"/>
      <c r="AI181" s="200"/>
    </row>
    <row r="182" spans="1:35" s="108" customFormat="1" ht="12" customHeight="1">
      <c r="A182" s="205"/>
      <c r="B182" s="204"/>
      <c r="C182" s="1150" t="s">
        <v>391</v>
      </c>
      <c r="D182" s="1150"/>
      <c r="E182" s="1150"/>
      <c r="F182" s="212"/>
      <c r="G182" s="212"/>
      <c r="H182" s="212"/>
      <c r="I182" s="212"/>
      <c r="J182" s="213">
        <v>71.77</v>
      </c>
      <c r="K182" s="212"/>
      <c r="L182" s="213">
        <v>86.19</v>
      </c>
      <c r="M182" s="212"/>
      <c r="N182" s="214"/>
      <c r="Z182" s="193"/>
      <c r="AA182" s="200"/>
      <c r="AE182" s="109" t="s">
        <v>391</v>
      </c>
      <c r="AF182" s="200"/>
      <c r="AI182" s="200"/>
    </row>
    <row r="183" spans="1:35" s="108" customFormat="1" ht="12">
      <c r="A183" s="205"/>
      <c r="B183" s="204"/>
      <c r="C183" s="1141" t="s">
        <v>392</v>
      </c>
      <c r="D183" s="1141"/>
      <c r="E183" s="1141"/>
      <c r="F183" s="207"/>
      <c r="G183" s="207"/>
      <c r="H183" s="207"/>
      <c r="I183" s="207"/>
      <c r="J183" s="204"/>
      <c r="K183" s="207"/>
      <c r="L183" s="208">
        <v>64.31</v>
      </c>
      <c r="M183" s="207"/>
      <c r="N183" s="210"/>
      <c r="Z183" s="193"/>
      <c r="AA183" s="200"/>
      <c r="AD183" s="109" t="s">
        <v>392</v>
      </c>
      <c r="AF183" s="200"/>
      <c r="AI183" s="200"/>
    </row>
    <row r="184" spans="1:35" s="108" customFormat="1" ht="45" customHeight="1">
      <c r="A184" s="205"/>
      <c r="B184" s="204" t="s">
        <v>1671</v>
      </c>
      <c r="C184" s="1141" t="s">
        <v>1672</v>
      </c>
      <c r="D184" s="1141"/>
      <c r="E184" s="1141"/>
      <c r="F184" s="207" t="s">
        <v>395</v>
      </c>
      <c r="G184" s="215">
        <v>121</v>
      </c>
      <c r="H184" s="207"/>
      <c r="I184" s="215">
        <v>121</v>
      </c>
      <c r="J184" s="204"/>
      <c r="K184" s="207"/>
      <c r="L184" s="208">
        <v>77.819999999999993</v>
      </c>
      <c r="M184" s="207"/>
      <c r="N184" s="210"/>
      <c r="Z184" s="193"/>
      <c r="AA184" s="200"/>
      <c r="AD184" s="109" t="s">
        <v>1672</v>
      </c>
      <c r="AF184" s="200"/>
      <c r="AI184" s="200"/>
    </row>
    <row r="185" spans="1:35" s="108" customFormat="1" ht="45" customHeight="1">
      <c r="A185" s="205"/>
      <c r="B185" s="204" t="s">
        <v>1673</v>
      </c>
      <c r="C185" s="1141" t="s">
        <v>1674</v>
      </c>
      <c r="D185" s="1141"/>
      <c r="E185" s="1141"/>
      <c r="F185" s="207" t="s">
        <v>395</v>
      </c>
      <c r="G185" s="215">
        <v>72</v>
      </c>
      <c r="H185" s="207"/>
      <c r="I185" s="215">
        <v>72</v>
      </c>
      <c r="J185" s="204"/>
      <c r="K185" s="207"/>
      <c r="L185" s="208">
        <v>46.3</v>
      </c>
      <c r="M185" s="207"/>
      <c r="N185" s="210"/>
      <c r="Z185" s="193"/>
      <c r="AA185" s="200"/>
      <c r="AD185" s="109" t="s">
        <v>1674</v>
      </c>
      <c r="AF185" s="200"/>
      <c r="AI185" s="200"/>
    </row>
    <row r="186" spans="1:35" s="108" customFormat="1" ht="12" customHeight="1">
      <c r="A186" s="216"/>
      <c r="B186" s="217"/>
      <c r="C186" s="1145" t="s">
        <v>398</v>
      </c>
      <c r="D186" s="1145"/>
      <c r="E186" s="1145"/>
      <c r="F186" s="196"/>
      <c r="G186" s="196"/>
      <c r="H186" s="196"/>
      <c r="I186" s="196"/>
      <c r="J186" s="198"/>
      <c r="K186" s="196"/>
      <c r="L186" s="218">
        <v>210.31</v>
      </c>
      <c r="M186" s="212"/>
      <c r="N186" s="199"/>
      <c r="Z186" s="193"/>
      <c r="AA186" s="200"/>
      <c r="AF186" s="200" t="s">
        <v>398</v>
      </c>
      <c r="AI186" s="200"/>
    </row>
    <row r="187" spans="1:35" s="108" customFormat="1" ht="56.25" customHeight="1">
      <c r="A187" s="194" t="s">
        <v>3182</v>
      </c>
      <c r="B187" s="195" t="s">
        <v>3183</v>
      </c>
      <c r="C187" s="1145" t="s">
        <v>3184</v>
      </c>
      <c r="D187" s="1145"/>
      <c r="E187" s="1145"/>
      <c r="F187" s="196" t="s">
        <v>486</v>
      </c>
      <c r="G187" s="196"/>
      <c r="H187" s="196"/>
      <c r="I187" s="251">
        <v>1</v>
      </c>
      <c r="J187" s="222">
        <v>5332.71</v>
      </c>
      <c r="K187" s="196"/>
      <c r="L187" s="222">
        <v>5332.71</v>
      </c>
      <c r="M187" s="196"/>
      <c r="N187" s="199"/>
      <c r="Z187" s="193"/>
      <c r="AA187" s="200" t="s">
        <v>3184</v>
      </c>
      <c r="AF187" s="200"/>
      <c r="AI187" s="200"/>
    </row>
    <row r="188" spans="1:35" s="108" customFormat="1" ht="12" customHeight="1">
      <c r="A188" s="216"/>
      <c r="B188" s="217"/>
      <c r="C188" s="1141" t="s">
        <v>1043</v>
      </c>
      <c r="D188" s="1141"/>
      <c r="E188" s="1141"/>
      <c r="F188" s="1141"/>
      <c r="G188" s="1141"/>
      <c r="H188" s="1141"/>
      <c r="I188" s="1141"/>
      <c r="J188" s="1141"/>
      <c r="K188" s="1141"/>
      <c r="L188" s="1141"/>
      <c r="M188" s="1141"/>
      <c r="N188" s="1146"/>
      <c r="Z188" s="193"/>
      <c r="AA188" s="200"/>
      <c r="AF188" s="200"/>
      <c r="AG188" s="109" t="s">
        <v>1043</v>
      </c>
      <c r="AI188" s="200"/>
    </row>
    <row r="189" spans="1:35" s="108" customFormat="1" ht="12" customHeight="1">
      <c r="A189" s="216"/>
      <c r="B189" s="217"/>
      <c r="C189" s="1145" t="s">
        <v>398</v>
      </c>
      <c r="D189" s="1145"/>
      <c r="E189" s="1145"/>
      <c r="F189" s="196"/>
      <c r="G189" s="196"/>
      <c r="H189" s="196"/>
      <c r="I189" s="196"/>
      <c r="J189" s="198"/>
      <c r="K189" s="196"/>
      <c r="L189" s="222">
        <v>5332.71</v>
      </c>
      <c r="M189" s="212"/>
      <c r="N189" s="199"/>
      <c r="Z189" s="193"/>
      <c r="AA189" s="200"/>
      <c r="AF189" s="200" t="s">
        <v>398</v>
      </c>
      <c r="AI189" s="200"/>
    </row>
    <row r="190" spans="1:35" s="108" customFormat="1" ht="33.75" customHeight="1">
      <c r="A190" s="194" t="s">
        <v>517</v>
      </c>
      <c r="B190" s="195" t="s">
        <v>3185</v>
      </c>
      <c r="C190" s="1145" t="s">
        <v>3186</v>
      </c>
      <c r="D190" s="1145"/>
      <c r="E190" s="1145"/>
      <c r="F190" s="196" t="s">
        <v>486</v>
      </c>
      <c r="G190" s="196"/>
      <c r="H190" s="196"/>
      <c r="I190" s="251">
        <v>2</v>
      </c>
      <c r="J190" s="218">
        <v>135.78</v>
      </c>
      <c r="K190" s="196"/>
      <c r="L190" s="218">
        <v>271.56</v>
      </c>
      <c r="M190" s="196"/>
      <c r="N190" s="199"/>
      <c r="Z190" s="193"/>
      <c r="AA190" s="200" t="s">
        <v>3186</v>
      </c>
      <c r="AF190" s="200"/>
      <c r="AI190" s="200"/>
    </row>
    <row r="191" spans="1:35" s="108" customFormat="1" ht="12" customHeight="1">
      <c r="A191" s="216"/>
      <c r="B191" s="217"/>
      <c r="C191" s="1141" t="s">
        <v>409</v>
      </c>
      <c r="D191" s="1141"/>
      <c r="E191" s="1141"/>
      <c r="F191" s="1141"/>
      <c r="G191" s="1141"/>
      <c r="H191" s="1141"/>
      <c r="I191" s="1141"/>
      <c r="J191" s="1141"/>
      <c r="K191" s="1141"/>
      <c r="L191" s="1141"/>
      <c r="M191" s="1141"/>
      <c r="N191" s="1146"/>
      <c r="Z191" s="193"/>
      <c r="AA191" s="200"/>
      <c r="AF191" s="200"/>
      <c r="AG191" s="109" t="s">
        <v>409</v>
      </c>
      <c r="AI191" s="200"/>
    </row>
    <row r="192" spans="1:35" s="108" customFormat="1" ht="12" customHeight="1">
      <c r="A192" s="216"/>
      <c r="B192" s="217"/>
      <c r="C192" s="1145" t="s">
        <v>398</v>
      </c>
      <c r="D192" s="1145"/>
      <c r="E192" s="1145"/>
      <c r="F192" s="196"/>
      <c r="G192" s="196"/>
      <c r="H192" s="196"/>
      <c r="I192" s="196"/>
      <c r="J192" s="198"/>
      <c r="K192" s="196"/>
      <c r="L192" s="218">
        <v>271.56</v>
      </c>
      <c r="M192" s="212"/>
      <c r="N192" s="199"/>
      <c r="Z192" s="193"/>
      <c r="AA192" s="200"/>
      <c r="AF192" s="200" t="s">
        <v>398</v>
      </c>
      <c r="AI192" s="200"/>
    </row>
    <row r="193" spans="1:35" s="108" customFormat="1" ht="45" customHeight="1">
      <c r="A193" s="194" t="s">
        <v>519</v>
      </c>
      <c r="B193" s="195" t="s">
        <v>3187</v>
      </c>
      <c r="C193" s="1145" t="s">
        <v>3188</v>
      </c>
      <c r="D193" s="1145"/>
      <c r="E193" s="1145"/>
      <c r="F193" s="196" t="s">
        <v>486</v>
      </c>
      <c r="G193" s="196"/>
      <c r="H193" s="196"/>
      <c r="I193" s="251">
        <v>1</v>
      </c>
      <c r="J193" s="198"/>
      <c r="K193" s="196"/>
      <c r="L193" s="198"/>
      <c r="M193" s="196"/>
      <c r="N193" s="199"/>
      <c r="Z193" s="193"/>
      <c r="AA193" s="200" t="s">
        <v>3188</v>
      </c>
      <c r="AF193" s="200"/>
      <c r="AI193" s="200"/>
    </row>
    <row r="194" spans="1:35" s="108" customFormat="1" ht="33.75" customHeight="1">
      <c r="A194" s="203"/>
      <c r="B194" s="204" t="s">
        <v>385</v>
      </c>
      <c r="C194" s="1141" t="s">
        <v>386</v>
      </c>
      <c r="D194" s="1141"/>
      <c r="E194" s="1141"/>
      <c r="F194" s="1141"/>
      <c r="G194" s="1141"/>
      <c r="H194" s="1141"/>
      <c r="I194" s="1141"/>
      <c r="J194" s="1141"/>
      <c r="K194" s="1141"/>
      <c r="L194" s="1141"/>
      <c r="M194" s="1141"/>
      <c r="N194" s="1146"/>
      <c r="Z194" s="193"/>
      <c r="AA194" s="200"/>
      <c r="AB194" s="109" t="s">
        <v>386</v>
      </c>
      <c r="AF194" s="200"/>
      <c r="AI194" s="200"/>
    </row>
    <row r="195" spans="1:35" s="108" customFormat="1" ht="12">
      <c r="A195" s="205"/>
      <c r="B195" s="206">
        <v>1</v>
      </c>
      <c r="C195" s="1141" t="s">
        <v>446</v>
      </c>
      <c r="D195" s="1141"/>
      <c r="E195" s="1141"/>
      <c r="F195" s="207"/>
      <c r="G195" s="207"/>
      <c r="H195" s="207"/>
      <c r="I195" s="207"/>
      <c r="J195" s="208">
        <v>14.35</v>
      </c>
      <c r="K195" s="209">
        <v>1.25</v>
      </c>
      <c r="L195" s="208">
        <v>17.940000000000001</v>
      </c>
      <c r="M195" s="207"/>
      <c r="N195" s="210"/>
      <c r="Z195" s="193"/>
      <c r="AA195" s="200"/>
      <c r="AC195" s="109" t="s">
        <v>446</v>
      </c>
      <c r="AF195" s="200"/>
      <c r="AI195" s="200"/>
    </row>
    <row r="196" spans="1:35" s="108" customFormat="1" ht="12">
      <c r="A196" s="205"/>
      <c r="B196" s="206">
        <v>2</v>
      </c>
      <c r="C196" s="1141" t="s">
        <v>387</v>
      </c>
      <c r="D196" s="1141"/>
      <c r="E196" s="1141"/>
      <c r="F196" s="207"/>
      <c r="G196" s="207"/>
      <c r="H196" s="207"/>
      <c r="I196" s="207"/>
      <c r="J196" s="208">
        <v>1.91</v>
      </c>
      <c r="K196" s="209">
        <v>1.25</v>
      </c>
      <c r="L196" s="208">
        <v>2.39</v>
      </c>
      <c r="M196" s="207"/>
      <c r="N196" s="210"/>
      <c r="Z196" s="193"/>
      <c r="AA196" s="200"/>
      <c r="AC196" s="109" t="s">
        <v>387</v>
      </c>
      <c r="AF196" s="200"/>
      <c r="AI196" s="200"/>
    </row>
    <row r="197" spans="1:35" s="108" customFormat="1" ht="12">
      <c r="A197" s="205"/>
      <c r="B197" s="206">
        <v>3</v>
      </c>
      <c r="C197" s="1141" t="s">
        <v>388</v>
      </c>
      <c r="D197" s="1141"/>
      <c r="E197" s="1141"/>
      <c r="F197" s="207"/>
      <c r="G197" s="207"/>
      <c r="H197" s="207"/>
      <c r="I197" s="207"/>
      <c r="J197" s="208">
        <v>0.12</v>
      </c>
      <c r="K197" s="209">
        <v>1.25</v>
      </c>
      <c r="L197" s="208">
        <v>0.15</v>
      </c>
      <c r="M197" s="207"/>
      <c r="N197" s="210"/>
      <c r="Z197" s="193"/>
      <c r="AA197" s="200"/>
      <c r="AC197" s="109" t="s">
        <v>388</v>
      </c>
      <c r="AF197" s="200"/>
      <c r="AI197" s="200"/>
    </row>
    <row r="198" spans="1:35" s="108" customFormat="1" ht="12">
      <c r="A198" s="205"/>
      <c r="B198" s="206">
        <v>4</v>
      </c>
      <c r="C198" s="1141" t="s">
        <v>447</v>
      </c>
      <c r="D198" s="1141"/>
      <c r="E198" s="1141"/>
      <c r="F198" s="207"/>
      <c r="G198" s="207"/>
      <c r="H198" s="207"/>
      <c r="I198" s="207"/>
      <c r="J198" s="208">
        <v>10.1</v>
      </c>
      <c r="K198" s="207"/>
      <c r="L198" s="208">
        <v>10.1</v>
      </c>
      <c r="M198" s="207"/>
      <c r="N198" s="210"/>
      <c r="Z198" s="193"/>
      <c r="AA198" s="200"/>
      <c r="AC198" s="109" t="s">
        <v>447</v>
      </c>
      <c r="AF198" s="200"/>
      <c r="AI198" s="200"/>
    </row>
    <row r="199" spans="1:35" s="108" customFormat="1" ht="12">
      <c r="A199" s="205"/>
      <c r="B199" s="204"/>
      <c r="C199" s="1141" t="s">
        <v>448</v>
      </c>
      <c r="D199" s="1141"/>
      <c r="E199" s="1141"/>
      <c r="F199" s="207" t="s">
        <v>390</v>
      </c>
      <c r="G199" s="248">
        <v>1.6</v>
      </c>
      <c r="H199" s="209">
        <v>1.25</v>
      </c>
      <c r="I199" s="215">
        <v>2</v>
      </c>
      <c r="J199" s="204"/>
      <c r="K199" s="207"/>
      <c r="L199" s="204"/>
      <c r="M199" s="207"/>
      <c r="N199" s="210"/>
      <c r="Z199" s="193"/>
      <c r="AA199" s="200"/>
      <c r="AD199" s="109" t="s">
        <v>448</v>
      </c>
      <c r="AF199" s="200"/>
      <c r="AI199" s="200"/>
    </row>
    <row r="200" spans="1:35" s="108" customFormat="1" ht="12">
      <c r="A200" s="205"/>
      <c r="B200" s="204"/>
      <c r="C200" s="1141" t="s">
        <v>389</v>
      </c>
      <c r="D200" s="1141"/>
      <c r="E200" s="1141"/>
      <c r="F200" s="207" t="s">
        <v>390</v>
      </c>
      <c r="G200" s="209">
        <v>0.01</v>
      </c>
      <c r="H200" s="209">
        <v>1.25</v>
      </c>
      <c r="I200" s="250">
        <v>1.2500000000000001E-2</v>
      </c>
      <c r="J200" s="204"/>
      <c r="K200" s="207"/>
      <c r="L200" s="204"/>
      <c r="M200" s="207"/>
      <c r="N200" s="210"/>
      <c r="Z200" s="193"/>
      <c r="AA200" s="200"/>
      <c r="AD200" s="109" t="s">
        <v>389</v>
      </c>
      <c r="AF200" s="200"/>
      <c r="AI200" s="200"/>
    </row>
    <row r="201" spans="1:35" s="108" customFormat="1" ht="12" customHeight="1">
      <c r="A201" s="205"/>
      <c r="B201" s="204"/>
      <c r="C201" s="1150" t="s">
        <v>391</v>
      </c>
      <c r="D201" s="1150"/>
      <c r="E201" s="1150"/>
      <c r="F201" s="212"/>
      <c r="G201" s="212"/>
      <c r="H201" s="212"/>
      <c r="I201" s="212"/>
      <c r="J201" s="213">
        <v>26.36</v>
      </c>
      <c r="K201" s="212"/>
      <c r="L201" s="213">
        <v>30.43</v>
      </c>
      <c r="M201" s="212"/>
      <c r="N201" s="214"/>
      <c r="Z201" s="193"/>
      <c r="AA201" s="200"/>
      <c r="AE201" s="109" t="s">
        <v>391</v>
      </c>
      <c r="AF201" s="200"/>
      <c r="AI201" s="200"/>
    </row>
    <row r="202" spans="1:35" s="108" customFormat="1" ht="12">
      <c r="A202" s="205"/>
      <c r="B202" s="204"/>
      <c r="C202" s="1141" t="s">
        <v>392</v>
      </c>
      <c r="D202" s="1141"/>
      <c r="E202" s="1141"/>
      <c r="F202" s="207"/>
      <c r="G202" s="207"/>
      <c r="H202" s="207"/>
      <c r="I202" s="207"/>
      <c r="J202" s="204"/>
      <c r="K202" s="207"/>
      <c r="L202" s="208">
        <v>18.09</v>
      </c>
      <c r="M202" s="207"/>
      <c r="N202" s="210"/>
      <c r="Z202" s="193"/>
      <c r="AA202" s="200"/>
      <c r="AD202" s="109" t="s">
        <v>392</v>
      </c>
      <c r="AF202" s="200"/>
      <c r="AI202" s="200"/>
    </row>
    <row r="203" spans="1:35" s="108" customFormat="1" ht="45" customHeight="1">
      <c r="A203" s="205"/>
      <c r="B203" s="204" t="s">
        <v>1671</v>
      </c>
      <c r="C203" s="1141" t="s">
        <v>1672</v>
      </c>
      <c r="D203" s="1141"/>
      <c r="E203" s="1141"/>
      <c r="F203" s="207" t="s">
        <v>395</v>
      </c>
      <c r="G203" s="215">
        <v>121</v>
      </c>
      <c r="H203" s="207"/>
      <c r="I203" s="215">
        <v>121</v>
      </c>
      <c r="J203" s="204"/>
      <c r="K203" s="207"/>
      <c r="L203" s="208">
        <v>21.89</v>
      </c>
      <c r="M203" s="207"/>
      <c r="N203" s="210"/>
      <c r="Z203" s="193"/>
      <c r="AA203" s="200"/>
      <c r="AD203" s="109" t="s">
        <v>1672</v>
      </c>
      <c r="AF203" s="200"/>
      <c r="AI203" s="200"/>
    </row>
    <row r="204" spans="1:35" s="108" customFormat="1" ht="45" customHeight="1">
      <c r="A204" s="205"/>
      <c r="B204" s="204" t="s">
        <v>1673</v>
      </c>
      <c r="C204" s="1141" t="s">
        <v>1674</v>
      </c>
      <c r="D204" s="1141"/>
      <c r="E204" s="1141"/>
      <c r="F204" s="207" t="s">
        <v>395</v>
      </c>
      <c r="G204" s="215">
        <v>72</v>
      </c>
      <c r="H204" s="207"/>
      <c r="I204" s="215">
        <v>72</v>
      </c>
      <c r="J204" s="204"/>
      <c r="K204" s="207"/>
      <c r="L204" s="208">
        <v>13.02</v>
      </c>
      <c r="M204" s="207"/>
      <c r="N204" s="210"/>
      <c r="Z204" s="193"/>
      <c r="AA204" s="200"/>
      <c r="AD204" s="109" t="s">
        <v>1674</v>
      </c>
      <c r="AF204" s="200"/>
      <c r="AI204" s="200"/>
    </row>
    <row r="205" spans="1:35" s="108" customFormat="1" ht="12" customHeight="1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65.34</v>
      </c>
      <c r="M205" s="212"/>
      <c r="N205" s="199"/>
      <c r="Z205" s="193"/>
      <c r="AA205" s="200"/>
      <c r="AF205" s="200" t="s">
        <v>398</v>
      </c>
      <c r="AI205" s="200"/>
    </row>
    <row r="206" spans="1:35" s="108" customFormat="1" ht="33.75" customHeight="1">
      <c r="A206" s="194" t="s">
        <v>523</v>
      </c>
      <c r="B206" s="195" t="s">
        <v>3189</v>
      </c>
      <c r="C206" s="1145" t="s">
        <v>3190</v>
      </c>
      <c r="D206" s="1145"/>
      <c r="E206" s="1145"/>
      <c r="F206" s="196" t="s">
        <v>486</v>
      </c>
      <c r="G206" s="196"/>
      <c r="H206" s="196"/>
      <c r="I206" s="251">
        <v>1</v>
      </c>
      <c r="J206" s="218">
        <v>561.9</v>
      </c>
      <c r="K206" s="196"/>
      <c r="L206" s="218">
        <v>561.9</v>
      </c>
      <c r="M206" s="196"/>
      <c r="N206" s="199"/>
      <c r="Z206" s="193"/>
      <c r="AA206" s="200" t="s">
        <v>3190</v>
      </c>
      <c r="AF206" s="200"/>
      <c r="AI206" s="200"/>
    </row>
    <row r="207" spans="1:35" s="108" customFormat="1" ht="12" customHeight="1">
      <c r="A207" s="216"/>
      <c r="B207" s="217"/>
      <c r="C207" s="1141" t="s">
        <v>409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F207" s="200"/>
      <c r="AG207" s="109" t="s">
        <v>409</v>
      </c>
      <c r="AI207" s="200"/>
    </row>
    <row r="208" spans="1:35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561.9</v>
      </c>
      <c r="M208" s="212"/>
      <c r="N208" s="199"/>
      <c r="Z208" s="193"/>
      <c r="AA208" s="200"/>
      <c r="AF208" s="200" t="s">
        <v>398</v>
      </c>
      <c r="AI208" s="200"/>
    </row>
    <row r="209" spans="1:35" s="108" customFormat="1" ht="33.75" customHeight="1">
      <c r="A209" s="194" t="s">
        <v>3191</v>
      </c>
      <c r="B209" s="195" t="s">
        <v>3192</v>
      </c>
      <c r="C209" s="1145" t="s">
        <v>3193</v>
      </c>
      <c r="D209" s="1145"/>
      <c r="E209" s="1145"/>
      <c r="F209" s="196" t="s">
        <v>486</v>
      </c>
      <c r="G209" s="196"/>
      <c r="H209" s="196"/>
      <c r="I209" s="251">
        <v>1</v>
      </c>
      <c r="J209" s="222">
        <v>1510.9</v>
      </c>
      <c r="K209" s="196"/>
      <c r="L209" s="222">
        <v>1510.9</v>
      </c>
      <c r="M209" s="196"/>
      <c r="N209" s="199"/>
      <c r="Z209" s="193"/>
      <c r="AA209" s="200" t="s">
        <v>3193</v>
      </c>
      <c r="AF209" s="200"/>
      <c r="AI209" s="200"/>
    </row>
    <row r="210" spans="1:35" s="108" customFormat="1" ht="12" customHeight="1">
      <c r="A210" s="216"/>
      <c r="B210" s="217"/>
      <c r="C210" s="1141" t="s">
        <v>1043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F210" s="200"/>
      <c r="AG210" s="109" t="s">
        <v>1043</v>
      </c>
      <c r="AI210" s="200"/>
    </row>
    <row r="211" spans="1:35" s="108" customFormat="1" ht="12" customHeight="1">
      <c r="A211" s="216"/>
      <c r="B211" s="217"/>
      <c r="C211" s="1145" t="s">
        <v>398</v>
      </c>
      <c r="D211" s="1145"/>
      <c r="E211" s="1145"/>
      <c r="F211" s="196"/>
      <c r="G211" s="196"/>
      <c r="H211" s="196"/>
      <c r="I211" s="196"/>
      <c r="J211" s="198"/>
      <c r="K211" s="196"/>
      <c r="L211" s="222">
        <v>1510.9</v>
      </c>
      <c r="M211" s="212"/>
      <c r="N211" s="199"/>
      <c r="Z211" s="193"/>
      <c r="AA211" s="200"/>
      <c r="AF211" s="200" t="s">
        <v>398</v>
      </c>
      <c r="AI211" s="200"/>
    </row>
    <row r="212" spans="1:35" s="108" customFormat="1" ht="12" customHeight="1">
      <c r="A212" s="1147" t="s">
        <v>3194</v>
      </c>
      <c r="B212" s="1148"/>
      <c r="C212" s="1148"/>
      <c r="D212" s="1148"/>
      <c r="E212" s="1148"/>
      <c r="F212" s="1148"/>
      <c r="G212" s="1148"/>
      <c r="H212" s="1148"/>
      <c r="I212" s="1148"/>
      <c r="J212" s="1148"/>
      <c r="K212" s="1148"/>
      <c r="L212" s="1148"/>
      <c r="M212" s="1148"/>
      <c r="N212" s="1149"/>
      <c r="Z212" s="193"/>
      <c r="AA212" s="200"/>
      <c r="AF212" s="200"/>
      <c r="AI212" s="200" t="s">
        <v>3194</v>
      </c>
    </row>
    <row r="213" spans="1:35" s="108" customFormat="1" ht="33.75" customHeight="1">
      <c r="A213" s="194" t="s">
        <v>528</v>
      </c>
      <c r="B213" s="195" t="s">
        <v>989</v>
      </c>
      <c r="C213" s="1145" t="s">
        <v>1007</v>
      </c>
      <c r="D213" s="1145"/>
      <c r="E213" s="1145"/>
      <c r="F213" s="196" t="s">
        <v>486</v>
      </c>
      <c r="G213" s="196"/>
      <c r="H213" s="196"/>
      <c r="I213" s="251">
        <v>1</v>
      </c>
      <c r="J213" s="198"/>
      <c r="K213" s="196"/>
      <c r="L213" s="198"/>
      <c r="M213" s="196"/>
      <c r="N213" s="199"/>
      <c r="Z213" s="193"/>
      <c r="AA213" s="200" t="s">
        <v>1007</v>
      </c>
      <c r="AF213" s="200"/>
      <c r="AI213" s="200"/>
    </row>
    <row r="214" spans="1:35" s="108" customFormat="1" ht="12">
      <c r="A214" s="205"/>
      <c r="B214" s="206">
        <v>1</v>
      </c>
      <c r="C214" s="1141" t="s">
        <v>446</v>
      </c>
      <c r="D214" s="1141"/>
      <c r="E214" s="1141"/>
      <c r="F214" s="207"/>
      <c r="G214" s="207"/>
      <c r="H214" s="207"/>
      <c r="I214" s="207"/>
      <c r="J214" s="208">
        <v>5.16</v>
      </c>
      <c r="K214" s="207"/>
      <c r="L214" s="208">
        <v>5.16</v>
      </c>
      <c r="M214" s="207"/>
      <c r="N214" s="210"/>
      <c r="Z214" s="193"/>
      <c r="AA214" s="200"/>
      <c r="AC214" s="109" t="s">
        <v>446</v>
      </c>
      <c r="AF214" s="200"/>
      <c r="AI214" s="200"/>
    </row>
    <row r="215" spans="1:35" s="108" customFormat="1" ht="12">
      <c r="A215" s="205"/>
      <c r="B215" s="206">
        <v>4</v>
      </c>
      <c r="C215" s="1141" t="s">
        <v>447</v>
      </c>
      <c r="D215" s="1141"/>
      <c r="E215" s="1141"/>
      <c r="F215" s="207"/>
      <c r="G215" s="207"/>
      <c r="H215" s="207"/>
      <c r="I215" s="207"/>
      <c r="J215" s="208">
        <v>1.0900000000000001</v>
      </c>
      <c r="K215" s="207"/>
      <c r="L215" s="208">
        <v>1.0900000000000001</v>
      </c>
      <c r="M215" s="207"/>
      <c r="N215" s="210"/>
      <c r="Z215" s="193"/>
      <c r="AA215" s="200"/>
      <c r="AC215" s="109" t="s">
        <v>447</v>
      </c>
      <c r="AF215" s="200"/>
      <c r="AI215" s="200"/>
    </row>
    <row r="216" spans="1:35" s="108" customFormat="1" ht="12">
      <c r="A216" s="205"/>
      <c r="B216" s="204"/>
      <c r="C216" s="1141" t="s">
        <v>448</v>
      </c>
      <c r="D216" s="1141"/>
      <c r="E216" s="1141"/>
      <c r="F216" s="207" t="s">
        <v>390</v>
      </c>
      <c r="G216" s="209">
        <v>0.52</v>
      </c>
      <c r="H216" s="207"/>
      <c r="I216" s="209">
        <v>0.52</v>
      </c>
      <c r="J216" s="204"/>
      <c r="K216" s="207"/>
      <c r="L216" s="204"/>
      <c r="M216" s="207"/>
      <c r="N216" s="210"/>
      <c r="Z216" s="193"/>
      <c r="AA216" s="200"/>
      <c r="AD216" s="109" t="s">
        <v>448</v>
      </c>
      <c r="AF216" s="200"/>
      <c r="AI216" s="200"/>
    </row>
    <row r="217" spans="1:35" s="108" customFormat="1" ht="12" customHeight="1">
      <c r="A217" s="205"/>
      <c r="B217" s="204"/>
      <c r="C217" s="1150" t="s">
        <v>391</v>
      </c>
      <c r="D217" s="1150"/>
      <c r="E217" s="1150"/>
      <c r="F217" s="212"/>
      <c r="G217" s="212"/>
      <c r="H217" s="212"/>
      <c r="I217" s="212"/>
      <c r="J217" s="213">
        <v>6.25</v>
      </c>
      <c r="K217" s="212"/>
      <c r="L217" s="213">
        <v>6.25</v>
      </c>
      <c r="M217" s="212"/>
      <c r="N217" s="214"/>
      <c r="Z217" s="193"/>
      <c r="AA217" s="200"/>
      <c r="AE217" s="109" t="s">
        <v>391</v>
      </c>
      <c r="AF217" s="200"/>
      <c r="AI217" s="200"/>
    </row>
    <row r="218" spans="1:35" s="108" customFormat="1" ht="12">
      <c r="A218" s="205"/>
      <c r="B218" s="204"/>
      <c r="C218" s="1141" t="s">
        <v>392</v>
      </c>
      <c r="D218" s="1141"/>
      <c r="E218" s="1141"/>
      <c r="F218" s="207"/>
      <c r="G218" s="207"/>
      <c r="H218" s="207"/>
      <c r="I218" s="207"/>
      <c r="J218" s="204"/>
      <c r="K218" s="207"/>
      <c r="L218" s="208">
        <v>5.16</v>
      </c>
      <c r="M218" s="207"/>
      <c r="N218" s="210"/>
      <c r="Z218" s="193"/>
      <c r="AA218" s="200"/>
      <c r="AD218" s="109" t="s">
        <v>392</v>
      </c>
      <c r="AF218" s="200"/>
      <c r="AI218" s="200"/>
    </row>
    <row r="219" spans="1:35" s="108" customFormat="1" ht="22.5" customHeight="1">
      <c r="A219" s="205"/>
      <c r="B219" s="204" t="s">
        <v>916</v>
      </c>
      <c r="C219" s="1141" t="s">
        <v>917</v>
      </c>
      <c r="D219" s="1141"/>
      <c r="E219" s="1141"/>
      <c r="F219" s="207" t="s">
        <v>395</v>
      </c>
      <c r="G219" s="215">
        <v>90</v>
      </c>
      <c r="H219" s="207"/>
      <c r="I219" s="215">
        <v>90</v>
      </c>
      <c r="J219" s="204"/>
      <c r="K219" s="207"/>
      <c r="L219" s="208">
        <v>4.6399999999999997</v>
      </c>
      <c r="M219" s="207"/>
      <c r="N219" s="210"/>
      <c r="Z219" s="193"/>
      <c r="AA219" s="200"/>
      <c r="AD219" s="109" t="s">
        <v>917</v>
      </c>
      <c r="AF219" s="200"/>
      <c r="AI219" s="200"/>
    </row>
    <row r="220" spans="1:35" s="108" customFormat="1" ht="22.5" customHeight="1">
      <c r="A220" s="205"/>
      <c r="B220" s="204" t="s">
        <v>918</v>
      </c>
      <c r="C220" s="1141" t="s">
        <v>919</v>
      </c>
      <c r="D220" s="1141"/>
      <c r="E220" s="1141"/>
      <c r="F220" s="207" t="s">
        <v>395</v>
      </c>
      <c r="G220" s="215">
        <v>46</v>
      </c>
      <c r="H220" s="207"/>
      <c r="I220" s="215">
        <v>46</v>
      </c>
      <c r="J220" s="204"/>
      <c r="K220" s="207"/>
      <c r="L220" s="208">
        <v>2.37</v>
      </c>
      <c r="M220" s="207"/>
      <c r="N220" s="210"/>
      <c r="Z220" s="193"/>
      <c r="AA220" s="200"/>
      <c r="AD220" s="109" t="s">
        <v>919</v>
      </c>
      <c r="AF220" s="200"/>
      <c r="AI220" s="200"/>
    </row>
    <row r="221" spans="1:35" s="108" customFormat="1" ht="12" customHeight="1">
      <c r="A221" s="216"/>
      <c r="B221" s="217"/>
      <c r="C221" s="1145" t="s">
        <v>398</v>
      </c>
      <c r="D221" s="1145"/>
      <c r="E221" s="1145"/>
      <c r="F221" s="196"/>
      <c r="G221" s="196"/>
      <c r="H221" s="196"/>
      <c r="I221" s="196"/>
      <c r="J221" s="198"/>
      <c r="K221" s="196"/>
      <c r="L221" s="218">
        <v>13.26</v>
      </c>
      <c r="M221" s="212"/>
      <c r="N221" s="199"/>
      <c r="Z221" s="193"/>
      <c r="AA221" s="200"/>
      <c r="AF221" s="200" t="s">
        <v>398</v>
      </c>
      <c r="AI221" s="200"/>
    </row>
    <row r="222" spans="1:35" s="108" customFormat="1" ht="45" customHeight="1">
      <c r="A222" s="194" t="s">
        <v>3195</v>
      </c>
      <c r="B222" s="195" t="s">
        <v>3196</v>
      </c>
      <c r="C222" s="1145" t="s">
        <v>3197</v>
      </c>
      <c r="D222" s="1145"/>
      <c r="E222" s="1145"/>
      <c r="F222" s="196" t="s">
        <v>486</v>
      </c>
      <c r="G222" s="196"/>
      <c r="H222" s="196"/>
      <c r="I222" s="251">
        <v>1</v>
      </c>
      <c r="J222" s="218">
        <v>679.31</v>
      </c>
      <c r="K222" s="196"/>
      <c r="L222" s="218">
        <v>679.31</v>
      </c>
      <c r="M222" s="196"/>
      <c r="N222" s="199"/>
      <c r="Z222" s="193"/>
      <c r="AA222" s="200" t="s">
        <v>3197</v>
      </c>
      <c r="AF222" s="200"/>
      <c r="AI222" s="200"/>
    </row>
    <row r="223" spans="1:35" s="108" customFormat="1" ht="12" customHeight="1">
      <c r="A223" s="216"/>
      <c r="B223" s="217"/>
      <c r="C223" s="1141" t="s">
        <v>1043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  <c r="Z223" s="193"/>
      <c r="AA223" s="200"/>
      <c r="AF223" s="200"/>
      <c r="AG223" s="109" t="s">
        <v>1043</v>
      </c>
      <c r="AI223" s="200"/>
    </row>
    <row r="224" spans="1:35" s="108" customFormat="1" ht="12" customHeight="1">
      <c r="A224" s="216"/>
      <c r="B224" s="217"/>
      <c r="C224" s="1145" t="s">
        <v>398</v>
      </c>
      <c r="D224" s="1145"/>
      <c r="E224" s="1145"/>
      <c r="F224" s="196"/>
      <c r="G224" s="196"/>
      <c r="H224" s="196"/>
      <c r="I224" s="196"/>
      <c r="J224" s="198"/>
      <c r="K224" s="196"/>
      <c r="L224" s="218">
        <v>679.31</v>
      </c>
      <c r="M224" s="212"/>
      <c r="N224" s="199"/>
      <c r="Z224" s="193"/>
      <c r="AA224" s="200"/>
      <c r="AF224" s="200" t="s">
        <v>398</v>
      </c>
      <c r="AI224" s="200"/>
    </row>
    <row r="225" spans="1:35" s="108" customFormat="1" ht="45" customHeight="1">
      <c r="A225" s="194" t="s">
        <v>536</v>
      </c>
      <c r="B225" s="195" t="s">
        <v>3198</v>
      </c>
      <c r="C225" s="1145" t="s">
        <v>3199</v>
      </c>
      <c r="D225" s="1145"/>
      <c r="E225" s="1145"/>
      <c r="F225" s="196" t="s">
        <v>486</v>
      </c>
      <c r="G225" s="196"/>
      <c r="H225" s="196"/>
      <c r="I225" s="251">
        <v>1</v>
      </c>
      <c r="J225" s="198"/>
      <c r="K225" s="196"/>
      <c r="L225" s="198"/>
      <c r="M225" s="196"/>
      <c r="N225" s="199"/>
      <c r="Z225" s="193"/>
      <c r="AA225" s="200" t="s">
        <v>3199</v>
      </c>
      <c r="AF225" s="200"/>
      <c r="AI225" s="200"/>
    </row>
    <row r="226" spans="1:35" s="108" customFormat="1" ht="33.75" customHeight="1">
      <c r="A226" s="203"/>
      <c r="B226" s="204" t="s">
        <v>385</v>
      </c>
      <c r="C226" s="1141" t="s">
        <v>386</v>
      </c>
      <c r="D226" s="1141"/>
      <c r="E226" s="1141"/>
      <c r="F226" s="1141"/>
      <c r="G226" s="1141"/>
      <c r="H226" s="1141"/>
      <c r="I226" s="1141"/>
      <c r="J226" s="1141"/>
      <c r="K226" s="1141"/>
      <c r="L226" s="1141"/>
      <c r="M226" s="1141"/>
      <c r="N226" s="1146"/>
      <c r="Z226" s="193"/>
      <c r="AA226" s="200"/>
      <c r="AB226" s="109" t="s">
        <v>386</v>
      </c>
      <c r="AF226" s="200"/>
      <c r="AI226" s="200"/>
    </row>
    <row r="227" spans="1:35" s="108" customFormat="1" ht="12">
      <c r="A227" s="205"/>
      <c r="B227" s="206">
        <v>1</v>
      </c>
      <c r="C227" s="1141" t="s">
        <v>446</v>
      </c>
      <c r="D227" s="1141"/>
      <c r="E227" s="1141"/>
      <c r="F227" s="207"/>
      <c r="G227" s="207"/>
      <c r="H227" s="207"/>
      <c r="I227" s="207"/>
      <c r="J227" s="208">
        <v>13.64</v>
      </c>
      <c r="K227" s="209">
        <v>1.25</v>
      </c>
      <c r="L227" s="208">
        <v>17.05</v>
      </c>
      <c r="M227" s="207"/>
      <c r="N227" s="210"/>
      <c r="Z227" s="193"/>
      <c r="AA227" s="200"/>
      <c r="AC227" s="109" t="s">
        <v>446</v>
      </c>
      <c r="AF227" s="200"/>
      <c r="AI227" s="200"/>
    </row>
    <row r="228" spans="1:35" s="108" customFormat="1" ht="12">
      <c r="A228" s="205"/>
      <c r="B228" s="206">
        <v>2</v>
      </c>
      <c r="C228" s="1141" t="s">
        <v>387</v>
      </c>
      <c r="D228" s="1141"/>
      <c r="E228" s="1141"/>
      <c r="F228" s="207"/>
      <c r="G228" s="207"/>
      <c r="H228" s="207"/>
      <c r="I228" s="207"/>
      <c r="J228" s="208">
        <v>1.88</v>
      </c>
      <c r="K228" s="209">
        <v>1.25</v>
      </c>
      <c r="L228" s="208">
        <v>2.35</v>
      </c>
      <c r="M228" s="207"/>
      <c r="N228" s="210"/>
      <c r="Z228" s="193"/>
      <c r="AA228" s="200"/>
      <c r="AC228" s="109" t="s">
        <v>387</v>
      </c>
      <c r="AF228" s="200"/>
      <c r="AI228" s="200"/>
    </row>
    <row r="229" spans="1:35" s="108" customFormat="1" ht="12">
      <c r="A229" s="205"/>
      <c r="B229" s="206">
        <v>3</v>
      </c>
      <c r="C229" s="1141" t="s">
        <v>388</v>
      </c>
      <c r="D229" s="1141"/>
      <c r="E229" s="1141"/>
      <c r="F229" s="207"/>
      <c r="G229" s="207"/>
      <c r="H229" s="207"/>
      <c r="I229" s="207"/>
      <c r="J229" s="208">
        <v>0.12</v>
      </c>
      <c r="K229" s="209">
        <v>1.25</v>
      </c>
      <c r="L229" s="208">
        <v>0.15</v>
      </c>
      <c r="M229" s="207"/>
      <c r="N229" s="210"/>
      <c r="Z229" s="193"/>
      <c r="AA229" s="200"/>
      <c r="AC229" s="109" t="s">
        <v>388</v>
      </c>
      <c r="AF229" s="200"/>
      <c r="AI229" s="200"/>
    </row>
    <row r="230" spans="1:35" s="108" customFormat="1" ht="12">
      <c r="A230" s="205"/>
      <c r="B230" s="206">
        <v>4</v>
      </c>
      <c r="C230" s="1141" t="s">
        <v>447</v>
      </c>
      <c r="D230" s="1141"/>
      <c r="E230" s="1141"/>
      <c r="F230" s="207"/>
      <c r="G230" s="207"/>
      <c r="H230" s="207"/>
      <c r="I230" s="207"/>
      <c r="J230" s="208">
        <v>7.33</v>
      </c>
      <c r="K230" s="207"/>
      <c r="L230" s="208">
        <v>7.33</v>
      </c>
      <c r="M230" s="207"/>
      <c r="N230" s="210"/>
      <c r="Z230" s="193"/>
      <c r="AA230" s="200"/>
      <c r="AC230" s="109" t="s">
        <v>447</v>
      </c>
      <c r="AF230" s="200"/>
      <c r="AI230" s="200"/>
    </row>
    <row r="231" spans="1:35" s="108" customFormat="1" ht="12">
      <c r="A231" s="205"/>
      <c r="B231" s="204"/>
      <c r="C231" s="1141" t="s">
        <v>448</v>
      </c>
      <c r="D231" s="1141"/>
      <c r="E231" s="1141"/>
      <c r="F231" s="207" t="s">
        <v>390</v>
      </c>
      <c r="G231" s="209">
        <v>1.54</v>
      </c>
      <c r="H231" s="209">
        <v>1.25</v>
      </c>
      <c r="I231" s="254">
        <v>1.925</v>
      </c>
      <c r="J231" s="204"/>
      <c r="K231" s="207"/>
      <c r="L231" s="204"/>
      <c r="M231" s="207"/>
      <c r="N231" s="210"/>
      <c r="Z231" s="193"/>
      <c r="AA231" s="200"/>
      <c r="AD231" s="109" t="s">
        <v>448</v>
      </c>
      <c r="AF231" s="200"/>
      <c r="AI231" s="200"/>
    </row>
    <row r="232" spans="1:35" s="108" customFormat="1" ht="12">
      <c r="A232" s="205"/>
      <c r="B232" s="204"/>
      <c r="C232" s="1141" t="s">
        <v>389</v>
      </c>
      <c r="D232" s="1141"/>
      <c r="E232" s="1141"/>
      <c r="F232" s="207" t="s">
        <v>390</v>
      </c>
      <c r="G232" s="209">
        <v>0.01</v>
      </c>
      <c r="H232" s="209">
        <v>1.25</v>
      </c>
      <c r="I232" s="250">
        <v>1.2500000000000001E-2</v>
      </c>
      <c r="J232" s="204"/>
      <c r="K232" s="207"/>
      <c r="L232" s="204"/>
      <c r="M232" s="207"/>
      <c r="N232" s="210"/>
      <c r="Z232" s="193"/>
      <c r="AA232" s="200"/>
      <c r="AD232" s="109" t="s">
        <v>389</v>
      </c>
      <c r="AF232" s="200"/>
      <c r="AI232" s="200"/>
    </row>
    <row r="233" spans="1:35" s="108" customFormat="1" ht="12" customHeight="1">
      <c r="A233" s="205"/>
      <c r="B233" s="204"/>
      <c r="C233" s="1150" t="s">
        <v>391</v>
      </c>
      <c r="D233" s="1150"/>
      <c r="E233" s="1150"/>
      <c r="F233" s="212"/>
      <c r="G233" s="212"/>
      <c r="H233" s="212"/>
      <c r="I233" s="212"/>
      <c r="J233" s="213">
        <v>22.85</v>
      </c>
      <c r="K233" s="212"/>
      <c r="L233" s="213">
        <v>26.73</v>
      </c>
      <c r="M233" s="212"/>
      <c r="N233" s="214"/>
      <c r="Z233" s="193"/>
      <c r="AA233" s="200"/>
      <c r="AE233" s="109" t="s">
        <v>391</v>
      </c>
      <c r="AF233" s="200"/>
      <c r="AI233" s="200"/>
    </row>
    <row r="234" spans="1:35" s="108" customFormat="1" ht="12">
      <c r="A234" s="205"/>
      <c r="B234" s="204"/>
      <c r="C234" s="1141" t="s">
        <v>392</v>
      </c>
      <c r="D234" s="1141"/>
      <c r="E234" s="1141"/>
      <c r="F234" s="207"/>
      <c r="G234" s="207"/>
      <c r="H234" s="207"/>
      <c r="I234" s="207"/>
      <c r="J234" s="204"/>
      <c r="K234" s="207"/>
      <c r="L234" s="208">
        <v>17.2</v>
      </c>
      <c r="M234" s="207"/>
      <c r="N234" s="210"/>
      <c r="Z234" s="193"/>
      <c r="AA234" s="200"/>
      <c r="AD234" s="109" t="s">
        <v>392</v>
      </c>
      <c r="AF234" s="200"/>
      <c r="AI234" s="200"/>
    </row>
    <row r="235" spans="1:35" s="108" customFormat="1" ht="45" customHeight="1">
      <c r="A235" s="205"/>
      <c r="B235" s="204" t="s">
        <v>1671</v>
      </c>
      <c r="C235" s="1141" t="s">
        <v>1672</v>
      </c>
      <c r="D235" s="1141"/>
      <c r="E235" s="1141"/>
      <c r="F235" s="207" t="s">
        <v>395</v>
      </c>
      <c r="G235" s="215">
        <v>121</v>
      </c>
      <c r="H235" s="207"/>
      <c r="I235" s="215">
        <v>121</v>
      </c>
      <c r="J235" s="204"/>
      <c r="K235" s="207"/>
      <c r="L235" s="208">
        <v>20.81</v>
      </c>
      <c r="M235" s="207"/>
      <c r="N235" s="210"/>
      <c r="Z235" s="193"/>
      <c r="AA235" s="200"/>
      <c r="AD235" s="109" t="s">
        <v>1672</v>
      </c>
      <c r="AF235" s="200"/>
      <c r="AI235" s="200"/>
    </row>
    <row r="236" spans="1:35" s="108" customFormat="1" ht="45" customHeight="1">
      <c r="A236" s="205"/>
      <c r="B236" s="204" t="s">
        <v>1673</v>
      </c>
      <c r="C236" s="1141" t="s">
        <v>1674</v>
      </c>
      <c r="D236" s="1141"/>
      <c r="E236" s="1141"/>
      <c r="F236" s="207" t="s">
        <v>395</v>
      </c>
      <c r="G236" s="215">
        <v>72</v>
      </c>
      <c r="H236" s="207"/>
      <c r="I236" s="215">
        <v>72</v>
      </c>
      <c r="J236" s="204"/>
      <c r="K236" s="207"/>
      <c r="L236" s="208">
        <v>12.38</v>
      </c>
      <c r="M236" s="207"/>
      <c r="N236" s="210"/>
      <c r="Z236" s="193"/>
      <c r="AA236" s="200"/>
      <c r="AD236" s="109" t="s">
        <v>1674</v>
      </c>
      <c r="AF236" s="200"/>
      <c r="AI236" s="200"/>
    </row>
    <row r="237" spans="1:35" s="108" customFormat="1" ht="12" customHeight="1">
      <c r="A237" s="216"/>
      <c r="B237" s="217"/>
      <c r="C237" s="1145" t="s">
        <v>398</v>
      </c>
      <c r="D237" s="1145"/>
      <c r="E237" s="1145"/>
      <c r="F237" s="196"/>
      <c r="G237" s="196"/>
      <c r="H237" s="196"/>
      <c r="I237" s="196"/>
      <c r="J237" s="198"/>
      <c r="K237" s="196"/>
      <c r="L237" s="218">
        <v>59.92</v>
      </c>
      <c r="M237" s="212"/>
      <c r="N237" s="199"/>
      <c r="Z237" s="193"/>
      <c r="AA237" s="200"/>
      <c r="AF237" s="200" t="s">
        <v>398</v>
      </c>
      <c r="AI237" s="200"/>
    </row>
    <row r="238" spans="1:35" s="108" customFormat="1" ht="22.5" customHeight="1">
      <c r="A238" s="194" t="s">
        <v>545</v>
      </c>
      <c r="B238" s="195" t="s">
        <v>3200</v>
      </c>
      <c r="C238" s="1145" t="s">
        <v>3201</v>
      </c>
      <c r="D238" s="1145"/>
      <c r="E238" s="1145"/>
      <c r="F238" s="196" t="s">
        <v>486</v>
      </c>
      <c r="G238" s="196"/>
      <c r="H238" s="196"/>
      <c r="I238" s="251">
        <v>1</v>
      </c>
      <c r="J238" s="218">
        <v>988.76</v>
      </c>
      <c r="K238" s="196"/>
      <c r="L238" s="218">
        <v>988.76</v>
      </c>
      <c r="M238" s="196"/>
      <c r="N238" s="199"/>
      <c r="Z238" s="193"/>
      <c r="AA238" s="200" t="s">
        <v>3201</v>
      </c>
      <c r="AF238" s="200"/>
      <c r="AI238" s="200"/>
    </row>
    <row r="239" spans="1:35" s="108" customFormat="1" ht="12" customHeight="1">
      <c r="A239" s="216"/>
      <c r="B239" s="217"/>
      <c r="C239" s="1141" t="s">
        <v>409</v>
      </c>
      <c r="D239" s="1141"/>
      <c r="E239" s="1141"/>
      <c r="F239" s="1141"/>
      <c r="G239" s="1141"/>
      <c r="H239" s="1141"/>
      <c r="I239" s="1141"/>
      <c r="J239" s="1141"/>
      <c r="K239" s="1141"/>
      <c r="L239" s="1141"/>
      <c r="M239" s="1141"/>
      <c r="N239" s="1146"/>
      <c r="Z239" s="193"/>
      <c r="AA239" s="200"/>
      <c r="AF239" s="200"/>
      <c r="AG239" s="109" t="s">
        <v>409</v>
      </c>
      <c r="AI239" s="200"/>
    </row>
    <row r="240" spans="1:35" s="108" customFormat="1" ht="12" customHeight="1">
      <c r="A240" s="216"/>
      <c r="B240" s="217"/>
      <c r="C240" s="1145" t="s">
        <v>398</v>
      </c>
      <c r="D240" s="1145"/>
      <c r="E240" s="1145"/>
      <c r="F240" s="196"/>
      <c r="G240" s="196"/>
      <c r="H240" s="196"/>
      <c r="I240" s="196"/>
      <c r="J240" s="198"/>
      <c r="K240" s="196"/>
      <c r="L240" s="218">
        <v>988.76</v>
      </c>
      <c r="M240" s="212"/>
      <c r="N240" s="199"/>
      <c r="Z240" s="193"/>
      <c r="AA240" s="200"/>
      <c r="AF240" s="200" t="s">
        <v>398</v>
      </c>
      <c r="AI240" s="200"/>
    </row>
    <row r="241" spans="1:35" s="108" customFormat="1" ht="22.5" customHeight="1">
      <c r="A241" s="194" t="s">
        <v>546</v>
      </c>
      <c r="B241" s="195" t="s">
        <v>3147</v>
      </c>
      <c r="C241" s="1145" t="s">
        <v>3148</v>
      </c>
      <c r="D241" s="1145"/>
      <c r="E241" s="1145"/>
      <c r="F241" s="196" t="s">
        <v>486</v>
      </c>
      <c r="G241" s="196"/>
      <c r="H241" s="196"/>
      <c r="I241" s="251">
        <v>3</v>
      </c>
      <c r="J241" s="198"/>
      <c r="K241" s="196"/>
      <c r="L241" s="198"/>
      <c r="M241" s="196"/>
      <c r="N241" s="199"/>
      <c r="Z241" s="193"/>
      <c r="AA241" s="200" t="s">
        <v>3148</v>
      </c>
      <c r="AF241" s="200"/>
      <c r="AI241" s="200"/>
    </row>
    <row r="242" spans="1:35" s="108" customFormat="1" ht="12">
      <c r="A242" s="201"/>
      <c r="B242" s="202"/>
      <c r="C242" s="1141" t="s">
        <v>2333</v>
      </c>
      <c r="D242" s="1141"/>
      <c r="E242" s="1141"/>
      <c r="F242" s="1141"/>
      <c r="G242" s="1141"/>
      <c r="H242" s="1141"/>
      <c r="I242" s="1141"/>
      <c r="J242" s="1141"/>
      <c r="K242" s="1141"/>
      <c r="L242" s="1141"/>
      <c r="M242" s="1141"/>
      <c r="N242" s="1146"/>
      <c r="Z242" s="193"/>
      <c r="AA242" s="200"/>
      <c r="AF242" s="200"/>
      <c r="AH242" s="109" t="s">
        <v>2333</v>
      </c>
      <c r="AI242" s="200"/>
    </row>
    <row r="243" spans="1:35" s="108" customFormat="1" ht="33.75" customHeight="1">
      <c r="A243" s="203"/>
      <c r="B243" s="204" t="s">
        <v>385</v>
      </c>
      <c r="C243" s="1141" t="s">
        <v>386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B243" s="109" t="s">
        <v>386</v>
      </c>
      <c r="AF243" s="200"/>
      <c r="AI243" s="200"/>
    </row>
    <row r="244" spans="1:35" s="108" customFormat="1" ht="12">
      <c r="A244" s="205"/>
      <c r="B244" s="206">
        <v>1</v>
      </c>
      <c r="C244" s="1141" t="s">
        <v>446</v>
      </c>
      <c r="D244" s="1141"/>
      <c r="E244" s="1141"/>
      <c r="F244" s="207"/>
      <c r="G244" s="207"/>
      <c r="H244" s="207"/>
      <c r="I244" s="207"/>
      <c r="J244" s="208">
        <v>9.1300000000000008</v>
      </c>
      <c r="K244" s="209">
        <v>1.25</v>
      </c>
      <c r="L244" s="208">
        <v>34.24</v>
      </c>
      <c r="M244" s="207"/>
      <c r="N244" s="210"/>
      <c r="Z244" s="193"/>
      <c r="AA244" s="200"/>
      <c r="AC244" s="109" t="s">
        <v>446</v>
      </c>
      <c r="AF244" s="200"/>
      <c r="AI244" s="200"/>
    </row>
    <row r="245" spans="1:35" s="108" customFormat="1" ht="12">
      <c r="A245" s="205"/>
      <c r="B245" s="206">
        <v>2</v>
      </c>
      <c r="C245" s="1141" t="s">
        <v>387</v>
      </c>
      <c r="D245" s="1141"/>
      <c r="E245" s="1141"/>
      <c r="F245" s="207"/>
      <c r="G245" s="207"/>
      <c r="H245" s="207"/>
      <c r="I245" s="207"/>
      <c r="J245" s="208">
        <v>1.47</v>
      </c>
      <c r="K245" s="209">
        <v>1.25</v>
      </c>
      <c r="L245" s="208">
        <v>5.51</v>
      </c>
      <c r="M245" s="207"/>
      <c r="N245" s="210"/>
      <c r="Z245" s="193"/>
      <c r="AA245" s="200"/>
      <c r="AC245" s="109" t="s">
        <v>387</v>
      </c>
      <c r="AF245" s="200"/>
      <c r="AI245" s="200"/>
    </row>
    <row r="246" spans="1:35" s="108" customFormat="1" ht="12">
      <c r="A246" s="205"/>
      <c r="B246" s="206">
        <v>3</v>
      </c>
      <c r="C246" s="1141" t="s">
        <v>388</v>
      </c>
      <c r="D246" s="1141"/>
      <c r="E246" s="1141"/>
      <c r="F246" s="207"/>
      <c r="G246" s="207"/>
      <c r="H246" s="207"/>
      <c r="I246" s="207"/>
      <c r="J246" s="208">
        <v>0.12</v>
      </c>
      <c r="K246" s="209">
        <v>1.25</v>
      </c>
      <c r="L246" s="208">
        <v>0.45</v>
      </c>
      <c r="M246" s="207"/>
      <c r="N246" s="210"/>
      <c r="Z246" s="193"/>
      <c r="AA246" s="200"/>
      <c r="AC246" s="109" t="s">
        <v>388</v>
      </c>
      <c r="AF246" s="200"/>
      <c r="AI246" s="200"/>
    </row>
    <row r="247" spans="1:35" s="108" customFormat="1" ht="12">
      <c r="A247" s="205"/>
      <c r="B247" s="206">
        <v>4</v>
      </c>
      <c r="C247" s="1141" t="s">
        <v>447</v>
      </c>
      <c r="D247" s="1141"/>
      <c r="E247" s="1141"/>
      <c r="F247" s="207"/>
      <c r="G247" s="207"/>
      <c r="H247" s="207"/>
      <c r="I247" s="207"/>
      <c r="J247" s="208">
        <v>7.49</v>
      </c>
      <c r="K247" s="207"/>
      <c r="L247" s="208">
        <v>22.47</v>
      </c>
      <c r="M247" s="207"/>
      <c r="N247" s="210"/>
      <c r="Z247" s="193"/>
      <c r="AA247" s="200"/>
      <c r="AC247" s="109" t="s">
        <v>447</v>
      </c>
      <c r="AF247" s="200"/>
      <c r="AI247" s="200"/>
    </row>
    <row r="248" spans="1:35" s="108" customFormat="1" ht="12">
      <c r="A248" s="205"/>
      <c r="B248" s="204"/>
      <c r="C248" s="1141" t="s">
        <v>448</v>
      </c>
      <c r="D248" s="1141"/>
      <c r="E248" s="1141"/>
      <c r="F248" s="207" t="s">
        <v>390</v>
      </c>
      <c r="G248" s="209">
        <v>1.03</v>
      </c>
      <c r="H248" s="209">
        <v>1.25</v>
      </c>
      <c r="I248" s="250">
        <v>3.8624999999999998</v>
      </c>
      <c r="J248" s="204"/>
      <c r="K248" s="207"/>
      <c r="L248" s="204"/>
      <c r="M248" s="207"/>
      <c r="N248" s="210"/>
      <c r="Z248" s="193"/>
      <c r="AA248" s="200"/>
      <c r="AD248" s="109" t="s">
        <v>448</v>
      </c>
      <c r="AF248" s="200"/>
      <c r="AI248" s="200"/>
    </row>
    <row r="249" spans="1:35" s="108" customFormat="1" ht="12">
      <c r="A249" s="205"/>
      <c r="B249" s="204"/>
      <c r="C249" s="1141" t="s">
        <v>389</v>
      </c>
      <c r="D249" s="1141"/>
      <c r="E249" s="1141"/>
      <c r="F249" s="207" t="s">
        <v>390</v>
      </c>
      <c r="G249" s="209">
        <v>0.01</v>
      </c>
      <c r="H249" s="209">
        <v>1.25</v>
      </c>
      <c r="I249" s="250">
        <v>3.7499999999999999E-2</v>
      </c>
      <c r="J249" s="204"/>
      <c r="K249" s="207"/>
      <c r="L249" s="204"/>
      <c r="M249" s="207"/>
      <c r="N249" s="210"/>
      <c r="Z249" s="193"/>
      <c r="AA249" s="200"/>
      <c r="AD249" s="109" t="s">
        <v>389</v>
      </c>
      <c r="AF249" s="200"/>
      <c r="AI249" s="200"/>
    </row>
    <row r="250" spans="1:35" s="108" customFormat="1" ht="12" customHeight="1">
      <c r="A250" s="205"/>
      <c r="B250" s="204"/>
      <c r="C250" s="1150" t="s">
        <v>391</v>
      </c>
      <c r="D250" s="1150"/>
      <c r="E250" s="1150"/>
      <c r="F250" s="212"/>
      <c r="G250" s="212"/>
      <c r="H250" s="212"/>
      <c r="I250" s="212"/>
      <c r="J250" s="213">
        <v>18.09</v>
      </c>
      <c r="K250" s="212"/>
      <c r="L250" s="213">
        <v>62.22</v>
      </c>
      <c r="M250" s="212"/>
      <c r="N250" s="214"/>
      <c r="Z250" s="193"/>
      <c r="AA250" s="200"/>
      <c r="AE250" s="109" t="s">
        <v>391</v>
      </c>
      <c r="AF250" s="200"/>
      <c r="AI250" s="200"/>
    </row>
    <row r="251" spans="1:35" s="108" customFormat="1" ht="12">
      <c r="A251" s="205"/>
      <c r="B251" s="204"/>
      <c r="C251" s="1141" t="s">
        <v>392</v>
      </c>
      <c r="D251" s="1141"/>
      <c r="E251" s="1141"/>
      <c r="F251" s="207"/>
      <c r="G251" s="207"/>
      <c r="H251" s="207"/>
      <c r="I251" s="207"/>
      <c r="J251" s="204"/>
      <c r="K251" s="207"/>
      <c r="L251" s="208">
        <v>34.69</v>
      </c>
      <c r="M251" s="207"/>
      <c r="N251" s="210"/>
      <c r="Z251" s="193"/>
      <c r="AA251" s="200"/>
      <c r="AD251" s="109" t="s">
        <v>392</v>
      </c>
      <c r="AF251" s="200"/>
      <c r="AI251" s="200"/>
    </row>
    <row r="252" spans="1:35" s="108" customFormat="1" ht="45" customHeight="1">
      <c r="A252" s="205"/>
      <c r="B252" s="204" t="s">
        <v>1671</v>
      </c>
      <c r="C252" s="1141" t="s">
        <v>1672</v>
      </c>
      <c r="D252" s="1141"/>
      <c r="E252" s="1141"/>
      <c r="F252" s="207" t="s">
        <v>395</v>
      </c>
      <c r="G252" s="215">
        <v>121</v>
      </c>
      <c r="H252" s="207"/>
      <c r="I252" s="215">
        <v>121</v>
      </c>
      <c r="J252" s="204"/>
      <c r="K252" s="207"/>
      <c r="L252" s="208">
        <v>41.97</v>
      </c>
      <c r="M252" s="207"/>
      <c r="N252" s="210"/>
      <c r="Z252" s="193"/>
      <c r="AA252" s="200"/>
      <c r="AD252" s="109" t="s">
        <v>1672</v>
      </c>
      <c r="AF252" s="200"/>
      <c r="AI252" s="200"/>
    </row>
    <row r="253" spans="1:35" s="108" customFormat="1" ht="45" customHeight="1">
      <c r="A253" s="205"/>
      <c r="B253" s="204" t="s">
        <v>1673</v>
      </c>
      <c r="C253" s="1141" t="s">
        <v>1674</v>
      </c>
      <c r="D253" s="1141"/>
      <c r="E253" s="1141"/>
      <c r="F253" s="207" t="s">
        <v>395</v>
      </c>
      <c r="G253" s="215">
        <v>72</v>
      </c>
      <c r="H253" s="207"/>
      <c r="I253" s="215">
        <v>72</v>
      </c>
      <c r="J253" s="204"/>
      <c r="K253" s="207"/>
      <c r="L253" s="208">
        <v>24.98</v>
      </c>
      <c r="M253" s="207"/>
      <c r="N253" s="210"/>
      <c r="Z253" s="193"/>
      <c r="AA253" s="200"/>
      <c r="AD253" s="109" t="s">
        <v>1674</v>
      </c>
      <c r="AF253" s="200"/>
      <c r="AI253" s="200"/>
    </row>
    <row r="254" spans="1:35" s="108" customFormat="1" ht="12" customHeight="1">
      <c r="A254" s="216"/>
      <c r="B254" s="217"/>
      <c r="C254" s="1145" t="s">
        <v>398</v>
      </c>
      <c r="D254" s="1145"/>
      <c r="E254" s="1145"/>
      <c r="F254" s="196"/>
      <c r="G254" s="196"/>
      <c r="H254" s="196"/>
      <c r="I254" s="196"/>
      <c r="J254" s="198"/>
      <c r="K254" s="196"/>
      <c r="L254" s="218">
        <v>129.16999999999999</v>
      </c>
      <c r="M254" s="212"/>
      <c r="N254" s="199"/>
      <c r="Z254" s="193"/>
      <c r="AA254" s="200"/>
      <c r="AF254" s="200" t="s">
        <v>398</v>
      </c>
      <c r="AI254" s="200"/>
    </row>
    <row r="255" spans="1:35" s="108" customFormat="1" ht="33.75" customHeight="1">
      <c r="A255" s="194" t="s">
        <v>554</v>
      </c>
      <c r="B255" s="195" t="s">
        <v>3202</v>
      </c>
      <c r="C255" s="1145" t="s">
        <v>3203</v>
      </c>
      <c r="D255" s="1145"/>
      <c r="E255" s="1145"/>
      <c r="F255" s="196" t="s">
        <v>486</v>
      </c>
      <c r="G255" s="196"/>
      <c r="H255" s="196"/>
      <c r="I255" s="251">
        <v>2</v>
      </c>
      <c r="J255" s="218">
        <v>183.75</v>
      </c>
      <c r="K255" s="196"/>
      <c r="L255" s="218">
        <v>367.5</v>
      </c>
      <c r="M255" s="196"/>
      <c r="N255" s="199"/>
      <c r="Z255" s="193"/>
      <c r="AA255" s="200" t="s">
        <v>3203</v>
      </c>
      <c r="AF255" s="200"/>
      <c r="AI255" s="200"/>
    </row>
    <row r="256" spans="1:35" s="108" customFormat="1" ht="12" customHeight="1">
      <c r="A256" s="216"/>
      <c r="B256" s="217"/>
      <c r="C256" s="1141" t="s">
        <v>409</v>
      </c>
      <c r="D256" s="1141"/>
      <c r="E256" s="1141"/>
      <c r="F256" s="1141"/>
      <c r="G256" s="1141"/>
      <c r="H256" s="1141"/>
      <c r="I256" s="1141"/>
      <c r="J256" s="1141"/>
      <c r="K256" s="1141"/>
      <c r="L256" s="1141"/>
      <c r="M256" s="1141"/>
      <c r="N256" s="1146"/>
      <c r="Z256" s="193"/>
      <c r="AA256" s="200"/>
      <c r="AF256" s="200"/>
      <c r="AG256" s="109" t="s">
        <v>409</v>
      </c>
      <c r="AI256" s="200"/>
    </row>
    <row r="257" spans="1:35" s="108" customFormat="1" ht="12" customHeight="1">
      <c r="A257" s="216"/>
      <c r="B257" s="217"/>
      <c r="C257" s="1145" t="s">
        <v>398</v>
      </c>
      <c r="D257" s="1145"/>
      <c r="E257" s="1145"/>
      <c r="F257" s="196"/>
      <c r="G257" s="196"/>
      <c r="H257" s="196"/>
      <c r="I257" s="196"/>
      <c r="J257" s="198"/>
      <c r="K257" s="196"/>
      <c r="L257" s="218">
        <v>367.5</v>
      </c>
      <c r="M257" s="212"/>
      <c r="N257" s="199"/>
      <c r="Z257" s="193"/>
      <c r="AA257" s="200"/>
      <c r="AF257" s="200" t="s">
        <v>398</v>
      </c>
      <c r="AI257" s="200"/>
    </row>
    <row r="258" spans="1:35" s="108" customFormat="1" ht="33.75" customHeight="1">
      <c r="A258" s="194" t="s">
        <v>557</v>
      </c>
      <c r="B258" s="195" t="s">
        <v>3204</v>
      </c>
      <c r="C258" s="1145" t="s">
        <v>3205</v>
      </c>
      <c r="D258" s="1145"/>
      <c r="E258" s="1145"/>
      <c r="F258" s="196" t="s">
        <v>486</v>
      </c>
      <c r="G258" s="196"/>
      <c r="H258" s="196"/>
      <c r="I258" s="251">
        <v>1</v>
      </c>
      <c r="J258" s="218">
        <v>190.39</v>
      </c>
      <c r="K258" s="196"/>
      <c r="L258" s="218">
        <v>190.39</v>
      </c>
      <c r="M258" s="196"/>
      <c r="N258" s="199"/>
      <c r="Z258" s="193"/>
      <c r="AA258" s="200" t="s">
        <v>3205</v>
      </c>
      <c r="AF258" s="200"/>
      <c r="AI258" s="200"/>
    </row>
    <row r="259" spans="1:35" s="108" customFormat="1" ht="12" customHeight="1">
      <c r="A259" s="216"/>
      <c r="B259" s="217"/>
      <c r="C259" s="1141" t="s">
        <v>409</v>
      </c>
      <c r="D259" s="1141"/>
      <c r="E259" s="1141"/>
      <c r="F259" s="1141"/>
      <c r="G259" s="1141"/>
      <c r="H259" s="1141"/>
      <c r="I259" s="1141"/>
      <c r="J259" s="1141"/>
      <c r="K259" s="1141"/>
      <c r="L259" s="1141"/>
      <c r="M259" s="1141"/>
      <c r="N259" s="1146"/>
      <c r="Z259" s="193"/>
      <c r="AA259" s="200"/>
      <c r="AF259" s="200"/>
      <c r="AG259" s="109" t="s">
        <v>409</v>
      </c>
      <c r="AI259" s="200"/>
    </row>
    <row r="260" spans="1:35" s="108" customFormat="1" ht="12" customHeight="1">
      <c r="A260" s="216"/>
      <c r="B260" s="217"/>
      <c r="C260" s="1145" t="s">
        <v>398</v>
      </c>
      <c r="D260" s="1145"/>
      <c r="E260" s="1145"/>
      <c r="F260" s="196"/>
      <c r="G260" s="196"/>
      <c r="H260" s="196"/>
      <c r="I260" s="196"/>
      <c r="J260" s="198"/>
      <c r="K260" s="196"/>
      <c r="L260" s="218">
        <v>190.39</v>
      </c>
      <c r="M260" s="212"/>
      <c r="N260" s="199"/>
      <c r="Z260" s="193"/>
      <c r="AA260" s="200"/>
      <c r="AF260" s="200" t="s">
        <v>398</v>
      </c>
      <c r="AI260" s="200"/>
    </row>
    <row r="261" spans="1:35" s="108" customFormat="1" ht="22.5" customHeight="1">
      <c r="A261" s="194" t="s">
        <v>559</v>
      </c>
      <c r="B261" s="195" t="s">
        <v>3151</v>
      </c>
      <c r="C261" s="1145" t="s">
        <v>3152</v>
      </c>
      <c r="D261" s="1145"/>
      <c r="E261" s="1145"/>
      <c r="F261" s="196" t="s">
        <v>486</v>
      </c>
      <c r="G261" s="196"/>
      <c r="H261" s="196"/>
      <c r="I261" s="251">
        <v>1</v>
      </c>
      <c r="J261" s="198"/>
      <c r="K261" s="196"/>
      <c r="L261" s="198"/>
      <c r="M261" s="196"/>
      <c r="N261" s="199"/>
      <c r="Z261" s="193"/>
      <c r="AA261" s="200" t="s">
        <v>3152</v>
      </c>
      <c r="AF261" s="200"/>
      <c r="AI261" s="200"/>
    </row>
    <row r="262" spans="1:35" s="108" customFormat="1" ht="33.75" customHeight="1">
      <c r="A262" s="203"/>
      <c r="B262" s="204" t="s">
        <v>385</v>
      </c>
      <c r="C262" s="1141" t="s">
        <v>386</v>
      </c>
      <c r="D262" s="1141"/>
      <c r="E262" s="1141"/>
      <c r="F262" s="1141"/>
      <c r="G262" s="1141"/>
      <c r="H262" s="1141"/>
      <c r="I262" s="1141"/>
      <c r="J262" s="1141"/>
      <c r="K262" s="1141"/>
      <c r="L262" s="1141"/>
      <c r="M262" s="1141"/>
      <c r="N262" s="1146"/>
      <c r="Z262" s="193"/>
      <c r="AA262" s="200"/>
      <c r="AB262" s="109" t="s">
        <v>386</v>
      </c>
      <c r="AF262" s="200"/>
      <c r="AI262" s="200"/>
    </row>
    <row r="263" spans="1:35" s="108" customFormat="1" ht="12">
      <c r="A263" s="205"/>
      <c r="B263" s="206">
        <v>1</v>
      </c>
      <c r="C263" s="1141" t="s">
        <v>446</v>
      </c>
      <c r="D263" s="1141"/>
      <c r="E263" s="1141"/>
      <c r="F263" s="207"/>
      <c r="G263" s="207"/>
      <c r="H263" s="207"/>
      <c r="I263" s="207"/>
      <c r="J263" s="208">
        <v>9.6</v>
      </c>
      <c r="K263" s="209">
        <v>1.25</v>
      </c>
      <c r="L263" s="208">
        <v>12</v>
      </c>
      <c r="M263" s="207"/>
      <c r="N263" s="210"/>
      <c r="Z263" s="193"/>
      <c r="AA263" s="200"/>
      <c r="AC263" s="109" t="s">
        <v>446</v>
      </c>
      <c r="AF263" s="200"/>
      <c r="AI263" s="200"/>
    </row>
    <row r="264" spans="1:35" s="108" customFormat="1" ht="12">
      <c r="A264" s="205"/>
      <c r="B264" s="206">
        <v>2</v>
      </c>
      <c r="C264" s="1141" t="s">
        <v>387</v>
      </c>
      <c r="D264" s="1141"/>
      <c r="E264" s="1141"/>
      <c r="F264" s="207"/>
      <c r="G264" s="207"/>
      <c r="H264" s="207"/>
      <c r="I264" s="207"/>
      <c r="J264" s="208">
        <v>1.47</v>
      </c>
      <c r="K264" s="209">
        <v>1.25</v>
      </c>
      <c r="L264" s="208">
        <v>1.84</v>
      </c>
      <c r="M264" s="207"/>
      <c r="N264" s="210"/>
      <c r="Z264" s="193"/>
      <c r="AA264" s="200"/>
      <c r="AC264" s="109" t="s">
        <v>387</v>
      </c>
      <c r="AF264" s="200"/>
      <c r="AI264" s="200"/>
    </row>
    <row r="265" spans="1:35" s="108" customFormat="1" ht="12">
      <c r="A265" s="205"/>
      <c r="B265" s="206">
        <v>3</v>
      </c>
      <c r="C265" s="1141" t="s">
        <v>388</v>
      </c>
      <c r="D265" s="1141"/>
      <c r="E265" s="1141"/>
      <c r="F265" s="207"/>
      <c r="G265" s="207"/>
      <c r="H265" s="207"/>
      <c r="I265" s="207"/>
      <c r="J265" s="208">
        <v>0.12</v>
      </c>
      <c r="K265" s="209">
        <v>1.25</v>
      </c>
      <c r="L265" s="208">
        <v>0.15</v>
      </c>
      <c r="M265" s="207"/>
      <c r="N265" s="210"/>
      <c r="Z265" s="193"/>
      <c r="AA265" s="200"/>
      <c r="AC265" s="109" t="s">
        <v>388</v>
      </c>
      <c r="AF265" s="200"/>
      <c r="AI265" s="200"/>
    </row>
    <row r="266" spans="1:35" s="108" customFormat="1" ht="12">
      <c r="A266" s="205"/>
      <c r="B266" s="206">
        <v>4</v>
      </c>
      <c r="C266" s="1141" t="s">
        <v>447</v>
      </c>
      <c r="D266" s="1141"/>
      <c r="E266" s="1141"/>
      <c r="F266" s="207"/>
      <c r="G266" s="207"/>
      <c r="H266" s="207"/>
      <c r="I266" s="207"/>
      <c r="J266" s="208">
        <v>4.0999999999999996</v>
      </c>
      <c r="K266" s="207"/>
      <c r="L266" s="208">
        <v>4.0999999999999996</v>
      </c>
      <c r="M266" s="207"/>
      <c r="N266" s="210"/>
      <c r="Z266" s="193"/>
      <c r="AA266" s="200"/>
      <c r="AC266" s="109" t="s">
        <v>447</v>
      </c>
      <c r="AF266" s="200"/>
      <c r="AI266" s="200"/>
    </row>
    <row r="267" spans="1:35" s="108" customFormat="1" ht="12">
      <c r="A267" s="205"/>
      <c r="B267" s="204"/>
      <c r="C267" s="1141" t="s">
        <v>448</v>
      </c>
      <c r="D267" s="1141"/>
      <c r="E267" s="1141"/>
      <c r="F267" s="207" t="s">
        <v>390</v>
      </c>
      <c r="G267" s="209">
        <v>1.07</v>
      </c>
      <c r="H267" s="209">
        <v>1.25</v>
      </c>
      <c r="I267" s="250">
        <v>1.3374999999999999</v>
      </c>
      <c r="J267" s="204"/>
      <c r="K267" s="207"/>
      <c r="L267" s="204"/>
      <c r="M267" s="207"/>
      <c r="N267" s="210"/>
      <c r="Z267" s="193"/>
      <c r="AA267" s="200"/>
      <c r="AD267" s="109" t="s">
        <v>448</v>
      </c>
      <c r="AF267" s="200"/>
      <c r="AI267" s="200"/>
    </row>
    <row r="268" spans="1:35" s="108" customFormat="1" ht="12">
      <c r="A268" s="205"/>
      <c r="B268" s="204"/>
      <c r="C268" s="1141" t="s">
        <v>389</v>
      </c>
      <c r="D268" s="1141"/>
      <c r="E268" s="1141"/>
      <c r="F268" s="207" t="s">
        <v>390</v>
      </c>
      <c r="G268" s="209">
        <v>0.01</v>
      </c>
      <c r="H268" s="209">
        <v>1.25</v>
      </c>
      <c r="I268" s="250">
        <v>1.2500000000000001E-2</v>
      </c>
      <c r="J268" s="204"/>
      <c r="K268" s="207"/>
      <c r="L268" s="204"/>
      <c r="M268" s="207"/>
      <c r="N268" s="210"/>
      <c r="Z268" s="193"/>
      <c r="AA268" s="200"/>
      <c r="AD268" s="109" t="s">
        <v>389</v>
      </c>
      <c r="AF268" s="200"/>
      <c r="AI268" s="200"/>
    </row>
    <row r="269" spans="1:35" s="108" customFormat="1" ht="12" customHeight="1">
      <c r="A269" s="205"/>
      <c r="B269" s="204"/>
      <c r="C269" s="1150" t="s">
        <v>391</v>
      </c>
      <c r="D269" s="1150"/>
      <c r="E269" s="1150"/>
      <c r="F269" s="212"/>
      <c r="G269" s="212"/>
      <c r="H269" s="212"/>
      <c r="I269" s="212"/>
      <c r="J269" s="213">
        <v>15.17</v>
      </c>
      <c r="K269" s="212"/>
      <c r="L269" s="213">
        <v>17.940000000000001</v>
      </c>
      <c r="M269" s="212"/>
      <c r="N269" s="214"/>
      <c r="Z269" s="193"/>
      <c r="AA269" s="200"/>
      <c r="AE269" s="109" t="s">
        <v>391</v>
      </c>
      <c r="AF269" s="200"/>
      <c r="AI269" s="200"/>
    </row>
    <row r="270" spans="1:35" s="108" customFormat="1" ht="12">
      <c r="A270" s="205"/>
      <c r="B270" s="204"/>
      <c r="C270" s="1141" t="s">
        <v>392</v>
      </c>
      <c r="D270" s="1141"/>
      <c r="E270" s="1141"/>
      <c r="F270" s="207"/>
      <c r="G270" s="207"/>
      <c r="H270" s="207"/>
      <c r="I270" s="207"/>
      <c r="J270" s="204"/>
      <c r="K270" s="207"/>
      <c r="L270" s="208">
        <v>12.15</v>
      </c>
      <c r="M270" s="207"/>
      <c r="N270" s="210"/>
      <c r="Z270" s="193"/>
      <c r="AA270" s="200"/>
      <c r="AD270" s="109" t="s">
        <v>392</v>
      </c>
      <c r="AF270" s="200"/>
      <c r="AI270" s="200"/>
    </row>
    <row r="271" spans="1:35" s="108" customFormat="1" ht="45" customHeight="1">
      <c r="A271" s="205"/>
      <c r="B271" s="204" t="s">
        <v>1671</v>
      </c>
      <c r="C271" s="1141" t="s">
        <v>1672</v>
      </c>
      <c r="D271" s="1141"/>
      <c r="E271" s="1141"/>
      <c r="F271" s="207" t="s">
        <v>395</v>
      </c>
      <c r="G271" s="215">
        <v>121</v>
      </c>
      <c r="H271" s="207"/>
      <c r="I271" s="215">
        <v>121</v>
      </c>
      <c r="J271" s="204"/>
      <c r="K271" s="207"/>
      <c r="L271" s="208">
        <v>14.7</v>
      </c>
      <c r="M271" s="207"/>
      <c r="N271" s="210"/>
      <c r="Z271" s="193"/>
      <c r="AA271" s="200"/>
      <c r="AD271" s="109" t="s">
        <v>1672</v>
      </c>
      <c r="AF271" s="200"/>
      <c r="AI271" s="200"/>
    </row>
    <row r="272" spans="1:35" s="108" customFormat="1" ht="45" customHeight="1">
      <c r="A272" s="205"/>
      <c r="B272" s="204" t="s">
        <v>1673</v>
      </c>
      <c r="C272" s="1141" t="s">
        <v>1674</v>
      </c>
      <c r="D272" s="1141"/>
      <c r="E272" s="1141"/>
      <c r="F272" s="207" t="s">
        <v>395</v>
      </c>
      <c r="G272" s="215">
        <v>72</v>
      </c>
      <c r="H272" s="207"/>
      <c r="I272" s="215">
        <v>72</v>
      </c>
      <c r="J272" s="204"/>
      <c r="K272" s="207"/>
      <c r="L272" s="208">
        <v>8.75</v>
      </c>
      <c r="M272" s="207"/>
      <c r="N272" s="210"/>
      <c r="Z272" s="193"/>
      <c r="AA272" s="200"/>
      <c r="AD272" s="109" t="s">
        <v>1674</v>
      </c>
      <c r="AF272" s="200"/>
      <c r="AI272" s="200"/>
    </row>
    <row r="273" spans="1:37" s="108" customFormat="1" ht="12" customHeight="1">
      <c r="A273" s="216"/>
      <c r="B273" s="217"/>
      <c r="C273" s="1145" t="s">
        <v>398</v>
      </c>
      <c r="D273" s="1145"/>
      <c r="E273" s="1145"/>
      <c r="F273" s="196"/>
      <c r="G273" s="196"/>
      <c r="H273" s="196"/>
      <c r="I273" s="196"/>
      <c r="J273" s="198"/>
      <c r="K273" s="196"/>
      <c r="L273" s="218">
        <v>41.39</v>
      </c>
      <c r="M273" s="212"/>
      <c r="N273" s="199"/>
      <c r="Z273" s="193"/>
      <c r="AA273" s="200"/>
      <c r="AF273" s="200" t="s">
        <v>398</v>
      </c>
      <c r="AI273" s="200"/>
    </row>
    <row r="274" spans="1:37" s="108" customFormat="1" ht="33.75" customHeight="1">
      <c r="A274" s="194" t="s">
        <v>561</v>
      </c>
      <c r="B274" s="195" t="s">
        <v>3206</v>
      </c>
      <c r="C274" s="1145" t="s">
        <v>3207</v>
      </c>
      <c r="D274" s="1145"/>
      <c r="E274" s="1145"/>
      <c r="F274" s="196" t="s">
        <v>486</v>
      </c>
      <c r="G274" s="196"/>
      <c r="H274" s="196"/>
      <c r="I274" s="251">
        <v>1</v>
      </c>
      <c r="J274" s="222">
        <v>1335.01</v>
      </c>
      <c r="K274" s="196"/>
      <c r="L274" s="222">
        <v>1335.01</v>
      </c>
      <c r="M274" s="196"/>
      <c r="N274" s="199"/>
      <c r="Z274" s="193"/>
      <c r="AA274" s="200" t="s">
        <v>3207</v>
      </c>
      <c r="AF274" s="200"/>
      <c r="AI274" s="200"/>
    </row>
    <row r="275" spans="1:37" s="108" customFormat="1" ht="12" customHeight="1">
      <c r="A275" s="216"/>
      <c r="B275" s="217"/>
      <c r="C275" s="1141" t="s">
        <v>409</v>
      </c>
      <c r="D275" s="1141"/>
      <c r="E275" s="1141"/>
      <c r="F275" s="1141"/>
      <c r="G275" s="1141"/>
      <c r="H275" s="1141"/>
      <c r="I275" s="1141"/>
      <c r="J275" s="1141"/>
      <c r="K275" s="1141"/>
      <c r="L275" s="1141"/>
      <c r="M275" s="1141"/>
      <c r="N275" s="1146"/>
      <c r="Z275" s="193"/>
      <c r="AA275" s="200"/>
      <c r="AF275" s="200"/>
      <c r="AG275" s="109" t="s">
        <v>409</v>
      </c>
      <c r="AI275" s="200"/>
    </row>
    <row r="276" spans="1:37" s="108" customFormat="1" ht="12" customHeight="1">
      <c r="A276" s="216"/>
      <c r="B276" s="217"/>
      <c r="C276" s="1145" t="s">
        <v>398</v>
      </c>
      <c r="D276" s="1145"/>
      <c r="E276" s="1145"/>
      <c r="F276" s="196"/>
      <c r="G276" s="196"/>
      <c r="H276" s="196"/>
      <c r="I276" s="196"/>
      <c r="J276" s="198"/>
      <c r="K276" s="196"/>
      <c r="L276" s="222">
        <v>1335.01</v>
      </c>
      <c r="M276" s="212"/>
      <c r="N276" s="199"/>
      <c r="Z276" s="193"/>
      <c r="AA276" s="200"/>
      <c r="AF276" s="200" t="s">
        <v>398</v>
      </c>
      <c r="AI276" s="200"/>
    </row>
    <row r="277" spans="1:37" s="108" customFormat="1" ht="1.5" customHeight="1">
      <c r="A277" s="224"/>
      <c r="B277" s="217"/>
      <c r="C277" s="217"/>
      <c r="D277" s="217"/>
      <c r="E277" s="217"/>
      <c r="F277" s="225"/>
      <c r="G277" s="225"/>
      <c r="H277" s="225"/>
      <c r="I277" s="225"/>
      <c r="J277" s="226"/>
      <c r="K277" s="225"/>
      <c r="L277" s="226"/>
      <c r="M277" s="207"/>
      <c r="N277" s="226"/>
      <c r="Z277" s="193"/>
      <c r="AA277" s="200"/>
      <c r="AF277" s="200"/>
      <c r="AI277" s="200"/>
    </row>
    <row r="278" spans="1:37" s="108" customFormat="1" ht="12" customHeight="1">
      <c r="A278" s="227"/>
      <c r="B278" s="198"/>
      <c r="C278" s="1145" t="s">
        <v>3208</v>
      </c>
      <c r="D278" s="1145"/>
      <c r="E278" s="1145"/>
      <c r="F278" s="1145"/>
      <c r="G278" s="1145"/>
      <c r="H278" s="1145"/>
      <c r="I278" s="1145"/>
      <c r="J278" s="1145"/>
      <c r="K278" s="1145"/>
      <c r="L278" s="228"/>
      <c r="M278" s="229"/>
      <c r="N278" s="230"/>
      <c r="Z278" s="193"/>
      <c r="AA278" s="200"/>
      <c r="AF278" s="200"/>
      <c r="AI278" s="200"/>
      <c r="AJ278" s="200" t="s">
        <v>3208</v>
      </c>
    </row>
    <row r="279" spans="1:37" s="108" customFormat="1" ht="12" customHeight="1">
      <c r="A279" s="231"/>
      <c r="B279" s="204"/>
      <c r="C279" s="1141" t="s">
        <v>416</v>
      </c>
      <c r="D279" s="1141"/>
      <c r="E279" s="1141"/>
      <c r="F279" s="1141"/>
      <c r="G279" s="1141"/>
      <c r="H279" s="1141"/>
      <c r="I279" s="1141"/>
      <c r="J279" s="1141"/>
      <c r="K279" s="1141"/>
      <c r="L279" s="232">
        <v>10139.629999999999</v>
      </c>
      <c r="M279" s="233"/>
      <c r="N279" s="234"/>
      <c r="Z279" s="193"/>
      <c r="AA279" s="200"/>
      <c r="AF279" s="200"/>
      <c r="AI279" s="200"/>
      <c r="AJ279" s="200"/>
      <c r="AK279" s="109" t="s">
        <v>416</v>
      </c>
    </row>
    <row r="280" spans="1:37" s="108" customFormat="1" ht="12" customHeight="1">
      <c r="A280" s="231"/>
      <c r="B280" s="204"/>
      <c r="C280" s="1141" t="s">
        <v>417</v>
      </c>
      <c r="D280" s="1141"/>
      <c r="E280" s="1141"/>
      <c r="F280" s="1141"/>
      <c r="G280" s="1141"/>
      <c r="H280" s="1141"/>
      <c r="I280" s="1141"/>
      <c r="J280" s="1141"/>
      <c r="K280" s="1141"/>
      <c r="L280" s="236"/>
      <c r="M280" s="233"/>
      <c r="N280" s="234"/>
      <c r="Z280" s="193"/>
      <c r="AA280" s="200"/>
      <c r="AF280" s="200"/>
      <c r="AI280" s="200"/>
      <c r="AJ280" s="200"/>
      <c r="AK280" s="109" t="s">
        <v>417</v>
      </c>
    </row>
    <row r="281" spans="1:37" s="108" customFormat="1" ht="12" customHeight="1">
      <c r="A281" s="231"/>
      <c r="B281" s="204"/>
      <c r="C281" s="1141" t="s">
        <v>488</v>
      </c>
      <c r="D281" s="1141"/>
      <c r="E281" s="1141"/>
      <c r="F281" s="1141"/>
      <c r="G281" s="1141"/>
      <c r="H281" s="1141"/>
      <c r="I281" s="1141"/>
      <c r="J281" s="1141"/>
      <c r="K281" s="1141"/>
      <c r="L281" s="257">
        <v>505.68</v>
      </c>
      <c r="M281" s="233"/>
      <c r="N281" s="234"/>
      <c r="Z281" s="193"/>
      <c r="AA281" s="200"/>
      <c r="AF281" s="200"/>
      <c r="AI281" s="200"/>
      <c r="AJ281" s="200"/>
      <c r="AK281" s="109" t="s">
        <v>488</v>
      </c>
    </row>
    <row r="282" spans="1:37" s="108" customFormat="1" ht="12" customHeight="1">
      <c r="A282" s="231"/>
      <c r="B282" s="204"/>
      <c r="C282" s="1141" t="s">
        <v>418</v>
      </c>
      <c r="D282" s="1141"/>
      <c r="E282" s="1141"/>
      <c r="F282" s="1141"/>
      <c r="G282" s="1141"/>
      <c r="H282" s="1141"/>
      <c r="I282" s="1141"/>
      <c r="J282" s="1141"/>
      <c r="K282" s="1141"/>
      <c r="L282" s="257">
        <v>56.71</v>
      </c>
      <c r="M282" s="233"/>
      <c r="N282" s="234"/>
      <c r="Z282" s="193"/>
      <c r="AA282" s="200"/>
      <c r="AF282" s="200"/>
      <c r="AI282" s="200"/>
      <c r="AJ282" s="200"/>
      <c r="AK282" s="109" t="s">
        <v>418</v>
      </c>
    </row>
    <row r="283" spans="1:37" s="108" customFormat="1" ht="12" customHeight="1">
      <c r="A283" s="231"/>
      <c r="B283" s="204"/>
      <c r="C283" s="1141" t="s">
        <v>419</v>
      </c>
      <c r="D283" s="1141"/>
      <c r="E283" s="1141"/>
      <c r="F283" s="1141"/>
      <c r="G283" s="1141"/>
      <c r="H283" s="1141"/>
      <c r="I283" s="1141"/>
      <c r="J283" s="1141"/>
      <c r="K283" s="1141"/>
      <c r="L283" s="257">
        <v>4.83</v>
      </c>
      <c r="M283" s="233"/>
      <c r="N283" s="234"/>
      <c r="Z283" s="193"/>
      <c r="AA283" s="200"/>
      <c r="AF283" s="200"/>
      <c r="AI283" s="200"/>
      <c r="AJ283" s="200"/>
      <c r="AK283" s="109" t="s">
        <v>419</v>
      </c>
    </row>
    <row r="284" spans="1:37" s="108" customFormat="1" ht="12" customHeight="1">
      <c r="A284" s="231"/>
      <c r="B284" s="204"/>
      <c r="C284" s="1141" t="s">
        <v>420</v>
      </c>
      <c r="D284" s="1141"/>
      <c r="E284" s="1141"/>
      <c r="F284" s="1141"/>
      <c r="G284" s="1141"/>
      <c r="H284" s="1141"/>
      <c r="I284" s="1141"/>
      <c r="J284" s="1141"/>
      <c r="K284" s="1141"/>
      <c r="L284" s="232">
        <v>9577.24</v>
      </c>
      <c r="M284" s="233"/>
      <c r="N284" s="234"/>
      <c r="Z284" s="193"/>
      <c r="AA284" s="200"/>
      <c r="AF284" s="200"/>
      <c r="AI284" s="200"/>
      <c r="AJ284" s="200"/>
      <c r="AK284" s="109" t="s">
        <v>420</v>
      </c>
    </row>
    <row r="285" spans="1:37" s="108" customFormat="1" ht="12" customHeight="1">
      <c r="A285" s="231"/>
      <c r="B285" s="204"/>
      <c r="C285" s="1141" t="s">
        <v>421</v>
      </c>
      <c r="D285" s="1141"/>
      <c r="E285" s="1141"/>
      <c r="F285" s="1141"/>
      <c r="G285" s="1141"/>
      <c r="H285" s="1141"/>
      <c r="I285" s="1141"/>
      <c r="J285" s="1141"/>
      <c r="K285" s="1141"/>
      <c r="L285" s="232">
        <v>11108.68</v>
      </c>
      <c r="M285" s="233"/>
      <c r="N285" s="234"/>
      <c r="Z285" s="193"/>
      <c r="AA285" s="200"/>
      <c r="AF285" s="200"/>
      <c r="AI285" s="200"/>
      <c r="AJ285" s="200"/>
      <c r="AK285" s="109" t="s">
        <v>421</v>
      </c>
    </row>
    <row r="286" spans="1:37" s="108" customFormat="1" ht="12" customHeight="1">
      <c r="A286" s="231"/>
      <c r="B286" s="204"/>
      <c r="C286" s="1141" t="s">
        <v>417</v>
      </c>
      <c r="D286" s="1141"/>
      <c r="E286" s="1141"/>
      <c r="F286" s="1141"/>
      <c r="G286" s="1141"/>
      <c r="H286" s="1141"/>
      <c r="I286" s="1141"/>
      <c r="J286" s="1141"/>
      <c r="K286" s="1141"/>
      <c r="L286" s="236"/>
      <c r="M286" s="233"/>
      <c r="N286" s="234"/>
      <c r="Z286" s="193"/>
      <c r="AA286" s="200"/>
      <c r="AF286" s="200"/>
      <c r="AI286" s="200"/>
      <c r="AJ286" s="200"/>
      <c r="AK286" s="109" t="s">
        <v>417</v>
      </c>
    </row>
    <row r="287" spans="1:37" s="108" customFormat="1" ht="12" customHeight="1">
      <c r="A287" s="231"/>
      <c r="B287" s="204"/>
      <c r="C287" s="1141" t="s">
        <v>489</v>
      </c>
      <c r="D287" s="1141"/>
      <c r="E287" s="1141"/>
      <c r="F287" s="1141"/>
      <c r="G287" s="1141"/>
      <c r="H287" s="1141"/>
      <c r="I287" s="1141"/>
      <c r="J287" s="1141"/>
      <c r="K287" s="1141"/>
      <c r="L287" s="257">
        <v>500.52</v>
      </c>
      <c r="M287" s="233"/>
      <c r="N287" s="234"/>
      <c r="Z287" s="193"/>
      <c r="AA287" s="200"/>
      <c r="AF287" s="200"/>
      <c r="AI287" s="200"/>
      <c r="AJ287" s="200"/>
      <c r="AK287" s="109" t="s">
        <v>489</v>
      </c>
    </row>
    <row r="288" spans="1:37" s="108" customFormat="1" ht="12" customHeight="1">
      <c r="A288" s="231"/>
      <c r="B288" s="204"/>
      <c r="C288" s="1141" t="s">
        <v>490</v>
      </c>
      <c r="D288" s="1141"/>
      <c r="E288" s="1141"/>
      <c r="F288" s="1141"/>
      <c r="G288" s="1141"/>
      <c r="H288" s="1141"/>
      <c r="I288" s="1141"/>
      <c r="J288" s="1141"/>
      <c r="K288" s="1141"/>
      <c r="L288" s="257">
        <v>56.71</v>
      </c>
      <c r="M288" s="233"/>
      <c r="N288" s="234"/>
      <c r="Z288" s="193"/>
      <c r="AA288" s="200"/>
      <c r="AF288" s="200"/>
      <c r="AI288" s="200"/>
      <c r="AJ288" s="200"/>
      <c r="AK288" s="109" t="s">
        <v>490</v>
      </c>
    </row>
    <row r="289" spans="1:38" s="108" customFormat="1" ht="12" customHeight="1">
      <c r="A289" s="231"/>
      <c r="B289" s="204"/>
      <c r="C289" s="1141" t="s">
        <v>491</v>
      </c>
      <c r="D289" s="1141"/>
      <c r="E289" s="1141"/>
      <c r="F289" s="1141"/>
      <c r="G289" s="1141"/>
      <c r="H289" s="1141"/>
      <c r="I289" s="1141"/>
      <c r="J289" s="1141"/>
      <c r="K289" s="1141"/>
      <c r="L289" s="257">
        <v>4.83</v>
      </c>
      <c r="M289" s="233"/>
      <c r="N289" s="234"/>
      <c r="Z289" s="193"/>
      <c r="AA289" s="200"/>
      <c r="AF289" s="200"/>
      <c r="AI289" s="200"/>
      <c r="AJ289" s="200"/>
      <c r="AK289" s="109" t="s">
        <v>491</v>
      </c>
    </row>
    <row r="290" spans="1:38" s="108" customFormat="1" ht="12" customHeight="1">
      <c r="A290" s="231"/>
      <c r="B290" s="204"/>
      <c r="C290" s="1141" t="s">
        <v>492</v>
      </c>
      <c r="D290" s="1141"/>
      <c r="E290" s="1141"/>
      <c r="F290" s="1141"/>
      <c r="G290" s="1141"/>
      <c r="H290" s="1141"/>
      <c r="I290" s="1141"/>
      <c r="J290" s="1141"/>
      <c r="K290" s="1141"/>
      <c r="L290" s="232">
        <v>9576.15</v>
      </c>
      <c r="M290" s="233"/>
      <c r="N290" s="234"/>
      <c r="Z290" s="193"/>
      <c r="AA290" s="200"/>
      <c r="AF290" s="200"/>
      <c r="AI290" s="200"/>
      <c r="AJ290" s="200"/>
      <c r="AK290" s="109" t="s">
        <v>492</v>
      </c>
    </row>
    <row r="291" spans="1:38" s="108" customFormat="1" ht="12" customHeight="1">
      <c r="A291" s="231"/>
      <c r="B291" s="204"/>
      <c r="C291" s="1141" t="s">
        <v>493</v>
      </c>
      <c r="D291" s="1141"/>
      <c r="E291" s="1141"/>
      <c r="F291" s="1141"/>
      <c r="G291" s="1141"/>
      <c r="H291" s="1141"/>
      <c r="I291" s="1141"/>
      <c r="J291" s="1141"/>
      <c r="K291" s="1141"/>
      <c r="L291" s="257">
        <v>611.46</v>
      </c>
      <c r="M291" s="233"/>
      <c r="N291" s="234"/>
      <c r="Z291" s="193"/>
      <c r="AA291" s="200"/>
      <c r="AF291" s="200"/>
      <c r="AI291" s="200"/>
      <c r="AJ291" s="200"/>
      <c r="AK291" s="109" t="s">
        <v>493</v>
      </c>
    </row>
    <row r="292" spans="1:38" s="108" customFormat="1" ht="12" customHeight="1">
      <c r="A292" s="231"/>
      <c r="B292" s="204"/>
      <c r="C292" s="1141" t="s">
        <v>494</v>
      </c>
      <c r="D292" s="1141"/>
      <c r="E292" s="1141"/>
      <c r="F292" s="1141"/>
      <c r="G292" s="1141"/>
      <c r="H292" s="1141"/>
      <c r="I292" s="1141"/>
      <c r="J292" s="1141"/>
      <c r="K292" s="1141"/>
      <c r="L292" s="257">
        <v>363.84</v>
      </c>
      <c r="M292" s="233"/>
      <c r="N292" s="234"/>
      <c r="Z292" s="193"/>
      <c r="AA292" s="200"/>
      <c r="AF292" s="200"/>
      <c r="AI292" s="200"/>
      <c r="AJ292" s="200"/>
      <c r="AK292" s="109" t="s">
        <v>494</v>
      </c>
    </row>
    <row r="293" spans="1:38" s="108" customFormat="1" ht="12" customHeight="1">
      <c r="A293" s="231"/>
      <c r="B293" s="204"/>
      <c r="C293" s="1141" t="s">
        <v>910</v>
      </c>
      <c r="D293" s="1141"/>
      <c r="E293" s="1141"/>
      <c r="F293" s="1141"/>
      <c r="G293" s="1141"/>
      <c r="H293" s="1141"/>
      <c r="I293" s="1141"/>
      <c r="J293" s="1141"/>
      <c r="K293" s="1141"/>
      <c r="L293" s="257">
        <v>13.26</v>
      </c>
      <c r="M293" s="233"/>
      <c r="N293" s="234"/>
      <c r="Z293" s="193"/>
      <c r="AA293" s="200"/>
      <c r="AF293" s="200"/>
      <c r="AI293" s="200"/>
      <c r="AJ293" s="200"/>
      <c r="AK293" s="109" t="s">
        <v>910</v>
      </c>
    </row>
    <row r="294" spans="1:38" s="108" customFormat="1" ht="12" customHeight="1">
      <c r="A294" s="231"/>
      <c r="B294" s="204"/>
      <c r="C294" s="1141" t="s">
        <v>417</v>
      </c>
      <c r="D294" s="1141"/>
      <c r="E294" s="1141"/>
      <c r="F294" s="1141"/>
      <c r="G294" s="1141"/>
      <c r="H294" s="1141"/>
      <c r="I294" s="1141"/>
      <c r="J294" s="1141"/>
      <c r="K294" s="1141"/>
      <c r="L294" s="236"/>
      <c r="M294" s="233"/>
      <c r="N294" s="234"/>
      <c r="Z294" s="193"/>
      <c r="AA294" s="200"/>
      <c r="AF294" s="200"/>
      <c r="AI294" s="200"/>
      <c r="AJ294" s="200"/>
      <c r="AK294" s="109" t="s">
        <v>417</v>
      </c>
    </row>
    <row r="295" spans="1:38" s="108" customFormat="1" ht="12" customHeight="1">
      <c r="A295" s="231"/>
      <c r="B295" s="204"/>
      <c r="C295" s="1141" t="s">
        <v>489</v>
      </c>
      <c r="D295" s="1141"/>
      <c r="E295" s="1141"/>
      <c r="F295" s="1141"/>
      <c r="G295" s="1141"/>
      <c r="H295" s="1141"/>
      <c r="I295" s="1141"/>
      <c r="J295" s="1141"/>
      <c r="K295" s="1141"/>
      <c r="L295" s="257">
        <v>5.16</v>
      </c>
      <c r="M295" s="233"/>
      <c r="N295" s="234"/>
      <c r="Z295" s="193"/>
      <c r="AA295" s="200"/>
      <c r="AF295" s="200"/>
      <c r="AI295" s="200"/>
      <c r="AJ295" s="200"/>
      <c r="AK295" s="109" t="s">
        <v>489</v>
      </c>
    </row>
    <row r="296" spans="1:38" s="108" customFormat="1" ht="12" customHeight="1">
      <c r="A296" s="231"/>
      <c r="B296" s="204"/>
      <c r="C296" s="1141" t="s">
        <v>492</v>
      </c>
      <c r="D296" s="1141"/>
      <c r="E296" s="1141"/>
      <c r="F296" s="1141"/>
      <c r="G296" s="1141"/>
      <c r="H296" s="1141"/>
      <c r="I296" s="1141"/>
      <c r="J296" s="1141"/>
      <c r="K296" s="1141"/>
      <c r="L296" s="257">
        <v>1.0900000000000001</v>
      </c>
      <c r="M296" s="233"/>
      <c r="N296" s="234"/>
      <c r="Z296" s="193"/>
      <c r="AA296" s="200"/>
      <c r="AF296" s="200"/>
      <c r="AI296" s="200"/>
      <c r="AJ296" s="200"/>
      <c r="AK296" s="109" t="s">
        <v>492</v>
      </c>
    </row>
    <row r="297" spans="1:38" s="108" customFormat="1" ht="12" customHeight="1">
      <c r="A297" s="231"/>
      <c r="B297" s="204"/>
      <c r="C297" s="1141" t="s">
        <v>493</v>
      </c>
      <c r="D297" s="1141"/>
      <c r="E297" s="1141"/>
      <c r="F297" s="1141"/>
      <c r="G297" s="1141"/>
      <c r="H297" s="1141"/>
      <c r="I297" s="1141"/>
      <c r="J297" s="1141"/>
      <c r="K297" s="1141"/>
      <c r="L297" s="257">
        <v>4.6399999999999997</v>
      </c>
      <c r="M297" s="233"/>
      <c r="N297" s="234"/>
      <c r="Z297" s="193"/>
      <c r="AA297" s="200"/>
      <c r="AF297" s="200"/>
      <c r="AI297" s="200"/>
      <c r="AJ297" s="200"/>
      <c r="AK297" s="109" t="s">
        <v>493</v>
      </c>
    </row>
    <row r="298" spans="1:38" s="108" customFormat="1" ht="12" customHeight="1">
      <c r="A298" s="231"/>
      <c r="B298" s="204"/>
      <c r="C298" s="1141" t="s">
        <v>494</v>
      </c>
      <c r="D298" s="1141"/>
      <c r="E298" s="1141"/>
      <c r="F298" s="1141"/>
      <c r="G298" s="1141"/>
      <c r="H298" s="1141"/>
      <c r="I298" s="1141"/>
      <c r="J298" s="1141"/>
      <c r="K298" s="1141"/>
      <c r="L298" s="257">
        <v>2.37</v>
      </c>
      <c r="M298" s="233"/>
      <c r="N298" s="234"/>
      <c r="Z298" s="193"/>
      <c r="AA298" s="200"/>
      <c r="AF298" s="200"/>
      <c r="AI298" s="200"/>
      <c r="AJ298" s="200"/>
      <c r="AK298" s="109" t="s">
        <v>494</v>
      </c>
    </row>
    <row r="299" spans="1:38" s="108" customFormat="1" ht="12" customHeight="1">
      <c r="A299" s="231"/>
      <c r="B299" s="204"/>
      <c r="C299" s="1141" t="s">
        <v>1100</v>
      </c>
      <c r="D299" s="1141"/>
      <c r="E299" s="1141"/>
      <c r="F299" s="1141"/>
      <c r="G299" s="1141"/>
      <c r="H299" s="1141"/>
      <c r="I299" s="1141"/>
      <c r="J299" s="1141"/>
      <c r="K299" s="1141"/>
      <c r="L299" s="232">
        <v>7522.92</v>
      </c>
      <c r="M299" s="233"/>
      <c r="N299" s="234"/>
      <c r="Z299" s="193"/>
      <c r="AA299" s="200"/>
      <c r="AF299" s="200"/>
      <c r="AI299" s="200"/>
      <c r="AJ299" s="200"/>
      <c r="AK299" s="109" t="s">
        <v>1100</v>
      </c>
    </row>
    <row r="300" spans="1:38" s="108" customFormat="1" ht="12" customHeight="1">
      <c r="A300" s="231"/>
      <c r="B300" s="204"/>
      <c r="C300" s="1141" t="s">
        <v>1102</v>
      </c>
      <c r="D300" s="1141"/>
      <c r="E300" s="1141"/>
      <c r="F300" s="1141"/>
      <c r="G300" s="1141"/>
      <c r="H300" s="1141"/>
      <c r="I300" s="1141"/>
      <c r="J300" s="1141"/>
      <c r="K300" s="1141"/>
      <c r="L300" s="232">
        <v>7522.92</v>
      </c>
      <c r="M300" s="233"/>
      <c r="N300" s="234"/>
      <c r="Z300" s="193"/>
      <c r="AA300" s="200"/>
      <c r="AF300" s="200"/>
      <c r="AI300" s="200"/>
      <c r="AJ300" s="200"/>
      <c r="AK300" s="109" t="s">
        <v>1102</v>
      </c>
    </row>
    <row r="301" spans="1:38" s="108" customFormat="1" ht="12" customHeight="1">
      <c r="A301" s="231"/>
      <c r="B301" s="204"/>
      <c r="C301" s="1141" t="s">
        <v>431</v>
      </c>
      <c r="D301" s="1141"/>
      <c r="E301" s="1141"/>
      <c r="F301" s="1141"/>
      <c r="G301" s="1141"/>
      <c r="H301" s="1141"/>
      <c r="I301" s="1141"/>
      <c r="J301" s="1141"/>
      <c r="K301" s="1141"/>
      <c r="L301" s="257">
        <v>510.51</v>
      </c>
      <c r="M301" s="233"/>
      <c r="N301" s="234"/>
      <c r="Z301" s="193"/>
      <c r="AA301" s="200"/>
      <c r="AF301" s="200"/>
      <c r="AI301" s="200"/>
      <c r="AJ301" s="200"/>
      <c r="AK301" s="109" t="s">
        <v>431</v>
      </c>
    </row>
    <row r="302" spans="1:38" s="108" customFormat="1" ht="12" customHeight="1">
      <c r="A302" s="231"/>
      <c r="B302" s="204"/>
      <c r="C302" s="1141" t="s">
        <v>432</v>
      </c>
      <c r="D302" s="1141"/>
      <c r="E302" s="1141"/>
      <c r="F302" s="1141"/>
      <c r="G302" s="1141"/>
      <c r="H302" s="1141"/>
      <c r="I302" s="1141"/>
      <c r="J302" s="1141"/>
      <c r="K302" s="1141"/>
      <c r="L302" s="257">
        <v>616.1</v>
      </c>
      <c r="M302" s="233"/>
      <c r="N302" s="234"/>
      <c r="Z302" s="193"/>
      <c r="AA302" s="200"/>
      <c r="AF302" s="200"/>
      <c r="AI302" s="200"/>
      <c r="AJ302" s="200"/>
      <c r="AK302" s="109" t="s">
        <v>432</v>
      </c>
    </row>
    <row r="303" spans="1:38" s="108" customFormat="1" ht="12" customHeight="1">
      <c r="A303" s="231"/>
      <c r="B303" s="204"/>
      <c r="C303" s="1141" t="s">
        <v>433</v>
      </c>
      <c r="D303" s="1141"/>
      <c r="E303" s="1141"/>
      <c r="F303" s="1141"/>
      <c r="G303" s="1141"/>
      <c r="H303" s="1141"/>
      <c r="I303" s="1141"/>
      <c r="J303" s="1141"/>
      <c r="K303" s="1141"/>
      <c r="L303" s="257">
        <v>366.21</v>
      </c>
      <c r="M303" s="233"/>
      <c r="N303" s="234"/>
      <c r="Z303" s="193"/>
      <c r="AA303" s="200"/>
      <c r="AF303" s="200"/>
      <c r="AI303" s="200"/>
      <c r="AJ303" s="200"/>
      <c r="AK303" s="109" t="s">
        <v>433</v>
      </c>
    </row>
    <row r="304" spans="1:38" s="108" customFormat="1" ht="12" customHeight="1">
      <c r="A304" s="231"/>
      <c r="B304" s="226"/>
      <c r="C304" s="1142" t="s">
        <v>3209</v>
      </c>
      <c r="D304" s="1142"/>
      <c r="E304" s="1142"/>
      <c r="F304" s="1142"/>
      <c r="G304" s="1142"/>
      <c r="H304" s="1142"/>
      <c r="I304" s="1142"/>
      <c r="J304" s="1142"/>
      <c r="K304" s="1142"/>
      <c r="L304" s="239">
        <v>18644.86</v>
      </c>
      <c r="M304" s="240"/>
      <c r="N304" s="253"/>
      <c r="Z304" s="193"/>
      <c r="AA304" s="200"/>
      <c r="AF304" s="200"/>
      <c r="AI304" s="200"/>
      <c r="AJ304" s="200"/>
      <c r="AL304" s="200" t="s">
        <v>3209</v>
      </c>
    </row>
    <row r="305" spans="1:38" s="108" customFormat="1" ht="12" customHeight="1">
      <c r="A305" s="1089" t="s">
        <v>3210</v>
      </c>
      <c r="B305" s="1090"/>
      <c r="C305" s="1090"/>
      <c r="D305" s="1090"/>
      <c r="E305" s="1090"/>
      <c r="F305" s="1090"/>
      <c r="G305" s="1090"/>
      <c r="H305" s="1090"/>
      <c r="I305" s="1090"/>
      <c r="J305" s="1090"/>
      <c r="K305" s="1090"/>
      <c r="L305" s="1090"/>
      <c r="M305" s="1090"/>
      <c r="N305" s="1095"/>
      <c r="Z305" s="193" t="s">
        <v>3210</v>
      </c>
      <c r="AA305" s="200"/>
      <c r="AF305" s="200"/>
      <c r="AI305" s="200"/>
      <c r="AJ305" s="200"/>
      <c r="AL305" s="200"/>
    </row>
    <row r="306" spans="1:38" s="108" customFormat="1" ht="22.5" customHeight="1">
      <c r="A306" s="194" t="s">
        <v>564</v>
      </c>
      <c r="B306" s="195" t="s">
        <v>3147</v>
      </c>
      <c r="C306" s="1145" t="s">
        <v>3148</v>
      </c>
      <c r="D306" s="1145"/>
      <c r="E306" s="1145"/>
      <c r="F306" s="196" t="s">
        <v>486</v>
      </c>
      <c r="G306" s="196"/>
      <c r="H306" s="196"/>
      <c r="I306" s="251">
        <v>4</v>
      </c>
      <c r="J306" s="198"/>
      <c r="K306" s="196"/>
      <c r="L306" s="198"/>
      <c r="M306" s="196"/>
      <c r="N306" s="199"/>
      <c r="Z306" s="193"/>
      <c r="AA306" s="200" t="s">
        <v>3148</v>
      </c>
      <c r="AF306" s="200"/>
      <c r="AI306" s="200"/>
      <c r="AJ306" s="200"/>
      <c r="AL306" s="200"/>
    </row>
    <row r="307" spans="1:38" s="108" customFormat="1" ht="33.75" customHeight="1">
      <c r="A307" s="203"/>
      <c r="B307" s="204" t="s">
        <v>385</v>
      </c>
      <c r="C307" s="1141" t="s">
        <v>386</v>
      </c>
      <c r="D307" s="1141"/>
      <c r="E307" s="1141"/>
      <c r="F307" s="1141"/>
      <c r="G307" s="1141"/>
      <c r="H307" s="1141"/>
      <c r="I307" s="1141"/>
      <c r="J307" s="1141"/>
      <c r="K307" s="1141"/>
      <c r="L307" s="1141"/>
      <c r="M307" s="1141"/>
      <c r="N307" s="1146"/>
      <c r="Z307" s="193"/>
      <c r="AA307" s="200"/>
      <c r="AB307" s="109" t="s">
        <v>386</v>
      </c>
      <c r="AF307" s="200"/>
      <c r="AI307" s="200"/>
      <c r="AJ307" s="200"/>
      <c r="AL307" s="200"/>
    </row>
    <row r="308" spans="1:38" s="108" customFormat="1" ht="12">
      <c r="A308" s="205"/>
      <c r="B308" s="206">
        <v>1</v>
      </c>
      <c r="C308" s="1141" t="s">
        <v>446</v>
      </c>
      <c r="D308" s="1141"/>
      <c r="E308" s="1141"/>
      <c r="F308" s="207"/>
      <c r="G308" s="207"/>
      <c r="H308" s="207"/>
      <c r="I308" s="207"/>
      <c r="J308" s="208">
        <v>9.1300000000000008</v>
      </c>
      <c r="K308" s="209">
        <v>1.25</v>
      </c>
      <c r="L308" s="208">
        <v>45.65</v>
      </c>
      <c r="M308" s="207"/>
      <c r="N308" s="210"/>
      <c r="Z308" s="193"/>
      <c r="AA308" s="200"/>
      <c r="AC308" s="109" t="s">
        <v>446</v>
      </c>
      <c r="AF308" s="200"/>
      <c r="AI308" s="200"/>
      <c r="AJ308" s="200"/>
      <c r="AL308" s="200"/>
    </row>
    <row r="309" spans="1:38" s="108" customFormat="1" ht="12">
      <c r="A309" s="205"/>
      <c r="B309" s="206">
        <v>2</v>
      </c>
      <c r="C309" s="1141" t="s">
        <v>387</v>
      </c>
      <c r="D309" s="1141"/>
      <c r="E309" s="1141"/>
      <c r="F309" s="207"/>
      <c r="G309" s="207"/>
      <c r="H309" s="207"/>
      <c r="I309" s="207"/>
      <c r="J309" s="208">
        <v>1.47</v>
      </c>
      <c r="K309" s="209">
        <v>1.25</v>
      </c>
      <c r="L309" s="208">
        <v>7.35</v>
      </c>
      <c r="M309" s="207"/>
      <c r="N309" s="210"/>
      <c r="Z309" s="193"/>
      <c r="AA309" s="200"/>
      <c r="AC309" s="109" t="s">
        <v>387</v>
      </c>
      <c r="AF309" s="200"/>
      <c r="AI309" s="200"/>
      <c r="AJ309" s="200"/>
      <c r="AL309" s="200"/>
    </row>
    <row r="310" spans="1:38" s="108" customFormat="1" ht="12">
      <c r="A310" s="205"/>
      <c r="B310" s="206">
        <v>3</v>
      </c>
      <c r="C310" s="1141" t="s">
        <v>388</v>
      </c>
      <c r="D310" s="1141"/>
      <c r="E310" s="1141"/>
      <c r="F310" s="207"/>
      <c r="G310" s="207"/>
      <c r="H310" s="207"/>
      <c r="I310" s="207"/>
      <c r="J310" s="208">
        <v>0.12</v>
      </c>
      <c r="K310" s="209">
        <v>1.25</v>
      </c>
      <c r="L310" s="208">
        <v>0.6</v>
      </c>
      <c r="M310" s="207"/>
      <c r="N310" s="210"/>
      <c r="Z310" s="193"/>
      <c r="AA310" s="200"/>
      <c r="AC310" s="109" t="s">
        <v>388</v>
      </c>
      <c r="AF310" s="200"/>
      <c r="AI310" s="200"/>
      <c r="AJ310" s="200"/>
      <c r="AL310" s="200"/>
    </row>
    <row r="311" spans="1:38" s="108" customFormat="1" ht="12">
      <c r="A311" s="205"/>
      <c r="B311" s="206">
        <v>4</v>
      </c>
      <c r="C311" s="1141" t="s">
        <v>447</v>
      </c>
      <c r="D311" s="1141"/>
      <c r="E311" s="1141"/>
      <c r="F311" s="207"/>
      <c r="G311" s="207"/>
      <c r="H311" s="207"/>
      <c r="I311" s="207"/>
      <c r="J311" s="208">
        <v>7.49</v>
      </c>
      <c r="K311" s="207"/>
      <c r="L311" s="208">
        <v>29.96</v>
      </c>
      <c r="M311" s="207"/>
      <c r="N311" s="210"/>
      <c r="Z311" s="193"/>
      <c r="AA311" s="200"/>
      <c r="AC311" s="109" t="s">
        <v>447</v>
      </c>
      <c r="AF311" s="200"/>
      <c r="AI311" s="200"/>
      <c r="AJ311" s="200"/>
      <c r="AL311" s="200"/>
    </row>
    <row r="312" spans="1:38" s="108" customFormat="1" ht="12">
      <c r="A312" s="205"/>
      <c r="B312" s="204"/>
      <c r="C312" s="1141" t="s">
        <v>448</v>
      </c>
      <c r="D312" s="1141"/>
      <c r="E312" s="1141"/>
      <c r="F312" s="207" t="s">
        <v>390</v>
      </c>
      <c r="G312" s="209">
        <v>1.03</v>
      </c>
      <c r="H312" s="209">
        <v>1.25</v>
      </c>
      <c r="I312" s="209">
        <v>5.15</v>
      </c>
      <c r="J312" s="204"/>
      <c r="K312" s="207"/>
      <c r="L312" s="204"/>
      <c r="M312" s="207"/>
      <c r="N312" s="210"/>
      <c r="Z312" s="193"/>
      <c r="AA312" s="200"/>
      <c r="AD312" s="109" t="s">
        <v>448</v>
      </c>
      <c r="AF312" s="200"/>
      <c r="AI312" s="200"/>
      <c r="AJ312" s="200"/>
      <c r="AL312" s="200"/>
    </row>
    <row r="313" spans="1:38" s="108" customFormat="1" ht="12">
      <c r="A313" s="205"/>
      <c r="B313" s="204"/>
      <c r="C313" s="1141" t="s">
        <v>389</v>
      </c>
      <c r="D313" s="1141"/>
      <c r="E313" s="1141"/>
      <c r="F313" s="207" t="s">
        <v>390</v>
      </c>
      <c r="G313" s="209">
        <v>0.01</v>
      </c>
      <c r="H313" s="209">
        <v>1.25</v>
      </c>
      <c r="I313" s="209">
        <v>0.05</v>
      </c>
      <c r="J313" s="204"/>
      <c r="K313" s="207"/>
      <c r="L313" s="204"/>
      <c r="M313" s="207"/>
      <c r="N313" s="210"/>
      <c r="Z313" s="193"/>
      <c r="AA313" s="200"/>
      <c r="AD313" s="109" t="s">
        <v>389</v>
      </c>
      <c r="AF313" s="200"/>
      <c r="AI313" s="200"/>
      <c r="AJ313" s="200"/>
      <c r="AL313" s="200"/>
    </row>
    <row r="314" spans="1:38" s="108" customFormat="1" ht="12" customHeight="1">
      <c r="A314" s="205"/>
      <c r="B314" s="204"/>
      <c r="C314" s="1150" t="s">
        <v>391</v>
      </c>
      <c r="D314" s="1150"/>
      <c r="E314" s="1150"/>
      <c r="F314" s="212"/>
      <c r="G314" s="212"/>
      <c r="H314" s="212"/>
      <c r="I314" s="212"/>
      <c r="J314" s="213">
        <v>18.09</v>
      </c>
      <c r="K314" s="212"/>
      <c r="L314" s="213">
        <v>82.96</v>
      </c>
      <c r="M314" s="212"/>
      <c r="N314" s="214"/>
      <c r="Z314" s="193"/>
      <c r="AA314" s="200"/>
      <c r="AE314" s="109" t="s">
        <v>391</v>
      </c>
      <c r="AF314" s="200"/>
      <c r="AI314" s="200"/>
      <c r="AJ314" s="200"/>
      <c r="AL314" s="200"/>
    </row>
    <row r="315" spans="1:38" s="108" customFormat="1" ht="12">
      <c r="A315" s="205"/>
      <c r="B315" s="204"/>
      <c r="C315" s="1141" t="s">
        <v>392</v>
      </c>
      <c r="D315" s="1141"/>
      <c r="E315" s="1141"/>
      <c r="F315" s="207"/>
      <c r="G315" s="207"/>
      <c r="H315" s="207"/>
      <c r="I315" s="207"/>
      <c r="J315" s="204"/>
      <c r="K315" s="207"/>
      <c r="L315" s="208">
        <v>46.25</v>
      </c>
      <c r="M315" s="207"/>
      <c r="N315" s="210"/>
      <c r="Z315" s="193"/>
      <c r="AA315" s="200"/>
      <c r="AD315" s="109" t="s">
        <v>392</v>
      </c>
      <c r="AF315" s="200"/>
      <c r="AI315" s="200"/>
      <c r="AJ315" s="200"/>
      <c r="AL315" s="200"/>
    </row>
    <row r="316" spans="1:38" s="108" customFormat="1" ht="45" customHeight="1">
      <c r="A316" s="205"/>
      <c r="B316" s="204" t="s">
        <v>1671</v>
      </c>
      <c r="C316" s="1141" t="s">
        <v>1672</v>
      </c>
      <c r="D316" s="1141"/>
      <c r="E316" s="1141"/>
      <c r="F316" s="207" t="s">
        <v>395</v>
      </c>
      <c r="G316" s="215">
        <v>121</v>
      </c>
      <c r="H316" s="207"/>
      <c r="I316" s="215">
        <v>121</v>
      </c>
      <c r="J316" s="204"/>
      <c r="K316" s="207"/>
      <c r="L316" s="208">
        <v>55.96</v>
      </c>
      <c r="M316" s="207"/>
      <c r="N316" s="210"/>
      <c r="Z316" s="193"/>
      <c r="AA316" s="200"/>
      <c r="AD316" s="109" t="s">
        <v>1672</v>
      </c>
      <c r="AF316" s="200"/>
      <c r="AI316" s="200"/>
      <c r="AJ316" s="200"/>
      <c r="AL316" s="200"/>
    </row>
    <row r="317" spans="1:38" s="108" customFormat="1" ht="45" customHeight="1">
      <c r="A317" s="205"/>
      <c r="B317" s="204" t="s">
        <v>1673</v>
      </c>
      <c r="C317" s="1141" t="s">
        <v>1674</v>
      </c>
      <c r="D317" s="1141"/>
      <c r="E317" s="1141"/>
      <c r="F317" s="207" t="s">
        <v>395</v>
      </c>
      <c r="G317" s="215">
        <v>72</v>
      </c>
      <c r="H317" s="207"/>
      <c r="I317" s="215">
        <v>72</v>
      </c>
      <c r="J317" s="204"/>
      <c r="K317" s="207"/>
      <c r="L317" s="208">
        <v>33.299999999999997</v>
      </c>
      <c r="M317" s="207"/>
      <c r="N317" s="210"/>
      <c r="Z317" s="193"/>
      <c r="AA317" s="200"/>
      <c r="AD317" s="109" t="s">
        <v>1674</v>
      </c>
      <c r="AF317" s="200"/>
      <c r="AI317" s="200"/>
      <c r="AJ317" s="200"/>
      <c r="AL317" s="200"/>
    </row>
    <row r="318" spans="1:38" s="108" customFormat="1" ht="12" customHeight="1">
      <c r="A318" s="216"/>
      <c r="B318" s="217"/>
      <c r="C318" s="1145" t="s">
        <v>398</v>
      </c>
      <c r="D318" s="1145"/>
      <c r="E318" s="1145"/>
      <c r="F318" s="196"/>
      <c r="G318" s="196"/>
      <c r="H318" s="196"/>
      <c r="I318" s="196"/>
      <c r="J318" s="198"/>
      <c r="K318" s="196"/>
      <c r="L318" s="218">
        <v>172.22</v>
      </c>
      <c r="M318" s="212"/>
      <c r="N318" s="199"/>
      <c r="Z318" s="193"/>
      <c r="AA318" s="200"/>
      <c r="AF318" s="200" t="s">
        <v>398</v>
      </c>
      <c r="AI318" s="200"/>
      <c r="AJ318" s="200"/>
      <c r="AL318" s="200"/>
    </row>
    <row r="319" spans="1:38" s="108" customFormat="1" ht="12" customHeight="1">
      <c r="A319" s="194" t="s">
        <v>567</v>
      </c>
      <c r="B319" s="195" t="s">
        <v>3149</v>
      </c>
      <c r="C319" s="1145" t="s">
        <v>3150</v>
      </c>
      <c r="D319" s="1145"/>
      <c r="E319" s="1145"/>
      <c r="F319" s="196" t="s">
        <v>486</v>
      </c>
      <c r="G319" s="196"/>
      <c r="H319" s="196"/>
      <c r="I319" s="251">
        <v>4</v>
      </c>
      <c r="J319" s="218">
        <v>726.69</v>
      </c>
      <c r="K319" s="196"/>
      <c r="L319" s="222">
        <v>2906.76</v>
      </c>
      <c r="M319" s="196"/>
      <c r="N319" s="199"/>
      <c r="Z319" s="193"/>
      <c r="AA319" s="200" t="s">
        <v>3150</v>
      </c>
      <c r="AF319" s="200"/>
      <c r="AI319" s="200"/>
      <c r="AJ319" s="200"/>
      <c r="AL319" s="200"/>
    </row>
    <row r="320" spans="1:38" s="108" customFormat="1" ht="12" customHeight="1">
      <c r="A320" s="216"/>
      <c r="B320" s="217"/>
      <c r="C320" s="1141" t="s">
        <v>409</v>
      </c>
      <c r="D320" s="1141"/>
      <c r="E320" s="1141"/>
      <c r="F320" s="1141"/>
      <c r="G320" s="1141"/>
      <c r="H320" s="1141"/>
      <c r="I320" s="1141"/>
      <c r="J320" s="1141"/>
      <c r="K320" s="1141"/>
      <c r="L320" s="1141"/>
      <c r="M320" s="1141"/>
      <c r="N320" s="1146"/>
      <c r="Z320" s="193"/>
      <c r="AA320" s="200"/>
      <c r="AF320" s="200"/>
      <c r="AG320" s="109" t="s">
        <v>409</v>
      </c>
      <c r="AI320" s="200"/>
      <c r="AJ320" s="200"/>
      <c r="AL320" s="200"/>
    </row>
    <row r="321" spans="1:38" s="108" customFormat="1" ht="12" customHeight="1">
      <c r="A321" s="216"/>
      <c r="B321" s="217"/>
      <c r="C321" s="1145" t="s">
        <v>398</v>
      </c>
      <c r="D321" s="1145"/>
      <c r="E321" s="1145"/>
      <c r="F321" s="196"/>
      <c r="G321" s="196"/>
      <c r="H321" s="196"/>
      <c r="I321" s="196"/>
      <c r="J321" s="198"/>
      <c r="K321" s="196"/>
      <c r="L321" s="222">
        <v>2906.76</v>
      </c>
      <c r="M321" s="212"/>
      <c r="N321" s="199"/>
      <c r="Z321" s="193"/>
      <c r="AA321" s="200"/>
      <c r="AF321" s="200" t="s">
        <v>398</v>
      </c>
      <c r="AI321" s="200"/>
      <c r="AJ321" s="200"/>
      <c r="AL321" s="200"/>
    </row>
    <row r="322" spans="1:38" s="108" customFormat="1" ht="33.75" customHeight="1">
      <c r="A322" s="194" t="s">
        <v>571</v>
      </c>
      <c r="B322" s="195" t="s">
        <v>1899</v>
      </c>
      <c r="C322" s="1145" t="s">
        <v>1900</v>
      </c>
      <c r="D322" s="1145"/>
      <c r="E322" s="1145"/>
      <c r="F322" s="196" t="s">
        <v>673</v>
      </c>
      <c r="G322" s="196"/>
      <c r="H322" s="196"/>
      <c r="I322" s="247">
        <v>0.08</v>
      </c>
      <c r="J322" s="198"/>
      <c r="K322" s="196"/>
      <c r="L322" s="198"/>
      <c r="M322" s="196"/>
      <c r="N322" s="199"/>
      <c r="Z322" s="193"/>
      <c r="AA322" s="200" t="s">
        <v>1900</v>
      </c>
      <c r="AF322" s="200"/>
      <c r="AI322" s="200"/>
      <c r="AJ322" s="200"/>
      <c r="AL322" s="200"/>
    </row>
    <row r="323" spans="1:38" s="108" customFormat="1" ht="12" customHeight="1">
      <c r="A323" s="201"/>
      <c r="B323" s="202"/>
      <c r="C323" s="1141" t="s">
        <v>3211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F323" s="200"/>
      <c r="AH323" s="109" t="s">
        <v>3211</v>
      </c>
      <c r="AI323" s="200"/>
      <c r="AJ323" s="200"/>
      <c r="AL323" s="200"/>
    </row>
    <row r="324" spans="1:38" s="108" customFormat="1" ht="33.75" customHeight="1">
      <c r="A324" s="203"/>
      <c r="B324" s="204" t="s">
        <v>385</v>
      </c>
      <c r="C324" s="1141" t="s">
        <v>386</v>
      </c>
      <c r="D324" s="1141"/>
      <c r="E324" s="1141"/>
      <c r="F324" s="1141"/>
      <c r="G324" s="1141"/>
      <c r="H324" s="1141"/>
      <c r="I324" s="1141"/>
      <c r="J324" s="1141"/>
      <c r="K324" s="1141"/>
      <c r="L324" s="1141"/>
      <c r="M324" s="1141"/>
      <c r="N324" s="1146"/>
      <c r="Z324" s="193"/>
      <c r="AA324" s="200"/>
      <c r="AB324" s="109" t="s">
        <v>386</v>
      </c>
      <c r="AF324" s="200"/>
      <c r="AI324" s="200"/>
      <c r="AJ324" s="200"/>
      <c r="AL324" s="200"/>
    </row>
    <row r="325" spans="1:38" s="108" customFormat="1" ht="12">
      <c r="A325" s="205"/>
      <c r="B325" s="206">
        <v>1</v>
      </c>
      <c r="C325" s="1141" t="s">
        <v>446</v>
      </c>
      <c r="D325" s="1141"/>
      <c r="E325" s="1141"/>
      <c r="F325" s="207"/>
      <c r="G325" s="207"/>
      <c r="H325" s="207"/>
      <c r="I325" s="207"/>
      <c r="J325" s="208">
        <v>211.54</v>
      </c>
      <c r="K325" s="209">
        <v>1.25</v>
      </c>
      <c r="L325" s="208">
        <v>21.15</v>
      </c>
      <c r="M325" s="207"/>
      <c r="N325" s="210"/>
      <c r="Z325" s="193"/>
      <c r="AA325" s="200"/>
      <c r="AC325" s="109" t="s">
        <v>446</v>
      </c>
      <c r="AF325" s="200"/>
      <c r="AI325" s="200"/>
      <c r="AJ325" s="200"/>
      <c r="AL325" s="200"/>
    </row>
    <row r="326" spans="1:38" s="108" customFormat="1" ht="12">
      <c r="A326" s="205"/>
      <c r="B326" s="206">
        <v>2</v>
      </c>
      <c r="C326" s="1141" t="s">
        <v>387</v>
      </c>
      <c r="D326" s="1141"/>
      <c r="E326" s="1141"/>
      <c r="F326" s="207"/>
      <c r="G326" s="207"/>
      <c r="H326" s="207"/>
      <c r="I326" s="207"/>
      <c r="J326" s="208">
        <v>1.4</v>
      </c>
      <c r="K326" s="209">
        <v>1.25</v>
      </c>
      <c r="L326" s="208">
        <v>0.14000000000000001</v>
      </c>
      <c r="M326" s="207"/>
      <c r="N326" s="210"/>
      <c r="Z326" s="193"/>
      <c r="AA326" s="200"/>
      <c r="AC326" s="109" t="s">
        <v>387</v>
      </c>
      <c r="AF326" s="200"/>
      <c r="AI326" s="200"/>
      <c r="AJ326" s="200"/>
      <c r="AL326" s="200"/>
    </row>
    <row r="327" spans="1:38" s="108" customFormat="1" ht="12">
      <c r="A327" s="205"/>
      <c r="B327" s="206">
        <v>3</v>
      </c>
      <c r="C327" s="1141" t="s">
        <v>388</v>
      </c>
      <c r="D327" s="1141"/>
      <c r="E327" s="1141"/>
      <c r="F327" s="207"/>
      <c r="G327" s="207"/>
      <c r="H327" s="207"/>
      <c r="I327" s="207"/>
      <c r="J327" s="208">
        <v>0.27</v>
      </c>
      <c r="K327" s="209">
        <v>1.25</v>
      </c>
      <c r="L327" s="208">
        <v>0.03</v>
      </c>
      <c r="M327" s="207"/>
      <c r="N327" s="210"/>
      <c r="Z327" s="193"/>
      <c r="AA327" s="200"/>
      <c r="AC327" s="109" t="s">
        <v>388</v>
      </c>
      <c r="AF327" s="200"/>
      <c r="AI327" s="200"/>
      <c r="AJ327" s="200"/>
      <c r="AL327" s="200"/>
    </row>
    <row r="328" spans="1:38" s="108" customFormat="1" ht="12">
      <c r="A328" s="205"/>
      <c r="B328" s="206">
        <v>4</v>
      </c>
      <c r="C328" s="1141" t="s">
        <v>447</v>
      </c>
      <c r="D328" s="1141"/>
      <c r="E328" s="1141"/>
      <c r="F328" s="207"/>
      <c r="G328" s="207"/>
      <c r="H328" s="207"/>
      <c r="I328" s="207"/>
      <c r="J328" s="208">
        <v>311.66000000000003</v>
      </c>
      <c r="K328" s="207"/>
      <c r="L328" s="208">
        <v>24.93</v>
      </c>
      <c r="M328" s="207"/>
      <c r="N328" s="210"/>
      <c r="Z328" s="193"/>
      <c r="AA328" s="200"/>
      <c r="AC328" s="109" t="s">
        <v>447</v>
      </c>
      <c r="AF328" s="200"/>
      <c r="AI328" s="200"/>
      <c r="AJ328" s="200"/>
      <c r="AL328" s="200"/>
    </row>
    <row r="329" spans="1:38" s="108" customFormat="1" ht="12">
      <c r="A329" s="205"/>
      <c r="B329" s="204"/>
      <c r="C329" s="1141" t="s">
        <v>448</v>
      </c>
      <c r="D329" s="1141"/>
      <c r="E329" s="1141"/>
      <c r="F329" s="207" t="s">
        <v>390</v>
      </c>
      <c r="G329" s="248">
        <v>24.8</v>
      </c>
      <c r="H329" s="209">
        <v>1.25</v>
      </c>
      <c r="I329" s="209">
        <v>2.48</v>
      </c>
      <c r="J329" s="204"/>
      <c r="K329" s="207"/>
      <c r="L329" s="204"/>
      <c r="M329" s="207"/>
      <c r="N329" s="210"/>
      <c r="Z329" s="193"/>
      <c r="AA329" s="200"/>
      <c r="AD329" s="109" t="s">
        <v>448</v>
      </c>
      <c r="AF329" s="200"/>
      <c r="AI329" s="200"/>
      <c r="AJ329" s="200"/>
      <c r="AL329" s="200"/>
    </row>
    <row r="330" spans="1:38" s="108" customFormat="1" ht="12">
      <c r="A330" s="205"/>
      <c r="B330" s="204"/>
      <c r="C330" s="1141" t="s">
        <v>389</v>
      </c>
      <c r="D330" s="1141"/>
      <c r="E330" s="1141"/>
      <c r="F330" s="207" t="s">
        <v>390</v>
      </c>
      <c r="G330" s="209">
        <v>0.02</v>
      </c>
      <c r="H330" s="209">
        <v>1.25</v>
      </c>
      <c r="I330" s="254">
        <v>2E-3</v>
      </c>
      <c r="J330" s="204"/>
      <c r="K330" s="207"/>
      <c r="L330" s="204"/>
      <c r="M330" s="207"/>
      <c r="N330" s="210"/>
      <c r="Z330" s="193"/>
      <c r="AA330" s="200"/>
      <c r="AD330" s="109" t="s">
        <v>389</v>
      </c>
      <c r="AF330" s="200"/>
      <c r="AI330" s="200"/>
      <c r="AJ330" s="200"/>
      <c r="AL330" s="200"/>
    </row>
    <row r="331" spans="1:38" s="108" customFormat="1" ht="12" customHeight="1">
      <c r="A331" s="205"/>
      <c r="B331" s="204"/>
      <c r="C331" s="1150" t="s">
        <v>391</v>
      </c>
      <c r="D331" s="1150"/>
      <c r="E331" s="1150"/>
      <c r="F331" s="212"/>
      <c r="G331" s="212"/>
      <c r="H331" s="212"/>
      <c r="I331" s="212"/>
      <c r="J331" s="213">
        <v>524.6</v>
      </c>
      <c r="K331" s="212"/>
      <c r="L331" s="213">
        <v>46.22</v>
      </c>
      <c r="M331" s="212"/>
      <c r="N331" s="214"/>
      <c r="Z331" s="193"/>
      <c r="AA331" s="200"/>
      <c r="AE331" s="109" t="s">
        <v>391</v>
      </c>
      <c r="AF331" s="200"/>
      <c r="AI331" s="200"/>
      <c r="AJ331" s="200"/>
      <c r="AL331" s="200"/>
    </row>
    <row r="332" spans="1:38" s="108" customFormat="1" ht="12">
      <c r="A332" s="205"/>
      <c r="B332" s="204"/>
      <c r="C332" s="1141" t="s">
        <v>392</v>
      </c>
      <c r="D332" s="1141"/>
      <c r="E332" s="1141"/>
      <c r="F332" s="207"/>
      <c r="G332" s="207"/>
      <c r="H332" s="207"/>
      <c r="I332" s="207"/>
      <c r="J332" s="204"/>
      <c r="K332" s="207"/>
      <c r="L332" s="208">
        <v>21.18</v>
      </c>
      <c r="M332" s="207"/>
      <c r="N332" s="210"/>
      <c r="Z332" s="193"/>
      <c r="AA332" s="200"/>
      <c r="AD332" s="109" t="s">
        <v>392</v>
      </c>
      <c r="AF332" s="200"/>
      <c r="AI332" s="200"/>
      <c r="AJ332" s="200"/>
      <c r="AL332" s="200"/>
    </row>
    <row r="333" spans="1:38" s="108" customFormat="1" ht="45" customHeight="1">
      <c r="A333" s="205"/>
      <c r="B333" s="204" t="s">
        <v>1671</v>
      </c>
      <c r="C333" s="1141" t="s">
        <v>1672</v>
      </c>
      <c r="D333" s="1141"/>
      <c r="E333" s="1141"/>
      <c r="F333" s="207" t="s">
        <v>395</v>
      </c>
      <c r="G333" s="215">
        <v>121</v>
      </c>
      <c r="H333" s="207"/>
      <c r="I333" s="215">
        <v>121</v>
      </c>
      <c r="J333" s="204"/>
      <c r="K333" s="207"/>
      <c r="L333" s="208">
        <v>25.63</v>
      </c>
      <c r="M333" s="207"/>
      <c r="N333" s="210"/>
      <c r="Z333" s="193"/>
      <c r="AA333" s="200"/>
      <c r="AD333" s="109" t="s">
        <v>1672</v>
      </c>
      <c r="AF333" s="200"/>
      <c r="AI333" s="200"/>
      <c r="AJ333" s="200"/>
      <c r="AL333" s="200"/>
    </row>
    <row r="334" spans="1:38" s="108" customFormat="1" ht="45" customHeight="1">
      <c r="A334" s="205"/>
      <c r="B334" s="204" t="s">
        <v>1673</v>
      </c>
      <c r="C334" s="1141" t="s">
        <v>1674</v>
      </c>
      <c r="D334" s="1141"/>
      <c r="E334" s="1141"/>
      <c r="F334" s="207" t="s">
        <v>395</v>
      </c>
      <c r="G334" s="215">
        <v>72</v>
      </c>
      <c r="H334" s="207"/>
      <c r="I334" s="215">
        <v>72</v>
      </c>
      <c r="J334" s="204"/>
      <c r="K334" s="207"/>
      <c r="L334" s="208">
        <v>15.25</v>
      </c>
      <c r="M334" s="207"/>
      <c r="N334" s="210"/>
      <c r="Z334" s="193"/>
      <c r="AA334" s="200"/>
      <c r="AD334" s="109" t="s">
        <v>1674</v>
      </c>
      <c r="AF334" s="200"/>
      <c r="AI334" s="200"/>
      <c r="AJ334" s="200"/>
      <c r="AL334" s="200"/>
    </row>
    <row r="335" spans="1:38" s="108" customFormat="1" ht="12" customHeight="1">
      <c r="A335" s="216"/>
      <c r="B335" s="217"/>
      <c r="C335" s="1145" t="s">
        <v>398</v>
      </c>
      <c r="D335" s="1145"/>
      <c r="E335" s="1145"/>
      <c r="F335" s="196"/>
      <c r="G335" s="196"/>
      <c r="H335" s="196"/>
      <c r="I335" s="196"/>
      <c r="J335" s="198"/>
      <c r="K335" s="196"/>
      <c r="L335" s="218">
        <v>87.1</v>
      </c>
      <c r="M335" s="212"/>
      <c r="N335" s="199"/>
      <c r="Z335" s="193"/>
      <c r="AA335" s="200"/>
      <c r="AF335" s="200" t="s">
        <v>398</v>
      </c>
      <c r="AI335" s="200"/>
      <c r="AJ335" s="200"/>
      <c r="AL335" s="200"/>
    </row>
    <row r="336" spans="1:38" s="108" customFormat="1" ht="22.5" customHeight="1">
      <c r="A336" s="194" t="s">
        <v>572</v>
      </c>
      <c r="B336" s="195" t="s">
        <v>1902</v>
      </c>
      <c r="C336" s="1145" t="s">
        <v>1903</v>
      </c>
      <c r="D336" s="1145"/>
      <c r="E336" s="1145"/>
      <c r="F336" s="196" t="s">
        <v>486</v>
      </c>
      <c r="G336" s="196"/>
      <c r="H336" s="196"/>
      <c r="I336" s="251">
        <v>2</v>
      </c>
      <c r="J336" s="218">
        <v>27.13</v>
      </c>
      <c r="K336" s="196"/>
      <c r="L336" s="218">
        <v>54.26</v>
      </c>
      <c r="M336" s="196"/>
      <c r="N336" s="199"/>
      <c r="Z336" s="193"/>
      <c r="AA336" s="200" t="s">
        <v>1903</v>
      </c>
      <c r="AF336" s="200"/>
      <c r="AI336" s="200"/>
      <c r="AJ336" s="200"/>
      <c r="AL336" s="200"/>
    </row>
    <row r="337" spans="1:38" s="108" customFormat="1" ht="12" customHeight="1">
      <c r="A337" s="216"/>
      <c r="B337" s="217"/>
      <c r="C337" s="1141" t="s">
        <v>409</v>
      </c>
      <c r="D337" s="1141"/>
      <c r="E337" s="1141"/>
      <c r="F337" s="1141"/>
      <c r="G337" s="1141"/>
      <c r="H337" s="1141"/>
      <c r="I337" s="1141"/>
      <c r="J337" s="1141"/>
      <c r="K337" s="1141"/>
      <c r="L337" s="1141"/>
      <c r="M337" s="1141"/>
      <c r="N337" s="1146"/>
      <c r="Z337" s="193"/>
      <c r="AA337" s="200"/>
      <c r="AF337" s="200"/>
      <c r="AG337" s="109" t="s">
        <v>409</v>
      </c>
      <c r="AI337" s="200"/>
      <c r="AJ337" s="200"/>
      <c r="AL337" s="200"/>
    </row>
    <row r="338" spans="1:38" s="108" customFormat="1" ht="12" customHeight="1">
      <c r="A338" s="216"/>
      <c r="B338" s="217"/>
      <c r="C338" s="1145" t="s">
        <v>398</v>
      </c>
      <c r="D338" s="1145"/>
      <c r="E338" s="1145"/>
      <c r="F338" s="196"/>
      <c r="G338" s="196"/>
      <c r="H338" s="196"/>
      <c r="I338" s="196"/>
      <c r="J338" s="198"/>
      <c r="K338" s="196"/>
      <c r="L338" s="218">
        <v>54.26</v>
      </c>
      <c r="M338" s="212"/>
      <c r="N338" s="199"/>
      <c r="Z338" s="193"/>
      <c r="AA338" s="200"/>
      <c r="AF338" s="200" t="s">
        <v>398</v>
      </c>
      <c r="AI338" s="200"/>
      <c r="AJ338" s="200"/>
      <c r="AL338" s="200"/>
    </row>
    <row r="339" spans="1:38" s="108" customFormat="1" ht="22.5" customHeight="1">
      <c r="A339" s="194" t="s">
        <v>580</v>
      </c>
      <c r="B339" s="195" t="s">
        <v>3156</v>
      </c>
      <c r="C339" s="1145" t="s">
        <v>3157</v>
      </c>
      <c r="D339" s="1145"/>
      <c r="E339" s="1145"/>
      <c r="F339" s="196" t="s">
        <v>486</v>
      </c>
      <c r="G339" s="196"/>
      <c r="H339" s="196"/>
      <c r="I339" s="251">
        <v>1</v>
      </c>
      <c r="J339" s="218">
        <v>32.799999999999997</v>
      </c>
      <c r="K339" s="196"/>
      <c r="L339" s="218">
        <v>32.799999999999997</v>
      </c>
      <c r="M339" s="196"/>
      <c r="N339" s="199"/>
      <c r="Z339" s="193"/>
      <c r="AA339" s="200" t="s">
        <v>3157</v>
      </c>
      <c r="AF339" s="200"/>
      <c r="AI339" s="200"/>
      <c r="AJ339" s="200"/>
      <c r="AL339" s="200"/>
    </row>
    <row r="340" spans="1:38" s="108" customFormat="1" ht="12" customHeight="1">
      <c r="A340" s="216"/>
      <c r="B340" s="217"/>
      <c r="C340" s="1141" t="s">
        <v>409</v>
      </c>
      <c r="D340" s="1141"/>
      <c r="E340" s="1141"/>
      <c r="F340" s="1141"/>
      <c r="G340" s="1141"/>
      <c r="H340" s="1141"/>
      <c r="I340" s="1141"/>
      <c r="J340" s="1141"/>
      <c r="K340" s="1141"/>
      <c r="L340" s="1141"/>
      <c r="M340" s="1141"/>
      <c r="N340" s="1146"/>
      <c r="Z340" s="193"/>
      <c r="AA340" s="200"/>
      <c r="AF340" s="200"/>
      <c r="AG340" s="109" t="s">
        <v>409</v>
      </c>
      <c r="AI340" s="200"/>
      <c r="AJ340" s="200"/>
      <c r="AL340" s="200"/>
    </row>
    <row r="341" spans="1:38" s="108" customFormat="1" ht="12" customHeight="1">
      <c r="A341" s="216"/>
      <c r="B341" s="217"/>
      <c r="C341" s="1145" t="s">
        <v>398</v>
      </c>
      <c r="D341" s="1145"/>
      <c r="E341" s="1145"/>
      <c r="F341" s="196"/>
      <c r="G341" s="196"/>
      <c r="H341" s="196"/>
      <c r="I341" s="196"/>
      <c r="J341" s="198"/>
      <c r="K341" s="196"/>
      <c r="L341" s="218">
        <v>32.799999999999997</v>
      </c>
      <c r="M341" s="212"/>
      <c r="N341" s="199"/>
      <c r="Z341" s="193"/>
      <c r="AA341" s="200"/>
      <c r="AF341" s="200" t="s">
        <v>398</v>
      </c>
      <c r="AI341" s="200"/>
      <c r="AJ341" s="200"/>
      <c r="AL341" s="200"/>
    </row>
    <row r="342" spans="1:38" s="108" customFormat="1" ht="22.5" customHeight="1">
      <c r="A342" s="194" t="s">
        <v>586</v>
      </c>
      <c r="B342" s="195" t="s">
        <v>1904</v>
      </c>
      <c r="C342" s="1145" t="s">
        <v>1905</v>
      </c>
      <c r="D342" s="1145"/>
      <c r="E342" s="1145"/>
      <c r="F342" s="196" t="s">
        <v>486</v>
      </c>
      <c r="G342" s="196"/>
      <c r="H342" s="196"/>
      <c r="I342" s="251">
        <v>5</v>
      </c>
      <c r="J342" s="218">
        <v>40.01</v>
      </c>
      <c r="K342" s="196"/>
      <c r="L342" s="218">
        <v>200.05</v>
      </c>
      <c r="M342" s="196"/>
      <c r="N342" s="199"/>
      <c r="Z342" s="193"/>
      <c r="AA342" s="200" t="s">
        <v>1905</v>
      </c>
      <c r="AF342" s="200"/>
      <c r="AI342" s="200"/>
      <c r="AJ342" s="200"/>
      <c r="AL342" s="200"/>
    </row>
    <row r="343" spans="1:38" s="108" customFormat="1" ht="12" customHeight="1">
      <c r="A343" s="216"/>
      <c r="B343" s="217"/>
      <c r="C343" s="1141" t="s">
        <v>409</v>
      </c>
      <c r="D343" s="1141"/>
      <c r="E343" s="1141"/>
      <c r="F343" s="1141"/>
      <c r="G343" s="1141"/>
      <c r="H343" s="1141"/>
      <c r="I343" s="1141"/>
      <c r="J343" s="1141"/>
      <c r="K343" s="1141"/>
      <c r="L343" s="1141"/>
      <c r="M343" s="1141"/>
      <c r="N343" s="1146"/>
      <c r="Z343" s="193"/>
      <c r="AA343" s="200"/>
      <c r="AF343" s="200"/>
      <c r="AG343" s="109" t="s">
        <v>409</v>
      </c>
      <c r="AI343" s="200"/>
      <c r="AJ343" s="200"/>
      <c r="AL343" s="200"/>
    </row>
    <row r="344" spans="1:38" s="108" customFormat="1" ht="12" customHeight="1">
      <c r="A344" s="216"/>
      <c r="B344" s="217"/>
      <c r="C344" s="1145" t="s">
        <v>398</v>
      </c>
      <c r="D344" s="1145"/>
      <c r="E344" s="1145"/>
      <c r="F344" s="196"/>
      <c r="G344" s="196"/>
      <c r="H344" s="196"/>
      <c r="I344" s="196"/>
      <c r="J344" s="198"/>
      <c r="K344" s="196"/>
      <c r="L344" s="218">
        <v>200.05</v>
      </c>
      <c r="M344" s="212"/>
      <c r="N344" s="199"/>
      <c r="Z344" s="193"/>
      <c r="AA344" s="200"/>
      <c r="AF344" s="200" t="s">
        <v>398</v>
      </c>
      <c r="AI344" s="200"/>
      <c r="AJ344" s="200"/>
      <c r="AL344" s="200"/>
    </row>
    <row r="345" spans="1:38" s="108" customFormat="1" ht="45" customHeight="1">
      <c r="A345" s="194" t="s">
        <v>594</v>
      </c>
      <c r="B345" s="195" t="s">
        <v>1906</v>
      </c>
      <c r="C345" s="1145" t="s">
        <v>1907</v>
      </c>
      <c r="D345" s="1145"/>
      <c r="E345" s="1145"/>
      <c r="F345" s="196" t="s">
        <v>539</v>
      </c>
      <c r="G345" s="196"/>
      <c r="H345" s="196"/>
      <c r="I345" s="255">
        <v>8.8907E-2</v>
      </c>
      <c r="J345" s="198"/>
      <c r="K345" s="196"/>
      <c r="L345" s="198"/>
      <c r="M345" s="196"/>
      <c r="N345" s="199"/>
      <c r="Z345" s="193"/>
      <c r="AA345" s="200" t="s">
        <v>1907</v>
      </c>
      <c r="AF345" s="200"/>
      <c r="AI345" s="200"/>
      <c r="AJ345" s="200"/>
      <c r="AL345" s="200"/>
    </row>
    <row r="346" spans="1:38" s="108" customFormat="1" ht="12" customHeight="1">
      <c r="A346" s="201"/>
      <c r="B346" s="202"/>
      <c r="C346" s="1141" t="s">
        <v>3212</v>
      </c>
      <c r="D346" s="1141"/>
      <c r="E346" s="1141"/>
      <c r="F346" s="1141"/>
      <c r="G346" s="1141"/>
      <c r="H346" s="1141"/>
      <c r="I346" s="1141"/>
      <c r="J346" s="1141"/>
      <c r="K346" s="1141"/>
      <c r="L346" s="1141"/>
      <c r="M346" s="1141"/>
      <c r="N346" s="1146"/>
      <c r="Z346" s="193"/>
      <c r="AA346" s="200"/>
      <c r="AF346" s="200"/>
      <c r="AH346" s="109" t="s">
        <v>3212</v>
      </c>
      <c r="AI346" s="200"/>
      <c r="AJ346" s="200"/>
      <c r="AL346" s="200"/>
    </row>
    <row r="347" spans="1:38" s="108" customFormat="1" ht="33.75" customHeight="1">
      <c r="A347" s="203"/>
      <c r="B347" s="204" t="s">
        <v>385</v>
      </c>
      <c r="C347" s="1141" t="s">
        <v>386</v>
      </c>
      <c r="D347" s="1141"/>
      <c r="E347" s="1141"/>
      <c r="F347" s="1141"/>
      <c r="G347" s="1141"/>
      <c r="H347" s="1141"/>
      <c r="I347" s="1141"/>
      <c r="J347" s="1141"/>
      <c r="K347" s="1141"/>
      <c r="L347" s="1141"/>
      <c r="M347" s="1141"/>
      <c r="N347" s="1146"/>
      <c r="Z347" s="193"/>
      <c r="AA347" s="200"/>
      <c r="AB347" s="109" t="s">
        <v>386</v>
      </c>
      <c r="AF347" s="200"/>
      <c r="AI347" s="200"/>
      <c r="AJ347" s="200"/>
      <c r="AL347" s="200"/>
    </row>
    <row r="348" spans="1:38" s="108" customFormat="1" ht="12">
      <c r="A348" s="205"/>
      <c r="B348" s="206">
        <v>1</v>
      </c>
      <c r="C348" s="1141" t="s">
        <v>446</v>
      </c>
      <c r="D348" s="1141"/>
      <c r="E348" s="1141"/>
      <c r="F348" s="207"/>
      <c r="G348" s="207"/>
      <c r="H348" s="207"/>
      <c r="I348" s="207"/>
      <c r="J348" s="220">
        <v>1345.96</v>
      </c>
      <c r="K348" s="209">
        <v>1.25</v>
      </c>
      <c r="L348" s="208">
        <v>149.58000000000001</v>
      </c>
      <c r="M348" s="207"/>
      <c r="N348" s="210"/>
      <c r="Z348" s="193"/>
      <c r="AA348" s="200"/>
      <c r="AC348" s="109" t="s">
        <v>446</v>
      </c>
      <c r="AF348" s="200"/>
      <c r="AI348" s="200"/>
      <c r="AJ348" s="200"/>
      <c r="AL348" s="200"/>
    </row>
    <row r="349" spans="1:38" s="108" customFormat="1" ht="12">
      <c r="A349" s="205"/>
      <c r="B349" s="206">
        <v>2</v>
      </c>
      <c r="C349" s="1141" t="s">
        <v>387</v>
      </c>
      <c r="D349" s="1141"/>
      <c r="E349" s="1141"/>
      <c r="F349" s="207"/>
      <c r="G349" s="207"/>
      <c r="H349" s="207"/>
      <c r="I349" s="207"/>
      <c r="J349" s="208">
        <v>117.43</v>
      </c>
      <c r="K349" s="209">
        <v>1.25</v>
      </c>
      <c r="L349" s="208">
        <v>13.05</v>
      </c>
      <c r="M349" s="207"/>
      <c r="N349" s="210"/>
      <c r="Z349" s="193"/>
      <c r="AA349" s="200"/>
      <c r="AC349" s="109" t="s">
        <v>387</v>
      </c>
      <c r="AF349" s="200"/>
      <c r="AI349" s="200"/>
      <c r="AJ349" s="200"/>
      <c r="AL349" s="200"/>
    </row>
    <row r="350" spans="1:38" s="108" customFormat="1" ht="12">
      <c r="A350" s="205"/>
      <c r="B350" s="206">
        <v>3</v>
      </c>
      <c r="C350" s="1141" t="s">
        <v>388</v>
      </c>
      <c r="D350" s="1141"/>
      <c r="E350" s="1141"/>
      <c r="F350" s="207"/>
      <c r="G350" s="207"/>
      <c r="H350" s="207"/>
      <c r="I350" s="207"/>
      <c r="J350" s="208">
        <v>14.83</v>
      </c>
      <c r="K350" s="209">
        <v>1.25</v>
      </c>
      <c r="L350" s="208">
        <v>1.65</v>
      </c>
      <c r="M350" s="207"/>
      <c r="N350" s="210"/>
      <c r="Z350" s="193"/>
      <c r="AA350" s="200"/>
      <c r="AC350" s="109" t="s">
        <v>388</v>
      </c>
      <c r="AF350" s="200"/>
      <c r="AI350" s="200"/>
      <c r="AJ350" s="200"/>
      <c r="AL350" s="200"/>
    </row>
    <row r="351" spans="1:38" s="108" customFormat="1" ht="12">
      <c r="A351" s="205"/>
      <c r="B351" s="206">
        <v>4</v>
      </c>
      <c r="C351" s="1141" t="s">
        <v>447</v>
      </c>
      <c r="D351" s="1141"/>
      <c r="E351" s="1141"/>
      <c r="F351" s="207"/>
      <c r="G351" s="207"/>
      <c r="H351" s="207"/>
      <c r="I351" s="207"/>
      <c r="J351" s="208">
        <v>434.65</v>
      </c>
      <c r="K351" s="207"/>
      <c r="L351" s="208">
        <v>38.64</v>
      </c>
      <c r="M351" s="207"/>
      <c r="N351" s="210"/>
      <c r="Z351" s="193"/>
      <c r="AA351" s="200"/>
      <c r="AC351" s="109" t="s">
        <v>447</v>
      </c>
      <c r="AF351" s="200"/>
      <c r="AI351" s="200"/>
      <c r="AJ351" s="200"/>
      <c r="AL351" s="200"/>
    </row>
    <row r="352" spans="1:38" s="108" customFormat="1" ht="12">
      <c r="A352" s="205"/>
      <c r="B352" s="204"/>
      <c r="C352" s="1141" t="s">
        <v>448</v>
      </c>
      <c r="D352" s="1141"/>
      <c r="E352" s="1141"/>
      <c r="F352" s="207" t="s">
        <v>390</v>
      </c>
      <c r="G352" s="215">
        <v>154</v>
      </c>
      <c r="H352" s="209">
        <v>1.25</v>
      </c>
      <c r="I352" s="211">
        <v>17.114597499999999</v>
      </c>
      <c r="J352" s="204"/>
      <c r="K352" s="207"/>
      <c r="L352" s="204"/>
      <c r="M352" s="207"/>
      <c r="N352" s="210"/>
      <c r="Z352" s="193"/>
      <c r="AA352" s="200"/>
      <c r="AD352" s="109" t="s">
        <v>448</v>
      </c>
      <c r="AF352" s="200"/>
      <c r="AI352" s="200"/>
      <c r="AJ352" s="200"/>
      <c r="AL352" s="200"/>
    </row>
    <row r="353" spans="1:38" s="108" customFormat="1" ht="12">
      <c r="A353" s="205"/>
      <c r="B353" s="204"/>
      <c r="C353" s="1141" t="s">
        <v>389</v>
      </c>
      <c r="D353" s="1141"/>
      <c r="E353" s="1141"/>
      <c r="F353" s="207" t="s">
        <v>390</v>
      </c>
      <c r="G353" s="248">
        <v>1.2</v>
      </c>
      <c r="H353" s="209">
        <v>1.25</v>
      </c>
      <c r="I353" s="211">
        <v>0.13336049999999999</v>
      </c>
      <c r="J353" s="204"/>
      <c r="K353" s="207"/>
      <c r="L353" s="204"/>
      <c r="M353" s="207"/>
      <c r="N353" s="210"/>
      <c r="Z353" s="193"/>
      <c r="AA353" s="200"/>
      <c r="AD353" s="109" t="s">
        <v>389</v>
      </c>
      <c r="AF353" s="200"/>
      <c r="AI353" s="200"/>
      <c r="AJ353" s="200"/>
      <c r="AL353" s="200"/>
    </row>
    <row r="354" spans="1:38" s="108" customFormat="1" ht="12" customHeight="1">
      <c r="A354" s="205"/>
      <c r="B354" s="204"/>
      <c r="C354" s="1150" t="s">
        <v>391</v>
      </c>
      <c r="D354" s="1150"/>
      <c r="E354" s="1150"/>
      <c r="F354" s="212"/>
      <c r="G354" s="212"/>
      <c r="H354" s="212"/>
      <c r="I354" s="212"/>
      <c r="J354" s="221">
        <v>1898.04</v>
      </c>
      <c r="K354" s="212"/>
      <c r="L354" s="213">
        <v>201.27</v>
      </c>
      <c r="M354" s="212"/>
      <c r="N354" s="214"/>
      <c r="Z354" s="193"/>
      <c r="AA354" s="200"/>
      <c r="AE354" s="109" t="s">
        <v>391</v>
      </c>
      <c r="AF354" s="200"/>
      <c r="AI354" s="200"/>
      <c r="AJ354" s="200"/>
      <c r="AL354" s="200"/>
    </row>
    <row r="355" spans="1:38" s="108" customFormat="1" ht="12">
      <c r="A355" s="205"/>
      <c r="B355" s="204"/>
      <c r="C355" s="1141" t="s">
        <v>392</v>
      </c>
      <c r="D355" s="1141"/>
      <c r="E355" s="1141"/>
      <c r="F355" s="207"/>
      <c r="G355" s="207"/>
      <c r="H355" s="207"/>
      <c r="I355" s="207"/>
      <c r="J355" s="204"/>
      <c r="K355" s="207"/>
      <c r="L355" s="208">
        <v>151.22999999999999</v>
      </c>
      <c r="M355" s="207"/>
      <c r="N355" s="210"/>
      <c r="Z355" s="193"/>
      <c r="AA355" s="200"/>
      <c r="AD355" s="109" t="s">
        <v>392</v>
      </c>
      <c r="AF355" s="200"/>
      <c r="AI355" s="200"/>
      <c r="AJ355" s="200"/>
      <c r="AL355" s="200"/>
    </row>
    <row r="356" spans="1:38" s="108" customFormat="1" ht="45" customHeight="1">
      <c r="A356" s="205"/>
      <c r="B356" s="204" t="s">
        <v>1671</v>
      </c>
      <c r="C356" s="1141" t="s">
        <v>1672</v>
      </c>
      <c r="D356" s="1141"/>
      <c r="E356" s="1141"/>
      <c r="F356" s="207" t="s">
        <v>395</v>
      </c>
      <c r="G356" s="215">
        <v>121</v>
      </c>
      <c r="H356" s="207"/>
      <c r="I356" s="215">
        <v>121</v>
      </c>
      <c r="J356" s="204"/>
      <c r="K356" s="207"/>
      <c r="L356" s="208">
        <v>182.99</v>
      </c>
      <c r="M356" s="207"/>
      <c r="N356" s="210"/>
      <c r="Z356" s="193"/>
      <c r="AA356" s="200"/>
      <c r="AD356" s="109" t="s">
        <v>1672</v>
      </c>
      <c r="AF356" s="200"/>
      <c r="AI356" s="200"/>
      <c r="AJ356" s="200"/>
      <c r="AL356" s="200"/>
    </row>
    <row r="357" spans="1:38" s="108" customFormat="1" ht="45" customHeight="1">
      <c r="A357" s="205"/>
      <c r="B357" s="204" t="s">
        <v>1673</v>
      </c>
      <c r="C357" s="1141" t="s">
        <v>1674</v>
      </c>
      <c r="D357" s="1141"/>
      <c r="E357" s="1141"/>
      <c r="F357" s="207" t="s">
        <v>395</v>
      </c>
      <c r="G357" s="215">
        <v>72</v>
      </c>
      <c r="H357" s="207"/>
      <c r="I357" s="215">
        <v>72</v>
      </c>
      <c r="J357" s="204"/>
      <c r="K357" s="207"/>
      <c r="L357" s="208">
        <v>108.89</v>
      </c>
      <c r="M357" s="207"/>
      <c r="N357" s="210"/>
      <c r="Z357" s="193"/>
      <c r="AA357" s="200"/>
      <c r="AD357" s="109" t="s">
        <v>1674</v>
      </c>
      <c r="AF357" s="200"/>
      <c r="AI357" s="200"/>
      <c r="AJ357" s="200"/>
      <c r="AL357" s="200"/>
    </row>
    <row r="358" spans="1:38" s="108" customFormat="1" ht="12" customHeight="1">
      <c r="A358" s="216"/>
      <c r="B358" s="217"/>
      <c r="C358" s="1145" t="s">
        <v>398</v>
      </c>
      <c r="D358" s="1145"/>
      <c r="E358" s="1145"/>
      <c r="F358" s="196"/>
      <c r="G358" s="196"/>
      <c r="H358" s="196"/>
      <c r="I358" s="196"/>
      <c r="J358" s="198"/>
      <c r="K358" s="196"/>
      <c r="L358" s="218">
        <v>493.15</v>
      </c>
      <c r="M358" s="212"/>
      <c r="N358" s="199"/>
      <c r="Z358" s="193"/>
      <c r="AA358" s="200"/>
      <c r="AF358" s="200" t="s">
        <v>398</v>
      </c>
      <c r="AI358" s="200"/>
      <c r="AJ358" s="200"/>
      <c r="AL358" s="200"/>
    </row>
    <row r="359" spans="1:38" s="108" customFormat="1" ht="22.5" customHeight="1">
      <c r="A359" s="194" t="s">
        <v>597</v>
      </c>
      <c r="B359" s="195" t="s">
        <v>1909</v>
      </c>
      <c r="C359" s="1145" t="s">
        <v>1910</v>
      </c>
      <c r="D359" s="1145"/>
      <c r="E359" s="1145"/>
      <c r="F359" s="196" t="s">
        <v>307</v>
      </c>
      <c r="G359" s="196"/>
      <c r="H359" s="196"/>
      <c r="I359" s="197">
        <v>8.8907000000000007</v>
      </c>
      <c r="J359" s="218">
        <v>76.989999999999995</v>
      </c>
      <c r="K359" s="196"/>
      <c r="L359" s="218">
        <v>684.49</v>
      </c>
      <c r="M359" s="196"/>
      <c r="N359" s="199"/>
      <c r="Z359" s="193"/>
      <c r="AA359" s="200" t="s">
        <v>1910</v>
      </c>
      <c r="AF359" s="200"/>
      <c r="AI359" s="200"/>
      <c r="AJ359" s="200"/>
      <c r="AL359" s="200"/>
    </row>
    <row r="360" spans="1:38" s="108" customFormat="1" ht="12" customHeight="1">
      <c r="A360" s="216"/>
      <c r="B360" s="217"/>
      <c r="C360" s="1141" t="s">
        <v>409</v>
      </c>
      <c r="D360" s="1141"/>
      <c r="E360" s="1141"/>
      <c r="F360" s="1141"/>
      <c r="G360" s="1141"/>
      <c r="H360" s="1141"/>
      <c r="I360" s="1141"/>
      <c r="J360" s="1141"/>
      <c r="K360" s="1141"/>
      <c r="L360" s="1141"/>
      <c r="M360" s="1141"/>
      <c r="N360" s="1146"/>
      <c r="Z360" s="193"/>
      <c r="AA360" s="200"/>
      <c r="AF360" s="200"/>
      <c r="AG360" s="109" t="s">
        <v>409</v>
      </c>
      <c r="AI360" s="200"/>
      <c r="AJ360" s="200"/>
      <c r="AL360" s="200"/>
    </row>
    <row r="361" spans="1:38" s="108" customFormat="1" ht="12" customHeight="1">
      <c r="A361" s="216"/>
      <c r="B361" s="217"/>
      <c r="C361" s="1145" t="s">
        <v>398</v>
      </c>
      <c r="D361" s="1145"/>
      <c r="E361" s="1145"/>
      <c r="F361" s="196"/>
      <c r="G361" s="196"/>
      <c r="H361" s="196"/>
      <c r="I361" s="196"/>
      <c r="J361" s="198"/>
      <c r="K361" s="196"/>
      <c r="L361" s="218">
        <v>684.49</v>
      </c>
      <c r="M361" s="212"/>
      <c r="N361" s="199"/>
      <c r="Z361" s="193"/>
      <c r="AA361" s="200"/>
      <c r="AF361" s="200" t="s">
        <v>398</v>
      </c>
      <c r="AI361" s="200"/>
      <c r="AJ361" s="200"/>
      <c r="AL361" s="200"/>
    </row>
    <row r="362" spans="1:38" s="108" customFormat="1" ht="33.75" customHeight="1">
      <c r="A362" s="194" t="s">
        <v>600</v>
      </c>
      <c r="B362" s="195" t="s">
        <v>3164</v>
      </c>
      <c r="C362" s="1145" t="s">
        <v>3165</v>
      </c>
      <c r="D362" s="1145"/>
      <c r="E362" s="1145"/>
      <c r="F362" s="196" t="s">
        <v>486</v>
      </c>
      <c r="G362" s="196"/>
      <c r="H362" s="196"/>
      <c r="I362" s="251">
        <v>2</v>
      </c>
      <c r="J362" s="198"/>
      <c r="K362" s="196"/>
      <c r="L362" s="198"/>
      <c r="M362" s="196"/>
      <c r="N362" s="199"/>
      <c r="Z362" s="193"/>
      <c r="AA362" s="200" t="s">
        <v>3165</v>
      </c>
      <c r="AF362" s="200"/>
      <c r="AI362" s="200"/>
      <c r="AJ362" s="200"/>
      <c r="AL362" s="200"/>
    </row>
    <row r="363" spans="1:38" s="108" customFormat="1" ht="33.75" customHeight="1">
      <c r="A363" s="203"/>
      <c r="B363" s="204" t="s">
        <v>385</v>
      </c>
      <c r="C363" s="1141" t="s">
        <v>386</v>
      </c>
      <c r="D363" s="1141"/>
      <c r="E363" s="1141"/>
      <c r="F363" s="1141"/>
      <c r="G363" s="1141"/>
      <c r="H363" s="1141"/>
      <c r="I363" s="1141"/>
      <c r="J363" s="1141"/>
      <c r="K363" s="1141"/>
      <c r="L363" s="1141"/>
      <c r="M363" s="1141"/>
      <c r="N363" s="1146"/>
      <c r="Z363" s="193"/>
      <c r="AA363" s="200"/>
      <c r="AB363" s="109" t="s">
        <v>386</v>
      </c>
      <c r="AF363" s="200"/>
      <c r="AI363" s="200"/>
      <c r="AJ363" s="200"/>
      <c r="AL363" s="200"/>
    </row>
    <row r="364" spans="1:38" s="108" customFormat="1" ht="12">
      <c r="A364" s="205"/>
      <c r="B364" s="206">
        <v>1</v>
      </c>
      <c r="C364" s="1141" t="s">
        <v>446</v>
      </c>
      <c r="D364" s="1141"/>
      <c r="E364" s="1141"/>
      <c r="F364" s="207"/>
      <c r="G364" s="207"/>
      <c r="H364" s="207"/>
      <c r="I364" s="207"/>
      <c r="J364" s="208">
        <v>3.3</v>
      </c>
      <c r="K364" s="209">
        <v>1.25</v>
      </c>
      <c r="L364" s="208">
        <v>8.25</v>
      </c>
      <c r="M364" s="207"/>
      <c r="N364" s="210"/>
      <c r="Z364" s="193"/>
      <c r="AA364" s="200"/>
      <c r="AC364" s="109" t="s">
        <v>446</v>
      </c>
      <c r="AF364" s="200"/>
      <c r="AI364" s="200"/>
      <c r="AJ364" s="200"/>
      <c r="AL364" s="200"/>
    </row>
    <row r="365" spans="1:38" s="108" customFormat="1" ht="12">
      <c r="A365" s="205"/>
      <c r="B365" s="206">
        <v>2</v>
      </c>
      <c r="C365" s="1141" t="s">
        <v>387</v>
      </c>
      <c r="D365" s="1141"/>
      <c r="E365" s="1141"/>
      <c r="F365" s="207"/>
      <c r="G365" s="207"/>
      <c r="H365" s="207"/>
      <c r="I365" s="207"/>
      <c r="J365" s="208">
        <v>1.35</v>
      </c>
      <c r="K365" s="209">
        <v>1.25</v>
      </c>
      <c r="L365" s="208">
        <v>3.38</v>
      </c>
      <c r="M365" s="207"/>
      <c r="N365" s="210"/>
      <c r="Z365" s="193"/>
      <c r="AA365" s="200"/>
      <c r="AC365" s="109" t="s">
        <v>387</v>
      </c>
      <c r="AF365" s="200"/>
      <c r="AI365" s="200"/>
      <c r="AJ365" s="200"/>
      <c r="AL365" s="200"/>
    </row>
    <row r="366" spans="1:38" s="108" customFormat="1" ht="12">
      <c r="A366" s="205"/>
      <c r="B366" s="206">
        <v>3</v>
      </c>
      <c r="C366" s="1141" t="s">
        <v>388</v>
      </c>
      <c r="D366" s="1141"/>
      <c r="E366" s="1141"/>
      <c r="F366" s="207"/>
      <c r="G366" s="207"/>
      <c r="H366" s="207"/>
      <c r="I366" s="207"/>
      <c r="J366" s="208">
        <v>0.12</v>
      </c>
      <c r="K366" s="209">
        <v>1.25</v>
      </c>
      <c r="L366" s="208">
        <v>0.3</v>
      </c>
      <c r="M366" s="207"/>
      <c r="N366" s="210"/>
      <c r="Z366" s="193"/>
      <c r="AA366" s="200"/>
      <c r="AC366" s="109" t="s">
        <v>388</v>
      </c>
      <c r="AF366" s="200"/>
      <c r="AI366" s="200"/>
      <c r="AJ366" s="200"/>
      <c r="AL366" s="200"/>
    </row>
    <row r="367" spans="1:38" s="108" customFormat="1" ht="12">
      <c r="A367" s="205"/>
      <c r="B367" s="206">
        <v>4</v>
      </c>
      <c r="C367" s="1141" t="s">
        <v>447</v>
      </c>
      <c r="D367" s="1141"/>
      <c r="E367" s="1141"/>
      <c r="F367" s="207"/>
      <c r="G367" s="207"/>
      <c r="H367" s="207"/>
      <c r="I367" s="207"/>
      <c r="J367" s="208">
        <v>2.04</v>
      </c>
      <c r="K367" s="207"/>
      <c r="L367" s="208">
        <v>4.08</v>
      </c>
      <c r="M367" s="207"/>
      <c r="N367" s="210"/>
      <c r="Z367" s="193"/>
      <c r="AA367" s="200"/>
      <c r="AC367" s="109" t="s">
        <v>447</v>
      </c>
      <c r="AF367" s="200"/>
      <c r="AI367" s="200"/>
      <c r="AJ367" s="200"/>
      <c r="AL367" s="200"/>
    </row>
    <row r="368" spans="1:38" s="108" customFormat="1" ht="12">
      <c r="A368" s="205"/>
      <c r="B368" s="204"/>
      <c r="C368" s="1141" t="s">
        <v>448</v>
      </c>
      <c r="D368" s="1141"/>
      <c r="E368" s="1141"/>
      <c r="F368" s="207" t="s">
        <v>390</v>
      </c>
      <c r="G368" s="209">
        <v>0.36</v>
      </c>
      <c r="H368" s="209">
        <v>1.25</v>
      </c>
      <c r="I368" s="248">
        <v>0.9</v>
      </c>
      <c r="J368" s="204"/>
      <c r="K368" s="207"/>
      <c r="L368" s="204"/>
      <c r="M368" s="207"/>
      <c r="N368" s="210"/>
      <c r="Z368" s="193"/>
      <c r="AA368" s="200"/>
      <c r="AD368" s="109" t="s">
        <v>448</v>
      </c>
      <c r="AF368" s="200"/>
      <c r="AI368" s="200"/>
      <c r="AJ368" s="200"/>
      <c r="AL368" s="200"/>
    </row>
    <row r="369" spans="1:38" s="108" customFormat="1" ht="12">
      <c r="A369" s="205"/>
      <c r="B369" s="204"/>
      <c r="C369" s="1141" t="s">
        <v>389</v>
      </c>
      <c r="D369" s="1141"/>
      <c r="E369" s="1141"/>
      <c r="F369" s="207" t="s">
        <v>390</v>
      </c>
      <c r="G369" s="209">
        <v>0.01</v>
      </c>
      <c r="H369" s="209">
        <v>1.25</v>
      </c>
      <c r="I369" s="254">
        <v>2.5000000000000001E-2</v>
      </c>
      <c r="J369" s="204"/>
      <c r="K369" s="207"/>
      <c r="L369" s="204"/>
      <c r="M369" s="207"/>
      <c r="N369" s="210"/>
      <c r="Z369" s="193"/>
      <c r="AA369" s="200"/>
      <c r="AD369" s="109" t="s">
        <v>389</v>
      </c>
      <c r="AF369" s="200"/>
      <c r="AI369" s="200"/>
      <c r="AJ369" s="200"/>
      <c r="AL369" s="200"/>
    </row>
    <row r="370" spans="1:38" s="108" customFormat="1" ht="12" customHeight="1">
      <c r="A370" s="205"/>
      <c r="B370" s="204"/>
      <c r="C370" s="1150" t="s">
        <v>391</v>
      </c>
      <c r="D370" s="1150"/>
      <c r="E370" s="1150"/>
      <c r="F370" s="212"/>
      <c r="G370" s="212"/>
      <c r="H370" s="212"/>
      <c r="I370" s="212"/>
      <c r="J370" s="213">
        <v>6.69</v>
      </c>
      <c r="K370" s="212"/>
      <c r="L370" s="213">
        <v>15.71</v>
      </c>
      <c r="M370" s="212"/>
      <c r="N370" s="214"/>
      <c r="Z370" s="193"/>
      <c r="AA370" s="200"/>
      <c r="AE370" s="109" t="s">
        <v>391</v>
      </c>
      <c r="AF370" s="200"/>
      <c r="AI370" s="200"/>
      <c r="AJ370" s="200"/>
      <c r="AL370" s="200"/>
    </row>
    <row r="371" spans="1:38" s="108" customFormat="1" ht="12">
      <c r="A371" s="205"/>
      <c r="B371" s="204"/>
      <c r="C371" s="1141" t="s">
        <v>392</v>
      </c>
      <c r="D371" s="1141"/>
      <c r="E371" s="1141"/>
      <c r="F371" s="207"/>
      <c r="G371" s="207"/>
      <c r="H371" s="207"/>
      <c r="I371" s="207"/>
      <c r="J371" s="204"/>
      <c r="K371" s="207"/>
      <c r="L371" s="208">
        <v>8.5500000000000007</v>
      </c>
      <c r="M371" s="207"/>
      <c r="N371" s="210"/>
      <c r="Z371" s="193"/>
      <c r="AA371" s="200"/>
      <c r="AD371" s="109" t="s">
        <v>392</v>
      </c>
      <c r="AF371" s="200"/>
      <c r="AI371" s="200"/>
      <c r="AJ371" s="200"/>
      <c r="AL371" s="200"/>
    </row>
    <row r="372" spans="1:38" s="108" customFormat="1" ht="45" customHeight="1">
      <c r="A372" s="205"/>
      <c r="B372" s="204" t="s">
        <v>1671</v>
      </c>
      <c r="C372" s="1141" t="s">
        <v>1672</v>
      </c>
      <c r="D372" s="1141"/>
      <c r="E372" s="1141"/>
      <c r="F372" s="207" t="s">
        <v>395</v>
      </c>
      <c r="G372" s="215">
        <v>121</v>
      </c>
      <c r="H372" s="207"/>
      <c r="I372" s="215">
        <v>121</v>
      </c>
      <c r="J372" s="204"/>
      <c r="K372" s="207"/>
      <c r="L372" s="208">
        <v>10.35</v>
      </c>
      <c r="M372" s="207"/>
      <c r="N372" s="210"/>
      <c r="Z372" s="193"/>
      <c r="AA372" s="200"/>
      <c r="AD372" s="109" t="s">
        <v>1672</v>
      </c>
      <c r="AF372" s="200"/>
      <c r="AI372" s="200"/>
      <c r="AJ372" s="200"/>
      <c r="AL372" s="200"/>
    </row>
    <row r="373" spans="1:38" s="108" customFormat="1" ht="45" customHeight="1">
      <c r="A373" s="205"/>
      <c r="B373" s="204" t="s">
        <v>1673</v>
      </c>
      <c r="C373" s="1141" t="s">
        <v>1674</v>
      </c>
      <c r="D373" s="1141"/>
      <c r="E373" s="1141"/>
      <c r="F373" s="207" t="s">
        <v>395</v>
      </c>
      <c r="G373" s="215">
        <v>72</v>
      </c>
      <c r="H373" s="207"/>
      <c r="I373" s="215">
        <v>72</v>
      </c>
      <c r="J373" s="204"/>
      <c r="K373" s="207"/>
      <c r="L373" s="208">
        <v>6.16</v>
      </c>
      <c r="M373" s="207"/>
      <c r="N373" s="210"/>
      <c r="Z373" s="193"/>
      <c r="AA373" s="200"/>
      <c r="AD373" s="109" t="s">
        <v>1674</v>
      </c>
      <c r="AF373" s="200"/>
      <c r="AI373" s="200"/>
      <c r="AJ373" s="200"/>
      <c r="AL373" s="200"/>
    </row>
    <row r="374" spans="1:38" s="108" customFormat="1" ht="12" customHeight="1">
      <c r="A374" s="216"/>
      <c r="B374" s="217"/>
      <c r="C374" s="1145" t="s">
        <v>398</v>
      </c>
      <c r="D374" s="1145"/>
      <c r="E374" s="1145"/>
      <c r="F374" s="196"/>
      <c r="G374" s="196"/>
      <c r="H374" s="196"/>
      <c r="I374" s="196"/>
      <c r="J374" s="198"/>
      <c r="K374" s="196"/>
      <c r="L374" s="218">
        <v>32.22</v>
      </c>
      <c r="M374" s="212"/>
      <c r="N374" s="199"/>
      <c r="Z374" s="193"/>
      <c r="AA374" s="200"/>
      <c r="AF374" s="200" t="s">
        <v>398</v>
      </c>
      <c r="AI374" s="200"/>
      <c r="AJ374" s="200"/>
      <c r="AL374" s="200"/>
    </row>
    <row r="375" spans="1:38" s="108" customFormat="1" ht="33.75" customHeight="1">
      <c r="A375" s="194" t="s">
        <v>607</v>
      </c>
      <c r="B375" s="195" t="s">
        <v>3166</v>
      </c>
      <c r="C375" s="1145" t="s">
        <v>3213</v>
      </c>
      <c r="D375" s="1145"/>
      <c r="E375" s="1145"/>
      <c r="F375" s="196" t="s">
        <v>486</v>
      </c>
      <c r="G375" s="196"/>
      <c r="H375" s="196"/>
      <c r="I375" s="251">
        <v>2</v>
      </c>
      <c r="J375" s="218">
        <v>138.79</v>
      </c>
      <c r="K375" s="196"/>
      <c r="L375" s="218">
        <v>277.58</v>
      </c>
      <c r="M375" s="196"/>
      <c r="N375" s="199"/>
      <c r="Z375" s="193"/>
      <c r="AA375" s="200" t="s">
        <v>3213</v>
      </c>
      <c r="AF375" s="200"/>
      <c r="AI375" s="200"/>
      <c r="AJ375" s="200"/>
      <c r="AL375" s="200"/>
    </row>
    <row r="376" spans="1:38" s="108" customFormat="1" ht="22.5" customHeight="1">
      <c r="A376" s="216"/>
      <c r="B376" s="217"/>
      <c r="C376" s="1141" t="s">
        <v>1619</v>
      </c>
      <c r="D376" s="1141"/>
      <c r="E376" s="1141"/>
      <c r="F376" s="1141"/>
      <c r="G376" s="1141"/>
      <c r="H376" s="1141"/>
      <c r="I376" s="1141"/>
      <c r="J376" s="1141"/>
      <c r="K376" s="1141"/>
      <c r="L376" s="1141"/>
      <c r="M376" s="1141"/>
      <c r="N376" s="1146"/>
      <c r="Z376" s="193"/>
      <c r="AA376" s="200"/>
      <c r="AF376" s="200"/>
      <c r="AG376" s="109" t="s">
        <v>1619</v>
      </c>
      <c r="AI376" s="200"/>
      <c r="AJ376" s="200"/>
      <c r="AL376" s="200"/>
    </row>
    <row r="377" spans="1:38" s="108" customFormat="1" ht="12" customHeight="1">
      <c r="A377" s="216"/>
      <c r="B377" s="217"/>
      <c r="C377" s="1145" t="s">
        <v>398</v>
      </c>
      <c r="D377" s="1145"/>
      <c r="E377" s="1145"/>
      <c r="F377" s="196"/>
      <c r="G377" s="196"/>
      <c r="H377" s="196"/>
      <c r="I377" s="196"/>
      <c r="J377" s="198"/>
      <c r="K377" s="196"/>
      <c r="L377" s="218">
        <v>277.58</v>
      </c>
      <c r="M377" s="212"/>
      <c r="N377" s="199"/>
      <c r="Z377" s="193"/>
      <c r="AA377" s="200"/>
      <c r="AF377" s="200" t="s">
        <v>398</v>
      </c>
      <c r="AI377" s="200"/>
      <c r="AJ377" s="200"/>
      <c r="AL377" s="200"/>
    </row>
    <row r="378" spans="1:38" s="108" customFormat="1" ht="33.75" customHeight="1">
      <c r="A378" s="194" t="s">
        <v>615</v>
      </c>
      <c r="B378" s="195" t="s">
        <v>3214</v>
      </c>
      <c r="C378" s="1145" t="s">
        <v>3215</v>
      </c>
      <c r="D378" s="1145"/>
      <c r="E378" s="1145"/>
      <c r="F378" s="196" t="s">
        <v>486</v>
      </c>
      <c r="G378" s="196"/>
      <c r="H378" s="196"/>
      <c r="I378" s="251">
        <v>1</v>
      </c>
      <c r="J378" s="198"/>
      <c r="K378" s="196"/>
      <c r="L378" s="198"/>
      <c r="M378" s="196"/>
      <c r="N378" s="199"/>
      <c r="Z378" s="193"/>
      <c r="AA378" s="200" t="s">
        <v>3215</v>
      </c>
      <c r="AF378" s="200"/>
      <c r="AI378" s="200"/>
      <c r="AJ378" s="200"/>
      <c r="AL378" s="200"/>
    </row>
    <row r="379" spans="1:38" s="108" customFormat="1" ht="33.75" customHeight="1">
      <c r="A379" s="203"/>
      <c r="B379" s="204" t="s">
        <v>385</v>
      </c>
      <c r="C379" s="1141" t="s">
        <v>386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B379" s="109" t="s">
        <v>386</v>
      </c>
      <c r="AF379" s="200"/>
      <c r="AI379" s="200"/>
      <c r="AJ379" s="200"/>
      <c r="AL379" s="200"/>
    </row>
    <row r="380" spans="1:38" s="108" customFormat="1" ht="12">
      <c r="A380" s="205"/>
      <c r="B380" s="206">
        <v>1</v>
      </c>
      <c r="C380" s="1141" t="s">
        <v>446</v>
      </c>
      <c r="D380" s="1141"/>
      <c r="E380" s="1141"/>
      <c r="F380" s="207"/>
      <c r="G380" s="207"/>
      <c r="H380" s="207"/>
      <c r="I380" s="207"/>
      <c r="J380" s="208">
        <v>8.15</v>
      </c>
      <c r="K380" s="209">
        <v>1.25</v>
      </c>
      <c r="L380" s="208">
        <v>10.19</v>
      </c>
      <c r="M380" s="207"/>
      <c r="N380" s="210"/>
      <c r="Z380" s="193"/>
      <c r="AA380" s="200"/>
      <c r="AC380" s="109" t="s">
        <v>446</v>
      </c>
      <c r="AF380" s="200"/>
      <c r="AI380" s="200"/>
      <c r="AJ380" s="200"/>
      <c r="AL380" s="200"/>
    </row>
    <row r="381" spans="1:38" s="108" customFormat="1" ht="12">
      <c r="A381" s="205"/>
      <c r="B381" s="206">
        <v>2</v>
      </c>
      <c r="C381" s="1141" t="s">
        <v>387</v>
      </c>
      <c r="D381" s="1141"/>
      <c r="E381" s="1141"/>
      <c r="F381" s="207"/>
      <c r="G381" s="207"/>
      <c r="H381" s="207"/>
      <c r="I381" s="207"/>
      <c r="J381" s="208">
        <v>2.35</v>
      </c>
      <c r="K381" s="209">
        <v>1.25</v>
      </c>
      <c r="L381" s="208">
        <v>2.94</v>
      </c>
      <c r="M381" s="207"/>
      <c r="N381" s="210"/>
      <c r="Z381" s="193"/>
      <c r="AA381" s="200"/>
      <c r="AC381" s="109" t="s">
        <v>387</v>
      </c>
      <c r="AF381" s="200"/>
      <c r="AI381" s="200"/>
      <c r="AJ381" s="200"/>
      <c r="AL381" s="200"/>
    </row>
    <row r="382" spans="1:38" s="108" customFormat="1" ht="12">
      <c r="A382" s="205"/>
      <c r="B382" s="206">
        <v>3</v>
      </c>
      <c r="C382" s="1141" t="s">
        <v>388</v>
      </c>
      <c r="D382" s="1141"/>
      <c r="E382" s="1141"/>
      <c r="F382" s="207"/>
      <c r="G382" s="207"/>
      <c r="H382" s="207"/>
      <c r="I382" s="207"/>
      <c r="J382" s="208">
        <v>0.12</v>
      </c>
      <c r="K382" s="209">
        <v>1.25</v>
      </c>
      <c r="L382" s="208">
        <v>0.15</v>
      </c>
      <c r="M382" s="207"/>
      <c r="N382" s="210"/>
      <c r="Z382" s="193"/>
      <c r="AA382" s="200"/>
      <c r="AC382" s="109" t="s">
        <v>388</v>
      </c>
      <c r="AF382" s="200"/>
      <c r="AI382" s="200"/>
      <c r="AJ382" s="200"/>
      <c r="AL382" s="200"/>
    </row>
    <row r="383" spans="1:38" s="108" customFormat="1" ht="12">
      <c r="A383" s="205"/>
      <c r="B383" s="206">
        <v>4</v>
      </c>
      <c r="C383" s="1141" t="s">
        <v>447</v>
      </c>
      <c r="D383" s="1141"/>
      <c r="E383" s="1141"/>
      <c r="F383" s="207"/>
      <c r="G383" s="207"/>
      <c r="H383" s="207"/>
      <c r="I383" s="207"/>
      <c r="J383" s="208">
        <v>5.92</v>
      </c>
      <c r="K383" s="207"/>
      <c r="L383" s="208">
        <v>5.92</v>
      </c>
      <c r="M383" s="207"/>
      <c r="N383" s="210"/>
      <c r="Z383" s="193"/>
      <c r="AA383" s="200"/>
      <c r="AC383" s="109" t="s">
        <v>447</v>
      </c>
      <c r="AF383" s="200"/>
      <c r="AI383" s="200"/>
      <c r="AJ383" s="200"/>
      <c r="AL383" s="200"/>
    </row>
    <row r="384" spans="1:38" s="108" customFormat="1" ht="12">
      <c r="A384" s="205"/>
      <c r="B384" s="204"/>
      <c r="C384" s="1141" t="s">
        <v>448</v>
      </c>
      <c r="D384" s="1141"/>
      <c r="E384" s="1141"/>
      <c r="F384" s="207" t="s">
        <v>390</v>
      </c>
      <c r="G384" s="209">
        <v>0.92</v>
      </c>
      <c r="H384" s="209">
        <v>1.25</v>
      </c>
      <c r="I384" s="209">
        <v>1.1499999999999999</v>
      </c>
      <c r="J384" s="204"/>
      <c r="K384" s="207"/>
      <c r="L384" s="204"/>
      <c r="M384" s="207"/>
      <c r="N384" s="210"/>
      <c r="Z384" s="193"/>
      <c r="AA384" s="200"/>
      <c r="AD384" s="109" t="s">
        <v>448</v>
      </c>
      <c r="AF384" s="200"/>
      <c r="AI384" s="200"/>
      <c r="AJ384" s="200"/>
      <c r="AL384" s="200"/>
    </row>
    <row r="385" spans="1:38" s="108" customFormat="1" ht="12">
      <c r="A385" s="205"/>
      <c r="B385" s="204"/>
      <c r="C385" s="1141" t="s">
        <v>389</v>
      </c>
      <c r="D385" s="1141"/>
      <c r="E385" s="1141"/>
      <c r="F385" s="207" t="s">
        <v>390</v>
      </c>
      <c r="G385" s="209">
        <v>0.01</v>
      </c>
      <c r="H385" s="209">
        <v>1.25</v>
      </c>
      <c r="I385" s="250">
        <v>1.2500000000000001E-2</v>
      </c>
      <c r="J385" s="204"/>
      <c r="K385" s="207"/>
      <c r="L385" s="204"/>
      <c r="M385" s="207"/>
      <c r="N385" s="210"/>
      <c r="Z385" s="193"/>
      <c r="AA385" s="200"/>
      <c r="AD385" s="109" t="s">
        <v>389</v>
      </c>
      <c r="AF385" s="200"/>
      <c r="AI385" s="200"/>
      <c r="AJ385" s="200"/>
      <c r="AL385" s="200"/>
    </row>
    <row r="386" spans="1:38" s="108" customFormat="1" ht="12" customHeight="1">
      <c r="A386" s="205"/>
      <c r="B386" s="204"/>
      <c r="C386" s="1150" t="s">
        <v>391</v>
      </c>
      <c r="D386" s="1150"/>
      <c r="E386" s="1150"/>
      <c r="F386" s="212"/>
      <c r="G386" s="212"/>
      <c r="H386" s="212"/>
      <c r="I386" s="212"/>
      <c r="J386" s="213">
        <v>16.420000000000002</v>
      </c>
      <c r="K386" s="212"/>
      <c r="L386" s="213">
        <v>19.05</v>
      </c>
      <c r="M386" s="212"/>
      <c r="N386" s="214"/>
      <c r="Z386" s="193"/>
      <c r="AA386" s="200"/>
      <c r="AE386" s="109" t="s">
        <v>391</v>
      </c>
      <c r="AF386" s="200"/>
      <c r="AI386" s="200"/>
      <c r="AJ386" s="200"/>
      <c r="AL386" s="200"/>
    </row>
    <row r="387" spans="1:38" s="108" customFormat="1" ht="12">
      <c r="A387" s="205"/>
      <c r="B387" s="204"/>
      <c r="C387" s="1141" t="s">
        <v>392</v>
      </c>
      <c r="D387" s="1141"/>
      <c r="E387" s="1141"/>
      <c r="F387" s="207"/>
      <c r="G387" s="207"/>
      <c r="H387" s="207"/>
      <c r="I387" s="207"/>
      <c r="J387" s="204"/>
      <c r="K387" s="207"/>
      <c r="L387" s="208">
        <v>10.34</v>
      </c>
      <c r="M387" s="207"/>
      <c r="N387" s="210"/>
      <c r="Z387" s="193"/>
      <c r="AA387" s="200"/>
      <c r="AD387" s="109" t="s">
        <v>392</v>
      </c>
      <c r="AF387" s="200"/>
      <c r="AI387" s="200"/>
      <c r="AJ387" s="200"/>
      <c r="AL387" s="200"/>
    </row>
    <row r="388" spans="1:38" s="108" customFormat="1" ht="45" customHeight="1">
      <c r="A388" s="205"/>
      <c r="B388" s="204" t="s">
        <v>1671</v>
      </c>
      <c r="C388" s="1141" t="s">
        <v>1672</v>
      </c>
      <c r="D388" s="1141"/>
      <c r="E388" s="1141"/>
      <c r="F388" s="207" t="s">
        <v>395</v>
      </c>
      <c r="G388" s="215">
        <v>121</v>
      </c>
      <c r="H388" s="207"/>
      <c r="I388" s="215">
        <v>121</v>
      </c>
      <c r="J388" s="204"/>
      <c r="K388" s="207"/>
      <c r="L388" s="208">
        <v>12.51</v>
      </c>
      <c r="M388" s="207"/>
      <c r="N388" s="210"/>
      <c r="Z388" s="193"/>
      <c r="AA388" s="200"/>
      <c r="AD388" s="109" t="s">
        <v>1672</v>
      </c>
      <c r="AF388" s="200"/>
      <c r="AI388" s="200"/>
      <c r="AJ388" s="200"/>
      <c r="AL388" s="200"/>
    </row>
    <row r="389" spans="1:38" s="108" customFormat="1" ht="45" customHeight="1">
      <c r="A389" s="205"/>
      <c r="B389" s="204" t="s">
        <v>1673</v>
      </c>
      <c r="C389" s="1141" t="s">
        <v>1674</v>
      </c>
      <c r="D389" s="1141"/>
      <c r="E389" s="1141"/>
      <c r="F389" s="207" t="s">
        <v>395</v>
      </c>
      <c r="G389" s="215">
        <v>72</v>
      </c>
      <c r="H389" s="207"/>
      <c r="I389" s="215">
        <v>72</v>
      </c>
      <c r="J389" s="204"/>
      <c r="K389" s="207"/>
      <c r="L389" s="208">
        <v>7.44</v>
      </c>
      <c r="M389" s="207"/>
      <c r="N389" s="210"/>
      <c r="Z389" s="193"/>
      <c r="AA389" s="200"/>
      <c r="AD389" s="109" t="s">
        <v>1674</v>
      </c>
      <c r="AF389" s="200"/>
      <c r="AI389" s="200"/>
      <c r="AJ389" s="200"/>
      <c r="AL389" s="200"/>
    </row>
    <row r="390" spans="1:38" s="108" customFormat="1" ht="12" customHeight="1">
      <c r="A390" s="216"/>
      <c r="B390" s="217"/>
      <c r="C390" s="1145" t="s">
        <v>398</v>
      </c>
      <c r="D390" s="1145"/>
      <c r="E390" s="1145"/>
      <c r="F390" s="196"/>
      <c r="G390" s="196"/>
      <c r="H390" s="196"/>
      <c r="I390" s="196"/>
      <c r="J390" s="198"/>
      <c r="K390" s="196"/>
      <c r="L390" s="218">
        <v>39</v>
      </c>
      <c r="M390" s="212"/>
      <c r="N390" s="199"/>
      <c r="Z390" s="193"/>
      <c r="AA390" s="200"/>
      <c r="AF390" s="200" t="s">
        <v>398</v>
      </c>
      <c r="AI390" s="200"/>
      <c r="AJ390" s="200"/>
      <c r="AL390" s="200"/>
    </row>
    <row r="391" spans="1:38" s="108" customFormat="1" ht="45" customHeight="1">
      <c r="A391" s="194" t="s">
        <v>616</v>
      </c>
      <c r="B391" s="195" t="s">
        <v>1897</v>
      </c>
      <c r="C391" s="1145" t="s">
        <v>3216</v>
      </c>
      <c r="D391" s="1145"/>
      <c r="E391" s="1145"/>
      <c r="F391" s="196" t="s">
        <v>486</v>
      </c>
      <c r="G391" s="196"/>
      <c r="H391" s="196"/>
      <c r="I391" s="251">
        <v>1</v>
      </c>
      <c r="J391" s="218">
        <v>698.86</v>
      </c>
      <c r="K391" s="196"/>
      <c r="L391" s="218">
        <v>698.86</v>
      </c>
      <c r="M391" s="196"/>
      <c r="N391" s="199"/>
      <c r="Z391" s="193"/>
      <c r="AA391" s="200" t="s">
        <v>3216</v>
      </c>
      <c r="AF391" s="200"/>
      <c r="AI391" s="200"/>
      <c r="AJ391" s="200"/>
      <c r="AL391" s="200"/>
    </row>
    <row r="392" spans="1:38" s="108" customFormat="1" ht="12" customHeight="1">
      <c r="A392" s="216"/>
      <c r="B392" s="217"/>
      <c r="C392" s="1141" t="s">
        <v>409</v>
      </c>
      <c r="D392" s="1141"/>
      <c r="E392" s="1141"/>
      <c r="F392" s="1141"/>
      <c r="G392" s="1141"/>
      <c r="H392" s="1141"/>
      <c r="I392" s="1141"/>
      <c r="J392" s="1141"/>
      <c r="K392" s="1141"/>
      <c r="L392" s="1141"/>
      <c r="M392" s="1141"/>
      <c r="N392" s="1146"/>
      <c r="Z392" s="193"/>
      <c r="AA392" s="200"/>
      <c r="AF392" s="200"/>
      <c r="AG392" s="109" t="s">
        <v>409</v>
      </c>
      <c r="AI392" s="200"/>
      <c r="AJ392" s="200"/>
      <c r="AL392" s="200"/>
    </row>
    <row r="393" spans="1:38" s="108" customFormat="1" ht="12" customHeight="1">
      <c r="A393" s="216"/>
      <c r="B393" s="217"/>
      <c r="C393" s="1145" t="s">
        <v>398</v>
      </c>
      <c r="D393" s="1145"/>
      <c r="E393" s="1145"/>
      <c r="F393" s="196"/>
      <c r="G393" s="196"/>
      <c r="H393" s="196"/>
      <c r="I393" s="196"/>
      <c r="J393" s="198"/>
      <c r="K393" s="196"/>
      <c r="L393" s="218">
        <v>698.86</v>
      </c>
      <c r="M393" s="212"/>
      <c r="N393" s="199"/>
      <c r="Z393" s="193"/>
      <c r="AA393" s="200"/>
      <c r="AF393" s="200" t="s">
        <v>398</v>
      </c>
      <c r="AI393" s="200"/>
      <c r="AJ393" s="200"/>
      <c r="AL393" s="200"/>
    </row>
    <row r="394" spans="1:38" s="108" customFormat="1" ht="12">
      <c r="A394" s="1147" t="s">
        <v>3217</v>
      </c>
      <c r="B394" s="1148"/>
      <c r="C394" s="1148"/>
      <c r="D394" s="1148"/>
      <c r="E394" s="1148"/>
      <c r="F394" s="1148"/>
      <c r="G394" s="1148"/>
      <c r="H394" s="1148"/>
      <c r="I394" s="1148"/>
      <c r="J394" s="1148"/>
      <c r="K394" s="1148"/>
      <c r="L394" s="1148"/>
      <c r="M394" s="1148"/>
      <c r="N394" s="1149"/>
      <c r="Z394" s="193"/>
      <c r="AA394" s="200"/>
      <c r="AF394" s="200"/>
      <c r="AI394" s="200" t="s">
        <v>3217</v>
      </c>
      <c r="AJ394" s="200"/>
      <c r="AL394" s="200"/>
    </row>
    <row r="395" spans="1:38" s="108" customFormat="1" ht="12" customHeight="1">
      <c r="A395" s="194" t="s">
        <v>619</v>
      </c>
      <c r="B395" s="195" t="s">
        <v>3169</v>
      </c>
      <c r="C395" s="1145" t="s">
        <v>3170</v>
      </c>
      <c r="D395" s="1145"/>
      <c r="E395" s="1145"/>
      <c r="F395" s="196" t="s">
        <v>307</v>
      </c>
      <c r="G395" s="196"/>
      <c r="H395" s="196"/>
      <c r="I395" s="247">
        <v>0.08</v>
      </c>
      <c r="J395" s="198"/>
      <c r="K395" s="196"/>
      <c r="L395" s="198"/>
      <c r="M395" s="196"/>
      <c r="N395" s="199"/>
      <c r="Z395" s="193"/>
      <c r="AA395" s="200" t="s">
        <v>3170</v>
      </c>
      <c r="AF395" s="200"/>
      <c r="AI395" s="200"/>
      <c r="AJ395" s="200"/>
      <c r="AL395" s="200"/>
    </row>
    <row r="396" spans="1:38" s="108" customFormat="1" ht="12" customHeight="1">
      <c r="A396" s="201"/>
      <c r="B396" s="202"/>
      <c r="C396" s="1141" t="s">
        <v>3171</v>
      </c>
      <c r="D396" s="1141"/>
      <c r="E396" s="1141"/>
      <c r="F396" s="1141"/>
      <c r="G396" s="1141"/>
      <c r="H396" s="1141"/>
      <c r="I396" s="1141"/>
      <c r="J396" s="1141"/>
      <c r="K396" s="1141"/>
      <c r="L396" s="1141"/>
      <c r="M396" s="1141"/>
      <c r="N396" s="1146"/>
      <c r="Z396" s="193"/>
      <c r="AA396" s="200"/>
      <c r="AF396" s="200"/>
      <c r="AH396" s="109" t="s">
        <v>3171</v>
      </c>
      <c r="AI396" s="200"/>
      <c r="AJ396" s="200"/>
      <c r="AL396" s="200"/>
    </row>
    <row r="397" spans="1:38" s="108" customFormat="1" ht="33.75" customHeight="1">
      <c r="A397" s="203"/>
      <c r="B397" s="204" t="s">
        <v>385</v>
      </c>
      <c r="C397" s="1141" t="s">
        <v>386</v>
      </c>
      <c r="D397" s="1141"/>
      <c r="E397" s="1141"/>
      <c r="F397" s="1141"/>
      <c r="G397" s="1141"/>
      <c r="H397" s="1141"/>
      <c r="I397" s="1141"/>
      <c r="J397" s="1141"/>
      <c r="K397" s="1141"/>
      <c r="L397" s="1141"/>
      <c r="M397" s="1141"/>
      <c r="N397" s="1146"/>
      <c r="Z397" s="193"/>
      <c r="AA397" s="200"/>
      <c r="AB397" s="109" t="s">
        <v>386</v>
      </c>
      <c r="AF397" s="200"/>
      <c r="AI397" s="200"/>
      <c r="AJ397" s="200"/>
      <c r="AL397" s="200"/>
    </row>
    <row r="398" spans="1:38" s="108" customFormat="1" ht="12">
      <c r="A398" s="205"/>
      <c r="B398" s="206">
        <v>1</v>
      </c>
      <c r="C398" s="1141" t="s">
        <v>446</v>
      </c>
      <c r="D398" s="1141"/>
      <c r="E398" s="1141"/>
      <c r="F398" s="207"/>
      <c r="G398" s="207"/>
      <c r="H398" s="207"/>
      <c r="I398" s="207"/>
      <c r="J398" s="208">
        <v>35.72</v>
      </c>
      <c r="K398" s="209">
        <v>1.25</v>
      </c>
      <c r="L398" s="208">
        <v>3.57</v>
      </c>
      <c r="M398" s="207"/>
      <c r="N398" s="210"/>
      <c r="Z398" s="193"/>
      <c r="AA398" s="200"/>
      <c r="AC398" s="109" t="s">
        <v>446</v>
      </c>
      <c r="AF398" s="200"/>
      <c r="AI398" s="200"/>
      <c r="AJ398" s="200"/>
      <c r="AL398" s="200"/>
    </row>
    <row r="399" spans="1:38" s="108" customFormat="1" ht="12">
      <c r="A399" s="205"/>
      <c r="B399" s="206">
        <v>2</v>
      </c>
      <c r="C399" s="1141" t="s">
        <v>387</v>
      </c>
      <c r="D399" s="1141"/>
      <c r="E399" s="1141"/>
      <c r="F399" s="207"/>
      <c r="G399" s="207"/>
      <c r="H399" s="207"/>
      <c r="I399" s="207"/>
      <c r="J399" s="208">
        <v>5.84</v>
      </c>
      <c r="K399" s="209">
        <v>1.25</v>
      </c>
      <c r="L399" s="208">
        <v>0.57999999999999996</v>
      </c>
      <c r="M399" s="207"/>
      <c r="N399" s="210"/>
      <c r="Z399" s="193"/>
      <c r="AA399" s="200"/>
      <c r="AC399" s="109" t="s">
        <v>387</v>
      </c>
      <c r="AF399" s="200"/>
      <c r="AI399" s="200"/>
      <c r="AJ399" s="200"/>
      <c r="AL399" s="200"/>
    </row>
    <row r="400" spans="1:38" s="108" customFormat="1" ht="12">
      <c r="A400" s="205"/>
      <c r="B400" s="206">
        <v>3</v>
      </c>
      <c r="C400" s="1141" t="s">
        <v>388</v>
      </c>
      <c r="D400" s="1141"/>
      <c r="E400" s="1141"/>
      <c r="F400" s="207"/>
      <c r="G400" s="207"/>
      <c r="H400" s="207"/>
      <c r="I400" s="207"/>
      <c r="J400" s="208">
        <v>0.46</v>
      </c>
      <c r="K400" s="209">
        <v>1.25</v>
      </c>
      <c r="L400" s="208">
        <v>0.05</v>
      </c>
      <c r="M400" s="207"/>
      <c r="N400" s="210"/>
      <c r="Z400" s="193"/>
      <c r="AA400" s="200"/>
      <c r="AC400" s="109" t="s">
        <v>388</v>
      </c>
      <c r="AF400" s="200"/>
      <c r="AI400" s="200"/>
      <c r="AJ400" s="200"/>
      <c r="AL400" s="200"/>
    </row>
    <row r="401" spans="1:38" s="108" customFormat="1" ht="12">
      <c r="A401" s="205"/>
      <c r="B401" s="206">
        <v>4</v>
      </c>
      <c r="C401" s="1141" t="s">
        <v>447</v>
      </c>
      <c r="D401" s="1141"/>
      <c r="E401" s="1141"/>
      <c r="F401" s="207"/>
      <c r="G401" s="207"/>
      <c r="H401" s="207"/>
      <c r="I401" s="207"/>
      <c r="J401" s="208">
        <v>204.55</v>
      </c>
      <c r="K401" s="207"/>
      <c r="L401" s="208">
        <v>16.36</v>
      </c>
      <c r="M401" s="207"/>
      <c r="N401" s="210"/>
      <c r="Z401" s="193"/>
      <c r="AA401" s="200"/>
      <c r="AC401" s="109" t="s">
        <v>447</v>
      </c>
      <c r="AF401" s="200"/>
      <c r="AI401" s="200"/>
      <c r="AJ401" s="200"/>
      <c r="AL401" s="200"/>
    </row>
    <row r="402" spans="1:38" s="108" customFormat="1" ht="12">
      <c r="A402" s="205"/>
      <c r="B402" s="204"/>
      <c r="C402" s="1141" t="s">
        <v>448</v>
      </c>
      <c r="D402" s="1141"/>
      <c r="E402" s="1141"/>
      <c r="F402" s="207" t="s">
        <v>390</v>
      </c>
      <c r="G402" s="248">
        <v>3.8</v>
      </c>
      <c r="H402" s="209">
        <v>1.25</v>
      </c>
      <c r="I402" s="209">
        <v>0.38</v>
      </c>
      <c r="J402" s="204"/>
      <c r="K402" s="207"/>
      <c r="L402" s="204"/>
      <c r="M402" s="207"/>
      <c r="N402" s="210"/>
      <c r="Z402" s="193"/>
      <c r="AA402" s="200"/>
      <c r="AD402" s="109" t="s">
        <v>448</v>
      </c>
      <c r="AF402" s="200"/>
      <c r="AI402" s="200"/>
      <c r="AJ402" s="200"/>
      <c r="AL402" s="200"/>
    </row>
    <row r="403" spans="1:38" s="108" customFormat="1" ht="12">
      <c r="A403" s="205"/>
      <c r="B403" s="204"/>
      <c r="C403" s="1141" t="s">
        <v>389</v>
      </c>
      <c r="D403" s="1141"/>
      <c r="E403" s="1141"/>
      <c r="F403" s="207" t="s">
        <v>390</v>
      </c>
      <c r="G403" s="209">
        <v>0.04</v>
      </c>
      <c r="H403" s="209">
        <v>1.25</v>
      </c>
      <c r="I403" s="254">
        <v>4.0000000000000001E-3</v>
      </c>
      <c r="J403" s="204"/>
      <c r="K403" s="207"/>
      <c r="L403" s="204"/>
      <c r="M403" s="207"/>
      <c r="N403" s="210"/>
      <c r="Z403" s="193"/>
      <c r="AA403" s="200"/>
      <c r="AD403" s="109" t="s">
        <v>389</v>
      </c>
      <c r="AF403" s="200"/>
      <c r="AI403" s="200"/>
      <c r="AJ403" s="200"/>
      <c r="AL403" s="200"/>
    </row>
    <row r="404" spans="1:38" s="108" customFormat="1" ht="12" customHeight="1">
      <c r="A404" s="205"/>
      <c r="B404" s="204"/>
      <c r="C404" s="1150" t="s">
        <v>391</v>
      </c>
      <c r="D404" s="1150"/>
      <c r="E404" s="1150"/>
      <c r="F404" s="212"/>
      <c r="G404" s="212"/>
      <c r="H404" s="212"/>
      <c r="I404" s="212"/>
      <c r="J404" s="213">
        <v>246.11</v>
      </c>
      <c r="K404" s="212"/>
      <c r="L404" s="213">
        <v>20.51</v>
      </c>
      <c r="M404" s="212"/>
      <c r="N404" s="214"/>
      <c r="Z404" s="193"/>
      <c r="AA404" s="200"/>
      <c r="AE404" s="109" t="s">
        <v>391</v>
      </c>
      <c r="AF404" s="200"/>
      <c r="AI404" s="200"/>
      <c r="AJ404" s="200"/>
      <c r="AL404" s="200"/>
    </row>
    <row r="405" spans="1:38" s="108" customFormat="1" ht="12">
      <c r="A405" s="205"/>
      <c r="B405" s="204"/>
      <c r="C405" s="1141" t="s">
        <v>392</v>
      </c>
      <c r="D405" s="1141"/>
      <c r="E405" s="1141"/>
      <c r="F405" s="207"/>
      <c r="G405" s="207"/>
      <c r="H405" s="207"/>
      <c r="I405" s="207"/>
      <c r="J405" s="204"/>
      <c r="K405" s="207"/>
      <c r="L405" s="208">
        <v>3.62</v>
      </c>
      <c r="M405" s="207"/>
      <c r="N405" s="210"/>
      <c r="Z405" s="193"/>
      <c r="AA405" s="200"/>
      <c r="AD405" s="109" t="s">
        <v>392</v>
      </c>
      <c r="AF405" s="200"/>
      <c r="AI405" s="200"/>
      <c r="AJ405" s="200"/>
      <c r="AL405" s="200"/>
    </row>
    <row r="406" spans="1:38" s="108" customFormat="1" ht="45" customHeight="1">
      <c r="A406" s="205"/>
      <c r="B406" s="204" t="s">
        <v>1671</v>
      </c>
      <c r="C406" s="1141" t="s">
        <v>1672</v>
      </c>
      <c r="D406" s="1141"/>
      <c r="E406" s="1141"/>
      <c r="F406" s="207" t="s">
        <v>395</v>
      </c>
      <c r="G406" s="215">
        <v>121</v>
      </c>
      <c r="H406" s="207"/>
      <c r="I406" s="215">
        <v>121</v>
      </c>
      <c r="J406" s="204"/>
      <c r="K406" s="207"/>
      <c r="L406" s="208">
        <v>4.38</v>
      </c>
      <c r="M406" s="207"/>
      <c r="N406" s="210"/>
      <c r="Z406" s="193"/>
      <c r="AA406" s="200"/>
      <c r="AD406" s="109" t="s">
        <v>1672</v>
      </c>
      <c r="AF406" s="200"/>
      <c r="AI406" s="200"/>
      <c r="AJ406" s="200"/>
      <c r="AL406" s="200"/>
    </row>
    <row r="407" spans="1:38" s="108" customFormat="1" ht="45" customHeight="1">
      <c r="A407" s="205"/>
      <c r="B407" s="204" t="s">
        <v>1673</v>
      </c>
      <c r="C407" s="1141" t="s">
        <v>1674</v>
      </c>
      <c r="D407" s="1141"/>
      <c r="E407" s="1141"/>
      <c r="F407" s="207" t="s">
        <v>395</v>
      </c>
      <c r="G407" s="215">
        <v>72</v>
      </c>
      <c r="H407" s="207"/>
      <c r="I407" s="215">
        <v>72</v>
      </c>
      <c r="J407" s="204"/>
      <c r="K407" s="207"/>
      <c r="L407" s="208">
        <v>2.61</v>
      </c>
      <c r="M407" s="207"/>
      <c r="N407" s="210"/>
      <c r="Z407" s="193"/>
      <c r="AA407" s="200"/>
      <c r="AD407" s="109" t="s">
        <v>1674</v>
      </c>
      <c r="AF407" s="200"/>
      <c r="AI407" s="200"/>
      <c r="AJ407" s="200"/>
      <c r="AL407" s="200"/>
    </row>
    <row r="408" spans="1:38" s="108" customFormat="1" ht="12" customHeight="1">
      <c r="A408" s="216"/>
      <c r="B408" s="217"/>
      <c r="C408" s="1145" t="s">
        <v>398</v>
      </c>
      <c r="D408" s="1145"/>
      <c r="E408" s="1145"/>
      <c r="F408" s="196"/>
      <c r="G408" s="196"/>
      <c r="H408" s="196"/>
      <c r="I408" s="196"/>
      <c r="J408" s="198"/>
      <c r="K408" s="196"/>
      <c r="L408" s="218">
        <v>27.5</v>
      </c>
      <c r="M408" s="212"/>
      <c r="N408" s="199"/>
      <c r="Z408" s="193"/>
      <c r="AA408" s="200"/>
      <c r="AF408" s="200" t="s">
        <v>398</v>
      </c>
      <c r="AI408" s="200"/>
      <c r="AJ408" s="200"/>
      <c r="AL408" s="200"/>
    </row>
    <row r="409" spans="1:38" s="108" customFormat="1" ht="22.5" customHeight="1">
      <c r="A409" s="194" t="s">
        <v>623</v>
      </c>
      <c r="B409" s="195" t="s">
        <v>3172</v>
      </c>
      <c r="C409" s="1145" t="s">
        <v>3173</v>
      </c>
      <c r="D409" s="1145"/>
      <c r="E409" s="1145"/>
      <c r="F409" s="196" t="s">
        <v>486</v>
      </c>
      <c r="G409" s="196"/>
      <c r="H409" s="196"/>
      <c r="I409" s="251">
        <v>1</v>
      </c>
      <c r="J409" s="218">
        <v>354.28</v>
      </c>
      <c r="K409" s="196"/>
      <c r="L409" s="218">
        <v>354.28</v>
      </c>
      <c r="M409" s="196"/>
      <c r="N409" s="199"/>
      <c r="Z409" s="193"/>
      <c r="AA409" s="200" t="s">
        <v>3173</v>
      </c>
      <c r="AF409" s="200"/>
      <c r="AI409" s="200"/>
      <c r="AJ409" s="200"/>
      <c r="AL409" s="200"/>
    </row>
    <row r="410" spans="1:38" s="108" customFormat="1" ht="12" customHeight="1">
      <c r="A410" s="216"/>
      <c r="B410" s="217"/>
      <c r="C410" s="1141" t="s">
        <v>409</v>
      </c>
      <c r="D410" s="1141"/>
      <c r="E410" s="1141"/>
      <c r="F410" s="1141"/>
      <c r="G410" s="1141"/>
      <c r="H410" s="1141"/>
      <c r="I410" s="1141"/>
      <c r="J410" s="1141"/>
      <c r="K410" s="1141"/>
      <c r="L410" s="1141"/>
      <c r="M410" s="1141"/>
      <c r="N410" s="1146"/>
      <c r="Z410" s="193"/>
      <c r="AA410" s="200"/>
      <c r="AF410" s="200"/>
      <c r="AG410" s="109" t="s">
        <v>409</v>
      </c>
      <c r="AI410" s="200"/>
      <c r="AJ410" s="200"/>
      <c r="AL410" s="200"/>
    </row>
    <row r="411" spans="1:38" s="108" customFormat="1" ht="12" customHeight="1">
      <c r="A411" s="216"/>
      <c r="B411" s="217"/>
      <c r="C411" s="1145" t="s">
        <v>398</v>
      </c>
      <c r="D411" s="1145"/>
      <c r="E411" s="1145"/>
      <c r="F411" s="196"/>
      <c r="G411" s="196"/>
      <c r="H411" s="196"/>
      <c r="I411" s="196"/>
      <c r="J411" s="198"/>
      <c r="K411" s="196"/>
      <c r="L411" s="218">
        <v>354.28</v>
      </c>
      <c r="M411" s="212"/>
      <c r="N411" s="199"/>
      <c r="Z411" s="193"/>
      <c r="AA411" s="200"/>
      <c r="AF411" s="200" t="s">
        <v>398</v>
      </c>
      <c r="AI411" s="200"/>
      <c r="AJ411" s="200"/>
      <c r="AL411" s="200"/>
    </row>
    <row r="412" spans="1:38" s="108" customFormat="1" ht="22.5" customHeight="1">
      <c r="A412" s="194" t="s">
        <v>628</v>
      </c>
      <c r="B412" s="195" t="s">
        <v>3174</v>
      </c>
      <c r="C412" s="1145" t="s">
        <v>3175</v>
      </c>
      <c r="D412" s="1145"/>
      <c r="E412" s="1145"/>
      <c r="F412" s="196" t="s">
        <v>486</v>
      </c>
      <c r="G412" s="196"/>
      <c r="H412" s="196"/>
      <c r="I412" s="251">
        <v>1</v>
      </c>
      <c r="J412" s="218">
        <v>158.11000000000001</v>
      </c>
      <c r="K412" s="196"/>
      <c r="L412" s="218">
        <v>158.11000000000001</v>
      </c>
      <c r="M412" s="196"/>
      <c r="N412" s="199"/>
      <c r="Z412" s="193"/>
      <c r="AA412" s="200" t="s">
        <v>3175</v>
      </c>
      <c r="AF412" s="200"/>
      <c r="AI412" s="200"/>
      <c r="AJ412" s="200"/>
      <c r="AL412" s="200"/>
    </row>
    <row r="413" spans="1:38" s="108" customFormat="1" ht="12" customHeight="1">
      <c r="A413" s="216"/>
      <c r="B413" s="217"/>
      <c r="C413" s="1141" t="s">
        <v>409</v>
      </c>
      <c r="D413" s="1141"/>
      <c r="E413" s="1141"/>
      <c r="F413" s="1141"/>
      <c r="G413" s="1141"/>
      <c r="H413" s="1141"/>
      <c r="I413" s="1141"/>
      <c r="J413" s="1141"/>
      <c r="K413" s="1141"/>
      <c r="L413" s="1141"/>
      <c r="M413" s="1141"/>
      <c r="N413" s="1146"/>
      <c r="Z413" s="193"/>
      <c r="AA413" s="200"/>
      <c r="AF413" s="200"/>
      <c r="AG413" s="109" t="s">
        <v>409</v>
      </c>
      <c r="AI413" s="200"/>
      <c r="AJ413" s="200"/>
      <c r="AL413" s="200"/>
    </row>
    <row r="414" spans="1:38" s="108" customFormat="1" ht="12" customHeight="1">
      <c r="A414" s="216"/>
      <c r="B414" s="217"/>
      <c r="C414" s="1145" t="s">
        <v>398</v>
      </c>
      <c r="D414" s="1145"/>
      <c r="E414" s="1145"/>
      <c r="F414" s="196"/>
      <c r="G414" s="196"/>
      <c r="H414" s="196"/>
      <c r="I414" s="196"/>
      <c r="J414" s="198"/>
      <c r="K414" s="196"/>
      <c r="L414" s="218">
        <v>158.11000000000001</v>
      </c>
      <c r="M414" s="212"/>
      <c r="N414" s="199"/>
      <c r="Z414" s="193"/>
      <c r="AA414" s="200"/>
      <c r="AF414" s="200" t="s">
        <v>398</v>
      </c>
      <c r="AI414" s="200"/>
      <c r="AJ414" s="200"/>
      <c r="AL414" s="200"/>
    </row>
    <row r="415" spans="1:38" s="108" customFormat="1" ht="33.75" customHeight="1">
      <c r="A415" s="194" t="s">
        <v>636</v>
      </c>
      <c r="B415" s="195" t="s">
        <v>3176</v>
      </c>
      <c r="C415" s="1145" t="s">
        <v>3177</v>
      </c>
      <c r="D415" s="1145"/>
      <c r="E415" s="1145"/>
      <c r="F415" s="196" t="s">
        <v>486</v>
      </c>
      <c r="G415" s="196"/>
      <c r="H415" s="196"/>
      <c r="I415" s="251">
        <v>1</v>
      </c>
      <c r="J415" s="198"/>
      <c r="K415" s="196"/>
      <c r="L415" s="198"/>
      <c r="M415" s="196"/>
      <c r="N415" s="199"/>
      <c r="Z415" s="193"/>
      <c r="AA415" s="200" t="s">
        <v>3177</v>
      </c>
      <c r="AF415" s="200"/>
      <c r="AI415" s="200"/>
      <c r="AJ415" s="200"/>
      <c r="AL415" s="200"/>
    </row>
    <row r="416" spans="1:38" s="108" customFormat="1" ht="33.75" customHeight="1">
      <c r="A416" s="203"/>
      <c r="B416" s="204" t="s">
        <v>385</v>
      </c>
      <c r="C416" s="1141" t="s">
        <v>386</v>
      </c>
      <c r="D416" s="1141"/>
      <c r="E416" s="1141"/>
      <c r="F416" s="1141"/>
      <c r="G416" s="1141"/>
      <c r="H416" s="1141"/>
      <c r="I416" s="1141"/>
      <c r="J416" s="1141"/>
      <c r="K416" s="1141"/>
      <c r="L416" s="1141"/>
      <c r="M416" s="1141"/>
      <c r="N416" s="1146"/>
      <c r="Z416" s="193"/>
      <c r="AA416" s="200"/>
      <c r="AB416" s="109" t="s">
        <v>386</v>
      </c>
      <c r="AF416" s="200"/>
      <c r="AI416" s="200"/>
      <c r="AJ416" s="200"/>
      <c r="AL416" s="200"/>
    </row>
    <row r="417" spans="1:38" s="108" customFormat="1" ht="12">
      <c r="A417" s="205"/>
      <c r="B417" s="206">
        <v>1</v>
      </c>
      <c r="C417" s="1141" t="s">
        <v>446</v>
      </c>
      <c r="D417" s="1141"/>
      <c r="E417" s="1141"/>
      <c r="F417" s="207"/>
      <c r="G417" s="207"/>
      <c r="H417" s="207"/>
      <c r="I417" s="207"/>
      <c r="J417" s="208">
        <v>16.13</v>
      </c>
      <c r="K417" s="209">
        <v>1.25</v>
      </c>
      <c r="L417" s="208">
        <v>20.16</v>
      </c>
      <c r="M417" s="207"/>
      <c r="N417" s="210"/>
      <c r="Z417" s="193"/>
      <c r="AA417" s="200"/>
      <c r="AC417" s="109" t="s">
        <v>446</v>
      </c>
      <c r="AF417" s="200"/>
      <c r="AI417" s="200"/>
      <c r="AJ417" s="200"/>
      <c r="AL417" s="200"/>
    </row>
    <row r="418" spans="1:38" s="108" customFormat="1" ht="12">
      <c r="A418" s="205"/>
      <c r="B418" s="206">
        <v>2</v>
      </c>
      <c r="C418" s="1141" t="s">
        <v>387</v>
      </c>
      <c r="D418" s="1141"/>
      <c r="E418" s="1141"/>
      <c r="F418" s="207"/>
      <c r="G418" s="207"/>
      <c r="H418" s="207"/>
      <c r="I418" s="207"/>
      <c r="J418" s="208">
        <v>2.75</v>
      </c>
      <c r="K418" s="209">
        <v>1.25</v>
      </c>
      <c r="L418" s="208">
        <v>3.44</v>
      </c>
      <c r="M418" s="207"/>
      <c r="N418" s="210"/>
      <c r="Z418" s="193"/>
      <c r="AA418" s="200"/>
      <c r="AC418" s="109" t="s">
        <v>387</v>
      </c>
      <c r="AF418" s="200"/>
      <c r="AI418" s="200"/>
      <c r="AJ418" s="200"/>
      <c r="AL418" s="200"/>
    </row>
    <row r="419" spans="1:38" s="108" customFormat="1" ht="12">
      <c r="A419" s="205"/>
      <c r="B419" s="206">
        <v>3</v>
      </c>
      <c r="C419" s="1141" t="s">
        <v>388</v>
      </c>
      <c r="D419" s="1141"/>
      <c r="E419" s="1141"/>
      <c r="F419" s="207"/>
      <c r="G419" s="207"/>
      <c r="H419" s="207"/>
      <c r="I419" s="207"/>
      <c r="J419" s="208">
        <v>0.23</v>
      </c>
      <c r="K419" s="209">
        <v>1.25</v>
      </c>
      <c r="L419" s="208">
        <v>0.28999999999999998</v>
      </c>
      <c r="M419" s="207"/>
      <c r="N419" s="210"/>
      <c r="Z419" s="193"/>
      <c r="AA419" s="200"/>
      <c r="AC419" s="109" t="s">
        <v>388</v>
      </c>
      <c r="AF419" s="200"/>
      <c r="AI419" s="200"/>
      <c r="AJ419" s="200"/>
      <c r="AL419" s="200"/>
    </row>
    <row r="420" spans="1:38" s="108" customFormat="1" ht="12">
      <c r="A420" s="205"/>
      <c r="B420" s="206">
        <v>4</v>
      </c>
      <c r="C420" s="1141" t="s">
        <v>447</v>
      </c>
      <c r="D420" s="1141"/>
      <c r="E420" s="1141"/>
      <c r="F420" s="207"/>
      <c r="G420" s="207"/>
      <c r="H420" s="207"/>
      <c r="I420" s="207"/>
      <c r="J420" s="208">
        <v>8.89</v>
      </c>
      <c r="K420" s="207"/>
      <c r="L420" s="208">
        <v>8.89</v>
      </c>
      <c r="M420" s="207"/>
      <c r="N420" s="210"/>
      <c r="Z420" s="193"/>
      <c r="AA420" s="200"/>
      <c r="AC420" s="109" t="s">
        <v>447</v>
      </c>
      <c r="AF420" s="200"/>
      <c r="AI420" s="200"/>
      <c r="AJ420" s="200"/>
      <c r="AL420" s="200"/>
    </row>
    <row r="421" spans="1:38" s="108" customFormat="1" ht="12">
      <c r="A421" s="205"/>
      <c r="B421" s="204"/>
      <c r="C421" s="1141" t="s">
        <v>448</v>
      </c>
      <c r="D421" s="1141"/>
      <c r="E421" s="1141"/>
      <c r="F421" s="207" t="s">
        <v>390</v>
      </c>
      <c r="G421" s="209">
        <v>1.82</v>
      </c>
      <c r="H421" s="209">
        <v>1.25</v>
      </c>
      <c r="I421" s="254">
        <v>2.2749999999999999</v>
      </c>
      <c r="J421" s="204"/>
      <c r="K421" s="207"/>
      <c r="L421" s="204"/>
      <c r="M421" s="207"/>
      <c r="N421" s="210"/>
      <c r="Z421" s="193"/>
      <c r="AA421" s="200"/>
      <c r="AD421" s="109" t="s">
        <v>448</v>
      </c>
      <c r="AF421" s="200"/>
      <c r="AI421" s="200"/>
      <c r="AJ421" s="200"/>
      <c r="AL421" s="200"/>
    </row>
    <row r="422" spans="1:38" s="108" customFormat="1" ht="12">
      <c r="A422" s="205"/>
      <c r="B422" s="204"/>
      <c r="C422" s="1141" t="s">
        <v>389</v>
      </c>
      <c r="D422" s="1141"/>
      <c r="E422" s="1141"/>
      <c r="F422" s="207" t="s">
        <v>390</v>
      </c>
      <c r="G422" s="209">
        <v>0.02</v>
      </c>
      <c r="H422" s="209">
        <v>1.25</v>
      </c>
      <c r="I422" s="254">
        <v>2.5000000000000001E-2</v>
      </c>
      <c r="J422" s="204"/>
      <c r="K422" s="207"/>
      <c r="L422" s="204"/>
      <c r="M422" s="207"/>
      <c r="N422" s="210"/>
      <c r="Z422" s="193"/>
      <c r="AA422" s="200"/>
      <c r="AD422" s="109" t="s">
        <v>389</v>
      </c>
      <c r="AF422" s="200"/>
      <c r="AI422" s="200"/>
      <c r="AJ422" s="200"/>
      <c r="AL422" s="200"/>
    </row>
    <row r="423" spans="1:38" s="108" customFormat="1" ht="12" customHeight="1">
      <c r="A423" s="205"/>
      <c r="B423" s="204"/>
      <c r="C423" s="1150" t="s">
        <v>391</v>
      </c>
      <c r="D423" s="1150"/>
      <c r="E423" s="1150"/>
      <c r="F423" s="212"/>
      <c r="G423" s="212"/>
      <c r="H423" s="212"/>
      <c r="I423" s="212"/>
      <c r="J423" s="213">
        <v>27.77</v>
      </c>
      <c r="K423" s="212"/>
      <c r="L423" s="213">
        <v>32.49</v>
      </c>
      <c r="M423" s="212"/>
      <c r="N423" s="214"/>
      <c r="Z423" s="193"/>
      <c r="AA423" s="200"/>
      <c r="AE423" s="109" t="s">
        <v>391</v>
      </c>
      <c r="AF423" s="200"/>
      <c r="AI423" s="200"/>
      <c r="AJ423" s="200"/>
      <c r="AL423" s="200"/>
    </row>
    <row r="424" spans="1:38" s="108" customFormat="1" ht="12">
      <c r="A424" s="205"/>
      <c r="B424" s="204"/>
      <c r="C424" s="1141" t="s">
        <v>392</v>
      </c>
      <c r="D424" s="1141"/>
      <c r="E424" s="1141"/>
      <c r="F424" s="207"/>
      <c r="G424" s="207"/>
      <c r="H424" s="207"/>
      <c r="I424" s="207"/>
      <c r="J424" s="204"/>
      <c r="K424" s="207"/>
      <c r="L424" s="208">
        <v>20.45</v>
      </c>
      <c r="M424" s="207"/>
      <c r="N424" s="210"/>
      <c r="Z424" s="193"/>
      <c r="AA424" s="200"/>
      <c r="AD424" s="109" t="s">
        <v>392</v>
      </c>
      <c r="AF424" s="200"/>
      <c r="AI424" s="200"/>
      <c r="AJ424" s="200"/>
      <c r="AL424" s="200"/>
    </row>
    <row r="425" spans="1:38" s="108" customFormat="1" ht="45" customHeight="1">
      <c r="A425" s="205"/>
      <c r="B425" s="204" t="s">
        <v>1671</v>
      </c>
      <c r="C425" s="1141" t="s">
        <v>1672</v>
      </c>
      <c r="D425" s="1141"/>
      <c r="E425" s="1141"/>
      <c r="F425" s="207" t="s">
        <v>395</v>
      </c>
      <c r="G425" s="215">
        <v>121</v>
      </c>
      <c r="H425" s="207"/>
      <c r="I425" s="215">
        <v>121</v>
      </c>
      <c r="J425" s="204"/>
      <c r="K425" s="207"/>
      <c r="L425" s="208">
        <v>24.74</v>
      </c>
      <c r="M425" s="207"/>
      <c r="N425" s="210"/>
      <c r="Z425" s="193"/>
      <c r="AA425" s="200"/>
      <c r="AD425" s="109" t="s">
        <v>1672</v>
      </c>
      <c r="AF425" s="200"/>
      <c r="AI425" s="200"/>
      <c r="AJ425" s="200"/>
      <c r="AL425" s="200"/>
    </row>
    <row r="426" spans="1:38" s="108" customFormat="1" ht="45" customHeight="1">
      <c r="A426" s="205"/>
      <c r="B426" s="204" t="s">
        <v>1673</v>
      </c>
      <c r="C426" s="1141" t="s">
        <v>1674</v>
      </c>
      <c r="D426" s="1141"/>
      <c r="E426" s="1141"/>
      <c r="F426" s="207" t="s">
        <v>395</v>
      </c>
      <c r="G426" s="215">
        <v>72</v>
      </c>
      <c r="H426" s="207"/>
      <c r="I426" s="215">
        <v>72</v>
      </c>
      <c r="J426" s="204"/>
      <c r="K426" s="207"/>
      <c r="L426" s="208">
        <v>14.72</v>
      </c>
      <c r="M426" s="207"/>
      <c r="N426" s="210"/>
      <c r="Z426" s="193"/>
      <c r="AA426" s="200"/>
      <c r="AD426" s="109" t="s">
        <v>1674</v>
      </c>
      <c r="AF426" s="200"/>
      <c r="AI426" s="200"/>
      <c r="AJ426" s="200"/>
      <c r="AL426" s="200"/>
    </row>
    <row r="427" spans="1:38" s="108" customFormat="1" ht="12" customHeight="1">
      <c r="A427" s="216"/>
      <c r="B427" s="217"/>
      <c r="C427" s="1145" t="s">
        <v>398</v>
      </c>
      <c r="D427" s="1145"/>
      <c r="E427" s="1145"/>
      <c r="F427" s="196"/>
      <c r="G427" s="196"/>
      <c r="H427" s="196"/>
      <c r="I427" s="196"/>
      <c r="J427" s="198"/>
      <c r="K427" s="196"/>
      <c r="L427" s="218">
        <v>71.95</v>
      </c>
      <c r="M427" s="212"/>
      <c r="N427" s="199"/>
      <c r="Z427" s="193"/>
      <c r="AA427" s="200"/>
      <c r="AF427" s="200" t="s">
        <v>398</v>
      </c>
      <c r="AI427" s="200"/>
      <c r="AJ427" s="200"/>
      <c r="AL427" s="200"/>
    </row>
    <row r="428" spans="1:38" s="108" customFormat="1" ht="22.5" customHeight="1">
      <c r="A428" s="194" t="s">
        <v>640</v>
      </c>
      <c r="B428" s="195" t="s">
        <v>3218</v>
      </c>
      <c r="C428" s="1145" t="s">
        <v>3219</v>
      </c>
      <c r="D428" s="1145"/>
      <c r="E428" s="1145"/>
      <c r="F428" s="196" t="s">
        <v>486</v>
      </c>
      <c r="G428" s="196"/>
      <c r="H428" s="196"/>
      <c r="I428" s="251">
        <v>1</v>
      </c>
      <c r="J428" s="222">
        <v>1022.87</v>
      </c>
      <c r="K428" s="196"/>
      <c r="L428" s="222">
        <v>1022.87</v>
      </c>
      <c r="M428" s="196"/>
      <c r="N428" s="199"/>
      <c r="Z428" s="193"/>
      <c r="AA428" s="200" t="s">
        <v>3219</v>
      </c>
      <c r="AF428" s="200"/>
      <c r="AI428" s="200"/>
      <c r="AJ428" s="200"/>
      <c r="AL428" s="200"/>
    </row>
    <row r="429" spans="1:38" s="108" customFormat="1" ht="12" customHeight="1">
      <c r="A429" s="216"/>
      <c r="B429" s="217"/>
      <c r="C429" s="1141" t="s">
        <v>409</v>
      </c>
      <c r="D429" s="1141"/>
      <c r="E429" s="1141"/>
      <c r="F429" s="1141"/>
      <c r="G429" s="1141"/>
      <c r="H429" s="1141"/>
      <c r="I429" s="1141"/>
      <c r="J429" s="1141"/>
      <c r="K429" s="1141"/>
      <c r="L429" s="1141"/>
      <c r="M429" s="1141"/>
      <c r="N429" s="1146"/>
      <c r="Z429" s="193"/>
      <c r="AA429" s="200"/>
      <c r="AF429" s="200"/>
      <c r="AG429" s="109" t="s">
        <v>409</v>
      </c>
      <c r="AI429" s="200"/>
      <c r="AJ429" s="200"/>
      <c r="AL429" s="200"/>
    </row>
    <row r="430" spans="1:38" s="108" customFormat="1" ht="12" customHeight="1">
      <c r="A430" s="216"/>
      <c r="B430" s="217"/>
      <c r="C430" s="1145" t="s">
        <v>398</v>
      </c>
      <c r="D430" s="1145"/>
      <c r="E430" s="1145"/>
      <c r="F430" s="196"/>
      <c r="G430" s="196"/>
      <c r="H430" s="196"/>
      <c r="I430" s="196"/>
      <c r="J430" s="198"/>
      <c r="K430" s="196"/>
      <c r="L430" s="222">
        <v>1022.87</v>
      </c>
      <c r="M430" s="212"/>
      <c r="N430" s="199"/>
      <c r="Z430" s="193"/>
      <c r="AA430" s="200"/>
      <c r="AF430" s="200" t="s">
        <v>398</v>
      </c>
      <c r="AI430" s="200"/>
      <c r="AJ430" s="200"/>
      <c r="AL430" s="200"/>
    </row>
    <row r="431" spans="1:38" s="108" customFormat="1" ht="22.5" customHeight="1">
      <c r="A431" s="194" t="s">
        <v>645</v>
      </c>
      <c r="B431" s="195" t="s">
        <v>3180</v>
      </c>
      <c r="C431" s="1145" t="s">
        <v>3181</v>
      </c>
      <c r="D431" s="1145"/>
      <c r="E431" s="1145"/>
      <c r="F431" s="196" t="s">
        <v>486</v>
      </c>
      <c r="G431" s="196"/>
      <c r="H431" s="196"/>
      <c r="I431" s="251">
        <v>1</v>
      </c>
      <c r="J431" s="198"/>
      <c r="K431" s="196"/>
      <c r="L431" s="198"/>
      <c r="M431" s="196"/>
      <c r="N431" s="199"/>
      <c r="Z431" s="193"/>
      <c r="AA431" s="200" t="s">
        <v>3181</v>
      </c>
      <c r="AF431" s="200"/>
      <c r="AI431" s="200"/>
      <c r="AJ431" s="200"/>
      <c r="AL431" s="200"/>
    </row>
    <row r="432" spans="1:38" s="108" customFormat="1" ht="33.75" customHeight="1">
      <c r="A432" s="203"/>
      <c r="B432" s="204" t="s">
        <v>385</v>
      </c>
      <c r="C432" s="1141" t="s">
        <v>386</v>
      </c>
      <c r="D432" s="1141"/>
      <c r="E432" s="1141"/>
      <c r="F432" s="1141"/>
      <c r="G432" s="1141"/>
      <c r="H432" s="1141"/>
      <c r="I432" s="1141"/>
      <c r="J432" s="1141"/>
      <c r="K432" s="1141"/>
      <c r="L432" s="1141"/>
      <c r="M432" s="1141"/>
      <c r="N432" s="1146"/>
      <c r="Z432" s="193"/>
      <c r="AA432" s="200"/>
      <c r="AB432" s="109" t="s">
        <v>386</v>
      </c>
      <c r="AF432" s="200"/>
      <c r="AI432" s="200"/>
      <c r="AJ432" s="200"/>
      <c r="AL432" s="200"/>
    </row>
    <row r="433" spans="1:38" s="108" customFormat="1" ht="12">
      <c r="A433" s="205"/>
      <c r="B433" s="206">
        <v>1</v>
      </c>
      <c r="C433" s="1141" t="s">
        <v>446</v>
      </c>
      <c r="D433" s="1141"/>
      <c r="E433" s="1141"/>
      <c r="F433" s="207"/>
      <c r="G433" s="207"/>
      <c r="H433" s="207"/>
      <c r="I433" s="207"/>
      <c r="J433" s="208">
        <v>51.18</v>
      </c>
      <c r="K433" s="209">
        <v>1.25</v>
      </c>
      <c r="L433" s="208">
        <v>63.98</v>
      </c>
      <c r="M433" s="207"/>
      <c r="N433" s="210"/>
      <c r="Z433" s="193"/>
      <c r="AA433" s="200"/>
      <c r="AC433" s="109" t="s">
        <v>446</v>
      </c>
      <c r="AF433" s="200"/>
      <c r="AI433" s="200"/>
      <c r="AJ433" s="200"/>
      <c r="AL433" s="200"/>
    </row>
    <row r="434" spans="1:38" s="108" customFormat="1" ht="12">
      <c r="A434" s="205"/>
      <c r="B434" s="206">
        <v>2</v>
      </c>
      <c r="C434" s="1141" t="s">
        <v>387</v>
      </c>
      <c r="D434" s="1141"/>
      <c r="E434" s="1141"/>
      <c r="F434" s="207"/>
      <c r="G434" s="207"/>
      <c r="H434" s="207"/>
      <c r="I434" s="207"/>
      <c r="J434" s="208">
        <v>6.49</v>
      </c>
      <c r="K434" s="209">
        <v>1.25</v>
      </c>
      <c r="L434" s="208">
        <v>8.11</v>
      </c>
      <c r="M434" s="207"/>
      <c r="N434" s="210"/>
      <c r="Z434" s="193"/>
      <c r="AA434" s="200"/>
      <c r="AC434" s="109" t="s">
        <v>387</v>
      </c>
      <c r="AF434" s="200"/>
      <c r="AI434" s="200"/>
      <c r="AJ434" s="200"/>
      <c r="AL434" s="200"/>
    </row>
    <row r="435" spans="1:38" s="108" customFormat="1" ht="12">
      <c r="A435" s="205"/>
      <c r="B435" s="206">
        <v>3</v>
      </c>
      <c r="C435" s="1141" t="s">
        <v>388</v>
      </c>
      <c r="D435" s="1141"/>
      <c r="E435" s="1141"/>
      <c r="F435" s="207"/>
      <c r="G435" s="207"/>
      <c r="H435" s="207"/>
      <c r="I435" s="207"/>
      <c r="J435" s="208">
        <v>0.26</v>
      </c>
      <c r="K435" s="209">
        <v>1.25</v>
      </c>
      <c r="L435" s="208">
        <v>0.33</v>
      </c>
      <c r="M435" s="207"/>
      <c r="N435" s="210"/>
      <c r="Z435" s="193"/>
      <c r="AA435" s="200"/>
      <c r="AC435" s="109" t="s">
        <v>388</v>
      </c>
      <c r="AF435" s="200"/>
      <c r="AI435" s="200"/>
      <c r="AJ435" s="200"/>
      <c r="AL435" s="200"/>
    </row>
    <row r="436" spans="1:38" s="108" customFormat="1" ht="12">
      <c r="A436" s="205"/>
      <c r="B436" s="206">
        <v>4</v>
      </c>
      <c r="C436" s="1141" t="s">
        <v>447</v>
      </c>
      <c r="D436" s="1141"/>
      <c r="E436" s="1141"/>
      <c r="F436" s="207"/>
      <c r="G436" s="207"/>
      <c r="H436" s="207"/>
      <c r="I436" s="207"/>
      <c r="J436" s="208">
        <v>14.1</v>
      </c>
      <c r="K436" s="207"/>
      <c r="L436" s="208">
        <v>14.1</v>
      </c>
      <c r="M436" s="207"/>
      <c r="N436" s="210"/>
      <c r="Z436" s="193"/>
      <c r="AA436" s="200"/>
      <c r="AC436" s="109" t="s">
        <v>447</v>
      </c>
      <c r="AF436" s="200"/>
      <c r="AI436" s="200"/>
      <c r="AJ436" s="200"/>
      <c r="AL436" s="200"/>
    </row>
    <row r="437" spans="1:38" s="108" customFormat="1" ht="12">
      <c r="A437" s="205"/>
      <c r="B437" s="204"/>
      <c r="C437" s="1141" t="s">
        <v>448</v>
      </c>
      <c r="D437" s="1141"/>
      <c r="E437" s="1141"/>
      <c r="F437" s="207" t="s">
        <v>390</v>
      </c>
      <c r="G437" s="215">
        <v>6</v>
      </c>
      <c r="H437" s="209">
        <v>1.25</v>
      </c>
      <c r="I437" s="248">
        <v>7.5</v>
      </c>
      <c r="J437" s="204"/>
      <c r="K437" s="207"/>
      <c r="L437" s="204"/>
      <c r="M437" s="207"/>
      <c r="N437" s="210"/>
      <c r="Z437" s="193"/>
      <c r="AA437" s="200"/>
      <c r="AD437" s="109" t="s">
        <v>448</v>
      </c>
      <c r="AF437" s="200"/>
      <c r="AI437" s="200"/>
      <c r="AJ437" s="200"/>
      <c r="AL437" s="200"/>
    </row>
    <row r="438" spans="1:38" s="108" customFormat="1" ht="12">
      <c r="A438" s="205"/>
      <c r="B438" s="204"/>
      <c r="C438" s="1141" t="s">
        <v>389</v>
      </c>
      <c r="D438" s="1141"/>
      <c r="E438" s="1141"/>
      <c r="F438" s="207" t="s">
        <v>390</v>
      </c>
      <c r="G438" s="209">
        <v>0.02</v>
      </c>
      <c r="H438" s="209">
        <v>1.25</v>
      </c>
      <c r="I438" s="254">
        <v>2.5000000000000001E-2</v>
      </c>
      <c r="J438" s="204"/>
      <c r="K438" s="207"/>
      <c r="L438" s="204"/>
      <c r="M438" s="207"/>
      <c r="N438" s="210"/>
      <c r="Z438" s="193"/>
      <c r="AA438" s="200"/>
      <c r="AD438" s="109" t="s">
        <v>389</v>
      </c>
      <c r="AF438" s="200"/>
      <c r="AI438" s="200"/>
      <c r="AJ438" s="200"/>
      <c r="AL438" s="200"/>
    </row>
    <row r="439" spans="1:38" s="108" customFormat="1" ht="12" customHeight="1">
      <c r="A439" s="205"/>
      <c r="B439" s="204"/>
      <c r="C439" s="1150" t="s">
        <v>391</v>
      </c>
      <c r="D439" s="1150"/>
      <c r="E439" s="1150"/>
      <c r="F439" s="212"/>
      <c r="G439" s="212"/>
      <c r="H439" s="212"/>
      <c r="I439" s="212"/>
      <c r="J439" s="213">
        <v>71.77</v>
      </c>
      <c r="K439" s="212"/>
      <c r="L439" s="213">
        <v>86.19</v>
      </c>
      <c r="M439" s="212"/>
      <c r="N439" s="214"/>
      <c r="Z439" s="193"/>
      <c r="AA439" s="200"/>
      <c r="AE439" s="109" t="s">
        <v>391</v>
      </c>
      <c r="AF439" s="200"/>
      <c r="AI439" s="200"/>
      <c r="AJ439" s="200"/>
      <c r="AL439" s="200"/>
    </row>
    <row r="440" spans="1:38" s="108" customFormat="1" ht="12">
      <c r="A440" s="205"/>
      <c r="B440" s="204"/>
      <c r="C440" s="1141" t="s">
        <v>392</v>
      </c>
      <c r="D440" s="1141"/>
      <c r="E440" s="1141"/>
      <c r="F440" s="207"/>
      <c r="G440" s="207"/>
      <c r="H440" s="207"/>
      <c r="I440" s="207"/>
      <c r="J440" s="204"/>
      <c r="K440" s="207"/>
      <c r="L440" s="208">
        <v>64.31</v>
      </c>
      <c r="M440" s="207"/>
      <c r="N440" s="210"/>
      <c r="Z440" s="193"/>
      <c r="AA440" s="200"/>
      <c r="AD440" s="109" t="s">
        <v>392</v>
      </c>
      <c r="AF440" s="200"/>
      <c r="AI440" s="200"/>
      <c r="AJ440" s="200"/>
      <c r="AL440" s="200"/>
    </row>
    <row r="441" spans="1:38" s="108" customFormat="1" ht="45" customHeight="1">
      <c r="A441" s="205"/>
      <c r="B441" s="204" t="s">
        <v>1671</v>
      </c>
      <c r="C441" s="1141" t="s">
        <v>1672</v>
      </c>
      <c r="D441" s="1141"/>
      <c r="E441" s="1141"/>
      <c r="F441" s="207" t="s">
        <v>395</v>
      </c>
      <c r="G441" s="215">
        <v>121</v>
      </c>
      <c r="H441" s="207"/>
      <c r="I441" s="215">
        <v>121</v>
      </c>
      <c r="J441" s="204"/>
      <c r="K441" s="207"/>
      <c r="L441" s="208">
        <v>77.819999999999993</v>
      </c>
      <c r="M441" s="207"/>
      <c r="N441" s="210"/>
      <c r="Z441" s="193"/>
      <c r="AA441" s="200"/>
      <c r="AD441" s="109" t="s">
        <v>1672</v>
      </c>
      <c r="AF441" s="200"/>
      <c r="AI441" s="200"/>
      <c r="AJ441" s="200"/>
      <c r="AL441" s="200"/>
    </row>
    <row r="442" spans="1:38" s="108" customFormat="1" ht="45" customHeight="1">
      <c r="A442" s="205"/>
      <c r="B442" s="204" t="s">
        <v>1673</v>
      </c>
      <c r="C442" s="1141" t="s">
        <v>1674</v>
      </c>
      <c r="D442" s="1141"/>
      <c r="E442" s="1141"/>
      <c r="F442" s="207" t="s">
        <v>395</v>
      </c>
      <c r="G442" s="215">
        <v>72</v>
      </c>
      <c r="H442" s="207"/>
      <c r="I442" s="215">
        <v>72</v>
      </c>
      <c r="J442" s="204"/>
      <c r="K442" s="207"/>
      <c r="L442" s="208">
        <v>46.3</v>
      </c>
      <c r="M442" s="207"/>
      <c r="N442" s="210"/>
      <c r="Z442" s="193"/>
      <c r="AA442" s="200"/>
      <c r="AD442" s="109" t="s">
        <v>1674</v>
      </c>
      <c r="AF442" s="200"/>
      <c r="AI442" s="200"/>
      <c r="AJ442" s="200"/>
      <c r="AL442" s="200"/>
    </row>
    <row r="443" spans="1:38" s="108" customFormat="1" ht="12" customHeight="1">
      <c r="A443" s="216"/>
      <c r="B443" s="217"/>
      <c r="C443" s="1145" t="s">
        <v>398</v>
      </c>
      <c r="D443" s="1145"/>
      <c r="E443" s="1145"/>
      <c r="F443" s="196"/>
      <c r="G443" s="196"/>
      <c r="H443" s="196"/>
      <c r="I443" s="196"/>
      <c r="J443" s="198"/>
      <c r="K443" s="196"/>
      <c r="L443" s="218">
        <v>210.31</v>
      </c>
      <c r="M443" s="212"/>
      <c r="N443" s="199"/>
      <c r="Z443" s="193"/>
      <c r="AA443" s="200"/>
      <c r="AF443" s="200" t="s">
        <v>398</v>
      </c>
      <c r="AI443" s="200"/>
      <c r="AJ443" s="200"/>
      <c r="AL443" s="200"/>
    </row>
    <row r="444" spans="1:38" s="108" customFormat="1" ht="56.25" customHeight="1">
      <c r="A444" s="194" t="s">
        <v>2201</v>
      </c>
      <c r="B444" s="195" t="s">
        <v>3183</v>
      </c>
      <c r="C444" s="1145" t="s">
        <v>3184</v>
      </c>
      <c r="D444" s="1145"/>
      <c r="E444" s="1145"/>
      <c r="F444" s="196" t="s">
        <v>486</v>
      </c>
      <c r="G444" s="196"/>
      <c r="H444" s="196"/>
      <c r="I444" s="251">
        <v>1</v>
      </c>
      <c r="J444" s="222">
        <v>5332.71</v>
      </c>
      <c r="K444" s="196"/>
      <c r="L444" s="222">
        <v>5332.71</v>
      </c>
      <c r="M444" s="196"/>
      <c r="N444" s="199"/>
      <c r="Z444" s="193"/>
      <c r="AA444" s="200" t="s">
        <v>3184</v>
      </c>
      <c r="AF444" s="200"/>
      <c r="AI444" s="200"/>
      <c r="AJ444" s="200"/>
      <c r="AL444" s="200"/>
    </row>
    <row r="445" spans="1:38" s="108" customFormat="1" ht="12" customHeight="1">
      <c r="A445" s="216"/>
      <c r="B445" s="217"/>
      <c r="C445" s="1141" t="s">
        <v>1043</v>
      </c>
      <c r="D445" s="1141"/>
      <c r="E445" s="1141"/>
      <c r="F445" s="1141"/>
      <c r="G445" s="1141"/>
      <c r="H445" s="1141"/>
      <c r="I445" s="1141"/>
      <c r="J445" s="1141"/>
      <c r="K445" s="1141"/>
      <c r="L445" s="1141"/>
      <c r="M445" s="1141"/>
      <c r="N445" s="1146"/>
      <c r="Z445" s="193"/>
      <c r="AA445" s="200"/>
      <c r="AF445" s="200"/>
      <c r="AG445" s="109" t="s">
        <v>1043</v>
      </c>
      <c r="AI445" s="200"/>
      <c r="AJ445" s="200"/>
      <c r="AL445" s="200"/>
    </row>
    <row r="446" spans="1:38" s="108" customFormat="1" ht="12" customHeight="1">
      <c r="A446" s="216"/>
      <c r="B446" s="217"/>
      <c r="C446" s="1145" t="s">
        <v>398</v>
      </c>
      <c r="D446" s="1145"/>
      <c r="E446" s="1145"/>
      <c r="F446" s="196"/>
      <c r="G446" s="196"/>
      <c r="H446" s="196"/>
      <c r="I446" s="196"/>
      <c r="J446" s="198"/>
      <c r="K446" s="196"/>
      <c r="L446" s="222">
        <v>5332.71</v>
      </c>
      <c r="M446" s="212"/>
      <c r="N446" s="199"/>
      <c r="Z446" s="193"/>
      <c r="AA446" s="200"/>
      <c r="AF446" s="200" t="s">
        <v>398</v>
      </c>
      <c r="AI446" s="200"/>
      <c r="AJ446" s="200"/>
      <c r="AL446" s="200"/>
    </row>
    <row r="447" spans="1:38" s="108" customFormat="1" ht="33.75" customHeight="1">
      <c r="A447" s="194" t="s">
        <v>656</v>
      </c>
      <c r="B447" s="195" t="s">
        <v>3185</v>
      </c>
      <c r="C447" s="1145" t="s">
        <v>3186</v>
      </c>
      <c r="D447" s="1145"/>
      <c r="E447" s="1145"/>
      <c r="F447" s="196" t="s">
        <v>486</v>
      </c>
      <c r="G447" s="196"/>
      <c r="H447" s="196"/>
      <c r="I447" s="251">
        <v>2</v>
      </c>
      <c r="J447" s="218">
        <v>135.78</v>
      </c>
      <c r="K447" s="196"/>
      <c r="L447" s="218">
        <v>271.56</v>
      </c>
      <c r="M447" s="196"/>
      <c r="N447" s="199"/>
      <c r="Z447" s="193"/>
      <c r="AA447" s="200" t="s">
        <v>3186</v>
      </c>
      <c r="AF447" s="200"/>
      <c r="AI447" s="200"/>
      <c r="AJ447" s="200"/>
      <c r="AL447" s="200"/>
    </row>
    <row r="448" spans="1:38" s="108" customFormat="1" ht="12" customHeight="1">
      <c r="A448" s="216"/>
      <c r="B448" s="217"/>
      <c r="C448" s="1141" t="s">
        <v>409</v>
      </c>
      <c r="D448" s="1141"/>
      <c r="E448" s="1141"/>
      <c r="F448" s="1141"/>
      <c r="G448" s="1141"/>
      <c r="H448" s="1141"/>
      <c r="I448" s="1141"/>
      <c r="J448" s="1141"/>
      <c r="K448" s="1141"/>
      <c r="L448" s="1141"/>
      <c r="M448" s="1141"/>
      <c r="N448" s="1146"/>
      <c r="Z448" s="193"/>
      <c r="AA448" s="200"/>
      <c r="AF448" s="200"/>
      <c r="AG448" s="109" t="s">
        <v>409</v>
      </c>
      <c r="AI448" s="200"/>
      <c r="AJ448" s="200"/>
      <c r="AL448" s="200"/>
    </row>
    <row r="449" spans="1:38" s="108" customFormat="1" ht="12" customHeight="1">
      <c r="A449" s="216"/>
      <c r="B449" s="217"/>
      <c r="C449" s="1145" t="s">
        <v>398</v>
      </c>
      <c r="D449" s="1145"/>
      <c r="E449" s="1145"/>
      <c r="F449" s="196"/>
      <c r="G449" s="196"/>
      <c r="H449" s="196"/>
      <c r="I449" s="196"/>
      <c r="J449" s="198"/>
      <c r="K449" s="196"/>
      <c r="L449" s="218">
        <v>271.56</v>
      </c>
      <c r="M449" s="212"/>
      <c r="N449" s="199"/>
      <c r="Z449" s="193"/>
      <c r="AA449" s="200"/>
      <c r="AF449" s="200" t="s">
        <v>398</v>
      </c>
      <c r="AI449" s="200"/>
      <c r="AJ449" s="200"/>
      <c r="AL449" s="200"/>
    </row>
    <row r="450" spans="1:38" s="108" customFormat="1" ht="45" customHeight="1">
      <c r="A450" s="194" t="s">
        <v>664</v>
      </c>
      <c r="B450" s="195" t="s">
        <v>3187</v>
      </c>
      <c r="C450" s="1145" t="s">
        <v>3188</v>
      </c>
      <c r="D450" s="1145"/>
      <c r="E450" s="1145"/>
      <c r="F450" s="196" t="s">
        <v>486</v>
      </c>
      <c r="G450" s="196"/>
      <c r="H450" s="196"/>
      <c r="I450" s="251">
        <v>1</v>
      </c>
      <c r="J450" s="198"/>
      <c r="K450" s="196"/>
      <c r="L450" s="198"/>
      <c r="M450" s="196"/>
      <c r="N450" s="199"/>
      <c r="Z450" s="193"/>
      <c r="AA450" s="200" t="s">
        <v>3188</v>
      </c>
      <c r="AF450" s="200"/>
      <c r="AI450" s="200"/>
      <c r="AJ450" s="200"/>
      <c r="AL450" s="200"/>
    </row>
    <row r="451" spans="1:38" s="108" customFormat="1" ht="33.75" customHeight="1">
      <c r="A451" s="203"/>
      <c r="B451" s="204" t="s">
        <v>385</v>
      </c>
      <c r="C451" s="1141" t="s">
        <v>386</v>
      </c>
      <c r="D451" s="1141"/>
      <c r="E451" s="1141"/>
      <c r="F451" s="1141"/>
      <c r="G451" s="1141"/>
      <c r="H451" s="1141"/>
      <c r="I451" s="1141"/>
      <c r="J451" s="1141"/>
      <c r="K451" s="1141"/>
      <c r="L451" s="1141"/>
      <c r="M451" s="1141"/>
      <c r="N451" s="1146"/>
      <c r="Z451" s="193"/>
      <c r="AA451" s="200"/>
      <c r="AB451" s="109" t="s">
        <v>386</v>
      </c>
      <c r="AF451" s="200"/>
      <c r="AI451" s="200"/>
      <c r="AJ451" s="200"/>
      <c r="AL451" s="200"/>
    </row>
    <row r="452" spans="1:38" s="108" customFormat="1" ht="12">
      <c r="A452" s="205"/>
      <c r="B452" s="206">
        <v>1</v>
      </c>
      <c r="C452" s="1141" t="s">
        <v>446</v>
      </c>
      <c r="D452" s="1141"/>
      <c r="E452" s="1141"/>
      <c r="F452" s="207"/>
      <c r="G452" s="207"/>
      <c r="H452" s="207"/>
      <c r="I452" s="207"/>
      <c r="J452" s="208">
        <v>14.35</v>
      </c>
      <c r="K452" s="209">
        <v>1.25</v>
      </c>
      <c r="L452" s="208">
        <v>17.940000000000001</v>
      </c>
      <c r="M452" s="207"/>
      <c r="N452" s="210"/>
      <c r="Z452" s="193"/>
      <c r="AA452" s="200"/>
      <c r="AC452" s="109" t="s">
        <v>446</v>
      </c>
      <c r="AF452" s="200"/>
      <c r="AI452" s="200"/>
      <c r="AJ452" s="200"/>
      <c r="AL452" s="200"/>
    </row>
    <row r="453" spans="1:38" s="108" customFormat="1" ht="12">
      <c r="A453" s="205"/>
      <c r="B453" s="206">
        <v>2</v>
      </c>
      <c r="C453" s="1141" t="s">
        <v>387</v>
      </c>
      <c r="D453" s="1141"/>
      <c r="E453" s="1141"/>
      <c r="F453" s="207"/>
      <c r="G453" s="207"/>
      <c r="H453" s="207"/>
      <c r="I453" s="207"/>
      <c r="J453" s="208">
        <v>1.91</v>
      </c>
      <c r="K453" s="209">
        <v>1.25</v>
      </c>
      <c r="L453" s="208">
        <v>2.39</v>
      </c>
      <c r="M453" s="207"/>
      <c r="N453" s="210"/>
      <c r="Z453" s="193"/>
      <c r="AA453" s="200"/>
      <c r="AC453" s="109" t="s">
        <v>387</v>
      </c>
      <c r="AF453" s="200"/>
      <c r="AI453" s="200"/>
      <c r="AJ453" s="200"/>
      <c r="AL453" s="200"/>
    </row>
    <row r="454" spans="1:38" s="108" customFormat="1" ht="12">
      <c r="A454" s="205"/>
      <c r="B454" s="206">
        <v>3</v>
      </c>
      <c r="C454" s="1141" t="s">
        <v>388</v>
      </c>
      <c r="D454" s="1141"/>
      <c r="E454" s="1141"/>
      <c r="F454" s="207"/>
      <c r="G454" s="207"/>
      <c r="H454" s="207"/>
      <c r="I454" s="207"/>
      <c r="J454" s="208">
        <v>0.12</v>
      </c>
      <c r="K454" s="209">
        <v>1.25</v>
      </c>
      <c r="L454" s="208">
        <v>0.15</v>
      </c>
      <c r="M454" s="207"/>
      <c r="N454" s="210"/>
      <c r="Z454" s="193"/>
      <c r="AA454" s="200"/>
      <c r="AC454" s="109" t="s">
        <v>388</v>
      </c>
      <c r="AF454" s="200"/>
      <c r="AI454" s="200"/>
      <c r="AJ454" s="200"/>
      <c r="AL454" s="200"/>
    </row>
    <row r="455" spans="1:38" s="108" customFormat="1" ht="12">
      <c r="A455" s="205"/>
      <c r="B455" s="206">
        <v>4</v>
      </c>
      <c r="C455" s="1141" t="s">
        <v>447</v>
      </c>
      <c r="D455" s="1141"/>
      <c r="E455" s="1141"/>
      <c r="F455" s="207"/>
      <c r="G455" s="207"/>
      <c r="H455" s="207"/>
      <c r="I455" s="207"/>
      <c r="J455" s="208">
        <v>10.1</v>
      </c>
      <c r="K455" s="207"/>
      <c r="L455" s="208">
        <v>10.1</v>
      </c>
      <c r="M455" s="207"/>
      <c r="N455" s="210"/>
      <c r="Z455" s="193"/>
      <c r="AA455" s="200"/>
      <c r="AC455" s="109" t="s">
        <v>447</v>
      </c>
      <c r="AF455" s="200"/>
      <c r="AI455" s="200"/>
      <c r="AJ455" s="200"/>
      <c r="AL455" s="200"/>
    </row>
    <row r="456" spans="1:38" s="108" customFormat="1" ht="12">
      <c r="A456" s="205"/>
      <c r="B456" s="204"/>
      <c r="C456" s="1141" t="s">
        <v>448</v>
      </c>
      <c r="D456" s="1141"/>
      <c r="E456" s="1141"/>
      <c r="F456" s="207" t="s">
        <v>390</v>
      </c>
      <c r="G456" s="248">
        <v>1.6</v>
      </c>
      <c r="H456" s="209">
        <v>1.25</v>
      </c>
      <c r="I456" s="215">
        <v>2</v>
      </c>
      <c r="J456" s="204"/>
      <c r="K456" s="207"/>
      <c r="L456" s="204"/>
      <c r="M456" s="207"/>
      <c r="N456" s="210"/>
      <c r="Z456" s="193"/>
      <c r="AA456" s="200"/>
      <c r="AD456" s="109" t="s">
        <v>448</v>
      </c>
      <c r="AF456" s="200"/>
      <c r="AI456" s="200"/>
      <c r="AJ456" s="200"/>
      <c r="AL456" s="200"/>
    </row>
    <row r="457" spans="1:38" s="108" customFormat="1" ht="12">
      <c r="A457" s="205"/>
      <c r="B457" s="204"/>
      <c r="C457" s="1141" t="s">
        <v>389</v>
      </c>
      <c r="D457" s="1141"/>
      <c r="E457" s="1141"/>
      <c r="F457" s="207" t="s">
        <v>390</v>
      </c>
      <c r="G457" s="209">
        <v>0.01</v>
      </c>
      <c r="H457" s="209">
        <v>1.25</v>
      </c>
      <c r="I457" s="250">
        <v>1.2500000000000001E-2</v>
      </c>
      <c r="J457" s="204"/>
      <c r="K457" s="207"/>
      <c r="L457" s="204"/>
      <c r="M457" s="207"/>
      <c r="N457" s="210"/>
      <c r="Z457" s="193"/>
      <c r="AA457" s="200"/>
      <c r="AD457" s="109" t="s">
        <v>389</v>
      </c>
      <c r="AF457" s="200"/>
      <c r="AI457" s="200"/>
      <c r="AJ457" s="200"/>
      <c r="AL457" s="200"/>
    </row>
    <row r="458" spans="1:38" s="108" customFormat="1" ht="12" customHeight="1">
      <c r="A458" s="205"/>
      <c r="B458" s="204"/>
      <c r="C458" s="1150" t="s">
        <v>391</v>
      </c>
      <c r="D458" s="1150"/>
      <c r="E458" s="1150"/>
      <c r="F458" s="212"/>
      <c r="G458" s="212"/>
      <c r="H458" s="212"/>
      <c r="I458" s="212"/>
      <c r="J458" s="213">
        <v>26.36</v>
      </c>
      <c r="K458" s="212"/>
      <c r="L458" s="213">
        <v>30.43</v>
      </c>
      <c r="M458" s="212"/>
      <c r="N458" s="214"/>
      <c r="Z458" s="193"/>
      <c r="AA458" s="200"/>
      <c r="AE458" s="109" t="s">
        <v>391</v>
      </c>
      <c r="AF458" s="200"/>
      <c r="AI458" s="200"/>
      <c r="AJ458" s="200"/>
      <c r="AL458" s="200"/>
    </row>
    <row r="459" spans="1:38" s="108" customFormat="1" ht="12">
      <c r="A459" s="205"/>
      <c r="B459" s="204"/>
      <c r="C459" s="1141" t="s">
        <v>392</v>
      </c>
      <c r="D459" s="1141"/>
      <c r="E459" s="1141"/>
      <c r="F459" s="207"/>
      <c r="G459" s="207"/>
      <c r="H459" s="207"/>
      <c r="I459" s="207"/>
      <c r="J459" s="204"/>
      <c r="K459" s="207"/>
      <c r="L459" s="208">
        <v>18.09</v>
      </c>
      <c r="M459" s="207"/>
      <c r="N459" s="210"/>
      <c r="Z459" s="193"/>
      <c r="AA459" s="200"/>
      <c r="AD459" s="109" t="s">
        <v>392</v>
      </c>
      <c r="AF459" s="200"/>
      <c r="AI459" s="200"/>
      <c r="AJ459" s="200"/>
      <c r="AL459" s="200"/>
    </row>
    <row r="460" spans="1:38" s="108" customFormat="1" ht="45" customHeight="1">
      <c r="A460" s="205"/>
      <c r="B460" s="204" t="s">
        <v>1671</v>
      </c>
      <c r="C460" s="1141" t="s">
        <v>1672</v>
      </c>
      <c r="D460" s="1141"/>
      <c r="E460" s="1141"/>
      <c r="F460" s="207" t="s">
        <v>395</v>
      </c>
      <c r="G460" s="215">
        <v>121</v>
      </c>
      <c r="H460" s="207"/>
      <c r="I460" s="215">
        <v>121</v>
      </c>
      <c r="J460" s="204"/>
      <c r="K460" s="207"/>
      <c r="L460" s="208">
        <v>21.89</v>
      </c>
      <c r="M460" s="207"/>
      <c r="N460" s="210"/>
      <c r="Z460" s="193"/>
      <c r="AA460" s="200"/>
      <c r="AD460" s="109" t="s">
        <v>1672</v>
      </c>
      <c r="AF460" s="200"/>
      <c r="AI460" s="200"/>
      <c r="AJ460" s="200"/>
      <c r="AL460" s="200"/>
    </row>
    <row r="461" spans="1:38" s="108" customFormat="1" ht="45" customHeight="1">
      <c r="A461" s="205"/>
      <c r="B461" s="204" t="s">
        <v>1673</v>
      </c>
      <c r="C461" s="1141" t="s">
        <v>1674</v>
      </c>
      <c r="D461" s="1141"/>
      <c r="E461" s="1141"/>
      <c r="F461" s="207" t="s">
        <v>395</v>
      </c>
      <c r="G461" s="215">
        <v>72</v>
      </c>
      <c r="H461" s="207"/>
      <c r="I461" s="215">
        <v>72</v>
      </c>
      <c r="J461" s="204"/>
      <c r="K461" s="207"/>
      <c r="L461" s="208">
        <v>13.02</v>
      </c>
      <c r="M461" s="207"/>
      <c r="N461" s="210"/>
      <c r="Z461" s="193"/>
      <c r="AA461" s="200"/>
      <c r="AD461" s="109" t="s">
        <v>1674</v>
      </c>
      <c r="AF461" s="200"/>
      <c r="AI461" s="200"/>
      <c r="AJ461" s="200"/>
      <c r="AL461" s="200"/>
    </row>
    <row r="462" spans="1:38" s="108" customFormat="1" ht="12" customHeight="1">
      <c r="A462" s="216"/>
      <c r="B462" s="217"/>
      <c r="C462" s="1145" t="s">
        <v>398</v>
      </c>
      <c r="D462" s="1145"/>
      <c r="E462" s="1145"/>
      <c r="F462" s="196"/>
      <c r="G462" s="196"/>
      <c r="H462" s="196"/>
      <c r="I462" s="196"/>
      <c r="J462" s="198"/>
      <c r="K462" s="196"/>
      <c r="L462" s="218">
        <v>65.34</v>
      </c>
      <c r="M462" s="212"/>
      <c r="N462" s="199"/>
      <c r="Z462" s="193"/>
      <c r="AA462" s="200"/>
      <c r="AF462" s="200" t="s">
        <v>398</v>
      </c>
      <c r="AI462" s="200"/>
      <c r="AJ462" s="200"/>
      <c r="AL462" s="200"/>
    </row>
    <row r="463" spans="1:38" s="108" customFormat="1" ht="33.75" customHeight="1">
      <c r="A463" s="194" t="s">
        <v>670</v>
      </c>
      <c r="B463" s="195" t="s">
        <v>3189</v>
      </c>
      <c r="C463" s="1145" t="s">
        <v>3190</v>
      </c>
      <c r="D463" s="1145"/>
      <c r="E463" s="1145"/>
      <c r="F463" s="196" t="s">
        <v>486</v>
      </c>
      <c r="G463" s="196"/>
      <c r="H463" s="196"/>
      <c r="I463" s="251">
        <v>1</v>
      </c>
      <c r="J463" s="218">
        <v>561.9</v>
      </c>
      <c r="K463" s="196"/>
      <c r="L463" s="218">
        <v>561.9</v>
      </c>
      <c r="M463" s="196"/>
      <c r="N463" s="199"/>
      <c r="Z463" s="193"/>
      <c r="AA463" s="200" t="s">
        <v>3190</v>
      </c>
      <c r="AF463" s="200"/>
      <c r="AI463" s="200"/>
      <c r="AJ463" s="200"/>
      <c r="AL463" s="200"/>
    </row>
    <row r="464" spans="1:38" s="108" customFormat="1" ht="12" customHeight="1">
      <c r="A464" s="216"/>
      <c r="B464" s="217"/>
      <c r="C464" s="1141" t="s">
        <v>409</v>
      </c>
      <c r="D464" s="1141"/>
      <c r="E464" s="1141"/>
      <c r="F464" s="1141"/>
      <c r="G464" s="1141"/>
      <c r="H464" s="1141"/>
      <c r="I464" s="1141"/>
      <c r="J464" s="1141"/>
      <c r="K464" s="1141"/>
      <c r="L464" s="1141"/>
      <c r="M464" s="1141"/>
      <c r="N464" s="1146"/>
      <c r="Z464" s="193"/>
      <c r="AA464" s="200"/>
      <c r="AF464" s="200"/>
      <c r="AG464" s="109" t="s">
        <v>409</v>
      </c>
      <c r="AI464" s="200"/>
      <c r="AJ464" s="200"/>
      <c r="AL464" s="200"/>
    </row>
    <row r="465" spans="1:38" s="108" customFormat="1" ht="12" customHeight="1">
      <c r="A465" s="216"/>
      <c r="B465" s="217"/>
      <c r="C465" s="1145" t="s">
        <v>398</v>
      </c>
      <c r="D465" s="1145"/>
      <c r="E465" s="1145"/>
      <c r="F465" s="196"/>
      <c r="G465" s="196"/>
      <c r="H465" s="196"/>
      <c r="I465" s="196"/>
      <c r="J465" s="198"/>
      <c r="K465" s="196"/>
      <c r="L465" s="218">
        <v>561.9</v>
      </c>
      <c r="M465" s="212"/>
      <c r="N465" s="199"/>
      <c r="Z465" s="193"/>
      <c r="AA465" s="200"/>
      <c r="AF465" s="200" t="s">
        <v>398</v>
      </c>
      <c r="AI465" s="200"/>
      <c r="AJ465" s="200"/>
      <c r="AL465" s="200"/>
    </row>
    <row r="466" spans="1:38" s="108" customFormat="1" ht="33.75" customHeight="1">
      <c r="A466" s="194" t="s">
        <v>2210</v>
      </c>
      <c r="B466" s="195" t="s">
        <v>3192</v>
      </c>
      <c r="C466" s="1145" t="s">
        <v>3193</v>
      </c>
      <c r="D466" s="1145"/>
      <c r="E466" s="1145"/>
      <c r="F466" s="196" t="s">
        <v>486</v>
      </c>
      <c r="G466" s="196"/>
      <c r="H466" s="196"/>
      <c r="I466" s="251">
        <v>1</v>
      </c>
      <c r="J466" s="222">
        <v>1510.9</v>
      </c>
      <c r="K466" s="196"/>
      <c r="L466" s="222">
        <v>1510.9</v>
      </c>
      <c r="M466" s="196"/>
      <c r="N466" s="199"/>
      <c r="Z466" s="193"/>
      <c r="AA466" s="200" t="s">
        <v>3193</v>
      </c>
      <c r="AF466" s="200"/>
      <c r="AI466" s="200"/>
      <c r="AJ466" s="200"/>
      <c r="AL466" s="200"/>
    </row>
    <row r="467" spans="1:38" s="108" customFormat="1" ht="12" customHeight="1">
      <c r="A467" s="216"/>
      <c r="B467" s="217"/>
      <c r="C467" s="1141" t="s">
        <v>1043</v>
      </c>
      <c r="D467" s="1141"/>
      <c r="E467" s="1141"/>
      <c r="F467" s="1141"/>
      <c r="G467" s="1141"/>
      <c r="H467" s="1141"/>
      <c r="I467" s="1141"/>
      <c r="J467" s="1141"/>
      <c r="K467" s="1141"/>
      <c r="L467" s="1141"/>
      <c r="M467" s="1141"/>
      <c r="N467" s="1146"/>
      <c r="Z467" s="193"/>
      <c r="AA467" s="200"/>
      <c r="AF467" s="200"/>
      <c r="AG467" s="109" t="s">
        <v>1043</v>
      </c>
      <c r="AI467" s="200"/>
      <c r="AJ467" s="200"/>
      <c r="AL467" s="200"/>
    </row>
    <row r="468" spans="1:38" s="108" customFormat="1" ht="12" customHeight="1">
      <c r="A468" s="216"/>
      <c r="B468" s="217"/>
      <c r="C468" s="1145" t="s">
        <v>398</v>
      </c>
      <c r="D468" s="1145"/>
      <c r="E468" s="1145"/>
      <c r="F468" s="196"/>
      <c r="G468" s="196"/>
      <c r="H468" s="196"/>
      <c r="I468" s="196"/>
      <c r="J468" s="198"/>
      <c r="K468" s="196"/>
      <c r="L468" s="222">
        <v>1510.9</v>
      </c>
      <c r="M468" s="212"/>
      <c r="N468" s="199"/>
      <c r="Z468" s="193"/>
      <c r="AA468" s="200"/>
      <c r="AF468" s="200" t="s">
        <v>398</v>
      </c>
      <c r="AI468" s="200"/>
      <c r="AJ468" s="200"/>
      <c r="AL468" s="200"/>
    </row>
    <row r="469" spans="1:38" s="108" customFormat="1" ht="12" customHeight="1">
      <c r="A469" s="1147" t="s">
        <v>3194</v>
      </c>
      <c r="B469" s="1148"/>
      <c r="C469" s="1148"/>
      <c r="D469" s="1148"/>
      <c r="E469" s="1148"/>
      <c r="F469" s="1148"/>
      <c r="G469" s="1148"/>
      <c r="H469" s="1148"/>
      <c r="I469" s="1148"/>
      <c r="J469" s="1148"/>
      <c r="K469" s="1148"/>
      <c r="L469" s="1148"/>
      <c r="M469" s="1148"/>
      <c r="N469" s="1149"/>
      <c r="Z469" s="193"/>
      <c r="AA469" s="200"/>
      <c r="AF469" s="200"/>
      <c r="AI469" s="200" t="s">
        <v>3194</v>
      </c>
      <c r="AJ469" s="200"/>
      <c r="AL469" s="200"/>
    </row>
    <row r="470" spans="1:38" s="108" customFormat="1" ht="33.75" customHeight="1">
      <c r="A470" s="194" t="s">
        <v>678</v>
      </c>
      <c r="B470" s="195" t="s">
        <v>989</v>
      </c>
      <c r="C470" s="1145" t="s">
        <v>1007</v>
      </c>
      <c r="D470" s="1145"/>
      <c r="E470" s="1145"/>
      <c r="F470" s="196" t="s">
        <v>486</v>
      </c>
      <c r="G470" s="196"/>
      <c r="H470" s="196"/>
      <c r="I470" s="251">
        <v>1</v>
      </c>
      <c r="J470" s="198"/>
      <c r="K470" s="196"/>
      <c r="L470" s="198"/>
      <c r="M470" s="196"/>
      <c r="N470" s="199"/>
      <c r="Z470" s="193"/>
      <c r="AA470" s="200" t="s">
        <v>1007</v>
      </c>
      <c r="AF470" s="200"/>
      <c r="AI470" s="200"/>
      <c r="AJ470" s="200"/>
      <c r="AL470" s="200"/>
    </row>
    <row r="471" spans="1:38" s="108" customFormat="1" ht="12">
      <c r="A471" s="205"/>
      <c r="B471" s="206">
        <v>1</v>
      </c>
      <c r="C471" s="1141" t="s">
        <v>446</v>
      </c>
      <c r="D471" s="1141"/>
      <c r="E471" s="1141"/>
      <c r="F471" s="207"/>
      <c r="G471" s="207"/>
      <c r="H471" s="207"/>
      <c r="I471" s="207"/>
      <c r="J471" s="208">
        <v>5.16</v>
      </c>
      <c r="K471" s="207"/>
      <c r="L471" s="208">
        <v>5.16</v>
      </c>
      <c r="M471" s="207"/>
      <c r="N471" s="210"/>
      <c r="Z471" s="193"/>
      <c r="AA471" s="200"/>
      <c r="AC471" s="109" t="s">
        <v>446</v>
      </c>
      <c r="AF471" s="200"/>
      <c r="AI471" s="200"/>
      <c r="AJ471" s="200"/>
      <c r="AL471" s="200"/>
    </row>
    <row r="472" spans="1:38" s="108" customFormat="1" ht="12">
      <c r="A472" s="205"/>
      <c r="B472" s="206">
        <v>4</v>
      </c>
      <c r="C472" s="1141" t="s">
        <v>447</v>
      </c>
      <c r="D472" s="1141"/>
      <c r="E472" s="1141"/>
      <c r="F472" s="207"/>
      <c r="G472" s="207"/>
      <c r="H472" s="207"/>
      <c r="I472" s="207"/>
      <c r="J472" s="208">
        <v>1.0900000000000001</v>
      </c>
      <c r="K472" s="207"/>
      <c r="L472" s="208">
        <v>1.0900000000000001</v>
      </c>
      <c r="M472" s="207"/>
      <c r="N472" s="210"/>
      <c r="Z472" s="193"/>
      <c r="AA472" s="200"/>
      <c r="AC472" s="109" t="s">
        <v>447</v>
      </c>
      <c r="AF472" s="200"/>
      <c r="AI472" s="200"/>
      <c r="AJ472" s="200"/>
      <c r="AL472" s="200"/>
    </row>
    <row r="473" spans="1:38" s="108" customFormat="1" ht="12">
      <c r="A473" s="205"/>
      <c r="B473" s="204"/>
      <c r="C473" s="1141" t="s">
        <v>448</v>
      </c>
      <c r="D473" s="1141"/>
      <c r="E473" s="1141"/>
      <c r="F473" s="207" t="s">
        <v>390</v>
      </c>
      <c r="G473" s="209">
        <v>0.52</v>
      </c>
      <c r="H473" s="207"/>
      <c r="I473" s="209">
        <v>0.52</v>
      </c>
      <c r="J473" s="204"/>
      <c r="K473" s="207"/>
      <c r="L473" s="204"/>
      <c r="M473" s="207"/>
      <c r="N473" s="210"/>
      <c r="Z473" s="193"/>
      <c r="AA473" s="200"/>
      <c r="AD473" s="109" t="s">
        <v>448</v>
      </c>
      <c r="AF473" s="200"/>
      <c r="AI473" s="200"/>
      <c r="AJ473" s="200"/>
      <c r="AL473" s="200"/>
    </row>
    <row r="474" spans="1:38" s="108" customFormat="1" ht="12" customHeight="1">
      <c r="A474" s="205"/>
      <c r="B474" s="204"/>
      <c r="C474" s="1150" t="s">
        <v>391</v>
      </c>
      <c r="D474" s="1150"/>
      <c r="E474" s="1150"/>
      <c r="F474" s="212"/>
      <c r="G474" s="212"/>
      <c r="H474" s="212"/>
      <c r="I474" s="212"/>
      <c r="J474" s="213">
        <v>6.25</v>
      </c>
      <c r="K474" s="212"/>
      <c r="L474" s="213">
        <v>6.25</v>
      </c>
      <c r="M474" s="212"/>
      <c r="N474" s="214"/>
      <c r="Z474" s="193"/>
      <c r="AA474" s="200"/>
      <c r="AE474" s="109" t="s">
        <v>391</v>
      </c>
      <c r="AF474" s="200"/>
      <c r="AI474" s="200"/>
      <c r="AJ474" s="200"/>
      <c r="AL474" s="200"/>
    </row>
    <row r="475" spans="1:38" s="108" customFormat="1" ht="12">
      <c r="A475" s="205"/>
      <c r="B475" s="204"/>
      <c r="C475" s="1141" t="s">
        <v>392</v>
      </c>
      <c r="D475" s="1141"/>
      <c r="E475" s="1141"/>
      <c r="F475" s="207"/>
      <c r="G475" s="207"/>
      <c r="H475" s="207"/>
      <c r="I475" s="207"/>
      <c r="J475" s="204"/>
      <c r="K475" s="207"/>
      <c r="L475" s="208">
        <v>5.16</v>
      </c>
      <c r="M475" s="207"/>
      <c r="N475" s="210"/>
      <c r="Z475" s="193"/>
      <c r="AA475" s="200"/>
      <c r="AD475" s="109" t="s">
        <v>392</v>
      </c>
      <c r="AF475" s="200"/>
      <c r="AI475" s="200"/>
      <c r="AJ475" s="200"/>
      <c r="AL475" s="200"/>
    </row>
    <row r="476" spans="1:38" s="108" customFormat="1" ht="22.5" customHeight="1">
      <c r="A476" s="205"/>
      <c r="B476" s="204" t="s">
        <v>916</v>
      </c>
      <c r="C476" s="1141" t="s">
        <v>917</v>
      </c>
      <c r="D476" s="1141"/>
      <c r="E476" s="1141"/>
      <c r="F476" s="207" t="s">
        <v>395</v>
      </c>
      <c r="G476" s="215">
        <v>90</v>
      </c>
      <c r="H476" s="207"/>
      <c r="I476" s="215">
        <v>90</v>
      </c>
      <c r="J476" s="204"/>
      <c r="K476" s="207"/>
      <c r="L476" s="208">
        <v>4.6399999999999997</v>
      </c>
      <c r="M476" s="207"/>
      <c r="N476" s="210"/>
      <c r="Z476" s="193"/>
      <c r="AA476" s="200"/>
      <c r="AD476" s="109" t="s">
        <v>917</v>
      </c>
      <c r="AF476" s="200"/>
      <c r="AI476" s="200"/>
      <c r="AJ476" s="200"/>
      <c r="AL476" s="200"/>
    </row>
    <row r="477" spans="1:38" s="108" customFormat="1" ht="22.5" customHeight="1">
      <c r="A477" s="205"/>
      <c r="B477" s="204" t="s">
        <v>918</v>
      </c>
      <c r="C477" s="1141" t="s">
        <v>919</v>
      </c>
      <c r="D477" s="1141"/>
      <c r="E477" s="1141"/>
      <c r="F477" s="207" t="s">
        <v>395</v>
      </c>
      <c r="G477" s="215">
        <v>46</v>
      </c>
      <c r="H477" s="207"/>
      <c r="I477" s="215">
        <v>46</v>
      </c>
      <c r="J477" s="204"/>
      <c r="K477" s="207"/>
      <c r="L477" s="208">
        <v>2.37</v>
      </c>
      <c r="M477" s="207"/>
      <c r="N477" s="210"/>
      <c r="Z477" s="193"/>
      <c r="AA477" s="200"/>
      <c r="AD477" s="109" t="s">
        <v>919</v>
      </c>
      <c r="AF477" s="200"/>
      <c r="AI477" s="200"/>
      <c r="AJ477" s="200"/>
      <c r="AL477" s="200"/>
    </row>
    <row r="478" spans="1:38" s="108" customFormat="1" ht="12" customHeight="1">
      <c r="A478" s="216"/>
      <c r="B478" s="217"/>
      <c r="C478" s="1145" t="s">
        <v>398</v>
      </c>
      <c r="D478" s="1145"/>
      <c r="E478" s="1145"/>
      <c r="F478" s="196"/>
      <c r="G478" s="196"/>
      <c r="H478" s="196"/>
      <c r="I478" s="196"/>
      <c r="J478" s="198"/>
      <c r="K478" s="196"/>
      <c r="L478" s="218">
        <v>13.26</v>
      </c>
      <c r="M478" s="212"/>
      <c r="N478" s="199"/>
      <c r="Z478" s="193"/>
      <c r="AA478" s="200"/>
      <c r="AF478" s="200" t="s">
        <v>398</v>
      </c>
      <c r="AI478" s="200"/>
      <c r="AJ478" s="200"/>
      <c r="AL478" s="200"/>
    </row>
    <row r="479" spans="1:38" s="108" customFormat="1" ht="45" customHeight="1">
      <c r="A479" s="194" t="s">
        <v>2214</v>
      </c>
      <c r="B479" s="195" t="s">
        <v>3196</v>
      </c>
      <c r="C479" s="1145" t="s">
        <v>3197</v>
      </c>
      <c r="D479" s="1145"/>
      <c r="E479" s="1145"/>
      <c r="F479" s="196" t="s">
        <v>486</v>
      </c>
      <c r="G479" s="196"/>
      <c r="H479" s="196"/>
      <c r="I479" s="251">
        <v>1</v>
      </c>
      <c r="J479" s="218">
        <v>679.31</v>
      </c>
      <c r="K479" s="196"/>
      <c r="L479" s="218">
        <v>679.31</v>
      </c>
      <c r="M479" s="196"/>
      <c r="N479" s="199"/>
      <c r="Z479" s="193"/>
      <c r="AA479" s="200" t="s">
        <v>3197</v>
      </c>
      <c r="AF479" s="200"/>
      <c r="AI479" s="200"/>
      <c r="AJ479" s="200"/>
      <c r="AL479" s="200"/>
    </row>
    <row r="480" spans="1:38" s="108" customFormat="1" ht="12" customHeight="1">
      <c r="A480" s="216"/>
      <c r="B480" s="217"/>
      <c r="C480" s="1141" t="s">
        <v>1043</v>
      </c>
      <c r="D480" s="1141"/>
      <c r="E480" s="1141"/>
      <c r="F480" s="1141"/>
      <c r="G480" s="1141"/>
      <c r="H480" s="1141"/>
      <c r="I480" s="1141"/>
      <c r="J480" s="1141"/>
      <c r="K480" s="1141"/>
      <c r="L480" s="1141"/>
      <c r="M480" s="1141"/>
      <c r="N480" s="1146"/>
      <c r="Z480" s="193"/>
      <c r="AA480" s="200"/>
      <c r="AF480" s="200"/>
      <c r="AG480" s="109" t="s">
        <v>1043</v>
      </c>
      <c r="AI480" s="200"/>
      <c r="AJ480" s="200"/>
      <c r="AL480" s="200"/>
    </row>
    <row r="481" spans="1:38" s="108" customFormat="1" ht="12" customHeight="1">
      <c r="A481" s="216"/>
      <c r="B481" s="217"/>
      <c r="C481" s="1145" t="s">
        <v>398</v>
      </c>
      <c r="D481" s="1145"/>
      <c r="E481" s="1145"/>
      <c r="F481" s="196"/>
      <c r="G481" s="196"/>
      <c r="H481" s="196"/>
      <c r="I481" s="196"/>
      <c r="J481" s="198"/>
      <c r="K481" s="196"/>
      <c r="L481" s="218">
        <v>679.31</v>
      </c>
      <c r="M481" s="212"/>
      <c r="N481" s="199"/>
      <c r="Z481" s="193"/>
      <c r="AA481" s="200"/>
      <c r="AF481" s="200" t="s">
        <v>398</v>
      </c>
      <c r="AI481" s="200"/>
      <c r="AJ481" s="200"/>
      <c r="AL481" s="200"/>
    </row>
    <row r="482" spans="1:38" s="108" customFormat="1" ht="45" customHeight="1">
      <c r="A482" s="194" t="s">
        <v>686</v>
      </c>
      <c r="B482" s="195" t="s">
        <v>3220</v>
      </c>
      <c r="C482" s="1145" t="s">
        <v>3221</v>
      </c>
      <c r="D482" s="1145"/>
      <c r="E482" s="1145"/>
      <c r="F482" s="196" t="s">
        <v>486</v>
      </c>
      <c r="G482" s="196"/>
      <c r="H482" s="196"/>
      <c r="I482" s="251">
        <v>1</v>
      </c>
      <c r="J482" s="198"/>
      <c r="K482" s="196"/>
      <c r="L482" s="198"/>
      <c r="M482" s="196"/>
      <c r="N482" s="199"/>
      <c r="Z482" s="193"/>
      <c r="AA482" s="200" t="s">
        <v>3221</v>
      </c>
      <c r="AF482" s="200"/>
      <c r="AI482" s="200"/>
      <c r="AJ482" s="200"/>
      <c r="AL482" s="200"/>
    </row>
    <row r="483" spans="1:38" s="108" customFormat="1" ht="33.75" customHeight="1">
      <c r="A483" s="203"/>
      <c r="B483" s="204" t="s">
        <v>385</v>
      </c>
      <c r="C483" s="1141" t="s">
        <v>386</v>
      </c>
      <c r="D483" s="1141"/>
      <c r="E483" s="1141"/>
      <c r="F483" s="1141"/>
      <c r="G483" s="1141"/>
      <c r="H483" s="1141"/>
      <c r="I483" s="1141"/>
      <c r="J483" s="1141"/>
      <c r="K483" s="1141"/>
      <c r="L483" s="1141"/>
      <c r="M483" s="1141"/>
      <c r="N483" s="1146"/>
      <c r="Z483" s="193"/>
      <c r="AA483" s="200"/>
      <c r="AB483" s="109" t="s">
        <v>386</v>
      </c>
      <c r="AF483" s="200"/>
      <c r="AI483" s="200"/>
      <c r="AJ483" s="200"/>
      <c r="AL483" s="200"/>
    </row>
    <row r="484" spans="1:38" s="108" customFormat="1" ht="12">
      <c r="A484" s="205"/>
      <c r="B484" s="206">
        <v>1</v>
      </c>
      <c r="C484" s="1141" t="s">
        <v>446</v>
      </c>
      <c r="D484" s="1141"/>
      <c r="E484" s="1141"/>
      <c r="F484" s="207"/>
      <c r="G484" s="207"/>
      <c r="H484" s="207"/>
      <c r="I484" s="207"/>
      <c r="J484" s="208">
        <v>9.66</v>
      </c>
      <c r="K484" s="209">
        <v>1.25</v>
      </c>
      <c r="L484" s="208">
        <v>12.08</v>
      </c>
      <c r="M484" s="207"/>
      <c r="N484" s="210"/>
      <c r="Z484" s="193"/>
      <c r="AA484" s="200"/>
      <c r="AC484" s="109" t="s">
        <v>446</v>
      </c>
      <c r="AF484" s="200"/>
      <c r="AI484" s="200"/>
      <c r="AJ484" s="200"/>
      <c r="AL484" s="200"/>
    </row>
    <row r="485" spans="1:38" s="108" customFormat="1" ht="12">
      <c r="A485" s="205"/>
      <c r="B485" s="206">
        <v>2</v>
      </c>
      <c r="C485" s="1141" t="s">
        <v>387</v>
      </c>
      <c r="D485" s="1141"/>
      <c r="E485" s="1141"/>
      <c r="F485" s="207"/>
      <c r="G485" s="207"/>
      <c r="H485" s="207"/>
      <c r="I485" s="207"/>
      <c r="J485" s="208">
        <v>1.5</v>
      </c>
      <c r="K485" s="209">
        <v>1.25</v>
      </c>
      <c r="L485" s="208">
        <v>1.88</v>
      </c>
      <c r="M485" s="207"/>
      <c r="N485" s="210"/>
      <c r="Z485" s="193"/>
      <c r="AA485" s="200"/>
      <c r="AC485" s="109" t="s">
        <v>387</v>
      </c>
      <c r="AF485" s="200"/>
      <c r="AI485" s="200"/>
      <c r="AJ485" s="200"/>
      <c r="AL485" s="200"/>
    </row>
    <row r="486" spans="1:38" s="108" customFormat="1" ht="12">
      <c r="A486" s="205"/>
      <c r="B486" s="206">
        <v>3</v>
      </c>
      <c r="C486" s="1141" t="s">
        <v>388</v>
      </c>
      <c r="D486" s="1141"/>
      <c r="E486" s="1141"/>
      <c r="F486" s="207"/>
      <c r="G486" s="207"/>
      <c r="H486" s="207"/>
      <c r="I486" s="207"/>
      <c r="J486" s="208">
        <v>0.12</v>
      </c>
      <c r="K486" s="209">
        <v>1.25</v>
      </c>
      <c r="L486" s="208">
        <v>0.15</v>
      </c>
      <c r="M486" s="207"/>
      <c r="N486" s="210"/>
      <c r="Z486" s="193"/>
      <c r="AA486" s="200"/>
      <c r="AC486" s="109" t="s">
        <v>388</v>
      </c>
      <c r="AF486" s="200"/>
      <c r="AI486" s="200"/>
      <c r="AJ486" s="200"/>
      <c r="AL486" s="200"/>
    </row>
    <row r="487" spans="1:38" s="108" customFormat="1" ht="12">
      <c r="A487" s="205"/>
      <c r="B487" s="206">
        <v>4</v>
      </c>
      <c r="C487" s="1141" t="s">
        <v>447</v>
      </c>
      <c r="D487" s="1141"/>
      <c r="E487" s="1141"/>
      <c r="F487" s="207"/>
      <c r="G487" s="207"/>
      <c r="H487" s="207"/>
      <c r="I487" s="207"/>
      <c r="J487" s="208">
        <v>5.85</v>
      </c>
      <c r="K487" s="207"/>
      <c r="L487" s="208">
        <v>5.85</v>
      </c>
      <c r="M487" s="207"/>
      <c r="N487" s="210"/>
      <c r="Z487" s="193"/>
      <c r="AA487" s="200"/>
      <c r="AC487" s="109" t="s">
        <v>447</v>
      </c>
      <c r="AF487" s="200"/>
      <c r="AI487" s="200"/>
      <c r="AJ487" s="200"/>
      <c r="AL487" s="200"/>
    </row>
    <row r="488" spans="1:38" s="108" customFormat="1" ht="12">
      <c r="A488" s="205"/>
      <c r="B488" s="204"/>
      <c r="C488" s="1141" t="s">
        <v>448</v>
      </c>
      <c r="D488" s="1141"/>
      <c r="E488" s="1141"/>
      <c r="F488" s="207" t="s">
        <v>390</v>
      </c>
      <c r="G488" s="209">
        <v>1.0900000000000001</v>
      </c>
      <c r="H488" s="209">
        <v>1.25</v>
      </c>
      <c r="I488" s="250">
        <v>1.3625</v>
      </c>
      <c r="J488" s="204"/>
      <c r="K488" s="207"/>
      <c r="L488" s="204"/>
      <c r="M488" s="207"/>
      <c r="N488" s="210"/>
      <c r="Z488" s="193"/>
      <c r="AA488" s="200"/>
      <c r="AD488" s="109" t="s">
        <v>448</v>
      </c>
      <c r="AF488" s="200"/>
      <c r="AI488" s="200"/>
      <c r="AJ488" s="200"/>
      <c r="AL488" s="200"/>
    </row>
    <row r="489" spans="1:38" s="108" customFormat="1" ht="12">
      <c r="A489" s="205"/>
      <c r="B489" s="204"/>
      <c r="C489" s="1141" t="s">
        <v>389</v>
      </c>
      <c r="D489" s="1141"/>
      <c r="E489" s="1141"/>
      <c r="F489" s="207" t="s">
        <v>390</v>
      </c>
      <c r="G489" s="209">
        <v>0.01</v>
      </c>
      <c r="H489" s="209">
        <v>1.25</v>
      </c>
      <c r="I489" s="250">
        <v>1.2500000000000001E-2</v>
      </c>
      <c r="J489" s="204"/>
      <c r="K489" s="207"/>
      <c r="L489" s="204"/>
      <c r="M489" s="207"/>
      <c r="N489" s="210"/>
      <c r="Z489" s="193"/>
      <c r="AA489" s="200"/>
      <c r="AD489" s="109" t="s">
        <v>389</v>
      </c>
      <c r="AF489" s="200"/>
      <c r="AI489" s="200"/>
      <c r="AJ489" s="200"/>
      <c r="AL489" s="200"/>
    </row>
    <row r="490" spans="1:38" s="108" customFormat="1" ht="12" customHeight="1">
      <c r="A490" s="205"/>
      <c r="B490" s="204"/>
      <c r="C490" s="1150" t="s">
        <v>391</v>
      </c>
      <c r="D490" s="1150"/>
      <c r="E490" s="1150"/>
      <c r="F490" s="212"/>
      <c r="G490" s="212"/>
      <c r="H490" s="212"/>
      <c r="I490" s="212"/>
      <c r="J490" s="213">
        <v>17.010000000000002</v>
      </c>
      <c r="K490" s="212"/>
      <c r="L490" s="213">
        <v>19.809999999999999</v>
      </c>
      <c r="M490" s="212"/>
      <c r="N490" s="214"/>
      <c r="Z490" s="193"/>
      <c r="AA490" s="200"/>
      <c r="AE490" s="109" t="s">
        <v>391</v>
      </c>
      <c r="AF490" s="200"/>
      <c r="AI490" s="200"/>
      <c r="AJ490" s="200"/>
      <c r="AL490" s="200"/>
    </row>
    <row r="491" spans="1:38" s="108" customFormat="1" ht="12">
      <c r="A491" s="205"/>
      <c r="B491" s="204"/>
      <c r="C491" s="1141" t="s">
        <v>392</v>
      </c>
      <c r="D491" s="1141"/>
      <c r="E491" s="1141"/>
      <c r="F491" s="207"/>
      <c r="G491" s="207"/>
      <c r="H491" s="207"/>
      <c r="I491" s="207"/>
      <c r="J491" s="204"/>
      <c r="K491" s="207"/>
      <c r="L491" s="208">
        <v>12.23</v>
      </c>
      <c r="M491" s="207"/>
      <c r="N491" s="210"/>
      <c r="Z491" s="193"/>
      <c r="AA491" s="200"/>
      <c r="AD491" s="109" t="s">
        <v>392</v>
      </c>
      <c r="AF491" s="200"/>
      <c r="AI491" s="200"/>
      <c r="AJ491" s="200"/>
      <c r="AL491" s="200"/>
    </row>
    <row r="492" spans="1:38" s="108" customFormat="1" ht="45" customHeight="1">
      <c r="A492" s="205"/>
      <c r="B492" s="204" t="s">
        <v>1671</v>
      </c>
      <c r="C492" s="1141" t="s">
        <v>1672</v>
      </c>
      <c r="D492" s="1141"/>
      <c r="E492" s="1141"/>
      <c r="F492" s="207" t="s">
        <v>395</v>
      </c>
      <c r="G492" s="215">
        <v>121</v>
      </c>
      <c r="H492" s="207"/>
      <c r="I492" s="215">
        <v>121</v>
      </c>
      <c r="J492" s="204"/>
      <c r="K492" s="207"/>
      <c r="L492" s="208">
        <v>14.8</v>
      </c>
      <c r="M492" s="207"/>
      <c r="N492" s="210"/>
      <c r="Z492" s="193"/>
      <c r="AA492" s="200"/>
      <c r="AD492" s="109" t="s">
        <v>1672</v>
      </c>
      <c r="AF492" s="200"/>
      <c r="AI492" s="200"/>
      <c r="AJ492" s="200"/>
      <c r="AL492" s="200"/>
    </row>
    <row r="493" spans="1:38" s="108" customFormat="1" ht="45" customHeight="1">
      <c r="A493" s="205"/>
      <c r="B493" s="204" t="s">
        <v>1673</v>
      </c>
      <c r="C493" s="1141" t="s">
        <v>1674</v>
      </c>
      <c r="D493" s="1141"/>
      <c r="E493" s="1141"/>
      <c r="F493" s="207" t="s">
        <v>395</v>
      </c>
      <c r="G493" s="215">
        <v>72</v>
      </c>
      <c r="H493" s="207"/>
      <c r="I493" s="215">
        <v>72</v>
      </c>
      <c r="J493" s="204"/>
      <c r="K493" s="207"/>
      <c r="L493" s="208">
        <v>8.81</v>
      </c>
      <c r="M493" s="207"/>
      <c r="N493" s="210"/>
      <c r="Z493" s="193"/>
      <c r="AA493" s="200"/>
      <c r="AD493" s="109" t="s">
        <v>1674</v>
      </c>
      <c r="AF493" s="200"/>
      <c r="AI493" s="200"/>
      <c r="AJ493" s="200"/>
      <c r="AL493" s="200"/>
    </row>
    <row r="494" spans="1:38" s="108" customFormat="1" ht="12" customHeight="1">
      <c r="A494" s="216"/>
      <c r="B494" s="217"/>
      <c r="C494" s="1145" t="s">
        <v>398</v>
      </c>
      <c r="D494" s="1145"/>
      <c r="E494" s="1145"/>
      <c r="F494" s="196"/>
      <c r="G494" s="196"/>
      <c r="H494" s="196"/>
      <c r="I494" s="196"/>
      <c r="J494" s="198"/>
      <c r="K494" s="196"/>
      <c r="L494" s="218">
        <v>43.42</v>
      </c>
      <c r="M494" s="212"/>
      <c r="N494" s="199"/>
      <c r="Z494" s="193"/>
      <c r="AA494" s="200"/>
      <c r="AF494" s="200" t="s">
        <v>398</v>
      </c>
      <c r="AI494" s="200"/>
      <c r="AJ494" s="200"/>
      <c r="AL494" s="200"/>
    </row>
    <row r="495" spans="1:38" s="108" customFormat="1" ht="22.5" customHeight="1">
      <c r="A495" s="194" t="s">
        <v>689</v>
      </c>
      <c r="B495" s="195" t="s">
        <v>3222</v>
      </c>
      <c r="C495" s="1145" t="s">
        <v>3223</v>
      </c>
      <c r="D495" s="1145"/>
      <c r="E495" s="1145"/>
      <c r="F495" s="196" t="s">
        <v>486</v>
      </c>
      <c r="G495" s="196"/>
      <c r="H495" s="196"/>
      <c r="I495" s="251">
        <v>1</v>
      </c>
      <c r="J495" s="218">
        <v>716.01</v>
      </c>
      <c r="K495" s="196"/>
      <c r="L495" s="218">
        <v>716.01</v>
      </c>
      <c r="M495" s="196"/>
      <c r="N495" s="199"/>
      <c r="Z495" s="193"/>
      <c r="AA495" s="200" t="s">
        <v>3223</v>
      </c>
      <c r="AF495" s="200"/>
      <c r="AI495" s="200"/>
      <c r="AJ495" s="200"/>
      <c r="AL495" s="200"/>
    </row>
    <row r="496" spans="1:38" s="108" customFormat="1" ht="12" customHeight="1">
      <c r="A496" s="216"/>
      <c r="B496" s="217"/>
      <c r="C496" s="1141" t="s">
        <v>409</v>
      </c>
      <c r="D496" s="1141"/>
      <c r="E496" s="1141"/>
      <c r="F496" s="1141"/>
      <c r="G496" s="1141"/>
      <c r="H496" s="1141"/>
      <c r="I496" s="1141"/>
      <c r="J496" s="1141"/>
      <c r="K496" s="1141"/>
      <c r="L496" s="1141"/>
      <c r="M496" s="1141"/>
      <c r="N496" s="1146"/>
      <c r="Z496" s="193"/>
      <c r="AA496" s="200"/>
      <c r="AF496" s="200"/>
      <c r="AG496" s="109" t="s">
        <v>409</v>
      </c>
      <c r="AI496" s="200"/>
      <c r="AJ496" s="200"/>
      <c r="AL496" s="200"/>
    </row>
    <row r="497" spans="1:38" s="108" customFormat="1" ht="12" customHeight="1">
      <c r="A497" s="216"/>
      <c r="B497" s="217"/>
      <c r="C497" s="1145" t="s">
        <v>398</v>
      </c>
      <c r="D497" s="1145"/>
      <c r="E497" s="1145"/>
      <c r="F497" s="196"/>
      <c r="G497" s="196"/>
      <c r="H497" s="196"/>
      <c r="I497" s="196"/>
      <c r="J497" s="198"/>
      <c r="K497" s="196"/>
      <c r="L497" s="218">
        <v>716.01</v>
      </c>
      <c r="M497" s="212"/>
      <c r="N497" s="199"/>
      <c r="Z497" s="193"/>
      <c r="AA497" s="200"/>
      <c r="AF497" s="200" t="s">
        <v>398</v>
      </c>
      <c r="AI497" s="200"/>
      <c r="AJ497" s="200"/>
      <c r="AL497" s="200"/>
    </row>
    <row r="498" spans="1:38" s="108" customFormat="1" ht="22.5" customHeight="1">
      <c r="A498" s="194" t="s">
        <v>690</v>
      </c>
      <c r="B498" s="195" t="s">
        <v>3147</v>
      </c>
      <c r="C498" s="1145" t="s">
        <v>3148</v>
      </c>
      <c r="D498" s="1145"/>
      <c r="E498" s="1145"/>
      <c r="F498" s="196" t="s">
        <v>486</v>
      </c>
      <c r="G498" s="196"/>
      <c r="H498" s="196"/>
      <c r="I498" s="251">
        <v>3</v>
      </c>
      <c r="J498" s="198"/>
      <c r="K498" s="196"/>
      <c r="L498" s="198"/>
      <c r="M498" s="196"/>
      <c r="N498" s="199"/>
      <c r="Z498" s="193"/>
      <c r="AA498" s="200" t="s">
        <v>3148</v>
      </c>
      <c r="AF498" s="200"/>
      <c r="AI498" s="200"/>
      <c r="AJ498" s="200"/>
      <c r="AL498" s="200"/>
    </row>
    <row r="499" spans="1:38" s="108" customFormat="1" ht="12" customHeight="1">
      <c r="A499" s="201"/>
      <c r="B499" s="202"/>
      <c r="C499" s="1141" t="s">
        <v>1926</v>
      </c>
      <c r="D499" s="1141"/>
      <c r="E499" s="1141"/>
      <c r="F499" s="1141"/>
      <c r="G499" s="1141"/>
      <c r="H499" s="1141"/>
      <c r="I499" s="1141"/>
      <c r="J499" s="1141"/>
      <c r="K499" s="1141"/>
      <c r="L499" s="1141"/>
      <c r="M499" s="1141"/>
      <c r="N499" s="1146"/>
      <c r="Z499" s="193"/>
      <c r="AA499" s="200"/>
      <c r="AF499" s="200"/>
      <c r="AH499" s="109" t="s">
        <v>1926</v>
      </c>
      <c r="AI499" s="200"/>
      <c r="AJ499" s="200"/>
      <c r="AL499" s="200"/>
    </row>
    <row r="500" spans="1:38" s="108" customFormat="1" ht="33.75" customHeight="1">
      <c r="A500" s="203"/>
      <c r="B500" s="204" t="s">
        <v>385</v>
      </c>
      <c r="C500" s="1141" t="s">
        <v>386</v>
      </c>
      <c r="D500" s="1141"/>
      <c r="E500" s="1141"/>
      <c r="F500" s="1141"/>
      <c r="G500" s="1141"/>
      <c r="H500" s="1141"/>
      <c r="I500" s="1141"/>
      <c r="J500" s="1141"/>
      <c r="K500" s="1141"/>
      <c r="L500" s="1141"/>
      <c r="M500" s="1141"/>
      <c r="N500" s="1146"/>
      <c r="Z500" s="193"/>
      <c r="AA500" s="200"/>
      <c r="AB500" s="109" t="s">
        <v>386</v>
      </c>
      <c r="AF500" s="200"/>
      <c r="AI500" s="200"/>
      <c r="AJ500" s="200"/>
      <c r="AL500" s="200"/>
    </row>
    <row r="501" spans="1:38" s="108" customFormat="1" ht="12">
      <c r="A501" s="205"/>
      <c r="B501" s="206">
        <v>1</v>
      </c>
      <c r="C501" s="1141" t="s">
        <v>446</v>
      </c>
      <c r="D501" s="1141"/>
      <c r="E501" s="1141"/>
      <c r="F501" s="207"/>
      <c r="G501" s="207"/>
      <c r="H501" s="207"/>
      <c r="I501" s="207"/>
      <c r="J501" s="208">
        <v>9.1300000000000008</v>
      </c>
      <c r="K501" s="209">
        <v>1.25</v>
      </c>
      <c r="L501" s="208">
        <v>34.24</v>
      </c>
      <c r="M501" s="207"/>
      <c r="N501" s="210"/>
      <c r="Z501" s="193"/>
      <c r="AA501" s="200"/>
      <c r="AC501" s="109" t="s">
        <v>446</v>
      </c>
      <c r="AF501" s="200"/>
      <c r="AI501" s="200"/>
      <c r="AJ501" s="200"/>
      <c r="AL501" s="200"/>
    </row>
    <row r="502" spans="1:38" s="108" customFormat="1" ht="12">
      <c r="A502" s="205"/>
      <c r="B502" s="206">
        <v>2</v>
      </c>
      <c r="C502" s="1141" t="s">
        <v>387</v>
      </c>
      <c r="D502" s="1141"/>
      <c r="E502" s="1141"/>
      <c r="F502" s="207"/>
      <c r="G502" s="207"/>
      <c r="H502" s="207"/>
      <c r="I502" s="207"/>
      <c r="J502" s="208">
        <v>1.47</v>
      </c>
      <c r="K502" s="209">
        <v>1.25</v>
      </c>
      <c r="L502" s="208">
        <v>5.51</v>
      </c>
      <c r="M502" s="207"/>
      <c r="N502" s="210"/>
      <c r="Z502" s="193"/>
      <c r="AA502" s="200"/>
      <c r="AC502" s="109" t="s">
        <v>387</v>
      </c>
      <c r="AF502" s="200"/>
      <c r="AI502" s="200"/>
      <c r="AJ502" s="200"/>
      <c r="AL502" s="200"/>
    </row>
    <row r="503" spans="1:38" s="108" customFormat="1" ht="12">
      <c r="A503" s="205"/>
      <c r="B503" s="206">
        <v>3</v>
      </c>
      <c r="C503" s="1141" t="s">
        <v>388</v>
      </c>
      <c r="D503" s="1141"/>
      <c r="E503" s="1141"/>
      <c r="F503" s="207"/>
      <c r="G503" s="207"/>
      <c r="H503" s="207"/>
      <c r="I503" s="207"/>
      <c r="J503" s="208">
        <v>0.12</v>
      </c>
      <c r="K503" s="209">
        <v>1.25</v>
      </c>
      <c r="L503" s="208">
        <v>0.45</v>
      </c>
      <c r="M503" s="207"/>
      <c r="N503" s="210"/>
      <c r="Z503" s="193"/>
      <c r="AA503" s="200"/>
      <c r="AC503" s="109" t="s">
        <v>388</v>
      </c>
      <c r="AF503" s="200"/>
      <c r="AI503" s="200"/>
      <c r="AJ503" s="200"/>
      <c r="AL503" s="200"/>
    </row>
    <row r="504" spans="1:38" s="108" customFormat="1" ht="12">
      <c r="A504" s="205"/>
      <c r="B504" s="206">
        <v>4</v>
      </c>
      <c r="C504" s="1141" t="s">
        <v>447</v>
      </c>
      <c r="D504" s="1141"/>
      <c r="E504" s="1141"/>
      <c r="F504" s="207"/>
      <c r="G504" s="207"/>
      <c r="H504" s="207"/>
      <c r="I504" s="207"/>
      <c r="J504" s="208">
        <v>7.49</v>
      </c>
      <c r="K504" s="207"/>
      <c r="L504" s="208">
        <v>22.47</v>
      </c>
      <c r="M504" s="207"/>
      <c r="N504" s="210"/>
      <c r="Z504" s="193"/>
      <c r="AA504" s="200"/>
      <c r="AC504" s="109" t="s">
        <v>447</v>
      </c>
      <c r="AF504" s="200"/>
      <c r="AI504" s="200"/>
      <c r="AJ504" s="200"/>
      <c r="AL504" s="200"/>
    </row>
    <row r="505" spans="1:38" s="108" customFormat="1" ht="12">
      <c r="A505" s="205"/>
      <c r="B505" s="204"/>
      <c r="C505" s="1141" t="s">
        <v>448</v>
      </c>
      <c r="D505" s="1141"/>
      <c r="E505" s="1141"/>
      <c r="F505" s="207" t="s">
        <v>390</v>
      </c>
      <c r="G505" s="209">
        <v>1.03</v>
      </c>
      <c r="H505" s="209">
        <v>1.25</v>
      </c>
      <c r="I505" s="250">
        <v>3.8624999999999998</v>
      </c>
      <c r="J505" s="204"/>
      <c r="K505" s="207"/>
      <c r="L505" s="204"/>
      <c r="M505" s="207"/>
      <c r="N505" s="210"/>
      <c r="Z505" s="193"/>
      <c r="AA505" s="200"/>
      <c r="AD505" s="109" t="s">
        <v>448</v>
      </c>
      <c r="AF505" s="200"/>
      <c r="AI505" s="200"/>
      <c r="AJ505" s="200"/>
      <c r="AL505" s="200"/>
    </row>
    <row r="506" spans="1:38" s="108" customFormat="1" ht="12">
      <c r="A506" s="205"/>
      <c r="B506" s="204"/>
      <c r="C506" s="1141" t="s">
        <v>389</v>
      </c>
      <c r="D506" s="1141"/>
      <c r="E506" s="1141"/>
      <c r="F506" s="207" t="s">
        <v>390</v>
      </c>
      <c r="G506" s="209">
        <v>0.01</v>
      </c>
      <c r="H506" s="209">
        <v>1.25</v>
      </c>
      <c r="I506" s="250">
        <v>3.7499999999999999E-2</v>
      </c>
      <c r="J506" s="204"/>
      <c r="K506" s="207"/>
      <c r="L506" s="204"/>
      <c r="M506" s="207"/>
      <c r="N506" s="210"/>
      <c r="Z506" s="193"/>
      <c r="AA506" s="200"/>
      <c r="AD506" s="109" t="s">
        <v>389</v>
      </c>
      <c r="AF506" s="200"/>
      <c r="AI506" s="200"/>
      <c r="AJ506" s="200"/>
      <c r="AL506" s="200"/>
    </row>
    <row r="507" spans="1:38" s="108" customFormat="1" ht="12" customHeight="1">
      <c r="A507" s="205"/>
      <c r="B507" s="204"/>
      <c r="C507" s="1150" t="s">
        <v>391</v>
      </c>
      <c r="D507" s="1150"/>
      <c r="E507" s="1150"/>
      <c r="F507" s="212"/>
      <c r="G507" s="212"/>
      <c r="H507" s="212"/>
      <c r="I507" s="212"/>
      <c r="J507" s="213">
        <v>18.09</v>
      </c>
      <c r="K507" s="212"/>
      <c r="L507" s="213">
        <v>62.22</v>
      </c>
      <c r="M507" s="212"/>
      <c r="N507" s="214"/>
      <c r="Z507" s="193"/>
      <c r="AA507" s="200"/>
      <c r="AE507" s="109" t="s">
        <v>391</v>
      </c>
      <c r="AF507" s="200"/>
      <c r="AI507" s="200"/>
      <c r="AJ507" s="200"/>
      <c r="AL507" s="200"/>
    </row>
    <row r="508" spans="1:38" s="108" customFormat="1" ht="12">
      <c r="A508" s="205"/>
      <c r="B508" s="204"/>
      <c r="C508" s="1141" t="s">
        <v>392</v>
      </c>
      <c r="D508" s="1141"/>
      <c r="E508" s="1141"/>
      <c r="F508" s="207"/>
      <c r="G508" s="207"/>
      <c r="H508" s="207"/>
      <c r="I508" s="207"/>
      <c r="J508" s="204"/>
      <c r="K508" s="207"/>
      <c r="L508" s="208">
        <v>34.69</v>
      </c>
      <c r="M508" s="207"/>
      <c r="N508" s="210"/>
      <c r="Z508" s="193"/>
      <c r="AA508" s="200"/>
      <c r="AD508" s="109" t="s">
        <v>392</v>
      </c>
      <c r="AF508" s="200"/>
      <c r="AI508" s="200"/>
      <c r="AJ508" s="200"/>
      <c r="AL508" s="200"/>
    </row>
    <row r="509" spans="1:38" s="108" customFormat="1" ht="45" customHeight="1">
      <c r="A509" s="205"/>
      <c r="B509" s="204" t="s">
        <v>1671</v>
      </c>
      <c r="C509" s="1141" t="s">
        <v>1672</v>
      </c>
      <c r="D509" s="1141"/>
      <c r="E509" s="1141"/>
      <c r="F509" s="207" t="s">
        <v>395</v>
      </c>
      <c r="G509" s="215">
        <v>121</v>
      </c>
      <c r="H509" s="207"/>
      <c r="I509" s="215">
        <v>121</v>
      </c>
      <c r="J509" s="204"/>
      <c r="K509" s="207"/>
      <c r="L509" s="208">
        <v>41.97</v>
      </c>
      <c r="M509" s="207"/>
      <c r="N509" s="210"/>
      <c r="Z509" s="193"/>
      <c r="AA509" s="200"/>
      <c r="AD509" s="109" t="s">
        <v>1672</v>
      </c>
      <c r="AF509" s="200"/>
      <c r="AI509" s="200"/>
      <c r="AJ509" s="200"/>
      <c r="AL509" s="200"/>
    </row>
    <row r="510" spans="1:38" s="108" customFormat="1" ht="45" customHeight="1">
      <c r="A510" s="205"/>
      <c r="B510" s="204" t="s">
        <v>1673</v>
      </c>
      <c r="C510" s="1141" t="s">
        <v>1674</v>
      </c>
      <c r="D510" s="1141"/>
      <c r="E510" s="1141"/>
      <c r="F510" s="207" t="s">
        <v>395</v>
      </c>
      <c r="G510" s="215">
        <v>72</v>
      </c>
      <c r="H510" s="207"/>
      <c r="I510" s="215">
        <v>72</v>
      </c>
      <c r="J510" s="204"/>
      <c r="K510" s="207"/>
      <c r="L510" s="208">
        <v>24.98</v>
      </c>
      <c r="M510" s="207"/>
      <c r="N510" s="210"/>
      <c r="Z510" s="193"/>
      <c r="AA510" s="200"/>
      <c r="AD510" s="109" t="s">
        <v>1674</v>
      </c>
      <c r="AF510" s="200"/>
      <c r="AI510" s="200"/>
      <c r="AJ510" s="200"/>
      <c r="AL510" s="200"/>
    </row>
    <row r="511" spans="1:38" s="108" customFormat="1" ht="12" customHeight="1">
      <c r="A511" s="216"/>
      <c r="B511" s="217"/>
      <c r="C511" s="1145" t="s">
        <v>398</v>
      </c>
      <c r="D511" s="1145"/>
      <c r="E511" s="1145"/>
      <c r="F511" s="196"/>
      <c r="G511" s="196"/>
      <c r="H511" s="196"/>
      <c r="I511" s="196"/>
      <c r="J511" s="198"/>
      <c r="K511" s="196"/>
      <c r="L511" s="218">
        <v>129.16999999999999</v>
      </c>
      <c r="M511" s="212"/>
      <c r="N511" s="199"/>
      <c r="Z511" s="193"/>
      <c r="AA511" s="200"/>
      <c r="AF511" s="200" t="s">
        <v>398</v>
      </c>
      <c r="AI511" s="200"/>
      <c r="AJ511" s="200"/>
      <c r="AL511" s="200"/>
    </row>
    <row r="512" spans="1:38" s="108" customFormat="1" ht="33.75" customHeight="1">
      <c r="A512" s="194" t="s">
        <v>694</v>
      </c>
      <c r="B512" s="195" t="s">
        <v>3224</v>
      </c>
      <c r="C512" s="1145" t="s">
        <v>3225</v>
      </c>
      <c r="D512" s="1145"/>
      <c r="E512" s="1145"/>
      <c r="F512" s="196" t="s">
        <v>486</v>
      </c>
      <c r="G512" s="196"/>
      <c r="H512" s="196"/>
      <c r="I512" s="251">
        <v>1</v>
      </c>
      <c r="J512" s="218">
        <v>152.28</v>
      </c>
      <c r="K512" s="196"/>
      <c r="L512" s="218">
        <v>152.28</v>
      </c>
      <c r="M512" s="196"/>
      <c r="N512" s="199"/>
      <c r="Z512" s="193"/>
      <c r="AA512" s="200" t="s">
        <v>3225</v>
      </c>
      <c r="AF512" s="200"/>
      <c r="AI512" s="200"/>
      <c r="AJ512" s="200"/>
      <c r="AL512" s="200"/>
    </row>
    <row r="513" spans="1:38" s="108" customFormat="1" ht="12" customHeight="1">
      <c r="A513" s="216"/>
      <c r="B513" s="217"/>
      <c r="C513" s="1141" t="s">
        <v>409</v>
      </c>
      <c r="D513" s="1141"/>
      <c r="E513" s="1141"/>
      <c r="F513" s="1141"/>
      <c r="G513" s="1141"/>
      <c r="H513" s="1141"/>
      <c r="I513" s="1141"/>
      <c r="J513" s="1141"/>
      <c r="K513" s="1141"/>
      <c r="L513" s="1141"/>
      <c r="M513" s="1141"/>
      <c r="N513" s="1146"/>
      <c r="Z513" s="193"/>
      <c r="AA513" s="200"/>
      <c r="AF513" s="200"/>
      <c r="AG513" s="109" t="s">
        <v>409</v>
      </c>
      <c r="AI513" s="200"/>
      <c r="AJ513" s="200"/>
      <c r="AL513" s="200"/>
    </row>
    <row r="514" spans="1:38" s="108" customFormat="1" ht="12" customHeight="1">
      <c r="A514" s="216"/>
      <c r="B514" s="217"/>
      <c r="C514" s="1145" t="s">
        <v>398</v>
      </c>
      <c r="D514" s="1145"/>
      <c r="E514" s="1145"/>
      <c r="F514" s="196"/>
      <c r="G514" s="196"/>
      <c r="H514" s="196"/>
      <c r="I514" s="196"/>
      <c r="J514" s="198"/>
      <c r="K514" s="196"/>
      <c r="L514" s="218">
        <v>152.28</v>
      </c>
      <c r="M514" s="212"/>
      <c r="N514" s="199"/>
      <c r="Z514" s="193"/>
      <c r="AA514" s="200"/>
      <c r="AF514" s="200" t="s">
        <v>398</v>
      </c>
      <c r="AI514" s="200"/>
      <c r="AJ514" s="200"/>
      <c r="AL514" s="200"/>
    </row>
    <row r="515" spans="1:38" s="108" customFormat="1" ht="33.75" customHeight="1">
      <c r="A515" s="194" t="s">
        <v>698</v>
      </c>
      <c r="B515" s="195" t="s">
        <v>3226</v>
      </c>
      <c r="C515" s="1145" t="s">
        <v>3227</v>
      </c>
      <c r="D515" s="1145"/>
      <c r="E515" s="1145"/>
      <c r="F515" s="196" t="s">
        <v>486</v>
      </c>
      <c r="G515" s="196"/>
      <c r="H515" s="196"/>
      <c r="I515" s="251">
        <v>1</v>
      </c>
      <c r="J515" s="218">
        <v>158.06</v>
      </c>
      <c r="K515" s="196"/>
      <c r="L515" s="218">
        <v>158.06</v>
      </c>
      <c r="M515" s="196"/>
      <c r="N515" s="199"/>
      <c r="Z515" s="193"/>
      <c r="AA515" s="200" t="s">
        <v>3227</v>
      </c>
      <c r="AF515" s="200"/>
      <c r="AI515" s="200"/>
      <c r="AJ515" s="200"/>
      <c r="AL515" s="200"/>
    </row>
    <row r="516" spans="1:38" s="108" customFormat="1" ht="12" customHeight="1">
      <c r="A516" s="216"/>
      <c r="B516" s="217"/>
      <c r="C516" s="1141" t="s">
        <v>409</v>
      </c>
      <c r="D516" s="1141"/>
      <c r="E516" s="1141"/>
      <c r="F516" s="1141"/>
      <c r="G516" s="1141"/>
      <c r="H516" s="1141"/>
      <c r="I516" s="1141"/>
      <c r="J516" s="1141"/>
      <c r="K516" s="1141"/>
      <c r="L516" s="1141"/>
      <c r="M516" s="1141"/>
      <c r="N516" s="1146"/>
      <c r="Z516" s="193"/>
      <c r="AA516" s="200"/>
      <c r="AF516" s="200"/>
      <c r="AG516" s="109" t="s">
        <v>409</v>
      </c>
      <c r="AI516" s="200"/>
      <c r="AJ516" s="200"/>
      <c r="AL516" s="200"/>
    </row>
    <row r="517" spans="1:38" s="108" customFormat="1" ht="12" customHeight="1">
      <c r="A517" s="216"/>
      <c r="B517" s="217"/>
      <c r="C517" s="1145" t="s">
        <v>398</v>
      </c>
      <c r="D517" s="1145"/>
      <c r="E517" s="1145"/>
      <c r="F517" s="196"/>
      <c r="G517" s="196"/>
      <c r="H517" s="196"/>
      <c r="I517" s="196"/>
      <c r="J517" s="198"/>
      <c r="K517" s="196"/>
      <c r="L517" s="218">
        <v>158.06</v>
      </c>
      <c r="M517" s="212"/>
      <c r="N517" s="199"/>
      <c r="Z517" s="193"/>
      <c r="AA517" s="200"/>
      <c r="AF517" s="200" t="s">
        <v>398</v>
      </c>
      <c r="AI517" s="200"/>
      <c r="AJ517" s="200"/>
      <c r="AL517" s="200"/>
    </row>
    <row r="518" spans="1:38" s="108" customFormat="1" ht="33.75" customHeight="1">
      <c r="A518" s="194" t="s">
        <v>701</v>
      </c>
      <c r="B518" s="195" t="s">
        <v>3202</v>
      </c>
      <c r="C518" s="1145" t="s">
        <v>3203</v>
      </c>
      <c r="D518" s="1145"/>
      <c r="E518" s="1145"/>
      <c r="F518" s="196" t="s">
        <v>486</v>
      </c>
      <c r="G518" s="196"/>
      <c r="H518" s="196"/>
      <c r="I518" s="251">
        <v>1</v>
      </c>
      <c r="J518" s="218">
        <v>183.75</v>
      </c>
      <c r="K518" s="196"/>
      <c r="L518" s="218">
        <v>183.75</v>
      </c>
      <c r="M518" s="196"/>
      <c r="N518" s="199"/>
      <c r="Z518" s="193"/>
      <c r="AA518" s="200" t="s">
        <v>3203</v>
      </c>
      <c r="AF518" s="200"/>
      <c r="AI518" s="200"/>
      <c r="AJ518" s="200"/>
      <c r="AL518" s="200"/>
    </row>
    <row r="519" spans="1:38" s="108" customFormat="1" ht="12" customHeight="1">
      <c r="A519" s="216"/>
      <c r="B519" s="217"/>
      <c r="C519" s="1141" t="s">
        <v>409</v>
      </c>
      <c r="D519" s="1141"/>
      <c r="E519" s="1141"/>
      <c r="F519" s="1141"/>
      <c r="G519" s="1141"/>
      <c r="H519" s="1141"/>
      <c r="I519" s="1141"/>
      <c r="J519" s="1141"/>
      <c r="K519" s="1141"/>
      <c r="L519" s="1141"/>
      <c r="M519" s="1141"/>
      <c r="N519" s="1146"/>
      <c r="Z519" s="193"/>
      <c r="AA519" s="200"/>
      <c r="AF519" s="200"/>
      <c r="AG519" s="109" t="s">
        <v>409</v>
      </c>
      <c r="AI519" s="200"/>
      <c r="AJ519" s="200"/>
      <c r="AL519" s="200"/>
    </row>
    <row r="520" spans="1:38" s="108" customFormat="1" ht="12" customHeight="1">
      <c r="A520" s="216"/>
      <c r="B520" s="217"/>
      <c r="C520" s="1145" t="s">
        <v>398</v>
      </c>
      <c r="D520" s="1145"/>
      <c r="E520" s="1145"/>
      <c r="F520" s="196"/>
      <c r="G520" s="196"/>
      <c r="H520" s="196"/>
      <c r="I520" s="196"/>
      <c r="J520" s="198"/>
      <c r="K520" s="196"/>
      <c r="L520" s="218">
        <v>183.75</v>
      </c>
      <c r="M520" s="212"/>
      <c r="N520" s="199"/>
      <c r="Z520" s="193"/>
      <c r="AA520" s="200"/>
      <c r="AF520" s="200" t="s">
        <v>398</v>
      </c>
      <c r="AI520" s="200"/>
      <c r="AJ520" s="200"/>
      <c r="AL520" s="200"/>
    </row>
    <row r="521" spans="1:38" s="108" customFormat="1" ht="22.5" customHeight="1">
      <c r="A521" s="194" t="s">
        <v>705</v>
      </c>
      <c r="B521" s="195" t="s">
        <v>3151</v>
      </c>
      <c r="C521" s="1145" t="s">
        <v>3152</v>
      </c>
      <c r="D521" s="1145"/>
      <c r="E521" s="1145"/>
      <c r="F521" s="196" t="s">
        <v>486</v>
      </c>
      <c r="G521" s="196"/>
      <c r="H521" s="196"/>
      <c r="I521" s="251">
        <v>1</v>
      </c>
      <c r="J521" s="198"/>
      <c r="K521" s="196"/>
      <c r="L521" s="198"/>
      <c r="M521" s="196"/>
      <c r="N521" s="199"/>
      <c r="Z521" s="193"/>
      <c r="AA521" s="200" t="s">
        <v>3152</v>
      </c>
      <c r="AF521" s="200"/>
      <c r="AI521" s="200"/>
      <c r="AJ521" s="200"/>
      <c r="AL521" s="200"/>
    </row>
    <row r="522" spans="1:38" s="108" customFormat="1" ht="33.75" customHeight="1">
      <c r="A522" s="203"/>
      <c r="B522" s="204" t="s">
        <v>385</v>
      </c>
      <c r="C522" s="1141" t="s">
        <v>386</v>
      </c>
      <c r="D522" s="1141"/>
      <c r="E522" s="1141"/>
      <c r="F522" s="1141"/>
      <c r="G522" s="1141"/>
      <c r="H522" s="1141"/>
      <c r="I522" s="1141"/>
      <c r="J522" s="1141"/>
      <c r="K522" s="1141"/>
      <c r="L522" s="1141"/>
      <c r="M522" s="1141"/>
      <c r="N522" s="1146"/>
      <c r="Z522" s="193"/>
      <c r="AA522" s="200"/>
      <c r="AB522" s="109" t="s">
        <v>386</v>
      </c>
      <c r="AF522" s="200"/>
      <c r="AI522" s="200"/>
      <c r="AJ522" s="200"/>
      <c r="AL522" s="200"/>
    </row>
    <row r="523" spans="1:38" s="108" customFormat="1" ht="12">
      <c r="A523" s="205"/>
      <c r="B523" s="206">
        <v>1</v>
      </c>
      <c r="C523" s="1141" t="s">
        <v>446</v>
      </c>
      <c r="D523" s="1141"/>
      <c r="E523" s="1141"/>
      <c r="F523" s="207"/>
      <c r="G523" s="207"/>
      <c r="H523" s="207"/>
      <c r="I523" s="207"/>
      <c r="J523" s="208">
        <v>9.6</v>
      </c>
      <c r="K523" s="209">
        <v>1.25</v>
      </c>
      <c r="L523" s="208">
        <v>12</v>
      </c>
      <c r="M523" s="207"/>
      <c r="N523" s="210"/>
      <c r="Z523" s="193"/>
      <c r="AA523" s="200"/>
      <c r="AC523" s="109" t="s">
        <v>446</v>
      </c>
      <c r="AF523" s="200"/>
      <c r="AI523" s="200"/>
      <c r="AJ523" s="200"/>
      <c r="AL523" s="200"/>
    </row>
    <row r="524" spans="1:38" s="108" customFormat="1" ht="12">
      <c r="A524" s="205"/>
      <c r="B524" s="206">
        <v>2</v>
      </c>
      <c r="C524" s="1141" t="s">
        <v>387</v>
      </c>
      <c r="D524" s="1141"/>
      <c r="E524" s="1141"/>
      <c r="F524" s="207"/>
      <c r="G524" s="207"/>
      <c r="H524" s="207"/>
      <c r="I524" s="207"/>
      <c r="J524" s="208">
        <v>1.47</v>
      </c>
      <c r="K524" s="209">
        <v>1.25</v>
      </c>
      <c r="L524" s="208">
        <v>1.84</v>
      </c>
      <c r="M524" s="207"/>
      <c r="N524" s="210"/>
      <c r="Z524" s="193"/>
      <c r="AA524" s="200"/>
      <c r="AC524" s="109" t="s">
        <v>387</v>
      </c>
      <c r="AF524" s="200"/>
      <c r="AI524" s="200"/>
      <c r="AJ524" s="200"/>
      <c r="AL524" s="200"/>
    </row>
    <row r="525" spans="1:38" s="108" customFormat="1" ht="12">
      <c r="A525" s="205"/>
      <c r="B525" s="206">
        <v>3</v>
      </c>
      <c r="C525" s="1141" t="s">
        <v>388</v>
      </c>
      <c r="D525" s="1141"/>
      <c r="E525" s="1141"/>
      <c r="F525" s="207"/>
      <c r="G525" s="207"/>
      <c r="H525" s="207"/>
      <c r="I525" s="207"/>
      <c r="J525" s="208">
        <v>0.12</v>
      </c>
      <c r="K525" s="209">
        <v>1.25</v>
      </c>
      <c r="L525" s="208">
        <v>0.15</v>
      </c>
      <c r="M525" s="207"/>
      <c r="N525" s="210"/>
      <c r="Z525" s="193"/>
      <c r="AA525" s="200"/>
      <c r="AC525" s="109" t="s">
        <v>388</v>
      </c>
      <c r="AF525" s="200"/>
      <c r="AI525" s="200"/>
      <c r="AJ525" s="200"/>
      <c r="AL525" s="200"/>
    </row>
    <row r="526" spans="1:38" s="108" customFormat="1" ht="12">
      <c r="A526" s="205"/>
      <c r="B526" s="206">
        <v>4</v>
      </c>
      <c r="C526" s="1141" t="s">
        <v>447</v>
      </c>
      <c r="D526" s="1141"/>
      <c r="E526" s="1141"/>
      <c r="F526" s="207"/>
      <c r="G526" s="207"/>
      <c r="H526" s="207"/>
      <c r="I526" s="207"/>
      <c r="J526" s="208">
        <v>4.0999999999999996</v>
      </c>
      <c r="K526" s="207"/>
      <c r="L526" s="208">
        <v>4.0999999999999996</v>
      </c>
      <c r="M526" s="207"/>
      <c r="N526" s="210"/>
      <c r="Z526" s="193"/>
      <c r="AA526" s="200"/>
      <c r="AC526" s="109" t="s">
        <v>447</v>
      </c>
      <c r="AF526" s="200"/>
      <c r="AI526" s="200"/>
      <c r="AJ526" s="200"/>
      <c r="AL526" s="200"/>
    </row>
    <row r="527" spans="1:38" s="108" customFormat="1" ht="12">
      <c r="A527" s="205"/>
      <c r="B527" s="204"/>
      <c r="C527" s="1141" t="s">
        <v>448</v>
      </c>
      <c r="D527" s="1141"/>
      <c r="E527" s="1141"/>
      <c r="F527" s="207" t="s">
        <v>390</v>
      </c>
      <c r="G527" s="209">
        <v>1.07</v>
      </c>
      <c r="H527" s="209">
        <v>1.25</v>
      </c>
      <c r="I527" s="250">
        <v>1.3374999999999999</v>
      </c>
      <c r="J527" s="204"/>
      <c r="K527" s="207"/>
      <c r="L527" s="204"/>
      <c r="M527" s="207"/>
      <c r="N527" s="210"/>
      <c r="Z527" s="193"/>
      <c r="AA527" s="200"/>
      <c r="AD527" s="109" t="s">
        <v>448</v>
      </c>
      <c r="AF527" s="200"/>
      <c r="AI527" s="200"/>
      <c r="AJ527" s="200"/>
      <c r="AL527" s="200"/>
    </row>
    <row r="528" spans="1:38" s="108" customFormat="1" ht="12">
      <c r="A528" s="205"/>
      <c r="B528" s="204"/>
      <c r="C528" s="1141" t="s">
        <v>389</v>
      </c>
      <c r="D528" s="1141"/>
      <c r="E528" s="1141"/>
      <c r="F528" s="207" t="s">
        <v>390</v>
      </c>
      <c r="G528" s="209">
        <v>0.01</v>
      </c>
      <c r="H528" s="209">
        <v>1.25</v>
      </c>
      <c r="I528" s="250">
        <v>1.2500000000000001E-2</v>
      </c>
      <c r="J528" s="204"/>
      <c r="K528" s="207"/>
      <c r="L528" s="204"/>
      <c r="M528" s="207"/>
      <c r="N528" s="210"/>
      <c r="Z528" s="193"/>
      <c r="AA528" s="200"/>
      <c r="AD528" s="109" t="s">
        <v>389</v>
      </c>
      <c r="AF528" s="200"/>
      <c r="AI528" s="200"/>
      <c r="AJ528" s="200"/>
      <c r="AL528" s="200"/>
    </row>
    <row r="529" spans="1:38" s="108" customFormat="1" ht="12" customHeight="1">
      <c r="A529" s="205"/>
      <c r="B529" s="204"/>
      <c r="C529" s="1150" t="s">
        <v>391</v>
      </c>
      <c r="D529" s="1150"/>
      <c r="E529" s="1150"/>
      <c r="F529" s="212"/>
      <c r="G529" s="212"/>
      <c r="H529" s="212"/>
      <c r="I529" s="212"/>
      <c r="J529" s="213">
        <v>15.17</v>
      </c>
      <c r="K529" s="212"/>
      <c r="L529" s="213">
        <v>17.940000000000001</v>
      </c>
      <c r="M529" s="212"/>
      <c r="N529" s="214"/>
      <c r="Z529" s="193"/>
      <c r="AA529" s="200"/>
      <c r="AE529" s="109" t="s">
        <v>391</v>
      </c>
      <c r="AF529" s="200"/>
      <c r="AI529" s="200"/>
      <c r="AJ529" s="200"/>
      <c r="AL529" s="200"/>
    </row>
    <row r="530" spans="1:38" s="108" customFormat="1" ht="12">
      <c r="A530" s="205"/>
      <c r="B530" s="204"/>
      <c r="C530" s="1141" t="s">
        <v>392</v>
      </c>
      <c r="D530" s="1141"/>
      <c r="E530" s="1141"/>
      <c r="F530" s="207"/>
      <c r="G530" s="207"/>
      <c r="H530" s="207"/>
      <c r="I530" s="207"/>
      <c r="J530" s="204"/>
      <c r="K530" s="207"/>
      <c r="L530" s="208">
        <v>12.15</v>
      </c>
      <c r="M530" s="207"/>
      <c r="N530" s="210"/>
      <c r="Z530" s="193"/>
      <c r="AA530" s="200"/>
      <c r="AD530" s="109" t="s">
        <v>392</v>
      </c>
      <c r="AF530" s="200"/>
      <c r="AI530" s="200"/>
      <c r="AJ530" s="200"/>
      <c r="AL530" s="200"/>
    </row>
    <row r="531" spans="1:38" s="108" customFormat="1" ht="45" customHeight="1">
      <c r="A531" s="205"/>
      <c r="B531" s="204" t="s">
        <v>1671</v>
      </c>
      <c r="C531" s="1141" t="s">
        <v>1672</v>
      </c>
      <c r="D531" s="1141"/>
      <c r="E531" s="1141"/>
      <c r="F531" s="207" t="s">
        <v>395</v>
      </c>
      <c r="G531" s="215">
        <v>121</v>
      </c>
      <c r="H531" s="207"/>
      <c r="I531" s="215">
        <v>121</v>
      </c>
      <c r="J531" s="204"/>
      <c r="K531" s="207"/>
      <c r="L531" s="208">
        <v>14.7</v>
      </c>
      <c r="M531" s="207"/>
      <c r="N531" s="210"/>
      <c r="Z531" s="193"/>
      <c r="AA531" s="200"/>
      <c r="AD531" s="109" t="s">
        <v>1672</v>
      </c>
      <c r="AF531" s="200"/>
      <c r="AI531" s="200"/>
      <c r="AJ531" s="200"/>
      <c r="AL531" s="200"/>
    </row>
    <row r="532" spans="1:38" s="108" customFormat="1" ht="45" customHeight="1">
      <c r="A532" s="205"/>
      <c r="B532" s="204" t="s">
        <v>1673</v>
      </c>
      <c r="C532" s="1141" t="s">
        <v>1674</v>
      </c>
      <c r="D532" s="1141"/>
      <c r="E532" s="1141"/>
      <c r="F532" s="207" t="s">
        <v>395</v>
      </c>
      <c r="G532" s="215">
        <v>72</v>
      </c>
      <c r="H532" s="207"/>
      <c r="I532" s="215">
        <v>72</v>
      </c>
      <c r="J532" s="204"/>
      <c r="K532" s="207"/>
      <c r="L532" s="208">
        <v>8.75</v>
      </c>
      <c r="M532" s="207"/>
      <c r="N532" s="210"/>
      <c r="Z532" s="193"/>
      <c r="AA532" s="200"/>
      <c r="AD532" s="109" t="s">
        <v>1674</v>
      </c>
      <c r="AF532" s="200"/>
      <c r="AI532" s="200"/>
      <c r="AJ532" s="200"/>
      <c r="AL532" s="200"/>
    </row>
    <row r="533" spans="1:38" s="108" customFormat="1" ht="12" customHeight="1">
      <c r="A533" s="216"/>
      <c r="B533" s="217"/>
      <c r="C533" s="1145" t="s">
        <v>398</v>
      </c>
      <c r="D533" s="1145"/>
      <c r="E533" s="1145"/>
      <c r="F533" s="196"/>
      <c r="G533" s="196"/>
      <c r="H533" s="196"/>
      <c r="I533" s="196"/>
      <c r="J533" s="198"/>
      <c r="K533" s="196"/>
      <c r="L533" s="218">
        <v>41.39</v>
      </c>
      <c r="M533" s="212"/>
      <c r="N533" s="199"/>
      <c r="Z533" s="193"/>
      <c r="AA533" s="200"/>
      <c r="AF533" s="200" t="s">
        <v>398</v>
      </c>
      <c r="AI533" s="200"/>
      <c r="AJ533" s="200"/>
      <c r="AL533" s="200"/>
    </row>
    <row r="534" spans="1:38" s="108" customFormat="1" ht="33.75" customHeight="1">
      <c r="A534" s="194" t="s">
        <v>708</v>
      </c>
      <c r="B534" s="195" t="s">
        <v>3228</v>
      </c>
      <c r="C534" s="1145" t="s">
        <v>3229</v>
      </c>
      <c r="D534" s="1145"/>
      <c r="E534" s="1145"/>
      <c r="F534" s="196" t="s">
        <v>486</v>
      </c>
      <c r="G534" s="196"/>
      <c r="H534" s="196"/>
      <c r="I534" s="251">
        <v>1</v>
      </c>
      <c r="J534" s="218">
        <v>715.79</v>
      </c>
      <c r="K534" s="196"/>
      <c r="L534" s="218">
        <v>715.79</v>
      </c>
      <c r="M534" s="196"/>
      <c r="N534" s="199"/>
      <c r="Z534" s="193"/>
      <c r="AA534" s="200" t="s">
        <v>3229</v>
      </c>
      <c r="AF534" s="200"/>
      <c r="AI534" s="200"/>
      <c r="AJ534" s="200"/>
      <c r="AL534" s="200"/>
    </row>
    <row r="535" spans="1:38" s="108" customFormat="1" ht="12" customHeight="1">
      <c r="A535" s="216"/>
      <c r="B535" s="217"/>
      <c r="C535" s="1141" t="s">
        <v>409</v>
      </c>
      <c r="D535" s="1141"/>
      <c r="E535" s="1141"/>
      <c r="F535" s="1141"/>
      <c r="G535" s="1141"/>
      <c r="H535" s="1141"/>
      <c r="I535" s="1141"/>
      <c r="J535" s="1141"/>
      <c r="K535" s="1141"/>
      <c r="L535" s="1141"/>
      <c r="M535" s="1141"/>
      <c r="N535" s="1146"/>
      <c r="Z535" s="193"/>
      <c r="AA535" s="200"/>
      <c r="AF535" s="200"/>
      <c r="AG535" s="109" t="s">
        <v>409</v>
      </c>
      <c r="AI535" s="200"/>
      <c r="AJ535" s="200"/>
      <c r="AL535" s="200"/>
    </row>
    <row r="536" spans="1:38" s="108" customFormat="1" ht="12" customHeight="1">
      <c r="A536" s="216"/>
      <c r="B536" s="217"/>
      <c r="C536" s="1145" t="s">
        <v>398</v>
      </c>
      <c r="D536" s="1145"/>
      <c r="E536" s="1145"/>
      <c r="F536" s="196"/>
      <c r="G536" s="196"/>
      <c r="H536" s="196"/>
      <c r="I536" s="196"/>
      <c r="J536" s="198"/>
      <c r="K536" s="196"/>
      <c r="L536" s="218">
        <v>715.79</v>
      </c>
      <c r="M536" s="212"/>
      <c r="N536" s="199"/>
      <c r="Z536" s="193"/>
      <c r="AA536" s="200"/>
      <c r="AF536" s="200" t="s">
        <v>398</v>
      </c>
      <c r="AI536" s="200"/>
      <c r="AJ536" s="200"/>
      <c r="AL536" s="200"/>
    </row>
    <row r="537" spans="1:38" s="108" customFormat="1" ht="1.5" customHeight="1">
      <c r="A537" s="224"/>
      <c r="B537" s="217"/>
      <c r="C537" s="217"/>
      <c r="D537" s="217"/>
      <c r="E537" s="217"/>
      <c r="F537" s="225"/>
      <c r="G537" s="225"/>
      <c r="H537" s="225"/>
      <c r="I537" s="225"/>
      <c r="J537" s="226"/>
      <c r="K537" s="225"/>
      <c r="L537" s="226"/>
      <c r="M537" s="207"/>
      <c r="N537" s="226"/>
      <c r="Z537" s="193"/>
      <c r="AA537" s="200"/>
      <c r="AF537" s="200"/>
      <c r="AI537" s="200"/>
      <c r="AJ537" s="200"/>
      <c r="AL537" s="200"/>
    </row>
    <row r="538" spans="1:38" s="108" customFormat="1" ht="12" customHeight="1">
      <c r="A538" s="227"/>
      <c r="B538" s="198"/>
      <c r="C538" s="1145" t="s">
        <v>3230</v>
      </c>
      <c r="D538" s="1145"/>
      <c r="E538" s="1145"/>
      <c r="F538" s="1145"/>
      <c r="G538" s="1145"/>
      <c r="H538" s="1145"/>
      <c r="I538" s="1145"/>
      <c r="J538" s="1145"/>
      <c r="K538" s="1145"/>
      <c r="L538" s="228"/>
      <c r="M538" s="229"/>
      <c r="N538" s="230"/>
      <c r="Z538" s="193"/>
      <c r="AA538" s="200"/>
      <c r="AF538" s="200"/>
      <c r="AI538" s="200"/>
      <c r="AJ538" s="200" t="s">
        <v>3230</v>
      </c>
      <c r="AL538" s="200"/>
    </row>
    <row r="539" spans="1:38" s="108" customFormat="1" ht="12" customHeight="1">
      <c r="A539" s="231"/>
      <c r="B539" s="204"/>
      <c r="C539" s="1141" t="s">
        <v>416</v>
      </c>
      <c r="D539" s="1141"/>
      <c r="E539" s="1141"/>
      <c r="F539" s="1141"/>
      <c r="G539" s="1141"/>
      <c r="H539" s="1141"/>
      <c r="I539" s="1141"/>
      <c r="J539" s="1141"/>
      <c r="K539" s="1141"/>
      <c r="L539" s="232">
        <v>9790.4599999999991</v>
      </c>
      <c r="M539" s="233"/>
      <c r="N539" s="234"/>
      <c r="Z539" s="193"/>
      <c r="AA539" s="200"/>
      <c r="AF539" s="200"/>
      <c r="AI539" s="200"/>
      <c r="AJ539" s="200"/>
      <c r="AK539" s="109" t="s">
        <v>416</v>
      </c>
      <c r="AL539" s="200"/>
    </row>
    <row r="540" spans="1:38" s="108" customFormat="1" ht="12" customHeight="1">
      <c r="A540" s="231"/>
      <c r="B540" s="204"/>
      <c r="C540" s="1141" t="s">
        <v>417</v>
      </c>
      <c r="D540" s="1141"/>
      <c r="E540" s="1141"/>
      <c r="F540" s="1141"/>
      <c r="G540" s="1141"/>
      <c r="H540" s="1141"/>
      <c r="I540" s="1141"/>
      <c r="J540" s="1141"/>
      <c r="K540" s="1141"/>
      <c r="L540" s="236"/>
      <c r="M540" s="233"/>
      <c r="N540" s="234"/>
      <c r="Z540" s="193"/>
      <c r="AA540" s="200"/>
      <c r="AF540" s="200"/>
      <c r="AI540" s="200"/>
      <c r="AJ540" s="200"/>
      <c r="AK540" s="109" t="s">
        <v>417</v>
      </c>
      <c r="AL540" s="200"/>
    </row>
    <row r="541" spans="1:38" s="108" customFormat="1" ht="12" customHeight="1">
      <c r="A541" s="231"/>
      <c r="B541" s="204"/>
      <c r="C541" s="1141" t="s">
        <v>488</v>
      </c>
      <c r="D541" s="1141"/>
      <c r="E541" s="1141"/>
      <c r="F541" s="1141"/>
      <c r="G541" s="1141"/>
      <c r="H541" s="1141"/>
      <c r="I541" s="1141"/>
      <c r="J541" s="1141"/>
      <c r="K541" s="1141"/>
      <c r="L541" s="257">
        <v>403.95</v>
      </c>
      <c r="M541" s="233"/>
      <c r="N541" s="234"/>
      <c r="Z541" s="193"/>
      <c r="AA541" s="200"/>
      <c r="AF541" s="200"/>
      <c r="AI541" s="200"/>
      <c r="AJ541" s="200"/>
      <c r="AK541" s="109" t="s">
        <v>488</v>
      </c>
      <c r="AL541" s="200"/>
    </row>
    <row r="542" spans="1:38" s="108" customFormat="1" ht="12" customHeight="1">
      <c r="A542" s="231"/>
      <c r="B542" s="204"/>
      <c r="C542" s="1141" t="s">
        <v>418</v>
      </c>
      <c r="D542" s="1141"/>
      <c r="E542" s="1141"/>
      <c r="F542" s="1141"/>
      <c r="G542" s="1141"/>
      <c r="H542" s="1141"/>
      <c r="I542" s="1141"/>
      <c r="J542" s="1141"/>
      <c r="K542" s="1141"/>
      <c r="L542" s="257">
        <v>50.61</v>
      </c>
      <c r="M542" s="233"/>
      <c r="N542" s="234"/>
      <c r="Z542" s="193"/>
      <c r="AA542" s="200"/>
      <c r="AF542" s="200"/>
      <c r="AI542" s="200"/>
      <c r="AJ542" s="200"/>
      <c r="AK542" s="109" t="s">
        <v>418</v>
      </c>
      <c r="AL542" s="200"/>
    </row>
    <row r="543" spans="1:38" s="108" customFormat="1" ht="12" customHeight="1">
      <c r="A543" s="231"/>
      <c r="B543" s="204"/>
      <c r="C543" s="1141" t="s">
        <v>419</v>
      </c>
      <c r="D543" s="1141"/>
      <c r="E543" s="1141"/>
      <c r="F543" s="1141"/>
      <c r="G543" s="1141"/>
      <c r="H543" s="1141"/>
      <c r="I543" s="1141"/>
      <c r="J543" s="1141"/>
      <c r="K543" s="1141"/>
      <c r="L543" s="257">
        <v>4.3</v>
      </c>
      <c r="M543" s="233"/>
      <c r="N543" s="234"/>
      <c r="Z543" s="193"/>
      <c r="AA543" s="200"/>
      <c r="AF543" s="200"/>
      <c r="AI543" s="200"/>
      <c r="AJ543" s="200"/>
      <c r="AK543" s="109" t="s">
        <v>419</v>
      </c>
      <c r="AL543" s="200"/>
    </row>
    <row r="544" spans="1:38" s="108" customFormat="1" ht="12" customHeight="1">
      <c r="A544" s="231"/>
      <c r="B544" s="204"/>
      <c r="C544" s="1141" t="s">
        <v>420</v>
      </c>
      <c r="D544" s="1141"/>
      <c r="E544" s="1141"/>
      <c r="F544" s="1141"/>
      <c r="G544" s="1141"/>
      <c r="H544" s="1141"/>
      <c r="I544" s="1141"/>
      <c r="J544" s="1141"/>
      <c r="K544" s="1141"/>
      <c r="L544" s="232">
        <v>9335.9</v>
      </c>
      <c r="M544" s="233"/>
      <c r="N544" s="234"/>
      <c r="Z544" s="193"/>
      <c r="AA544" s="200"/>
      <c r="AF544" s="200"/>
      <c r="AI544" s="200"/>
      <c r="AJ544" s="200"/>
      <c r="AK544" s="109" t="s">
        <v>420</v>
      </c>
      <c r="AL544" s="200"/>
    </row>
    <row r="545" spans="1:38" s="108" customFormat="1" ht="12" customHeight="1">
      <c r="A545" s="231"/>
      <c r="B545" s="204"/>
      <c r="C545" s="1141" t="s">
        <v>421</v>
      </c>
      <c r="D545" s="1141"/>
      <c r="E545" s="1141"/>
      <c r="F545" s="1141"/>
      <c r="G545" s="1141"/>
      <c r="H545" s="1141"/>
      <c r="I545" s="1141"/>
      <c r="J545" s="1141"/>
      <c r="K545" s="1141"/>
      <c r="L545" s="232">
        <v>10562.18</v>
      </c>
      <c r="M545" s="233"/>
      <c r="N545" s="234"/>
      <c r="Z545" s="193"/>
      <c r="AA545" s="200"/>
      <c r="AF545" s="200"/>
      <c r="AI545" s="200"/>
      <c r="AJ545" s="200"/>
      <c r="AK545" s="109" t="s">
        <v>421</v>
      </c>
      <c r="AL545" s="200"/>
    </row>
    <row r="546" spans="1:38" s="108" customFormat="1" ht="12" customHeight="1">
      <c r="A546" s="231"/>
      <c r="B546" s="204"/>
      <c r="C546" s="1141" t="s">
        <v>417</v>
      </c>
      <c r="D546" s="1141"/>
      <c r="E546" s="1141"/>
      <c r="F546" s="1141"/>
      <c r="G546" s="1141"/>
      <c r="H546" s="1141"/>
      <c r="I546" s="1141"/>
      <c r="J546" s="1141"/>
      <c r="K546" s="1141"/>
      <c r="L546" s="236"/>
      <c r="M546" s="233"/>
      <c r="N546" s="234"/>
      <c r="Z546" s="193"/>
      <c r="AA546" s="200"/>
      <c r="AF546" s="200"/>
      <c r="AI546" s="200"/>
      <c r="AJ546" s="200"/>
      <c r="AK546" s="109" t="s">
        <v>417</v>
      </c>
      <c r="AL546" s="200"/>
    </row>
    <row r="547" spans="1:38" s="108" customFormat="1" ht="12" customHeight="1">
      <c r="A547" s="231"/>
      <c r="B547" s="204"/>
      <c r="C547" s="1141" t="s">
        <v>489</v>
      </c>
      <c r="D547" s="1141"/>
      <c r="E547" s="1141"/>
      <c r="F547" s="1141"/>
      <c r="G547" s="1141"/>
      <c r="H547" s="1141"/>
      <c r="I547" s="1141"/>
      <c r="J547" s="1141"/>
      <c r="K547" s="1141"/>
      <c r="L547" s="257">
        <v>398.79</v>
      </c>
      <c r="M547" s="233"/>
      <c r="N547" s="234"/>
      <c r="Z547" s="193"/>
      <c r="AA547" s="200"/>
      <c r="AF547" s="200"/>
      <c r="AI547" s="200"/>
      <c r="AJ547" s="200"/>
      <c r="AK547" s="109" t="s">
        <v>489</v>
      </c>
      <c r="AL547" s="200"/>
    </row>
    <row r="548" spans="1:38" s="108" customFormat="1" ht="12" customHeight="1">
      <c r="A548" s="231"/>
      <c r="B548" s="204"/>
      <c r="C548" s="1141" t="s">
        <v>490</v>
      </c>
      <c r="D548" s="1141"/>
      <c r="E548" s="1141"/>
      <c r="F548" s="1141"/>
      <c r="G548" s="1141"/>
      <c r="H548" s="1141"/>
      <c r="I548" s="1141"/>
      <c r="J548" s="1141"/>
      <c r="K548" s="1141"/>
      <c r="L548" s="257">
        <v>50.61</v>
      </c>
      <c r="M548" s="233"/>
      <c r="N548" s="234"/>
      <c r="Z548" s="193"/>
      <c r="AA548" s="200"/>
      <c r="AF548" s="200"/>
      <c r="AI548" s="200"/>
      <c r="AJ548" s="200"/>
      <c r="AK548" s="109" t="s">
        <v>490</v>
      </c>
      <c r="AL548" s="200"/>
    </row>
    <row r="549" spans="1:38" s="108" customFormat="1" ht="12" customHeight="1">
      <c r="A549" s="231"/>
      <c r="B549" s="204"/>
      <c r="C549" s="1141" t="s">
        <v>491</v>
      </c>
      <c r="D549" s="1141"/>
      <c r="E549" s="1141"/>
      <c r="F549" s="1141"/>
      <c r="G549" s="1141"/>
      <c r="H549" s="1141"/>
      <c r="I549" s="1141"/>
      <c r="J549" s="1141"/>
      <c r="K549" s="1141"/>
      <c r="L549" s="257">
        <v>4.3</v>
      </c>
      <c r="M549" s="233"/>
      <c r="N549" s="234"/>
      <c r="Z549" s="193"/>
      <c r="AA549" s="200"/>
      <c r="AF549" s="200"/>
      <c r="AI549" s="200"/>
      <c r="AJ549" s="200"/>
      <c r="AK549" s="109" t="s">
        <v>491</v>
      </c>
      <c r="AL549" s="200"/>
    </row>
    <row r="550" spans="1:38" s="108" customFormat="1" ht="12" customHeight="1">
      <c r="A550" s="231"/>
      <c r="B550" s="204"/>
      <c r="C550" s="1141" t="s">
        <v>492</v>
      </c>
      <c r="D550" s="1141"/>
      <c r="E550" s="1141"/>
      <c r="F550" s="1141"/>
      <c r="G550" s="1141"/>
      <c r="H550" s="1141"/>
      <c r="I550" s="1141"/>
      <c r="J550" s="1141"/>
      <c r="K550" s="1141"/>
      <c r="L550" s="232">
        <v>9334.81</v>
      </c>
      <c r="M550" s="233"/>
      <c r="N550" s="234"/>
      <c r="Z550" s="193"/>
      <c r="AA550" s="200"/>
      <c r="AF550" s="200"/>
      <c r="AI550" s="200"/>
      <c r="AJ550" s="200"/>
      <c r="AK550" s="109" t="s">
        <v>492</v>
      </c>
      <c r="AL550" s="200"/>
    </row>
    <row r="551" spans="1:38" s="108" customFormat="1" ht="12" customHeight="1">
      <c r="A551" s="231"/>
      <c r="B551" s="204"/>
      <c r="C551" s="1141" t="s">
        <v>493</v>
      </c>
      <c r="D551" s="1141"/>
      <c r="E551" s="1141"/>
      <c r="F551" s="1141"/>
      <c r="G551" s="1141"/>
      <c r="H551" s="1141"/>
      <c r="I551" s="1141"/>
      <c r="J551" s="1141"/>
      <c r="K551" s="1141"/>
      <c r="L551" s="257">
        <v>487.74</v>
      </c>
      <c r="M551" s="233"/>
      <c r="N551" s="234"/>
      <c r="Z551" s="193"/>
      <c r="AA551" s="200"/>
      <c r="AF551" s="200"/>
      <c r="AI551" s="200"/>
      <c r="AJ551" s="200"/>
      <c r="AK551" s="109" t="s">
        <v>493</v>
      </c>
      <c r="AL551" s="200"/>
    </row>
    <row r="552" spans="1:38" s="108" customFormat="1" ht="12" customHeight="1">
      <c r="A552" s="231"/>
      <c r="B552" s="204"/>
      <c r="C552" s="1141" t="s">
        <v>494</v>
      </c>
      <c r="D552" s="1141"/>
      <c r="E552" s="1141"/>
      <c r="F552" s="1141"/>
      <c r="G552" s="1141"/>
      <c r="H552" s="1141"/>
      <c r="I552" s="1141"/>
      <c r="J552" s="1141"/>
      <c r="K552" s="1141"/>
      <c r="L552" s="257">
        <v>290.23</v>
      </c>
      <c r="M552" s="233"/>
      <c r="N552" s="234"/>
      <c r="Z552" s="193"/>
      <c r="AA552" s="200"/>
      <c r="AF552" s="200"/>
      <c r="AI552" s="200"/>
      <c r="AJ552" s="200"/>
      <c r="AK552" s="109" t="s">
        <v>494</v>
      </c>
      <c r="AL552" s="200"/>
    </row>
    <row r="553" spans="1:38" s="108" customFormat="1" ht="12" customHeight="1">
      <c r="A553" s="231"/>
      <c r="B553" s="204"/>
      <c r="C553" s="1141" t="s">
        <v>910</v>
      </c>
      <c r="D553" s="1141"/>
      <c r="E553" s="1141"/>
      <c r="F553" s="1141"/>
      <c r="G553" s="1141"/>
      <c r="H553" s="1141"/>
      <c r="I553" s="1141"/>
      <c r="J553" s="1141"/>
      <c r="K553" s="1141"/>
      <c r="L553" s="257">
        <v>13.26</v>
      </c>
      <c r="M553" s="233"/>
      <c r="N553" s="234"/>
      <c r="Z553" s="193"/>
      <c r="AA553" s="200"/>
      <c r="AF553" s="200"/>
      <c r="AI553" s="200"/>
      <c r="AJ553" s="200"/>
      <c r="AK553" s="109" t="s">
        <v>910</v>
      </c>
      <c r="AL553" s="200"/>
    </row>
    <row r="554" spans="1:38" s="108" customFormat="1" ht="12" customHeight="1">
      <c r="A554" s="231"/>
      <c r="B554" s="204"/>
      <c r="C554" s="1141" t="s">
        <v>417</v>
      </c>
      <c r="D554" s="1141"/>
      <c r="E554" s="1141"/>
      <c r="F554" s="1141"/>
      <c r="G554" s="1141"/>
      <c r="H554" s="1141"/>
      <c r="I554" s="1141"/>
      <c r="J554" s="1141"/>
      <c r="K554" s="1141"/>
      <c r="L554" s="236"/>
      <c r="M554" s="233"/>
      <c r="N554" s="234"/>
      <c r="Z554" s="193"/>
      <c r="AA554" s="200"/>
      <c r="AF554" s="200"/>
      <c r="AI554" s="200"/>
      <c r="AJ554" s="200"/>
      <c r="AK554" s="109" t="s">
        <v>417</v>
      </c>
      <c r="AL554" s="200"/>
    </row>
    <row r="555" spans="1:38" s="108" customFormat="1" ht="12" customHeight="1">
      <c r="A555" s="231"/>
      <c r="B555" s="204"/>
      <c r="C555" s="1141" t="s">
        <v>489</v>
      </c>
      <c r="D555" s="1141"/>
      <c r="E555" s="1141"/>
      <c r="F555" s="1141"/>
      <c r="G555" s="1141"/>
      <c r="H555" s="1141"/>
      <c r="I555" s="1141"/>
      <c r="J555" s="1141"/>
      <c r="K555" s="1141"/>
      <c r="L555" s="257">
        <v>5.16</v>
      </c>
      <c r="M555" s="233"/>
      <c r="N555" s="234"/>
      <c r="Z555" s="193"/>
      <c r="AA555" s="200"/>
      <c r="AF555" s="200"/>
      <c r="AI555" s="200"/>
      <c r="AJ555" s="200"/>
      <c r="AK555" s="109" t="s">
        <v>489</v>
      </c>
      <c r="AL555" s="200"/>
    </row>
    <row r="556" spans="1:38" s="108" customFormat="1" ht="12" customHeight="1">
      <c r="A556" s="231"/>
      <c r="B556" s="204"/>
      <c r="C556" s="1141" t="s">
        <v>492</v>
      </c>
      <c r="D556" s="1141"/>
      <c r="E556" s="1141"/>
      <c r="F556" s="1141"/>
      <c r="G556" s="1141"/>
      <c r="H556" s="1141"/>
      <c r="I556" s="1141"/>
      <c r="J556" s="1141"/>
      <c r="K556" s="1141"/>
      <c r="L556" s="257">
        <v>1.0900000000000001</v>
      </c>
      <c r="M556" s="233"/>
      <c r="N556" s="234"/>
      <c r="Z556" s="193"/>
      <c r="AA556" s="200"/>
      <c r="AF556" s="200"/>
      <c r="AI556" s="200"/>
      <c r="AJ556" s="200"/>
      <c r="AK556" s="109" t="s">
        <v>492</v>
      </c>
      <c r="AL556" s="200"/>
    </row>
    <row r="557" spans="1:38" s="108" customFormat="1" ht="12" customHeight="1">
      <c r="A557" s="231"/>
      <c r="B557" s="204"/>
      <c r="C557" s="1141" t="s">
        <v>493</v>
      </c>
      <c r="D557" s="1141"/>
      <c r="E557" s="1141"/>
      <c r="F557" s="1141"/>
      <c r="G557" s="1141"/>
      <c r="H557" s="1141"/>
      <c r="I557" s="1141"/>
      <c r="J557" s="1141"/>
      <c r="K557" s="1141"/>
      <c r="L557" s="257">
        <v>4.6399999999999997</v>
      </c>
      <c r="M557" s="233"/>
      <c r="N557" s="234"/>
      <c r="Z557" s="193"/>
      <c r="AA557" s="200"/>
      <c r="AF557" s="200"/>
      <c r="AI557" s="200"/>
      <c r="AJ557" s="200"/>
      <c r="AK557" s="109" t="s">
        <v>493</v>
      </c>
      <c r="AL557" s="200"/>
    </row>
    <row r="558" spans="1:38" s="108" customFormat="1" ht="12" customHeight="1">
      <c r="A558" s="231"/>
      <c r="B558" s="204"/>
      <c r="C558" s="1141" t="s">
        <v>494</v>
      </c>
      <c r="D558" s="1141"/>
      <c r="E558" s="1141"/>
      <c r="F558" s="1141"/>
      <c r="G558" s="1141"/>
      <c r="H558" s="1141"/>
      <c r="I558" s="1141"/>
      <c r="J558" s="1141"/>
      <c r="K558" s="1141"/>
      <c r="L558" s="257">
        <v>2.37</v>
      </c>
      <c r="M558" s="233"/>
      <c r="N558" s="234"/>
      <c r="Z558" s="193"/>
      <c r="AA558" s="200"/>
      <c r="AF558" s="200"/>
      <c r="AI558" s="200"/>
      <c r="AJ558" s="200"/>
      <c r="AK558" s="109" t="s">
        <v>494</v>
      </c>
      <c r="AL558" s="200"/>
    </row>
    <row r="559" spans="1:38" s="108" customFormat="1" ht="12" customHeight="1">
      <c r="A559" s="231"/>
      <c r="B559" s="204"/>
      <c r="C559" s="1141" t="s">
        <v>1100</v>
      </c>
      <c r="D559" s="1141"/>
      <c r="E559" s="1141"/>
      <c r="F559" s="1141"/>
      <c r="G559" s="1141"/>
      <c r="H559" s="1141"/>
      <c r="I559" s="1141"/>
      <c r="J559" s="1141"/>
      <c r="K559" s="1141"/>
      <c r="L559" s="232">
        <v>7522.92</v>
      </c>
      <c r="M559" s="233"/>
      <c r="N559" s="234"/>
      <c r="Z559" s="193"/>
      <c r="AA559" s="200"/>
      <c r="AF559" s="200"/>
      <c r="AI559" s="200"/>
      <c r="AJ559" s="200"/>
      <c r="AK559" s="109" t="s">
        <v>1100</v>
      </c>
      <c r="AL559" s="200"/>
    </row>
    <row r="560" spans="1:38" s="108" customFormat="1" ht="12" customHeight="1">
      <c r="A560" s="231"/>
      <c r="B560" s="204"/>
      <c r="C560" s="1141" t="s">
        <v>1102</v>
      </c>
      <c r="D560" s="1141"/>
      <c r="E560" s="1141"/>
      <c r="F560" s="1141"/>
      <c r="G560" s="1141"/>
      <c r="H560" s="1141"/>
      <c r="I560" s="1141"/>
      <c r="J560" s="1141"/>
      <c r="K560" s="1141"/>
      <c r="L560" s="232">
        <v>7522.92</v>
      </c>
      <c r="M560" s="233"/>
      <c r="N560" s="234"/>
      <c r="Z560" s="193"/>
      <c r="AA560" s="200"/>
      <c r="AF560" s="200"/>
      <c r="AI560" s="200"/>
      <c r="AJ560" s="200"/>
      <c r="AK560" s="109" t="s">
        <v>1102</v>
      </c>
      <c r="AL560" s="200"/>
    </row>
    <row r="561" spans="1:38" s="108" customFormat="1" ht="12" customHeight="1">
      <c r="A561" s="231"/>
      <c r="B561" s="204"/>
      <c r="C561" s="1141" t="s">
        <v>431</v>
      </c>
      <c r="D561" s="1141"/>
      <c r="E561" s="1141"/>
      <c r="F561" s="1141"/>
      <c r="G561" s="1141"/>
      <c r="H561" s="1141"/>
      <c r="I561" s="1141"/>
      <c r="J561" s="1141"/>
      <c r="K561" s="1141"/>
      <c r="L561" s="257">
        <v>408.25</v>
      </c>
      <c r="M561" s="233"/>
      <c r="N561" s="234"/>
      <c r="Z561" s="193"/>
      <c r="AA561" s="200"/>
      <c r="AF561" s="200"/>
      <c r="AI561" s="200"/>
      <c r="AJ561" s="200"/>
      <c r="AK561" s="109" t="s">
        <v>431</v>
      </c>
      <c r="AL561" s="200"/>
    </row>
    <row r="562" spans="1:38" s="108" customFormat="1" ht="12" customHeight="1">
      <c r="A562" s="231"/>
      <c r="B562" s="204"/>
      <c r="C562" s="1141" t="s">
        <v>432</v>
      </c>
      <c r="D562" s="1141"/>
      <c r="E562" s="1141"/>
      <c r="F562" s="1141"/>
      <c r="G562" s="1141"/>
      <c r="H562" s="1141"/>
      <c r="I562" s="1141"/>
      <c r="J562" s="1141"/>
      <c r="K562" s="1141"/>
      <c r="L562" s="257">
        <v>492.38</v>
      </c>
      <c r="M562" s="233"/>
      <c r="N562" s="234"/>
      <c r="Z562" s="193"/>
      <c r="AA562" s="200"/>
      <c r="AF562" s="200"/>
      <c r="AI562" s="200"/>
      <c r="AJ562" s="200"/>
      <c r="AK562" s="109" t="s">
        <v>432</v>
      </c>
      <c r="AL562" s="200"/>
    </row>
    <row r="563" spans="1:38" s="108" customFormat="1" ht="12" customHeight="1">
      <c r="A563" s="231"/>
      <c r="B563" s="204"/>
      <c r="C563" s="1141" t="s">
        <v>433</v>
      </c>
      <c r="D563" s="1141"/>
      <c r="E563" s="1141"/>
      <c r="F563" s="1141"/>
      <c r="G563" s="1141"/>
      <c r="H563" s="1141"/>
      <c r="I563" s="1141"/>
      <c r="J563" s="1141"/>
      <c r="K563" s="1141"/>
      <c r="L563" s="257">
        <v>292.60000000000002</v>
      </c>
      <c r="M563" s="233"/>
      <c r="N563" s="234"/>
      <c r="Z563" s="193"/>
      <c r="AA563" s="200"/>
      <c r="AF563" s="200"/>
      <c r="AI563" s="200"/>
      <c r="AJ563" s="200"/>
      <c r="AK563" s="109" t="s">
        <v>433</v>
      </c>
      <c r="AL563" s="200"/>
    </row>
    <row r="564" spans="1:38" s="108" customFormat="1" ht="12" customHeight="1">
      <c r="A564" s="231"/>
      <c r="B564" s="226"/>
      <c r="C564" s="1142" t="s">
        <v>3231</v>
      </c>
      <c r="D564" s="1142"/>
      <c r="E564" s="1142"/>
      <c r="F564" s="1142"/>
      <c r="G564" s="1142"/>
      <c r="H564" s="1142"/>
      <c r="I564" s="1142"/>
      <c r="J564" s="1142"/>
      <c r="K564" s="1142"/>
      <c r="L564" s="239">
        <v>18098.36</v>
      </c>
      <c r="M564" s="240"/>
      <c r="N564" s="253"/>
      <c r="Z564" s="193"/>
      <c r="AA564" s="200"/>
      <c r="AF564" s="200"/>
      <c r="AI564" s="200"/>
      <c r="AJ564" s="200"/>
      <c r="AL564" s="200" t="s">
        <v>3231</v>
      </c>
    </row>
    <row r="565" spans="1:38" s="108" customFormat="1" ht="12" customHeight="1">
      <c r="A565" s="1089" t="s">
        <v>3232</v>
      </c>
      <c r="B565" s="1090"/>
      <c r="C565" s="1090"/>
      <c r="D565" s="1090"/>
      <c r="E565" s="1090"/>
      <c r="F565" s="1090"/>
      <c r="G565" s="1090"/>
      <c r="H565" s="1090"/>
      <c r="I565" s="1090"/>
      <c r="J565" s="1090"/>
      <c r="K565" s="1090"/>
      <c r="L565" s="1090"/>
      <c r="M565" s="1090"/>
      <c r="N565" s="1095"/>
      <c r="Z565" s="193" t="s">
        <v>3232</v>
      </c>
      <c r="AA565" s="200"/>
      <c r="AF565" s="200"/>
      <c r="AI565" s="200"/>
      <c r="AJ565" s="200"/>
      <c r="AL565" s="200"/>
    </row>
    <row r="566" spans="1:38" s="108" customFormat="1" ht="12" customHeight="1">
      <c r="A566" s="1147" t="s">
        <v>1862</v>
      </c>
      <c r="B566" s="1148"/>
      <c r="C566" s="1148"/>
      <c r="D566" s="1148"/>
      <c r="E566" s="1148"/>
      <c r="F566" s="1148"/>
      <c r="G566" s="1148"/>
      <c r="H566" s="1148"/>
      <c r="I566" s="1148"/>
      <c r="J566" s="1148"/>
      <c r="K566" s="1148"/>
      <c r="L566" s="1148"/>
      <c r="M566" s="1148"/>
      <c r="N566" s="1149"/>
      <c r="Z566" s="193"/>
      <c r="AA566" s="200"/>
      <c r="AF566" s="200"/>
      <c r="AI566" s="200" t="s">
        <v>1862</v>
      </c>
      <c r="AJ566" s="200"/>
      <c r="AL566" s="200"/>
    </row>
    <row r="567" spans="1:38" s="108" customFormat="1" ht="33.75" customHeight="1">
      <c r="A567" s="194" t="s">
        <v>713</v>
      </c>
      <c r="B567" s="195" t="s">
        <v>745</v>
      </c>
      <c r="C567" s="1145" t="s">
        <v>746</v>
      </c>
      <c r="D567" s="1145"/>
      <c r="E567" s="1145"/>
      <c r="F567" s="196" t="s">
        <v>414</v>
      </c>
      <c r="G567" s="196"/>
      <c r="H567" s="196"/>
      <c r="I567" s="223">
        <v>3.3000000000000002E-2</v>
      </c>
      <c r="J567" s="218">
        <v>64.680000000000007</v>
      </c>
      <c r="K567" s="196"/>
      <c r="L567" s="218">
        <v>2.13</v>
      </c>
      <c r="M567" s="196"/>
      <c r="N567" s="199"/>
      <c r="Z567" s="193"/>
      <c r="AA567" s="200" t="s">
        <v>746</v>
      </c>
      <c r="AF567" s="200"/>
      <c r="AI567" s="200"/>
      <c r="AJ567" s="200"/>
      <c r="AL567" s="200"/>
    </row>
    <row r="568" spans="1:38" s="108" customFormat="1" ht="12" customHeight="1">
      <c r="A568" s="216"/>
      <c r="B568" s="217"/>
      <c r="C568" s="1141" t="s">
        <v>747</v>
      </c>
      <c r="D568" s="1141"/>
      <c r="E568" s="1141"/>
      <c r="F568" s="1141"/>
      <c r="G568" s="1141"/>
      <c r="H568" s="1141"/>
      <c r="I568" s="1141"/>
      <c r="J568" s="1141"/>
      <c r="K568" s="1141"/>
      <c r="L568" s="1141"/>
      <c r="M568" s="1141"/>
      <c r="N568" s="1146"/>
      <c r="Z568" s="193"/>
      <c r="AA568" s="200"/>
      <c r="AF568" s="200"/>
      <c r="AG568" s="109" t="s">
        <v>747</v>
      </c>
      <c r="AI568" s="200"/>
      <c r="AJ568" s="200"/>
      <c r="AL568" s="200"/>
    </row>
    <row r="569" spans="1:38" s="108" customFormat="1" ht="12" customHeight="1">
      <c r="A569" s="216"/>
      <c r="B569" s="217"/>
      <c r="C569" s="1145" t="s">
        <v>398</v>
      </c>
      <c r="D569" s="1145"/>
      <c r="E569" s="1145"/>
      <c r="F569" s="196"/>
      <c r="G569" s="196"/>
      <c r="H569" s="196"/>
      <c r="I569" s="196"/>
      <c r="J569" s="198"/>
      <c r="K569" s="196"/>
      <c r="L569" s="218">
        <v>2.13</v>
      </c>
      <c r="M569" s="212"/>
      <c r="N569" s="199"/>
      <c r="Z569" s="193"/>
      <c r="AA569" s="200"/>
      <c r="AF569" s="200" t="s">
        <v>398</v>
      </c>
      <c r="AI569" s="200"/>
      <c r="AJ569" s="200"/>
      <c r="AL569" s="200"/>
    </row>
    <row r="570" spans="1:38" s="108" customFormat="1" ht="33.75" customHeight="1">
      <c r="A570" s="194" t="s">
        <v>716</v>
      </c>
      <c r="B570" s="195" t="s">
        <v>750</v>
      </c>
      <c r="C570" s="1145" t="s">
        <v>751</v>
      </c>
      <c r="D570" s="1145"/>
      <c r="E570" s="1145"/>
      <c r="F570" s="196" t="s">
        <v>414</v>
      </c>
      <c r="G570" s="196"/>
      <c r="H570" s="196"/>
      <c r="I570" s="223">
        <v>0.16200000000000001</v>
      </c>
      <c r="J570" s="218">
        <v>76.09</v>
      </c>
      <c r="K570" s="196"/>
      <c r="L570" s="218">
        <v>12.33</v>
      </c>
      <c r="M570" s="196"/>
      <c r="N570" s="199"/>
      <c r="Z570" s="193"/>
      <c r="AA570" s="200" t="s">
        <v>751</v>
      </c>
      <c r="AF570" s="200"/>
      <c r="AI570" s="200"/>
      <c r="AJ570" s="200"/>
      <c r="AL570" s="200"/>
    </row>
    <row r="571" spans="1:38" s="108" customFormat="1" ht="12" customHeight="1">
      <c r="A571" s="216"/>
      <c r="B571" s="217"/>
      <c r="C571" s="1141" t="s">
        <v>747</v>
      </c>
      <c r="D571" s="1141"/>
      <c r="E571" s="1141"/>
      <c r="F571" s="1141"/>
      <c r="G571" s="1141"/>
      <c r="H571" s="1141"/>
      <c r="I571" s="1141"/>
      <c r="J571" s="1141"/>
      <c r="K571" s="1141"/>
      <c r="L571" s="1141"/>
      <c r="M571" s="1141"/>
      <c r="N571" s="1146"/>
      <c r="Z571" s="193"/>
      <c r="AA571" s="200"/>
      <c r="AF571" s="200"/>
      <c r="AG571" s="109" t="s">
        <v>747</v>
      </c>
      <c r="AI571" s="200"/>
      <c r="AJ571" s="200"/>
      <c r="AL571" s="200"/>
    </row>
    <row r="572" spans="1:38" s="108" customFormat="1" ht="12" customHeight="1">
      <c r="A572" s="201"/>
      <c r="B572" s="202"/>
      <c r="C572" s="1141" t="s">
        <v>3233</v>
      </c>
      <c r="D572" s="1141"/>
      <c r="E572" s="1141"/>
      <c r="F572" s="1141"/>
      <c r="G572" s="1141"/>
      <c r="H572" s="1141"/>
      <c r="I572" s="1141"/>
      <c r="J572" s="1141"/>
      <c r="K572" s="1141"/>
      <c r="L572" s="1141"/>
      <c r="M572" s="1141"/>
      <c r="N572" s="1146"/>
      <c r="Z572" s="193"/>
      <c r="AA572" s="200"/>
      <c r="AF572" s="200"/>
      <c r="AH572" s="109" t="s">
        <v>3233</v>
      </c>
      <c r="AI572" s="200"/>
      <c r="AJ572" s="200"/>
      <c r="AL572" s="200"/>
    </row>
    <row r="573" spans="1:38" s="108" customFormat="1" ht="12" customHeight="1">
      <c r="A573" s="216"/>
      <c r="B573" s="217"/>
      <c r="C573" s="1145" t="s">
        <v>398</v>
      </c>
      <c r="D573" s="1145"/>
      <c r="E573" s="1145"/>
      <c r="F573" s="196"/>
      <c r="G573" s="196"/>
      <c r="H573" s="196"/>
      <c r="I573" s="196"/>
      <c r="J573" s="198"/>
      <c r="K573" s="196"/>
      <c r="L573" s="218">
        <v>12.33</v>
      </c>
      <c r="M573" s="212"/>
      <c r="N573" s="199"/>
      <c r="Z573" s="193"/>
      <c r="AA573" s="200"/>
      <c r="AF573" s="200" t="s">
        <v>398</v>
      </c>
      <c r="AI573" s="200"/>
      <c r="AJ573" s="200"/>
      <c r="AL573" s="200"/>
    </row>
    <row r="574" spans="1:38" s="108" customFormat="1" ht="33.75" customHeight="1">
      <c r="A574" s="194" t="s">
        <v>720</v>
      </c>
      <c r="B574" s="195" t="s">
        <v>753</v>
      </c>
      <c r="C574" s="1145" t="s">
        <v>754</v>
      </c>
      <c r="D574" s="1145"/>
      <c r="E574" s="1145"/>
      <c r="F574" s="196" t="s">
        <v>414</v>
      </c>
      <c r="G574" s="196"/>
      <c r="H574" s="196"/>
      <c r="I574" s="247">
        <v>0.17</v>
      </c>
      <c r="J574" s="218">
        <v>106.91</v>
      </c>
      <c r="K574" s="196"/>
      <c r="L574" s="218">
        <v>18.170000000000002</v>
      </c>
      <c r="M574" s="196"/>
      <c r="N574" s="199"/>
      <c r="Z574" s="193"/>
      <c r="AA574" s="200" t="s">
        <v>754</v>
      </c>
      <c r="AF574" s="200"/>
      <c r="AI574" s="200"/>
      <c r="AJ574" s="200"/>
      <c r="AL574" s="200"/>
    </row>
    <row r="575" spans="1:38" s="108" customFormat="1" ht="12" customHeight="1">
      <c r="A575" s="216"/>
      <c r="B575" s="217"/>
      <c r="C575" s="1141" t="s">
        <v>747</v>
      </c>
      <c r="D575" s="1141"/>
      <c r="E575" s="1141"/>
      <c r="F575" s="1141"/>
      <c r="G575" s="1141"/>
      <c r="H575" s="1141"/>
      <c r="I575" s="1141"/>
      <c r="J575" s="1141"/>
      <c r="K575" s="1141"/>
      <c r="L575" s="1141"/>
      <c r="M575" s="1141"/>
      <c r="N575" s="1146"/>
      <c r="Z575" s="193"/>
      <c r="AA575" s="200"/>
      <c r="AF575" s="200"/>
      <c r="AG575" s="109" t="s">
        <v>747</v>
      </c>
      <c r="AI575" s="200"/>
      <c r="AJ575" s="200"/>
      <c r="AL575" s="200"/>
    </row>
    <row r="576" spans="1:38" s="108" customFormat="1" ht="12" customHeight="1">
      <c r="A576" s="201"/>
      <c r="B576" s="202"/>
      <c r="C576" s="1141" t="s">
        <v>3234</v>
      </c>
      <c r="D576" s="1141"/>
      <c r="E576" s="1141"/>
      <c r="F576" s="1141"/>
      <c r="G576" s="1141"/>
      <c r="H576" s="1141"/>
      <c r="I576" s="1141"/>
      <c r="J576" s="1141"/>
      <c r="K576" s="1141"/>
      <c r="L576" s="1141"/>
      <c r="M576" s="1141"/>
      <c r="N576" s="1146"/>
      <c r="Z576" s="193"/>
      <c r="AA576" s="200"/>
      <c r="AF576" s="200"/>
      <c r="AH576" s="109" t="s">
        <v>3234</v>
      </c>
      <c r="AI576" s="200"/>
      <c r="AJ576" s="200"/>
      <c r="AL576" s="200"/>
    </row>
    <row r="577" spans="1:40" s="108" customFormat="1" ht="12" customHeight="1">
      <c r="A577" s="216"/>
      <c r="B577" s="217"/>
      <c r="C577" s="1145" t="s">
        <v>398</v>
      </c>
      <c r="D577" s="1145"/>
      <c r="E577" s="1145"/>
      <c r="F577" s="196"/>
      <c r="G577" s="196"/>
      <c r="H577" s="196"/>
      <c r="I577" s="196"/>
      <c r="J577" s="198"/>
      <c r="K577" s="196"/>
      <c r="L577" s="218">
        <v>18.170000000000002</v>
      </c>
      <c r="M577" s="212"/>
      <c r="N577" s="199"/>
      <c r="Z577" s="193"/>
      <c r="AA577" s="200"/>
      <c r="AF577" s="200" t="s">
        <v>398</v>
      </c>
      <c r="AI577" s="200"/>
      <c r="AJ577" s="200"/>
      <c r="AL577" s="200"/>
    </row>
    <row r="578" spans="1:40" s="108" customFormat="1" ht="1.5" customHeight="1">
      <c r="A578" s="224"/>
      <c r="B578" s="217"/>
      <c r="C578" s="217"/>
      <c r="D578" s="217"/>
      <c r="E578" s="217"/>
      <c r="F578" s="225"/>
      <c r="G578" s="225"/>
      <c r="H578" s="225"/>
      <c r="I578" s="225"/>
      <c r="J578" s="226"/>
      <c r="K578" s="225"/>
      <c r="L578" s="226"/>
      <c r="M578" s="207"/>
      <c r="N578" s="226"/>
      <c r="Z578" s="193"/>
      <c r="AA578" s="200"/>
      <c r="AF578" s="200"/>
      <c r="AI578" s="200"/>
      <c r="AJ578" s="200"/>
      <c r="AL578" s="200"/>
    </row>
    <row r="579" spans="1:40" s="108" customFormat="1" ht="12" customHeight="1">
      <c r="A579" s="227"/>
      <c r="B579" s="198"/>
      <c r="C579" s="1145" t="s">
        <v>3235</v>
      </c>
      <c r="D579" s="1145"/>
      <c r="E579" s="1145"/>
      <c r="F579" s="1145"/>
      <c r="G579" s="1145"/>
      <c r="H579" s="1145"/>
      <c r="I579" s="1145"/>
      <c r="J579" s="1145"/>
      <c r="K579" s="1145"/>
      <c r="L579" s="228"/>
      <c r="M579" s="229"/>
      <c r="N579" s="230"/>
      <c r="Z579" s="193"/>
      <c r="AA579" s="200"/>
      <c r="AF579" s="200"/>
      <c r="AI579" s="200"/>
      <c r="AJ579" s="200" t="s">
        <v>3235</v>
      </c>
      <c r="AL579" s="200"/>
    </row>
    <row r="580" spans="1:40" s="108" customFormat="1" ht="12" customHeight="1">
      <c r="A580" s="231"/>
      <c r="B580" s="204"/>
      <c r="C580" s="1141" t="s">
        <v>416</v>
      </c>
      <c r="D580" s="1141"/>
      <c r="E580" s="1141"/>
      <c r="F580" s="1141"/>
      <c r="G580" s="1141"/>
      <c r="H580" s="1141"/>
      <c r="I580" s="1141"/>
      <c r="J580" s="1141"/>
      <c r="K580" s="1141"/>
      <c r="L580" s="257">
        <v>32.630000000000003</v>
      </c>
      <c r="M580" s="233"/>
      <c r="N580" s="234"/>
      <c r="Z580" s="193"/>
      <c r="AA580" s="200"/>
      <c r="AF580" s="200"/>
      <c r="AI580" s="200"/>
      <c r="AJ580" s="200"/>
      <c r="AK580" s="109" t="s">
        <v>416</v>
      </c>
      <c r="AL580" s="200"/>
    </row>
    <row r="581" spans="1:40" s="108" customFormat="1" ht="12" customHeight="1">
      <c r="A581" s="231"/>
      <c r="B581" s="204"/>
      <c r="C581" s="1141" t="s">
        <v>417</v>
      </c>
      <c r="D581" s="1141"/>
      <c r="E581" s="1141"/>
      <c r="F581" s="1141"/>
      <c r="G581" s="1141"/>
      <c r="H581" s="1141"/>
      <c r="I581" s="1141"/>
      <c r="J581" s="1141"/>
      <c r="K581" s="1141"/>
      <c r="L581" s="236"/>
      <c r="M581" s="233"/>
      <c r="N581" s="234"/>
      <c r="Z581" s="193"/>
      <c r="AA581" s="200"/>
      <c r="AF581" s="200"/>
      <c r="AI581" s="200"/>
      <c r="AJ581" s="200"/>
      <c r="AK581" s="109" t="s">
        <v>417</v>
      </c>
      <c r="AL581" s="200"/>
    </row>
    <row r="582" spans="1:40" s="108" customFormat="1" ht="12" customHeight="1">
      <c r="A582" s="231"/>
      <c r="B582" s="204"/>
      <c r="C582" s="1141" t="s">
        <v>420</v>
      </c>
      <c r="D582" s="1141"/>
      <c r="E582" s="1141"/>
      <c r="F582" s="1141"/>
      <c r="G582" s="1141"/>
      <c r="H582" s="1141"/>
      <c r="I582" s="1141"/>
      <c r="J582" s="1141"/>
      <c r="K582" s="1141"/>
      <c r="L582" s="257">
        <v>32.630000000000003</v>
      </c>
      <c r="M582" s="233"/>
      <c r="N582" s="234"/>
      <c r="Z582" s="193"/>
      <c r="AA582" s="200"/>
      <c r="AF582" s="200"/>
      <c r="AI582" s="200"/>
      <c r="AJ582" s="200"/>
      <c r="AK582" s="109" t="s">
        <v>420</v>
      </c>
      <c r="AL582" s="200"/>
    </row>
    <row r="583" spans="1:40" s="108" customFormat="1" ht="12" customHeight="1">
      <c r="A583" s="231"/>
      <c r="B583" s="204"/>
      <c r="C583" s="1141" t="s">
        <v>421</v>
      </c>
      <c r="D583" s="1141"/>
      <c r="E583" s="1141"/>
      <c r="F583" s="1141"/>
      <c r="G583" s="1141"/>
      <c r="H583" s="1141"/>
      <c r="I583" s="1141"/>
      <c r="J583" s="1141"/>
      <c r="K583" s="1141"/>
      <c r="L583" s="257">
        <v>32.630000000000003</v>
      </c>
      <c r="M583" s="233"/>
      <c r="N583" s="234"/>
      <c r="Z583" s="193"/>
      <c r="AA583" s="200"/>
      <c r="AF583" s="200"/>
      <c r="AI583" s="200"/>
      <c r="AJ583" s="200"/>
      <c r="AK583" s="109" t="s">
        <v>421</v>
      </c>
      <c r="AL583" s="200"/>
    </row>
    <row r="584" spans="1:40" s="108" customFormat="1" ht="12" customHeight="1">
      <c r="A584" s="231"/>
      <c r="B584" s="204"/>
      <c r="C584" s="1141" t="s">
        <v>417</v>
      </c>
      <c r="D584" s="1141"/>
      <c r="E584" s="1141"/>
      <c r="F584" s="1141"/>
      <c r="G584" s="1141"/>
      <c r="H584" s="1141"/>
      <c r="I584" s="1141"/>
      <c r="J584" s="1141"/>
      <c r="K584" s="1141"/>
      <c r="L584" s="236"/>
      <c r="M584" s="233"/>
      <c r="N584" s="234"/>
      <c r="Z584" s="193"/>
      <c r="AA584" s="200"/>
      <c r="AF584" s="200"/>
      <c r="AI584" s="200"/>
      <c r="AJ584" s="200"/>
      <c r="AK584" s="109" t="s">
        <v>417</v>
      </c>
      <c r="AL584" s="200"/>
    </row>
    <row r="585" spans="1:40" s="108" customFormat="1" ht="12" customHeight="1">
      <c r="A585" s="231"/>
      <c r="B585" s="204"/>
      <c r="C585" s="1141" t="s">
        <v>492</v>
      </c>
      <c r="D585" s="1141"/>
      <c r="E585" s="1141"/>
      <c r="F585" s="1141"/>
      <c r="G585" s="1141"/>
      <c r="H585" s="1141"/>
      <c r="I585" s="1141"/>
      <c r="J585" s="1141"/>
      <c r="K585" s="1141"/>
      <c r="L585" s="257">
        <v>32.630000000000003</v>
      </c>
      <c r="M585" s="233"/>
      <c r="N585" s="234"/>
      <c r="Z585" s="193"/>
      <c r="AA585" s="200"/>
      <c r="AF585" s="200"/>
      <c r="AI585" s="200"/>
      <c r="AJ585" s="200"/>
      <c r="AK585" s="109" t="s">
        <v>492</v>
      </c>
      <c r="AL585" s="200"/>
    </row>
    <row r="586" spans="1:40" s="108" customFormat="1" ht="12" customHeight="1">
      <c r="A586" s="231"/>
      <c r="B586" s="226"/>
      <c r="C586" s="1142" t="s">
        <v>3236</v>
      </c>
      <c r="D586" s="1142"/>
      <c r="E586" s="1142"/>
      <c r="F586" s="1142"/>
      <c r="G586" s="1142"/>
      <c r="H586" s="1142"/>
      <c r="I586" s="1142"/>
      <c r="J586" s="1142"/>
      <c r="K586" s="1142"/>
      <c r="L586" s="258">
        <v>32.630000000000003</v>
      </c>
      <c r="M586" s="240"/>
      <c r="N586" s="253"/>
      <c r="Z586" s="193"/>
      <c r="AA586" s="200"/>
      <c r="AF586" s="200"/>
      <c r="AI586" s="200"/>
      <c r="AJ586" s="200"/>
      <c r="AL586" s="200" t="s">
        <v>3236</v>
      </c>
    </row>
    <row r="587" spans="1:40" s="108" customFormat="1" ht="2.25" customHeight="1">
      <c r="B587" s="171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</row>
    <row r="588" spans="1:40" s="108" customFormat="1" ht="11.25" customHeight="1">
      <c r="A588" s="227"/>
      <c r="B588" s="198"/>
      <c r="C588" s="1145" t="s">
        <v>415</v>
      </c>
      <c r="D588" s="1145"/>
      <c r="E588" s="1145"/>
      <c r="F588" s="1145"/>
      <c r="G588" s="1145"/>
      <c r="H588" s="1145"/>
      <c r="I588" s="1145"/>
      <c r="J588" s="1145"/>
      <c r="K588" s="1145"/>
      <c r="L588" s="228"/>
      <c r="M588" s="229"/>
      <c r="N588" s="230"/>
      <c r="AM588" s="200" t="s">
        <v>415</v>
      </c>
    </row>
    <row r="589" spans="1:40" s="108" customFormat="1" ht="16.5" customHeight="1">
      <c r="A589" s="231"/>
      <c r="B589" s="204"/>
      <c r="C589" s="1141" t="s">
        <v>416</v>
      </c>
      <c r="D589" s="1141"/>
      <c r="E589" s="1141"/>
      <c r="F589" s="1141"/>
      <c r="G589" s="1141"/>
      <c r="H589" s="1141"/>
      <c r="I589" s="1141"/>
      <c r="J589" s="1141"/>
      <c r="K589" s="1141"/>
      <c r="L589" s="232">
        <v>19962.72</v>
      </c>
      <c r="M589" s="233"/>
      <c r="N589" s="234"/>
      <c r="O589" s="235"/>
      <c r="P589" s="235"/>
      <c r="Q589" s="235"/>
      <c r="AM589" s="200"/>
      <c r="AN589" s="109" t="s">
        <v>416</v>
      </c>
    </row>
    <row r="590" spans="1:40" s="108" customFormat="1" ht="16.5" customHeight="1">
      <c r="A590" s="231"/>
      <c r="B590" s="204"/>
      <c r="C590" s="1141" t="s">
        <v>417</v>
      </c>
      <c r="D590" s="1141"/>
      <c r="E590" s="1141"/>
      <c r="F590" s="1141"/>
      <c r="G590" s="1141"/>
      <c r="H590" s="1141"/>
      <c r="I590" s="1141"/>
      <c r="J590" s="1141"/>
      <c r="K590" s="1141"/>
      <c r="L590" s="236"/>
      <c r="M590" s="233"/>
      <c r="N590" s="234"/>
      <c r="O590" s="235"/>
      <c r="P590" s="235"/>
      <c r="Q590" s="235"/>
      <c r="AM590" s="200"/>
      <c r="AN590" s="109" t="s">
        <v>417</v>
      </c>
    </row>
    <row r="591" spans="1:40" s="108" customFormat="1" ht="16.5" customHeight="1">
      <c r="A591" s="231"/>
      <c r="B591" s="204"/>
      <c r="C591" s="1141" t="s">
        <v>488</v>
      </c>
      <c r="D591" s="1141"/>
      <c r="E591" s="1141"/>
      <c r="F591" s="1141"/>
      <c r="G591" s="1141"/>
      <c r="H591" s="1141"/>
      <c r="I591" s="1141"/>
      <c r="J591" s="1141"/>
      <c r="K591" s="1141"/>
      <c r="L591" s="257">
        <v>909.63</v>
      </c>
      <c r="M591" s="233"/>
      <c r="N591" s="234"/>
      <c r="O591" s="235"/>
      <c r="P591" s="235"/>
      <c r="Q591" s="235"/>
      <c r="AM591" s="200"/>
      <c r="AN591" s="109" t="s">
        <v>488</v>
      </c>
    </row>
    <row r="592" spans="1:40" s="108" customFormat="1" ht="16.5" customHeight="1">
      <c r="A592" s="231"/>
      <c r="B592" s="204"/>
      <c r="C592" s="1141" t="s">
        <v>418</v>
      </c>
      <c r="D592" s="1141"/>
      <c r="E592" s="1141"/>
      <c r="F592" s="1141"/>
      <c r="G592" s="1141"/>
      <c r="H592" s="1141"/>
      <c r="I592" s="1141"/>
      <c r="J592" s="1141"/>
      <c r="K592" s="1141"/>
      <c r="L592" s="257">
        <v>107.32</v>
      </c>
      <c r="M592" s="233"/>
      <c r="N592" s="234"/>
      <c r="O592" s="235"/>
      <c r="P592" s="235"/>
      <c r="Q592" s="235"/>
      <c r="AM592" s="200"/>
      <c r="AN592" s="109" t="s">
        <v>418</v>
      </c>
    </row>
    <row r="593" spans="1:40" s="108" customFormat="1" ht="16.5" customHeight="1">
      <c r="A593" s="231"/>
      <c r="B593" s="204"/>
      <c r="C593" s="1141" t="s">
        <v>419</v>
      </c>
      <c r="D593" s="1141"/>
      <c r="E593" s="1141"/>
      <c r="F593" s="1141"/>
      <c r="G593" s="1141"/>
      <c r="H593" s="1141"/>
      <c r="I593" s="1141"/>
      <c r="J593" s="1141"/>
      <c r="K593" s="1141"/>
      <c r="L593" s="257">
        <v>9.1300000000000008</v>
      </c>
      <c r="M593" s="233"/>
      <c r="N593" s="234"/>
      <c r="O593" s="235"/>
      <c r="P593" s="235"/>
      <c r="Q593" s="235"/>
      <c r="AM593" s="200"/>
      <c r="AN593" s="109" t="s">
        <v>419</v>
      </c>
    </row>
    <row r="594" spans="1:40" s="108" customFormat="1" ht="16.5" customHeight="1">
      <c r="A594" s="231"/>
      <c r="B594" s="204"/>
      <c r="C594" s="1141" t="s">
        <v>420</v>
      </c>
      <c r="D594" s="1141"/>
      <c r="E594" s="1141"/>
      <c r="F594" s="1141"/>
      <c r="G594" s="1141"/>
      <c r="H594" s="1141"/>
      <c r="I594" s="1141"/>
      <c r="J594" s="1141"/>
      <c r="K594" s="1141"/>
      <c r="L594" s="232">
        <v>18945.77</v>
      </c>
      <c r="M594" s="233"/>
      <c r="N594" s="234"/>
      <c r="O594" s="235"/>
      <c r="P594" s="235"/>
      <c r="Q594" s="235"/>
      <c r="AM594" s="200"/>
      <c r="AN594" s="109" t="s">
        <v>420</v>
      </c>
    </row>
    <row r="595" spans="1:40" s="108" customFormat="1" ht="45">
      <c r="A595" s="231"/>
      <c r="B595" s="204" t="s">
        <v>422</v>
      </c>
      <c r="C595" s="1141" t="s">
        <v>421</v>
      </c>
      <c r="D595" s="1141"/>
      <c r="E595" s="1141"/>
      <c r="F595" s="1141"/>
      <c r="G595" s="1141"/>
      <c r="H595" s="1141"/>
      <c r="I595" s="1141"/>
      <c r="J595" s="1141"/>
      <c r="K595" s="1141"/>
      <c r="L595" s="232">
        <v>21703.49</v>
      </c>
      <c r="M595" s="238">
        <v>9.3800000000000008</v>
      </c>
      <c r="N595" s="237">
        <v>203579</v>
      </c>
      <c r="O595" s="235"/>
      <c r="P595" s="235"/>
      <c r="Q595" s="235"/>
      <c r="AM595" s="200"/>
      <c r="AN595" s="109" t="s">
        <v>421</v>
      </c>
    </row>
    <row r="596" spans="1:40" s="108" customFormat="1" ht="16.5" customHeight="1">
      <c r="A596" s="231"/>
      <c r="B596" s="204"/>
      <c r="C596" s="1141" t="s">
        <v>417</v>
      </c>
      <c r="D596" s="1141"/>
      <c r="E596" s="1141"/>
      <c r="F596" s="1141"/>
      <c r="G596" s="1141"/>
      <c r="H596" s="1141"/>
      <c r="I596" s="1141"/>
      <c r="J596" s="1141"/>
      <c r="K596" s="1141"/>
      <c r="L596" s="236"/>
      <c r="M596" s="233"/>
      <c r="N596" s="234"/>
      <c r="O596" s="235"/>
      <c r="P596" s="235"/>
      <c r="Q596" s="235"/>
      <c r="AM596" s="200"/>
      <c r="AN596" s="109" t="s">
        <v>417</v>
      </c>
    </row>
    <row r="597" spans="1:40" s="108" customFormat="1" ht="16.5" customHeight="1">
      <c r="A597" s="231"/>
      <c r="B597" s="204"/>
      <c r="C597" s="1141" t="s">
        <v>489</v>
      </c>
      <c r="D597" s="1141"/>
      <c r="E597" s="1141"/>
      <c r="F597" s="1141"/>
      <c r="G597" s="1141"/>
      <c r="H597" s="1141"/>
      <c r="I597" s="1141"/>
      <c r="J597" s="1141"/>
      <c r="K597" s="1141"/>
      <c r="L597" s="257">
        <v>899.31</v>
      </c>
      <c r="M597" s="233"/>
      <c r="N597" s="234"/>
      <c r="O597" s="235"/>
      <c r="P597" s="235"/>
      <c r="Q597" s="235"/>
      <c r="AM597" s="200"/>
      <c r="AN597" s="109" t="s">
        <v>489</v>
      </c>
    </row>
    <row r="598" spans="1:40" s="108" customFormat="1" ht="16.5" customHeight="1">
      <c r="A598" s="231"/>
      <c r="B598" s="204"/>
      <c r="C598" s="1141" t="s">
        <v>490</v>
      </c>
      <c r="D598" s="1141"/>
      <c r="E598" s="1141"/>
      <c r="F598" s="1141"/>
      <c r="G598" s="1141"/>
      <c r="H598" s="1141"/>
      <c r="I598" s="1141"/>
      <c r="J598" s="1141"/>
      <c r="K598" s="1141"/>
      <c r="L598" s="257">
        <v>107.32</v>
      </c>
      <c r="M598" s="233"/>
      <c r="N598" s="234"/>
      <c r="O598" s="235"/>
      <c r="P598" s="235"/>
      <c r="Q598" s="235"/>
      <c r="AM598" s="200"/>
      <c r="AN598" s="109" t="s">
        <v>490</v>
      </c>
    </row>
    <row r="599" spans="1:40" s="108" customFormat="1" ht="16.5" customHeight="1">
      <c r="A599" s="231"/>
      <c r="B599" s="204"/>
      <c r="C599" s="1141" t="s">
        <v>491</v>
      </c>
      <c r="D599" s="1141"/>
      <c r="E599" s="1141"/>
      <c r="F599" s="1141"/>
      <c r="G599" s="1141"/>
      <c r="H599" s="1141"/>
      <c r="I599" s="1141"/>
      <c r="J599" s="1141"/>
      <c r="K599" s="1141"/>
      <c r="L599" s="257">
        <v>9.1300000000000008</v>
      </c>
      <c r="M599" s="233"/>
      <c r="N599" s="234"/>
      <c r="O599" s="235"/>
      <c r="P599" s="235"/>
      <c r="Q599" s="235"/>
      <c r="AM599" s="200"/>
      <c r="AN599" s="109" t="s">
        <v>491</v>
      </c>
    </row>
    <row r="600" spans="1:40" s="108" customFormat="1" ht="16.5" customHeight="1">
      <c r="A600" s="231"/>
      <c r="B600" s="204"/>
      <c r="C600" s="1141" t="s">
        <v>492</v>
      </c>
      <c r="D600" s="1141"/>
      <c r="E600" s="1141"/>
      <c r="F600" s="1141"/>
      <c r="G600" s="1141"/>
      <c r="H600" s="1141"/>
      <c r="I600" s="1141"/>
      <c r="J600" s="1141"/>
      <c r="K600" s="1141"/>
      <c r="L600" s="232">
        <v>18943.59</v>
      </c>
      <c r="M600" s="233"/>
      <c r="N600" s="234"/>
      <c r="O600" s="235"/>
      <c r="P600" s="235"/>
      <c r="Q600" s="235"/>
      <c r="AM600" s="200"/>
      <c r="AN600" s="109" t="s">
        <v>492</v>
      </c>
    </row>
    <row r="601" spans="1:40" s="108" customFormat="1" ht="16.5" customHeight="1">
      <c r="A601" s="231"/>
      <c r="B601" s="204"/>
      <c r="C601" s="1141" t="s">
        <v>493</v>
      </c>
      <c r="D601" s="1141"/>
      <c r="E601" s="1141"/>
      <c r="F601" s="1141"/>
      <c r="G601" s="1141"/>
      <c r="H601" s="1141"/>
      <c r="I601" s="1141"/>
      <c r="J601" s="1141"/>
      <c r="K601" s="1141"/>
      <c r="L601" s="232">
        <v>1099.2</v>
      </c>
      <c r="M601" s="233"/>
      <c r="N601" s="234"/>
      <c r="O601" s="235"/>
      <c r="P601" s="235"/>
      <c r="Q601" s="235"/>
      <c r="AM601" s="200"/>
      <c r="AN601" s="109" t="s">
        <v>493</v>
      </c>
    </row>
    <row r="602" spans="1:40" s="108" customFormat="1" ht="16.5" customHeight="1">
      <c r="A602" s="231"/>
      <c r="B602" s="204"/>
      <c r="C602" s="1141" t="s">
        <v>494</v>
      </c>
      <c r="D602" s="1141"/>
      <c r="E602" s="1141"/>
      <c r="F602" s="1141"/>
      <c r="G602" s="1141"/>
      <c r="H602" s="1141"/>
      <c r="I602" s="1141"/>
      <c r="J602" s="1141"/>
      <c r="K602" s="1141"/>
      <c r="L602" s="257">
        <v>654.07000000000005</v>
      </c>
      <c r="M602" s="233"/>
      <c r="N602" s="234"/>
      <c r="O602" s="235"/>
      <c r="P602" s="235"/>
      <c r="Q602" s="235"/>
      <c r="AM602" s="200"/>
      <c r="AN602" s="109" t="s">
        <v>494</v>
      </c>
    </row>
    <row r="603" spans="1:40" s="108" customFormat="1" ht="45">
      <c r="A603" s="231"/>
      <c r="B603" s="204" t="s">
        <v>422</v>
      </c>
      <c r="C603" s="1141" t="s">
        <v>910</v>
      </c>
      <c r="D603" s="1141"/>
      <c r="E603" s="1141"/>
      <c r="F603" s="1141"/>
      <c r="G603" s="1141"/>
      <c r="H603" s="1141"/>
      <c r="I603" s="1141"/>
      <c r="J603" s="1141"/>
      <c r="K603" s="1141"/>
      <c r="L603" s="257">
        <v>26.52</v>
      </c>
      <c r="M603" s="238">
        <v>9.3800000000000008</v>
      </c>
      <c r="N603" s="263">
        <v>249</v>
      </c>
      <c r="O603" s="235"/>
      <c r="P603" s="235"/>
      <c r="Q603" s="235"/>
      <c r="AM603" s="200"/>
      <c r="AN603" s="109" t="s">
        <v>910</v>
      </c>
    </row>
    <row r="604" spans="1:40" s="108" customFormat="1" ht="16.5" customHeight="1">
      <c r="A604" s="231"/>
      <c r="B604" s="204"/>
      <c r="C604" s="1141" t="s">
        <v>417</v>
      </c>
      <c r="D604" s="1141"/>
      <c r="E604" s="1141"/>
      <c r="F604" s="1141"/>
      <c r="G604" s="1141"/>
      <c r="H604" s="1141"/>
      <c r="I604" s="1141"/>
      <c r="J604" s="1141"/>
      <c r="K604" s="1141"/>
      <c r="L604" s="236"/>
      <c r="M604" s="233"/>
      <c r="N604" s="234"/>
      <c r="O604" s="235"/>
      <c r="P604" s="235"/>
      <c r="Q604" s="235"/>
      <c r="AM604" s="200"/>
      <c r="AN604" s="109" t="s">
        <v>417</v>
      </c>
    </row>
    <row r="605" spans="1:40" s="108" customFormat="1" ht="16.5" customHeight="1">
      <c r="A605" s="231"/>
      <c r="B605" s="204"/>
      <c r="C605" s="1141" t="s">
        <v>489</v>
      </c>
      <c r="D605" s="1141"/>
      <c r="E605" s="1141"/>
      <c r="F605" s="1141"/>
      <c r="G605" s="1141"/>
      <c r="H605" s="1141"/>
      <c r="I605" s="1141"/>
      <c r="J605" s="1141"/>
      <c r="K605" s="1141"/>
      <c r="L605" s="257">
        <v>10.32</v>
      </c>
      <c r="M605" s="233"/>
      <c r="N605" s="234"/>
      <c r="O605" s="235"/>
      <c r="P605" s="235"/>
      <c r="Q605" s="235"/>
      <c r="AM605" s="200"/>
      <c r="AN605" s="109" t="s">
        <v>489</v>
      </c>
    </row>
    <row r="606" spans="1:40" s="108" customFormat="1" ht="16.5" customHeight="1">
      <c r="A606" s="231"/>
      <c r="B606" s="204"/>
      <c r="C606" s="1141" t="s">
        <v>492</v>
      </c>
      <c r="D606" s="1141"/>
      <c r="E606" s="1141"/>
      <c r="F606" s="1141"/>
      <c r="G606" s="1141"/>
      <c r="H606" s="1141"/>
      <c r="I606" s="1141"/>
      <c r="J606" s="1141"/>
      <c r="K606" s="1141"/>
      <c r="L606" s="257">
        <v>2.1800000000000002</v>
      </c>
      <c r="M606" s="233"/>
      <c r="N606" s="234"/>
      <c r="O606" s="235"/>
      <c r="P606" s="235"/>
      <c r="Q606" s="235"/>
      <c r="AM606" s="200"/>
      <c r="AN606" s="109" t="s">
        <v>492</v>
      </c>
    </row>
    <row r="607" spans="1:40" s="108" customFormat="1" ht="16.5" customHeight="1">
      <c r="A607" s="231"/>
      <c r="B607" s="204"/>
      <c r="C607" s="1141" t="s">
        <v>493</v>
      </c>
      <c r="D607" s="1141"/>
      <c r="E607" s="1141"/>
      <c r="F607" s="1141"/>
      <c r="G607" s="1141"/>
      <c r="H607" s="1141"/>
      <c r="I607" s="1141"/>
      <c r="J607" s="1141"/>
      <c r="K607" s="1141"/>
      <c r="L607" s="257">
        <v>9.2799999999999994</v>
      </c>
      <c r="M607" s="233"/>
      <c r="N607" s="234"/>
      <c r="O607" s="235"/>
      <c r="P607" s="235"/>
      <c r="Q607" s="235"/>
      <c r="AM607" s="200"/>
      <c r="AN607" s="109" t="s">
        <v>493</v>
      </c>
    </row>
    <row r="608" spans="1:40" s="108" customFormat="1" ht="16.5" customHeight="1">
      <c r="A608" s="231"/>
      <c r="B608" s="204"/>
      <c r="C608" s="1141" t="s">
        <v>494</v>
      </c>
      <c r="D608" s="1141"/>
      <c r="E608" s="1141"/>
      <c r="F608" s="1141"/>
      <c r="G608" s="1141"/>
      <c r="H608" s="1141"/>
      <c r="I608" s="1141"/>
      <c r="J608" s="1141"/>
      <c r="K608" s="1141"/>
      <c r="L608" s="257">
        <v>4.74</v>
      </c>
      <c r="M608" s="233"/>
      <c r="N608" s="234"/>
      <c r="O608" s="235"/>
      <c r="P608" s="235"/>
      <c r="Q608" s="235"/>
      <c r="AM608" s="200"/>
      <c r="AN608" s="109" t="s">
        <v>494</v>
      </c>
    </row>
    <row r="609" spans="1:42" ht="16.5" customHeight="1">
      <c r="A609" s="231"/>
      <c r="B609" s="204"/>
      <c r="C609" s="1141" t="s">
        <v>1100</v>
      </c>
      <c r="D609" s="1141"/>
      <c r="E609" s="1141"/>
      <c r="F609" s="1141"/>
      <c r="G609" s="1141"/>
      <c r="H609" s="1141"/>
      <c r="I609" s="1141"/>
      <c r="J609" s="1141"/>
      <c r="K609" s="1141"/>
      <c r="L609" s="232">
        <v>15045.84</v>
      </c>
      <c r="M609" s="233"/>
      <c r="N609" s="237">
        <v>74627</v>
      </c>
      <c r="O609" s="235"/>
      <c r="P609" s="235"/>
      <c r="Q609" s="235"/>
      <c r="R609" s="108"/>
      <c r="S609" s="108"/>
      <c r="T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200"/>
      <c r="AN609" s="109" t="s">
        <v>1100</v>
      </c>
      <c r="AO609" s="108"/>
      <c r="AP609" s="108"/>
    </row>
    <row r="610" spans="1:42" ht="78.75">
      <c r="A610" s="231"/>
      <c r="B610" s="204" t="s">
        <v>1230</v>
      </c>
      <c r="C610" s="1141" t="s">
        <v>1102</v>
      </c>
      <c r="D610" s="1141"/>
      <c r="E610" s="1141"/>
      <c r="F610" s="1141"/>
      <c r="G610" s="1141"/>
      <c r="H610" s="1141"/>
      <c r="I610" s="1141"/>
      <c r="J610" s="1141"/>
      <c r="K610" s="1141"/>
      <c r="L610" s="232">
        <v>15045.84</v>
      </c>
      <c r="M610" s="238">
        <v>4.96</v>
      </c>
      <c r="N610" s="237">
        <v>74627</v>
      </c>
      <c r="O610" s="235"/>
      <c r="P610" s="235"/>
      <c r="Q610" s="235"/>
      <c r="R610" s="108"/>
      <c r="S610" s="108"/>
      <c r="T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200"/>
      <c r="AN610" s="109" t="s">
        <v>1102</v>
      </c>
      <c r="AO610" s="108"/>
      <c r="AP610" s="108"/>
    </row>
    <row r="611" spans="1:42" ht="16.5" customHeight="1">
      <c r="A611" s="231"/>
      <c r="B611" s="204"/>
      <c r="C611" s="1141" t="s">
        <v>431</v>
      </c>
      <c r="D611" s="1141"/>
      <c r="E611" s="1141"/>
      <c r="F611" s="1141"/>
      <c r="G611" s="1141"/>
      <c r="H611" s="1141"/>
      <c r="I611" s="1141"/>
      <c r="J611" s="1141"/>
      <c r="K611" s="1141"/>
      <c r="L611" s="257">
        <v>918.76</v>
      </c>
      <c r="M611" s="233"/>
      <c r="N611" s="234"/>
      <c r="O611" s="235"/>
      <c r="P611" s="235"/>
      <c r="Q611" s="235"/>
      <c r="R611" s="108"/>
      <c r="S611" s="108"/>
      <c r="T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200"/>
      <c r="AN611" s="109" t="s">
        <v>431</v>
      </c>
      <c r="AO611" s="108"/>
      <c r="AP611" s="108"/>
    </row>
    <row r="612" spans="1:42" ht="16.5" customHeight="1">
      <c r="A612" s="231"/>
      <c r="B612" s="204"/>
      <c r="C612" s="1141" t="s">
        <v>432</v>
      </c>
      <c r="D612" s="1141"/>
      <c r="E612" s="1141"/>
      <c r="F612" s="1141"/>
      <c r="G612" s="1141"/>
      <c r="H612" s="1141"/>
      <c r="I612" s="1141"/>
      <c r="J612" s="1141"/>
      <c r="K612" s="1141"/>
      <c r="L612" s="232">
        <v>1108.48</v>
      </c>
      <c r="M612" s="233"/>
      <c r="N612" s="234"/>
      <c r="O612" s="235"/>
      <c r="P612" s="235"/>
      <c r="Q612" s="235"/>
      <c r="R612" s="108"/>
      <c r="S612" s="108"/>
      <c r="T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200"/>
      <c r="AN612" s="109" t="s">
        <v>432</v>
      </c>
      <c r="AO612" s="108"/>
      <c r="AP612" s="108"/>
    </row>
    <row r="613" spans="1:42" ht="16.5" customHeight="1">
      <c r="A613" s="231"/>
      <c r="B613" s="204"/>
      <c r="C613" s="1141" t="s">
        <v>433</v>
      </c>
      <c r="D613" s="1141"/>
      <c r="E613" s="1141"/>
      <c r="F613" s="1141"/>
      <c r="G613" s="1141"/>
      <c r="H613" s="1141"/>
      <c r="I613" s="1141"/>
      <c r="J613" s="1141"/>
      <c r="K613" s="1141"/>
      <c r="L613" s="257">
        <v>658.81</v>
      </c>
      <c r="M613" s="233"/>
      <c r="N613" s="234"/>
      <c r="O613" s="235"/>
      <c r="P613" s="235"/>
      <c r="Q613" s="235"/>
      <c r="R613" s="108"/>
      <c r="S613" s="108"/>
      <c r="T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200"/>
      <c r="AN613" s="109" t="s">
        <v>433</v>
      </c>
      <c r="AO613" s="108"/>
      <c r="AP613" s="108"/>
    </row>
    <row r="614" spans="1:42" ht="16.5" customHeight="1">
      <c r="A614" s="231"/>
      <c r="B614" s="226"/>
      <c r="C614" s="1142" t="s">
        <v>434</v>
      </c>
      <c r="D614" s="1142"/>
      <c r="E614" s="1142"/>
      <c r="F614" s="1142"/>
      <c r="G614" s="1142"/>
      <c r="H614" s="1142"/>
      <c r="I614" s="1142"/>
      <c r="J614" s="1142"/>
      <c r="K614" s="1142"/>
      <c r="L614" s="239">
        <v>36775.85</v>
      </c>
      <c r="M614" s="240"/>
      <c r="N614" s="241">
        <v>278455</v>
      </c>
      <c r="O614" s="235"/>
      <c r="P614" s="235"/>
      <c r="Q614" s="235"/>
      <c r="R614" s="108"/>
      <c r="S614" s="108"/>
      <c r="T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200"/>
      <c r="AN614" s="108"/>
      <c r="AO614" s="200" t="s">
        <v>434</v>
      </c>
      <c r="AP614" s="108"/>
    </row>
    <row r="615" spans="1:42" ht="1.5" customHeight="1">
      <c r="B615" s="226"/>
      <c r="C615" s="217"/>
      <c r="D615" s="217"/>
      <c r="E615" s="217"/>
      <c r="F615" s="217"/>
      <c r="G615" s="217"/>
      <c r="H615" s="217"/>
      <c r="I615" s="217"/>
      <c r="J615" s="217"/>
      <c r="K615" s="217"/>
      <c r="L615" s="239"/>
      <c r="M615" s="242"/>
      <c r="N615" s="243"/>
      <c r="R615" s="108"/>
      <c r="S615" s="108"/>
      <c r="T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</row>
    <row r="616" spans="1:42" ht="53.25" customHeight="1">
      <c r="A616" s="244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R616" s="108"/>
      <c r="S616" s="108"/>
      <c r="T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</row>
    <row r="617" spans="1:42" ht="12.75" customHeight="1">
      <c r="A617" s="177"/>
      <c r="B617" s="236" t="s">
        <v>329</v>
      </c>
      <c r="C617" s="1143" t="s">
        <v>435</v>
      </c>
      <c r="D617" s="1143"/>
      <c r="E617" s="1143"/>
      <c r="F617" s="1143"/>
      <c r="G617" s="1143"/>
      <c r="H617" s="1143"/>
      <c r="I617" s="1143"/>
      <c r="J617" s="1143"/>
      <c r="K617" s="1143"/>
      <c r="L617" s="1143"/>
      <c r="R617" s="108"/>
      <c r="S617" s="108"/>
      <c r="T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</row>
    <row r="618" spans="1:42" ht="13.5" customHeight="1">
      <c r="A618" s="177"/>
      <c r="B618" s="169"/>
      <c r="C618" s="1144" t="s">
        <v>157</v>
      </c>
      <c r="D618" s="1144"/>
      <c r="E618" s="1144"/>
      <c r="F618" s="1144"/>
      <c r="G618" s="1144"/>
      <c r="H618" s="1144"/>
      <c r="I618" s="1144"/>
      <c r="J618" s="1144"/>
      <c r="K618" s="1144"/>
      <c r="L618" s="1144"/>
      <c r="R618" s="108"/>
      <c r="S618" s="108"/>
      <c r="T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</row>
    <row r="619" spans="1:42" ht="13.5" customHeight="1">
      <c r="A619" s="177"/>
      <c r="B619" s="236" t="s">
        <v>331</v>
      </c>
      <c r="C619" s="1143" t="s">
        <v>436</v>
      </c>
      <c r="D619" s="1143"/>
      <c r="E619" s="1143"/>
      <c r="F619" s="1143"/>
      <c r="G619" s="1143"/>
      <c r="H619" s="1143"/>
      <c r="I619" s="1143"/>
      <c r="J619" s="1143"/>
      <c r="K619" s="1143"/>
      <c r="L619" s="1143"/>
      <c r="R619" s="108"/>
      <c r="S619" s="108"/>
      <c r="T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</row>
    <row r="620" spans="1:42" ht="13.5" customHeight="1">
      <c r="A620" s="177"/>
      <c r="C620" s="1144" t="s">
        <v>157</v>
      </c>
      <c r="D620" s="1144"/>
      <c r="E620" s="1144"/>
      <c r="F620" s="1144"/>
      <c r="G620" s="1144"/>
      <c r="H620" s="1144"/>
      <c r="I620" s="1144"/>
      <c r="J620" s="1144"/>
      <c r="K620" s="1144"/>
      <c r="L620" s="1144"/>
      <c r="R620" s="108"/>
      <c r="S620" s="108"/>
      <c r="T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</row>
    <row r="622" spans="1:42" ht="11.25">
      <c r="A622" s="1140"/>
      <c r="B622" s="1140"/>
      <c r="C622" s="1140"/>
      <c r="D622" s="1140"/>
      <c r="E622" s="1140"/>
      <c r="F622" s="1140"/>
      <c r="G622" s="1140"/>
      <c r="H622" s="1140"/>
      <c r="I622" s="1140"/>
      <c r="J622" s="1140"/>
      <c r="K622" s="1140"/>
      <c r="L622" s="1140"/>
      <c r="M622" s="1140"/>
      <c r="N622" s="1140"/>
      <c r="R622" s="108"/>
      <c r="S622" s="108"/>
      <c r="T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9" t="s">
        <v>149</v>
      </c>
    </row>
    <row r="623" spans="1:42" ht="11.25">
      <c r="B623" s="246"/>
      <c r="D623" s="246"/>
      <c r="F623" s="246"/>
      <c r="R623" s="108"/>
      <c r="S623" s="108"/>
      <c r="T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</row>
    <row r="627" s="108" customFormat="1" ht="11.25"/>
    <row r="644" s="108" customFormat="1" ht="11.25"/>
    <row r="647" s="108" customFormat="1" ht="11.25"/>
    <row r="700" s="108" customFormat="1" ht="11.25"/>
    <row r="701" s="108" customFormat="1" ht="11.25"/>
    <row r="704" s="108" customFormat="1" ht="11.25"/>
    <row r="721" s="108" customFormat="1" ht="11.25"/>
    <row r="722" s="108" customFormat="1" ht="11.25"/>
    <row r="734" s="108" customFormat="1" ht="11.25"/>
    <row r="748" s="108" customFormat="1" ht="11.25"/>
  </sheetData>
  <mergeCells count="604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N49"/>
    <mergeCell ref="C38:E38"/>
    <mergeCell ref="C39:E39"/>
    <mergeCell ref="C40:E40"/>
    <mergeCell ref="C41:E41"/>
    <mergeCell ref="C42:E42"/>
    <mergeCell ref="C43:E43"/>
    <mergeCell ref="C56:E56"/>
    <mergeCell ref="C57:E57"/>
    <mergeCell ref="C58:E58"/>
    <mergeCell ref="C59:E59"/>
    <mergeCell ref="C60:E60"/>
    <mergeCell ref="C61:E61"/>
    <mergeCell ref="C50:E50"/>
    <mergeCell ref="C51:E51"/>
    <mergeCell ref="C52:N52"/>
    <mergeCell ref="C53:E53"/>
    <mergeCell ref="C54:E54"/>
    <mergeCell ref="C55:E55"/>
    <mergeCell ref="C68:N68"/>
    <mergeCell ref="C69:N69"/>
    <mergeCell ref="C70:E70"/>
    <mergeCell ref="C71:E71"/>
    <mergeCell ref="C72:E72"/>
    <mergeCell ref="C73:E73"/>
    <mergeCell ref="C62:E62"/>
    <mergeCell ref="C63:E63"/>
    <mergeCell ref="C64:E64"/>
    <mergeCell ref="C65:N65"/>
    <mergeCell ref="C66:E66"/>
    <mergeCell ref="C67:E67"/>
    <mergeCell ref="C80:E80"/>
    <mergeCell ref="C81:E81"/>
    <mergeCell ref="C82:N82"/>
    <mergeCell ref="C83:E83"/>
    <mergeCell ref="C84:E84"/>
    <mergeCell ref="C85:N85"/>
    <mergeCell ref="C74:E74"/>
    <mergeCell ref="C75:E75"/>
    <mergeCell ref="C76:E76"/>
    <mergeCell ref="C77:E77"/>
    <mergeCell ref="C78:E78"/>
    <mergeCell ref="C79:E79"/>
    <mergeCell ref="C92:E92"/>
    <mergeCell ref="C93:E93"/>
    <mergeCell ref="C94:E94"/>
    <mergeCell ref="C95:E95"/>
    <mergeCell ref="C96:E96"/>
    <mergeCell ref="C97:E97"/>
    <mergeCell ref="C86:E86"/>
    <mergeCell ref="C87:E87"/>
    <mergeCell ref="C88:N88"/>
    <mergeCell ref="C89:N89"/>
    <mergeCell ref="C90:E90"/>
    <mergeCell ref="C91:E91"/>
    <mergeCell ref="C104:E104"/>
    <mergeCell ref="C105:N105"/>
    <mergeCell ref="C106:N106"/>
    <mergeCell ref="C107:E107"/>
    <mergeCell ref="C108:E108"/>
    <mergeCell ref="C109:E109"/>
    <mergeCell ref="C98:E98"/>
    <mergeCell ref="C99:E99"/>
    <mergeCell ref="C100:E100"/>
    <mergeCell ref="C101:E101"/>
    <mergeCell ref="C102:N102"/>
    <mergeCell ref="C103:E103"/>
    <mergeCell ref="C116:E116"/>
    <mergeCell ref="C117:E117"/>
    <mergeCell ref="C118:E118"/>
    <mergeCell ref="C119:N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28:E128"/>
    <mergeCell ref="C129:E129"/>
    <mergeCell ref="C130:E130"/>
    <mergeCell ref="C131:E131"/>
    <mergeCell ref="C132:E132"/>
    <mergeCell ref="C133:E133"/>
    <mergeCell ref="C122:N122"/>
    <mergeCell ref="C123:E123"/>
    <mergeCell ref="C124:E124"/>
    <mergeCell ref="C125:E125"/>
    <mergeCell ref="C126:E126"/>
    <mergeCell ref="C127:E127"/>
    <mergeCell ref="C140:N140"/>
    <mergeCell ref="C141:E141"/>
    <mergeCell ref="C142:E142"/>
    <mergeCell ref="C143:E143"/>
    <mergeCell ref="C144:E144"/>
    <mergeCell ref="C145:E145"/>
    <mergeCell ref="C134:E134"/>
    <mergeCell ref="C135:N135"/>
    <mergeCell ref="C136:E136"/>
    <mergeCell ref="A137:N137"/>
    <mergeCell ref="C138:E138"/>
    <mergeCell ref="C139:N139"/>
    <mergeCell ref="C152:E152"/>
    <mergeCell ref="C153:N153"/>
    <mergeCell ref="C154:E154"/>
    <mergeCell ref="C155:E155"/>
    <mergeCell ref="C156:N156"/>
    <mergeCell ref="C157:E157"/>
    <mergeCell ref="C146:E146"/>
    <mergeCell ref="C147:E147"/>
    <mergeCell ref="C148:E148"/>
    <mergeCell ref="C149:E149"/>
    <mergeCell ref="C150:E150"/>
    <mergeCell ref="C151:E151"/>
    <mergeCell ref="C164:E164"/>
    <mergeCell ref="C165:E165"/>
    <mergeCell ref="C166:E166"/>
    <mergeCell ref="C167:E167"/>
    <mergeCell ref="C168:E168"/>
    <mergeCell ref="C169:E169"/>
    <mergeCell ref="C158:E158"/>
    <mergeCell ref="C159:N159"/>
    <mergeCell ref="C160:E160"/>
    <mergeCell ref="C161:E161"/>
    <mergeCell ref="C162:E162"/>
    <mergeCell ref="C163:E163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N172"/>
    <mergeCell ref="C173:E173"/>
    <mergeCell ref="C174:E174"/>
    <mergeCell ref="C175:N175"/>
    <mergeCell ref="C188:N188"/>
    <mergeCell ref="C189:E189"/>
    <mergeCell ref="C190:E190"/>
    <mergeCell ref="C191:N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200:E200"/>
    <mergeCell ref="C201:E201"/>
    <mergeCell ref="C202:E202"/>
    <mergeCell ref="C203:E203"/>
    <mergeCell ref="C204:E204"/>
    <mergeCell ref="C205:E205"/>
    <mergeCell ref="C194:N194"/>
    <mergeCell ref="C195:E195"/>
    <mergeCell ref="C196:E196"/>
    <mergeCell ref="C197:E197"/>
    <mergeCell ref="C198:E198"/>
    <mergeCell ref="C199:E199"/>
    <mergeCell ref="A212:N212"/>
    <mergeCell ref="C213:E213"/>
    <mergeCell ref="C214:E214"/>
    <mergeCell ref="C215:E215"/>
    <mergeCell ref="C216:E216"/>
    <mergeCell ref="C217:E217"/>
    <mergeCell ref="C206:E206"/>
    <mergeCell ref="C207:N207"/>
    <mergeCell ref="C208:E208"/>
    <mergeCell ref="C209:E209"/>
    <mergeCell ref="C210:N210"/>
    <mergeCell ref="C211:E211"/>
    <mergeCell ref="C224:E224"/>
    <mergeCell ref="C225:E225"/>
    <mergeCell ref="C226:N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N223"/>
    <mergeCell ref="C236:E236"/>
    <mergeCell ref="C237:E237"/>
    <mergeCell ref="C238:E238"/>
    <mergeCell ref="C239:N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48:E248"/>
    <mergeCell ref="C249:E249"/>
    <mergeCell ref="C250:E250"/>
    <mergeCell ref="C251:E251"/>
    <mergeCell ref="C252:E252"/>
    <mergeCell ref="C253:E253"/>
    <mergeCell ref="C242:N242"/>
    <mergeCell ref="C243:N243"/>
    <mergeCell ref="C244:E244"/>
    <mergeCell ref="C245:E245"/>
    <mergeCell ref="C246:E246"/>
    <mergeCell ref="C247:E247"/>
    <mergeCell ref="C260:E260"/>
    <mergeCell ref="C261:E261"/>
    <mergeCell ref="C262:N262"/>
    <mergeCell ref="C263:E263"/>
    <mergeCell ref="C264:E264"/>
    <mergeCell ref="C265:E265"/>
    <mergeCell ref="C254:E254"/>
    <mergeCell ref="C255:E255"/>
    <mergeCell ref="C256:N256"/>
    <mergeCell ref="C257:E257"/>
    <mergeCell ref="C258:E258"/>
    <mergeCell ref="C259:N259"/>
    <mergeCell ref="C272:E272"/>
    <mergeCell ref="C273:E273"/>
    <mergeCell ref="C274:E274"/>
    <mergeCell ref="C275:N275"/>
    <mergeCell ref="C276:E276"/>
    <mergeCell ref="C278:K278"/>
    <mergeCell ref="C266:E266"/>
    <mergeCell ref="C267:E267"/>
    <mergeCell ref="C268:E268"/>
    <mergeCell ref="C269:E269"/>
    <mergeCell ref="C270:E270"/>
    <mergeCell ref="C271:E271"/>
    <mergeCell ref="C285:K285"/>
    <mergeCell ref="C286:K286"/>
    <mergeCell ref="C287:K287"/>
    <mergeCell ref="C288:K288"/>
    <mergeCell ref="C289:K289"/>
    <mergeCell ref="C290:K290"/>
    <mergeCell ref="C279:K279"/>
    <mergeCell ref="C280:K280"/>
    <mergeCell ref="C281:K281"/>
    <mergeCell ref="C282:K282"/>
    <mergeCell ref="C283:K283"/>
    <mergeCell ref="C284:K284"/>
    <mergeCell ref="C297:K297"/>
    <mergeCell ref="C298:K298"/>
    <mergeCell ref="C299:K299"/>
    <mergeCell ref="C300:K300"/>
    <mergeCell ref="C301:K301"/>
    <mergeCell ref="C302:K302"/>
    <mergeCell ref="C291:K291"/>
    <mergeCell ref="C292:K292"/>
    <mergeCell ref="C293:K293"/>
    <mergeCell ref="C294:K294"/>
    <mergeCell ref="C295:K295"/>
    <mergeCell ref="C296:K296"/>
    <mergeCell ref="C309:E309"/>
    <mergeCell ref="C310:E310"/>
    <mergeCell ref="C311:E311"/>
    <mergeCell ref="C312:E312"/>
    <mergeCell ref="C313:E313"/>
    <mergeCell ref="C314:E314"/>
    <mergeCell ref="C303:K303"/>
    <mergeCell ref="C304:K304"/>
    <mergeCell ref="A305:N305"/>
    <mergeCell ref="C306:E306"/>
    <mergeCell ref="C307:N307"/>
    <mergeCell ref="C308:E308"/>
    <mergeCell ref="C321:E321"/>
    <mergeCell ref="C322:E322"/>
    <mergeCell ref="C323:N323"/>
    <mergeCell ref="C324:N324"/>
    <mergeCell ref="C325:E325"/>
    <mergeCell ref="C326:E326"/>
    <mergeCell ref="C315:E315"/>
    <mergeCell ref="C316:E316"/>
    <mergeCell ref="C317:E317"/>
    <mergeCell ref="C318:E318"/>
    <mergeCell ref="C319:E319"/>
    <mergeCell ref="C320:N320"/>
    <mergeCell ref="C333:E333"/>
    <mergeCell ref="C334:E334"/>
    <mergeCell ref="C335:E335"/>
    <mergeCell ref="C336:E336"/>
    <mergeCell ref="C337:N337"/>
    <mergeCell ref="C338:E338"/>
    <mergeCell ref="C327:E327"/>
    <mergeCell ref="C328:E328"/>
    <mergeCell ref="C329:E329"/>
    <mergeCell ref="C330:E330"/>
    <mergeCell ref="C331:E331"/>
    <mergeCell ref="C332:E332"/>
    <mergeCell ref="C345:E345"/>
    <mergeCell ref="C346:N346"/>
    <mergeCell ref="C347:N347"/>
    <mergeCell ref="C348:E348"/>
    <mergeCell ref="C349:E349"/>
    <mergeCell ref="C350:E350"/>
    <mergeCell ref="C339:E339"/>
    <mergeCell ref="C340:N340"/>
    <mergeCell ref="C341:E341"/>
    <mergeCell ref="C342:E342"/>
    <mergeCell ref="C343:N343"/>
    <mergeCell ref="C344:E344"/>
    <mergeCell ref="C357:E357"/>
    <mergeCell ref="C358:E358"/>
    <mergeCell ref="C359:E359"/>
    <mergeCell ref="C360:N360"/>
    <mergeCell ref="C361:E361"/>
    <mergeCell ref="C362:E362"/>
    <mergeCell ref="C351:E351"/>
    <mergeCell ref="C352:E352"/>
    <mergeCell ref="C353:E353"/>
    <mergeCell ref="C354:E354"/>
    <mergeCell ref="C355:E355"/>
    <mergeCell ref="C356:E356"/>
    <mergeCell ref="C369:E369"/>
    <mergeCell ref="C370:E370"/>
    <mergeCell ref="C371:E371"/>
    <mergeCell ref="C372:E372"/>
    <mergeCell ref="C373:E373"/>
    <mergeCell ref="C374:E374"/>
    <mergeCell ref="C363:N363"/>
    <mergeCell ref="C364:E364"/>
    <mergeCell ref="C365:E365"/>
    <mergeCell ref="C366:E366"/>
    <mergeCell ref="C367:E367"/>
    <mergeCell ref="C368:E368"/>
    <mergeCell ref="C381:E381"/>
    <mergeCell ref="C382:E382"/>
    <mergeCell ref="C383:E383"/>
    <mergeCell ref="C384:E384"/>
    <mergeCell ref="C385:E385"/>
    <mergeCell ref="C386:E386"/>
    <mergeCell ref="C375:E375"/>
    <mergeCell ref="C376:N376"/>
    <mergeCell ref="C377:E377"/>
    <mergeCell ref="C378:E378"/>
    <mergeCell ref="C379:N379"/>
    <mergeCell ref="C380:E380"/>
    <mergeCell ref="C393:E393"/>
    <mergeCell ref="A394:N394"/>
    <mergeCell ref="C395:E395"/>
    <mergeCell ref="C396:N396"/>
    <mergeCell ref="C397:N397"/>
    <mergeCell ref="C398:E398"/>
    <mergeCell ref="C387:E387"/>
    <mergeCell ref="C388:E388"/>
    <mergeCell ref="C389:E389"/>
    <mergeCell ref="C390:E390"/>
    <mergeCell ref="C391:E391"/>
    <mergeCell ref="C392:N392"/>
    <mergeCell ref="C405:E405"/>
    <mergeCell ref="C406:E406"/>
    <mergeCell ref="C407:E407"/>
    <mergeCell ref="C408:E408"/>
    <mergeCell ref="C409:E409"/>
    <mergeCell ref="C410:N410"/>
    <mergeCell ref="C399:E399"/>
    <mergeCell ref="C400:E400"/>
    <mergeCell ref="C401:E401"/>
    <mergeCell ref="C402:E402"/>
    <mergeCell ref="C403:E403"/>
    <mergeCell ref="C404:E404"/>
    <mergeCell ref="C417:E417"/>
    <mergeCell ref="C418:E418"/>
    <mergeCell ref="C419:E419"/>
    <mergeCell ref="C420:E420"/>
    <mergeCell ref="C421:E421"/>
    <mergeCell ref="C422:E422"/>
    <mergeCell ref="C411:E411"/>
    <mergeCell ref="C412:E412"/>
    <mergeCell ref="C413:N413"/>
    <mergeCell ref="C414:E414"/>
    <mergeCell ref="C415:E415"/>
    <mergeCell ref="C416:N416"/>
    <mergeCell ref="C429:N429"/>
    <mergeCell ref="C430:E430"/>
    <mergeCell ref="C431:E431"/>
    <mergeCell ref="C432:N432"/>
    <mergeCell ref="C433:E433"/>
    <mergeCell ref="C434:E434"/>
    <mergeCell ref="C423:E423"/>
    <mergeCell ref="C424:E424"/>
    <mergeCell ref="C425:E425"/>
    <mergeCell ref="C426:E426"/>
    <mergeCell ref="C427:E427"/>
    <mergeCell ref="C428:E428"/>
    <mergeCell ref="C441:E441"/>
    <mergeCell ref="C442:E442"/>
    <mergeCell ref="C443:E443"/>
    <mergeCell ref="C444:E444"/>
    <mergeCell ref="C445:N445"/>
    <mergeCell ref="C446:E446"/>
    <mergeCell ref="C435:E435"/>
    <mergeCell ref="C436:E436"/>
    <mergeCell ref="C437:E437"/>
    <mergeCell ref="C438:E438"/>
    <mergeCell ref="C439:E439"/>
    <mergeCell ref="C440:E440"/>
    <mergeCell ref="C453:E453"/>
    <mergeCell ref="C454:E454"/>
    <mergeCell ref="C455:E455"/>
    <mergeCell ref="C456:E456"/>
    <mergeCell ref="C457:E457"/>
    <mergeCell ref="C458:E458"/>
    <mergeCell ref="C447:E447"/>
    <mergeCell ref="C448:N448"/>
    <mergeCell ref="C449:E449"/>
    <mergeCell ref="C450:E450"/>
    <mergeCell ref="C451:N451"/>
    <mergeCell ref="C452:E452"/>
    <mergeCell ref="C465:E465"/>
    <mergeCell ref="C466:E466"/>
    <mergeCell ref="C467:N467"/>
    <mergeCell ref="C468:E468"/>
    <mergeCell ref="A469:N469"/>
    <mergeCell ref="C470:E470"/>
    <mergeCell ref="C459:E459"/>
    <mergeCell ref="C460:E460"/>
    <mergeCell ref="C461:E461"/>
    <mergeCell ref="C462:E462"/>
    <mergeCell ref="C463:E463"/>
    <mergeCell ref="C464:N464"/>
    <mergeCell ref="C477:E477"/>
    <mergeCell ref="C478:E478"/>
    <mergeCell ref="C479:E479"/>
    <mergeCell ref="C480:N480"/>
    <mergeCell ref="C481:E481"/>
    <mergeCell ref="C482:E482"/>
    <mergeCell ref="C471:E471"/>
    <mergeCell ref="C472:E472"/>
    <mergeCell ref="C473:E473"/>
    <mergeCell ref="C474:E474"/>
    <mergeCell ref="C475:E475"/>
    <mergeCell ref="C476:E476"/>
    <mergeCell ref="C489:E489"/>
    <mergeCell ref="C490:E490"/>
    <mergeCell ref="C491:E491"/>
    <mergeCell ref="C492:E492"/>
    <mergeCell ref="C493:E493"/>
    <mergeCell ref="C494:E494"/>
    <mergeCell ref="C483:N483"/>
    <mergeCell ref="C484:E484"/>
    <mergeCell ref="C485:E485"/>
    <mergeCell ref="C486:E486"/>
    <mergeCell ref="C487:E487"/>
    <mergeCell ref="C488:E488"/>
    <mergeCell ref="C501:E501"/>
    <mergeCell ref="C502:E502"/>
    <mergeCell ref="C503:E503"/>
    <mergeCell ref="C504:E504"/>
    <mergeCell ref="C505:E505"/>
    <mergeCell ref="C506:E506"/>
    <mergeCell ref="C495:E495"/>
    <mergeCell ref="C496:N496"/>
    <mergeCell ref="C497:E497"/>
    <mergeCell ref="C498:E498"/>
    <mergeCell ref="C499:N499"/>
    <mergeCell ref="C500:N500"/>
    <mergeCell ref="C513:N513"/>
    <mergeCell ref="C514:E514"/>
    <mergeCell ref="C515:E515"/>
    <mergeCell ref="C516:N516"/>
    <mergeCell ref="C517:E517"/>
    <mergeCell ref="C518:E518"/>
    <mergeCell ref="C507:E507"/>
    <mergeCell ref="C508:E508"/>
    <mergeCell ref="C509:E509"/>
    <mergeCell ref="C510:E510"/>
    <mergeCell ref="C511:E511"/>
    <mergeCell ref="C512:E512"/>
    <mergeCell ref="C525:E525"/>
    <mergeCell ref="C526:E526"/>
    <mergeCell ref="C527:E527"/>
    <mergeCell ref="C528:E528"/>
    <mergeCell ref="C529:E529"/>
    <mergeCell ref="C530:E530"/>
    <mergeCell ref="C519:N519"/>
    <mergeCell ref="C520:E520"/>
    <mergeCell ref="C521:E521"/>
    <mergeCell ref="C522:N522"/>
    <mergeCell ref="C523:E523"/>
    <mergeCell ref="C524:E524"/>
    <mergeCell ref="C538:K538"/>
    <mergeCell ref="C539:K539"/>
    <mergeCell ref="C540:K540"/>
    <mergeCell ref="C541:K541"/>
    <mergeCell ref="C542:K542"/>
    <mergeCell ref="C543:K543"/>
    <mergeCell ref="C531:E531"/>
    <mergeCell ref="C532:E532"/>
    <mergeCell ref="C533:E533"/>
    <mergeCell ref="C534:E534"/>
    <mergeCell ref="C535:N535"/>
    <mergeCell ref="C536:E536"/>
    <mergeCell ref="C550:K550"/>
    <mergeCell ref="C551:K551"/>
    <mergeCell ref="C552:K552"/>
    <mergeCell ref="C553:K553"/>
    <mergeCell ref="C554:K554"/>
    <mergeCell ref="C555:K555"/>
    <mergeCell ref="C544:K544"/>
    <mergeCell ref="C545:K545"/>
    <mergeCell ref="C546:K546"/>
    <mergeCell ref="C547:K547"/>
    <mergeCell ref="C548:K548"/>
    <mergeCell ref="C549:K549"/>
    <mergeCell ref="C562:K562"/>
    <mergeCell ref="C563:K563"/>
    <mergeCell ref="C564:K564"/>
    <mergeCell ref="A565:N565"/>
    <mergeCell ref="A566:N566"/>
    <mergeCell ref="C567:E567"/>
    <mergeCell ref="C556:K556"/>
    <mergeCell ref="C557:K557"/>
    <mergeCell ref="C558:K558"/>
    <mergeCell ref="C559:K559"/>
    <mergeCell ref="C560:K560"/>
    <mergeCell ref="C561:K561"/>
    <mergeCell ref="C574:E574"/>
    <mergeCell ref="C575:N575"/>
    <mergeCell ref="C576:N576"/>
    <mergeCell ref="C577:E577"/>
    <mergeCell ref="C579:K579"/>
    <mergeCell ref="C580:K580"/>
    <mergeCell ref="C568:N568"/>
    <mergeCell ref="C569:E569"/>
    <mergeCell ref="C570:E570"/>
    <mergeCell ref="C571:N571"/>
    <mergeCell ref="C572:N572"/>
    <mergeCell ref="C573:E573"/>
    <mergeCell ref="C588:K588"/>
    <mergeCell ref="C589:K589"/>
    <mergeCell ref="C590:K590"/>
    <mergeCell ref="C591:K591"/>
    <mergeCell ref="C592:K592"/>
    <mergeCell ref="C593:K593"/>
    <mergeCell ref="C581:K581"/>
    <mergeCell ref="C582:K582"/>
    <mergeCell ref="C583:K583"/>
    <mergeCell ref="C584:K584"/>
    <mergeCell ref="C585:K585"/>
    <mergeCell ref="C586:K586"/>
    <mergeCell ref="C600:K600"/>
    <mergeCell ref="C601:K601"/>
    <mergeCell ref="C602:K602"/>
    <mergeCell ref="C603:K603"/>
    <mergeCell ref="C604:K604"/>
    <mergeCell ref="C605:K605"/>
    <mergeCell ref="C594:K594"/>
    <mergeCell ref="C595:K595"/>
    <mergeCell ref="C596:K596"/>
    <mergeCell ref="C597:K597"/>
    <mergeCell ref="C598:K598"/>
    <mergeCell ref="C599:K599"/>
    <mergeCell ref="C620:L620"/>
    <mergeCell ref="A622:N622"/>
    <mergeCell ref="C612:K612"/>
    <mergeCell ref="C613:K613"/>
    <mergeCell ref="C614:K614"/>
    <mergeCell ref="C617:L617"/>
    <mergeCell ref="C618:L618"/>
    <mergeCell ref="C619:L619"/>
    <mergeCell ref="C606:K606"/>
    <mergeCell ref="C607:K607"/>
    <mergeCell ref="C608:K608"/>
    <mergeCell ref="C609:K609"/>
    <mergeCell ref="C610:K610"/>
    <mergeCell ref="C611:K611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05"/>
  <sheetViews>
    <sheetView topLeftCell="A443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5" width="112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3237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239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239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3238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624.46</v>
      </c>
      <c r="D22" s="182" t="s">
        <v>3239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8.52</v>
      </c>
      <c r="D24" s="182" t="s">
        <v>3143</v>
      </c>
      <c r="E24" s="137" t="s">
        <v>362</v>
      </c>
      <c r="G24" s="108" t="s">
        <v>365</v>
      </c>
      <c r="L24" s="181"/>
      <c r="M24" s="182" t="s">
        <v>3240</v>
      </c>
      <c r="N24" s="137" t="s">
        <v>362</v>
      </c>
    </row>
    <row r="25" spans="1:14" s="108" customFormat="1" ht="12.75" customHeight="1">
      <c r="B25" s="108" t="s">
        <v>3</v>
      </c>
      <c r="C25" s="181">
        <v>615.94000000000005</v>
      </c>
      <c r="D25" s="186" t="s">
        <v>3241</v>
      </c>
      <c r="E25" s="137" t="s">
        <v>362</v>
      </c>
      <c r="G25" s="108" t="s">
        <v>367</v>
      </c>
      <c r="L25" s="1155">
        <v>294.54000000000002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2.79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1922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1922</v>
      </c>
    </row>
    <row r="35" spans="1:33" s="108" customFormat="1" ht="12">
      <c r="A35" s="1147" t="s">
        <v>1923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1923</v>
      </c>
    </row>
    <row r="36" spans="1:33" s="108" customFormat="1" ht="33.75" customHeight="1">
      <c r="A36" s="194" t="s">
        <v>122</v>
      </c>
      <c r="B36" s="195" t="s">
        <v>1924</v>
      </c>
      <c r="C36" s="1145" t="s">
        <v>1925</v>
      </c>
      <c r="D36" s="1145"/>
      <c r="E36" s="1145"/>
      <c r="F36" s="196" t="s">
        <v>486</v>
      </c>
      <c r="G36" s="196"/>
      <c r="H36" s="196"/>
      <c r="I36" s="251">
        <v>4</v>
      </c>
      <c r="J36" s="198"/>
      <c r="K36" s="196"/>
      <c r="L36" s="198"/>
      <c r="M36" s="196"/>
      <c r="N36" s="199"/>
      <c r="Z36" s="193"/>
      <c r="AA36" s="200"/>
      <c r="AB36" s="200" t="s">
        <v>1925</v>
      </c>
    </row>
    <row r="37" spans="1:33" s="108" customFormat="1" ht="12" customHeight="1">
      <c r="A37" s="201"/>
      <c r="B37" s="202"/>
      <c r="C37" s="1141" t="s">
        <v>2461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2461</v>
      </c>
    </row>
    <row r="38" spans="1:33" s="108" customFormat="1" ht="33.75" customHeight="1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3" s="108" customFormat="1" ht="12">
      <c r="A39" s="205"/>
      <c r="B39" s="206">
        <v>1</v>
      </c>
      <c r="C39" s="1141" t="s">
        <v>446</v>
      </c>
      <c r="D39" s="1141"/>
      <c r="E39" s="1141"/>
      <c r="F39" s="207"/>
      <c r="G39" s="207"/>
      <c r="H39" s="207"/>
      <c r="I39" s="207"/>
      <c r="J39" s="208">
        <v>20.440000000000001</v>
      </c>
      <c r="K39" s="209">
        <v>1.25</v>
      </c>
      <c r="L39" s="208">
        <v>102.2</v>
      </c>
      <c r="M39" s="207"/>
      <c r="N39" s="210"/>
      <c r="Z39" s="193"/>
      <c r="AA39" s="200"/>
      <c r="AB39" s="200"/>
      <c r="AE39" s="109" t="s">
        <v>446</v>
      </c>
    </row>
    <row r="40" spans="1:33" s="108" customFormat="1" ht="12">
      <c r="A40" s="205"/>
      <c r="B40" s="206">
        <v>2</v>
      </c>
      <c r="C40" s="1141" t="s">
        <v>387</v>
      </c>
      <c r="D40" s="1141"/>
      <c r="E40" s="1141"/>
      <c r="F40" s="207"/>
      <c r="G40" s="207"/>
      <c r="H40" s="207"/>
      <c r="I40" s="207"/>
      <c r="J40" s="208">
        <v>33.47</v>
      </c>
      <c r="K40" s="209">
        <v>1.25</v>
      </c>
      <c r="L40" s="208">
        <v>167.35</v>
      </c>
      <c r="M40" s="207"/>
      <c r="N40" s="210"/>
      <c r="Z40" s="193"/>
      <c r="AA40" s="200"/>
      <c r="AB40" s="200"/>
      <c r="AE40" s="109" t="s">
        <v>387</v>
      </c>
    </row>
    <row r="41" spans="1:33" s="108" customFormat="1" ht="12">
      <c r="A41" s="205"/>
      <c r="B41" s="206">
        <v>3</v>
      </c>
      <c r="C41" s="1141" t="s">
        <v>388</v>
      </c>
      <c r="D41" s="1141"/>
      <c r="E41" s="1141"/>
      <c r="F41" s="207"/>
      <c r="G41" s="207"/>
      <c r="H41" s="207"/>
      <c r="I41" s="207"/>
      <c r="J41" s="208">
        <v>3.42</v>
      </c>
      <c r="K41" s="209">
        <v>1.25</v>
      </c>
      <c r="L41" s="208">
        <v>17.100000000000001</v>
      </c>
      <c r="M41" s="207"/>
      <c r="N41" s="210"/>
      <c r="Z41" s="193"/>
      <c r="AA41" s="200"/>
      <c r="AB41" s="200"/>
      <c r="AE41" s="109" t="s">
        <v>388</v>
      </c>
    </row>
    <row r="42" spans="1:33" s="108" customFormat="1" ht="12">
      <c r="A42" s="205"/>
      <c r="B42" s="206">
        <v>4</v>
      </c>
      <c r="C42" s="1141" t="s">
        <v>447</v>
      </c>
      <c r="D42" s="1141"/>
      <c r="E42" s="1141"/>
      <c r="F42" s="207"/>
      <c r="G42" s="207"/>
      <c r="H42" s="207"/>
      <c r="I42" s="207"/>
      <c r="J42" s="208">
        <v>2.94</v>
      </c>
      <c r="K42" s="207"/>
      <c r="L42" s="208">
        <v>11.76</v>
      </c>
      <c r="M42" s="207"/>
      <c r="N42" s="210"/>
      <c r="Z42" s="193"/>
      <c r="AA42" s="200"/>
      <c r="AB42" s="200"/>
      <c r="AE42" s="109" t="s">
        <v>447</v>
      </c>
    </row>
    <row r="43" spans="1:33" s="108" customFormat="1" ht="12">
      <c r="A43" s="205"/>
      <c r="B43" s="204"/>
      <c r="C43" s="1141" t="s">
        <v>448</v>
      </c>
      <c r="D43" s="1141"/>
      <c r="E43" s="1141"/>
      <c r="F43" s="207" t="s">
        <v>390</v>
      </c>
      <c r="G43" s="209">
        <v>2.06</v>
      </c>
      <c r="H43" s="209">
        <v>1.25</v>
      </c>
      <c r="I43" s="248">
        <v>10.3</v>
      </c>
      <c r="J43" s="204"/>
      <c r="K43" s="207"/>
      <c r="L43" s="204"/>
      <c r="M43" s="207"/>
      <c r="N43" s="210"/>
      <c r="Z43" s="193"/>
      <c r="AA43" s="200"/>
      <c r="AB43" s="200"/>
      <c r="AF43" s="109" t="s">
        <v>448</v>
      </c>
    </row>
    <row r="44" spans="1:33" s="108" customFormat="1" ht="12">
      <c r="A44" s="205"/>
      <c r="B44" s="204"/>
      <c r="C44" s="1141" t="s">
        <v>389</v>
      </c>
      <c r="D44" s="1141"/>
      <c r="E44" s="1141"/>
      <c r="F44" s="207" t="s">
        <v>390</v>
      </c>
      <c r="G44" s="209">
        <v>0.31</v>
      </c>
      <c r="H44" s="209">
        <v>1.25</v>
      </c>
      <c r="I44" s="209">
        <v>1.55</v>
      </c>
      <c r="J44" s="204"/>
      <c r="K44" s="207"/>
      <c r="L44" s="204"/>
      <c r="M44" s="207"/>
      <c r="N44" s="210"/>
      <c r="Z44" s="193"/>
      <c r="AA44" s="200"/>
      <c r="AB44" s="200"/>
      <c r="AF44" s="109" t="s">
        <v>389</v>
      </c>
    </row>
    <row r="45" spans="1:33" s="108" customFormat="1" ht="12" customHeight="1">
      <c r="A45" s="205"/>
      <c r="B45" s="204"/>
      <c r="C45" s="1150" t="s">
        <v>391</v>
      </c>
      <c r="D45" s="1150"/>
      <c r="E45" s="1150"/>
      <c r="F45" s="212"/>
      <c r="G45" s="212"/>
      <c r="H45" s="212"/>
      <c r="I45" s="212"/>
      <c r="J45" s="213">
        <v>56.85</v>
      </c>
      <c r="K45" s="212"/>
      <c r="L45" s="213">
        <v>281.31</v>
      </c>
      <c r="M45" s="212"/>
      <c r="N45" s="214"/>
      <c r="Z45" s="193"/>
      <c r="AA45" s="200"/>
      <c r="AB45" s="200"/>
      <c r="AG45" s="109" t="s">
        <v>391</v>
      </c>
    </row>
    <row r="46" spans="1:33" s="108" customFormat="1" ht="12">
      <c r="A46" s="205"/>
      <c r="B46" s="204"/>
      <c r="C46" s="1141" t="s">
        <v>392</v>
      </c>
      <c r="D46" s="1141"/>
      <c r="E46" s="1141"/>
      <c r="F46" s="207"/>
      <c r="G46" s="207"/>
      <c r="H46" s="207"/>
      <c r="I46" s="207"/>
      <c r="J46" s="204"/>
      <c r="K46" s="207"/>
      <c r="L46" s="208">
        <v>119.3</v>
      </c>
      <c r="M46" s="207"/>
      <c r="N46" s="210"/>
      <c r="Z46" s="193"/>
      <c r="AA46" s="200"/>
      <c r="AB46" s="200"/>
      <c r="AF46" s="109" t="s">
        <v>392</v>
      </c>
    </row>
    <row r="47" spans="1:33" s="108" customFormat="1" ht="22.5" customHeight="1">
      <c r="A47" s="205"/>
      <c r="B47" s="204" t="s">
        <v>885</v>
      </c>
      <c r="C47" s="1141" t="s">
        <v>886</v>
      </c>
      <c r="D47" s="1141"/>
      <c r="E47" s="1141"/>
      <c r="F47" s="207" t="s">
        <v>395</v>
      </c>
      <c r="G47" s="215">
        <v>97</v>
      </c>
      <c r="H47" s="207"/>
      <c r="I47" s="215">
        <v>97</v>
      </c>
      <c r="J47" s="204"/>
      <c r="K47" s="207"/>
      <c r="L47" s="208">
        <v>115.72</v>
      </c>
      <c r="M47" s="207"/>
      <c r="N47" s="210"/>
      <c r="Z47" s="193"/>
      <c r="AA47" s="200"/>
      <c r="AB47" s="200"/>
      <c r="AF47" s="109" t="s">
        <v>886</v>
      </c>
    </row>
    <row r="48" spans="1:33" s="108" customFormat="1" ht="22.5" customHeight="1">
      <c r="A48" s="205"/>
      <c r="B48" s="204" t="s">
        <v>887</v>
      </c>
      <c r="C48" s="1141" t="s">
        <v>888</v>
      </c>
      <c r="D48" s="1141"/>
      <c r="E48" s="1141"/>
      <c r="F48" s="207" t="s">
        <v>395</v>
      </c>
      <c r="G48" s="215">
        <v>51</v>
      </c>
      <c r="H48" s="207"/>
      <c r="I48" s="215">
        <v>51</v>
      </c>
      <c r="J48" s="204"/>
      <c r="K48" s="207"/>
      <c r="L48" s="208">
        <v>60.84</v>
      </c>
      <c r="M48" s="207"/>
      <c r="N48" s="210"/>
      <c r="Z48" s="193"/>
      <c r="AA48" s="200"/>
      <c r="AB48" s="200"/>
      <c r="AF48" s="109" t="s">
        <v>888</v>
      </c>
    </row>
    <row r="49" spans="1:35" s="108" customFormat="1" ht="12" customHeight="1">
      <c r="A49" s="216"/>
      <c r="B49" s="217"/>
      <c r="C49" s="1145" t="s">
        <v>398</v>
      </c>
      <c r="D49" s="1145"/>
      <c r="E49" s="1145"/>
      <c r="F49" s="196"/>
      <c r="G49" s="196"/>
      <c r="H49" s="196"/>
      <c r="I49" s="196"/>
      <c r="J49" s="198"/>
      <c r="K49" s="196"/>
      <c r="L49" s="218">
        <v>457.87</v>
      </c>
      <c r="M49" s="212"/>
      <c r="N49" s="199"/>
      <c r="Z49" s="193"/>
      <c r="AA49" s="200"/>
      <c r="AB49" s="200"/>
      <c r="AH49" s="200" t="s">
        <v>398</v>
      </c>
    </row>
    <row r="50" spans="1:35" s="108" customFormat="1" ht="33.75" customHeight="1">
      <c r="A50" s="194" t="s">
        <v>125</v>
      </c>
      <c r="B50" s="195" t="s">
        <v>3242</v>
      </c>
      <c r="C50" s="1145" t="s">
        <v>3243</v>
      </c>
      <c r="D50" s="1145"/>
      <c r="E50" s="1145"/>
      <c r="F50" s="196" t="s">
        <v>486</v>
      </c>
      <c r="G50" s="196"/>
      <c r="H50" s="196"/>
      <c r="I50" s="251">
        <v>1</v>
      </c>
      <c r="J50" s="222">
        <v>2930.92</v>
      </c>
      <c r="K50" s="196"/>
      <c r="L50" s="222">
        <v>2930.92</v>
      </c>
      <c r="M50" s="196"/>
      <c r="N50" s="199"/>
      <c r="Z50" s="193"/>
      <c r="AA50" s="200"/>
      <c r="AB50" s="200" t="s">
        <v>3243</v>
      </c>
      <c r="AH50" s="200"/>
    </row>
    <row r="51" spans="1:35" s="108" customFormat="1" ht="12" customHeight="1">
      <c r="A51" s="216"/>
      <c r="B51" s="217"/>
      <c r="C51" s="1141" t="s">
        <v>1929</v>
      </c>
      <c r="D51" s="1141"/>
      <c r="E51" s="1141"/>
      <c r="F51" s="1141"/>
      <c r="G51" s="1141"/>
      <c r="H51" s="1141"/>
      <c r="I51" s="1141"/>
      <c r="J51" s="1141"/>
      <c r="K51" s="1141"/>
      <c r="L51" s="1141"/>
      <c r="M51" s="1141"/>
      <c r="N51" s="1146"/>
      <c r="Z51" s="193"/>
      <c r="AA51" s="200"/>
      <c r="AB51" s="200"/>
      <c r="AH51" s="200"/>
      <c r="AI51" s="109" t="s">
        <v>1929</v>
      </c>
    </row>
    <row r="52" spans="1:35" s="108" customFormat="1" ht="12" customHeight="1">
      <c r="A52" s="216"/>
      <c r="B52" s="217"/>
      <c r="C52" s="1145" t="s">
        <v>398</v>
      </c>
      <c r="D52" s="1145"/>
      <c r="E52" s="1145"/>
      <c r="F52" s="196"/>
      <c r="G52" s="196"/>
      <c r="H52" s="196"/>
      <c r="I52" s="196"/>
      <c r="J52" s="198"/>
      <c r="K52" s="196"/>
      <c r="L52" s="222">
        <v>2930.92</v>
      </c>
      <c r="M52" s="212"/>
      <c r="N52" s="199"/>
      <c r="Z52" s="193"/>
      <c r="AA52" s="200"/>
      <c r="AB52" s="200"/>
      <c r="AH52" s="200" t="s">
        <v>398</v>
      </c>
    </row>
    <row r="53" spans="1:35" s="108" customFormat="1" ht="33.75" customHeight="1">
      <c r="A53" s="194" t="s">
        <v>128</v>
      </c>
      <c r="B53" s="195" t="s">
        <v>1930</v>
      </c>
      <c r="C53" s="1145" t="s">
        <v>1931</v>
      </c>
      <c r="D53" s="1145"/>
      <c r="E53" s="1145"/>
      <c r="F53" s="196" t="s">
        <v>486</v>
      </c>
      <c r="G53" s="196"/>
      <c r="H53" s="196"/>
      <c r="I53" s="251">
        <v>1</v>
      </c>
      <c r="J53" s="218">
        <v>397.49</v>
      </c>
      <c r="K53" s="196"/>
      <c r="L53" s="218">
        <v>397.49</v>
      </c>
      <c r="M53" s="196"/>
      <c r="N53" s="199"/>
      <c r="Z53" s="193"/>
      <c r="AA53" s="200"/>
      <c r="AB53" s="200" t="s">
        <v>1931</v>
      </c>
      <c r="AH53" s="200"/>
    </row>
    <row r="54" spans="1:35" s="108" customFormat="1" ht="12" customHeight="1">
      <c r="A54" s="216"/>
      <c r="B54" s="217"/>
      <c r="C54" s="1141" t="s">
        <v>1929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B54" s="200"/>
      <c r="AH54" s="200"/>
      <c r="AI54" s="109" t="s">
        <v>1929</v>
      </c>
    </row>
    <row r="55" spans="1:35" s="108" customFormat="1" ht="12" customHeight="1">
      <c r="A55" s="216"/>
      <c r="B55" s="217"/>
      <c r="C55" s="1145" t="s">
        <v>398</v>
      </c>
      <c r="D55" s="1145"/>
      <c r="E55" s="1145"/>
      <c r="F55" s="196"/>
      <c r="G55" s="196"/>
      <c r="H55" s="196"/>
      <c r="I55" s="196"/>
      <c r="J55" s="198"/>
      <c r="K55" s="196"/>
      <c r="L55" s="218">
        <v>397.49</v>
      </c>
      <c r="M55" s="212"/>
      <c r="N55" s="199"/>
      <c r="Z55" s="193"/>
      <c r="AA55" s="200"/>
      <c r="AB55" s="200"/>
      <c r="AH55" s="200" t="s">
        <v>398</v>
      </c>
    </row>
    <row r="56" spans="1:35" s="108" customFormat="1" ht="33.75" customHeight="1">
      <c r="A56" s="194" t="s">
        <v>131</v>
      </c>
      <c r="B56" s="195" t="s">
        <v>3244</v>
      </c>
      <c r="C56" s="1145" t="s">
        <v>3245</v>
      </c>
      <c r="D56" s="1145"/>
      <c r="E56" s="1145"/>
      <c r="F56" s="196" t="s">
        <v>486</v>
      </c>
      <c r="G56" s="196"/>
      <c r="H56" s="196"/>
      <c r="I56" s="251">
        <v>1</v>
      </c>
      <c r="J56" s="218">
        <v>153.02000000000001</v>
      </c>
      <c r="K56" s="196"/>
      <c r="L56" s="218">
        <v>153.02000000000001</v>
      </c>
      <c r="M56" s="196"/>
      <c r="N56" s="199"/>
      <c r="Z56" s="193"/>
      <c r="AA56" s="200"/>
      <c r="AB56" s="200" t="s">
        <v>3245</v>
      </c>
      <c r="AH56" s="200"/>
    </row>
    <row r="57" spans="1:35" s="108" customFormat="1" ht="12" customHeight="1">
      <c r="A57" s="216"/>
      <c r="B57" s="217"/>
      <c r="C57" s="1141" t="s">
        <v>1929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B57" s="200"/>
      <c r="AH57" s="200"/>
      <c r="AI57" s="109" t="s">
        <v>1929</v>
      </c>
    </row>
    <row r="58" spans="1:35" s="108" customFormat="1" ht="12" customHeight="1">
      <c r="A58" s="216"/>
      <c r="B58" s="217"/>
      <c r="C58" s="1145" t="s">
        <v>398</v>
      </c>
      <c r="D58" s="1145"/>
      <c r="E58" s="1145"/>
      <c r="F58" s="196"/>
      <c r="G58" s="196"/>
      <c r="H58" s="196"/>
      <c r="I58" s="196"/>
      <c r="J58" s="198"/>
      <c r="K58" s="196"/>
      <c r="L58" s="218">
        <v>153.02000000000001</v>
      </c>
      <c r="M58" s="212"/>
      <c r="N58" s="199"/>
      <c r="Z58" s="193"/>
      <c r="AA58" s="200"/>
      <c r="AB58" s="200"/>
      <c r="AH58" s="200" t="s">
        <v>398</v>
      </c>
    </row>
    <row r="59" spans="1:35" s="108" customFormat="1" ht="33.75" customHeight="1">
      <c r="A59" s="194" t="s">
        <v>134</v>
      </c>
      <c r="B59" s="195" t="s">
        <v>1932</v>
      </c>
      <c r="C59" s="1145" t="s">
        <v>1933</v>
      </c>
      <c r="D59" s="1145"/>
      <c r="E59" s="1145"/>
      <c r="F59" s="196" t="s">
        <v>486</v>
      </c>
      <c r="G59" s="196"/>
      <c r="H59" s="196"/>
      <c r="I59" s="251">
        <v>1</v>
      </c>
      <c r="J59" s="218">
        <v>696.96</v>
      </c>
      <c r="K59" s="196"/>
      <c r="L59" s="218">
        <v>696.96</v>
      </c>
      <c r="M59" s="196"/>
      <c r="N59" s="199"/>
      <c r="Z59" s="193"/>
      <c r="AA59" s="200"/>
      <c r="AB59" s="200" t="s">
        <v>1933</v>
      </c>
      <c r="AH59" s="200"/>
    </row>
    <row r="60" spans="1:35" s="108" customFormat="1" ht="12" customHeight="1">
      <c r="A60" s="216"/>
      <c r="B60" s="217"/>
      <c r="C60" s="1141" t="s">
        <v>1929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B60" s="200"/>
      <c r="AH60" s="200"/>
      <c r="AI60" s="109" t="s">
        <v>1929</v>
      </c>
    </row>
    <row r="61" spans="1:35" s="108" customFormat="1" ht="12" customHeight="1">
      <c r="A61" s="216"/>
      <c r="B61" s="217"/>
      <c r="C61" s="1145" t="s">
        <v>398</v>
      </c>
      <c r="D61" s="1145"/>
      <c r="E61" s="1145"/>
      <c r="F61" s="196"/>
      <c r="G61" s="196"/>
      <c r="H61" s="196"/>
      <c r="I61" s="196"/>
      <c r="J61" s="198"/>
      <c r="K61" s="196"/>
      <c r="L61" s="218">
        <v>696.96</v>
      </c>
      <c r="M61" s="212"/>
      <c r="N61" s="199"/>
      <c r="Z61" s="193"/>
      <c r="AA61" s="200"/>
      <c r="AB61" s="200"/>
      <c r="AH61" s="200" t="s">
        <v>398</v>
      </c>
    </row>
    <row r="62" spans="1:35" s="108" customFormat="1" ht="12" customHeight="1">
      <c r="A62" s="1147" t="s">
        <v>1934</v>
      </c>
      <c r="B62" s="1148"/>
      <c r="C62" s="1148"/>
      <c r="D62" s="1148"/>
      <c r="E62" s="1148"/>
      <c r="F62" s="1148"/>
      <c r="G62" s="1148"/>
      <c r="H62" s="1148"/>
      <c r="I62" s="1148"/>
      <c r="J62" s="1148"/>
      <c r="K62" s="1148"/>
      <c r="L62" s="1148"/>
      <c r="M62" s="1148"/>
      <c r="N62" s="1149"/>
      <c r="Z62" s="193"/>
      <c r="AA62" s="200" t="s">
        <v>1934</v>
      </c>
      <c r="AB62" s="200"/>
      <c r="AH62" s="200"/>
    </row>
    <row r="63" spans="1:35" s="108" customFormat="1" ht="33.75" customHeight="1">
      <c r="A63" s="194" t="s">
        <v>137</v>
      </c>
      <c r="B63" s="195" t="s">
        <v>3246</v>
      </c>
      <c r="C63" s="1145" t="s">
        <v>3247</v>
      </c>
      <c r="D63" s="1145"/>
      <c r="E63" s="1145"/>
      <c r="F63" s="196" t="s">
        <v>673</v>
      </c>
      <c r="G63" s="196"/>
      <c r="H63" s="196"/>
      <c r="I63" s="247">
        <v>0.24</v>
      </c>
      <c r="J63" s="198"/>
      <c r="K63" s="196"/>
      <c r="L63" s="198"/>
      <c r="M63" s="196"/>
      <c r="N63" s="199"/>
      <c r="Z63" s="193"/>
      <c r="AA63" s="200"/>
      <c r="AB63" s="200" t="s">
        <v>3247</v>
      </c>
      <c r="AH63" s="200"/>
    </row>
    <row r="64" spans="1:35" s="108" customFormat="1" ht="12" customHeight="1">
      <c r="A64" s="201"/>
      <c r="B64" s="202"/>
      <c r="C64" s="1141" t="s">
        <v>1643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B64" s="200"/>
      <c r="AC64" s="109" t="s">
        <v>1643</v>
      </c>
      <c r="AH64" s="200"/>
    </row>
    <row r="65" spans="1:35" s="108" customFormat="1" ht="33.75" customHeight="1">
      <c r="A65" s="203"/>
      <c r="B65" s="204" t="s">
        <v>385</v>
      </c>
      <c r="C65" s="1141" t="s">
        <v>386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200"/>
      <c r="AD65" s="109" t="s">
        <v>386</v>
      </c>
      <c r="AH65" s="200"/>
    </row>
    <row r="66" spans="1:35" s="108" customFormat="1" ht="12">
      <c r="A66" s="205"/>
      <c r="B66" s="206">
        <v>1</v>
      </c>
      <c r="C66" s="1141" t="s">
        <v>446</v>
      </c>
      <c r="D66" s="1141"/>
      <c r="E66" s="1141"/>
      <c r="F66" s="207"/>
      <c r="G66" s="207"/>
      <c r="H66" s="207"/>
      <c r="I66" s="207"/>
      <c r="J66" s="208">
        <v>348.49</v>
      </c>
      <c r="K66" s="209">
        <v>1.25</v>
      </c>
      <c r="L66" s="208">
        <v>104.55</v>
      </c>
      <c r="M66" s="207"/>
      <c r="N66" s="210"/>
      <c r="Z66" s="193"/>
      <c r="AA66" s="200"/>
      <c r="AB66" s="200"/>
      <c r="AE66" s="109" t="s">
        <v>446</v>
      </c>
      <c r="AH66" s="200"/>
    </row>
    <row r="67" spans="1:35" s="108" customFormat="1" ht="12">
      <c r="A67" s="205"/>
      <c r="B67" s="206">
        <v>2</v>
      </c>
      <c r="C67" s="1141" t="s">
        <v>387</v>
      </c>
      <c r="D67" s="1141"/>
      <c r="E67" s="1141"/>
      <c r="F67" s="207"/>
      <c r="G67" s="207"/>
      <c r="H67" s="207"/>
      <c r="I67" s="207"/>
      <c r="J67" s="208">
        <v>4.7699999999999996</v>
      </c>
      <c r="K67" s="209">
        <v>1.25</v>
      </c>
      <c r="L67" s="208">
        <v>1.43</v>
      </c>
      <c r="M67" s="207"/>
      <c r="N67" s="210"/>
      <c r="Z67" s="193"/>
      <c r="AA67" s="200"/>
      <c r="AB67" s="200"/>
      <c r="AE67" s="109" t="s">
        <v>387</v>
      </c>
      <c r="AH67" s="200"/>
    </row>
    <row r="68" spans="1:35" s="108" customFormat="1" ht="12">
      <c r="A68" s="205"/>
      <c r="B68" s="206">
        <v>3</v>
      </c>
      <c r="C68" s="1141" t="s">
        <v>388</v>
      </c>
      <c r="D68" s="1141"/>
      <c r="E68" s="1141"/>
      <c r="F68" s="207"/>
      <c r="G68" s="207"/>
      <c r="H68" s="207"/>
      <c r="I68" s="207"/>
      <c r="J68" s="208">
        <v>0.64</v>
      </c>
      <c r="K68" s="209">
        <v>1.25</v>
      </c>
      <c r="L68" s="208">
        <v>0.19</v>
      </c>
      <c r="M68" s="207"/>
      <c r="N68" s="210"/>
      <c r="Z68" s="193"/>
      <c r="AA68" s="200"/>
      <c r="AB68" s="200"/>
      <c r="AE68" s="109" t="s">
        <v>388</v>
      </c>
      <c r="AH68" s="200"/>
    </row>
    <row r="69" spans="1:35" s="108" customFormat="1" ht="12">
      <c r="A69" s="205"/>
      <c r="B69" s="206">
        <v>4</v>
      </c>
      <c r="C69" s="1141" t="s">
        <v>447</v>
      </c>
      <c r="D69" s="1141"/>
      <c r="E69" s="1141"/>
      <c r="F69" s="207"/>
      <c r="G69" s="207"/>
      <c r="H69" s="207"/>
      <c r="I69" s="207"/>
      <c r="J69" s="208">
        <v>103.19</v>
      </c>
      <c r="K69" s="207"/>
      <c r="L69" s="208">
        <v>24.77</v>
      </c>
      <c r="M69" s="207"/>
      <c r="N69" s="210"/>
      <c r="Z69" s="193"/>
      <c r="AA69" s="200"/>
      <c r="AB69" s="200"/>
      <c r="AE69" s="109" t="s">
        <v>447</v>
      </c>
      <c r="AH69" s="200"/>
    </row>
    <row r="70" spans="1:35" s="108" customFormat="1" ht="12">
      <c r="A70" s="205"/>
      <c r="B70" s="204"/>
      <c r="C70" s="1141" t="s">
        <v>448</v>
      </c>
      <c r="D70" s="1141"/>
      <c r="E70" s="1141"/>
      <c r="F70" s="207" t="s">
        <v>390</v>
      </c>
      <c r="G70" s="209">
        <v>35.130000000000003</v>
      </c>
      <c r="H70" s="209">
        <v>1.25</v>
      </c>
      <c r="I70" s="254">
        <v>10.539</v>
      </c>
      <c r="J70" s="204"/>
      <c r="K70" s="207"/>
      <c r="L70" s="204"/>
      <c r="M70" s="207"/>
      <c r="N70" s="210"/>
      <c r="Z70" s="193"/>
      <c r="AA70" s="200"/>
      <c r="AB70" s="200"/>
      <c r="AF70" s="109" t="s">
        <v>448</v>
      </c>
      <c r="AH70" s="200"/>
    </row>
    <row r="71" spans="1:35" s="108" customFormat="1" ht="12">
      <c r="A71" s="205"/>
      <c r="B71" s="204"/>
      <c r="C71" s="1141" t="s">
        <v>389</v>
      </c>
      <c r="D71" s="1141"/>
      <c r="E71" s="1141"/>
      <c r="F71" s="207" t="s">
        <v>390</v>
      </c>
      <c r="G71" s="209">
        <v>0.05</v>
      </c>
      <c r="H71" s="209">
        <v>1.25</v>
      </c>
      <c r="I71" s="254">
        <v>1.4999999999999999E-2</v>
      </c>
      <c r="J71" s="204"/>
      <c r="K71" s="207"/>
      <c r="L71" s="204"/>
      <c r="M71" s="207"/>
      <c r="N71" s="210"/>
      <c r="Z71" s="193"/>
      <c r="AA71" s="200"/>
      <c r="AB71" s="200"/>
      <c r="AF71" s="109" t="s">
        <v>389</v>
      </c>
      <c r="AH71" s="200"/>
    </row>
    <row r="72" spans="1:35" s="108" customFormat="1" ht="12" customHeight="1">
      <c r="A72" s="205"/>
      <c r="B72" s="204"/>
      <c r="C72" s="1150" t="s">
        <v>391</v>
      </c>
      <c r="D72" s="1150"/>
      <c r="E72" s="1150"/>
      <c r="F72" s="212"/>
      <c r="G72" s="212"/>
      <c r="H72" s="212"/>
      <c r="I72" s="212"/>
      <c r="J72" s="213">
        <v>456.45</v>
      </c>
      <c r="K72" s="212"/>
      <c r="L72" s="213">
        <v>130.75</v>
      </c>
      <c r="M72" s="212"/>
      <c r="N72" s="214"/>
      <c r="Z72" s="193"/>
      <c r="AA72" s="200"/>
      <c r="AB72" s="200"/>
      <c r="AG72" s="109" t="s">
        <v>391</v>
      </c>
      <c r="AH72" s="200"/>
    </row>
    <row r="73" spans="1:35" s="108" customFormat="1" ht="12">
      <c r="A73" s="205"/>
      <c r="B73" s="204"/>
      <c r="C73" s="1141" t="s">
        <v>392</v>
      </c>
      <c r="D73" s="1141"/>
      <c r="E73" s="1141"/>
      <c r="F73" s="207"/>
      <c r="G73" s="207"/>
      <c r="H73" s="207"/>
      <c r="I73" s="207"/>
      <c r="J73" s="204"/>
      <c r="K73" s="207"/>
      <c r="L73" s="208">
        <v>104.74</v>
      </c>
      <c r="M73" s="207"/>
      <c r="N73" s="210"/>
      <c r="Z73" s="193"/>
      <c r="AA73" s="200"/>
      <c r="AB73" s="200"/>
      <c r="AF73" s="109" t="s">
        <v>392</v>
      </c>
      <c r="AH73" s="200"/>
    </row>
    <row r="74" spans="1:35" s="108" customFormat="1" ht="22.5" customHeight="1">
      <c r="A74" s="205"/>
      <c r="B74" s="204" t="s">
        <v>885</v>
      </c>
      <c r="C74" s="1141" t="s">
        <v>886</v>
      </c>
      <c r="D74" s="1141"/>
      <c r="E74" s="1141"/>
      <c r="F74" s="207" t="s">
        <v>395</v>
      </c>
      <c r="G74" s="215">
        <v>97</v>
      </c>
      <c r="H74" s="207"/>
      <c r="I74" s="215">
        <v>97</v>
      </c>
      <c r="J74" s="204"/>
      <c r="K74" s="207"/>
      <c r="L74" s="208">
        <v>101.6</v>
      </c>
      <c r="M74" s="207"/>
      <c r="N74" s="210"/>
      <c r="Z74" s="193"/>
      <c r="AA74" s="200"/>
      <c r="AB74" s="200"/>
      <c r="AF74" s="109" t="s">
        <v>886</v>
      </c>
      <c r="AH74" s="200"/>
    </row>
    <row r="75" spans="1:35" s="108" customFormat="1" ht="22.5" customHeight="1">
      <c r="A75" s="205"/>
      <c r="B75" s="204" t="s">
        <v>887</v>
      </c>
      <c r="C75" s="1141" t="s">
        <v>888</v>
      </c>
      <c r="D75" s="1141"/>
      <c r="E75" s="1141"/>
      <c r="F75" s="207" t="s">
        <v>395</v>
      </c>
      <c r="G75" s="215">
        <v>51</v>
      </c>
      <c r="H75" s="207"/>
      <c r="I75" s="215">
        <v>51</v>
      </c>
      <c r="J75" s="204"/>
      <c r="K75" s="207"/>
      <c r="L75" s="208">
        <v>53.42</v>
      </c>
      <c r="M75" s="207"/>
      <c r="N75" s="210"/>
      <c r="Z75" s="193"/>
      <c r="AA75" s="200"/>
      <c r="AB75" s="200"/>
      <c r="AF75" s="109" t="s">
        <v>888</v>
      </c>
      <c r="AH75" s="200"/>
    </row>
    <row r="76" spans="1:35" s="108" customFormat="1" ht="12" customHeight="1">
      <c r="A76" s="216"/>
      <c r="B76" s="217"/>
      <c r="C76" s="1145" t="s">
        <v>398</v>
      </c>
      <c r="D76" s="1145"/>
      <c r="E76" s="1145"/>
      <c r="F76" s="196"/>
      <c r="G76" s="196"/>
      <c r="H76" s="196"/>
      <c r="I76" s="196"/>
      <c r="J76" s="198"/>
      <c r="K76" s="196"/>
      <c r="L76" s="218">
        <v>285.77</v>
      </c>
      <c r="M76" s="212"/>
      <c r="N76" s="199"/>
      <c r="Z76" s="193"/>
      <c r="AA76" s="200"/>
      <c r="AB76" s="200"/>
      <c r="AH76" s="200" t="s">
        <v>398</v>
      </c>
    </row>
    <row r="77" spans="1:35" s="108" customFormat="1" ht="33.75" customHeight="1">
      <c r="A77" s="194" t="s">
        <v>140</v>
      </c>
      <c r="B77" s="195" t="s">
        <v>3248</v>
      </c>
      <c r="C77" s="1145" t="s">
        <v>3249</v>
      </c>
      <c r="D77" s="1145"/>
      <c r="E77" s="1145"/>
      <c r="F77" s="196" t="s">
        <v>711</v>
      </c>
      <c r="G77" s="196"/>
      <c r="H77" s="196"/>
      <c r="I77" s="256">
        <v>2.4</v>
      </c>
      <c r="J77" s="218">
        <v>50.8</v>
      </c>
      <c r="K77" s="196"/>
      <c r="L77" s="218">
        <v>121.92</v>
      </c>
      <c r="M77" s="196"/>
      <c r="N77" s="199"/>
      <c r="Z77" s="193"/>
      <c r="AA77" s="200"/>
      <c r="AB77" s="200" t="s">
        <v>3249</v>
      </c>
      <c r="AH77" s="200"/>
    </row>
    <row r="78" spans="1:35" s="108" customFormat="1" ht="12" customHeight="1">
      <c r="A78" s="216"/>
      <c r="B78" s="217"/>
      <c r="C78" s="1141" t="s">
        <v>1929</v>
      </c>
      <c r="D78" s="1141"/>
      <c r="E78" s="1141"/>
      <c r="F78" s="1141"/>
      <c r="G78" s="1141"/>
      <c r="H78" s="1141"/>
      <c r="I78" s="1141"/>
      <c r="J78" s="1141"/>
      <c r="K78" s="1141"/>
      <c r="L78" s="1141"/>
      <c r="M78" s="1141"/>
      <c r="N78" s="1146"/>
      <c r="Z78" s="193"/>
      <c r="AA78" s="200"/>
      <c r="AB78" s="200"/>
      <c r="AH78" s="200"/>
      <c r="AI78" s="109" t="s">
        <v>1929</v>
      </c>
    </row>
    <row r="79" spans="1:35" s="108" customFormat="1" ht="12" customHeight="1">
      <c r="A79" s="201"/>
      <c r="B79" s="202"/>
      <c r="C79" s="1141" t="s">
        <v>3019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B79" s="200"/>
      <c r="AC79" s="109" t="s">
        <v>3019</v>
      </c>
      <c r="AH79" s="200"/>
    </row>
    <row r="80" spans="1:35" s="108" customFormat="1" ht="12" customHeight="1">
      <c r="A80" s="216"/>
      <c r="B80" s="217"/>
      <c r="C80" s="1145" t="s">
        <v>398</v>
      </c>
      <c r="D80" s="1145"/>
      <c r="E80" s="1145"/>
      <c r="F80" s="196"/>
      <c r="G80" s="196"/>
      <c r="H80" s="196"/>
      <c r="I80" s="196"/>
      <c r="J80" s="198"/>
      <c r="K80" s="196"/>
      <c r="L80" s="218">
        <v>121.92</v>
      </c>
      <c r="M80" s="212"/>
      <c r="N80" s="199"/>
      <c r="Z80" s="193"/>
      <c r="AA80" s="200"/>
      <c r="AB80" s="200"/>
      <c r="AH80" s="200" t="s">
        <v>398</v>
      </c>
    </row>
    <row r="81" spans="1:35" s="108" customFormat="1" ht="22.5" customHeight="1">
      <c r="A81" s="194" t="s">
        <v>143</v>
      </c>
      <c r="B81" s="195" t="s">
        <v>1169</v>
      </c>
      <c r="C81" s="1145" t="s">
        <v>1170</v>
      </c>
      <c r="D81" s="1145"/>
      <c r="E81" s="1145"/>
      <c r="F81" s="196" t="s">
        <v>673</v>
      </c>
      <c r="G81" s="196"/>
      <c r="H81" s="196"/>
      <c r="I81" s="256">
        <v>0.5</v>
      </c>
      <c r="J81" s="198"/>
      <c r="K81" s="196"/>
      <c r="L81" s="198"/>
      <c r="M81" s="196"/>
      <c r="N81" s="199"/>
      <c r="Z81" s="193"/>
      <c r="AA81" s="200"/>
      <c r="AB81" s="200" t="s">
        <v>1170</v>
      </c>
      <c r="AH81" s="200"/>
    </row>
    <row r="82" spans="1:35" s="108" customFormat="1" ht="12" customHeight="1">
      <c r="A82" s="201"/>
      <c r="B82" s="202"/>
      <c r="C82" s="1141" t="s">
        <v>1946</v>
      </c>
      <c r="D82" s="1141"/>
      <c r="E82" s="1141"/>
      <c r="F82" s="1141"/>
      <c r="G82" s="1141"/>
      <c r="H82" s="1141"/>
      <c r="I82" s="1141"/>
      <c r="J82" s="1141"/>
      <c r="K82" s="1141"/>
      <c r="L82" s="1141"/>
      <c r="M82" s="1141"/>
      <c r="N82" s="1146"/>
      <c r="Z82" s="193"/>
      <c r="AA82" s="200"/>
      <c r="AB82" s="200"/>
      <c r="AC82" s="109" t="s">
        <v>1946</v>
      </c>
      <c r="AH82" s="200"/>
    </row>
    <row r="83" spans="1:35" s="108" customFormat="1" ht="33.75" customHeight="1">
      <c r="A83" s="203"/>
      <c r="B83" s="204" t="s">
        <v>385</v>
      </c>
      <c r="C83" s="1141" t="s">
        <v>386</v>
      </c>
      <c r="D83" s="1141"/>
      <c r="E83" s="1141"/>
      <c r="F83" s="1141"/>
      <c r="G83" s="1141"/>
      <c r="H83" s="1141"/>
      <c r="I83" s="1141"/>
      <c r="J83" s="1141"/>
      <c r="K83" s="1141"/>
      <c r="L83" s="1141"/>
      <c r="M83" s="1141"/>
      <c r="N83" s="1146"/>
      <c r="Z83" s="193"/>
      <c r="AA83" s="200"/>
      <c r="AB83" s="200"/>
      <c r="AD83" s="109" t="s">
        <v>386</v>
      </c>
      <c r="AH83" s="200"/>
    </row>
    <row r="84" spans="1:35" s="108" customFormat="1" ht="12">
      <c r="A84" s="205"/>
      <c r="B84" s="206">
        <v>1</v>
      </c>
      <c r="C84" s="1141" t="s">
        <v>446</v>
      </c>
      <c r="D84" s="1141"/>
      <c r="E84" s="1141"/>
      <c r="F84" s="207"/>
      <c r="G84" s="207"/>
      <c r="H84" s="207"/>
      <c r="I84" s="207"/>
      <c r="J84" s="208">
        <v>342.84</v>
      </c>
      <c r="K84" s="209">
        <v>1.25</v>
      </c>
      <c r="L84" s="208">
        <v>214.28</v>
      </c>
      <c r="M84" s="207"/>
      <c r="N84" s="210"/>
      <c r="Z84" s="193"/>
      <c r="AA84" s="200"/>
      <c r="AB84" s="200"/>
      <c r="AE84" s="109" t="s">
        <v>446</v>
      </c>
      <c r="AH84" s="200"/>
    </row>
    <row r="85" spans="1:35" s="108" customFormat="1" ht="12">
      <c r="A85" s="205"/>
      <c r="B85" s="206">
        <v>2</v>
      </c>
      <c r="C85" s="1141" t="s">
        <v>387</v>
      </c>
      <c r="D85" s="1141"/>
      <c r="E85" s="1141"/>
      <c r="F85" s="207"/>
      <c r="G85" s="207"/>
      <c r="H85" s="207"/>
      <c r="I85" s="207"/>
      <c r="J85" s="208">
        <v>4.7699999999999996</v>
      </c>
      <c r="K85" s="209">
        <v>1.25</v>
      </c>
      <c r="L85" s="208">
        <v>2.98</v>
      </c>
      <c r="M85" s="207"/>
      <c r="N85" s="210"/>
      <c r="Z85" s="193"/>
      <c r="AA85" s="200"/>
      <c r="AB85" s="200"/>
      <c r="AE85" s="109" t="s">
        <v>387</v>
      </c>
      <c r="AH85" s="200"/>
    </row>
    <row r="86" spans="1:35" s="108" customFormat="1" ht="12">
      <c r="A86" s="205"/>
      <c r="B86" s="206">
        <v>3</v>
      </c>
      <c r="C86" s="1141" t="s">
        <v>388</v>
      </c>
      <c r="D86" s="1141"/>
      <c r="E86" s="1141"/>
      <c r="F86" s="207"/>
      <c r="G86" s="207"/>
      <c r="H86" s="207"/>
      <c r="I86" s="207"/>
      <c r="J86" s="208">
        <v>0.64</v>
      </c>
      <c r="K86" s="209">
        <v>1.25</v>
      </c>
      <c r="L86" s="208">
        <v>0.4</v>
      </c>
      <c r="M86" s="207"/>
      <c r="N86" s="210"/>
      <c r="Z86" s="193"/>
      <c r="AA86" s="200"/>
      <c r="AB86" s="200"/>
      <c r="AE86" s="109" t="s">
        <v>388</v>
      </c>
      <c r="AH86" s="200"/>
    </row>
    <row r="87" spans="1:35" s="108" customFormat="1" ht="12">
      <c r="A87" s="205"/>
      <c r="B87" s="206">
        <v>4</v>
      </c>
      <c r="C87" s="1141" t="s">
        <v>447</v>
      </c>
      <c r="D87" s="1141"/>
      <c r="E87" s="1141"/>
      <c r="F87" s="207"/>
      <c r="G87" s="207"/>
      <c r="H87" s="207"/>
      <c r="I87" s="207"/>
      <c r="J87" s="208">
        <v>106.42</v>
      </c>
      <c r="K87" s="207"/>
      <c r="L87" s="208">
        <v>53.21</v>
      </c>
      <c r="M87" s="207"/>
      <c r="N87" s="210"/>
      <c r="Z87" s="193"/>
      <c r="AA87" s="200"/>
      <c r="AB87" s="200"/>
      <c r="AE87" s="109" t="s">
        <v>447</v>
      </c>
      <c r="AH87" s="200"/>
    </row>
    <row r="88" spans="1:35" s="108" customFormat="1" ht="12">
      <c r="A88" s="205"/>
      <c r="B88" s="204"/>
      <c r="C88" s="1141" t="s">
        <v>448</v>
      </c>
      <c r="D88" s="1141"/>
      <c r="E88" s="1141"/>
      <c r="F88" s="207" t="s">
        <v>390</v>
      </c>
      <c r="G88" s="209">
        <v>34.56</v>
      </c>
      <c r="H88" s="209">
        <v>1.25</v>
      </c>
      <c r="I88" s="248">
        <v>21.6</v>
      </c>
      <c r="J88" s="204"/>
      <c r="K88" s="207"/>
      <c r="L88" s="204"/>
      <c r="M88" s="207"/>
      <c r="N88" s="210"/>
      <c r="Z88" s="193"/>
      <c r="AA88" s="200"/>
      <c r="AB88" s="200"/>
      <c r="AF88" s="109" t="s">
        <v>448</v>
      </c>
      <c r="AH88" s="200"/>
    </row>
    <row r="89" spans="1:35" s="108" customFormat="1" ht="12">
      <c r="A89" s="205"/>
      <c r="B89" s="204"/>
      <c r="C89" s="1141" t="s">
        <v>389</v>
      </c>
      <c r="D89" s="1141"/>
      <c r="E89" s="1141"/>
      <c r="F89" s="207" t="s">
        <v>390</v>
      </c>
      <c r="G89" s="209">
        <v>0.05</v>
      </c>
      <c r="H89" s="209">
        <v>1.25</v>
      </c>
      <c r="I89" s="252">
        <v>3.125E-2</v>
      </c>
      <c r="J89" s="204"/>
      <c r="K89" s="207"/>
      <c r="L89" s="204"/>
      <c r="M89" s="207"/>
      <c r="N89" s="210"/>
      <c r="Z89" s="193"/>
      <c r="AA89" s="200"/>
      <c r="AB89" s="200"/>
      <c r="AF89" s="109" t="s">
        <v>389</v>
      </c>
      <c r="AH89" s="200"/>
    </row>
    <row r="90" spans="1:35" s="108" customFormat="1" ht="12" customHeight="1">
      <c r="A90" s="205"/>
      <c r="B90" s="204"/>
      <c r="C90" s="1150" t="s">
        <v>391</v>
      </c>
      <c r="D90" s="1150"/>
      <c r="E90" s="1150"/>
      <c r="F90" s="212"/>
      <c r="G90" s="212"/>
      <c r="H90" s="212"/>
      <c r="I90" s="212"/>
      <c r="J90" s="213">
        <v>454.03</v>
      </c>
      <c r="K90" s="212"/>
      <c r="L90" s="213">
        <v>270.47000000000003</v>
      </c>
      <c r="M90" s="212"/>
      <c r="N90" s="214"/>
      <c r="Z90" s="193"/>
      <c r="AA90" s="200"/>
      <c r="AB90" s="200"/>
      <c r="AG90" s="109" t="s">
        <v>391</v>
      </c>
      <c r="AH90" s="200"/>
    </row>
    <row r="91" spans="1:35" s="108" customFormat="1" ht="12">
      <c r="A91" s="205"/>
      <c r="B91" s="204"/>
      <c r="C91" s="1141" t="s">
        <v>392</v>
      </c>
      <c r="D91" s="1141"/>
      <c r="E91" s="1141"/>
      <c r="F91" s="207"/>
      <c r="G91" s="207"/>
      <c r="H91" s="207"/>
      <c r="I91" s="207"/>
      <c r="J91" s="204"/>
      <c r="K91" s="207"/>
      <c r="L91" s="208">
        <v>214.68</v>
      </c>
      <c r="M91" s="207"/>
      <c r="N91" s="210"/>
      <c r="Z91" s="193"/>
      <c r="AA91" s="200"/>
      <c r="AB91" s="200"/>
      <c r="AF91" s="109" t="s">
        <v>392</v>
      </c>
      <c r="AH91" s="200"/>
    </row>
    <row r="92" spans="1:35" s="108" customFormat="1" ht="22.5" customHeight="1">
      <c r="A92" s="205"/>
      <c r="B92" s="204" t="s">
        <v>885</v>
      </c>
      <c r="C92" s="1141" t="s">
        <v>886</v>
      </c>
      <c r="D92" s="1141"/>
      <c r="E92" s="1141"/>
      <c r="F92" s="207" t="s">
        <v>395</v>
      </c>
      <c r="G92" s="215">
        <v>97</v>
      </c>
      <c r="H92" s="207"/>
      <c r="I92" s="215">
        <v>97</v>
      </c>
      <c r="J92" s="204"/>
      <c r="K92" s="207"/>
      <c r="L92" s="208">
        <v>208.24</v>
      </c>
      <c r="M92" s="207"/>
      <c r="N92" s="210"/>
      <c r="Z92" s="193"/>
      <c r="AA92" s="200"/>
      <c r="AB92" s="200"/>
      <c r="AF92" s="109" t="s">
        <v>886</v>
      </c>
      <c r="AH92" s="200"/>
    </row>
    <row r="93" spans="1:35" s="108" customFormat="1" ht="22.5" customHeight="1">
      <c r="A93" s="205"/>
      <c r="B93" s="204" t="s">
        <v>887</v>
      </c>
      <c r="C93" s="1141" t="s">
        <v>888</v>
      </c>
      <c r="D93" s="1141"/>
      <c r="E93" s="1141"/>
      <c r="F93" s="207" t="s">
        <v>395</v>
      </c>
      <c r="G93" s="215">
        <v>51</v>
      </c>
      <c r="H93" s="207"/>
      <c r="I93" s="215">
        <v>51</v>
      </c>
      <c r="J93" s="204"/>
      <c r="K93" s="207"/>
      <c r="L93" s="208">
        <v>109.49</v>
      </c>
      <c r="M93" s="207"/>
      <c r="N93" s="210"/>
      <c r="Z93" s="193"/>
      <c r="AA93" s="200"/>
      <c r="AB93" s="200"/>
      <c r="AF93" s="109" t="s">
        <v>888</v>
      </c>
      <c r="AH93" s="200"/>
    </row>
    <row r="94" spans="1:35" s="108" customFormat="1" ht="12" customHeight="1">
      <c r="A94" s="216"/>
      <c r="B94" s="217"/>
      <c r="C94" s="1145" t="s">
        <v>398</v>
      </c>
      <c r="D94" s="1145"/>
      <c r="E94" s="1145"/>
      <c r="F94" s="196"/>
      <c r="G94" s="196"/>
      <c r="H94" s="196"/>
      <c r="I94" s="196"/>
      <c r="J94" s="198"/>
      <c r="K94" s="196"/>
      <c r="L94" s="218">
        <v>588.20000000000005</v>
      </c>
      <c r="M94" s="212"/>
      <c r="N94" s="199"/>
      <c r="Z94" s="193"/>
      <c r="AA94" s="200"/>
      <c r="AB94" s="200"/>
      <c r="AH94" s="200" t="s">
        <v>398</v>
      </c>
    </row>
    <row r="95" spans="1:35" s="108" customFormat="1" ht="22.5" customHeight="1">
      <c r="A95" s="194" t="s">
        <v>146</v>
      </c>
      <c r="B95" s="195" t="s">
        <v>3250</v>
      </c>
      <c r="C95" s="1145" t="s">
        <v>3251</v>
      </c>
      <c r="D95" s="1145"/>
      <c r="E95" s="1145"/>
      <c r="F95" s="196" t="s">
        <v>673</v>
      </c>
      <c r="G95" s="196"/>
      <c r="H95" s="196"/>
      <c r="I95" s="256">
        <v>0.5</v>
      </c>
      <c r="J95" s="218">
        <v>702</v>
      </c>
      <c r="K95" s="196"/>
      <c r="L95" s="218">
        <v>351</v>
      </c>
      <c r="M95" s="196"/>
      <c r="N95" s="199"/>
      <c r="Z95" s="193"/>
      <c r="AA95" s="200"/>
      <c r="AB95" s="200" t="s">
        <v>3251</v>
      </c>
      <c r="AH95" s="200"/>
    </row>
    <row r="96" spans="1:35" s="108" customFormat="1" ht="12" customHeight="1">
      <c r="A96" s="216"/>
      <c r="B96" s="217"/>
      <c r="C96" s="1141" t="s">
        <v>1929</v>
      </c>
      <c r="D96" s="1141"/>
      <c r="E96" s="1141"/>
      <c r="F96" s="1141"/>
      <c r="G96" s="1141"/>
      <c r="H96" s="1141"/>
      <c r="I96" s="1141"/>
      <c r="J96" s="1141"/>
      <c r="K96" s="1141"/>
      <c r="L96" s="1141"/>
      <c r="M96" s="1141"/>
      <c r="N96" s="1146"/>
      <c r="Z96" s="193"/>
      <c r="AA96" s="200"/>
      <c r="AB96" s="200"/>
      <c r="AH96" s="200"/>
      <c r="AI96" s="109" t="s">
        <v>1929</v>
      </c>
    </row>
    <row r="97" spans="1:35" s="108" customFormat="1" ht="12" customHeight="1">
      <c r="A97" s="216"/>
      <c r="B97" s="217"/>
      <c r="C97" s="1145" t="s">
        <v>398</v>
      </c>
      <c r="D97" s="1145"/>
      <c r="E97" s="1145"/>
      <c r="F97" s="196"/>
      <c r="G97" s="196"/>
      <c r="H97" s="196"/>
      <c r="I97" s="196"/>
      <c r="J97" s="198"/>
      <c r="K97" s="196"/>
      <c r="L97" s="218">
        <v>351</v>
      </c>
      <c r="M97" s="212"/>
      <c r="N97" s="199"/>
      <c r="Z97" s="193"/>
      <c r="AA97" s="200"/>
      <c r="AB97" s="200"/>
      <c r="AH97" s="200" t="s">
        <v>398</v>
      </c>
    </row>
    <row r="98" spans="1:35" s="108" customFormat="1" ht="12" customHeight="1">
      <c r="A98" s="194" t="s">
        <v>159</v>
      </c>
      <c r="B98" s="195" t="s">
        <v>1944</v>
      </c>
      <c r="C98" s="1145" t="s">
        <v>1945</v>
      </c>
      <c r="D98" s="1145"/>
      <c r="E98" s="1145"/>
      <c r="F98" s="196" t="s">
        <v>673</v>
      </c>
      <c r="G98" s="196"/>
      <c r="H98" s="196"/>
      <c r="I98" s="247">
        <v>0.74</v>
      </c>
      <c r="J98" s="222">
        <v>1405.17</v>
      </c>
      <c r="K98" s="196"/>
      <c r="L98" s="222">
        <v>1039.83</v>
      </c>
      <c r="M98" s="196"/>
      <c r="N98" s="199"/>
      <c r="Z98" s="193"/>
      <c r="AA98" s="200"/>
      <c r="AB98" s="200" t="s">
        <v>1945</v>
      </c>
      <c r="AH98" s="200"/>
    </row>
    <row r="99" spans="1:35" s="108" customFormat="1" ht="12" customHeight="1">
      <c r="A99" s="216"/>
      <c r="B99" s="217"/>
      <c r="C99" s="1141" t="s">
        <v>1929</v>
      </c>
      <c r="D99" s="1141"/>
      <c r="E99" s="1141"/>
      <c r="F99" s="1141"/>
      <c r="G99" s="1141"/>
      <c r="H99" s="1141"/>
      <c r="I99" s="1141"/>
      <c r="J99" s="1141"/>
      <c r="K99" s="1141"/>
      <c r="L99" s="1141"/>
      <c r="M99" s="1141"/>
      <c r="N99" s="1146"/>
      <c r="Z99" s="193"/>
      <c r="AA99" s="200"/>
      <c r="AB99" s="200"/>
      <c r="AH99" s="200"/>
      <c r="AI99" s="109" t="s">
        <v>1929</v>
      </c>
    </row>
    <row r="100" spans="1:35" s="108" customFormat="1" ht="12" customHeight="1">
      <c r="A100" s="201"/>
      <c r="B100" s="202"/>
      <c r="C100" s="1141" t="s">
        <v>3252</v>
      </c>
      <c r="D100" s="1141"/>
      <c r="E100" s="1141"/>
      <c r="F100" s="1141"/>
      <c r="G100" s="1141"/>
      <c r="H100" s="1141"/>
      <c r="I100" s="1141"/>
      <c r="J100" s="1141"/>
      <c r="K100" s="1141"/>
      <c r="L100" s="1141"/>
      <c r="M100" s="1141"/>
      <c r="N100" s="1146"/>
      <c r="Z100" s="193"/>
      <c r="AA100" s="200"/>
      <c r="AB100" s="200"/>
      <c r="AC100" s="109" t="s">
        <v>3252</v>
      </c>
      <c r="AH100" s="200"/>
    </row>
    <row r="101" spans="1:35" s="108" customFormat="1" ht="12" customHeight="1">
      <c r="A101" s="216"/>
      <c r="B101" s="217"/>
      <c r="C101" s="1145" t="s">
        <v>398</v>
      </c>
      <c r="D101" s="1145"/>
      <c r="E101" s="1145"/>
      <c r="F101" s="196"/>
      <c r="G101" s="196"/>
      <c r="H101" s="196"/>
      <c r="I101" s="196"/>
      <c r="J101" s="198"/>
      <c r="K101" s="196"/>
      <c r="L101" s="222">
        <v>1039.83</v>
      </c>
      <c r="M101" s="212"/>
      <c r="N101" s="199"/>
      <c r="Z101" s="193"/>
      <c r="AA101" s="200"/>
      <c r="AB101" s="200"/>
      <c r="AH101" s="200" t="s">
        <v>398</v>
      </c>
    </row>
    <row r="102" spans="1:35" s="108" customFormat="1" ht="12" customHeight="1">
      <c r="A102" s="194" t="s">
        <v>473</v>
      </c>
      <c r="B102" s="195" t="s">
        <v>1947</v>
      </c>
      <c r="C102" s="1145" t="s">
        <v>1948</v>
      </c>
      <c r="D102" s="1145"/>
      <c r="E102" s="1145"/>
      <c r="F102" s="196" t="s">
        <v>486</v>
      </c>
      <c r="G102" s="196"/>
      <c r="H102" s="196"/>
      <c r="I102" s="251">
        <v>65</v>
      </c>
      <c r="J102" s="198"/>
      <c r="K102" s="196"/>
      <c r="L102" s="198"/>
      <c r="M102" s="196"/>
      <c r="N102" s="199"/>
      <c r="Z102" s="193"/>
      <c r="AA102" s="200"/>
      <c r="AB102" s="200" t="s">
        <v>1948</v>
      </c>
      <c r="AH102" s="200"/>
    </row>
    <row r="103" spans="1:35" s="108" customFormat="1" ht="33.75" customHeight="1">
      <c r="A103" s="203"/>
      <c r="B103" s="204" t="s">
        <v>385</v>
      </c>
      <c r="C103" s="1141" t="s">
        <v>386</v>
      </c>
      <c r="D103" s="1141"/>
      <c r="E103" s="1141"/>
      <c r="F103" s="1141"/>
      <c r="G103" s="1141"/>
      <c r="H103" s="1141"/>
      <c r="I103" s="1141"/>
      <c r="J103" s="1141"/>
      <c r="K103" s="1141"/>
      <c r="L103" s="1141"/>
      <c r="M103" s="1141"/>
      <c r="N103" s="1146"/>
      <c r="Z103" s="193"/>
      <c r="AA103" s="200"/>
      <c r="AB103" s="200"/>
      <c r="AD103" s="109" t="s">
        <v>386</v>
      </c>
      <c r="AH103" s="200"/>
    </row>
    <row r="104" spans="1:35" s="108" customFormat="1" ht="12">
      <c r="A104" s="205"/>
      <c r="B104" s="206">
        <v>1</v>
      </c>
      <c r="C104" s="1141" t="s">
        <v>446</v>
      </c>
      <c r="D104" s="1141"/>
      <c r="E104" s="1141"/>
      <c r="F104" s="207"/>
      <c r="G104" s="207"/>
      <c r="H104" s="207"/>
      <c r="I104" s="207"/>
      <c r="J104" s="208">
        <v>4.88</v>
      </c>
      <c r="K104" s="209">
        <v>1.25</v>
      </c>
      <c r="L104" s="208">
        <v>396.5</v>
      </c>
      <c r="M104" s="207"/>
      <c r="N104" s="210"/>
      <c r="Z104" s="193"/>
      <c r="AA104" s="200"/>
      <c r="AB104" s="200"/>
      <c r="AE104" s="109" t="s">
        <v>446</v>
      </c>
      <c r="AH104" s="200"/>
    </row>
    <row r="105" spans="1:35" s="108" customFormat="1" ht="12">
      <c r="A105" s="205"/>
      <c r="B105" s="206">
        <v>4</v>
      </c>
      <c r="C105" s="1141" t="s">
        <v>447</v>
      </c>
      <c r="D105" s="1141"/>
      <c r="E105" s="1141"/>
      <c r="F105" s="207"/>
      <c r="G105" s="207"/>
      <c r="H105" s="207"/>
      <c r="I105" s="207"/>
      <c r="J105" s="208">
        <v>0.41</v>
      </c>
      <c r="K105" s="207"/>
      <c r="L105" s="208">
        <v>26.65</v>
      </c>
      <c r="M105" s="207"/>
      <c r="N105" s="210"/>
      <c r="Z105" s="193"/>
      <c r="AA105" s="200"/>
      <c r="AB105" s="200"/>
      <c r="AE105" s="109" t="s">
        <v>447</v>
      </c>
      <c r="AH105" s="200"/>
    </row>
    <row r="106" spans="1:35" s="108" customFormat="1" ht="12">
      <c r="A106" s="205"/>
      <c r="B106" s="204"/>
      <c r="C106" s="1141" t="s">
        <v>448</v>
      </c>
      <c r="D106" s="1141"/>
      <c r="E106" s="1141"/>
      <c r="F106" s="207" t="s">
        <v>390</v>
      </c>
      <c r="G106" s="248">
        <v>0.5</v>
      </c>
      <c r="H106" s="209">
        <v>1.25</v>
      </c>
      <c r="I106" s="254">
        <v>40.625</v>
      </c>
      <c r="J106" s="204"/>
      <c r="K106" s="207"/>
      <c r="L106" s="204"/>
      <c r="M106" s="207"/>
      <c r="N106" s="210"/>
      <c r="Z106" s="193"/>
      <c r="AA106" s="200"/>
      <c r="AB106" s="200"/>
      <c r="AF106" s="109" t="s">
        <v>448</v>
      </c>
      <c r="AH106" s="200"/>
    </row>
    <row r="107" spans="1:35" s="108" customFormat="1" ht="12" customHeight="1">
      <c r="A107" s="205"/>
      <c r="B107" s="204"/>
      <c r="C107" s="1150" t="s">
        <v>391</v>
      </c>
      <c r="D107" s="1150"/>
      <c r="E107" s="1150"/>
      <c r="F107" s="212"/>
      <c r="G107" s="212"/>
      <c r="H107" s="212"/>
      <c r="I107" s="212"/>
      <c r="J107" s="213">
        <v>5.29</v>
      </c>
      <c r="K107" s="212"/>
      <c r="L107" s="213">
        <v>423.15</v>
      </c>
      <c r="M107" s="212"/>
      <c r="N107" s="214"/>
      <c r="Z107" s="193"/>
      <c r="AA107" s="200"/>
      <c r="AB107" s="200"/>
      <c r="AG107" s="109" t="s">
        <v>391</v>
      </c>
      <c r="AH107" s="200"/>
    </row>
    <row r="108" spans="1:35" s="108" customFormat="1" ht="12">
      <c r="A108" s="205"/>
      <c r="B108" s="204"/>
      <c r="C108" s="1141" t="s">
        <v>392</v>
      </c>
      <c r="D108" s="1141"/>
      <c r="E108" s="1141"/>
      <c r="F108" s="207"/>
      <c r="G108" s="207"/>
      <c r="H108" s="207"/>
      <c r="I108" s="207"/>
      <c r="J108" s="204"/>
      <c r="K108" s="207"/>
      <c r="L108" s="208">
        <v>396.5</v>
      </c>
      <c r="M108" s="207"/>
      <c r="N108" s="210"/>
      <c r="Z108" s="193"/>
      <c r="AA108" s="200"/>
      <c r="AB108" s="200"/>
      <c r="AF108" s="109" t="s">
        <v>392</v>
      </c>
      <c r="AH108" s="200"/>
    </row>
    <row r="109" spans="1:35" s="108" customFormat="1" ht="22.5" customHeight="1">
      <c r="A109" s="205"/>
      <c r="B109" s="204" t="s">
        <v>1014</v>
      </c>
      <c r="C109" s="1141" t="s">
        <v>1015</v>
      </c>
      <c r="D109" s="1141"/>
      <c r="E109" s="1141"/>
      <c r="F109" s="207" t="s">
        <v>395</v>
      </c>
      <c r="G109" s="215">
        <v>90</v>
      </c>
      <c r="H109" s="207"/>
      <c r="I109" s="215">
        <v>90</v>
      </c>
      <c r="J109" s="204"/>
      <c r="K109" s="207"/>
      <c r="L109" s="208">
        <v>356.85</v>
      </c>
      <c r="M109" s="207"/>
      <c r="N109" s="210"/>
      <c r="Z109" s="193"/>
      <c r="AA109" s="200"/>
      <c r="AB109" s="200"/>
      <c r="AF109" s="109" t="s">
        <v>1015</v>
      </c>
      <c r="AH109" s="200"/>
    </row>
    <row r="110" spans="1:35" s="108" customFormat="1" ht="22.5" customHeight="1">
      <c r="A110" s="205"/>
      <c r="B110" s="204" t="s">
        <v>1016</v>
      </c>
      <c r="C110" s="1141" t="s">
        <v>1017</v>
      </c>
      <c r="D110" s="1141"/>
      <c r="E110" s="1141"/>
      <c r="F110" s="207" t="s">
        <v>395</v>
      </c>
      <c r="G110" s="215">
        <v>46</v>
      </c>
      <c r="H110" s="207"/>
      <c r="I110" s="215">
        <v>46</v>
      </c>
      <c r="J110" s="204"/>
      <c r="K110" s="207"/>
      <c r="L110" s="208">
        <v>182.39</v>
      </c>
      <c r="M110" s="207"/>
      <c r="N110" s="210"/>
      <c r="Z110" s="193"/>
      <c r="AA110" s="200"/>
      <c r="AB110" s="200"/>
      <c r="AF110" s="109" t="s">
        <v>1017</v>
      </c>
      <c r="AH110" s="200"/>
    </row>
    <row r="111" spans="1:35" s="108" customFormat="1" ht="12" customHeight="1">
      <c r="A111" s="216"/>
      <c r="B111" s="217"/>
      <c r="C111" s="1145" t="s">
        <v>398</v>
      </c>
      <c r="D111" s="1145"/>
      <c r="E111" s="1145"/>
      <c r="F111" s="196"/>
      <c r="G111" s="196"/>
      <c r="H111" s="196"/>
      <c r="I111" s="196"/>
      <c r="J111" s="198"/>
      <c r="K111" s="196"/>
      <c r="L111" s="218">
        <v>962.39</v>
      </c>
      <c r="M111" s="212"/>
      <c r="N111" s="199"/>
      <c r="Z111" s="193"/>
      <c r="AA111" s="200"/>
      <c r="AB111" s="200"/>
      <c r="AH111" s="200" t="s">
        <v>398</v>
      </c>
    </row>
    <row r="112" spans="1:35" s="108" customFormat="1" ht="22.5" customHeight="1">
      <c r="A112" s="194" t="s">
        <v>475</v>
      </c>
      <c r="B112" s="195" t="s">
        <v>1949</v>
      </c>
      <c r="C112" s="1145" t="s">
        <v>1950</v>
      </c>
      <c r="D112" s="1145"/>
      <c r="E112" s="1145"/>
      <c r="F112" s="196" t="s">
        <v>486</v>
      </c>
      <c r="G112" s="196"/>
      <c r="H112" s="196"/>
      <c r="I112" s="251">
        <v>65</v>
      </c>
      <c r="J112" s="218">
        <v>20.7</v>
      </c>
      <c r="K112" s="196"/>
      <c r="L112" s="222">
        <v>1345.5</v>
      </c>
      <c r="M112" s="196"/>
      <c r="N112" s="199"/>
      <c r="Z112" s="193"/>
      <c r="AA112" s="200"/>
      <c r="AB112" s="200" t="s">
        <v>1950</v>
      </c>
      <c r="AH112" s="200"/>
    </row>
    <row r="113" spans="1:35" s="108" customFormat="1" ht="12" customHeight="1">
      <c r="A113" s="216"/>
      <c r="B113" s="217"/>
      <c r="C113" s="1141" t="s">
        <v>1929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B113" s="200"/>
      <c r="AH113" s="200"/>
      <c r="AI113" s="109" t="s">
        <v>1929</v>
      </c>
    </row>
    <row r="114" spans="1:35" s="108" customFormat="1" ht="12" customHeight="1">
      <c r="A114" s="216"/>
      <c r="B114" s="217"/>
      <c r="C114" s="1145" t="s">
        <v>398</v>
      </c>
      <c r="D114" s="1145"/>
      <c r="E114" s="1145"/>
      <c r="F114" s="196"/>
      <c r="G114" s="196"/>
      <c r="H114" s="196"/>
      <c r="I114" s="196"/>
      <c r="J114" s="198"/>
      <c r="K114" s="196"/>
      <c r="L114" s="222">
        <v>1345.5</v>
      </c>
      <c r="M114" s="212"/>
      <c r="N114" s="199"/>
      <c r="Z114" s="193"/>
      <c r="AA114" s="200"/>
      <c r="AB114" s="200"/>
      <c r="AH114" s="200" t="s">
        <v>398</v>
      </c>
    </row>
    <row r="115" spans="1:35" s="108" customFormat="1" ht="12" customHeight="1">
      <c r="A115" s="1147" t="s">
        <v>1951</v>
      </c>
      <c r="B115" s="1148"/>
      <c r="C115" s="1148"/>
      <c r="D115" s="1148"/>
      <c r="E115" s="1148"/>
      <c r="F115" s="1148"/>
      <c r="G115" s="1148"/>
      <c r="H115" s="1148"/>
      <c r="I115" s="1148"/>
      <c r="J115" s="1148"/>
      <c r="K115" s="1148"/>
      <c r="L115" s="1148"/>
      <c r="M115" s="1148"/>
      <c r="N115" s="1149"/>
      <c r="Z115" s="193"/>
      <c r="AA115" s="200" t="s">
        <v>1951</v>
      </c>
      <c r="AB115" s="200"/>
      <c r="AH115" s="200"/>
    </row>
    <row r="116" spans="1:35" s="108" customFormat="1" ht="12" customHeight="1">
      <c r="A116" s="194" t="s">
        <v>478</v>
      </c>
      <c r="B116" s="195" t="s">
        <v>3253</v>
      </c>
      <c r="C116" s="1145" t="s">
        <v>3254</v>
      </c>
      <c r="D116" s="1145"/>
      <c r="E116" s="1145"/>
      <c r="F116" s="196" t="s">
        <v>673</v>
      </c>
      <c r="G116" s="196"/>
      <c r="H116" s="196"/>
      <c r="I116" s="247">
        <v>0.38</v>
      </c>
      <c r="J116" s="198"/>
      <c r="K116" s="196"/>
      <c r="L116" s="198"/>
      <c r="M116" s="196"/>
      <c r="N116" s="199"/>
      <c r="Z116" s="193"/>
      <c r="AA116" s="200"/>
      <c r="AB116" s="200" t="s">
        <v>3254</v>
      </c>
      <c r="AH116" s="200"/>
    </row>
    <row r="117" spans="1:35" s="108" customFormat="1" ht="12" customHeight="1">
      <c r="A117" s="201"/>
      <c r="B117" s="202"/>
      <c r="C117" s="1141" t="s">
        <v>3255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B117" s="200"/>
      <c r="AC117" s="109" t="s">
        <v>3255</v>
      </c>
      <c r="AH117" s="200"/>
    </row>
    <row r="118" spans="1:35" s="108" customFormat="1" ht="33.75" customHeight="1">
      <c r="A118" s="203"/>
      <c r="B118" s="204" t="s">
        <v>385</v>
      </c>
      <c r="C118" s="1141" t="s">
        <v>386</v>
      </c>
      <c r="D118" s="1141"/>
      <c r="E118" s="1141"/>
      <c r="F118" s="1141"/>
      <c r="G118" s="1141"/>
      <c r="H118" s="1141"/>
      <c r="I118" s="1141"/>
      <c r="J118" s="1141"/>
      <c r="K118" s="1141"/>
      <c r="L118" s="1141"/>
      <c r="M118" s="1141"/>
      <c r="N118" s="1146"/>
      <c r="Z118" s="193"/>
      <c r="AA118" s="200"/>
      <c r="AB118" s="200"/>
      <c r="AD118" s="109" t="s">
        <v>386</v>
      </c>
      <c r="AH118" s="200"/>
    </row>
    <row r="119" spans="1:35" s="108" customFormat="1" ht="12">
      <c r="A119" s="205"/>
      <c r="B119" s="206">
        <v>1</v>
      </c>
      <c r="C119" s="1141" t="s">
        <v>446</v>
      </c>
      <c r="D119" s="1141"/>
      <c r="E119" s="1141"/>
      <c r="F119" s="207"/>
      <c r="G119" s="207"/>
      <c r="H119" s="207"/>
      <c r="I119" s="207"/>
      <c r="J119" s="208">
        <v>676.94</v>
      </c>
      <c r="K119" s="209">
        <v>1.25</v>
      </c>
      <c r="L119" s="208">
        <v>321.55</v>
      </c>
      <c r="M119" s="207"/>
      <c r="N119" s="210"/>
      <c r="Z119" s="193"/>
      <c r="AA119" s="200"/>
      <c r="AB119" s="200"/>
      <c r="AE119" s="109" t="s">
        <v>446</v>
      </c>
      <c r="AH119" s="200"/>
    </row>
    <row r="120" spans="1:35" s="108" customFormat="1" ht="12">
      <c r="A120" s="205"/>
      <c r="B120" s="206">
        <v>2</v>
      </c>
      <c r="C120" s="1141" t="s">
        <v>387</v>
      </c>
      <c r="D120" s="1141"/>
      <c r="E120" s="1141"/>
      <c r="F120" s="207"/>
      <c r="G120" s="207"/>
      <c r="H120" s="207"/>
      <c r="I120" s="207"/>
      <c r="J120" s="208">
        <v>18.11</v>
      </c>
      <c r="K120" s="209">
        <v>1.25</v>
      </c>
      <c r="L120" s="208">
        <v>8.6</v>
      </c>
      <c r="M120" s="207"/>
      <c r="N120" s="210"/>
      <c r="Z120" s="193"/>
      <c r="AA120" s="200"/>
      <c r="AB120" s="200"/>
      <c r="AE120" s="109" t="s">
        <v>387</v>
      </c>
      <c r="AH120" s="200"/>
    </row>
    <row r="121" spans="1:35" s="108" customFormat="1" ht="12">
      <c r="A121" s="205"/>
      <c r="B121" s="206">
        <v>3</v>
      </c>
      <c r="C121" s="1141" t="s">
        <v>388</v>
      </c>
      <c r="D121" s="1141"/>
      <c r="E121" s="1141"/>
      <c r="F121" s="207"/>
      <c r="G121" s="207"/>
      <c r="H121" s="207"/>
      <c r="I121" s="207"/>
      <c r="J121" s="208">
        <v>2.5099999999999998</v>
      </c>
      <c r="K121" s="209">
        <v>1.25</v>
      </c>
      <c r="L121" s="208">
        <v>1.19</v>
      </c>
      <c r="M121" s="207"/>
      <c r="N121" s="210"/>
      <c r="Z121" s="193"/>
      <c r="AA121" s="200"/>
      <c r="AB121" s="200"/>
      <c r="AE121" s="109" t="s">
        <v>388</v>
      </c>
      <c r="AH121" s="200"/>
    </row>
    <row r="122" spans="1:35" s="108" customFormat="1" ht="12">
      <c r="A122" s="205"/>
      <c r="B122" s="206">
        <v>4</v>
      </c>
      <c r="C122" s="1141" t="s">
        <v>447</v>
      </c>
      <c r="D122" s="1141"/>
      <c r="E122" s="1141"/>
      <c r="F122" s="207"/>
      <c r="G122" s="207"/>
      <c r="H122" s="207"/>
      <c r="I122" s="207"/>
      <c r="J122" s="208">
        <v>411.88</v>
      </c>
      <c r="K122" s="207"/>
      <c r="L122" s="208">
        <v>156.51</v>
      </c>
      <c r="M122" s="207"/>
      <c r="N122" s="210"/>
      <c r="Z122" s="193"/>
      <c r="AA122" s="200"/>
      <c r="AB122" s="200"/>
      <c r="AE122" s="109" t="s">
        <v>447</v>
      </c>
      <c r="AH122" s="200"/>
    </row>
    <row r="123" spans="1:35" s="108" customFormat="1" ht="12">
      <c r="A123" s="205"/>
      <c r="B123" s="204"/>
      <c r="C123" s="1141" t="s">
        <v>448</v>
      </c>
      <c r="D123" s="1141"/>
      <c r="E123" s="1141"/>
      <c r="F123" s="207" t="s">
        <v>390</v>
      </c>
      <c r="G123" s="209">
        <v>68.239999999999995</v>
      </c>
      <c r="H123" s="209">
        <v>1.25</v>
      </c>
      <c r="I123" s="254">
        <v>32.414000000000001</v>
      </c>
      <c r="J123" s="204"/>
      <c r="K123" s="207"/>
      <c r="L123" s="204"/>
      <c r="M123" s="207"/>
      <c r="N123" s="210"/>
      <c r="Z123" s="193"/>
      <c r="AA123" s="200"/>
      <c r="AB123" s="200"/>
      <c r="AF123" s="109" t="s">
        <v>448</v>
      </c>
      <c r="AH123" s="200"/>
    </row>
    <row r="124" spans="1:35" s="108" customFormat="1" ht="12">
      <c r="A124" s="205"/>
      <c r="B124" s="204"/>
      <c r="C124" s="1141" t="s">
        <v>389</v>
      </c>
      <c r="D124" s="1141"/>
      <c r="E124" s="1141"/>
      <c r="F124" s="207" t="s">
        <v>390</v>
      </c>
      <c r="G124" s="248">
        <v>0.2</v>
      </c>
      <c r="H124" s="209">
        <v>1.25</v>
      </c>
      <c r="I124" s="254">
        <v>9.5000000000000001E-2</v>
      </c>
      <c r="J124" s="204"/>
      <c r="K124" s="207"/>
      <c r="L124" s="204"/>
      <c r="M124" s="207"/>
      <c r="N124" s="210"/>
      <c r="Z124" s="193"/>
      <c r="AA124" s="200"/>
      <c r="AB124" s="200"/>
      <c r="AF124" s="109" t="s">
        <v>389</v>
      </c>
      <c r="AH124" s="200"/>
    </row>
    <row r="125" spans="1:35" s="108" customFormat="1" ht="12" customHeight="1">
      <c r="A125" s="205"/>
      <c r="B125" s="204"/>
      <c r="C125" s="1150" t="s">
        <v>391</v>
      </c>
      <c r="D125" s="1150"/>
      <c r="E125" s="1150"/>
      <c r="F125" s="212"/>
      <c r="G125" s="212"/>
      <c r="H125" s="212"/>
      <c r="I125" s="212"/>
      <c r="J125" s="221">
        <v>1106.93</v>
      </c>
      <c r="K125" s="212"/>
      <c r="L125" s="213">
        <v>486.66</v>
      </c>
      <c r="M125" s="212"/>
      <c r="N125" s="214"/>
      <c r="Z125" s="193"/>
      <c r="AA125" s="200"/>
      <c r="AB125" s="200"/>
      <c r="AG125" s="109" t="s">
        <v>391</v>
      </c>
      <c r="AH125" s="200"/>
    </row>
    <row r="126" spans="1:35" s="108" customFormat="1" ht="12">
      <c r="A126" s="205"/>
      <c r="B126" s="204"/>
      <c r="C126" s="1141" t="s">
        <v>392</v>
      </c>
      <c r="D126" s="1141"/>
      <c r="E126" s="1141"/>
      <c r="F126" s="207"/>
      <c r="G126" s="207"/>
      <c r="H126" s="207"/>
      <c r="I126" s="207"/>
      <c r="J126" s="204"/>
      <c r="K126" s="207"/>
      <c r="L126" s="208">
        <v>322.74</v>
      </c>
      <c r="M126" s="207"/>
      <c r="N126" s="210"/>
      <c r="Z126" s="193"/>
      <c r="AA126" s="200"/>
      <c r="AB126" s="200"/>
      <c r="AF126" s="109" t="s">
        <v>392</v>
      </c>
      <c r="AH126" s="200"/>
    </row>
    <row r="127" spans="1:35" s="108" customFormat="1" ht="22.5" customHeight="1">
      <c r="A127" s="205"/>
      <c r="B127" s="204" t="s">
        <v>885</v>
      </c>
      <c r="C127" s="1141" t="s">
        <v>886</v>
      </c>
      <c r="D127" s="1141"/>
      <c r="E127" s="1141"/>
      <c r="F127" s="207" t="s">
        <v>395</v>
      </c>
      <c r="G127" s="215">
        <v>97</v>
      </c>
      <c r="H127" s="207"/>
      <c r="I127" s="215">
        <v>97</v>
      </c>
      <c r="J127" s="204"/>
      <c r="K127" s="207"/>
      <c r="L127" s="208">
        <v>313.06</v>
      </c>
      <c r="M127" s="207"/>
      <c r="N127" s="210"/>
      <c r="Z127" s="193"/>
      <c r="AA127" s="200"/>
      <c r="AB127" s="200"/>
      <c r="AF127" s="109" t="s">
        <v>886</v>
      </c>
      <c r="AH127" s="200"/>
    </row>
    <row r="128" spans="1:35" s="108" customFormat="1" ht="22.5" customHeight="1">
      <c r="A128" s="205"/>
      <c r="B128" s="204" t="s">
        <v>887</v>
      </c>
      <c r="C128" s="1141" t="s">
        <v>888</v>
      </c>
      <c r="D128" s="1141"/>
      <c r="E128" s="1141"/>
      <c r="F128" s="207" t="s">
        <v>395</v>
      </c>
      <c r="G128" s="215">
        <v>51</v>
      </c>
      <c r="H128" s="207"/>
      <c r="I128" s="215">
        <v>51</v>
      </c>
      <c r="J128" s="204"/>
      <c r="K128" s="207"/>
      <c r="L128" s="208">
        <v>164.6</v>
      </c>
      <c r="M128" s="207"/>
      <c r="N128" s="210"/>
      <c r="Z128" s="193"/>
      <c r="AA128" s="200"/>
      <c r="AB128" s="200"/>
      <c r="AF128" s="109" t="s">
        <v>888</v>
      </c>
      <c r="AH128" s="200"/>
    </row>
    <row r="129" spans="1:35" s="108" customFormat="1" ht="12" customHeight="1">
      <c r="A129" s="216"/>
      <c r="B129" s="217"/>
      <c r="C129" s="1145" t="s">
        <v>398</v>
      </c>
      <c r="D129" s="1145"/>
      <c r="E129" s="1145"/>
      <c r="F129" s="196"/>
      <c r="G129" s="196"/>
      <c r="H129" s="196"/>
      <c r="I129" s="196"/>
      <c r="J129" s="198"/>
      <c r="K129" s="196"/>
      <c r="L129" s="218">
        <v>964.32</v>
      </c>
      <c r="M129" s="212"/>
      <c r="N129" s="199"/>
      <c r="Z129" s="193"/>
      <c r="AA129" s="200"/>
      <c r="AB129" s="200"/>
      <c r="AH129" s="200" t="s">
        <v>398</v>
      </c>
    </row>
    <row r="130" spans="1:35" s="108" customFormat="1" ht="22.5" customHeight="1">
      <c r="A130" s="194" t="s">
        <v>483</v>
      </c>
      <c r="B130" s="195" t="s">
        <v>3256</v>
      </c>
      <c r="C130" s="1145" t="s">
        <v>3257</v>
      </c>
      <c r="D130" s="1145"/>
      <c r="E130" s="1145"/>
      <c r="F130" s="196" t="s">
        <v>486</v>
      </c>
      <c r="G130" s="196"/>
      <c r="H130" s="196"/>
      <c r="I130" s="251">
        <v>9</v>
      </c>
      <c r="J130" s="218">
        <v>364.82</v>
      </c>
      <c r="K130" s="196"/>
      <c r="L130" s="222">
        <v>3283.38</v>
      </c>
      <c r="M130" s="196"/>
      <c r="N130" s="199"/>
      <c r="Z130" s="193"/>
      <c r="AA130" s="200"/>
      <c r="AB130" s="200" t="s">
        <v>3257</v>
      </c>
      <c r="AH130" s="200"/>
    </row>
    <row r="131" spans="1:35" s="108" customFormat="1" ht="12" customHeight="1">
      <c r="A131" s="216"/>
      <c r="B131" s="217"/>
      <c r="C131" s="1141" t="s">
        <v>1929</v>
      </c>
      <c r="D131" s="1141"/>
      <c r="E131" s="1141"/>
      <c r="F131" s="1141"/>
      <c r="G131" s="1141"/>
      <c r="H131" s="1141"/>
      <c r="I131" s="1141"/>
      <c r="J131" s="1141"/>
      <c r="K131" s="1141"/>
      <c r="L131" s="1141"/>
      <c r="M131" s="1141"/>
      <c r="N131" s="1146"/>
      <c r="Z131" s="193"/>
      <c r="AA131" s="200"/>
      <c r="AB131" s="200"/>
      <c r="AH131" s="200"/>
      <c r="AI131" s="109" t="s">
        <v>1929</v>
      </c>
    </row>
    <row r="132" spans="1:35" s="108" customFormat="1" ht="12" customHeight="1">
      <c r="A132" s="216"/>
      <c r="B132" s="217"/>
      <c r="C132" s="1145" t="s">
        <v>398</v>
      </c>
      <c r="D132" s="1145"/>
      <c r="E132" s="1145"/>
      <c r="F132" s="196"/>
      <c r="G132" s="196"/>
      <c r="H132" s="196"/>
      <c r="I132" s="196"/>
      <c r="J132" s="198"/>
      <c r="K132" s="196"/>
      <c r="L132" s="222">
        <v>3283.38</v>
      </c>
      <c r="M132" s="212"/>
      <c r="N132" s="199"/>
      <c r="Z132" s="193"/>
      <c r="AA132" s="200"/>
      <c r="AB132" s="200"/>
      <c r="AH132" s="200" t="s">
        <v>398</v>
      </c>
    </row>
    <row r="133" spans="1:35" s="108" customFormat="1" ht="22.5" customHeight="1">
      <c r="A133" s="194" t="s">
        <v>497</v>
      </c>
      <c r="B133" s="195" t="s">
        <v>3258</v>
      </c>
      <c r="C133" s="1145" t="s">
        <v>3259</v>
      </c>
      <c r="D133" s="1145"/>
      <c r="E133" s="1145"/>
      <c r="F133" s="196" t="s">
        <v>486</v>
      </c>
      <c r="G133" s="196"/>
      <c r="H133" s="196"/>
      <c r="I133" s="251">
        <v>8</v>
      </c>
      <c r="J133" s="218">
        <v>720.98</v>
      </c>
      <c r="K133" s="196"/>
      <c r="L133" s="222">
        <v>5767.84</v>
      </c>
      <c r="M133" s="196"/>
      <c r="N133" s="199"/>
      <c r="Z133" s="193"/>
      <c r="AA133" s="200"/>
      <c r="AB133" s="200" t="s">
        <v>3259</v>
      </c>
      <c r="AH133" s="200"/>
    </row>
    <row r="134" spans="1:35" s="108" customFormat="1" ht="12" customHeight="1">
      <c r="A134" s="216"/>
      <c r="B134" s="217"/>
      <c r="C134" s="1141" t="s">
        <v>1929</v>
      </c>
      <c r="D134" s="1141"/>
      <c r="E134" s="1141"/>
      <c r="F134" s="1141"/>
      <c r="G134" s="1141"/>
      <c r="H134" s="1141"/>
      <c r="I134" s="1141"/>
      <c r="J134" s="1141"/>
      <c r="K134" s="1141"/>
      <c r="L134" s="1141"/>
      <c r="M134" s="1141"/>
      <c r="N134" s="1146"/>
      <c r="Z134" s="193"/>
      <c r="AA134" s="200"/>
      <c r="AB134" s="200"/>
      <c r="AH134" s="200"/>
      <c r="AI134" s="109" t="s">
        <v>1929</v>
      </c>
    </row>
    <row r="135" spans="1:35" s="108" customFormat="1" ht="12" customHeight="1">
      <c r="A135" s="216"/>
      <c r="B135" s="217"/>
      <c r="C135" s="1145" t="s">
        <v>398</v>
      </c>
      <c r="D135" s="1145"/>
      <c r="E135" s="1145"/>
      <c r="F135" s="196"/>
      <c r="G135" s="196"/>
      <c r="H135" s="196"/>
      <c r="I135" s="196"/>
      <c r="J135" s="198"/>
      <c r="K135" s="196"/>
      <c r="L135" s="222">
        <v>5767.84</v>
      </c>
      <c r="M135" s="212"/>
      <c r="N135" s="199"/>
      <c r="Z135" s="193"/>
      <c r="AA135" s="200"/>
      <c r="AB135" s="200"/>
      <c r="AH135" s="200" t="s">
        <v>398</v>
      </c>
    </row>
    <row r="136" spans="1:35" s="108" customFormat="1" ht="33.75" customHeight="1">
      <c r="A136" s="194" t="s">
        <v>499</v>
      </c>
      <c r="B136" s="195" t="s">
        <v>3260</v>
      </c>
      <c r="C136" s="1145" t="s">
        <v>3261</v>
      </c>
      <c r="D136" s="1145"/>
      <c r="E136" s="1145"/>
      <c r="F136" s="196" t="s">
        <v>486</v>
      </c>
      <c r="G136" s="196"/>
      <c r="H136" s="196"/>
      <c r="I136" s="251">
        <v>21</v>
      </c>
      <c r="J136" s="218">
        <v>837.38</v>
      </c>
      <c r="K136" s="196"/>
      <c r="L136" s="222">
        <v>17584.98</v>
      </c>
      <c r="M136" s="196"/>
      <c r="N136" s="199"/>
      <c r="Z136" s="193"/>
      <c r="AA136" s="200"/>
      <c r="AB136" s="200" t="s">
        <v>3261</v>
      </c>
      <c r="AH136" s="200"/>
    </row>
    <row r="137" spans="1:35" s="108" customFormat="1" ht="12" customHeight="1">
      <c r="A137" s="216"/>
      <c r="B137" s="217"/>
      <c r="C137" s="1141" t="s">
        <v>1929</v>
      </c>
      <c r="D137" s="1141"/>
      <c r="E137" s="1141"/>
      <c r="F137" s="1141"/>
      <c r="G137" s="1141"/>
      <c r="H137" s="1141"/>
      <c r="I137" s="1141"/>
      <c r="J137" s="1141"/>
      <c r="K137" s="1141"/>
      <c r="L137" s="1141"/>
      <c r="M137" s="1141"/>
      <c r="N137" s="1146"/>
      <c r="Z137" s="193"/>
      <c r="AA137" s="200"/>
      <c r="AB137" s="200"/>
      <c r="AH137" s="200"/>
      <c r="AI137" s="109" t="s">
        <v>1929</v>
      </c>
    </row>
    <row r="138" spans="1:35" s="108" customFormat="1" ht="12" customHeight="1">
      <c r="A138" s="216"/>
      <c r="B138" s="217"/>
      <c r="C138" s="1145" t="s">
        <v>398</v>
      </c>
      <c r="D138" s="1145"/>
      <c r="E138" s="1145"/>
      <c r="F138" s="196"/>
      <c r="G138" s="196"/>
      <c r="H138" s="196"/>
      <c r="I138" s="196"/>
      <c r="J138" s="198"/>
      <c r="K138" s="196"/>
      <c r="L138" s="222">
        <v>17584.98</v>
      </c>
      <c r="M138" s="212"/>
      <c r="N138" s="199"/>
      <c r="Z138" s="193"/>
      <c r="AA138" s="200"/>
      <c r="AB138" s="200"/>
      <c r="AH138" s="200" t="s">
        <v>398</v>
      </c>
    </row>
    <row r="139" spans="1:35" s="108" customFormat="1" ht="12" customHeight="1">
      <c r="A139" s="1147" t="s">
        <v>1961</v>
      </c>
      <c r="B139" s="1148"/>
      <c r="C139" s="1148"/>
      <c r="D139" s="1148"/>
      <c r="E139" s="1148"/>
      <c r="F139" s="1148"/>
      <c r="G139" s="1148"/>
      <c r="H139" s="1148"/>
      <c r="I139" s="1148"/>
      <c r="J139" s="1148"/>
      <c r="K139" s="1148"/>
      <c r="L139" s="1148"/>
      <c r="M139" s="1148"/>
      <c r="N139" s="1149"/>
      <c r="Z139" s="193"/>
      <c r="AA139" s="200" t="s">
        <v>1961</v>
      </c>
      <c r="AB139" s="200"/>
      <c r="AH139" s="200"/>
    </row>
    <row r="140" spans="1:35" s="108" customFormat="1" ht="33.75" customHeight="1">
      <c r="A140" s="194" t="s">
        <v>501</v>
      </c>
      <c r="B140" s="195" t="s">
        <v>1962</v>
      </c>
      <c r="C140" s="1145" t="s">
        <v>1963</v>
      </c>
      <c r="D140" s="1145"/>
      <c r="E140" s="1145"/>
      <c r="F140" s="196" t="s">
        <v>444</v>
      </c>
      <c r="G140" s="196"/>
      <c r="H140" s="196"/>
      <c r="I140" s="197">
        <v>0.16250000000000001</v>
      </c>
      <c r="J140" s="198"/>
      <c r="K140" s="196"/>
      <c r="L140" s="198"/>
      <c r="M140" s="196"/>
      <c r="N140" s="199"/>
      <c r="Z140" s="193"/>
      <c r="AA140" s="200"/>
      <c r="AB140" s="200" t="s">
        <v>1963</v>
      </c>
      <c r="AH140" s="200"/>
    </row>
    <row r="141" spans="1:35" s="108" customFormat="1" ht="12" customHeight="1">
      <c r="A141" s="201"/>
      <c r="B141" s="202"/>
      <c r="C141" s="1141" t="s">
        <v>3262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  <c r="Z141" s="193"/>
      <c r="AA141" s="200"/>
      <c r="AB141" s="200"/>
      <c r="AC141" s="109" t="s">
        <v>3262</v>
      </c>
      <c r="AH141" s="200"/>
    </row>
    <row r="142" spans="1:35" s="108" customFormat="1" ht="33.75" customHeight="1">
      <c r="A142" s="203"/>
      <c r="B142" s="204" t="s">
        <v>385</v>
      </c>
      <c r="C142" s="1141" t="s">
        <v>386</v>
      </c>
      <c r="D142" s="1141"/>
      <c r="E142" s="1141"/>
      <c r="F142" s="1141"/>
      <c r="G142" s="1141"/>
      <c r="H142" s="1141"/>
      <c r="I142" s="1141"/>
      <c r="J142" s="1141"/>
      <c r="K142" s="1141"/>
      <c r="L142" s="1141"/>
      <c r="M142" s="1141"/>
      <c r="N142" s="1146"/>
      <c r="Z142" s="193"/>
      <c r="AA142" s="200"/>
      <c r="AB142" s="200"/>
      <c r="AD142" s="109" t="s">
        <v>386</v>
      </c>
      <c r="AH142" s="200"/>
    </row>
    <row r="143" spans="1:35" s="108" customFormat="1" ht="12">
      <c r="A143" s="205"/>
      <c r="B143" s="206">
        <v>1</v>
      </c>
      <c r="C143" s="1141" t="s">
        <v>446</v>
      </c>
      <c r="D143" s="1141"/>
      <c r="E143" s="1141"/>
      <c r="F143" s="207"/>
      <c r="G143" s="207"/>
      <c r="H143" s="207"/>
      <c r="I143" s="207"/>
      <c r="J143" s="220">
        <v>1201.2</v>
      </c>
      <c r="K143" s="209">
        <v>1.25</v>
      </c>
      <c r="L143" s="208">
        <v>243.99</v>
      </c>
      <c r="M143" s="207"/>
      <c r="N143" s="210"/>
      <c r="Z143" s="193"/>
      <c r="AA143" s="200"/>
      <c r="AB143" s="200"/>
      <c r="AE143" s="109" t="s">
        <v>446</v>
      </c>
      <c r="AH143" s="200"/>
    </row>
    <row r="144" spans="1:35" s="108" customFormat="1" ht="12">
      <c r="A144" s="205"/>
      <c r="B144" s="204"/>
      <c r="C144" s="1141" t="s">
        <v>448</v>
      </c>
      <c r="D144" s="1141"/>
      <c r="E144" s="1141"/>
      <c r="F144" s="207" t="s">
        <v>390</v>
      </c>
      <c r="G144" s="215">
        <v>154</v>
      </c>
      <c r="H144" s="209">
        <v>1.25</v>
      </c>
      <c r="I144" s="252">
        <v>31.28125</v>
      </c>
      <c r="J144" s="204"/>
      <c r="K144" s="207"/>
      <c r="L144" s="204"/>
      <c r="M144" s="207"/>
      <c r="N144" s="210"/>
      <c r="Z144" s="193"/>
      <c r="AA144" s="200"/>
      <c r="AB144" s="200"/>
      <c r="AF144" s="109" t="s">
        <v>448</v>
      </c>
      <c r="AH144" s="200"/>
    </row>
    <row r="145" spans="1:34" s="108" customFormat="1" ht="12" customHeight="1">
      <c r="A145" s="205"/>
      <c r="B145" s="204"/>
      <c r="C145" s="1150" t="s">
        <v>391</v>
      </c>
      <c r="D145" s="1150"/>
      <c r="E145" s="1150"/>
      <c r="F145" s="212"/>
      <c r="G145" s="212"/>
      <c r="H145" s="212"/>
      <c r="I145" s="212"/>
      <c r="J145" s="221">
        <v>1201.2</v>
      </c>
      <c r="K145" s="212"/>
      <c r="L145" s="213">
        <v>243.99</v>
      </c>
      <c r="M145" s="212"/>
      <c r="N145" s="214"/>
      <c r="Z145" s="193"/>
      <c r="AA145" s="200"/>
      <c r="AB145" s="200"/>
      <c r="AG145" s="109" t="s">
        <v>391</v>
      </c>
      <c r="AH145" s="200"/>
    </row>
    <row r="146" spans="1:34" s="108" customFormat="1" ht="12">
      <c r="A146" s="205"/>
      <c r="B146" s="204"/>
      <c r="C146" s="1141" t="s">
        <v>392</v>
      </c>
      <c r="D146" s="1141"/>
      <c r="E146" s="1141"/>
      <c r="F146" s="207"/>
      <c r="G146" s="207"/>
      <c r="H146" s="207"/>
      <c r="I146" s="207"/>
      <c r="J146" s="204"/>
      <c r="K146" s="207"/>
      <c r="L146" s="208">
        <v>243.99</v>
      </c>
      <c r="M146" s="207"/>
      <c r="N146" s="210"/>
      <c r="Z146" s="193"/>
      <c r="AA146" s="200"/>
      <c r="AB146" s="200"/>
      <c r="AF146" s="109" t="s">
        <v>392</v>
      </c>
      <c r="AH146" s="200"/>
    </row>
    <row r="147" spans="1:34" s="108" customFormat="1" ht="22.5" customHeight="1">
      <c r="A147" s="205"/>
      <c r="B147" s="204" t="s">
        <v>1965</v>
      </c>
      <c r="C147" s="1141" t="s">
        <v>1966</v>
      </c>
      <c r="D147" s="1141"/>
      <c r="E147" s="1141"/>
      <c r="F147" s="207" t="s">
        <v>395</v>
      </c>
      <c r="G147" s="215">
        <v>89</v>
      </c>
      <c r="H147" s="207"/>
      <c r="I147" s="215">
        <v>89</v>
      </c>
      <c r="J147" s="204"/>
      <c r="K147" s="207"/>
      <c r="L147" s="208">
        <v>217.15</v>
      </c>
      <c r="M147" s="207"/>
      <c r="N147" s="210"/>
      <c r="Z147" s="193"/>
      <c r="AA147" s="200"/>
      <c r="AB147" s="200"/>
      <c r="AF147" s="109" t="s">
        <v>1966</v>
      </c>
      <c r="AH147" s="200"/>
    </row>
    <row r="148" spans="1:34" s="108" customFormat="1" ht="22.5" customHeight="1">
      <c r="A148" s="205"/>
      <c r="B148" s="204" t="s">
        <v>1967</v>
      </c>
      <c r="C148" s="1141" t="s">
        <v>1968</v>
      </c>
      <c r="D148" s="1141"/>
      <c r="E148" s="1141"/>
      <c r="F148" s="207" t="s">
        <v>395</v>
      </c>
      <c r="G148" s="215">
        <v>40</v>
      </c>
      <c r="H148" s="207"/>
      <c r="I148" s="215">
        <v>40</v>
      </c>
      <c r="J148" s="204"/>
      <c r="K148" s="207"/>
      <c r="L148" s="208">
        <v>97.6</v>
      </c>
      <c r="M148" s="207"/>
      <c r="N148" s="210"/>
      <c r="Z148" s="193"/>
      <c r="AA148" s="200"/>
      <c r="AB148" s="200"/>
      <c r="AF148" s="109" t="s">
        <v>1968</v>
      </c>
      <c r="AH148" s="200"/>
    </row>
    <row r="149" spans="1:34" s="108" customFormat="1" ht="12" customHeight="1">
      <c r="A149" s="216"/>
      <c r="B149" s="217"/>
      <c r="C149" s="1145" t="s">
        <v>398</v>
      </c>
      <c r="D149" s="1145"/>
      <c r="E149" s="1145"/>
      <c r="F149" s="196"/>
      <c r="G149" s="196"/>
      <c r="H149" s="196"/>
      <c r="I149" s="196"/>
      <c r="J149" s="198"/>
      <c r="K149" s="196"/>
      <c r="L149" s="218">
        <v>558.74</v>
      </c>
      <c r="M149" s="212"/>
      <c r="N149" s="199"/>
      <c r="Z149" s="193"/>
      <c r="AA149" s="200"/>
      <c r="AB149" s="200"/>
      <c r="AH149" s="200" t="s">
        <v>398</v>
      </c>
    </row>
    <row r="150" spans="1:34" s="108" customFormat="1" ht="22.5" customHeight="1">
      <c r="A150" s="194" t="s">
        <v>503</v>
      </c>
      <c r="B150" s="195" t="s">
        <v>1969</v>
      </c>
      <c r="C150" s="1145" t="s">
        <v>1970</v>
      </c>
      <c r="D150" s="1145"/>
      <c r="E150" s="1145"/>
      <c r="F150" s="196" t="s">
        <v>444</v>
      </c>
      <c r="G150" s="196"/>
      <c r="H150" s="196"/>
      <c r="I150" s="197">
        <v>0.16250000000000001</v>
      </c>
      <c r="J150" s="198"/>
      <c r="K150" s="196"/>
      <c r="L150" s="198"/>
      <c r="M150" s="196"/>
      <c r="N150" s="199"/>
      <c r="Z150" s="193"/>
      <c r="AA150" s="200"/>
      <c r="AB150" s="200" t="s">
        <v>1970</v>
      </c>
      <c r="AH150" s="200"/>
    </row>
    <row r="151" spans="1:34" s="108" customFormat="1" ht="33.75" customHeight="1">
      <c r="A151" s="203"/>
      <c r="B151" s="204" t="s">
        <v>385</v>
      </c>
      <c r="C151" s="1141" t="s">
        <v>386</v>
      </c>
      <c r="D151" s="1141"/>
      <c r="E151" s="1141"/>
      <c r="F151" s="1141"/>
      <c r="G151" s="1141"/>
      <c r="H151" s="1141"/>
      <c r="I151" s="1141"/>
      <c r="J151" s="1141"/>
      <c r="K151" s="1141"/>
      <c r="L151" s="1141"/>
      <c r="M151" s="1141"/>
      <c r="N151" s="1146"/>
      <c r="Z151" s="193"/>
      <c r="AA151" s="200"/>
      <c r="AB151" s="200"/>
      <c r="AD151" s="109" t="s">
        <v>386</v>
      </c>
      <c r="AH151" s="200"/>
    </row>
    <row r="152" spans="1:34" s="108" customFormat="1" ht="12">
      <c r="A152" s="205"/>
      <c r="B152" s="206">
        <v>1</v>
      </c>
      <c r="C152" s="1141" t="s">
        <v>446</v>
      </c>
      <c r="D152" s="1141"/>
      <c r="E152" s="1141"/>
      <c r="F152" s="207"/>
      <c r="G152" s="207"/>
      <c r="H152" s="207"/>
      <c r="I152" s="207"/>
      <c r="J152" s="208">
        <v>663.75</v>
      </c>
      <c r="K152" s="209">
        <v>1.25</v>
      </c>
      <c r="L152" s="208">
        <v>134.82</v>
      </c>
      <c r="M152" s="207"/>
      <c r="N152" s="210"/>
      <c r="Z152" s="193"/>
      <c r="AA152" s="200"/>
      <c r="AB152" s="200"/>
      <c r="AE152" s="109" t="s">
        <v>446</v>
      </c>
      <c r="AH152" s="200"/>
    </row>
    <row r="153" spans="1:34" s="108" customFormat="1" ht="12">
      <c r="A153" s="205"/>
      <c r="B153" s="204"/>
      <c r="C153" s="1141" t="s">
        <v>448</v>
      </c>
      <c r="D153" s="1141"/>
      <c r="E153" s="1141"/>
      <c r="F153" s="207" t="s">
        <v>390</v>
      </c>
      <c r="G153" s="248">
        <v>88.5</v>
      </c>
      <c r="H153" s="209">
        <v>1.25</v>
      </c>
      <c r="I153" s="211">
        <v>17.9765625</v>
      </c>
      <c r="J153" s="204"/>
      <c r="K153" s="207"/>
      <c r="L153" s="204"/>
      <c r="M153" s="207"/>
      <c r="N153" s="210"/>
      <c r="Z153" s="193"/>
      <c r="AA153" s="200"/>
      <c r="AB153" s="200"/>
      <c r="AF153" s="109" t="s">
        <v>448</v>
      </c>
      <c r="AH153" s="200"/>
    </row>
    <row r="154" spans="1:34" s="108" customFormat="1" ht="12" customHeight="1">
      <c r="A154" s="205"/>
      <c r="B154" s="204"/>
      <c r="C154" s="1150" t="s">
        <v>391</v>
      </c>
      <c r="D154" s="1150"/>
      <c r="E154" s="1150"/>
      <c r="F154" s="212"/>
      <c r="G154" s="212"/>
      <c r="H154" s="212"/>
      <c r="I154" s="212"/>
      <c r="J154" s="213">
        <v>663.75</v>
      </c>
      <c r="K154" s="212"/>
      <c r="L154" s="213">
        <v>134.82</v>
      </c>
      <c r="M154" s="212"/>
      <c r="N154" s="214"/>
      <c r="Z154" s="193"/>
      <c r="AA154" s="200"/>
      <c r="AB154" s="200"/>
      <c r="AG154" s="109" t="s">
        <v>391</v>
      </c>
      <c r="AH154" s="200"/>
    </row>
    <row r="155" spans="1:34" s="108" customFormat="1" ht="12">
      <c r="A155" s="205"/>
      <c r="B155" s="204"/>
      <c r="C155" s="1141" t="s">
        <v>392</v>
      </c>
      <c r="D155" s="1141"/>
      <c r="E155" s="1141"/>
      <c r="F155" s="207"/>
      <c r="G155" s="207"/>
      <c r="H155" s="207"/>
      <c r="I155" s="207"/>
      <c r="J155" s="204"/>
      <c r="K155" s="207"/>
      <c r="L155" s="208">
        <v>134.82</v>
      </c>
      <c r="M155" s="207"/>
      <c r="N155" s="210"/>
      <c r="Z155" s="193"/>
      <c r="AA155" s="200"/>
      <c r="AB155" s="200"/>
      <c r="AF155" s="109" t="s">
        <v>392</v>
      </c>
      <c r="AH155" s="200"/>
    </row>
    <row r="156" spans="1:34" s="108" customFormat="1" ht="22.5" customHeight="1">
      <c r="A156" s="205"/>
      <c r="B156" s="204" t="s">
        <v>1965</v>
      </c>
      <c r="C156" s="1141" t="s">
        <v>1966</v>
      </c>
      <c r="D156" s="1141"/>
      <c r="E156" s="1141"/>
      <c r="F156" s="207" t="s">
        <v>395</v>
      </c>
      <c r="G156" s="215">
        <v>89</v>
      </c>
      <c r="H156" s="207"/>
      <c r="I156" s="215">
        <v>89</v>
      </c>
      <c r="J156" s="204"/>
      <c r="K156" s="207"/>
      <c r="L156" s="208">
        <v>119.99</v>
      </c>
      <c r="M156" s="207"/>
      <c r="N156" s="210"/>
      <c r="Z156" s="193"/>
      <c r="AA156" s="200"/>
      <c r="AB156" s="200"/>
      <c r="AF156" s="109" t="s">
        <v>1966</v>
      </c>
      <c r="AH156" s="200"/>
    </row>
    <row r="157" spans="1:34" s="108" customFormat="1" ht="22.5" customHeight="1">
      <c r="A157" s="205"/>
      <c r="B157" s="204" t="s">
        <v>1967</v>
      </c>
      <c r="C157" s="1141" t="s">
        <v>1968</v>
      </c>
      <c r="D157" s="1141"/>
      <c r="E157" s="1141"/>
      <c r="F157" s="207" t="s">
        <v>395</v>
      </c>
      <c r="G157" s="215">
        <v>40</v>
      </c>
      <c r="H157" s="207"/>
      <c r="I157" s="215">
        <v>40</v>
      </c>
      <c r="J157" s="204"/>
      <c r="K157" s="207"/>
      <c r="L157" s="208">
        <v>53.93</v>
      </c>
      <c r="M157" s="207"/>
      <c r="N157" s="210"/>
      <c r="Z157" s="193"/>
      <c r="AA157" s="200"/>
      <c r="AB157" s="200"/>
      <c r="AF157" s="109" t="s">
        <v>1968</v>
      </c>
      <c r="AH157" s="200"/>
    </row>
    <row r="158" spans="1:34" s="108" customFormat="1" ht="12" customHeight="1">
      <c r="A158" s="216"/>
      <c r="B158" s="217"/>
      <c r="C158" s="1145" t="s">
        <v>398</v>
      </c>
      <c r="D158" s="1145"/>
      <c r="E158" s="1145"/>
      <c r="F158" s="196"/>
      <c r="G158" s="196"/>
      <c r="H158" s="196"/>
      <c r="I158" s="196"/>
      <c r="J158" s="198"/>
      <c r="K158" s="196"/>
      <c r="L158" s="218">
        <v>308.74</v>
      </c>
      <c r="M158" s="212"/>
      <c r="N158" s="199"/>
      <c r="Z158" s="193"/>
      <c r="AA158" s="200"/>
      <c r="AB158" s="200"/>
      <c r="AH158" s="200" t="s">
        <v>398</v>
      </c>
    </row>
    <row r="159" spans="1:34" s="108" customFormat="1" ht="22.5" customHeight="1">
      <c r="A159" s="194" t="s">
        <v>505</v>
      </c>
      <c r="B159" s="195" t="s">
        <v>1971</v>
      </c>
      <c r="C159" s="1145" t="s">
        <v>1972</v>
      </c>
      <c r="D159" s="1145"/>
      <c r="E159" s="1145"/>
      <c r="F159" s="196" t="s">
        <v>481</v>
      </c>
      <c r="G159" s="196"/>
      <c r="H159" s="196"/>
      <c r="I159" s="247">
        <v>0.65</v>
      </c>
      <c r="J159" s="198"/>
      <c r="K159" s="196"/>
      <c r="L159" s="198"/>
      <c r="M159" s="196"/>
      <c r="N159" s="199"/>
      <c r="Z159" s="193"/>
      <c r="AA159" s="200"/>
      <c r="AB159" s="200" t="s">
        <v>1972</v>
      </c>
      <c r="AH159" s="200"/>
    </row>
    <row r="160" spans="1:34" s="108" customFormat="1" ht="12" customHeight="1">
      <c r="A160" s="201"/>
      <c r="B160" s="202"/>
      <c r="C160" s="1141" t="s">
        <v>3263</v>
      </c>
      <c r="D160" s="1141"/>
      <c r="E160" s="1141"/>
      <c r="F160" s="1141"/>
      <c r="G160" s="1141"/>
      <c r="H160" s="1141"/>
      <c r="I160" s="1141"/>
      <c r="J160" s="1141"/>
      <c r="K160" s="1141"/>
      <c r="L160" s="1141"/>
      <c r="M160" s="1141"/>
      <c r="N160" s="1146"/>
      <c r="Z160" s="193"/>
      <c r="AA160" s="200"/>
      <c r="AB160" s="200"/>
      <c r="AC160" s="109" t="s">
        <v>3263</v>
      </c>
      <c r="AH160" s="200"/>
    </row>
    <row r="161" spans="1:35" s="108" customFormat="1" ht="33.75" customHeight="1">
      <c r="A161" s="203"/>
      <c r="B161" s="204" t="s">
        <v>385</v>
      </c>
      <c r="C161" s="1141" t="s">
        <v>386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B161" s="200"/>
      <c r="AD161" s="109" t="s">
        <v>386</v>
      </c>
      <c r="AH161" s="200"/>
    </row>
    <row r="162" spans="1:35" s="108" customFormat="1" ht="12">
      <c r="A162" s="205"/>
      <c r="B162" s="206">
        <v>1</v>
      </c>
      <c r="C162" s="1141" t="s">
        <v>446</v>
      </c>
      <c r="D162" s="1141"/>
      <c r="E162" s="1141"/>
      <c r="F162" s="207"/>
      <c r="G162" s="207"/>
      <c r="H162" s="207"/>
      <c r="I162" s="207"/>
      <c r="J162" s="208">
        <v>135.36000000000001</v>
      </c>
      <c r="K162" s="209">
        <v>1.25</v>
      </c>
      <c r="L162" s="208">
        <v>109.98</v>
      </c>
      <c r="M162" s="207"/>
      <c r="N162" s="210"/>
      <c r="Z162" s="193"/>
      <c r="AA162" s="200"/>
      <c r="AB162" s="200"/>
      <c r="AE162" s="109" t="s">
        <v>446</v>
      </c>
      <c r="AH162" s="200"/>
    </row>
    <row r="163" spans="1:35" s="108" customFormat="1" ht="12">
      <c r="A163" s="205"/>
      <c r="B163" s="206">
        <v>2</v>
      </c>
      <c r="C163" s="1141" t="s">
        <v>387</v>
      </c>
      <c r="D163" s="1141"/>
      <c r="E163" s="1141"/>
      <c r="F163" s="207"/>
      <c r="G163" s="207"/>
      <c r="H163" s="207"/>
      <c r="I163" s="207"/>
      <c r="J163" s="208">
        <v>58.09</v>
      </c>
      <c r="K163" s="209">
        <v>1.25</v>
      </c>
      <c r="L163" s="208">
        <v>47.2</v>
      </c>
      <c r="M163" s="207"/>
      <c r="N163" s="210"/>
      <c r="Z163" s="193"/>
      <c r="AA163" s="200"/>
      <c r="AB163" s="200"/>
      <c r="AE163" s="109" t="s">
        <v>387</v>
      </c>
      <c r="AH163" s="200"/>
    </row>
    <row r="164" spans="1:35" s="108" customFormat="1" ht="12">
      <c r="A164" s="205"/>
      <c r="B164" s="206">
        <v>3</v>
      </c>
      <c r="C164" s="1141" t="s">
        <v>388</v>
      </c>
      <c r="D164" s="1141"/>
      <c r="E164" s="1141"/>
      <c r="F164" s="207"/>
      <c r="G164" s="207"/>
      <c r="H164" s="207"/>
      <c r="I164" s="207"/>
      <c r="J164" s="208">
        <v>5.0199999999999996</v>
      </c>
      <c r="K164" s="209">
        <v>1.25</v>
      </c>
      <c r="L164" s="208">
        <v>4.08</v>
      </c>
      <c r="M164" s="207"/>
      <c r="N164" s="210"/>
      <c r="Z164" s="193"/>
      <c r="AA164" s="200"/>
      <c r="AB164" s="200"/>
      <c r="AE164" s="109" t="s">
        <v>388</v>
      </c>
      <c r="AH164" s="200"/>
    </row>
    <row r="165" spans="1:35" s="108" customFormat="1" ht="12">
      <c r="A165" s="205"/>
      <c r="B165" s="206">
        <v>4</v>
      </c>
      <c r="C165" s="1141" t="s">
        <v>447</v>
      </c>
      <c r="D165" s="1141"/>
      <c r="E165" s="1141"/>
      <c r="F165" s="207"/>
      <c r="G165" s="207"/>
      <c r="H165" s="207"/>
      <c r="I165" s="207"/>
      <c r="J165" s="208">
        <v>894.6</v>
      </c>
      <c r="K165" s="207"/>
      <c r="L165" s="208">
        <v>581.49</v>
      </c>
      <c r="M165" s="207"/>
      <c r="N165" s="210"/>
      <c r="Z165" s="193"/>
      <c r="AA165" s="200"/>
      <c r="AB165" s="200"/>
      <c r="AE165" s="109" t="s">
        <v>447</v>
      </c>
      <c r="AH165" s="200"/>
    </row>
    <row r="166" spans="1:35" s="108" customFormat="1" ht="12">
      <c r="A166" s="205"/>
      <c r="B166" s="204"/>
      <c r="C166" s="1141" t="s">
        <v>448</v>
      </c>
      <c r="D166" s="1141"/>
      <c r="E166" s="1141"/>
      <c r="F166" s="207" t="s">
        <v>390</v>
      </c>
      <c r="G166" s="248">
        <v>14.4</v>
      </c>
      <c r="H166" s="209">
        <v>1.25</v>
      </c>
      <c r="I166" s="248">
        <v>11.7</v>
      </c>
      <c r="J166" s="204"/>
      <c r="K166" s="207"/>
      <c r="L166" s="204"/>
      <c r="M166" s="207"/>
      <c r="N166" s="210"/>
      <c r="Z166" s="193"/>
      <c r="AA166" s="200"/>
      <c r="AB166" s="200"/>
      <c r="AF166" s="109" t="s">
        <v>448</v>
      </c>
      <c r="AH166" s="200"/>
    </row>
    <row r="167" spans="1:35" s="108" customFormat="1" ht="12">
      <c r="A167" s="205"/>
      <c r="B167" s="204"/>
      <c r="C167" s="1141" t="s">
        <v>389</v>
      </c>
      <c r="D167" s="1141"/>
      <c r="E167" s="1141"/>
      <c r="F167" s="207" t="s">
        <v>390</v>
      </c>
      <c r="G167" s="248">
        <v>0.4</v>
      </c>
      <c r="H167" s="209">
        <v>1.25</v>
      </c>
      <c r="I167" s="254">
        <v>0.32500000000000001</v>
      </c>
      <c r="J167" s="204"/>
      <c r="K167" s="207"/>
      <c r="L167" s="204"/>
      <c r="M167" s="207"/>
      <c r="N167" s="210"/>
      <c r="Z167" s="193"/>
      <c r="AA167" s="200"/>
      <c r="AB167" s="200"/>
      <c r="AF167" s="109" t="s">
        <v>389</v>
      </c>
      <c r="AH167" s="200"/>
    </row>
    <row r="168" spans="1:35" s="108" customFormat="1" ht="12" customHeight="1">
      <c r="A168" s="205"/>
      <c r="B168" s="204"/>
      <c r="C168" s="1150" t="s">
        <v>391</v>
      </c>
      <c r="D168" s="1150"/>
      <c r="E168" s="1150"/>
      <c r="F168" s="212"/>
      <c r="G168" s="212"/>
      <c r="H168" s="212"/>
      <c r="I168" s="212"/>
      <c r="J168" s="221">
        <v>1088.05</v>
      </c>
      <c r="K168" s="212"/>
      <c r="L168" s="213">
        <v>738.67</v>
      </c>
      <c r="M168" s="212"/>
      <c r="N168" s="214"/>
      <c r="Z168" s="193"/>
      <c r="AA168" s="200"/>
      <c r="AB168" s="200"/>
      <c r="AG168" s="109" t="s">
        <v>391</v>
      </c>
      <c r="AH168" s="200"/>
    </row>
    <row r="169" spans="1:35" s="108" customFormat="1" ht="12">
      <c r="A169" s="205"/>
      <c r="B169" s="204"/>
      <c r="C169" s="1141" t="s">
        <v>392</v>
      </c>
      <c r="D169" s="1141"/>
      <c r="E169" s="1141"/>
      <c r="F169" s="207"/>
      <c r="G169" s="207"/>
      <c r="H169" s="207"/>
      <c r="I169" s="207"/>
      <c r="J169" s="204"/>
      <c r="K169" s="207"/>
      <c r="L169" s="208">
        <v>114.06</v>
      </c>
      <c r="M169" s="207"/>
      <c r="N169" s="210"/>
      <c r="Z169" s="193"/>
      <c r="AA169" s="200"/>
      <c r="AB169" s="200"/>
      <c r="AF169" s="109" t="s">
        <v>392</v>
      </c>
      <c r="AH169" s="200"/>
    </row>
    <row r="170" spans="1:35" s="108" customFormat="1" ht="22.5" customHeight="1">
      <c r="A170" s="205"/>
      <c r="B170" s="204" t="s">
        <v>885</v>
      </c>
      <c r="C170" s="1141" t="s">
        <v>886</v>
      </c>
      <c r="D170" s="1141"/>
      <c r="E170" s="1141"/>
      <c r="F170" s="207" t="s">
        <v>395</v>
      </c>
      <c r="G170" s="215">
        <v>97</v>
      </c>
      <c r="H170" s="207"/>
      <c r="I170" s="215">
        <v>97</v>
      </c>
      <c r="J170" s="204"/>
      <c r="K170" s="207"/>
      <c r="L170" s="208">
        <v>110.64</v>
      </c>
      <c r="M170" s="207"/>
      <c r="N170" s="210"/>
      <c r="Z170" s="193"/>
      <c r="AA170" s="200"/>
      <c r="AB170" s="200"/>
      <c r="AF170" s="109" t="s">
        <v>886</v>
      </c>
      <c r="AH170" s="200"/>
    </row>
    <row r="171" spans="1:35" s="108" customFormat="1" ht="22.5" customHeight="1">
      <c r="A171" s="205"/>
      <c r="B171" s="204" t="s">
        <v>887</v>
      </c>
      <c r="C171" s="1141" t="s">
        <v>888</v>
      </c>
      <c r="D171" s="1141"/>
      <c r="E171" s="1141"/>
      <c r="F171" s="207" t="s">
        <v>395</v>
      </c>
      <c r="G171" s="215">
        <v>51</v>
      </c>
      <c r="H171" s="207"/>
      <c r="I171" s="215">
        <v>51</v>
      </c>
      <c r="J171" s="204"/>
      <c r="K171" s="207"/>
      <c r="L171" s="208">
        <v>58.17</v>
      </c>
      <c r="M171" s="207"/>
      <c r="N171" s="210"/>
      <c r="Z171" s="193"/>
      <c r="AA171" s="200"/>
      <c r="AB171" s="200"/>
      <c r="AF171" s="109" t="s">
        <v>888</v>
      </c>
      <c r="AH171" s="200"/>
    </row>
    <row r="172" spans="1:35" s="108" customFormat="1" ht="12" customHeight="1">
      <c r="A172" s="216"/>
      <c r="B172" s="217"/>
      <c r="C172" s="1145" t="s">
        <v>398</v>
      </c>
      <c r="D172" s="1145"/>
      <c r="E172" s="1145"/>
      <c r="F172" s="196"/>
      <c r="G172" s="196"/>
      <c r="H172" s="196"/>
      <c r="I172" s="196"/>
      <c r="J172" s="198"/>
      <c r="K172" s="196"/>
      <c r="L172" s="218">
        <v>907.48</v>
      </c>
      <c r="M172" s="212"/>
      <c r="N172" s="199"/>
      <c r="Z172" s="193"/>
      <c r="AA172" s="200"/>
      <c r="AB172" s="200"/>
      <c r="AH172" s="200" t="s">
        <v>398</v>
      </c>
    </row>
    <row r="173" spans="1:35" s="108" customFormat="1" ht="12" customHeight="1">
      <c r="A173" s="194" t="s">
        <v>514</v>
      </c>
      <c r="B173" s="195" t="s">
        <v>1974</v>
      </c>
      <c r="C173" s="1145" t="s">
        <v>1975</v>
      </c>
      <c r="D173" s="1145"/>
      <c r="E173" s="1145"/>
      <c r="F173" s="196" t="s">
        <v>472</v>
      </c>
      <c r="G173" s="196"/>
      <c r="H173" s="196"/>
      <c r="I173" s="219">
        <v>0.10205</v>
      </c>
      <c r="J173" s="222">
        <v>6159.22</v>
      </c>
      <c r="K173" s="196"/>
      <c r="L173" s="218">
        <v>628.54999999999995</v>
      </c>
      <c r="M173" s="196"/>
      <c r="N173" s="199"/>
      <c r="Z173" s="193"/>
      <c r="AA173" s="200"/>
      <c r="AB173" s="200" t="s">
        <v>1975</v>
      </c>
      <c r="AH173" s="200"/>
    </row>
    <row r="174" spans="1:35" s="108" customFormat="1" ht="12" customHeight="1">
      <c r="A174" s="216"/>
      <c r="B174" s="217"/>
      <c r="C174" s="1141" t="s">
        <v>1929</v>
      </c>
      <c r="D174" s="1141"/>
      <c r="E174" s="1141"/>
      <c r="F174" s="1141"/>
      <c r="G174" s="1141"/>
      <c r="H174" s="1141"/>
      <c r="I174" s="1141"/>
      <c r="J174" s="1141"/>
      <c r="K174" s="1141"/>
      <c r="L174" s="1141"/>
      <c r="M174" s="1141"/>
      <c r="N174" s="1146"/>
      <c r="Z174" s="193"/>
      <c r="AA174" s="200"/>
      <c r="AB174" s="200"/>
      <c r="AH174" s="200"/>
      <c r="AI174" s="109" t="s">
        <v>1929</v>
      </c>
    </row>
    <row r="175" spans="1:35" s="108" customFormat="1" ht="12" customHeight="1">
      <c r="A175" s="201"/>
      <c r="B175" s="202"/>
      <c r="C175" s="1141" t="s">
        <v>3264</v>
      </c>
      <c r="D175" s="1141"/>
      <c r="E175" s="1141"/>
      <c r="F175" s="1141"/>
      <c r="G175" s="1141"/>
      <c r="H175" s="1141"/>
      <c r="I175" s="1141"/>
      <c r="J175" s="1141"/>
      <c r="K175" s="1141"/>
      <c r="L175" s="1141"/>
      <c r="M175" s="1141"/>
      <c r="N175" s="1146"/>
      <c r="Z175" s="193"/>
      <c r="AA175" s="200"/>
      <c r="AB175" s="200"/>
      <c r="AC175" s="109" t="s">
        <v>3264</v>
      </c>
      <c r="AH175" s="200"/>
    </row>
    <row r="176" spans="1:35" s="108" customFormat="1" ht="12" customHeight="1">
      <c r="A176" s="216"/>
      <c r="B176" s="217"/>
      <c r="C176" s="1145" t="s">
        <v>398</v>
      </c>
      <c r="D176" s="1145"/>
      <c r="E176" s="1145"/>
      <c r="F176" s="196"/>
      <c r="G176" s="196"/>
      <c r="H176" s="196"/>
      <c r="I176" s="196"/>
      <c r="J176" s="198"/>
      <c r="K176" s="196"/>
      <c r="L176" s="218">
        <v>628.54999999999995</v>
      </c>
      <c r="M176" s="212"/>
      <c r="N176" s="199"/>
      <c r="Z176" s="193"/>
      <c r="AA176" s="200"/>
      <c r="AB176" s="200"/>
      <c r="AH176" s="200" t="s">
        <v>398</v>
      </c>
    </row>
    <row r="177" spans="1:35" s="108" customFormat="1" ht="22.5" customHeight="1">
      <c r="A177" s="194" t="s">
        <v>517</v>
      </c>
      <c r="B177" s="195" t="s">
        <v>1977</v>
      </c>
      <c r="C177" s="1145" t="s">
        <v>1978</v>
      </c>
      <c r="D177" s="1145"/>
      <c r="E177" s="1145"/>
      <c r="F177" s="196" t="s">
        <v>711</v>
      </c>
      <c r="G177" s="196"/>
      <c r="H177" s="196"/>
      <c r="I177" s="256">
        <v>0.3</v>
      </c>
      <c r="J177" s="198"/>
      <c r="K177" s="196"/>
      <c r="L177" s="198"/>
      <c r="M177" s="196"/>
      <c r="N177" s="199"/>
      <c r="Z177" s="193"/>
      <c r="AA177" s="200"/>
      <c r="AB177" s="200" t="s">
        <v>1978</v>
      </c>
      <c r="AH177" s="200"/>
    </row>
    <row r="178" spans="1:35" s="108" customFormat="1" ht="12" customHeight="1">
      <c r="A178" s="201"/>
      <c r="B178" s="202"/>
      <c r="C178" s="1141" t="s">
        <v>1738</v>
      </c>
      <c r="D178" s="1141"/>
      <c r="E178" s="1141"/>
      <c r="F178" s="1141"/>
      <c r="G178" s="1141"/>
      <c r="H178" s="1141"/>
      <c r="I178" s="1141"/>
      <c r="J178" s="1141"/>
      <c r="K178" s="1141"/>
      <c r="L178" s="1141"/>
      <c r="M178" s="1141"/>
      <c r="N178" s="1146"/>
      <c r="Z178" s="193"/>
      <c r="AA178" s="200"/>
      <c r="AB178" s="200"/>
      <c r="AC178" s="109" t="s">
        <v>1738</v>
      </c>
      <c r="AH178" s="200"/>
    </row>
    <row r="179" spans="1:35" s="108" customFormat="1" ht="33.75" customHeight="1">
      <c r="A179" s="203"/>
      <c r="B179" s="204" t="s">
        <v>385</v>
      </c>
      <c r="C179" s="1141" t="s">
        <v>386</v>
      </c>
      <c r="D179" s="1141"/>
      <c r="E179" s="1141"/>
      <c r="F179" s="1141"/>
      <c r="G179" s="1141"/>
      <c r="H179" s="1141"/>
      <c r="I179" s="1141"/>
      <c r="J179" s="1141"/>
      <c r="K179" s="1141"/>
      <c r="L179" s="1141"/>
      <c r="M179" s="1141"/>
      <c r="N179" s="1146"/>
      <c r="Z179" s="193"/>
      <c r="AA179" s="200"/>
      <c r="AB179" s="200"/>
      <c r="AD179" s="109" t="s">
        <v>386</v>
      </c>
      <c r="AH179" s="200"/>
    </row>
    <row r="180" spans="1:35" s="108" customFormat="1" ht="12">
      <c r="A180" s="205"/>
      <c r="B180" s="206">
        <v>1</v>
      </c>
      <c r="C180" s="1141" t="s">
        <v>446</v>
      </c>
      <c r="D180" s="1141"/>
      <c r="E180" s="1141"/>
      <c r="F180" s="207"/>
      <c r="G180" s="207"/>
      <c r="H180" s="207"/>
      <c r="I180" s="207"/>
      <c r="J180" s="208">
        <v>67.77</v>
      </c>
      <c r="K180" s="209">
        <v>1.25</v>
      </c>
      <c r="L180" s="208">
        <v>25.41</v>
      </c>
      <c r="M180" s="207"/>
      <c r="N180" s="210"/>
      <c r="Z180" s="193"/>
      <c r="AA180" s="200"/>
      <c r="AB180" s="200"/>
      <c r="AE180" s="109" t="s">
        <v>446</v>
      </c>
      <c r="AH180" s="200"/>
    </row>
    <row r="181" spans="1:35" s="108" customFormat="1" ht="12">
      <c r="A181" s="205"/>
      <c r="B181" s="206">
        <v>2</v>
      </c>
      <c r="C181" s="1141" t="s">
        <v>387</v>
      </c>
      <c r="D181" s="1141"/>
      <c r="E181" s="1141"/>
      <c r="F181" s="207"/>
      <c r="G181" s="207"/>
      <c r="H181" s="207"/>
      <c r="I181" s="207"/>
      <c r="J181" s="208">
        <v>41.28</v>
      </c>
      <c r="K181" s="209">
        <v>1.25</v>
      </c>
      <c r="L181" s="208">
        <v>15.48</v>
      </c>
      <c r="M181" s="207"/>
      <c r="N181" s="210"/>
      <c r="Z181" s="193"/>
      <c r="AA181" s="200"/>
      <c r="AB181" s="200"/>
      <c r="AE181" s="109" t="s">
        <v>387</v>
      </c>
      <c r="AH181" s="200"/>
    </row>
    <row r="182" spans="1:35" s="108" customFormat="1" ht="12">
      <c r="A182" s="205"/>
      <c r="B182" s="206">
        <v>3</v>
      </c>
      <c r="C182" s="1141" t="s">
        <v>388</v>
      </c>
      <c r="D182" s="1141"/>
      <c r="E182" s="1141"/>
      <c r="F182" s="207"/>
      <c r="G182" s="207"/>
      <c r="H182" s="207"/>
      <c r="I182" s="207"/>
      <c r="J182" s="208">
        <v>3.27</v>
      </c>
      <c r="K182" s="209">
        <v>1.25</v>
      </c>
      <c r="L182" s="208">
        <v>1.23</v>
      </c>
      <c r="M182" s="207"/>
      <c r="N182" s="210"/>
      <c r="Z182" s="193"/>
      <c r="AA182" s="200"/>
      <c r="AB182" s="200"/>
      <c r="AE182" s="109" t="s">
        <v>388</v>
      </c>
      <c r="AH182" s="200"/>
    </row>
    <row r="183" spans="1:35" s="108" customFormat="1" ht="12">
      <c r="A183" s="205"/>
      <c r="B183" s="206">
        <v>4</v>
      </c>
      <c r="C183" s="1141" t="s">
        <v>447</v>
      </c>
      <c r="D183" s="1141"/>
      <c r="E183" s="1141"/>
      <c r="F183" s="207"/>
      <c r="G183" s="207"/>
      <c r="H183" s="207"/>
      <c r="I183" s="207"/>
      <c r="J183" s="208">
        <v>486.56</v>
      </c>
      <c r="K183" s="207"/>
      <c r="L183" s="208">
        <v>145.97</v>
      </c>
      <c r="M183" s="207"/>
      <c r="N183" s="210"/>
      <c r="Z183" s="193"/>
      <c r="AA183" s="200"/>
      <c r="AB183" s="200"/>
      <c r="AE183" s="109" t="s">
        <v>447</v>
      </c>
      <c r="AH183" s="200"/>
    </row>
    <row r="184" spans="1:35" s="108" customFormat="1" ht="12">
      <c r="A184" s="205"/>
      <c r="B184" s="204"/>
      <c r="C184" s="1141" t="s">
        <v>448</v>
      </c>
      <c r="D184" s="1141"/>
      <c r="E184" s="1141"/>
      <c r="F184" s="207" t="s">
        <v>390</v>
      </c>
      <c r="G184" s="209">
        <v>7.21</v>
      </c>
      <c r="H184" s="209">
        <v>1.25</v>
      </c>
      <c r="I184" s="252">
        <v>2.7037499999999999</v>
      </c>
      <c r="J184" s="204"/>
      <c r="K184" s="207"/>
      <c r="L184" s="204"/>
      <c r="M184" s="207"/>
      <c r="N184" s="210"/>
      <c r="Z184" s="193"/>
      <c r="AA184" s="200"/>
      <c r="AB184" s="200"/>
      <c r="AF184" s="109" t="s">
        <v>448</v>
      </c>
      <c r="AH184" s="200"/>
    </row>
    <row r="185" spans="1:35" s="108" customFormat="1" ht="12">
      <c r="A185" s="205"/>
      <c r="B185" s="204"/>
      <c r="C185" s="1141" t="s">
        <v>389</v>
      </c>
      <c r="D185" s="1141"/>
      <c r="E185" s="1141"/>
      <c r="F185" s="207" t="s">
        <v>390</v>
      </c>
      <c r="G185" s="209">
        <v>0.26</v>
      </c>
      <c r="H185" s="209">
        <v>1.25</v>
      </c>
      <c r="I185" s="250">
        <v>9.7500000000000003E-2</v>
      </c>
      <c r="J185" s="204"/>
      <c r="K185" s="207"/>
      <c r="L185" s="204"/>
      <c r="M185" s="207"/>
      <c r="N185" s="210"/>
      <c r="Z185" s="193"/>
      <c r="AA185" s="200"/>
      <c r="AB185" s="200"/>
      <c r="AF185" s="109" t="s">
        <v>389</v>
      </c>
      <c r="AH185" s="200"/>
    </row>
    <row r="186" spans="1:35" s="108" customFormat="1" ht="12" customHeight="1">
      <c r="A186" s="205"/>
      <c r="B186" s="204"/>
      <c r="C186" s="1150" t="s">
        <v>391</v>
      </c>
      <c r="D186" s="1150"/>
      <c r="E186" s="1150"/>
      <c r="F186" s="212"/>
      <c r="G186" s="212"/>
      <c r="H186" s="212"/>
      <c r="I186" s="212"/>
      <c r="J186" s="213">
        <v>595.61</v>
      </c>
      <c r="K186" s="212"/>
      <c r="L186" s="213">
        <v>186.86</v>
      </c>
      <c r="M186" s="212"/>
      <c r="N186" s="214"/>
      <c r="Z186" s="193"/>
      <c r="AA186" s="200"/>
      <c r="AB186" s="200"/>
      <c r="AG186" s="109" t="s">
        <v>391</v>
      </c>
      <c r="AH186" s="200"/>
    </row>
    <row r="187" spans="1:35" s="108" customFormat="1" ht="12">
      <c r="A187" s="205"/>
      <c r="B187" s="204"/>
      <c r="C187" s="1141" t="s">
        <v>392</v>
      </c>
      <c r="D187" s="1141"/>
      <c r="E187" s="1141"/>
      <c r="F187" s="207"/>
      <c r="G187" s="207"/>
      <c r="H187" s="207"/>
      <c r="I187" s="207"/>
      <c r="J187" s="204"/>
      <c r="K187" s="207"/>
      <c r="L187" s="208">
        <v>26.64</v>
      </c>
      <c r="M187" s="207"/>
      <c r="N187" s="210"/>
      <c r="Z187" s="193"/>
      <c r="AA187" s="200"/>
      <c r="AB187" s="200"/>
      <c r="AF187" s="109" t="s">
        <v>392</v>
      </c>
      <c r="AH187" s="200"/>
    </row>
    <row r="188" spans="1:35" s="108" customFormat="1" ht="22.5" customHeight="1">
      <c r="A188" s="205"/>
      <c r="B188" s="204" t="s">
        <v>885</v>
      </c>
      <c r="C188" s="1141" t="s">
        <v>886</v>
      </c>
      <c r="D188" s="1141"/>
      <c r="E188" s="1141"/>
      <c r="F188" s="207" t="s">
        <v>395</v>
      </c>
      <c r="G188" s="215">
        <v>97</v>
      </c>
      <c r="H188" s="207"/>
      <c r="I188" s="215">
        <v>97</v>
      </c>
      <c r="J188" s="204"/>
      <c r="K188" s="207"/>
      <c r="L188" s="208">
        <v>25.84</v>
      </c>
      <c r="M188" s="207"/>
      <c r="N188" s="210"/>
      <c r="Z188" s="193"/>
      <c r="AA188" s="200"/>
      <c r="AB188" s="200"/>
      <c r="AF188" s="109" t="s">
        <v>886</v>
      </c>
      <c r="AH188" s="200"/>
    </row>
    <row r="189" spans="1:35" s="108" customFormat="1" ht="22.5" customHeight="1">
      <c r="A189" s="205"/>
      <c r="B189" s="204" t="s">
        <v>887</v>
      </c>
      <c r="C189" s="1141" t="s">
        <v>888</v>
      </c>
      <c r="D189" s="1141"/>
      <c r="E189" s="1141"/>
      <c r="F189" s="207" t="s">
        <v>395</v>
      </c>
      <c r="G189" s="215">
        <v>51</v>
      </c>
      <c r="H189" s="207"/>
      <c r="I189" s="215">
        <v>51</v>
      </c>
      <c r="J189" s="204"/>
      <c r="K189" s="207"/>
      <c r="L189" s="208">
        <v>13.59</v>
      </c>
      <c r="M189" s="207"/>
      <c r="N189" s="210"/>
      <c r="Z189" s="193"/>
      <c r="AA189" s="200"/>
      <c r="AB189" s="200"/>
      <c r="AF189" s="109" t="s">
        <v>888</v>
      </c>
      <c r="AH189" s="200"/>
    </row>
    <row r="190" spans="1:35" s="108" customFormat="1" ht="12" customHeight="1">
      <c r="A190" s="216"/>
      <c r="B190" s="217"/>
      <c r="C190" s="1145" t="s">
        <v>398</v>
      </c>
      <c r="D190" s="1145"/>
      <c r="E190" s="1145"/>
      <c r="F190" s="196"/>
      <c r="G190" s="196"/>
      <c r="H190" s="196"/>
      <c r="I190" s="196"/>
      <c r="J190" s="198"/>
      <c r="K190" s="196"/>
      <c r="L190" s="218">
        <v>226.29</v>
      </c>
      <c r="M190" s="212"/>
      <c r="N190" s="199"/>
      <c r="Z190" s="193"/>
      <c r="AA190" s="200"/>
      <c r="AB190" s="200"/>
      <c r="AH190" s="200" t="s">
        <v>398</v>
      </c>
    </row>
    <row r="191" spans="1:35" s="108" customFormat="1" ht="12" customHeight="1">
      <c r="A191" s="194" t="s">
        <v>519</v>
      </c>
      <c r="B191" s="195" t="s">
        <v>3265</v>
      </c>
      <c r="C191" s="1145" t="s">
        <v>3266</v>
      </c>
      <c r="D191" s="1145"/>
      <c r="E191" s="1145"/>
      <c r="F191" s="196" t="s">
        <v>472</v>
      </c>
      <c r="G191" s="196"/>
      <c r="H191" s="196"/>
      <c r="I191" s="223">
        <v>1.4999999999999999E-2</v>
      </c>
      <c r="J191" s="222">
        <v>3600</v>
      </c>
      <c r="K191" s="196"/>
      <c r="L191" s="218">
        <v>54</v>
      </c>
      <c r="M191" s="196"/>
      <c r="N191" s="199"/>
      <c r="Z191" s="193"/>
      <c r="AA191" s="200"/>
      <c r="AB191" s="200" t="s">
        <v>3266</v>
      </c>
      <c r="AH191" s="200"/>
    </row>
    <row r="192" spans="1:35" s="108" customFormat="1" ht="12" customHeight="1">
      <c r="A192" s="216"/>
      <c r="B192" s="217"/>
      <c r="C192" s="1141" t="s">
        <v>1929</v>
      </c>
      <c r="D192" s="1141"/>
      <c r="E192" s="1141"/>
      <c r="F192" s="1141"/>
      <c r="G192" s="1141"/>
      <c r="H192" s="1141"/>
      <c r="I192" s="1141"/>
      <c r="J192" s="1141"/>
      <c r="K192" s="1141"/>
      <c r="L192" s="1141"/>
      <c r="M192" s="1141"/>
      <c r="N192" s="1146"/>
      <c r="Z192" s="193"/>
      <c r="AA192" s="200"/>
      <c r="AB192" s="200"/>
      <c r="AH192" s="200"/>
      <c r="AI192" s="109" t="s">
        <v>1929</v>
      </c>
    </row>
    <row r="193" spans="1:34" s="108" customFormat="1" ht="12" customHeight="1">
      <c r="A193" s="201"/>
      <c r="B193" s="202"/>
      <c r="C193" s="1141" t="s">
        <v>1981</v>
      </c>
      <c r="D193" s="1141"/>
      <c r="E193" s="1141"/>
      <c r="F193" s="1141"/>
      <c r="G193" s="1141"/>
      <c r="H193" s="1141"/>
      <c r="I193" s="1141"/>
      <c r="J193" s="1141"/>
      <c r="K193" s="1141"/>
      <c r="L193" s="1141"/>
      <c r="M193" s="1141"/>
      <c r="N193" s="1146"/>
      <c r="Z193" s="193"/>
      <c r="AA193" s="200"/>
      <c r="AB193" s="200"/>
      <c r="AC193" s="109" t="s">
        <v>1981</v>
      </c>
      <c r="AH193" s="200"/>
    </row>
    <row r="194" spans="1:34" s="108" customFormat="1" ht="12" customHeight="1">
      <c r="A194" s="216"/>
      <c r="B194" s="217"/>
      <c r="C194" s="1145" t="s">
        <v>398</v>
      </c>
      <c r="D194" s="1145"/>
      <c r="E194" s="1145"/>
      <c r="F194" s="196"/>
      <c r="G194" s="196"/>
      <c r="H194" s="196"/>
      <c r="I194" s="196"/>
      <c r="J194" s="198"/>
      <c r="K194" s="196"/>
      <c r="L194" s="218">
        <v>54</v>
      </c>
      <c r="M194" s="212"/>
      <c r="N194" s="199"/>
      <c r="Z194" s="193"/>
      <c r="AA194" s="200"/>
      <c r="AB194" s="200"/>
      <c r="AH194" s="200" t="s">
        <v>398</v>
      </c>
    </row>
    <row r="195" spans="1:34" s="108" customFormat="1" ht="33.75" customHeight="1">
      <c r="A195" s="194" t="s">
        <v>523</v>
      </c>
      <c r="B195" s="195" t="s">
        <v>1982</v>
      </c>
      <c r="C195" s="1145" t="s">
        <v>1983</v>
      </c>
      <c r="D195" s="1145"/>
      <c r="E195" s="1145"/>
      <c r="F195" s="196" t="s">
        <v>481</v>
      </c>
      <c r="G195" s="196"/>
      <c r="H195" s="196"/>
      <c r="I195" s="256">
        <v>0.7</v>
      </c>
      <c r="J195" s="198"/>
      <c r="K195" s="196"/>
      <c r="L195" s="198"/>
      <c r="M195" s="196"/>
      <c r="N195" s="199"/>
      <c r="Z195" s="193"/>
      <c r="AA195" s="200"/>
      <c r="AB195" s="200" t="s">
        <v>1983</v>
      </c>
      <c r="AH195" s="200"/>
    </row>
    <row r="196" spans="1:34" s="108" customFormat="1" ht="12" customHeight="1">
      <c r="A196" s="201"/>
      <c r="B196" s="202"/>
      <c r="C196" s="1141" t="s">
        <v>2011</v>
      </c>
      <c r="D196" s="1141"/>
      <c r="E196" s="1141"/>
      <c r="F196" s="1141"/>
      <c r="G196" s="1141"/>
      <c r="H196" s="1141"/>
      <c r="I196" s="1141"/>
      <c r="J196" s="1141"/>
      <c r="K196" s="1141"/>
      <c r="L196" s="1141"/>
      <c r="M196" s="1141"/>
      <c r="N196" s="1146"/>
      <c r="Z196" s="193"/>
      <c r="AA196" s="200"/>
      <c r="AB196" s="200"/>
      <c r="AC196" s="109" t="s">
        <v>2011</v>
      </c>
      <c r="AH196" s="200"/>
    </row>
    <row r="197" spans="1:34" s="108" customFormat="1" ht="33.75" customHeight="1">
      <c r="A197" s="203"/>
      <c r="B197" s="204" t="s">
        <v>385</v>
      </c>
      <c r="C197" s="1141" t="s">
        <v>386</v>
      </c>
      <c r="D197" s="1141"/>
      <c r="E197" s="1141"/>
      <c r="F197" s="1141"/>
      <c r="G197" s="1141"/>
      <c r="H197" s="1141"/>
      <c r="I197" s="1141"/>
      <c r="J197" s="1141"/>
      <c r="K197" s="1141"/>
      <c r="L197" s="1141"/>
      <c r="M197" s="1141"/>
      <c r="N197" s="1146"/>
      <c r="Z197" s="193"/>
      <c r="AA197" s="200"/>
      <c r="AB197" s="200"/>
      <c r="AD197" s="109" t="s">
        <v>386</v>
      </c>
      <c r="AH197" s="200"/>
    </row>
    <row r="198" spans="1:34" s="108" customFormat="1" ht="12">
      <c r="A198" s="205"/>
      <c r="B198" s="206">
        <v>1</v>
      </c>
      <c r="C198" s="1141" t="s">
        <v>446</v>
      </c>
      <c r="D198" s="1141"/>
      <c r="E198" s="1141"/>
      <c r="F198" s="207"/>
      <c r="G198" s="207"/>
      <c r="H198" s="207"/>
      <c r="I198" s="207"/>
      <c r="J198" s="208">
        <v>164.5</v>
      </c>
      <c r="K198" s="209">
        <v>1.25</v>
      </c>
      <c r="L198" s="208">
        <v>143.94</v>
      </c>
      <c r="M198" s="207"/>
      <c r="N198" s="210"/>
      <c r="Z198" s="193"/>
      <c r="AA198" s="200"/>
      <c r="AB198" s="200"/>
      <c r="AE198" s="109" t="s">
        <v>446</v>
      </c>
      <c r="AH198" s="200"/>
    </row>
    <row r="199" spans="1:34" s="108" customFormat="1" ht="12">
      <c r="A199" s="205"/>
      <c r="B199" s="206">
        <v>2</v>
      </c>
      <c r="C199" s="1141" t="s">
        <v>387</v>
      </c>
      <c r="D199" s="1141"/>
      <c r="E199" s="1141"/>
      <c r="F199" s="207"/>
      <c r="G199" s="207"/>
      <c r="H199" s="207"/>
      <c r="I199" s="207"/>
      <c r="J199" s="208">
        <v>41.6</v>
      </c>
      <c r="K199" s="209">
        <v>1.25</v>
      </c>
      <c r="L199" s="208">
        <v>36.4</v>
      </c>
      <c r="M199" s="207"/>
      <c r="N199" s="210"/>
      <c r="Z199" s="193"/>
      <c r="AA199" s="200"/>
      <c r="AB199" s="200"/>
      <c r="AE199" s="109" t="s">
        <v>387</v>
      </c>
      <c r="AH199" s="200"/>
    </row>
    <row r="200" spans="1:34" s="108" customFormat="1" ht="12">
      <c r="A200" s="205"/>
      <c r="B200" s="206">
        <v>3</v>
      </c>
      <c r="C200" s="1141" t="s">
        <v>388</v>
      </c>
      <c r="D200" s="1141"/>
      <c r="E200" s="1141"/>
      <c r="F200" s="207"/>
      <c r="G200" s="207"/>
      <c r="H200" s="207"/>
      <c r="I200" s="207"/>
      <c r="J200" s="208">
        <v>2.5099999999999998</v>
      </c>
      <c r="K200" s="209">
        <v>1.25</v>
      </c>
      <c r="L200" s="208">
        <v>2.2000000000000002</v>
      </c>
      <c r="M200" s="207"/>
      <c r="N200" s="210"/>
      <c r="Z200" s="193"/>
      <c r="AA200" s="200"/>
      <c r="AB200" s="200"/>
      <c r="AE200" s="109" t="s">
        <v>388</v>
      </c>
      <c r="AH200" s="200"/>
    </row>
    <row r="201" spans="1:34" s="108" customFormat="1" ht="12">
      <c r="A201" s="205"/>
      <c r="B201" s="206">
        <v>4</v>
      </c>
      <c r="C201" s="1141" t="s">
        <v>447</v>
      </c>
      <c r="D201" s="1141"/>
      <c r="E201" s="1141"/>
      <c r="F201" s="207"/>
      <c r="G201" s="207"/>
      <c r="H201" s="207"/>
      <c r="I201" s="207"/>
      <c r="J201" s="208">
        <v>512.80999999999995</v>
      </c>
      <c r="K201" s="207"/>
      <c r="L201" s="208">
        <v>358.97</v>
      </c>
      <c r="M201" s="207"/>
      <c r="N201" s="210"/>
      <c r="Z201" s="193"/>
      <c r="AA201" s="200"/>
      <c r="AB201" s="200"/>
      <c r="AE201" s="109" t="s">
        <v>447</v>
      </c>
      <c r="AH201" s="200"/>
    </row>
    <row r="202" spans="1:34" s="108" customFormat="1" ht="12">
      <c r="A202" s="205"/>
      <c r="B202" s="204"/>
      <c r="C202" s="1141" t="s">
        <v>448</v>
      </c>
      <c r="D202" s="1141"/>
      <c r="E202" s="1141"/>
      <c r="F202" s="207" t="s">
        <v>390</v>
      </c>
      <c r="G202" s="248">
        <v>17.5</v>
      </c>
      <c r="H202" s="209">
        <v>1.25</v>
      </c>
      <c r="I202" s="250">
        <v>15.3125</v>
      </c>
      <c r="J202" s="204"/>
      <c r="K202" s="207"/>
      <c r="L202" s="204"/>
      <c r="M202" s="207"/>
      <c r="N202" s="210"/>
      <c r="Z202" s="193"/>
      <c r="AA202" s="200"/>
      <c r="AB202" s="200"/>
      <c r="AF202" s="109" t="s">
        <v>448</v>
      </c>
      <c r="AH202" s="200"/>
    </row>
    <row r="203" spans="1:34" s="108" customFormat="1" ht="12">
      <c r="A203" s="205"/>
      <c r="B203" s="204"/>
      <c r="C203" s="1141" t="s">
        <v>389</v>
      </c>
      <c r="D203" s="1141"/>
      <c r="E203" s="1141"/>
      <c r="F203" s="207" t="s">
        <v>390</v>
      </c>
      <c r="G203" s="248">
        <v>0.2</v>
      </c>
      <c r="H203" s="209">
        <v>1.25</v>
      </c>
      <c r="I203" s="254">
        <v>0.17499999999999999</v>
      </c>
      <c r="J203" s="204"/>
      <c r="K203" s="207"/>
      <c r="L203" s="204"/>
      <c r="M203" s="207"/>
      <c r="N203" s="210"/>
      <c r="Z203" s="193"/>
      <c r="AA203" s="200"/>
      <c r="AB203" s="200"/>
      <c r="AF203" s="109" t="s">
        <v>389</v>
      </c>
      <c r="AH203" s="200"/>
    </row>
    <row r="204" spans="1:34" s="108" customFormat="1" ht="12" customHeight="1">
      <c r="A204" s="205"/>
      <c r="B204" s="204"/>
      <c r="C204" s="1150" t="s">
        <v>391</v>
      </c>
      <c r="D204" s="1150"/>
      <c r="E204" s="1150"/>
      <c r="F204" s="212"/>
      <c r="G204" s="212"/>
      <c r="H204" s="212"/>
      <c r="I204" s="212"/>
      <c r="J204" s="213">
        <v>718.91</v>
      </c>
      <c r="K204" s="212"/>
      <c r="L204" s="213">
        <v>539.30999999999995</v>
      </c>
      <c r="M204" s="212"/>
      <c r="N204" s="214"/>
      <c r="Z204" s="193"/>
      <c r="AA204" s="200"/>
      <c r="AB204" s="200"/>
      <c r="AG204" s="109" t="s">
        <v>391</v>
      </c>
      <c r="AH204" s="200"/>
    </row>
    <row r="205" spans="1:34" s="108" customFormat="1" ht="12">
      <c r="A205" s="205"/>
      <c r="B205" s="204"/>
      <c r="C205" s="1141" t="s">
        <v>392</v>
      </c>
      <c r="D205" s="1141"/>
      <c r="E205" s="1141"/>
      <c r="F205" s="207"/>
      <c r="G205" s="207"/>
      <c r="H205" s="207"/>
      <c r="I205" s="207"/>
      <c r="J205" s="204"/>
      <c r="K205" s="207"/>
      <c r="L205" s="208">
        <v>146.13999999999999</v>
      </c>
      <c r="M205" s="207"/>
      <c r="N205" s="210"/>
      <c r="Z205" s="193"/>
      <c r="AA205" s="200"/>
      <c r="AB205" s="200"/>
      <c r="AF205" s="109" t="s">
        <v>392</v>
      </c>
      <c r="AH205" s="200"/>
    </row>
    <row r="206" spans="1:34" s="108" customFormat="1" ht="22.5" customHeight="1">
      <c r="A206" s="205"/>
      <c r="B206" s="204" t="s">
        <v>885</v>
      </c>
      <c r="C206" s="1141" t="s">
        <v>886</v>
      </c>
      <c r="D206" s="1141"/>
      <c r="E206" s="1141"/>
      <c r="F206" s="207" t="s">
        <v>395</v>
      </c>
      <c r="G206" s="215">
        <v>97</v>
      </c>
      <c r="H206" s="207"/>
      <c r="I206" s="215">
        <v>97</v>
      </c>
      <c r="J206" s="204"/>
      <c r="K206" s="207"/>
      <c r="L206" s="208">
        <v>141.76</v>
      </c>
      <c r="M206" s="207"/>
      <c r="N206" s="210"/>
      <c r="Z206" s="193"/>
      <c r="AA206" s="200"/>
      <c r="AB206" s="200"/>
      <c r="AF206" s="109" t="s">
        <v>886</v>
      </c>
      <c r="AH206" s="200"/>
    </row>
    <row r="207" spans="1:34" s="108" customFormat="1" ht="22.5" customHeight="1">
      <c r="A207" s="205"/>
      <c r="B207" s="204" t="s">
        <v>887</v>
      </c>
      <c r="C207" s="1141" t="s">
        <v>888</v>
      </c>
      <c r="D207" s="1141"/>
      <c r="E207" s="1141"/>
      <c r="F207" s="207" t="s">
        <v>395</v>
      </c>
      <c r="G207" s="215">
        <v>51</v>
      </c>
      <c r="H207" s="207"/>
      <c r="I207" s="215">
        <v>51</v>
      </c>
      <c r="J207" s="204"/>
      <c r="K207" s="207"/>
      <c r="L207" s="208">
        <v>74.53</v>
      </c>
      <c r="M207" s="207"/>
      <c r="N207" s="210"/>
      <c r="Z207" s="193"/>
      <c r="AA207" s="200"/>
      <c r="AB207" s="200"/>
      <c r="AF207" s="109" t="s">
        <v>888</v>
      </c>
      <c r="AH207" s="200"/>
    </row>
    <row r="208" spans="1:34" s="108" customFormat="1" ht="12" customHeight="1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755.6</v>
      </c>
      <c r="M208" s="212"/>
      <c r="N208" s="199"/>
      <c r="Z208" s="193"/>
      <c r="AA208" s="200"/>
      <c r="AB208" s="200"/>
      <c r="AH208" s="200" t="s">
        <v>398</v>
      </c>
    </row>
    <row r="209" spans="1:35" s="108" customFormat="1" ht="22.5" customHeight="1">
      <c r="A209" s="194" t="s">
        <v>526</v>
      </c>
      <c r="B209" s="195" t="s">
        <v>1985</v>
      </c>
      <c r="C209" s="1145" t="s">
        <v>1986</v>
      </c>
      <c r="D209" s="1145"/>
      <c r="E209" s="1145"/>
      <c r="F209" s="196" t="s">
        <v>472</v>
      </c>
      <c r="G209" s="196"/>
      <c r="H209" s="196"/>
      <c r="I209" s="219">
        <v>2.7650000000000001E-2</v>
      </c>
      <c r="J209" s="222">
        <v>7135.98</v>
      </c>
      <c r="K209" s="196"/>
      <c r="L209" s="218">
        <v>197.31</v>
      </c>
      <c r="M209" s="196"/>
      <c r="N209" s="199"/>
      <c r="Z209" s="193"/>
      <c r="AA209" s="200"/>
      <c r="AB209" s="200" t="s">
        <v>1986</v>
      </c>
      <c r="AH209" s="200"/>
    </row>
    <row r="210" spans="1:35" s="108" customFormat="1" ht="12" customHeight="1">
      <c r="A210" s="216"/>
      <c r="B210" s="217"/>
      <c r="C210" s="1141" t="s">
        <v>1929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B210" s="200"/>
      <c r="AH210" s="200"/>
      <c r="AI210" s="109" t="s">
        <v>1929</v>
      </c>
    </row>
    <row r="211" spans="1:35" s="108" customFormat="1" ht="12" customHeight="1">
      <c r="A211" s="201"/>
      <c r="B211" s="202"/>
      <c r="C211" s="1141" t="s">
        <v>3267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B211" s="200"/>
      <c r="AC211" s="109" t="s">
        <v>3267</v>
      </c>
      <c r="AH211" s="200"/>
    </row>
    <row r="212" spans="1:35" s="108" customFormat="1" ht="12" customHeight="1">
      <c r="A212" s="216"/>
      <c r="B212" s="217"/>
      <c r="C212" s="1145" t="s">
        <v>398</v>
      </c>
      <c r="D212" s="1145"/>
      <c r="E212" s="1145"/>
      <c r="F212" s="196"/>
      <c r="G212" s="196"/>
      <c r="H212" s="196"/>
      <c r="I212" s="196"/>
      <c r="J212" s="198"/>
      <c r="K212" s="196"/>
      <c r="L212" s="218">
        <v>197.31</v>
      </c>
      <c r="M212" s="212"/>
      <c r="N212" s="199"/>
      <c r="Z212" s="193"/>
      <c r="AA212" s="200"/>
      <c r="AB212" s="200"/>
      <c r="AH212" s="200" t="s">
        <v>398</v>
      </c>
    </row>
    <row r="213" spans="1:35" s="108" customFormat="1" ht="45" customHeight="1">
      <c r="A213" s="194" t="s">
        <v>528</v>
      </c>
      <c r="B213" s="195" t="s">
        <v>1988</v>
      </c>
      <c r="C213" s="1145" t="s">
        <v>1989</v>
      </c>
      <c r="D213" s="1145"/>
      <c r="E213" s="1145"/>
      <c r="F213" s="196" t="s">
        <v>481</v>
      </c>
      <c r="G213" s="196"/>
      <c r="H213" s="196"/>
      <c r="I213" s="256">
        <v>0.3</v>
      </c>
      <c r="J213" s="198"/>
      <c r="K213" s="196"/>
      <c r="L213" s="198"/>
      <c r="M213" s="196"/>
      <c r="N213" s="199"/>
      <c r="Z213" s="193"/>
      <c r="AA213" s="200"/>
      <c r="AB213" s="200" t="s">
        <v>1989</v>
      </c>
      <c r="AH213" s="200"/>
    </row>
    <row r="214" spans="1:35" s="108" customFormat="1" ht="12" customHeight="1">
      <c r="A214" s="201"/>
      <c r="B214" s="202"/>
      <c r="C214" s="1141" t="s">
        <v>1990</v>
      </c>
      <c r="D214" s="1141"/>
      <c r="E214" s="1141"/>
      <c r="F214" s="1141"/>
      <c r="G214" s="1141"/>
      <c r="H214" s="1141"/>
      <c r="I214" s="1141"/>
      <c r="J214" s="1141"/>
      <c r="K214" s="1141"/>
      <c r="L214" s="1141"/>
      <c r="M214" s="1141"/>
      <c r="N214" s="1146"/>
      <c r="Z214" s="193"/>
      <c r="AA214" s="200"/>
      <c r="AB214" s="200"/>
      <c r="AC214" s="109" t="s">
        <v>1990</v>
      </c>
      <c r="AH214" s="200"/>
    </row>
    <row r="215" spans="1:35" s="108" customFormat="1" ht="33.75" customHeight="1">
      <c r="A215" s="203"/>
      <c r="B215" s="204" t="s">
        <v>385</v>
      </c>
      <c r="C215" s="1141" t="s">
        <v>386</v>
      </c>
      <c r="D215" s="1141"/>
      <c r="E215" s="1141"/>
      <c r="F215" s="1141"/>
      <c r="G215" s="1141"/>
      <c r="H215" s="1141"/>
      <c r="I215" s="1141"/>
      <c r="J215" s="1141"/>
      <c r="K215" s="1141"/>
      <c r="L215" s="1141"/>
      <c r="M215" s="1141"/>
      <c r="N215" s="1146"/>
      <c r="Z215" s="193"/>
      <c r="AA215" s="200"/>
      <c r="AB215" s="200"/>
      <c r="AD215" s="109" t="s">
        <v>386</v>
      </c>
      <c r="AH215" s="200"/>
    </row>
    <row r="216" spans="1:35" s="108" customFormat="1" ht="12">
      <c r="A216" s="205"/>
      <c r="B216" s="206">
        <v>1</v>
      </c>
      <c r="C216" s="1141" t="s">
        <v>446</v>
      </c>
      <c r="D216" s="1141"/>
      <c r="E216" s="1141"/>
      <c r="F216" s="207"/>
      <c r="G216" s="207"/>
      <c r="H216" s="207"/>
      <c r="I216" s="207"/>
      <c r="J216" s="208">
        <v>302.3</v>
      </c>
      <c r="K216" s="209">
        <v>1.25</v>
      </c>
      <c r="L216" s="208">
        <v>113.36</v>
      </c>
      <c r="M216" s="207"/>
      <c r="N216" s="210"/>
      <c r="Z216" s="193"/>
      <c r="AA216" s="200"/>
      <c r="AB216" s="200"/>
      <c r="AE216" s="109" t="s">
        <v>446</v>
      </c>
      <c r="AH216" s="200"/>
    </row>
    <row r="217" spans="1:35" s="108" customFormat="1" ht="12">
      <c r="A217" s="205"/>
      <c r="B217" s="206">
        <v>2</v>
      </c>
      <c r="C217" s="1141" t="s">
        <v>387</v>
      </c>
      <c r="D217" s="1141"/>
      <c r="E217" s="1141"/>
      <c r="F217" s="207"/>
      <c r="G217" s="207"/>
      <c r="H217" s="207"/>
      <c r="I217" s="207"/>
      <c r="J217" s="208">
        <v>5.43</v>
      </c>
      <c r="K217" s="209">
        <v>1.25</v>
      </c>
      <c r="L217" s="208">
        <v>2.04</v>
      </c>
      <c r="M217" s="207"/>
      <c r="N217" s="210"/>
      <c r="Z217" s="193"/>
      <c r="AA217" s="200"/>
      <c r="AB217" s="200"/>
      <c r="AE217" s="109" t="s">
        <v>387</v>
      </c>
      <c r="AH217" s="200"/>
    </row>
    <row r="218" spans="1:35" s="108" customFormat="1" ht="12">
      <c r="A218" s="205"/>
      <c r="B218" s="206">
        <v>3</v>
      </c>
      <c r="C218" s="1141" t="s">
        <v>388</v>
      </c>
      <c r="D218" s="1141"/>
      <c r="E218" s="1141"/>
      <c r="F218" s="207"/>
      <c r="G218" s="207"/>
      <c r="H218" s="207"/>
      <c r="I218" s="207"/>
      <c r="J218" s="208">
        <v>0.76</v>
      </c>
      <c r="K218" s="209">
        <v>1.25</v>
      </c>
      <c r="L218" s="208">
        <v>0.28999999999999998</v>
      </c>
      <c r="M218" s="207"/>
      <c r="N218" s="210"/>
      <c r="Z218" s="193"/>
      <c r="AA218" s="200"/>
      <c r="AB218" s="200"/>
      <c r="AE218" s="109" t="s">
        <v>388</v>
      </c>
      <c r="AH218" s="200"/>
    </row>
    <row r="219" spans="1:35" s="108" customFormat="1" ht="12">
      <c r="A219" s="205"/>
      <c r="B219" s="206">
        <v>4</v>
      </c>
      <c r="C219" s="1141" t="s">
        <v>447</v>
      </c>
      <c r="D219" s="1141"/>
      <c r="E219" s="1141"/>
      <c r="F219" s="207"/>
      <c r="G219" s="207"/>
      <c r="H219" s="207"/>
      <c r="I219" s="207"/>
      <c r="J219" s="208">
        <v>185.57</v>
      </c>
      <c r="K219" s="207"/>
      <c r="L219" s="208">
        <v>55.67</v>
      </c>
      <c r="M219" s="207"/>
      <c r="N219" s="210"/>
      <c r="Z219" s="193"/>
      <c r="AA219" s="200"/>
      <c r="AB219" s="200"/>
      <c r="AE219" s="109" t="s">
        <v>447</v>
      </c>
      <c r="AH219" s="200"/>
    </row>
    <row r="220" spans="1:35" s="108" customFormat="1" ht="12">
      <c r="A220" s="205"/>
      <c r="B220" s="204"/>
      <c r="C220" s="1141" t="s">
        <v>448</v>
      </c>
      <c r="D220" s="1141"/>
      <c r="E220" s="1141"/>
      <c r="F220" s="207" t="s">
        <v>390</v>
      </c>
      <c r="G220" s="209">
        <v>32.159999999999997</v>
      </c>
      <c r="H220" s="209">
        <v>1.25</v>
      </c>
      <c r="I220" s="209">
        <v>12.06</v>
      </c>
      <c r="J220" s="204"/>
      <c r="K220" s="207"/>
      <c r="L220" s="204"/>
      <c r="M220" s="207"/>
      <c r="N220" s="210"/>
      <c r="Z220" s="193"/>
      <c r="AA220" s="200"/>
      <c r="AB220" s="200"/>
      <c r="AF220" s="109" t="s">
        <v>448</v>
      </c>
      <c r="AH220" s="200"/>
    </row>
    <row r="221" spans="1:35" s="108" customFormat="1" ht="12">
      <c r="A221" s="205"/>
      <c r="B221" s="204"/>
      <c r="C221" s="1141" t="s">
        <v>389</v>
      </c>
      <c r="D221" s="1141"/>
      <c r="E221" s="1141"/>
      <c r="F221" s="207" t="s">
        <v>390</v>
      </c>
      <c r="G221" s="209">
        <v>0.06</v>
      </c>
      <c r="H221" s="209">
        <v>1.25</v>
      </c>
      <c r="I221" s="250">
        <v>2.2499999999999999E-2</v>
      </c>
      <c r="J221" s="204"/>
      <c r="K221" s="207"/>
      <c r="L221" s="204"/>
      <c r="M221" s="207"/>
      <c r="N221" s="210"/>
      <c r="Z221" s="193"/>
      <c r="AA221" s="200"/>
      <c r="AB221" s="200"/>
      <c r="AF221" s="109" t="s">
        <v>389</v>
      </c>
      <c r="AH221" s="200"/>
    </row>
    <row r="222" spans="1:35" s="108" customFormat="1" ht="12" customHeight="1">
      <c r="A222" s="205"/>
      <c r="B222" s="204"/>
      <c r="C222" s="1150" t="s">
        <v>391</v>
      </c>
      <c r="D222" s="1150"/>
      <c r="E222" s="1150"/>
      <c r="F222" s="212"/>
      <c r="G222" s="212"/>
      <c r="H222" s="212"/>
      <c r="I222" s="212"/>
      <c r="J222" s="213">
        <v>493.3</v>
      </c>
      <c r="K222" s="212"/>
      <c r="L222" s="213">
        <v>171.07</v>
      </c>
      <c r="M222" s="212"/>
      <c r="N222" s="214"/>
      <c r="Z222" s="193"/>
      <c r="AA222" s="200"/>
      <c r="AB222" s="200"/>
      <c r="AG222" s="109" t="s">
        <v>391</v>
      </c>
      <c r="AH222" s="200"/>
    </row>
    <row r="223" spans="1:35" s="108" customFormat="1" ht="12">
      <c r="A223" s="205"/>
      <c r="B223" s="204"/>
      <c r="C223" s="1141" t="s">
        <v>392</v>
      </c>
      <c r="D223" s="1141"/>
      <c r="E223" s="1141"/>
      <c r="F223" s="207"/>
      <c r="G223" s="207"/>
      <c r="H223" s="207"/>
      <c r="I223" s="207"/>
      <c r="J223" s="204"/>
      <c r="K223" s="207"/>
      <c r="L223" s="208">
        <v>113.65</v>
      </c>
      <c r="M223" s="207"/>
      <c r="N223" s="210"/>
      <c r="Z223" s="193"/>
      <c r="AA223" s="200"/>
      <c r="AB223" s="200"/>
      <c r="AF223" s="109" t="s">
        <v>392</v>
      </c>
      <c r="AH223" s="200"/>
    </row>
    <row r="224" spans="1:35" s="108" customFormat="1" ht="22.5" customHeight="1">
      <c r="A224" s="205"/>
      <c r="B224" s="204" t="s">
        <v>885</v>
      </c>
      <c r="C224" s="1141" t="s">
        <v>886</v>
      </c>
      <c r="D224" s="1141"/>
      <c r="E224" s="1141"/>
      <c r="F224" s="207" t="s">
        <v>395</v>
      </c>
      <c r="G224" s="215">
        <v>97</v>
      </c>
      <c r="H224" s="207"/>
      <c r="I224" s="215">
        <v>97</v>
      </c>
      <c r="J224" s="204"/>
      <c r="K224" s="207"/>
      <c r="L224" s="208">
        <v>110.24</v>
      </c>
      <c r="M224" s="207"/>
      <c r="N224" s="210"/>
      <c r="Z224" s="193"/>
      <c r="AA224" s="200"/>
      <c r="AB224" s="200"/>
      <c r="AF224" s="109" t="s">
        <v>886</v>
      </c>
      <c r="AH224" s="200"/>
    </row>
    <row r="225" spans="1:35" s="108" customFormat="1" ht="22.5" customHeight="1">
      <c r="A225" s="205"/>
      <c r="B225" s="204" t="s">
        <v>887</v>
      </c>
      <c r="C225" s="1141" t="s">
        <v>888</v>
      </c>
      <c r="D225" s="1141"/>
      <c r="E225" s="1141"/>
      <c r="F225" s="207" t="s">
        <v>395</v>
      </c>
      <c r="G225" s="215">
        <v>51</v>
      </c>
      <c r="H225" s="207"/>
      <c r="I225" s="215">
        <v>51</v>
      </c>
      <c r="J225" s="204"/>
      <c r="K225" s="207"/>
      <c r="L225" s="208">
        <v>57.96</v>
      </c>
      <c r="M225" s="207"/>
      <c r="N225" s="210"/>
      <c r="Z225" s="193"/>
      <c r="AA225" s="200"/>
      <c r="AB225" s="200"/>
      <c r="AF225" s="109" t="s">
        <v>888</v>
      </c>
      <c r="AH225" s="200"/>
    </row>
    <row r="226" spans="1:35" s="108" customFormat="1" ht="12" customHeight="1">
      <c r="A226" s="216"/>
      <c r="B226" s="217"/>
      <c r="C226" s="1145" t="s">
        <v>398</v>
      </c>
      <c r="D226" s="1145"/>
      <c r="E226" s="1145"/>
      <c r="F226" s="196"/>
      <c r="G226" s="196"/>
      <c r="H226" s="196"/>
      <c r="I226" s="196"/>
      <c r="J226" s="198"/>
      <c r="K226" s="196"/>
      <c r="L226" s="218">
        <v>339.27</v>
      </c>
      <c r="M226" s="212"/>
      <c r="N226" s="199"/>
      <c r="Z226" s="193"/>
      <c r="AA226" s="200"/>
      <c r="AB226" s="200"/>
      <c r="AH226" s="200" t="s">
        <v>398</v>
      </c>
    </row>
    <row r="227" spans="1:35" s="108" customFormat="1" ht="33.75" customHeight="1">
      <c r="A227" s="194" t="s">
        <v>530</v>
      </c>
      <c r="B227" s="195" t="s">
        <v>1991</v>
      </c>
      <c r="C227" s="1145" t="s">
        <v>1992</v>
      </c>
      <c r="D227" s="1145"/>
      <c r="E227" s="1145"/>
      <c r="F227" s="196" t="s">
        <v>659</v>
      </c>
      <c r="G227" s="196"/>
      <c r="H227" s="196"/>
      <c r="I227" s="197">
        <v>1.03E-2</v>
      </c>
      <c r="J227" s="222">
        <v>38745.620000000003</v>
      </c>
      <c r="K227" s="196"/>
      <c r="L227" s="218">
        <v>399.08</v>
      </c>
      <c r="M227" s="196"/>
      <c r="N227" s="199"/>
      <c r="Z227" s="193"/>
      <c r="AA227" s="200"/>
      <c r="AB227" s="200" t="s">
        <v>1992</v>
      </c>
      <c r="AH227" s="200"/>
    </row>
    <row r="228" spans="1:35" s="108" customFormat="1" ht="12" customHeight="1">
      <c r="A228" s="216"/>
      <c r="B228" s="217"/>
      <c r="C228" s="1141" t="s">
        <v>1929</v>
      </c>
      <c r="D228" s="1141"/>
      <c r="E228" s="1141"/>
      <c r="F228" s="1141"/>
      <c r="G228" s="1141"/>
      <c r="H228" s="1141"/>
      <c r="I228" s="1141"/>
      <c r="J228" s="1141"/>
      <c r="K228" s="1141"/>
      <c r="L228" s="1141"/>
      <c r="M228" s="1141"/>
      <c r="N228" s="1146"/>
      <c r="Z228" s="193"/>
      <c r="AA228" s="200"/>
      <c r="AB228" s="200"/>
      <c r="AH228" s="200"/>
      <c r="AI228" s="109" t="s">
        <v>1929</v>
      </c>
    </row>
    <row r="229" spans="1:35" s="108" customFormat="1" ht="12" customHeight="1">
      <c r="A229" s="201"/>
      <c r="B229" s="202"/>
      <c r="C229" s="1141" t="s">
        <v>1993</v>
      </c>
      <c r="D229" s="1141"/>
      <c r="E229" s="1141"/>
      <c r="F229" s="1141"/>
      <c r="G229" s="1141"/>
      <c r="H229" s="1141"/>
      <c r="I229" s="1141"/>
      <c r="J229" s="1141"/>
      <c r="K229" s="1141"/>
      <c r="L229" s="1141"/>
      <c r="M229" s="1141"/>
      <c r="N229" s="1146"/>
      <c r="Z229" s="193"/>
      <c r="AA229" s="200"/>
      <c r="AB229" s="200"/>
      <c r="AC229" s="109" t="s">
        <v>1993</v>
      </c>
      <c r="AH229" s="200"/>
    </row>
    <row r="230" spans="1:35" s="108" customFormat="1" ht="12" customHeight="1">
      <c r="A230" s="216"/>
      <c r="B230" s="217"/>
      <c r="C230" s="1145" t="s">
        <v>398</v>
      </c>
      <c r="D230" s="1145"/>
      <c r="E230" s="1145"/>
      <c r="F230" s="196"/>
      <c r="G230" s="196"/>
      <c r="H230" s="196"/>
      <c r="I230" s="196"/>
      <c r="J230" s="198"/>
      <c r="K230" s="196"/>
      <c r="L230" s="218">
        <v>399.08</v>
      </c>
      <c r="M230" s="212"/>
      <c r="N230" s="199"/>
      <c r="Z230" s="193"/>
      <c r="AA230" s="200"/>
      <c r="AB230" s="200"/>
      <c r="AH230" s="200" t="s">
        <v>398</v>
      </c>
    </row>
    <row r="231" spans="1:35" s="108" customFormat="1" ht="33.75" customHeight="1">
      <c r="A231" s="194" t="s">
        <v>536</v>
      </c>
      <c r="B231" s="195" t="s">
        <v>1994</v>
      </c>
      <c r="C231" s="1145" t="s">
        <v>1995</v>
      </c>
      <c r="D231" s="1145"/>
      <c r="E231" s="1145"/>
      <c r="F231" s="196" t="s">
        <v>659</v>
      </c>
      <c r="G231" s="196"/>
      <c r="H231" s="196"/>
      <c r="I231" s="197">
        <v>2.06E-2</v>
      </c>
      <c r="J231" s="222">
        <v>19362.189999999999</v>
      </c>
      <c r="K231" s="196"/>
      <c r="L231" s="218">
        <v>398.86</v>
      </c>
      <c r="M231" s="196"/>
      <c r="N231" s="199"/>
      <c r="Z231" s="193"/>
      <c r="AA231" s="200"/>
      <c r="AB231" s="200" t="s">
        <v>1995</v>
      </c>
      <c r="AH231" s="200"/>
    </row>
    <row r="232" spans="1:35" s="108" customFormat="1" ht="12" customHeight="1">
      <c r="A232" s="216"/>
      <c r="B232" s="217"/>
      <c r="C232" s="1141" t="s">
        <v>1929</v>
      </c>
      <c r="D232" s="1141"/>
      <c r="E232" s="1141"/>
      <c r="F232" s="1141"/>
      <c r="G232" s="1141"/>
      <c r="H232" s="1141"/>
      <c r="I232" s="1141"/>
      <c r="J232" s="1141"/>
      <c r="K232" s="1141"/>
      <c r="L232" s="1141"/>
      <c r="M232" s="1141"/>
      <c r="N232" s="1146"/>
      <c r="Z232" s="193"/>
      <c r="AA232" s="200"/>
      <c r="AB232" s="200"/>
      <c r="AH232" s="200"/>
      <c r="AI232" s="109" t="s">
        <v>1929</v>
      </c>
    </row>
    <row r="233" spans="1:35" s="108" customFormat="1" ht="12" customHeight="1">
      <c r="A233" s="201"/>
      <c r="B233" s="202"/>
      <c r="C233" s="1141" t="s">
        <v>1996</v>
      </c>
      <c r="D233" s="1141"/>
      <c r="E233" s="1141"/>
      <c r="F233" s="1141"/>
      <c r="G233" s="1141"/>
      <c r="H233" s="1141"/>
      <c r="I233" s="1141"/>
      <c r="J233" s="1141"/>
      <c r="K233" s="1141"/>
      <c r="L233" s="1141"/>
      <c r="M233" s="1141"/>
      <c r="N233" s="1146"/>
      <c r="Z233" s="193"/>
      <c r="AA233" s="200"/>
      <c r="AB233" s="200"/>
      <c r="AC233" s="109" t="s">
        <v>1996</v>
      </c>
      <c r="AH233" s="200"/>
    </row>
    <row r="234" spans="1:35" s="108" customFormat="1" ht="12" customHeight="1">
      <c r="A234" s="216"/>
      <c r="B234" s="217"/>
      <c r="C234" s="1145" t="s">
        <v>398</v>
      </c>
      <c r="D234" s="1145"/>
      <c r="E234" s="1145"/>
      <c r="F234" s="196"/>
      <c r="G234" s="196"/>
      <c r="H234" s="196"/>
      <c r="I234" s="196"/>
      <c r="J234" s="198"/>
      <c r="K234" s="196"/>
      <c r="L234" s="218">
        <v>398.86</v>
      </c>
      <c r="M234" s="212"/>
      <c r="N234" s="199"/>
      <c r="Z234" s="193"/>
      <c r="AA234" s="200"/>
      <c r="AB234" s="200"/>
      <c r="AH234" s="200" t="s">
        <v>398</v>
      </c>
    </row>
    <row r="235" spans="1:35" s="108" customFormat="1" ht="12" customHeight="1">
      <c r="A235" s="1147" t="s">
        <v>1997</v>
      </c>
      <c r="B235" s="1148"/>
      <c r="C235" s="1148"/>
      <c r="D235" s="1148"/>
      <c r="E235" s="1148"/>
      <c r="F235" s="1148"/>
      <c r="G235" s="1148"/>
      <c r="H235" s="1148"/>
      <c r="I235" s="1148"/>
      <c r="J235" s="1148"/>
      <c r="K235" s="1148"/>
      <c r="L235" s="1148"/>
      <c r="M235" s="1148"/>
      <c r="N235" s="1149"/>
      <c r="Z235" s="193"/>
      <c r="AA235" s="200" t="s">
        <v>1997</v>
      </c>
      <c r="AB235" s="200"/>
      <c r="AH235" s="200"/>
    </row>
    <row r="236" spans="1:35" s="108" customFormat="1" ht="45" customHeight="1">
      <c r="A236" s="194" t="s">
        <v>545</v>
      </c>
      <c r="B236" s="195" t="s">
        <v>1998</v>
      </c>
      <c r="C236" s="1145" t="s">
        <v>1999</v>
      </c>
      <c r="D236" s="1145"/>
      <c r="E236" s="1145"/>
      <c r="F236" s="196" t="s">
        <v>481</v>
      </c>
      <c r="G236" s="196"/>
      <c r="H236" s="196"/>
      <c r="I236" s="251">
        <v>1</v>
      </c>
      <c r="J236" s="198"/>
      <c r="K236" s="196"/>
      <c r="L236" s="198"/>
      <c r="M236" s="196"/>
      <c r="N236" s="199"/>
      <c r="Z236" s="193"/>
      <c r="AA236" s="200"/>
      <c r="AB236" s="200" t="s">
        <v>1999</v>
      </c>
      <c r="AH236" s="200"/>
    </row>
    <row r="237" spans="1:35" s="108" customFormat="1" ht="12" customHeight="1">
      <c r="A237" s="201"/>
      <c r="B237" s="202"/>
      <c r="C237" s="1141" t="s">
        <v>2132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  <c r="Z237" s="193"/>
      <c r="AA237" s="200"/>
      <c r="AB237" s="200"/>
      <c r="AC237" s="109" t="s">
        <v>2132</v>
      </c>
      <c r="AH237" s="200"/>
    </row>
    <row r="238" spans="1:35" s="108" customFormat="1" ht="33.75" customHeight="1">
      <c r="A238" s="203"/>
      <c r="B238" s="204" t="s">
        <v>385</v>
      </c>
      <c r="C238" s="1141" t="s">
        <v>386</v>
      </c>
      <c r="D238" s="1141"/>
      <c r="E238" s="1141"/>
      <c r="F238" s="1141"/>
      <c r="G238" s="1141"/>
      <c r="H238" s="1141"/>
      <c r="I238" s="1141"/>
      <c r="J238" s="1141"/>
      <c r="K238" s="1141"/>
      <c r="L238" s="1141"/>
      <c r="M238" s="1141"/>
      <c r="N238" s="1146"/>
      <c r="Z238" s="193"/>
      <c r="AA238" s="200"/>
      <c r="AB238" s="200"/>
      <c r="AD238" s="109" t="s">
        <v>386</v>
      </c>
      <c r="AH238" s="200"/>
    </row>
    <row r="239" spans="1:35" s="108" customFormat="1" ht="12">
      <c r="A239" s="205"/>
      <c r="B239" s="206">
        <v>1</v>
      </c>
      <c r="C239" s="1141" t="s">
        <v>446</v>
      </c>
      <c r="D239" s="1141"/>
      <c r="E239" s="1141"/>
      <c r="F239" s="207"/>
      <c r="G239" s="207"/>
      <c r="H239" s="207"/>
      <c r="I239" s="207"/>
      <c r="J239" s="208">
        <v>139.54</v>
      </c>
      <c r="K239" s="209">
        <v>1.25</v>
      </c>
      <c r="L239" s="208">
        <v>174.43</v>
      </c>
      <c r="M239" s="207"/>
      <c r="N239" s="210"/>
      <c r="Z239" s="193"/>
      <c r="AA239" s="200"/>
      <c r="AB239" s="200"/>
      <c r="AE239" s="109" t="s">
        <v>446</v>
      </c>
      <c r="AH239" s="200"/>
    </row>
    <row r="240" spans="1:35" s="108" customFormat="1" ht="12">
      <c r="A240" s="205"/>
      <c r="B240" s="206">
        <v>4</v>
      </c>
      <c r="C240" s="1141" t="s">
        <v>447</v>
      </c>
      <c r="D240" s="1141"/>
      <c r="E240" s="1141"/>
      <c r="F240" s="207"/>
      <c r="G240" s="207"/>
      <c r="H240" s="207"/>
      <c r="I240" s="207"/>
      <c r="J240" s="208">
        <v>16.79</v>
      </c>
      <c r="K240" s="207"/>
      <c r="L240" s="208">
        <v>16.79</v>
      </c>
      <c r="M240" s="207"/>
      <c r="N240" s="210"/>
      <c r="Z240" s="193"/>
      <c r="AA240" s="200"/>
      <c r="AB240" s="200"/>
      <c r="AE240" s="109" t="s">
        <v>447</v>
      </c>
      <c r="AH240" s="200"/>
    </row>
    <row r="241" spans="1:35" s="108" customFormat="1" ht="12">
      <c r="A241" s="205"/>
      <c r="B241" s="204"/>
      <c r="C241" s="1141" t="s">
        <v>448</v>
      </c>
      <c r="D241" s="1141"/>
      <c r="E241" s="1141"/>
      <c r="F241" s="207" t="s">
        <v>390</v>
      </c>
      <c r="G241" s="248">
        <v>15.2</v>
      </c>
      <c r="H241" s="209">
        <v>1.25</v>
      </c>
      <c r="I241" s="215">
        <v>19</v>
      </c>
      <c r="J241" s="204"/>
      <c r="K241" s="207"/>
      <c r="L241" s="204"/>
      <c r="M241" s="207"/>
      <c r="N241" s="210"/>
      <c r="Z241" s="193"/>
      <c r="AA241" s="200"/>
      <c r="AB241" s="200"/>
      <c r="AF241" s="109" t="s">
        <v>448</v>
      </c>
      <c r="AH241" s="200"/>
    </row>
    <row r="242" spans="1:35" s="108" customFormat="1" ht="12" customHeight="1">
      <c r="A242" s="205"/>
      <c r="B242" s="204"/>
      <c r="C242" s="1150" t="s">
        <v>391</v>
      </c>
      <c r="D242" s="1150"/>
      <c r="E242" s="1150"/>
      <c r="F242" s="212"/>
      <c r="G242" s="212"/>
      <c r="H242" s="212"/>
      <c r="I242" s="212"/>
      <c r="J242" s="213">
        <v>156.33000000000001</v>
      </c>
      <c r="K242" s="212"/>
      <c r="L242" s="213">
        <v>191.22</v>
      </c>
      <c r="M242" s="212"/>
      <c r="N242" s="214"/>
      <c r="Z242" s="193"/>
      <c r="AA242" s="200"/>
      <c r="AB242" s="200"/>
      <c r="AG242" s="109" t="s">
        <v>391</v>
      </c>
      <c r="AH242" s="200"/>
    </row>
    <row r="243" spans="1:35" s="108" customFormat="1" ht="12">
      <c r="A243" s="205"/>
      <c r="B243" s="204"/>
      <c r="C243" s="1141" t="s">
        <v>392</v>
      </c>
      <c r="D243" s="1141"/>
      <c r="E243" s="1141"/>
      <c r="F243" s="207"/>
      <c r="G243" s="207"/>
      <c r="H243" s="207"/>
      <c r="I243" s="207"/>
      <c r="J243" s="204"/>
      <c r="K243" s="207"/>
      <c r="L243" s="208">
        <v>174.43</v>
      </c>
      <c r="M243" s="207"/>
      <c r="N243" s="210"/>
      <c r="Z243" s="193"/>
      <c r="AA243" s="200"/>
      <c r="AB243" s="200"/>
      <c r="AF243" s="109" t="s">
        <v>392</v>
      </c>
      <c r="AH243" s="200"/>
    </row>
    <row r="244" spans="1:35" s="108" customFormat="1" ht="22.5" customHeight="1">
      <c r="A244" s="205"/>
      <c r="B244" s="204" t="s">
        <v>885</v>
      </c>
      <c r="C244" s="1141" t="s">
        <v>886</v>
      </c>
      <c r="D244" s="1141"/>
      <c r="E244" s="1141"/>
      <c r="F244" s="207" t="s">
        <v>395</v>
      </c>
      <c r="G244" s="215">
        <v>97</v>
      </c>
      <c r="H244" s="207"/>
      <c r="I244" s="215">
        <v>97</v>
      </c>
      <c r="J244" s="204"/>
      <c r="K244" s="207"/>
      <c r="L244" s="208">
        <v>169.2</v>
      </c>
      <c r="M244" s="207"/>
      <c r="N244" s="210"/>
      <c r="Z244" s="193"/>
      <c r="AA244" s="200"/>
      <c r="AB244" s="200"/>
      <c r="AF244" s="109" t="s">
        <v>886</v>
      </c>
      <c r="AH244" s="200"/>
    </row>
    <row r="245" spans="1:35" s="108" customFormat="1" ht="22.5" customHeight="1">
      <c r="A245" s="205"/>
      <c r="B245" s="204" t="s">
        <v>887</v>
      </c>
      <c r="C245" s="1141" t="s">
        <v>888</v>
      </c>
      <c r="D245" s="1141"/>
      <c r="E245" s="1141"/>
      <c r="F245" s="207" t="s">
        <v>395</v>
      </c>
      <c r="G245" s="215">
        <v>51</v>
      </c>
      <c r="H245" s="207"/>
      <c r="I245" s="215">
        <v>51</v>
      </c>
      <c r="J245" s="204"/>
      <c r="K245" s="207"/>
      <c r="L245" s="208">
        <v>88.96</v>
      </c>
      <c r="M245" s="207"/>
      <c r="N245" s="210"/>
      <c r="Z245" s="193"/>
      <c r="AA245" s="200"/>
      <c r="AB245" s="200"/>
      <c r="AF245" s="109" t="s">
        <v>888</v>
      </c>
      <c r="AH245" s="200"/>
    </row>
    <row r="246" spans="1:35" s="108" customFormat="1" ht="12" customHeight="1">
      <c r="A246" s="216"/>
      <c r="B246" s="217"/>
      <c r="C246" s="1145" t="s">
        <v>398</v>
      </c>
      <c r="D246" s="1145"/>
      <c r="E246" s="1145"/>
      <c r="F246" s="196"/>
      <c r="G246" s="196"/>
      <c r="H246" s="196"/>
      <c r="I246" s="196"/>
      <c r="J246" s="198"/>
      <c r="K246" s="196"/>
      <c r="L246" s="218">
        <v>449.38</v>
      </c>
      <c r="M246" s="212"/>
      <c r="N246" s="199"/>
      <c r="Z246" s="193"/>
      <c r="AA246" s="200"/>
      <c r="AB246" s="200"/>
      <c r="AH246" s="200" t="s">
        <v>398</v>
      </c>
    </row>
    <row r="247" spans="1:35" s="108" customFormat="1" ht="45" customHeight="1">
      <c r="A247" s="194" t="s">
        <v>546</v>
      </c>
      <c r="B247" s="195" t="s">
        <v>3268</v>
      </c>
      <c r="C247" s="1145" t="s">
        <v>3269</v>
      </c>
      <c r="D247" s="1145"/>
      <c r="E247" s="1145"/>
      <c r="F247" s="196" t="s">
        <v>891</v>
      </c>
      <c r="G247" s="196"/>
      <c r="H247" s="196"/>
      <c r="I247" s="251">
        <v>102</v>
      </c>
      <c r="J247" s="218">
        <v>7.48</v>
      </c>
      <c r="K247" s="196"/>
      <c r="L247" s="218">
        <v>762.96</v>
      </c>
      <c r="M247" s="196"/>
      <c r="N247" s="199"/>
      <c r="Z247" s="193"/>
      <c r="AA247" s="200"/>
      <c r="AB247" s="200" t="s">
        <v>3269</v>
      </c>
      <c r="AH247" s="200"/>
    </row>
    <row r="248" spans="1:35" s="108" customFormat="1" ht="12" customHeight="1">
      <c r="A248" s="216"/>
      <c r="B248" s="217"/>
      <c r="C248" s="1141" t="s">
        <v>1929</v>
      </c>
      <c r="D248" s="1141"/>
      <c r="E248" s="1141"/>
      <c r="F248" s="1141"/>
      <c r="G248" s="1141"/>
      <c r="H248" s="1141"/>
      <c r="I248" s="1141"/>
      <c r="J248" s="1141"/>
      <c r="K248" s="1141"/>
      <c r="L248" s="1141"/>
      <c r="M248" s="1141"/>
      <c r="N248" s="1146"/>
      <c r="Z248" s="193"/>
      <c r="AA248" s="200"/>
      <c r="AB248" s="200"/>
      <c r="AH248" s="200"/>
      <c r="AI248" s="109" t="s">
        <v>1929</v>
      </c>
    </row>
    <row r="249" spans="1:35" s="108" customFormat="1" ht="12" customHeight="1">
      <c r="A249" s="201"/>
      <c r="B249" s="202"/>
      <c r="C249" s="1141" t="s">
        <v>3270</v>
      </c>
      <c r="D249" s="1141"/>
      <c r="E249" s="1141"/>
      <c r="F249" s="1141"/>
      <c r="G249" s="1141"/>
      <c r="H249" s="1141"/>
      <c r="I249" s="1141"/>
      <c r="J249" s="1141"/>
      <c r="K249" s="1141"/>
      <c r="L249" s="1141"/>
      <c r="M249" s="1141"/>
      <c r="N249" s="1146"/>
      <c r="Z249" s="193"/>
      <c r="AA249" s="200"/>
      <c r="AB249" s="200"/>
      <c r="AC249" s="109" t="s">
        <v>3270</v>
      </c>
      <c r="AH249" s="200"/>
    </row>
    <row r="250" spans="1:35" s="108" customFormat="1" ht="12" customHeight="1">
      <c r="A250" s="216"/>
      <c r="B250" s="217"/>
      <c r="C250" s="1145" t="s">
        <v>398</v>
      </c>
      <c r="D250" s="1145"/>
      <c r="E250" s="1145"/>
      <c r="F250" s="196"/>
      <c r="G250" s="196"/>
      <c r="H250" s="196"/>
      <c r="I250" s="196"/>
      <c r="J250" s="198"/>
      <c r="K250" s="196"/>
      <c r="L250" s="218">
        <v>762.96</v>
      </c>
      <c r="M250" s="212"/>
      <c r="N250" s="199"/>
      <c r="Z250" s="193"/>
      <c r="AA250" s="200"/>
      <c r="AB250" s="200"/>
      <c r="AH250" s="200" t="s">
        <v>398</v>
      </c>
    </row>
    <row r="251" spans="1:35" s="108" customFormat="1" ht="22.5" customHeight="1">
      <c r="A251" s="194" t="s">
        <v>554</v>
      </c>
      <c r="B251" s="195" t="s">
        <v>2003</v>
      </c>
      <c r="C251" s="1145" t="s">
        <v>2004</v>
      </c>
      <c r="D251" s="1145"/>
      <c r="E251" s="1145"/>
      <c r="F251" s="196" t="s">
        <v>481</v>
      </c>
      <c r="G251" s="196"/>
      <c r="H251" s="196"/>
      <c r="I251" s="256">
        <v>0.8</v>
      </c>
      <c r="J251" s="198"/>
      <c r="K251" s="196"/>
      <c r="L251" s="198"/>
      <c r="M251" s="196"/>
      <c r="N251" s="199"/>
      <c r="Z251" s="193"/>
      <c r="AA251" s="200"/>
      <c r="AB251" s="200" t="s">
        <v>2004</v>
      </c>
      <c r="AH251" s="200"/>
    </row>
    <row r="252" spans="1:35" s="108" customFormat="1" ht="12" customHeight="1">
      <c r="A252" s="201"/>
      <c r="B252" s="202"/>
      <c r="C252" s="1141" t="s">
        <v>3271</v>
      </c>
      <c r="D252" s="1141"/>
      <c r="E252" s="1141"/>
      <c r="F252" s="1141"/>
      <c r="G252" s="1141"/>
      <c r="H252" s="1141"/>
      <c r="I252" s="1141"/>
      <c r="J252" s="1141"/>
      <c r="K252" s="1141"/>
      <c r="L252" s="1141"/>
      <c r="M252" s="1141"/>
      <c r="N252" s="1146"/>
      <c r="Z252" s="193"/>
      <c r="AA252" s="200"/>
      <c r="AB252" s="200"/>
      <c r="AC252" s="109" t="s">
        <v>3271</v>
      </c>
      <c r="AH252" s="200"/>
    </row>
    <row r="253" spans="1:35" s="108" customFormat="1" ht="33.75" customHeight="1">
      <c r="A253" s="203"/>
      <c r="B253" s="204" t="s">
        <v>385</v>
      </c>
      <c r="C253" s="1141" t="s">
        <v>386</v>
      </c>
      <c r="D253" s="1141"/>
      <c r="E253" s="1141"/>
      <c r="F253" s="1141"/>
      <c r="G253" s="1141"/>
      <c r="H253" s="1141"/>
      <c r="I253" s="1141"/>
      <c r="J253" s="1141"/>
      <c r="K253" s="1141"/>
      <c r="L253" s="1141"/>
      <c r="M253" s="1141"/>
      <c r="N253" s="1146"/>
      <c r="Z253" s="193"/>
      <c r="AA253" s="200"/>
      <c r="AB253" s="200"/>
      <c r="AD253" s="109" t="s">
        <v>386</v>
      </c>
      <c r="AH253" s="200"/>
    </row>
    <row r="254" spans="1:35" s="108" customFormat="1" ht="12">
      <c r="A254" s="205"/>
      <c r="B254" s="206">
        <v>1</v>
      </c>
      <c r="C254" s="1141" t="s">
        <v>446</v>
      </c>
      <c r="D254" s="1141"/>
      <c r="E254" s="1141"/>
      <c r="F254" s="207"/>
      <c r="G254" s="207"/>
      <c r="H254" s="207"/>
      <c r="I254" s="207"/>
      <c r="J254" s="208">
        <v>193.34</v>
      </c>
      <c r="K254" s="209">
        <v>1.25</v>
      </c>
      <c r="L254" s="208">
        <v>193.34</v>
      </c>
      <c r="M254" s="207"/>
      <c r="N254" s="210"/>
      <c r="Z254" s="193"/>
      <c r="AA254" s="200"/>
      <c r="AB254" s="200"/>
      <c r="AE254" s="109" t="s">
        <v>446</v>
      </c>
      <c r="AH254" s="200"/>
    </row>
    <row r="255" spans="1:35" s="108" customFormat="1" ht="12">
      <c r="A255" s="205"/>
      <c r="B255" s="206">
        <v>2</v>
      </c>
      <c r="C255" s="1141" t="s">
        <v>387</v>
      </c>
      <c r="D255" s="1141"/>
      <c r="E255" s="1141"/>
      <c r="F255" s="207"/>
      <c r="G255" s="207"/>
      <c r="H255" s="207"/>
      <c r="I255" s="207"/>
      <c r="J255" s="208">
        <v>0.31</v>
      </c>
      <c r="K255" s="209">
        <v>1.25</v>
      </c>
      <c r="L255" s="208">
        <v>0.31</v>
      </c>
      <c r="M255" s="207"/>
      <c r="N255" s="210"/>
      <c r="Z255" s="193"/>
      <c r="AA255" s="200"/>
      <c r="AB255" s="200"/>
      <c r="AE255" s="109" t="s">
        <v>387</v>
      </c>
      <c r="AH255" s="200"/>
    </row>
    <row r="256" spans="1:35" s="108" customFormat="1" ht="12">
      <c r="A256" s="205"/>
      <c r="B256" s="206">
        <v>3</v>
      </c>
      <c r="C256" s="1141" t="s">
        <v>388</v>
      </c>
      <c r="D256" s="1141"/>
      <c r="E256" s="1141"/>
      <c r="F256" s="207"/>
      <c r="G256" s="207"/>
      <c r="H256" s="207"/>
      <c r="I256" s="207"/>
      <c r="J256" s="208">
        <v>0.14000000000000001</v>
      </c>
      <c r="K256" s="209">
        <v>1.25</v>
      </c>
      <c r="L256" s="208">
        <v>0.14000000000000001</v>
      </c>
      <c r="M256" s="207"/>
      <c r="N256" s="210"/>
      <c r="Z256" s="193"/>
      <c r="AA256" s="200"/>
      <c r="AB256" s="200"/>
      <c r="AE256" s="109" t="s">
        <v>388</v>
      </c>
      <c r="AH256" s="200"/>
    </row>
    <row r="257" spans="1:35" s="108" customFormat="1" ht="12">
      <c r="A257" s="205"/>
      <c r="B257" s="206">
        <v>4</v>
      </c>
      <c r="C257" s="1141" t="s">
        <v>447</v>
      </c>
      <c r="D257" s="1141"/>
      <c r="E257" s="1141"/>
      <c r="F257" s="207"/>
      <c r="G257" s="207"/>
      <c r="H257" s="207"/>
      <c r="I257" s="207"/>
      <c r="J257" s="208">
        <v>93.27</v>
      </c>
      <c r="K257" s="207"/>
      <c r="L257" s="208">
        <v>74.62</v>
      </c>
      <c r="M257" s="207"/>
      <c r="N257" s="210"/>
      <c r="Z257" s="193"/>
      <c r="AA257" s="200"/>
      <c r="AB257" s="200"/>
      <c r="AE257" s="109" t="s">
        <v>447</v>
      </c>
      <c r="AH257" s="200"/>
    </row>
    <row r="258" spans="1:35" s="108" customFormat="1" ht="12">
      <c r="A258" s="205"/>
      <c r="B258" s="204"/>
      <c r="C258" s="1141" t="s">
        <v>448</v>
      </c>
      <c r="D258" s="1141"/>
      <c r="E258" s="1141"/>
      <c r="F258" s="207" t="s">
        <v>390</v>
      </c>
      <c r="G258" s="209">
        <v>20.329999999999998</v>
      </c>
      <c r="H258" s="209">
        <v>1.25</v>
      </c>
      <c r="I258" s="209">
        <v>20.329999999999998</v>
      </c>
      <c r="J258" s="204"/>
      <c r="K258" s="207"/>
      <c r="L258" s="204"/>
      <c r="M258" s="207"/>
      <c r="N258" s="210"/>
      <c r="Z258" s="193"/>
      <c r="AA258" s="200"/>
      <c r="AB258" s="200"/>
      <c r="AF258" s="109" t="s">
        <v>448</v>
      </c>
      <c r="AH258" s="200"/>
    </row>
    <row r="259" spans="1:35" s="108" customFormat="1" ht="12">
      <c r="A259" s="205"/>
      <c r="B259" s="204"/>
      <c r="C259" s="1141" t="s">
        <v>389</v>
      </c>
      <c r="D259" s="1141"/>
      <c r="E259" s="1141"/>
      <c r="F259" s="207" t="s">
        <v>390</v>
      </c>
      <c r="G259" s="209">
        <v>0.01</v>
      </c>
      <c r="H259" s="209">
        <v>1.25</v>
      </c>
      <c r="I259" s="209">
        <v>0.01</v>
      </c>
      <c r="J259" s="204"/>
      <c r="K259" s="207"/>
      <c r="L259" s="204"/>
      <c r="M259" s="207"/>
      <c r="N259" s="210"/>
      <c r="Z259" s="193"/>
      <c r="AA259" s="200"/>
      <c r="AB259" s="200"/>
      <c r="AF259" s="109" t="s">
        <v>389</v>
      </c>
      <c r="AH259" s="200"/>
    </row>
    <row r="260" spans="1:35" s="108" customFormat="1" ht="12" customHeight="1">
      <c r="A260" s="205"/>
      <c r="B260" s="204"/>
      <c r="C260" s="1150" t="s">
        <v>391</v>
      </c>
      <c r="D260" s="1150"/>
      <c r="E260" s="1150"/>
      <c r="F260" s="212"/>
      <c r="G260" s="212"/>
      <c r="H260" s="212"/>
      <c r="I260" s="212"/>
      <c r="J260" s="213">
        <v>286.92</v>
      </c>
      <c r="K260" s="212"/>
      <c r="L260" s="213">
        <v>268.27</v>
      </c>
      <c r="M260" s="212"/>
      <c r="N260" s="214"/>
      <c r="Z260" s="193"/>
      <c r="AA260" s="200"/>
      <c r="AB260" s="200"/>
      <c r="AG260" s="109" t="s">
        <v>391</v>
      </c>
      <c r="AH260" s="200"/>
    </row>
    <row r="261" spans="1:35" s="108" customFormat="1" ht="12">
      <c r="A261" s="205"/>
      <c r="B261" s="204"/>
      <c r="C261" s="1141" t="s">
        <v>392</v>
      </c>
      <c r="D261" s="1141"/>
      <c r="E261" s="1141"/>
      <c r="F261" s="207"/>
      <c r="G261" s="207"/>
      <c r="H261" s="207"/>
      <c r="I261" s="207"/>
      <c r="J261" s="204"/>
      <c r="K261" s="207"/>
      <c r="L261" s="208">
        <v>193.48</v>
      </c>
      <c r="M261" s="207"/>
      <c r="N261" s="210"/>
      <c r="Z261" s="193"/>
      <c r="AA261" s="200"/>
      <c r="AB261" s="200"/>
      <c r="AF261" s="109" t="s">
        <v>392</v>
      </c>
      <c r="AH261" s="200"/>
    </row>
    <row r="262" spans="1:35" s="108" customFormat="1" ht="22.5" customHeight="1">
      <c r="A262" s="205"/>
      <c r="B262" s="204" t="s">
        <v>885</v>
      </c>
      <c r="C262" s="1141" t="s">
        <v>886</v>
      </c>
      <c r="D262" s="1141"/>
      <c r="E262" s="1141"/>
      <c r="F262" s="207" t="s">
        <v>395</v>
      </c>
      <c r="G262" s="215">
        <v>97</v>
      </c>
      <c r="H262" s="207"/>
      <c r="I262" s="215">
        <v>97</v>
      </c>
      <c r="J262" s="204"/>
      <c r="K262" s="207"/>
      <c r="L262" s="208">
        <v>187.68</v>
      </c>
      <c r="M262" s="207"/>
      <c r="N262" s="210"/>
      <c r="Z262" s="193"/>
      <c r="AA262" s="200"/>
      <c r="AB262" s="200"/>
      <c r="AF262" s="109" t="s">
        <v>886</v>
      </c>
      <c r="AH262" s="200"/>
    </row>
    <row r="263" spans="1:35" s="108" customFormat="1" ht="22.5" customHeight="1">
      <c r="A263" s="205"/>
      <c r="B263" s="204" t="s">
        <v>887</v>
      </c>
      <c r="C263" s="1141" t="s">
        <v>888</v>
      </c>
      <c r="D263" s="1141"/>
      <c r="E263" s="1141"/>
      <c r="F263" s="207" t="s">
        <v>395</v>
      </c>
      <c r="G263" s="215">
        <v>51</v>
      </c>
      <c r="H263" s="207"/>
      <c r="I263" s="215">
        <v>51</v>
      </c>
      <c r="J263" s="204"/>
      <c r="K263" s="207"/>
      <c r="L263" s="208">
        <v>98.67</v>
      </c>
      <c r="M263" s="207"/>
      <c r="N263" s="210"/>
      <c r="Z263" s="193"/>
      <c r="AA263" s="200"/>
      <c r="AB263" s="200"/>
      <c r="AF263" s="109" t="s">
        <v>888</v>
      </c>
      <c r="AH263" s="200"/>
    </row>
    <row r="264" spans="1:35" s="108" customFormat="1" ht="12" customHeight="1">
      <c r="A264" s="216"/>
      <c r="B264" s="217"/>
      <c r="C264" s="1145" t="s">
        <v>398</v>
      </c>
      <c r="D264" s="1145"/>
      <c r="E264" s="1145"/>
      <c r="F264" s="196"/>
      <c r="G264" s="196"/>
      <c r="H264" s="196"/>
      <c r="I264" s="196"/>
      <c r="J264" s="198"/>
      <c r="K264" s="196"/>
      <c r="L264" s="218">
        <v>554.62</v>
      </c>
      <c r="M264" s="212"/>
      <c r="N264" s="199"/>
      <c r="Z264" s="193"/>
      <c r="AA264" s="200"/>
      <c r="AB264" s="200"/>
      <c r="AH264" s="200" t="s">
        <v>398</v>
      </c>
    </row>
    <row r="265" spans="1:35" s="108" customFormat="1" ht="12" customHeight="1">
      <c r="A265" s="194" t="s">
        <v>557</v>
      </c>
      <c r="B265" s="195" t="s">
        <v>3272</v>
      </c>
      <c r="C265" s="1145" t="s">
        <v>3273</v>
      </c>
      <c r="D265" s="1145"/>
      <c r="E265" s="1145"/>
      <c r="F265" s="196" t="s">
        <v>481</v>
      </c>
      <c r="G265" s="196"/>
      <c r="H265" s="196"/>
      <c r="I265" s="256">
        <v>0.8</v>
      </c>
      <c r="J265" s="222">
        <v>7816</v>
      </c>
      <c r="K265" s="196"/>
      <c r="L265" s="222">
        <v>6252.8</v>
      </c>
      <c r="M265" s="196"/>
      <c r="N265" s="199"/>
      <c r="Z265" s="193"/>
      <c r="AA265" s="200"/>
      <c r="AB265" s="200" t="s">
        <v>3273</v>
      </c>
      <c r="AH265" s="200"/>
    </row>
    <row r="266" spans="1:35" s="108" customFormat="1" ht="12" customHeight="1">
      <c r="A266" s="216"/>
      <c r="B266" s="217"/>
      <c r="C266" s="1141" t="s">
        <v>1929</v>
      </c>
      <c r="D266" s="1141"/>
      <c r="E266" s="1141"/>
      <c r="F266" s="1141"/>
      <c r="G266" s="1141"/>
      <c r="H266" s="1141"/>
      <c r="I266" s="1141"/>
      <c r="J266" s="1141"/>
      <c r="K266" s="1141"/>
      <c r="L266" s="1141"/>
      <c r="M266" s="1141"/>
      <c r="N266" s="1146"/>
      <c r="Z266" s="193"/>
      <c r="AA266" s="200"/>
      <c r="AB266" s="200"/>
      <c r="AH266" s="200"/>
      <c r="AI266" s="109" t="s">
        <v>1929</v>
      </c>
    </row>
    <row r="267" spans="1:35" s="108" customFormat="1" ht="12" customHeight="1">
      <c r="A267" s="216"/>
      <c r="B267" s="217"/>
      <c r="C267" s="1145" t="s">
        <v>398</v>
      </c>
      <c r="D267" s="1145"/>
      <c r="E267" s="1145"/>
      <c r="F267" s="196"/>
      <c r="G267" s="196"/>
      <c r="H267" s="196"/>
      <c r="I267" s="196"/>
      <c r="J267" s="198"/>
      <c r="K267" s="196"/>
      <c r="L267" s="222">
        <v>6252.8</v>
      </c>
      <c r="M267" s="212"/>
      <c r="N267" s="199"/>
      <c r="Z267" s="193"/>
      <c r="AA267" s="200"/>
      <c r="AB267" s="200"/>
      <c r="AH267" s="200" t="s">
        <v>398</v>
      </c>
    </row>
    <row r="268" spans="1:35" s="108" customFormat="1" ht="45" customHeight="1">
      <c r="A268" s="194" t="s">
        <v>559</v>
      </c>
      <c r="B268" s="195" t="s">
        <v>2009</v>
      </c>
      <c r="C268" s="1145" t="s">
        <v>2010</v>
      </c>
      <c r="D268" s="1145"/>
      <c r="E268" s="1145"/>
      <c r="F268" s="196" t="s">
        <v>481</v>
      </c>
      <c r="G268" s="196"/>
      <c r="H268" s="196"/>
      <c r="I268" s="256">
        <v>0.8</v>
      </c>
      <c r="J268" s="198"/>
      <c r="K268" s="196"/>
      <c r="L268" s="198"/>
      <c r="M268" s="196"/>
      <c r="N268" s="199"/>
      <c r="Z268" s="193"/>
      <c r="AA268" s="200"/>
      <c r="AB268" s="200" t="s">
        <v>2010</v>
      </c>
      <c r="AH268" s="200"/>
    </row>
    <row r="269" spans="1:35" s="108" customFormat="1" ht="12" customHeight="1">
      <c r="A269" s="201"/>
      <c r="B269" s="202"/>
      <c r="C269" s="1141" t="s">
        <v>3271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B269" s="200"/>
      <c r="AC269" s="109" t="s">
        <v>3271</v>
      </c>
      <c r="AH269" s="200"/>
    </row>
    <row r="270" spans="1:35" s="108" customFormat="1" ht="33.75" customHeight="1">
      <c r="A270" s="203"/>
      <c r="B270" s="204" t="s">
        <v>385</v>
      </c>
      <c r="C270" s="1141" t="s">
        <v>386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B270" s="200"/>
      <c r="AD270" s="109" t="s">
        <v>386</v>
      </c>
      <c r="AH270" s="200"/>
    </row>
    <row r="271" spans="1:35" s="108" customFormat="1" ht="12">
      <c r="A271" s="205"/>
      <c r="B271" s="206">
        <v>1</v>
      </c>
      <c r="C271" s="1141" t="s">
        <v>446</v>
      </c>
      <c r="D271" s="1141"/>
      <c r="E271" s="1141"/>
      <c r="F271" s="207"/>
      <c r="G271" s="207"/>
      <c r="H271" s="207"/>
      <c r="I271" s="207"/>
      <c r="J271" s="208">
        <v>178.98</v>
      </c>
      <c r="K271" s="209">
        <v>1.25</v>
      </c>
      <c r="L271" s="208">
        <v>178.98</v>
      </c>
      <c r="M271" s="207"/>
      <c r="N271" s="210"/>
      <c r="Z271" s="193"/>
      <c r="AA271" s="200"/>
      <c r="AB271" s="200"/>
      <c r="AE271" s="109" t="s">
        <v>446</v>
      </c>
      <c r="AH271" s="200"/>
    </row>
    <row r="272" spans="1:35" s="108" customFormat="1" ht="12">
      <c r="A272" s="205"/>
      <c r="B272" s="206">
        <v>2</v>
      </c>
      <c r="C272" s="1141" t="s">
        <v>387</v>
      </c>
      <c r="D272" s="1141"/>
      <c r="E272" s="1141"/>
      <c r="F272" s="207"/>
      <c r="G272" s="207"/>
      <c r="H272" s="207"/>
      <c r="I272" s="207"/>
      <c r="J272" s="208">
        <v>33.799999999999997</v>
      </c>
      <c r="K272" s="209">
        <v>1.25</v>
      </c>
      <c r="L272" s="208">
        <v>33.799999999999997</v>
      </c>
      <c r="M272" s="207"/>
      <c r="N272" s="210"/>
      <c r="Z272" s="193"/>
      <c r="AA272" s="200"/>
      <c r="AB272" s="200"/>
      <c r="AE272" s="109" t="s">
        <v>387</v>
      </c>
      <c r="AH272" s="200"/>
    </row>
    <row r="273" spans="1:35" s="108" customFormat="1" ht="12">
      <c r="A273" s="205"/>
      <c r="B273" s="206">
        <v>3</v>
      </c>
      <c r="C273" s="1141" t="s">
        <v>388</v>
      </c>
      <c r="D273" s="1141"/>
      <c r="E273" s="1141"/>
      <c r="F273" s="207"/>
      <c r="G273" s="207"/>
      <c r="H273" s="207"/>
      <c r="I273" s="207"/>
      <c r="J273" s="208">
        <v>2.2599999999999998</v>
      </c>
      <c r="K273" s="209">
        <v>1.25</v>
      </c>
      <c r="L273" s="208">
        <v>2.2599999999999998</v>
      </c>
      <c r="M273" s="207"/>
      <c r="N273" s="210"/>
      <c r="Z273" s="193"/>
      <c r="AA273" s="200"/>
      <c r="AB273" s="200"/>
      <c r="AE273" s="109" t="s">
        <v>388</v>
      </c>
      <c r="AH273" s="200"/>
    </row>
    <row r="274" spans="1:35" s="108" customFormat="1" ht="12">
      <c r="A274" s="205"/>
      <c r="B274" s="206">
        <v>4</v>
      </c>
      <c r="C274" s="1141" t="s">
        <v>447</v>
      </c>
      <c r="D274" s="1141"/>
      <c r="E274" s="1141"/>
      <c r="F274" s="207"/>
      <c r="G274" s="207"/>
      <c r="H274" s="207"/>
      <c r="I274" s="207"/>
      <c r="J274" s="208">
        <v>18.89</v>
      </c>
      <c r="K274" s="207"/>
      <c r="L274" s="208">
        <v>15.11</v>
      </c>
      <c r="M274" s="207"/>
      <c r="N274" s="210"/>
      <c r="Z274" s="193"/>
      <c r="AA274" s="200"/>
      <c r="AB274" s="200"/>
      <c r="AE274" s="109" t="s">
        <v>447</v>
      </c>
      <c r="AH274" s="200"/>
    </row>
    <row r="275" spans="1:35" s="108" customFormat="1" ht="12">
      <c r="A275" s="205"/>
      <c r="B275" s="204"/>
      <c r="C275" s="1141" t="s">
        <v>448</v>
      </c>
      <c r="D275" s="1141"/>
      <c r="E275" s="1141"/>
      <c r="F275" s="207" t="s">
        <v>390</v>
      </c>
      <c r="G275" s="209">
        <v>19.04</v>
      </c>
      <c r="H275" s="209">
        <v>1.25</v>
      </c>
      <c r="I275" s="209">
        <v>19.04</v>
      </c>
      <c r="J275" s="204"/>
      <c r="K275" s="207"/>
      <c r="L275" s="204"/>
      <c r="M275" s="207"/>
      <c r="N275" s="210"/>
      <c r="Z275" s="193"/>
      <c r="AA275" s="200"/>
      <c r="AB275" s="200"/>
      <c r="AF275" s="109" t="s">
        <v>448</v>
      </c>
      <c r="AH275" s="200"/>
    </row>
    <row r="276" spans="1:35" s="108" customFormat="1" ht="12">
      <c r="A276" s="205"/>
      <c r="B276" s="204"/>
      <c r="C276" s="1141" t="s">
        <v>389</v>
      </c>
      <c r="D276" s="1141"/>
      <c r="E276" s="1141"/>
      <c r="F276" s="207" t="s">
        <v>390</v>
      </c>
      <c r="G276" s="209">
        <v>0.18</v>
      </c>
      <c r="H276" s="209">
        <v>1.25</v>
      </c>
      <c r="I276" s="209">
        <v>0.18</v>
      </c>
      <c r="J276" s="204"/>
      <c r="K276" s="207"/>
      <c r="L276" s="204"/>
      <c r="M276" s="207"/>
      <c r="N276" s="210"/>
      <c r="Z276" s="193"/>
      <c r="AA276" s="200"/>
      <c r="AB276" s="200"/>
      <c r="AF276" s="109" t="s">
        <v>389</v>
      </c>
      <c r="AH276" s="200"/>
    </row>
    <row r="277" spans="1:35" s="108" customFormat="1" ht="12" customHeight="1">
      <c r="A277" s="205"/>
      <c r="B277" s="204"/>
      <c r="C277" s="1150" t="s">
        <v>391</v>
      </c>
      <c r="D277" s="1150"/>
      <c r="E277" s="1150"/>
      <c r="F277" s="212"/>
      <c r="G277" s="212"/>
      <c r="H277" s="212"/>
      <c r="I277" s="212"/>
      <c r="J277" s="213">
        <v>231.67</v>
      </c>
      <c r="K277" s="212"/>
      <c r="L277" s="213">
        <v>227.89</v>
      </c>
      <c r="M277" s="212"/>
      <c r="N277" s="214"/>
      <c r="Z277" s="193"/>
      <c r="AA277" s="200"/>
      <c r="AB277" s="200"/>
      <c r="AG277" s="109" t="s">
        <v>391</v>
      </c>
      <c r="AH277" s="200"/>
    </row>
    <row r="278" spans="1:35" s="108" customFormat="1" ht="12">
      <c r="A278" s="205"/>
      <c r="B278" s="204"/>
      <c r="C278" s="1141" t="s">
        <v>392</v>
      </c>
      <c r="D278" s="1141"/>
      <c r="E278" s="1141"/>
      <c r="F278" s="207"/>
      <c r="G278" s="207"/>
      <c r="H278" s="207"/>
      <c r="I278" s="207"/>
      <c r="J278" s="204"/>
      <c r="K278" s="207"/>
      <c r="L278" s="208">
        <v>181.24</v>
      </c>
      <c r="M278" s="207"/>
      <c r="N278" s="210"/>
      <c r="Z278" s="193"/>
      <c r="AA278" s="200"/>
      <c r="AB278" s="200"/>
      <c r="AF278" s="109" t="s">
        <v>392</v>
      </c>
      <c r="AH278" s="200"/>
    </row>
    <row r="279" spans="1:35" s="108" customFormat="1" ht="22.5" customHeight="1">
      <c r="A279" s="205"/>
      <c r="B279" s="204" t="s">
        <v>885</v>
      </c>
      <c r="C279" s="1141" t="s">
        <v>886</v>
      </c>
      <c r="D279" s="1141"/>
      <c r="E279" s="1141"/>
      <c r="F279" s="207" t="s">
        <v>395</v>
      </c>
      <c r="G279" s="215">
        <v>97</v>
      </c>
      <c r="H279" s="207"/>
      <c r="I279" s="215">
        <v>97</v>
      </c>
      <c r="J279" s="204"/>
      <c r="K279" s="207"/>
      <c r="L279" s="208">
        <v>175.8</v>
      </c>
      <c r="M279" s="207"/>
      <c r="N279" s="210"/>
      <c r="Z279" s="193"/>
      <c r="AA279" s="200"/>
      <c r="AB279" s="200"/>
      <c r="AF279" s="109" t="s">
        <v>886</v>
      </c>
      <c r="AH279" s="200"/>
    </row>
    <row r="280" spans="1:35" s="108" customFormat="1" ht="22.5" customHeight="1">
      <c r="A280" s="205"/>
      <c r="B280" s="204" t="s">
        <v>887</v>
      </c>
      <c r="C280" s="1141" t="s">
        <v>888</v>
      </c>
      <c r="D280" s="1141"/>
      <c r="E280" s="1141"/>
      <c r="F280" s="207" t="s">
        <v>395</v>
      </c>
      <c r="G280" s="215">
        <v>51</v>
      </c>
      <c r="H280" s="207"/>
      <c r="I280" s="215">
        <v>51</v>
      </c>
      <c r="J280" s="204"/>
      <c r="K280" s="207"/>
      <c r="L280" s="208">
        <v>92.43</v>
      </c>
      <c r="M280" s="207"/>
      <c r="N280" s="210"/>
      <c r="Z280" s="193"/>
      <c r="AA280" s="200"/>
      <c r="AB280" s="200"/>
      <c r="AF280" s="109" t="s">
        <v>888</v>
      </c>
      <c r="AH280" s="200"/>
    </row>
    <row r="281" spans="1:35" s="108" customFormat="1" ht="12" customHeight="1">
      <c r="A281" s="216"/>
      <c r="B281" s="217"/>
      <c r="C281" s="1145" t="s">
        <v>398</v>
      </c>
      <c r="D281" s="1145"/>
      <c r="E281" s="1145"/>
      <c r="F281" s="196"/>
      <c r="G281" s="196"/>
      <c r="H281" s="196"/>
      <c r="I281" s="196"/>
      <c r="J281" s="198"/>
      <c r="K281" s="196"/>
      <c r="L281" s="218">
        <v>496.12</v>
      </c>
      <c r="M281" s="212"/>
      <c r="N281" s="199"/>
      <c r="Z281" s="193"/>
      <c r="AA281" s="200"/>
      <c r="AB281" s="200"/>
      <c r="AH281" s="200" t="s">
        <v>398</v>
      </c>
    </row>
    <row r="282" spans="1:35" s="108" customFormat="1" ht="22.5" customHeight="1">
      <c r="A282" s="194" t="s">
        <v>561</v>
      </c>
      <c r="B282" s="195" t="s">
        <v>2012</v>
      </c>
      <c r="C282" s="1145" t="s">
        <v>2013</v>
      </c>
      <c r="D282" s="1145"/>
      <c r="E282" s="1145"/>
      <c r="F282" s="196" t="s">
        <v>891</v>
      </c>
      <c r="G282" s="196"/>
      <c r="H282" s="196"/>
      <c r="I282" s="256">
        <v>81.599999999999994</v>
      </c>
      <c r="J282" s="218">
        <v>1.24</v>
      </c>
      <c r="K282" s="196"/>
      <c r="L282" s="218">
        <v>101.18</v>
      </c>
      <c r="M282" s="196"/>
      <c r="N282" s="199"/>
      <c r="Z282" s="193"/>
      <c r="AA282" s="200"/>
      <c r="AB282" s="200" t="s">
        <v>2013</v>
      </c>
      <c r="AH282" s="200"/>
    </row>
    <row r="283" spans="1:35" s="108" customFormat="1" ht="12" customHeight="1">
      <c r="A283" s="216"/>
      <c r="B283" s="217"/>
      <c r="C283" s="1141" t="s">
        <v>1929</v>
      </c>
      <c r="D283" s="1141"/>
      <c r="E283" s="1141"/>
      <c r="F283" s="1141"/>
      <c r="G283" s="1141"/>
      <c r="H283" s="1141"/>
      <c r="I283" s="1141"/>
      <c r="J283" s="1141"/>
      <c r="K283" s="1141"/>
      <c r="L283" s="1141"/>
      <c r="M283" s="1141"/>
      <c r="N283" s="1146"/>
      <c r="Z283" s="193"/>
      <c r="AA283" s="200"/>
      <c r="AB283" s="200"/>
      <c r="AH283" s="200"/>
      <c r="AI283" s="109" t="s">
        <v>1929</v>
      </c>
    </row>
    <row r="284" spans="1:35" s="108" customFormat="1" ht="12" customHeight="1">
      <c r="A284" s="201"/>
      <c r="B284" s="202"/>
      <c r="C284" s="1141" t="s">
        <v>3274</v>
      </c>
      <c r="D284" s="1141"/>
      <c r="E284" s="1141"/>
      <c r="F284" s="1141"/>
      <c r="G284" s="1141"/>
      <c r="H284" s="1141"/>
      <c r="I284" s="1141"/>
      <c r="J284" s="1141"/>
      <c r="K284" s="1141"/>
      <c r="L284" s="1141"/>
      <c r="M284" s="1141"/>
      <c r="N284" s="1146"/>
      <c r="Z284" s="193"/>
      <c r="AA284" s="200"/>
      <c r="AB284" s="200"/>
      <c r="AC284" s="109" t="s">
        <v>3274</v>
      </c>
      <c r="AH284" s="200"/>
    </row>
    <row r="285" spans="1:35" s="108" customFormat="1" ht="12" customHeight="1">
      <c r="A285" s="216"/>
      <c r="B285" s="217"/>
      <c r="C285" s="1145" t="s">
        <v>398</v>
      </c>
      <c r="D285" s="1145"/>
      <c r="E285" s="1145"/>
      <c r="F285" s="196"/>
      <c r="G285" s="196"/>
      <c r="H285" s="196"/>
      <c r="I285" s="196"/>
      <c r="J285" s="198"/>
      <c r="K285" s="196"/>
      <c r="L285" s="218">
        <v>101.18</v>
      </c>
      <c r="M285" s="212"/>
      <c r="N285" s="199"/>
      <c r="Z285" s="193"/>
      <c r="AA285" s="200"/>
      <c r="AB285" s="200"/>
      <c r="AH285" s="200" t="s">
        <v>398</v>
      </c>
    </row>
    <row r="286" spans="1:35" s="108" customFormat="1" ht="12" customHeight="1">
      <c r="A286" s="194" t="s">
        <v>564</v>
      </c>
      <c r="B286" s="195" t="s">
        <v>2015</v>
      </c>
      <c r="C286" s="1145" t="s">
        <v>2016</v>
      </c>
      <c r="D286" s="1145"/>
      <c r="E286" s="1145"/>
      <c r="F286" s="196" t="s">
        <v>481</v>
      </c>
      <c r="G286" s="196"/>
      <c r="H286" s="196"/>
      <c r="I286" s="256">
        <v>1.9</v>
      </c>
      <c r="J286" s="198"/>
      <c r="K286" s="196"/>
      <c r="L286" s="198"/>
      <c r="M286" s="196"/>
      <c r="N286" s="199"/>
      <c r="Z286" s="193"/>
      <c r="AA286" s="200"/>
      <c r="AB286" s="200" t="s">
        <v>2016</v>
      </c>
      <c r="AH286" s="200"/>
    </row>
    <row r="287" spans="1:35" s="108" customFormat="1" ht="12" customHeight="1">
      <c r="A287" s="201"/>
      <c r="B287" s="202"/>
      <c r="C287" s="1141" t="s">
        <v>3275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B287" s="200"/>
      <c r="AC287" s="109" t="s">
        <v>3275</v>
      </c>
      <c r="AH287" s="200"/>
    </row>
    <row r="288" spans="1:35" s="108" customFormat="1" ht="33.75" customHeight="1">
      <c r="A288" s="203"/>
      <c r="B288" s="204" t="s">
        <v>385</v>
      </c>
      <c r="C288" s="1141" t="s">
        <v>386</v>
      </c>
      <c r="D288" s="1141"/>
      <c r="E288" s="1141"/>
      <c r="F288" s="1141"/>
      <c r="G288" s="1141"/>
      <c r="H288" s="1141"/>
      <c r="I288" s="1141"/>
      <c r="J288" s="1141"/>
      <c r="K288" s="1141"/>
      <c r="L288" s="1141"/>
      <c r="M288" s="1141"/>
      <c r="N288" s="1146"/>
      <c r="Z288" s="193"/>
      <c r="AA288" s="200"/>
      <c r="AB288" s="200"/>
      <c r="AD288" s="109" t="s">
        <v>386</v>
      </c>
      <c r="AH288" s="200"/>
    </row>
    <row r="289" spans="1:34" s="108" customFormat="1" ht="12">
      <c r="A289" s="205"/>
      <c r="B289" s="206">
        <v>1</v>
      </c>
      <c r="C289" s="1141" t="s">
        <v>446</v>
      </c>
      <c r="D289" s="1141"/>
      <c r="E289" s="1141"/>
      <c r="F289" s="207"/>
      <c r="G289" s="207"/>
      <c r="H289" s="207"/>
      <c r="I289" s="207"/>
      <c r="J289" s="208">
        <v>26.51</v>
      </c>
      <c r="K289" s="209">
        <v>1.25</v>
      </c>
      <c r="L289" s="208">
        <v>62.96</v>
      </c>
      <c r="M289" s="207"/>
      <c r="N289" s="210"/>
      <c r="Z289" s="193"/>
      <c r="AA289" s="200"/>
      <c r="AB289" s="200"/>
      <c r="AE289" s="109" t="s">
        <v>446</v>
      </c>
      <c r="AH289" s="200"/>
    </row>
    <row r="290" spans="1:34" s="108" customFormat="1" ht="12">
      <c r="A290" s="205"/>
      <c r="B290" s="206">
        <v>2</v>
      </c>
      <c r="C290" s="1141" t="s">
        <v>387</v>
      </c>
      <c r="D290" s="1141"/>
      <c r="E290" s="1141"/>
      <c r="F290" s="207"/>
      <c r="G290" s="207"/>
      <c r="H290" s="207"/>
      <c r="I290" s="207"/>
      <c r="J290" s="208">
        <v>1.81</v>
      </c>
      <c r="K290" s="209">
        <v>1.25</v>
      </c>
      <c r="L290" s="208">
        <v>4.3</v>
      </c>
      <c r="M290" s="207"/>
      <c r="N290" s="210"/>
      <c r="Z290" s="193"/>
      <c r="AA290" s="200"/>
      <c r="AB290" s="200"/>
      <c r="AE290" s="109" t="s">
        <v>387</v>
      </c>
      <c r="AH290" s="200"/>
    </row>
    <row r="291" spans="1:34" s="108" customFormat="1" ht="12">
      <c r="A291" s="205"/>
      <c r="B291" s="206">
        <v>3</v>
      </c>
      <c r="C291" s="1141" t="s">
        <v>388</v>
      </c>
      <c r="D291" s="1141"/>
      <c r="E291" s="1141"/>
      <c r="F291" s="207"/>
      <c r="G291" s="207"/>
      <c r="H291" s="207"/>
      <c r="I291" s="207"/>
      <c r="J291" s="208">
        <v>0.26</v>
      </c>
      <c r="K291" s="209">
        <v>1.25</v>
      </c>
      <c r="L291" s="208">
        <v>0.62</v>
      </c>
      <c r="M291" s="207"/>
      <c r="N291" s="210"/>
      <c r="Z291" s="193"/>
      <c r="AA291" s="200"/>
      <c r="AB291" s="200"/>
      <c r="AE291" s="109" t="s">
        <v>388</v>
      </c>
      <c r="AH291" s="200"/>
    </row>
    <row r="292" spans="1:34" s="108" customFormat="1" ht="12">
      <c r="A292" s="205"/>
      <c r="B292" s="206">
        <v>4</v>
      </c>
      <c r="C292" s="1141" t="s">
        <v>447</v>
      </c>
      <c r="D292" s="1141"/>
      <c r="E292" s="1141"/>
      <c r="F292" s="207"/>
      <c r="G292" s="207"/>
      <c r="H292" s="207"/>
      <c r="I292" s="207"/>
      <c r="J292" s="208">
        <v>10.27</v>
      </c>
      <c r="K292" s="207"/>
      <c r="L292" s="208">
        <v>19.510000000000002</v>
      </c>
      <c r="M292" s="207"/>
      <c r="N292" s="210"/>
      <c r="Z292" s="193"/>
      <c r="AA292" s="200"/>
      <c r="AB292" s="200"/>
      <c r="AE292" s="109" t="s">
        <v>447</v>
      </c>
      <c r="AH292" s="200"/>
    </row>
    <row r="293" spans="1:34" s="108" customFormat="1" ht="12">
      <c r="A293" s="205"/>
      <c r="B293" s="204"/>
      <c r="C293" s="1141" t="s">
        <v>448</v>
      </c>
      <c r="D293" s="1141"/>
      <c r="E293" s="1141"/>
      <c r="F293" s="207" t="s">
        <v>390</v>
      </c>
      <c r="G293" s="209">
        <v>2.82</v>
      </c>
      <c r="H293" s="209">
        <v>1.25</v>
      </c>
      <c r="I293" s="250">
        <v>6.6974999999999998</v>
      </c>
      <c r="J293" s="204"/>
      <c r="K293" s="207"/>
      <c r="L293" s="204"/>
      <c r="M293" s="207"/>
      <c r="N293" s="210"/>
      <c r="Z293" s="193"/>
      <c r="AA293" s="200"/>
      <c r="AB293" s="200"/>
      <c r="AF293" s="109" t="s">
        <v>448</v>
      </c>
      <c r="AH293" s="200"/>
    </row>
    <row r="294" spans="1:34" s="108" customFormat="1" ht="12">
      <c r="A294" s="205"/>
      <c r="B294" s="204"/>
      <c r="C294" s="1141" t="s">
        <v>389</v>
      </c>
      <c r="D294" s="1141"/>
      <c r="E294" s="1141"/>
      <c r="F294" s="207" t="s">
        <v>390</v>
      </c>
      <c r="G294" s="209">
        <v>0.02</v>
      </c>
      <c r="H294" s="209">
        <v>1.25</v>
      </c>
      <c r="I294" s="250">
        <v>4.7500000000000001E-2</v>
      </c>
      <c r="J294" s="204"/>
      <c r="K294" s="207"/>
      <c r="L294" s="204"/>
      <c r="M294" s="207"/>
      <c r="N294" s="210"/>
      <c r="Z294" s="193"/>
      <c r="AA294" s="200"/>
      <c r="AB294" s="200"/>
      <c r="AF294" s="109" t="s">
        <v>389</v>
      </c>
      <c r="AH294" s="200"/>
    </row>
    <row r="295" spans="1:34" s="108" customFormat="1" ht="12" customHeight="1">
      <c r="A295" s="205"/>
      <c r="B295" s="204"/>
      <c r="C295" s="1150" t="s">
        <v>391</v>
      </c>
      <c r="D295" s="1150"/>
      <c r="E295" s="1150"/>
      <c r="F295" s="212"/>
      <c r="G295" s="212"/>
      <c r="H295" s="212"/>
      <c r="I295" s="212"/>
      <c r="J295" s="213">
        <v>38.590000000000003</v>
      </c>
      <c r="K295" s="212"/>
      <c r="L295" s="213">
        <v>86.77</v>
      </c>
      <c r="M295" s="212"/>
      <c r="N295" s="214"/>
      <c r="Z295" s="193"/>
      <c r="AA295" s="200"/>
      <c r="AB295" s="200"/>
      <c r="AG295" s="109" t="s">
        <v>391</v>
      </c>
      <c r="AH295" s="200"/>
    </row>
    <row r="296" spans="1:34" s="108" customFormat="1" ht="12">
      <c r="A296" s="205"/>
      <c r="B296" s="204"/>
      <c r="C296" s="1141" t="s">
        <v>392</v>
      </c>
      <c r="D296" s="1141"/>
      <c r="E296" s="1141"/>
      <c r="F296" s="207"/>
      <c r="G296" s="207"/>
      <c r="H296" s="207"/>
      <c r="I296" s="207"/>
      <c r="J296" s="204"/>
      <c r="K296" s="207"/>
      <c r="L296" s="208">
        <v>63.58</v>
      </c>
      <c r="M296" s="207"/>
      <c r="N296" s="210"/>
      <c r="Z296" s="193"/>
      <c r="AA296" s="200"/>
      <c r="AB296" s="200"/>
      <c r="AF296" s="109" t="s">
        <v>392</v>
      </c>
      <c r="AH296" s="200"/>
    </row>
    <row r="297" spans="1:34" s="108" customFormat="1" ht="22.5" customHeight="1">
      <c r="A297" s="205"/>
      <c r="B297" s="204" t="s">
        <v>885</v>
      </c>
      <c r="C297" s="1141" t="s">
        <v>886</v>
      </c>
      <c r="D297" s="1141"/>
      <c r="E297" s="1141"/>
      <c r="F297" s="207" t="s">
        <v>395</v>
      </c>
      <c r="G297" s="215">
        <v>97</v>
      </c>
      <c r="H297" s="207"/>
      <c r="I297" s="215">
        <v>97</v>
      </c>
      <c r="J297" s="204"/>
      <c r="K297" s="207"/>
      <c r="L297" s="208">
        <v>61.67</v>
      </c>
      <c r="M297" s="207"/>
      <c r="N297" s="210"/>
      <c r="Z297" s="193"/>
      <c r="AA297" s="200"/>
      <c r="AB297" s="200"/>
      <c r="AF297" s="109" t="s">
        <v>886</v>
      </c>
      <c r="AH297" s="200"/>
    </row>
    <row r="298" spans="1:34" s="108" customFormat="1" ht="22.5" customHeight="1">
      <c r="A298" s="205"/>
      <c r="B298" s="204" t="s">
        <v>887</v>
      </c>
      <c r="C298" s="1141" t="s">
        <v>888</v>
      </c>
      <c r="D298" s="1141"/>
      <c r="E298" s="1141"/>
      <c r="F298" s="207" t="s">
        <v>395</v>
      </c>
      <c r="G298" s="215">
        <v>51</v>
      </c>
      <c r="H298" s="207"/>
      <c r="I298" s="215">
        <v>51</v>
      </c>
      <c r="J298" s="204"/>
      <c r="K298" s="207"/>
      <c r="L298" s="208">
        <v>32.43</v>
      </c>
      <c r="M298" s="207"/>
      <c r="N298" s="210"/>
      <c r="Z298" s="193"/>
      <c r="AA298" s="200"/>
      <c r="AB298" s="200"/>
      <c r="AF298" s="109" t="s">
        <v>888</v>
      </c>
      <c r="AH298" s="200"/>
    </row>
    <row r="299" spans="1:34" s="108" customFormat="1" ht="12" customHeight="1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18">
        <v>180.87</v>
      </c>
      <c r="M299" s="212"/>
      <c r="N299" s="199"/>
      <c r="Z299" s="193"/>
      <c r="AA299" s="200"/>
      <c r="AB299" s="200"/>
      <c r="AH299" s="200" t="s">
        <v>398</v>
      </c>
    </row>
    <row r="300" spans="1:34" s="108" customFormat="1" ht="12" customHeight="1">
      <c r="A300" s="194" t="s">
        <v>567</v>
      </c>
      <c r="B300" s="195" t="s">
        <v>2018</v>
      </c>
      <c r="C300" s="1145" t="s">
        <v>2019</v>
      </c>
      <c r="D300" s="1145"/>
      <c r="E300" s="1145"/>
      <c r="F300" s="196" t="s">
        <v>481</v>
      </c>
      <c r="G300" s="196"/>
      <c r="H300" s="196"/>
      <c r="I300" s="256">
        <v>0.8</v>
      </c>
      <c r="J300" s="198"/>
      <c r="K300" s="196"/>
      <c r="L300" s="198"/>
      <c r="M300" s="196"/>
      <c r="N300" s="199"/>
      <c r="Z300" s="193"/>
      <c r="AA300" s="200"/>
      <c r="AB300" s="200" t="s">
        <v>2019</v>
      </c>
      <c r="AH300" s="200"/>
    </row>
    <row r="301" spans="1:34" s="108" customFormat="1" ht="12" customHeight="1">
      <c r="A301" s="201"/>
      <c r="B301" s="202"/>
      <c r="C301" s="1141" t="s">
        <v>3271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B301" s="200"/>
      <c r="AC301" s="109" t="s">
        <v>3271</v>
      </c>
      <c r="AH301" s="200"/>
    </row>
    <row r="302" spans="1:34" s="108" customFormat="1" ht="33.75" customHeight="1">
      <c r="A302" s="203"/>
      <c r="B302" s="204" t="s">
        <v>385</v>
      </c>
      <c r="C302" s="1141" t="s">
        <v>386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  <c r="Z302" s="193"/>
      <c r="AA302" s="200"/>
      <c r="AB302" s="200"/>
      <c r="AD302" s="109" t="s">
        <v>386</v>
      </c>
      <c r="AH302" s="200"/>
    </row>
    <row r="303" spans="1:34" s="108" customFormat="1" ht="12">
      <c r="A303" s="205"/>
      <c r="B303" s="206">
        <v>1</v>
      </c>
      <c r="C303" s="1141" t="s">
        <v>446</v>
      </c>
      <c r="D303" s="1141"/>
      <c r="E303" s="1141"/>
      <c r="F303" s="207"/>
      <c r="G303" s="207"/>
      <c r="H303" s="207"/>
      <c r="I303" s="207"/>
      <c r="J303" s="208">
        <v>35.340000000000003</v>
      </c>
      <c r="K303" s="209">
        <v>1.25</v>
      </c>
      <c r="L303" s="208">
        <v>35.340000000000003</v>
      </c>
      <c r="M303" s="207"/>
      <c r="N303" s="210"/>
      <c r="Z303" s="193"/>
      <c r="AA303" s="200"/>
      <c r="AB303" s="200"/>
      <c r="AE303" s="109" t="s">
        <v>446</v>
      </c>
      <c r="AH303" s="200"/>
    </row>
    <row r="304" spans="1:34" s="108" customFormat="1" ht="12">
      <c r="A304" s="205"/>
      <c r="B304" s="206">
        <v>2</v>
      </c>
      <c r="C304" s="1141" t="s">
        <v>387</v>
      </c>
      <c r="D304" s="1141"/>
      <c r="E304" s="1141"/>
      <c r="F304" s="207"/>
      <c r="G304" s="207"/>
      <c r="H304" s="207"/>
      <c r="I304" s="207"/>
      <c r="J304" s="208">
        <v>1.81</v>
      </c>
      <c r="K304" s="209">
        <v>1.25</v>
      </c>
      <c r="L304" s="208">
        <v>1.81</v>
      </c>
      <c r="M304" s="207"/>
      <c r="N304" s="210"/>
      <c r="Z304" s="193"/>
      <c r="AA304" s="200"/>
      <c r="AB304" s="200"/>
      <c r="AE304" s="109" t="s">
        <v>387</v>
      </c>
      <c r="AH304" s="200"/>
    </row>
    <row r="305" spans="1:34" s="108" customFormat="1" ht="12">
      <c r="A305" s="205"/>
      <c r="B305" s="206">
        <v>3</v>
      </c>
      <c r="C305" s="1141" t="s">
        <v>388</v>
      </c>
      <c r="D305" s="1141"/>
      <c r="E305" s="1141"/>
      <c r="F305" s="207"/>
      <c r="G305" s="207"/>
      <c r="H305" s="207"/>
      <c r="I305" s="207"/>
      <c r="J305" s="208">
        <v>0.26</v>
      </c>
      <c r="K305" s="209">
        <v>1.25</v>
      </c>
      <c r="L305" s="208">
        <v>0.26</v>
      </c>
      <c r="M305" s="207"/>
      <c r="N305" s="210"/>
      <c r="Z305" s="193"/>
      <c r="AA305" s="200"/>
      <c r="AB305" s="200"/>
      <c r="AE305" s="109" t="s">
        <v>388</v>
      </c>
      <c r="AH305" s="200"/>
    </row>
    <row r="306" spans="1:34" s="108" customFormat="1" ht="12">
      <c r="A306" s="205"/>
      <c r="B306" s="206">
        <v>4</v>
      </c>
      <c r="C306" s="1141" t="s">
        <v>447</v>
      </c>
      <c r="D306" s="1141"/>
      <c r="E306" s="1141"/>
      <c r="F306" s="207"/>
      <c r="G306" s="207"/>
      <c r="H306" s="207"/>
      <c r="I306" s="207"/>
      <c r="J306" s="208">
        <v>10.8</v>
      </c>
      <c r="K306" s="207"/>
      <c r="L306" s="208">
        <v>8.64</v>
      </c>
      <c r="M306" s="207"/>
      <c r="N306" s="210"/>
      <c r="Z306" s="193"/>
      <c r="AA306" s="200"/>
      <c r="AB306" s="200"/>
      <c r="AE306" s="109" t="s">
        <v>447</v>
      </c>
      <c r="AH306" s="200"/>
    </row>
    <row r="307" spans="1:34" s="108" customFormat="1" ht="12">
      <c r="A307" s="205"/>
      <c r="B307" s="204"/>
      <c r="C307" s="1141" t="s">
        <v>448</v>
      </c>
      <c r="D307" s="1141"/>
      <c r="E307" s="1141"/>
      <c r="F307" s="207" t="s">
        <v>390</v>
      </c>
      <c r="G307" s="209">
        <v>3.76</v>
      </c>
      <c r="H307" s="209">
        <v>1.25</v>
      </c>
      <c r="I307" s="209">
        <v>3.76</v>
      </c>
      <c r="J307" s="204"/>
      <c r="K307" s="207"/>
      <c r="L307" s="204"/>
      <c r="M307" s="207"/>
      <c r="N307" s="210"/>
      <c r="Z307" s="193"/>
      <c r="AA307" s="200"/>
      <c r="AB307" s="200"/>
      <c r="AF307" s="109" t="s">
        <v>448</v>
      </c>
      <c r="AH307" s="200"/>
    </row>
    <row r="308" spans="1:34" s="108" customFormat="1" ht="12">
      <c r="A308" s="205"/>
      <c r="B308" s="204"/>
      <c r="C308" s="1141" t="s">
        <v>389</v>
      </c>
      <c r="D308" s="1141"/>
      <c r="E308" s="1141"/>
      <c r="F308" s="207" t="s">
        <v>390</v>
      </c>
      <c r="G308" s="209">
        <v>0.02</v>
      </c>
      <c r="H308" s="209">
        <v>1.25</v>
      </c>
      <c r="I308" s="209">
        <v>0.02</v>
      </c>
      <c r="J308" s="204"/>
      <c r="K308" s="207"/>
      <c r="L308" s="204"/>
      <c r="M308" s="207"/>
      <c r="N308" s="210"/>
      <c r="Z308" s="193"/>
      <c r="AA308" s="200"/>
      <c r="AB308" s="200"/>
      <c r="AF308" s="109" t="s">
        <v>389</v>
      </c>
      <c r="AH308" s="200"/>
    </row>
    <row r="309" spans="1:34" s="108" customFormat="1" ht="12" customHeight="1">
      <c r="A309" s="205"/>
      <c r="B309" s="204"/>
      <c r="C309" s="1150" t="s">
        <v>391</v>
      </c>
      <c r="D309" s="1150"/>
      <c r="E309" s="1150"/>
      <c r="F309" s="212"/>
      <c r="G309" s="212"/>
      <c r="H309" s="212"/>
      <c r="I309" s="212"/>
      <c r="J309" s="213">
        <v>47.95</v>
      </c>
      <c r="K309" s="212"/>
      <c r="L309" s="213">
        <v>45.79</v>
      </c>
      <c r="M309" s="212"/>
      <c r="N309" s="214"/>
      <c r="Z309" s="193"/>
      <c r="AA309" s="200"/>
      <c r="AB309" s="200"/>
      <c r="AG309" s="109" t="s">
        <v>391</v>
      </c>
      <c r="AH309" s="200"/>
    </row>
    <row r="310" spans="1:34" s="108" customFormat="1" ht="12">
      <c r="A310" s="205"/>
      <c r="B310" s="204"/>
      <c r="C310" s="1141" t="s">
        <v>392</v>
      </c>
      <c r="D310" s="1141"/>
      <c r="E310" s="1141"/>
      <c r="F310" s="207"/>
      <c r="G310" s="207"/>
      <c r="H310" s="207"/>
      <c r="I310" s="207"/>
      <c r="J310" s="204"/>
      <c r="K310" s="207"/>
      <c r="L310" s="208">
        <v>35.6</v>
      </c>
      <c r="M310" s="207"/>
      <c r="N310" s="210"/>
      <c r="Z310" s="193"/>
      <c r="AA310" s="200"/>
      <c r="AB310" s="200"/>
      <c r="AF310" s="109" t="s">
        <v>392</v>
      </c>
      <c r="AH310" s="200"/>
    </row>
    <row r="311" spans="1:34" s="108" customFormat="1" ht="22.5" customHeight="1">
      <c r="A311" s="205"/>
      <c r="B311" s="204" t="s">
        <v>885</v>
      </c>
      <c r="C311" s="1141" t="s">
        <v>886</v>
      </c>
      <c r="D311" s="1141"/>
      <c r="E311" s="1141"/>
      <c r="F311" s="207" t="s">
        <v>395</v>
      </c>
      <c r="G311" s="215">
        <v>97</v>
      </c>
      <c r="H311" s="207"/>
      <c r="I311" s="215">
        <v>97</v>
      </c>
      <c r="J311" s="204"/>
      <c r="K311" s="207"/>
      <c r="L311" s="208">
        <v>34.53</v>
      </c>
      <c r="M311" s="207"/>
      <c r="N311" s="210"/>
      <c r="Z311" s="193"/>
      <c r="AA311" s="200"/>
      <c r="AB311" s="200"/>
      <c r="AF311" s="109" t="s">
        <v>886</v>
      </c>
      <c r="AH311" s="200"/>
    </row>
    <row r="312" spans="1:34" s="108" customFormat="1" ht="22.5" customHeight="1">
      <c r="A312" s="205"/>
      <c r="B312" s="204" t="s">
        <v>887</v>
      </c>
      <c r="C312" s="1141" t="s">
        <v>888</v>
      </c>
      <c r="D312" s="1141"/>
      <c r="E312" s="1141"/>
      <c r="F312" s="207" t="s">
        <v>395</v>
      </c>
      <c r="G312" s="215">
        <v>51</v>
      </c>
      <c r="H312" s="207"/>
      <c r="I312" s="215">
        <v>51</v>
      </c>
      <c r="J312" s="204"/>
      <c r="K312" s="207"/>
      <c r="L312" s="208">
        <v>18.16</v>
      </c>
      <c r="M312" s="207"/>
      <c r="N312" s="210"/>
      <c r="Z312" s="193"/>
      <c r="AA312" s="200"/>
      <c r="AB312" s="200"/>
      <c r="AF312" s="109" t="s">
        <v>888</v>
      </c>
      <c r="AH312" s="200"/>
    </row>
    <row r="313" spans="1:34" s="108" customFormat="1" ht="12" customHeight="1">
      <c r="A313" s="216"/>
      <c r="B313" s="217"/>
      <c r="C313" s="1145" t="s">
        <v>398</v>
      </c>
      <c r="D313" s="1145"/>
      <c r="E313" s="1145"/>
      <c r="F313" s="196"/>
      <c r="G313" s="196"/>
      <c r="H313" s="196"/>
      <c r="I313" s="196"/>
      <c r="J313" s="198"/>
      <c r="K313" s="196"/>
      <c r="L313" s="218">
        <v>98.48</v>
      </c>
      <c r="M313" s="212"/>
      <c r="N313" s="199"/>
      <c r="Z313" s="193"/>
      <c r="AA313" s="200"/>
      <c r="AB313" s="200"/>
      <c r="AH313" s="200" t="s">
        <v>398</v>
      </c>
    </row>
    <row r="314" spans="1:34" s="108" customFormat="1" ht="56.25" customHeight="1">
      <c r="A314" s="194" t="s">
        <v>571</v>
      </c>
      <c r="B314" s="195" t="s">
        <v>3276</v>
      </c>
      <c r="C314" s="1145" t="s">
        <v>3277</v>
      </c>
      <c r="D314" s="1145"/>
      <c r="E314" s="1145"/>
      <c r="F314" s="196" t="s">
        <v>481</v>
      </c>
      <c r="G314" s="196"/>
      <c r="H314" s="196"/>
      <c r="I314" s="247">
        <v>0.25</v>
      </c>
      <c r="J314" s="198"/>
      <c r="K314" s="196"/>
      <c r="L314" s="198"/>
      <c r="M314" s="196"/>
      <c r="N314" s="199"/>
      <c r="Z314" s="193"/>
      <c r="AA314" s="200"/>
      <c r="AB314" s="200" t="s">
        <v>3277</v>
      </c>
      <c r="AH314" s="200"/>
    </row>
    <row r="315" spans="1:34" s="108" customFormat="1" ht="12" customHeight="1">
      <c r="A315" s="201"/>
      <c r="B315" s="202"/>
      <c r="C315" s="1141" t="s">
        <v>3278</v>
      </c>
      <c r="D315" s="1141"/>
      <c r="E315" s="1141"/>
      <c r="F315" s="1141"/>
      <c r="G315" s="1141"/>
      <c r="H315" s="1141"/>
      <c r="I315" s="1141"/>
      <c r="J315" s="1141"/>
      <c r="K315" s="1141"/>
      <c r="L315" s="1141"/>
      <c r="M315" s="1141"/>
      <c r="N315" s="1146"/>
      <c r="Z315" s="193"/>
      <c r="AA315" s="200"/>
      <c r="AB315" s="200"/>
      <c r="AC315" s="109" t="s">
        <v>3278</v>
      </c>
      <c r="AH315" s="200"/>
    </row>
    <row r="316" spans="1:34" s="108" customFormat="1" ht="33.75" customHeight="1">
      <c r="A316" s="203"/>
      <c r="B316" s="204" t="s">
        <v>385</v>
      </c>
      <c r="C316" s="1141" t="s">
        <v>386</v>
      </c>
      <c r="D316" s="1141"/>
      <c r="E316" s="1141"/>
      <c r="F316" s="1141"/>
      <c r="G316" s="1141"/>
      <c r="H316" s="1141"/>
      <c r="I316" s="1141"/>
      <c r="J316" s="1141"/>
      <c r="K316" s="1141"/>
      <c r="L316" s="1141"/>
      <c r="M316" s="1141"/>
      <c r="N316" s="1146"/>
      <c r="Z316" s="193"/>
      <c r="AA316" s="200"/>
      <c r="AB316" s="200"/>
      <c r="AD316" s="109" t="s">
        <v>386</v>
      </c>
      <c r="AH316" s="200"/>
    </row>
    <row r="317" spans="1:34" s="108" customFormat="1" ht="12">
      <c r="A317" s="205"/>
      <c r="B317" s="206">
        <v>1</v>
      </c>
      <c r="C317" s="1141" t="s">
        <v>446</v>
      </c>
      <c r="D317" s="1141"/>
      <c r="E317" s="1141"/>
      <c r="F317" s="207"/>
      <c r="G317" s="207"/>
      <c r="H317" s="207"/>
      <c r="I317" s="207"/>
      <c r="J317" s="208">
        <v>109.79</v>
      </c>
      <c r="K317" s="209">
        <v>1.25</v>
      </c>
      <c r="L317" s="208">
        <v>34.31</v>
      </c>
      <c r="M317" s="207"/>
      <c r="N317" s="210"/>
      <c r="Z317" s="193"/>
      <c r="AA317" s="200"/>
      <c r="AB317" s="200"/>
      <c r="AE317" s="109" t="s">
        <v>446</v>
      </c>
      <c r="AH317" s="200"/>
    </row>
    <row r="318" spans="1:34" s="108" customFormat="1" ht="12">
      <c r="A318" s="205"/>
      <c r="B318" s="206">
        <v>2</v>
      </c>
      <c r="C318" s="1141" t="s">
        <v>387</v>
      </c>
      <c r="D318" s="1141"/>
      <c r="E318" s="1141"/>
      <c r="F318" s="207"/>
      <c r="G318" s="207"/>
      <c r="H318" s="207"/>
      <c r="I318" s="207"/>
      <c r="J318" s="208">
        <v>19.920000000000002</v>
      </c>
      <c r="K318" s="209">
        <v>1.25</v>
      </c>
      <c r="L318" s="208">
        <v>6.23</v>
      </c>
      <c r="M318" s="207"/>
      <c r="N318" s="210"/>
      <c r="Z318" s="193"/>
      <c r="AA318" s="200"/>
      <c r="AB318" s="200"/>
      <c r="AE318" s="109" t="s">
        <v>387</v>
      </c>
      <c r="AH318" s="200"/>
    </row>
    <row r="319" spans="1:34" s="108" customFormat="1" ht="12">
      <c r="A319" s="205"/>
      <c r="B319" s="206">
        <v>3</v>
      </c>
      <c r="C319" s="1141" t="s">
        <v>388</v>
      </c>
      <c r="D319" s="1141"/>
      <c r="E319" s="1141"/>
      <c r="F319" s="207"/>
      <c r="G319" s="207"/>
      <c r="H319" s="207"/>
      <c r="I319" s="207"/>
      <c r="J319" s="208">
        <v>2.77</v>
      </c>
      <c r="K319" s="209">
        <v>1.25</v>
      </c>
      <c r="L319" s="208">
        <v>0.87</v>
      </c>
      <c r="M319" s="207"/>
      <c r="N319" s="210"/>
      <c r="Z319" s="193"/>
      <c r="AA319" s="200"/>
      <c r="AB319" s="200"/>
      <c r="AE319" s="109" t="s">
        <v>388</v>
      </c>
      <c r="AH319" s="200"/>
    </row>
    <row r="320" spans="1:34" s="108" customFormat="1" ht="12">
      <c r="A320" s="205"/>
      <c r="B320" s="206">
        <v>4</v>
      </c>
      <c r="C320" s="1141" t="s">
        <v>447</v>
      </c>
      <c r="D320" s="1141"/>
      <c r="E320" s="1141"/>
      <c r="F320" s="207"/>
      <c r="G320" s="207"/>
      <c r="H320" s="207"/>
      <c r="I320" s="207"/>
      <c r="J320" s="208">
        <v>46.85</v>
      </c>
      <c r="K320" s="207"/>
      <c r="L320" s="208">
        <v>11.71</v>
      </c>
      <c r="M320" s="207"/>
      <c r="N320" s="210"/>
      <c r="Z320" s="193"/>
      <c r="AA320" s="200"/>
      <c r="AB320" s="200"/>
      <c r="AE320" s="109" t="s">
        <v>447</v>
      </c>
      <c r="AH320" s="200"/>
    </row>
    <row r="321" spans="1:34" s="108" customFormat="1" ht="12">
      <c r="A321" s="205"/>
      <c r="B321" s="204"/>
      <c r="C321" s="1141" t="s">
        <v>448</v>
      </c>
      <c r="D321" s="1141"/>
      <c r="E321" s="1141"/>
      <c r="F321" s="207" t="s">
        <v>390</v>
      </c>
      <c r="G321" s="209">
        <v>11.68</v>
      </c>
      <c r="H321" s="209">
        <v>1.25</v>
      </c>
      <c r="I321" s="209">
        <v>3.65</v>
      </c>
      <c r="J321" s="204"/>
      <c r="K321" s="207"/>
      <c r="L321" s="204"/>
      <c r="M321" s="207"/>
      <c r="N321" s="210"/>
      <c r="Z321" s="193"/>
      <c r="AA321" s="200"/>
      <c r="AB321" s="200"/>
      <c r="AF321" s="109" t="s">
        <v>448</v>
      </c>
      <c r="AH321" s="200"/>
    </row>
    <row r="322" spans="1:34" s="108" customFormat="1" ht="12">
      <c r="A322" s="205"/>
      <c r="B322" s="204"/>
      <c r="C322" s="1141" t="s">
        <v>389</v>
      </c>
      <c r="D322" s="1141"/>
      <c r="E322" s="1141"/>
      <c r="F322" s="207" t="s">
        <v>390</v>
      </c>
      <c r="G322" s="209">
        <v>0.22</v>
      </c>
      <c r="H322" s="209">
        <v>1.25</v>
      </c>
      <c r="I322" s="252">
        <v>6.8750000000000006E-2</v>
      </c>
      <c r="J322" s="204"/>
      <c r="K322" s="207"/>
      <c r="L322" s="204"/>
      <c r="M322" s="207"/>
      <c r="N322" s="210"/>
      <c r="Z322" s="193"/>
      <c r="AA322" s="200"/>
      <c r="AB322" s="200"/>
      <c r="AF322" s="109" t="s">
        <v>389</v>
      </c>
      <c r="AH322" s="200"/>
    </row>
    <row r="323" spans="1:34" s="108" customFormat="1" ht="12" customHeight="1">
      <c r="A323" s="205"/>
      <c r="B323" s="204"/>
      <c r="C323" s="1150" t="s">
        <v>391</v>
      </c>
      <c r="D323" s="1150"/>
      <c r="E323" s="1150"/>
      <c r="F323" s="212"/>
      <c r="G323" s="212"/>
      <c r="H323" s="212"/>
      <c r="I323" s="212"/>
      <c r="J323" s="213">
        <v>176.56</v>
      </c>
      <c r="K323" s="212"/>
      <c r="L323" s="213">
        <v>52.25</v>
      </c>
      <c r="M323" s="212"/>
      <c r="N323" s="214"/>
      <c r="Z323" s="193"/>
      <c r="AA323" s="200"/>
      <c r="AB323" s="200"/>
      <c r="AG323" s="109" t="s">
        <v>391</v>
      </c>
      <c r="AH323" s="200"/>
    </row>
    <row r="324" spans="1:34" s="108" customFormat="1" ht="12">
      <c r="A324" s="205"/>
      <c r="B324" s="204"/>
      <c r="C324" s="1141" t="s">
        <v>392</v>
      </c>
      <c r="D324" s="1141"/>
      <c r="E324" s="1141"/>
      <c r="F324" s="207"/>
      <c r="G324" s="207"/>
      <c r="H324" s="207"/>
      <c r="I324" s="207"/>
      <c r="J324" s="204"/>
      <c r="K324" s="207"/>
      <c r="L324" s="208">
        <v>35.18</v>
      </c>
      <c r="M324" s="207"/>
      <c r="N324" s="210"/>
      <c r="Z324" s="193"/>
      <c r="AA324" s="200"/>
      <c r="AB324" s="200"/>
      <c r="AF324" s="109" t="s">
        <v>392</v>
      </c>
      <c r="AH324" s="200"/>
    </row>
    <row r="325" spans="1:34" s="108" customFormat="1" ht="22.5" customHeight="1">
      <c r="A325" s="205"/>
      <c r="B325" s="204" t="s">
        <v>885</v>
      </c>
      <c r="C325" s="1141" t="s">
        <v>886</v>
      </c>
      <c r="D325" s="1141"/>
      <c r="E325" s="1141"/>
      <c r="F325" s="207" t="s">
        <v>395</v>
      </c>
      <c r="G325" s="215">
        <v>97</v>
      </c>
      <c r="H325" s="207"/>
      <c r="I325" s="215">
        <v>97</v>
      </c>
      <c r="J325" s="204"/>
      <c r="K325" s="207"/>
      <c r="L325" s="208">
        <v>34.119999999999997</v>
      </c>
      <c r="M325" s="207"/>
      <c r="N325" s="210"/>
      <c r="Z325" s="193"/>
      <c r="AA325" s="200"/>
      <c r="AB325" s="200"/>
      <c r="AF325" s="109" t="s">
        <v>886</v>
      </c>
      <c r="AH325" s="200"/>
    </row>
    <row r="326" spans="1:34" s="108" customFormat="1" ht="22.5" customHeight="1">
      <c r="A326" s="205"/>
      <c r="B326" s="204" t="s">
        <v>887</v>
      </c>
      <c r="C326" s="1141" t="s">
        <v>888</v>
      </c>
      <c r="D326" s="1141"/>
      <c r="E326" s="1141"/>
      <c r="F326" s="207" t="s">
        <v>395</v>
      </c>
      <c r="G326" s="215">
        <v>51</v>
      </c>
      <c r="H326" s="207"/>
      <c r="I326" s="215">
        <v>51</v>
      </c>
      <c r="J326" s="204"/>
      <c r="K326" s="207"/>
      <c r="L326" s="208">
        <v>17.940000000000001</v>
      </c>
      <c r="M326" s="207"/>
      <c r="N326" s="210"/>
      <c r="Z326" s="193"/>
      <c r="AA326" s="200"/>
      <c r="AB326" s="200"/>
      <c r="AF326" s="109" t="s">
        <v>888</v>
      </c>
      <c r="AH326" s="200"/>
    </row>
    <row r="327" spans="1:34" s="108" customFormat="1" ht="12" customHeight="1">
      <c r="A327" s="216"/>
      <c r="B327" s="217"/>
      <c r="C327" s="1145" t="s">
        <v>398</v>
      </c>
      <c r="D327" s="1145"/>
      <c r="E327" s="1145"/>
      <c r="F327" s="196"/>
      <c r="G327" s="196"/>
      <c r="H327" s="196"/>
      <c r="I327" s="196"/>
      <c r="J327" s="198"/>
      <c r="K327" s="196"/>
      <c r="L327" s="218">
        <v>104.31</v>
      </c>
      <c r="M327" s="212"/>
      <c r="N327" s="199"/>
      <c r="Z327" s="193"/>
      <c r="AA327" s="200"/>
      <c r="AB327" s="200"/>
      <c r="AH327" s="200" t="s">
        <v>398</v>
      </c>
    </row>
    <row r="328" spans="1:34" s="108" customFormat="1" ht="56.25" customHeight="1">
      <c r="A328" s="194" t="s">
        <v>572</v>
      </c>
      <c r="B328" s="195" t="s">
        <v>2021</v>
      </c>
      <c r="C328" s="1145" t="s">
        <v>2022</v>
      </c>
      <c r="D328" s="1145"/>
      <c r="E328" s="1145"/>
      <c r="F328" s="196" t="s">
        <v>481</v>
      </c>
      <c r="G328" s="196"/>
      <c r="H328" s="196"/>
      <c r="I328" s="247">
        <v>1.75</v>
      </c>
      <c r="J328" s="198"/>
      <c r="K328" s="196"/>
      <c r="L328" s="198"/>
      <c r="M328" s="196"/>
      <c r="N328" s="199"/>
      <c r="Z328" s="193"/>
      <c r="AA328" s="200"/>
      <c r="AB328" s="200" t="s">
        <v>2022</v>
      </c>
      <c r="AH328" s="200"/>
    </row>
    <row r="329" spans="1:34" s="108" customFormat="1" ht="12" customHeight="1">
      <c r="A329" s="201"/>
      <c r="B329" s="202"/>
      <c r="C329" s="1141" t="s">
        <v>3279</v>
      </c>
      <c r="D329" s="1141"/>
      <c r="E329" s="1141"/>
      <c r="F329" s="1141"/>
      <c r="G329" s="1141"/>
      <c r="H329" s="1141"/>
      <c r="I329" s="1141"/>
      <c r="J329" s="1141"/>
      <c r="K329" s="1141"/>
      <c r="L329" s="1141"/>
      <c r="M329" s="1141"/>
      <c r="N329" s="1146"/>
      <c r="Z329" s="193"/>
      <c r="AA329" s="200"/>
      <c r="AB329" s="200"/>
      <c r="AC329" s="109" t="s">
        <v>3279</v>
      </c>
      <c r="AH329" s="200"/>
    </row>
    <row r="330" spans="1:34" s="108" customFormat="1" ht="33.75" customHeight="1">
      <c r="A330" s="203"/>
      <c r="B330" s="204" t="s">
        <v>385</v>
      </c>
      <c r="C330" s="1141" t="s">
        <v>386</v>
      </c>
      <c r="D330" s="1141"/>
      <c r="E330" s="1141"/>
      <c r="F330" s="1141"/>
      <c r="G330" s="1141"/>
      <c r="H330" s="1141"/>
      <c r="I330" s="1141"/>
      <c r="J330" s="1141"/>
      <c r="K330" s="1141"/>
      <c r="L330" s="1141"/>
      <c r="M330" s="1141"/>
      <c r="N330" s="1146"/>
      <c r="Z330" s="193"/>
      <c r="AA330" s="200"/>
      <c r="AB330" s="200"/>
      <c r="AD330" s="109" t="s">
        <v>386</v>
      </c>
      <c r="AH330" s="200"/>
    </row>
    <row r="331" spans="1:34" s="108" customFormat="1" ht="12">
      <c r="A331" s="205"/>
      <c r="B331" s="206">
        <v>1</v>
      </c>
      <c r="C331" s="1141" t="s">
        <v>446</v>
      </c>
      <c r="D331" s="1141"/>
      <c r="E331" s="1141"/>
      <c r="F331" s="207"/>
      <c r="G331" s="207"/>
      <c r="H331" s="207"/>
      <c r="I331" s="207"/>
      <c r="J331" s="208">
        <v>59.13</v>
      </c>
      <c r="K331" s="209">
        <v>1.25</v>
      </c>
      <c r="L331" s="208">
        <v>129.35</v>
      </c>
      <c r="M331" s="207"/>
      <c r="N331" s="210"/>
      <c r="Z331" s="193"/>
      <c r="AA331" s="200"/>
      <c r="AB331" s="200"/>
      <c r="AE331" s="109" t="s">
        <v>446</v>
      </c>
      <c r="AH331" s="200"/>
    </row>
    <row r="332" spans="1:34" s="108" customFormat="1" ht="12">
      <c r="A332" s="205"/>
      <c r="B332" s="206">
        <v>2</v>
      </c>
      <c r="C332" s="1141" t="s">
        <v>387</v>
      </c>
      <c r="D332" s="1141"/>
      <c r="E332" s="1141"/>
      <c r="F332" s="207"/>
      <c r="G332" s="207"/>
      <c r="H332" s="207"/>
      <c r="I332" s="207"/>
      <c r="J332" s="208">
        <v>5.43</v>
      </c>
      <c r="K332" s="209">
        <v>1.25</v>
      </c>
      <c r="L332" s="208">
        <v>11.88</v>
      </c>
      <c r="M332" s="207"/>
      <c r="N332" s="210"/>
      <c r="Z332" s="193"/>
      <c r="AA332" s="200"/>
      <c r="AB332" s="200"/>
      <c r="AE332" s="109" t="s">
        <v>387</v>
      </c>
      <c r="AH332" s="200"/>
    </row>
    <row r="333" spans="1:34" s="108" customFormat="1" ht="12">
      <c r="A333" s="205"/>
      <c r="B333" s="206">
        <v>3</v>
      </c>
      <c r="C333" s="1141" t="s">
        <v>388</v>
      </c>
      <c r="D333" s="1141"/>
      <c r="E333" s="1141"/>
      <c r="F333" s="207"/>
      <c r="G333" s="207"/>
      <c r="H333" s="207"/>
      <c r="I333" s="207"/>
      <c r="J333" s="208">
        <v>0.76</v>
      </c>
      <c r="K333" s="209">
        <v>1.25</v>
      </c>
      <c r="L333" s="208">
        <v>1.66</v>
      </c>
      <c r="M333" s="207"/>
      <c r="N333" s="210"/>
      <c r="Z333" s="193"/>
      <c r="AA333" s="200"/>
      <c r="AB333" s="200"/>
      <c r="AE333" s="109" t="s">
        <v>388</v>
      </c>
      <c r="AH333" s="200"/>
    </row>
    <row r="334" spans="1:34" s="108" customFormat="1" ht="12">
      <c r="A334" s="205"/>
      <c r="B334" s="206">
        <v>4</v>
      </c>
      <c r="C334" s="1141" t="s">
        <v>447</v>
      </c>
      <c r="D334" s="1141"/>
      <c r="E334" s="1141"/>
      <c r="F334" s="207"/>
      <c r="G334" s="207"/>
      <c r="H334" s="207"/>
      <c r="I334" s="207"/>
      <c r="J334" s="208">
        <v>22.69</v>
      </c>
      <c r="K334" s="207"/>
      <c r="L334" s="208">
        <v>39.71</v>
      </c>
      <c r="M334" s="207"/>
      <c r="N334" s="210"/>
      <c r="Z334" s="193"/>
      <c r="AA334" s="200"/>
      <c r="AB334" s="200"/>
      <c r="AE334" s="109" t="s">
        <v>447</v>
      </c>
      <c r="AH334" s="200"/>
    </row>
    <row r="335" spans="1:34" s="108" customFormat="1" ht="12">
      <c r="A335" s="205"/>
      <c r="B335" s="204"/>
      <c r="C335" s="1141" t="s">
        <v>448</v>
      </c>
      <c r="D335" s="1141"/>
      <c r="E335" s="1141"/>
      <c r="F335" s="207" t="s">
        <v>390</v>
      </c>
      <c r="G335" s="209">
        <v>6.29</v>
      </c>
      <c r="H335" s="209">
        <v>1.25</v>
      </c>
      <c r="I335" s="249">
        <v>13.759375</v>
      </c>
      <c r="J335" s="204"/>
      <c r="K335" s="207"/>
      <c r="L335" s="204"/>
      <c r="M335" s="207"/>
      <c r="N335" s="210"/>
      <c r="Z335" s="193"/>
      <c r="AA335" s="200"/>
      <c r="AB335" s="200"/>
      <c r="AF335" s="109" t="s">
        <v>448</v>
      </c>
      <c r="AH335" s="200"/>
    </row>
    <row r="336" spans="1:34" s="108" customFormat="1" ht="12">
      <c r="A336" s="205"/>
      <c r="B336" s="204"/>
      <c r="C336" s="1141" t="s">
        <v>389</v>
      </c>
      <c r="D336" s="1141"/>
      <c r="E336" s="1141"/>
      <c r="F336" s="207" t="s">
        <v>390</v>
      </c>
      <c r="G336" s="209">
        <v>0.06</v>
      </c>
      <c r="H336" s="209">
        <v>1.25</v>
      </c>
      <c r="I336" s="252">
        <v>0.13125000000000001</v>
      </c>
      <c r="J336" s="204"/>
      <c r="K336" s="207"/>
      <c r="L336" s="204"/>
      <c r="M336" s="207"/>
      <c r="N336" s="210"/>
      <c r="Z336" s="193"/>
      <c r="AA336" s="200"/>
      <c r="AB336" s="200"/>
      <c r="AF336" s="109" t="s">
        <v>389</v>
      </c>
      <c r="AH336" s="200"/>
    </row>
    <row r="337" spans="1:34" s="108" customFormat="1" ht="12" customHeight="1">
      <c r="A337" s="205"/>
      <c r="B337" s="204"/>
      <c r="C337" s="1150" t="s">
        <v>391</v>
      </c>
      <c r="D337" s="1150"/>
      <c r="E337" s="1150"/>
      <c r="F337" s="212"/>
      <c r="G337" s="212"/>
      <c r="H337" s="212"/>
      <c r="I337" s="212"/>
      <c r="J337" s="213">
        <v>87.25</v>
      </c>
      <c r="K337" s="212"/>
      <c r="L337" s="213">
        <v>180.94</v>
      </c>
      <c r="M337" s="212"/>
      <c r="N337" s="214"/>
      <c r="Z337" s="193"/>
      <c r="AA337" s="200"/>
      <c r="AB337" s="200"/>
      <c r="AG337" s="109" t="s">
        <v>391</v>
      </c>
      <c r="AH337" s="200"/>
    </row>
    <row r="338" spans="1:34" s="108" customFormat="1" ht="12">
      <c r="A338" s="205"/>
      <c r="B338" s="204"/>
      <c r="C338" s="1141" t="s">
        <v>392</v>
      </c>
      <c r="D338" s="1141"/>
      <c r="E338" s="1141"/>
      <c r="F338" s="207"/>
      <c r="G338" s="207"/>
      <c r="H338" s="207"/>
      <c r="I338" s="207"/>
      <c r="J338" s="204"/>
      <c r="K338" s="207"/>
      <c r="L338" s="208">
        <v>131.01</v>
      </c>
      <c r="M338" s="207"/>
      <c r="N338" s="210"/>
      <c r="Z338" s="193"/>
      <c r="AA338" s="200"/>
      <c r="AB338" s="200"/>
      <c r="AF338" s="109" t="s">
        <v>392</v>
      </c>
      <c r="AH338" s="200"/>
    </row>
    <row r="339" spans="1:34" s="108" customFormat="1" ht="22.5" customHeight="1">
      <c r="A339" s="205"/>
      <c r="B339" s="204" t="s">
        <v>885</v>
      </c>
      <c r="C339" s="1141" t="s">
        <v>886</v>
      </c>
      <c r="D339" s="1141"/>
      <c r="E339" s="1141"/>
      <c r="F339" s="207" t="s">
        <v>395</v>
      </c>
      <c r="G339" s="215">
        <v>97</v>
      </c>
      <c r="H339" s="207"/>
      <c r="I339" s="215">
        <v>97</v>
      </c>
      <c r="J339" s="204"/>
      <c r="K339" s="207"/>
      <c r="L339" s="208">
        <v>127.08</v>
      </c>
      <c r="M339" s="207"/>
      <c r="N339" s="210"/>
      <c r="Z339" s="193"/>
      <c r="AA339" s="200"/>
      <c r="AB339" s="200"/>
      <c r="AF339" s="109" t="s">
        <v>886</v>
      </c>
      <c r="AH339" s="200"/>
    </row>
    <row r="340" spans="1:34" s="108" customFormat="1" ht="22.5" customHeight="1">
      <c r="A340" s="205"/>
      <c r="B340" s="204" t="s">
        <v>887</v>
      </c>
      <c r="C340" s="1141" t="s">
        <v>888</v>
      </c>
      <c r="D340" s="1141"/>
      <c r="E340" s="1141"/>
      <c r="F340" s="207" t="s">
        <v>395</v>
      </c>
      <c r="G340" s="215">
        <v>51</v>
      </c>
      <c r="H340" s="207"/>
      <c r="I340" s="215">
        <v>51</v>
      </c>
      <c r="J340" s="204"/>
      <c r="K340" s="207"/>
      <c r="L340" s="208">
        <v>66.819999999999993</v>
      </c>
      <c r="M340" s="207"/>
      <c r="N340" s="210"/>
      <c r="Z340" s="193"/>
      <c r="AA340" s="200"/>
      <c r="AB340" s="200"/>
      <c r="AF340" s="109" t="s">
        <v>888</v>
      </c>
      <c r="AH340" s="200"/>
    </row>
    <row r="341" spans="1:34" s="108" customFormat="1" ht="12" customHeight="1">
      <c r="A341" s="216"/>
      <c r="B341" s="217"/>
      <c r="C341" s="1145" t="s">
        <v>398</v>
      </c>
      <c r="D341" s="1145"/>
      <c r="E341" s="1145"/>
      <c r="F341" s="196"/>
      <c r="G341" s="196"/>
      <c r="H341" s="196"/>
      <c r="I341" s="196"/>
      <c r="J341" s="198"/>
      <c r="K341" s="196"/>
      <c r="L341" s="218">
        <v>374.84</v>
      </c>
      <c r="M341" s="212"/>
      <c r="N341" s="199"/>
      <c r="Z341" s="193"/>
      <c r="AA341" s="200"/>
      <c r="AB341" s="200"/>
      <c r="AH341" s="200" t="s">
        <v>398</v>
      </c>
    </row>
    <row r="342" spans="1:34" s="108" customFormat="1" ht="56.25" customHeight="1">
      <c r="A342" s="194" t="s">
        <v>580</v>
      </c>
      <c r="B342" s="195" t="s">
        <v>2024</v>
      </c>
      <c r="C342" s="1145" t="s">
        <v>2025</v>
      </c>
      <c r="D342" s="1145"/>
      <c r="E342" s="1145"/>
      <c r="F342" s="196" t="s">
        <v>481</v>
      </c>
      <c r="G342" s="196"/>
      <c r="H342" s="196"/>
      <c r="I342" s="247">
        <v>0.16</v>
      </c>
      <c r="J342" s="198"/>
      <c r="K342" s="196"/>
      <c r="L342" s="198"/>
      <c r="M342" s="196"/>
      <c r="N342" s="199"/>
      <c r="Z342" s="193"/>
      <c r="AA342" s="200"/>
      <c r="AB342" s="200" t="s">
        <v>2025</v>
      </c>
      <c r="AH342" s="200"/>
    </row>
    <row r="343" spans="1:34" s="108" customFormat="1" ht="12" customHeight="1">
      <c r="A343" s="201"/>
      <c r="B343" s="202"/>
      <c r="C343" s="1141" t="s">
        <v>3280</v>
      </c>
      <c r="D343" s="1141"/>
      <c r="E343" s="1141"/>
      <c r="F343" s="1141"/>
      <c r="G343" s="1141"/>
      <c r="H343" s="1141"/>
      <c r="I343" s="1141"/>
      <c r="J343" s="1141"/>
      <c r="K343" s="1141"/>
      <c r="L343" s="1141"/>
      <c r="M343" s="1141"/>
      <c r="N343" s="1146"/>
      <c r="Z343" s="193"/>
      <c r="AA343" s="200"/>
      <c r="AB343" s="200"/>
      <c r="AC343" s="109" t="s">
        <v>3280</v>
      </c>
      <c r="AH343" s="200"/>
    </row>
    <row r="344" spans="1:34" s="108" customFormat="1" ht="33.75" customHeight="1">
      <c r="A344" s="203"/>
      <c r="B344" s="204" t="s">
        <v>385</v>
      </c>
      <c r="C344" s="1141" t="s">
        <v>386</v>
      </c>
      <c r="D344" s="1141"/>
      <c r="E344" s="1141"/>
      <c r="F344" s="1141"/>
      <c r="G344" s="1141"/>
      <c r="H344" s="1141"/>
      <c r="I344" s="1141"/>
      <c r="J344" s="1141"/>
      <c r="K344" s="1141"/>
      <c r="L344" s="1141"/>
      <c r="M344" s="1141"/>
      <c r="N344" s="1146"/>
      <c r="Z344" s="193"/>
      <c r="AA344" s="200"/>
      <c r="AB344" s="200"/>
      <c r="AD344" s="109" t="s">
        <v>386</v>
      </c>
      <c r="AH344" s="200"/>
    </row>
    <row r="345" spans="1:34" s="108" customFormat="1" ht="12">
      <c r="A345" s="205"/>
      <c r="B345" s="206">
        <v>1</v>
      </c>
      <c r="C345" s="1141" t="s">
        <v>446</v>
      </c>
      <c r="D345" s="1141"/>
      <c r="E345" s="1141"/>
      <c r="F345" s="207"/>
      <c r="G345" s="207"/>
      <c r="H345" s="207"/>
      <c r="I345" s="207"/>
      <c r="J345" s="208">
        <v>84.22</v>
      </c>
      <c r="K345" s="209">
        <v>1.25</v>
      </c>
      <c r="L345" s="208">
        <v>16.84</v>
      </c>
      <c r="M345" s="207"/>
      <c r="N345" s="210"/>
      <c r="Z345" s="193"/>
      <c r="AA345" s="200"/>
      <c r="AB345" s="200"/>
      <c r="AE345" s="109" t="s">
        <v>446</v>
      </c>
      <c r="AH345" s="200"/>
    </row>
    <row r="346" spans="1:34" s="108" customFormat="1" ht="12">
      <c r="A346" s="205"/>
      <c r="B346" s="206">
        <v>2</v>
      </c>
      <c r="C346" s="1141" t="s">
        <v>387</v>
      </c>
      <c r="D346" s="1141"/>
      <c r="E346" s="1141"/>
      <c r="F346" s="207"/>
      <c r="G346" s="207"/>
      <c r="H346" s="207"/>
      <c r="I346" s="207"/>
      <c r="J346" s="208">
        <v>10.86</v>
      </c>
      <c r="K346" s="209">
        <v>1.25</v>
      </c>
      <c r="L346" s="208">
        <v>2.17</v>
      </c>
      <c r="M346" s="207"/>
      <c r="N346" s="210"/>
      <c r="Z346" s="193"/>
      <c r="AA346" s="200"/>
      <c r="AB346" s="200"/>
      <c r="AE346" s="109" t="s">
        <v>387</v>
      </c>
      <c r="AH346" s="200"/>
    </row>
    <row r="347" spans="1:34" s="108" customFormat="1" ht="12">
      <c r="A347" s="205"/>
      <c r="B347" s="206">
        <v>3</v>
      </c>
      <c r="C347" s="1141" t="s">
        <v>388</v>
      </c>
      <c r="D347" s="1141"/>
      <c r="E347" s="1141"/>
      <c r="F347" s="207"/>
      <c r="G347" s="207"/>
      <c r="H347" s="207"/>
      <c r="I347" s="207"/>
      <c r="J347" s="208">
        <v>1.51</v>
      </c>
      <c r="K347" s="209">
        <v>1.25</v>
      </c>
      <c r="L347" s="208">
        <v>0.3</v>
      </c>
      <c r="M347" s="207"/>
      <c r="N347" s="210"/>
      <c r="Z347" s="193"/>
      <c r="AA347" s="200"/>
      <c r="AB347" s="200"/>
      <c r="AE347" s="109" t="s">
        <v>388</v>
      </c>
      <c r="AH347" s="200"/>
    </row>
    <row r="348" spans="1:34" s="108" customFormat="1" ht="12">
      <c r="A348" s="205"/>
      <c r="B348" s="206">
        <v>4</v>
      </c>
      <c r="C348" s="1141" t="s">
        <v>447</v>
      </c>
      <c r="D348" s="1141"/>
      <c r="E348" s="1141"/>
      <c r="F348" s="207"/>
      <c r="G348" s="207"/>
      <c r="H348" s="207"/>
      <c r="I348" s="207"/>
      <c r="J348" s="208">
        <v>36.43</v>
      </c>
      <c r="K348" s="207"/>
      <c r="L348" s="208">
        <v>5.83</v>
      </c>
      <c r="M348" s="207"/>
      <c r="N348" s="210"/>
      <c r="Z348" s="193"/>
      <c r="AA348" s="200"/>
      <c r="AB348" s="200"/>
      <c r="AE348" s="109" t="s">
        <v>447</v>
      </c>
      <c r="AH348" s="200"/>
    </row>
    <row r="349" spans="1:34" s="108" customFormat="1" ht="12">
      <c r="A349" s="205"/>
      <c r="B349" s="204"/>
      <c r="C349" s="1141" t="s">
        <v>448</v>
      </c>
      <c r="D349" s="1141"/>
      <c r="E349" s="1141"/>
      <c r="F349" s="207" t="s">
        <v>390</v>
      </c>
      <c r="G349" s="209">
        <v>8.9600000000000009</v>
      </c>
      <c r="H349" s="209">
        <v>1.25</v>
      </c>
      <c r="I349" s="254">
        <v>1.792</v>
      </c>
      <c r="J349" s="204"/>
      <c r="K349" s="207"/>
      <c r="L349" s="204"/>
      <c r="M349" s="207"/>
      <c r="N349" s="210"/>
      <c r="Z349" s="193"/>
      <c r="AA349" s="200"/>
      <c r="AB349" s="200"/>
      <c r="AF349" s="109" t="s">
        <v>448</v>
      </c>
      <c r="AH349" s="200"/>
    </row>
    <row r="350" spans="1:34" s="108" customFormat="1" ht="12">
      <c r="A350" s="205"/>
      <c r="B350" s="204"/>
      <c r="C350" s="1141" t="s">
        <v>389</v>
      </c>
      <c r="D350" s="1141"/>
      <c r="E350" s="1141"/>
      <c r="F350" s="207" t="s">
        <v>390</v>
      </c>
      <c r="G350" s="209">
        <v>0.12</v>
      </c>
      <c r="H350" s="209">
        <v>1.25</v>
      </c>
      <c r="I350" s="254">
        <v>2.4E-2</v>
      </c>
      <c r="J350" s="204"/>
      <c r="K350" s="207"/>
      <c r="L350" s="204"/>
      <c r="M350" s="207"/>
      <c r="N350" s="210"/>
      <c r="Z350" s="193"/>
      <c r="AA350" s="200"/>
      <c r="AB350" s="200"/>
      <c r="AF350" s="109" t="s">
        <v>389</v>
      </c>
      <c r="AH350" s="200"/>
    </row>
    <row r="351" spans="1:34" s="108" customFormat="1" ht="12" customHeight="1">
      <c r="A351" s="205"/>
      <c r="B351" s="204"/>
      <c r="C351" s="1150" t="s">
        <v>391</v>
      </c>
      <c r="D351" s="1150"/>
      <c r="E351" s="1150"/>
      <c r="F351" s="212"/>
      <c r="G351" s="212"/>
      <c r="H351" s="212"/>
      <c r="I351" s="212"/>
      <c r="J351" s="213">
        <v>131.51</v>
      </c>
      <c r="K351" s="212"/>
      <c r="L351" s="213">
        <v>24.84</v>
      </c>
      <c r="M351" s="212"/>
      <c r="N351" s="214"/>
      <c r="Z351" s="193"/>
      <c r="AA351" s="200"/>
      <c r="AB351" s="200"/>
      <c r="AG351" s="109" t="s">
        <v>391</v>
      </c>
      <c r="AH351" s="200"/>
    </row>
    <row r="352" spans="1:34" s="108" customFormat="1" ht="12">
      <c r="A352" s="205"/>
      <c r="B352" s="204"/>
      <c r="C352" s="1141" t="s">
        <v>392</v>
      </c>
      <c r="D352" s="1141"/>
      <c r="E352" s="1141"/>
      <c r="F352" s="207"/>
      <c r="G352" s="207"/>
      <c r="H352" s="207"/>
      <c r="I352" s="207"/>
      <c r="J352" s="204"/>
      <c r="K352" s="207"/>
      <c r="L352" s="208">
        <v>17.14</v>
      </c>
      <c r="M352" s="207"/>
      <c r="N352" s="210"/>
      <c r="Z352" s="193"/>
      <c r="AA352" s="200"/>
      <c r="AB352" s="200"/>
      <c r="AF352" s="109" t="s">
        <v>392</v>
      </c>
      <c r="AH352" s="200"/>
    </row>
    <row r="353" spans="1:35" s="108" customFormat="1" ht="22.5" customHeight="1">
      <c r="A353" s="205"/>
      <c r="B353" s="204" t="s">
        <v>885</v>
      </c>
      <c r="C353" s="1141" t="s">
        <v>886</v>
      </c>
      <c r="D353" s="1141"/>
      <c r="E353" s="1141"/>
      <c r="F353" s="207" t="s">
        <v>395</v>
      </c>
      <c r="G353" s="215">
        <v>97</v>
      </c>
      <c r="H353" s="207"/>
      <c r="I353" s="215">
        <v>97</v>
      </c>
      <c r="J353" s="204"/>
      <c r="K353" s="207"/>
      <c r="L353" s="208">
        <v>16.63</v>
      </c>
      <c r="M353" s="207"/>
      <c r="N353" s="210"/>
      <c r="Z353" s="193"/>
      <c r="AA353" s="200"/>
      <c r="AB353" s="200"/>
      <c r="AF353" s="109" t="s">
        <v>886</v>
      </c>
      <c r="AH353" s="200"/>
    </row>
    <row r="354" spans="1:35" s="108" customFormat="1" ht="22.5" customHeight="1">
      <c r="A354" s="205"/>
      <c r="B354" s="204" t="s">
        <v>887</v>
      </c>
      <c r="C354" s="1141" t="s">
        <v>888</v>
      </c>
      <c r="D354" s="1141"/>
      <c r="E354" s="1141"/>
      <c r="F354" s="207" t="s">
        <v>395</v>
      </c>
      <c r="G354" s="215">
        <v>51</v>
      </c>
      <c r="H354" s="207"/>
      <c r="I354" s="215">
        <v>51</v>
      </c>
      <c r="J354" s="204"/>
      <c r="K354" s="207"/>
      <c r="L354" s="208">
        <v>8.74</v>
      </c>
      <c r="M354" s="207"/>
      <c r="N354" s="210"/>
      <c r="Z354" s="193"/>
      <c r="AA354" s="200"/>
      <c r="AB354" s="200"/>
      <c r="AF354" s="109" t="s">
        <v>888</v>
      </c>
      <c r="AH354" s="200"/>
    </row>
    <row r="355" spans="1:35" s="108" customFormat="1" ht="12" customHeight="1">
      <c r="A355" s="216"/>
      <c r="B355" s="217"/>
      <c r="C355" s="1145" t="s">
        <v>398</v>
      </c>
      <c r="D355" s="1145"/>
      <c r="E355" s="1145"/>
      <c r="F355" s="196"/>
      <c r="G355" s="196"/>
      <c r="H355" s="196"/>
      <c r="I355" s="196"/>
      <c r="J355" s="198"/>
      <c r="K355" s="196"/>
      <c r="L355" s="218">
        <v>50.21</v>
      </c>
      <c r="M355" s="212"/>
      <c r="N355" s="199"/>
      <c r="Z355" s="193"/>
      <c r="AA355" s="200"/>
      <c r="AB355" s="200"/>
      <c r="AH355" s="200" t="s">
        <v>398</v>
      </c>
    </row>
    <row r="356" spans="1:35" s="108" customFormat="1" ht="22.5" customHeight="1">
      <c r="A356" s="194" t="s">
        <v>586</v>
      </c>
      <c r="B356" s="195" t="s">
        <v>3281</v>
      </c>
      <c r="C356" s="1145" t="s">
        <v>3282</v>
      </c>
      <c r="D356" s="1145"/>
      <c r="E356" s="1145"/>
      <c r="F356" s="196" t="s">
        <v>659</v>
      </c>
      <c r="G356" s="196"/>
      <c r="H356" s="196"/>
      <c r="I356" s="197">
        <v>2.5499999999999998E-2</v>
      </c>
      <c r="J356" s="222">
        <v>45607.75</v>
      </c>
      <c r="K356" s="196"/>
      <c r="L356" s="222">
        <v>1163</v>
      </c>
      <c r="M356" s="196"/>
      <c r="N356" s="199"/>
      <c r="Z356" s="193"/>
      <c r="AA356" s="200"/>
      <c r="AB356" s="200" t="s">
        <v>3282</v>
      </c>
      <c r="AH356" s="200"/>
    </row>
    <row r="357" spans="1:35" s="108" customFormat="1" ht="12" customHeight="1">
      <c r="A357" s="216"/>
      <c r="B357" s="217"/>
      <c r="C357" s="1141" t="s">
        <v>1929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200"/>
      <c r="AH357" s="200"/>
      <c r="AI357" s="109" t="s">
        <v>1929</v>
      </c>
    </row>
    <row r="358" spans="1:35" s="108" customFormat="1" ht="12" customHeight="1">
      <c r="A358" s="201"/>
      <c r="B358" s="202"/>
      <c r="C358" s="1141" t="s">
        <v>3283</v>
      </c>
      <c r="D358" s="1141"/>
      <c r="E358" s="1141"/>
      <c r="F358" s="1141"/>
      <c r="G358" s="1141"/>
      <c r="H358" s="1141"/>
      <c r="I358" s="1141"/>
      <c r="J358" s="1141"/>
      <c r="K358" s="1141"/>
      <c r="L358" s="1141"/>
      <c r="M358" s="1141"/>
      <c r="N358" s="1146"/>
      <c r="Z358" s="193"/>
      <c r="AA358" s="200"/>
      <c r="AB358" s="200"/>
      <c r="AC358" s="109" t="s">
        <v>3283</v>
      </c>
      <c r="AH358" s="200"/>
    </row>
    <row r="359" spans="1:35" s="108" customFormat="1" ht="12" customHeight="1">
      <c r="A359" s="216"/>
      <c r="B359" s="217"/>
      <c r="C359" s="1145" t="s">
        <v>398</v>
      </c>
      <c r="D359" s="1145"/>
      <c r="E359" s="1145"/>
      <c r="F359" s="196"/>
      <c r="G359" s="196"/>
      <c r="H359" s="196"/>
      <c r="I359" s="196"/>
      <c r="J359" s="198"/>
      <c r="K359" s="196"/>
      <c r="L359" s="222">
        <v>1163</v>
      </c>
      <c r="M359" s="212"/>
      <c r="N359" s="199"/>
      <c r="Z359" s="193"/>
      <c r="AA359" s="200"/>
      <c r="AB359" s="200"/>
      <c r="AH359" s="200" t="s">
        <v>398</v>
      </c>
    </row>
    <row r="360" spans="1:35" s="108" customFormat="1" ht="22.5" customHeight="1">
      <c r="A360" s="194" t="s">
        <v>594</v>
      </c>
      <c r="B360" s="195" t="s">
        <v>2027</v>
      </c>
      <c r="C360" s="1145" t="s">
        <v>2028</v>
      </c>
      <c r="D360" s="1145"/>
      <c r="E360" s="1145"/>
      <c r="F360" s="196" t="s">
        <v>659</v>
      </c>
      <c r="G360" s="196"/>
      <c r="H360" s="196"/>
      <c r="I360" s="197">
        <v>1.0200000000000001E-2</v>
      </c>
      <c r="J360" s="222">
        <v>11836.8</v>
      </c>
      <c r="K360" s="196"/>
      <c r="L360" s="218">
        <v>120.74</v>
      </c>
      <c r="M360" s="196"/>
      <c r="N360" s="199"/>
      <c r="Z360" s="193"/>
      <c r="AA360" s="200"/>
      <c r="AB360" s="200" t="s">
        <v>2028</v>
      </c>
      <c r="AH360" s="200"/>
    </row>
    <row r="361" spans="1:35" s="108" customFormat="1" ht="12" customHeight="1">
      <c r="A361" s="216"/>
      <c r="B361" s="217"/>
      <c r="C361" s="1141" t="s">
        <v>1929</v>
      </c>
      <c r="D361" s="1141"/>
      <c r="E361" s="1141"/>
      <c r="F361" s="1141"/>
      <c r="G361" s="1141"/>
      <c r="H361" s="1141"/>
      <c r="I361" s="1141"/>
      <c r="J361" s="1141"/>
      <c r="K361" s="1141"/>
      <c r="L361" s="1141"/>
      <c r="M361" s="1141"/>
      <c r="N361" s="1146"/>
      <c r="Z361" s="193"/>
      <c r="AA361" s="200"/>
      <c r="AB361" s="200"/>
      <c r="AH361" s="200"/>
      <c r="AI361" s="109" t="s">
        <v>1929</v>
      </c>
    </row>
    <row r="362" spans="1:35" s="108" customFormat="1" ht="12" customHeight="1">
      <c r="A362" s="201"/>
      <c r="B362" s="202"/>
      <c r="C362" s="1141" t="s">
        <v>2034</v>
      </c>
      <c r="D362" s="1141"/>
      <c r="E362" s="1141"/>
      <c r="F362" s="1141"/>
      <c r="G362" s="1141"/>
      <c r="H362" s="1141"/>
      <c r="I362" s="1141"/>
      <c r="J362" s="1141"/>
      <c r="K362" s="1141"/>
      <c r="L362" s="1141"/>
      <c r="M362" s="1141"/>
      <c r="N362" s="1146"/>
      <c r="Z362" s="193"/>
      <c r="AA362" s="200"/>
      <c r="AB362" s="200"/>
      <c r="AC362" s="109" t="s">
        <v>2034</v>
      </c>
      <c r="AH362" s="200"/>
    </row>
    <row r="363" spans="1:35" s="108" customFormat="1" ht="12" customHeight="1">
      <c r="A363" s="216"/>
      <c r="B363" s="217"/>
      <c r="C363" s="1145" t="s">
        <v>398</v>
      </c>
      <c r="D363" s="1145"/>
      <c r="E363" s="1145"/>
      <c r="F363" s="196"/>
      <c r="G363" s="196"/>
      <c r="H363" s="196"/>
      <c r="I363" s="196"/>
      <c r="J363" s="198"/>
      <c r="K363" s="196"/>
      <c r="L363" s="218">
        <v>120.74</v>
      </c>
      <c r="M363" s="212"/>
      <c r="N363" s="199"/>
      <c r="Z363" s="193"/>
      <c r="AA363" s="200"/>
      <c r="AB363" s="200"/>
      <c r="AH363" s="200" t="s">
        <v>398</v>
      </c>
    </row>
    <row r="364" spans="1:35" s="108" customFormat="1" ht="22.5" customHeight="1">
      <c r="A364" s="194" t="s">
        <v>597</v>
      </c>
      <c r="B364" s="195" t="s">
        <v>1152</v>
      </c>
      <c r="C364" s="1145" t="s">
        <v>1153</v>
      </c>
      <c r="D364" s="1145"/>
      <c r="E364" s="1145"/>
      <c r="F364" s="196" t="s">
        <v>659</v>
      </c>
      <c r="G364" s="196"/>
      <c r="H364" s="196"/>
      <c r="I364" s="197">
        <v>0.16830000000000001</v>
      </c>
      <c r="J364" s="222">
        <v>6920.41</v>
      </c>
      <c r="K364" s="196"/>
      <c r="L364" s="222">
        <v>1164.71</v>
      </c>
      <c r="M364" s="196"/>
      <c r="N364" s="199"/>
      <c r="Z364" s="193"/>
      <c r="AA364" s="200"/>
      <c r="AB364" s="200" t="s">
        <v>1153</v>
      </c>
      <c r="AH364" s="200"/>
    </row>
    <row r="365" spans="1:35" s="108" customFormat="1" ht="12" customHeight="1">
      <c r="A365" s="216"/>
      <c r="B365" s="217"/>
      <c r="C365" s="1141" t="s">
        <v>1929</v>
      </c>
      <c r="D365" s="1141"/>
      <c r="E365" s="1141"/>
      <c r="F365" s="1141"/>
      <c r="G365" s="1141"/>
      <c r="H365" s="1141"/>
      <c r="I365" s="1141"/>
      <c r="J365" s="1141"/>
      <c r="K365" s="1141"/>
      <c r="L365" s="1141"/>
      <c r="M365" s="1141"/>
      <c r="N365" s="1146"/>
      <c r="Z365" s="193"/>
      <c r="AA365" s="200"/>
      <c r="AB365" s="200"/>
      <c r="AH365" s="200"/>
      <c r="AI365" s="109" t="s">
        <v>1929</v>
      </c>
    </row>
    <row r="366" spans="1:35" s="108" customFormat="1" ht="12" customHeight="1">
      <c r="A366" s="201"/>
      <c r="B366" s="202"/>
      <c r="C366" s="1141" t="s">
        <v>3284</v>
      </c>
      <c r="D366" s="1141"/>
      <c r="E366" s="1141"/>
      <c r="F366" s="1141"/>
      <c r="G366" s="1141"/>
      <c r="H366" s="1141"/>
      <c r="I366" s="1141"/>
      <c r="J366" s="1141"/>
      <c r="K366" s="1141"/>
      <c r="L366" s="1141"/>
      <c r="M366" s="1141"/>
      <c r="N366" s="1146"/>
      <c r="Z366" s="193"/>
      <c r="AA366" s="200"/>
      <c r="AB366" s="200"/>
      <c r="AC366" s="109" t="s">
        <v>3284</v>
      </c>
      <c r="AH366" s="200"/>
    </row>
    <row r="367" spans="1:35" s="108" customFormat="1" ht="12" customHeight="1">
      <c r="A367" s="216"/>
      <c r="B367" s="217"/>
      <c r="C367" s="1145" t="s">
        <v>398</v>
      </c>
      <c r="D367" s="1145"/>
      <c r="E367" s="1145"/>
      <c r="F367" s="196"/>
      <c r="G367" s="196"/>
      <c r="H367" s="196"/>
      <c r="I367" s="196"/>
      <c r="J367" s="198"/>
      <c r="K367" s="196"/>
      <c r="L367" s="222">
        <v>1164.71</v>
      </c>
      <c r="M367" s="212"/>
      <c r="N367" s="199"/>
      <c r="Z367" s="193"/>
      <c r="AA367" s="200"/>
      <c r="AB367" s="200"/>
      <c r="AH367" s="200" t="s">
        <v>398</v>
      </c>
    </row>
    <row r="368" spans="1:35" s="108" customFormat="1" ht="22.5" customHeight="1">
      <c r="A368" s="194" t="s">
        <v>600</v>
      </c>
      <c r="B368" s="195" t="s">
        <v>1148</v>
      </c>
      <c r="C368" s="1145" t="s">
        <v>1149</v>
      </c>
      <c r="D368" s="1145"/>
      <c r="E368" s="1145"/>
      <c r="F368" s="196" t="s">
        <v>659</v>
      </c>
      <c r="G368" s="196"/>
      <c r="H368" s="196"/>
      <c r="I368" s="197">
        <v>6.6299999999999998E-2</v>
      </c>
      <c r="J368" s="222">
        <v>4832.12</v>
      </c>
      <c r="K368" s="196"/>
      <c r="L368" s="218">
        <v>320.37</v>
      </c>
      <c r="M368" s="196"/>
      <c r="N368" s="199"/>
      <c r="Z368" s="193"/>
      <c r="AA368" s="200"/>
      <c r="AB368" s="200" t="s">
        <v>1149</v>
      </c>
      <c r="AH368" s="200"/>
    </row>
    <row r="369" spans="1:35" s="108" customFormat="1" ht="12" customHeight="1">
      <c r="A369" s="216"/>
      <c r="B369" s="217"/>
      <c r="C369" s="1141" t="s">
        <v>1929</v>
      </c>
      <c r="D369" s="1141"/>
      <c r="E369" s="1141"/>
      <c r="F369" s="1141"/>
      <c r="G369" s="1141"/>
      <c r="H369" s="1141"/>
      <c r="I369" s="1141"/>
      <c r="J369" s="1141"/>
      <c r="K369" s="1141"/>
      <c r="L369" s="1141"/>
      <c r="M369" s="1141"/>
      <c r="N369" s="1146"/>
      <c r="Z369" s="193"/>
      <c r="AA369" s="200"/>
      <c r="AB369" s="200"/>
      <c r="AH369" s="200"/>
      <c r="AI369" s="109" t="s">
        <v>1929</v>
      </c>
    </row>
    <row r="370" spans="1:35" s="108" customFormat="1" ht="12" customHeight="1">
      <c r="A370" s="201"/>
      <c r="B370" s="202"/>
      <c r="C370" s="1141" t="s">
        <v>3285</v>
      </c>
      <c r="D370" s="1141"/>
      <c r="E370" s="1141"/>
      <c r="F370" s="1141"/>
      <c r="G370" s="1141"/>
      <c r="H370" s="1141"/>
      <c r="I370" s="1141"/>
      <c r="J370" s="1141"/>
      <c r="K370" s="1141"/>
      <c r="L370" s="1141"/>
      <c r="M370" s="1141"/>
      <c r="N370" s="1146"/>
      <c r="Z370" s="193"/>
      <c r="AA370" s="200"/>
      <c r="AB370" s="200"/>
      <c r="AC370" s="109" t="s">
        <v>3285</v>
      </c>
      <c r="AH370" s="200"/>
    </row>
    <row r="371" spans="1:35" s="108" customFormat="1" ht="12" customHeight="1">
      <c r="A371" s="216"/>
      <c r="B371" s="217"/>
      <c r="C371" s="1145" t="s">
        <v>398</v>
      </c>
      <c r="D371" s="1145"/>
      <c r="E371" s="1145"/>
      <c r="F371" s="196"/>
      <c r="G371" s="196"/>
      <c r="H371" s="196"/>
      <c r="I371" s="196"/>
      <c r="J371" s="198"/>
      <c r="K371" s="196"/>
      <c r="L371" s="218">
        <v>320.37</v>
      </c>
      <c r="M371" s="212"/>
      <c r="N371" s="199"/>
      <c r="Z371" s="193"/>
      <c r="AA371" s="200"/>
      <c r="AB371" s="200"/>
      <c r="AH371" s="200" t="s">
        <v>398</v>
      </c>
    </row>
    <row r="372" spans="1:35" s="108" customFormat="1" ht="22.5" customHeight="1">
      <c r="A372" s="194" t="s">
        <v>607</v>
      </c>
      <c r="B372" s="195" t="s">
        <v>2032</v>
      </c>
      <c r="C372" s="1145" t="s">
        <v>2033</v>
      </c>
      <c r="D372" s="1145"/>
      <c r="E372" s="1145"/>
      <c r="F372" s="196" t="s">
        <v>659</v>
      </c>
      <c r="G372" s="196"/>
      <c r="H372" s="196"/>
      <c r="I372" s="197">
        <v>2.5499999999999998E-2</v>
      </c>
      <c r="J372" s="222">
        <v>3708.36</v>
      </c>
      <c r="K372" s="196"/>
      <c r="L372" s="218">
        <v>94.56</v>
      </c>
      <c r="M372" s="196"/>
      <c r="N372" s="199"/>
      <c r="Z372" s="193"/>
      <c r="AA372" s="200"/>
      <c r="AB372" s="200" t="s">
        <v>2033</v>
      </c>
      <c r="AH372" s="200"/>
    </row>
    <row r="373" spans="1:35" s="108" customFormat="1" ht="12" customHeight="1">
      <c r="A373" s="216"/>
      <c r="B373" s="217"/>
      <c r="C373" s="1141" t="s">
        <v>1929</v>
      </c>
      <c r="D373" s="1141"/>
      <c r="E373" s="1141"/>
      <c r="F373" s="1141"/>
      <c r="G373" s="1141"/>
      <c r="H373" s="1141"/>
      <c r="I373" s="1141"/>
      <c r="J373" s="1141"/>
      <c r="K373" s="1141"/>
      <c r="L373" s="1141"/>
      <c r="M373" s="1141"/>
      <c r="N373" s="1146"/>
      <c r="Z373" s="193"/>
      <c r="AA373" s="200"/>
      <c r="AB373" s="200"/>
      <c r="AH373" s="200"/>
      <c r="AI373" s="109" t="s">
        <v>1929</v>
      </c>
    </row>
    <row r="374" spans="1:35" s="108" customFormat="1" ht="12" customHeight="1">
      <c r="A374" s="201"/>
      <c r="B374" s="202"/>
      <c r="C374" s="1141" t="s">
        <v>3283</v>
      </c>
      <c r="D374" s="1141"/>
      <c r="E374" s="1141"/>
      <c r="F374" s="1141"/>
      <c r="G374" s="1141"/>
      <c r="H374" s="1141"/>
      <c r="I374" s="1141"/>
      <c r="J374" s="1141"/>
      <c r="K374" s="1141"/>
      <c r="L374" s="1141"/>
      <c r="M374" s="1141"/>
      <c r="N374" s="1146"/>
      <c r="Z374" s="193"/>
      <c r="AA374" s="200"/>
      <c r="AB374" s="200"/>
      <c r="AC374" s="109" t="s">
        <v>3283</v>
      </c>
      <c r="AH374" s="200"/>
    </row>
    <row r="375" spans="1:35" s="108" customFormat="1" ht="12" customHeight="1">
      <c r="A375" s="216"/>
      <c r="B375" s="217"/>
      <c r="C375" s="1145" t="s">
        <v>398</v>
      </c>
      <c r="D375" s="1145"/>
      <c r="E375" s="1145"/>
      <c r="F375" s="196"/>
      <c r="G375" s="196"/>
      <c r="H375" s="196"/>
      <c r="I375" s="196"/>
      <c r="J375" s="198"/>
      <c r="K375" s="196"/>
      <c r="L375" s="218">
        <v>94.56</v>
      </c>
      <c r="M375" s="212"/>
      <c r="N375" s="199"/>
      <c r="Z375" s="193"/>
      <c r="AA375" s="200"/>
      <c r="AB375" s="200"/>
      <c r="AH375" s="200" t="s">
        <v>398</v>
      </c>
    </row>
    <row r="376" spans="1:35" s="108" customFormat="1" ht="22.5" customHeight="1">
      <c r="A376" s="194" t="s">
        <v>615</v>
      </c>
      <c r="B376" s="195" t="s">
        <v>2035</v>
      </c>
      <c r="C376" s="1145" t="s">
        <v>2036</v>
      </c>
      <c r="D376" s="1145"/>
      <c r="E376" s="1145"/>
      <c r="F376" s="196" t="s">
        <v>659</v>
      </c>
      <c r="G376" s="196"/>
      <c r="H376" s="196"/>
      <c r="I376" s="219">
        <v>1.6320000000000001E-2</v>
      </c>
      <c r="J376" s="222">
        <v>51712.23</v>
      </c>
      <c r="K376" s="196"/>
      <c r="L376" s="218">
        <v>843.94</v>
      </c>
      <c r="M376" s="196"/>
      <c r="N376" s="199"/>
      <c r="Z376" s="193"/>
      <c r="AA376" s="200"/>
      <c r="AB376" s="200" t="s">
        <v>2036</v>
      </c>
      <c r="AH376" s="200"/>
    </row>
    <row r="377" spans="1:35" s="108" customFormat="1" ht="12" customHeight="1">
      <c r="A377" s="216"/>
      <c r="B377" s="217"/>
      <c r="C377" s="1141" t="s">
        <v>1929</v>
      </c>
      <c r="D377" s="1141"/>
      <c r="E377" s="1141"/>
      <c r="F377" s="1141"/>
      <c r="G377" s="1141"/>
      <c r="H377" s="1141"/>
      <c r="I377" s="1141"/>
      <c r="J377" s="1141"/>
      <c r="K377" s="1141"/>
      <c r="L377" s="1141"/>
      <c r="M377" s="1141"/>
      <c r="N377" s="1146"/>
      <c r="Z377" s="193"/>
      <c r="AA377" s="200"/>
      <c r="AB377" s="200"/>
      <c r="AH377" s="200"/>
      <c r="AI377" s="109" t="s">
        <v>1929</v>
      </c>
    </row>
    <row r="378" spans="1:35" s="108" customFormat="1" ht="12" customHeight="1">
      <c r="A378" s="201"/>
      <c r="B378" s="202"/>
      <c r="C378" s="1141" t="s">
        <v>2037</v>
      </c>
      <c r="D378" s="1141"/>
      <c r="E378" s="1141"/>
      <c r="F378" s="1141"/>
      <c r="G378" s="1141"/>
      <c r="H378" s="1141"/>
      <c r="I378" s="1141"/>
      <c r="J378" s="1141"/>
      <c r="K378" s="1141"/>
      <c r="L378" s="1141"/>
      <c r="M378" s="1141"/>
      <c r="N378" s="1146"/>
      <c r="Z378" s="193"/>
      <c r="AA378" s="200"/>
      <c r="AB378" s="200"/>
      <c r="AC378" s="109" t="s">
        <v>2037</v>
      </c>
      <c r="AH378" s="200"/>
    </row>
    <row r="379" spans="1:35" s="108" customFormat="1" ht="12" customHeight="1">
      <c r="A379" s="216"/>
      <c r="B379" s="217"/>
      <c r="C379" s="1145" t="s">
        <v>398</v>
      </c>
      <c r="D379" s="1145"/>
      <c r="E379" s="1145"/>
      <c r="F379" s="196"/>
      <c r="G379" s="196"/>
      <c r="H379" s="196"/>
      <c r="I379" s="196"/>
      <c r="J379" s="198"/>
      <c r="K379" s="196"/>
      <c r="L379" s="218">
        <v>843.94</v>
      </c>
      <c r="M379" s="212"/>
      <c r="N379" s="199"/>
      <c r="Z379" s="193"/>
      <c r="AA379" s="200"/>
      <c r="AB379" s="200"/>
      <c r="AH379" s="200" t="s">
        <v>398</v>
      </c>
    </row>
    <row r="380" spans="1:35" s="108" customFormat="1" ht="22.5" customHeight="1">
      <c r="A380" s="194" t="s">
        <v>616</v>
      </c>
      <c r="B380" s="195" t="s">
        <v>2041</v>
      </c>
      <c r="C380" s="1145" t="s">
        <v>2042</v>
      </c>
      <c r="D380" s="1145"/>
      <c r="E380" s="1145"/>
      <c r="F380" s="196" t="s">
        <v>659</v>
      </c>
      <c r="G380" s="196"/>
      <c r="H380" s="196"/>
      <c r="I380" s="197">
        <v>8.1600000000000006E-2</v>
      </c>
      <c r="J380" s="222">
        <v>19862.939999999999</v>
      </c>
      <c r="K380" s="196"/>
      <c r="L380" s="222">
        <v>1620.82</v>
      </c>
      <c r="M380" s="196"/>
      <c r="N380" s="199"/>
      <c r="Z380" s="193"/>
      <c r="AA380" s="200"/>
      <c r="AB380" s="200" t="s">
        <v>2042</v>
      </c>
      <c r="AH380" s="200"/>
    </row>
    <row r="381" spans="1:35" s="108" customFormat="1" ht="12" customHeight="1">
      <c r="A381" s="216"/>
      <c r="B381" s="217"/>
      <c r="C381" s="1141" t="s">
        <v>1929</v>
      </c>
      <c r="D381" s="1141"/>
      <c r="E381" s="1141"/>
      <c r="F381" s="1141"/>
      <c r="G381" s="1141"/>
      <c r="H381" s="1141"/>
      <c r="I381" s="1141"/>
      <c r="J381" s="1141"/>
      <c r="K381" s="1141"/>
      <c r="L381" s="1141"/>
      <c r="M381" s="1141"/>
      <c r="N381" s="1146"/>
      <c r="Z381" s="193"/>
      <c r="AA381" s="200"/>
      <c r="AB381" s="200"/>
      <c r="AH381" s="200"/>
      <c r="AI381" s="109" t="s">
        <v>1929</v>
      </c>
    </row>
    <row r="382" spans="1:35" s="108" customFormat="1" ht="12" customHeight="1">
      <c r="A382" s="201"/>
      <c r="B382" s="202"/>
      <c r="C382" s="1141" t="s">
        <v>3286</v>
      </c>
      <c r="D382" s="1141"/>
      <c r="E382" s="1141"/>
      <c r="F382" s="1141"/>
      <c r="G382" s="1141"/>
      <c r="H382" s="1141"/>
      <c r="I382" s="1141"/>
      <c r="J382" s="1141"/>
      <c r="K382" s="1141"/>
      <c r="L382" s="1141"/>
      <c r="M382" s="1141"/>
      <c r="N382" s="1146"/>
      <c r="Z382" s="193"/>
      <c r="AA382" s="200"/>
      <c r="AB382" s="200"/>
      <c r="AC382" s="109" t="s">
        <v>3286</v>
      </c>
      <c r="AH382" s="200"/>
    </row>
    <row r="383" spans="1:35" s="108" customFormat="1" ht="12" customHeight="1">
      <c r="A383" s="216"/>
      <c r="B383" s="217"/>
      <c r="C383" s="1145" t="s">
        <v>398</v>
      </c>
      <c r="D383" s="1145"/>
      <c r="E383" s="1145"/>
      <c r="F383" s="196"/>
      <c r="G383" s="196"/>
      <c r="H383" s="196"/>
      <c r="I383" s="196"/>
      <c r="J383" s="198"/>
      <c r="K383" s="196"/>
      <c r="L383" s="222">
        <v>1620.82</v>
      </c>
      <c r="M383" s="212"/>
      <c r="N383" s="199"/>
      <c r="Z383" s="193"/>
      <c r="AA383" s="200"/>
      <c r="AB383" s="200"/>
      <c r="AH383" s="200" t="s">
        <v>398</v>
      </c>
    </row>
    <row r="384" spans="1:35" s="108" customFormat="1" ht="22.5" customHeight="1">
      <c r="A384" s="194" t="s">
        <v>619</v>
      </c>
      <c r="B384" s="195" t="s">
        <v>2044</v>
      </c>
      <c r="C384" s="1145" t="s">
        <v>2045</v>
      </c>
      <c r="D384" s="1145"/>
      <c r="E384" s="1145"/>
      <c r="F384" s="196" t="s">
        <v>659</v>
      </c>
      <c r="G384" s="196"/>
      <c r="H384" s="196"/>
      <c r="I384" s="197">
        <v>2.0400000000000001E-2</v>
      </c>
      <c r="J384" s="222">
        <v>16712.36</v>
      </c>
      <c r="K384" s="196"/>
      <c r="L384" s="218">
        <v>340.93</v>
      </c>
      <c r="M384" s="196"/>
      <c r="N384" s="199"/>
      <c r="Z384" s="193"/>
      <c r="AA384" s="200"/>
      <c r="AB384" s="200" t="s">
        <v>2045</v>
      </c>
      <c r="AH384" s="200"/>
    </row>
    <row r="385" spans="1:37" s="108" customFormat="1" ht="12" customHeight="1">
      <c r="A385" s="216"/>
      <c r="B385" s="217"/>
      <c r="C385" s="1141" t="s">
        <v>1929</v>
      </c>
      <c r="D385" s="1141"/>
      <c r="E385" s="1141"/>
      <c r="F385" s="1141"/>
      <c r="G385" s="1141"/>
      <c r="H385" s="1141"/>
      <c r="I385" s="1141"/>
      <c r="J385" s="1141"/>
      <c r="K385" s="1141"/>
      <c r="L385" s="1141"/>
      <c r="M385" s="1141"/>
      <c r="N385" s="1146"/>
      <c r="Z385" s="193"/>
      <c r="AA385" s="200"/>
      <c r="AB385" s="200"/>
      <c r="AH385" s="200"/>
      <c r="AI385" s="109" t="s">
        <v>1929</v>
      </c>
    </row>
    <row r="386" spans="1:37" s="108" customFormat="1" ht="12" customHeight="1">
      <c r="A386" s="201"/>
      <c r="B386" s="202"/>
      <c r="C386" s="1141" t="s">
        <v>2031</v>
      </c>
      <c r="D386" s="1141"/>
      <c r="E386" s="1141"/>
      <c r="F386" s="1141"/>
      <c r="G386" s="1141"/>
      <c r="H386" s="1141"/>
      <c r="I386" s="1141"/>
      <c r="J386" s="1141"/>
      <c r="K386" s="1141"/>
      <c r="L386" s="1141"/>
      <c r="M386" s="1141"/>
      <c r="N386" s="1146"/>
      <c r="Z386" s="193"/>
      <c r="AA386" s="200"/>
      <c r="AB386" s="200"/>
      <c r="AC386" s="109" t="s">
        <v>2031</v>
      </c>
      <c r="AH386" s="200"/>
    </row>
    <row r="387" spans="1:37" s="108" customFormat="1" ht="12" customHeight="1">
      <c r="A387" s="216"/>
      <c r="B387" s="217"/>
      <c r="C387" s="1145" t="s">
        <v>398</v>
      </c>
      <c r="D387" s="1145"/>
      <c r="E387" s="1145"/>
      <c r="F387" s="196"/>
      <c r="G387" s="196"/>
      <c r="H387" s="196"/>
      <c r="I387" s="196"/>
      <c r="J387" s="198"/>
      <c r="K387" s="196"/>
      <c r="L387" s="218">
        <v>340.93</v>
      </c>
      <c r="M387" s="212"/>
      <c r="N387" s="199"/>
      <c r="Z387" s="193"/>
      <c r="AA387" s="200"/>
      <c r="AB387" s="200"/>
      <c r="AH387" s="200" t="s">
        <v>398</v>
      </c>
    </row>
    <row r="388" spans="1:37" s="108" customFormat="1" ht="45" customHeight="1">
      <c r="A388" s="194" t="s">
        <v>623</v>
      </c>
      <c r="B388" s="195" t="s">
        <v>2047</v>
      </c>
      <c r="C388" s="1145" t="s">
        <v>2048</v>
      </c>
      <c r="D388" s="1145"/>
      <c r="E388" s="1145"/>
      <c r="F388" s="196" t="s">
        <v>891</v>
      </c>
      <c r="G388" s="196"/>
      <c r="H388" s="196"/>
      <c r="I388" s="256">
        <v>81.599999999999994</v>
      </c>
      <c r="J388" s="218">
        <v>119.27</v>
      </c>
      <c r="K388" s="196"/>
      <c r="L388" s="222">
        <v>9732.43</v>
      </c>
      <c r="M388" s="196"/>
      <c r="N388" s="199"/>
      <c r="Z388" s="193"/>
      <c r="AA388" s="200"/>
      <c r="AB388" s="200" t="s">
        <v>2048</v>
      </c>
      <c r="AH388" s="200"/>
    </row>
    <row r="389" spans="1:37" s="108" customFormat="1" ht="12" customHeight="1">
      <c r="A389" s="216"/>
      <c r="B389" s="217"/>
      <c r="C389" s="1141" t="s">
        <v>1929</v>
      </c>
      <c r="D389" s="1141"/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6"/>
      <c r="Z389" s="193"/>
      <c r="AA389" s="200"/>
      <c r="AB389" s="200"/>
      <c r="AH389" s="200"/>
      <c r="AI389" s="109" t="s">
        <v>1929</v>
      </c>
    </row>
    <row r="390" spans="1:37" s="108" customFormat="1" ht="12" customHeight="1">
      <c r="A390" s="201"/>
      <c r="B390" s="202"/>
      <c r="C390" s="1141" t="s">
        <v>3287</v>
      </c>
      <c r="D390" s="1141"/>
      <c r="E390" s="1141"/>
      <c r="F390" s="1141"/>
      <c r="G390" s="1141"/>
      <c r="H390" s="1141"/>
      <c r="I390" s="1141"/>
      <c r="J390" s="1141"/>
      <c r="K390" s="1141"/>
      <c r="L390" s="1141"/>
      <c r="M390" s="1141"/>
      <c r="N390" s="1146"/>
      <c r="Z390" s="193"/>
      <c r="AA390" s="200"/>
      <c r="AB390" s="200"/>
      <c r="AC390" s="109" t="s">
        <v>3287</v>
      </c>
      <c r="AH390" s="200"/>
    </row>
    <row r="391" spans="1:37" s="108" customFormat="1" ht="12" customHeight="1">
      <c r="A391" s="216"/>
      <c r="B391" s="217"/>
      <c r="C391" s="1145" t="s">
        <v>398</v>
      </c>
      <c r="D391" s="1145"/>
      <c r="E391" s="1145"/>
      <c r="F391" s="196"/>
      <c r="G391" s="196"/>
      <c r="H391" s="196"/>
      <c r="I391" s="196"/>
      <c r="J391" s="198"/>
      <c r="K391" s="196"/>
      <c r="L391" s="222">
        <v>9732.43</v>
      </c>
      <c r="M391" s="212"/>
      <c r="N391" s="199"/>
      <c r="Z391" s="193"/>
      <c r="AA391" s="200"/>
      <c r="AB391" s="200"/>
      <c r="AH391" s="200" t="s">
        <v>398</v>
      </c>
    </row>
    <row r="392" spans="1:37" s="108" customFormat="1" ht="1.5" customHeight="1">
      <c r="A392" s="224"/>
      <c r="B392" s="217"/>
      <c r="C392" s="217"/>
      <c r="D392" s="217"/>
      <c r="E392" s="217"/>
      <c r="F392" s="225"/>
      <c r="G392" s="225"/>
      <c r="H392" s="225"/>
      <c r="I392" s="225"/>
      <c r="J392" s="226"/>
      <c r="K392" s="225"/>
      <c r="L392" s="226"/>
      <c r="M392" s="207"/>
      <c r="N392" s="226"/>
      <c r="Z392" s="193"/>
      <c r="AA392" s="200"/>
      <c r="AB392" s="200"/>
      <c r="AH392" s="200"/>
    </row>
    <row r="393" spans="1:37" s="108" customFormat="1" ht="12" customHeight="1">
      <c r="A393" s="227"/>
      <c r="B393" s="198"/>
      <c r="C393" s="1145" t="s">
        <v>2050</v>
      </c>
      <c r="D393" s="1145"/>
      <c r="E393" s="1145"/>
      <c r="F393" s="1145"/>
      <c r="G393" s="1145"/>
      <c r="H393" s="1145"/>
      <c r="I393" s="1145"/>
      <c r="J393" s="1145"/>
      <c r="K393" s="1145"/>
      <c r="L393" s="228"/>
      <c r="M393" s="229"/>
      <c r="N393" s="230"/>
      <c r="Z393" s="193"/>
      <c r="AA393" s="200"/>
      <c r="AB393" s="200"/>
      <c r="AH393" s="200"/>
      <c r="AJ393" s="200" t="s">
        <v>2050</v>
      </c>
    </row>
    <row r="394" spans="1:37" s="108" customFormat="1" ht="12" customHeight="1">
      <c r="A394" s="231"/>
      <c r="B394" s="204"/>
      <c r="C394" s="1141" t="s">
        <v>416</v>
      </c>
      <c r="D394" s="1141"/>
      <c r="E394" s="1141"/>
      <c r="F394" s="1141"/>
      <c r="G394" s="1141"/>
      <c r="H394" s="1141"/>
      <c r="I394" s="1141"/>
      <c r="J394" s="1141"/>
      <c r="K394" s="1141"/>
      <c r="L394" s="232">
        <v>62554.11</v>
      </c>
      <c r="M394" s="233"/>
      <c r="N394" s="234"/>
      <c r="Z394" s="193"/>
      <c r="AA394" s="200"/>
      <c r="AB394" s="200"/>
      <c r="AH394" s="200"/>
      <c r="AJ394" s="200"/>
      <c r="AK394" s="109" t="s">
        <v>416</v>
      </c>
    </row>
    <row r="395" spans="1:37" s="108" customFormat="1" ht="12" customHeight="1">
      <c r="A395" s="231"/>
      <c r="B395" s="204"/>
      <c r="C395" s="1141" t="s">
        <v>417</v>
      </c>
      <c r="D395" s="1141"/>
      <c r="E395" s="1141"/>
      <c r="F395" s="1141"/>
      <c r="G395" s="1141"/>
      <c r="H395" s="1141"/>
      <c r="I395" s="1141"/>
      <c r="J395" s="1141"/>
      <c r="K395" s="1141"/>
      <c r="L395" s="236"/>
      <c r="M395" s="233"/>
      <c r="N395" s="234"/>
      <c r="Z395" s="193"/>
      <c r="AA395" s="200"/>
      <c r="AB395" s="200"/>
      <c r="AH395" s="200"/>
      <c r="AJ395" s="200"/>
      <c r="AK395" s="109" t="s">
        <v>417</v>
      </c>
    </row>
    <row r="396" spans="1:37" s="108" customFormat="1" ht="12" customHeight="1">
      <c r="A396" s="231"/>
      <c r="B396" s="204"/>
      <c r="C396" s="1141" t="s">
        <v>488</v>
      </c>
      <c r="D396" s="1141"/>
      <c r="E396" s="1141"/>
      <c r="F396" s="1141"/>
      <c r="G396" s="1141"/>
      <c r="H396" s="1141"/>
      <c r="I396" s="1141"/>
      <c r="J396" s="1141"/>
      <c r="K396" s="1141"/>
      <c r="L396" s="232">
        <v>2736.13</v>
      </c>
      <c r="M396" s="233"/>
      <c r="N396" s="234"/>
      <c r="Z396" s="193"/>
      <c r="AA396" s="200"/>
      <c r="AB396" s="200"/>
      <c r="AH396" s="200"/>
      <c r="AJ396" s="200"/>
      <c r="AK396" s="109" t="s">
        <v>488</v>
      </c>
    </row>
    <row r="397" spans="1:37" s="108" customFormat="1" ht="12" customHeight="1">
      <c r="A397" s="231"/>
      <c r="B397" s="204"/>
      <c r="C397" s="1141" t="s">
        <v>418</v>
      </c>
      <c r="D397" s="1141"/>
      <c r="E397" s="1141"/>
      <c r="F397" s="1141"/>
      <c r="G397" s="1141"/>
      <c r="H397" s="1141"/>
      <c r="I397" s="1141"/>
      <c r="J397" s="1141"/>
      <c r="K397" s="1141"/>
      <c r="L397" s="257">
        <v>341.98</v>
      </c>
      <c r="M397" s="233"/>
      <c r="N397" s="234"/>
      <c r="Z397" s="193"/>
      <c r="AA397" s="200"/>
      <c r="AB397" s="200"/>
      <c r="AH397" s="200"/>
      <c r="AJ397" s="200"/>
      <c r="AK397" s="109" t="s">
        <v>418</v>
      </c>
    </row>
    <row r="398" spans="1:37" s="108" customFormat="1" ht="12" customHeight="1">
      <c r="A398" s="231"/>
      <c r="B398" s="204"/>
      <c r="C398" s="1141" t="s">
        <v>419</v>
      </c>
      <c r="D398" s="1141"/>
      <c r="E398" s="1141"/>
      <c r="F398" s="1141"/>
      <c r="G398" s="1141"/>
      <c r="H398" s="1141"/>
      <c r="I398" s="1141"/>
      <c r="J398" s="1141"/>
      <c r="K398" s="1141"/>
      <c r="L398" s="257">
        <v>32.79</v>
      </c>
      <c r="M398" s="233"/>
      <c r="N398" s="234"/>
      <c r="Z398" s="193"/>
      <c r="AA398" s="200"/>
      <c r="AB398" s="200"/>
      <c r="AH398" s="200"/>
      <c r="AJ398" s="200"/>
      <c r="AK398" s="109" t="s">
        <v>419</v>
      </c>
    </row>
    <row r="399" spans="1:37" s="108" customFormat="1" ht="12" customHeight="1">
      <c r="A399" s="231"/>
      <c r="B399" s="204"/>
      <c r="C399" s="1141" t="s">
        <v>420</v>
      </c>
      <c r="D399" s="1141"/>
      <c r="E399" s="1141"/>
      <c r="F399" s="1141"/>
      <c r="G399" s="1141"/>
      <c r="H399" s="1141"/>
      <c r="I399" s="1141"/>
      <c r="J399" s="1141"/>
      <c r="K399" s="1141"/>
      <c r="L399" s="232">
        <v>59476</v>
      </c>
      <c r="M399" s="233"/>
      <c r="N399" s="234"/>
      <c r="Z399" s="193"/>
      <c r="AA399" s="200"/>
      <c r="AB399" s="200"/>
      <c r="AH399" s="200"/>
      <c r="AJ399" s="200"/>
      <c r="AK399" s="109" t="s">
        <v>420</v>
      </c>
    </row>
    <row r="400" spans="1:37" s="108" customFormat="1" ht="12" customHeight="1">
      <c r="A400" s="231"/>
      <c r="B400" s="204"/>
      <c r="C400" s="1141" t="s">
        <v>421</v>
      </c>
      <c r="D400" s="1141"/>
      <c r="E400" s="1141"/>
      <c r="F400" s="1141"/>
      <c r="G400" s="1141"/>
      <c r="H400" s="1141"/>
      <c r="I400" s="1141"/>
      <c r="J400" s="1141"/>
      <c r="K400" s="1141"/>
      <c r="L400" s="257">
        <v>867.48</v>
      </c>
      <c r="M400" s="233"/>
      <c r="N400" s="234"/>
      <c r="Z400" s="193"/>
      <c r="AA400" s="200"/>
      <c r="AB400" s="200"/>
      <c r="AH400" s="200"/>
      <c r="AJ400" s="200"/>
      <c r="AK400" s="109" t="s">
        <v>421</v>
      </c>
    </row>
    <row r="401" spans="1:38" s="108" customFormat="1" ht="12" customHeight="1">
      <c r="A401" s="231"/>
      <c r="B401" s="204"/>
      <c r="C401" s="1141" t="s">
        <v>417</v>
      </c>
      <c r="D401" s="1141"/>
      <c r="E401" s="1141"/>
      <c r="F401" s="1141"/>
      <c r="G401" s="1141"/>
      <c r="H401" s="1141"/>
      <c r="I401" s="1141"/>
      <c r="J401" s="1141"/>
      <c r="K401" s="1141"/>
      <c r="L401" s="236"/>
      <c r="M401" s="233"/>
      <c r="N401" s="234"/>
      <c r="Z401" s="193"/>
      <c r="AA401" s="200"/>
      <c r="AB401" s="200"/>
      <c r="AH401" s="200"/>
      <c r="AJ401" s="200"/>
      <c r="AK401" s="109" t="s">
        <v>417</v>
      </c>
    </row>
    <row r="402" spans="1:38" s="108" customFormat="1" ht="12" customHeight="1">
      <c r="A402" s="231"/>
      <c r="B402" s="204"/>
      <c r="C402" s="1141" t="s">
        <v>489</v>
      </c>
      <c r="D402" s="1141"/>
      <c r="E402" s="1141"/>
      <c r="F402" s="1141"/>
      <c r="G402" s="1141"/>
      <c r="H402" s="1141"/>
      <c r="I402" s="1141"/>
      <c r="J402" s="1141"/>
      <c r="K402" s="1141"/>
      <c r="L402" s="257">
        <v>378.81</v>
      </c>
      <c r="M402" s="233"/>
      <c r="N402" s="234"/>
      <c r="Z402" s="193"/>
      <c r="AA402" s="200"/>
      <c r="AB402" s="200"/>
      <c r="AH402" s="200"/>
      <c r="AJ402" s="200"/>
      <c r="AK402" s="109" t="s">
        <v>489</v>
      </c>
    </row>
    <row r="403" spans="1:38" s="108" customFormat="1" ht="12" customHeight="1">
      <c r="A403" s="231"/>
      <c r="B403" s="204"/>
      <c r="C403" s="1141" t="s">
        <v>493</v>
      </c>
      <c r="D403" s="1141"/>
      <c r="E403" s="1141"/>
      <c r="F403" s="1141"/>
      <c r="G403" s="1141"/>
      <c r="H403" s="1141"/>
      <c r="I403" s="1141"/>
      <c r="J403" s="1141"/>
      <c r="K403" s="1141"/>
      <c r="L403" s="257">
        <v>337.14</v>
      </c>
      <c r="M403" s="233"/>
      <c r="N403" s="234"/>
      <c r="Z403" s="193"/>
      <c r="AA403" s="200"/>
      <c r="AB403" s="200"/>
      <c r="AH403" s="200"/>
      <c r="AJ403" s="200"/>
      <c r="AK403" s="109" t="s">
        <v>493</v>
      </c>
    </row>
    <row r="404" spans="1:38" s="108" customFormat="1" ht="12" customHeight="1">
      <c r="A404" s="231"/>
      <c r="B404" s="204"/>
      <c r="C404" s="1141" t="s">
        <v>494</v>
      </c>
      <c r="D404" s="1141"/>
      <c r="E404" s="1141"/>
      <c r="F404" s="1141"/>
      <c r="G404" s="1141"/>
      <c r="H404" s="1141"/>
      <c r="I404" s="1141"/>
      <c r="J404" s="1141"/>
      <c r="K404" s="1141"/>
      <c r="L404" s="257">
        <v>151.53</v>
      </c>
      <c r="M404" s="233"/>
      <c r="N404" s="234"/>
      <c r="Z404" s="193"/>
      <c r="AA404" s="200"/>
      <c r="AB404" s="200"/>
      <c r="AH404" s="200"/>
      <c r="AJ404" s="200"/>
      <c r="AK404" s="109" t="s">
        <v>494</v>
      </c>
    </row>
    <row r="405" spans="1:38" s="108" customFormat="1" ht="12" customHeight="1">
      <c r="A405" s="231"/>
      <c r="B405" s="204"/>
      <c r="C405" s="1141" t="s">
        <v>910</v>
      </c>
      <c r="D405" s="1141"/>
      <c r="E405" s="1141"/>
      <c r="F405" s="1141"/>
      <c r="G405" s="1141"/>
      <c r="H405" s="1141"/>
      <c r="I405" s="1141"/>
      <c r="J405" s="1141"/>
      <c r="K405" s="1141"/>
      <c r="L405" s="232">
        <v>65665.100000000006</v>
      </c>
      <c r="M405" s="233"/>
      <c r="N405" s="234"/>
      <c r="Z405" s="193"/>
      <c r="AA405" s="200"/>
      <c r="AB405" s="200"/>
      <c r="AH405" s="200"/>
      <c r="AJ405" s="200"/>
      <c r="AK405" s="109" t="s">
        <v>910</v>
      </c>
    </row>
    <row r="406" spans="1:38" s="108" customFormat="1" ht="12" customHeight="1">
      <c r="A406" s="231"/>
      <c r="B406" s="204"/>
      <c r="C406" s="1141" t="s">
        <v>417</v>
      </c>
      <c r="D406" s="1141"/>
      <c r="E406" s="1141"/>
      <c r="F406" s="1141"/>
      <c r="G406" s="1141"/>
      <c r="H406" s="1141"/>
      <c r="I406" s="1141"/>
      <c r="J406" s="1141"/>
      <c r="K406" s="1141"/>
      <c r="L406" s="236"/>
      <c r="M406" s="233"/>
      <c r="N406" s="234"/>
      <c r="Z406" s="193"/>
      <c r="AA406" s="200"/>
      <c r="AB406" s="200"/>
      <c r="AH406" s="200"/>
      <c r="AJ406" s="200"/>
      <c r="AK406" s="109" t="s">
        <v>417</v>
      </c>
    </row>
    <row r="407" spans="1:38" s="108" customFormat="1" ht="12" customHeight="1">
      <c r="A407" s="231"/>
      <c r="B407" s="204"/>
      <c r="C407" s="1141" t="s">
        <v>489</v>
      </c>
      <c r="D407" s="1141"/>
      <c r="E407" s="1141"/>
      <c r="F407" s="1141"/>
      <c r="G407" s="1141"/>
      <c r="H407" s="1141"/>
      <c r="I407" s="1141"/>
      <c r="J407" s="1141"/>
      <c r="K407" s="1141"/>
      <c r="L407" s="232">
        <v>2357.3200000000002</v>
      </c>
      <c r="M407" s="233"/>
      <c r="N407" s="234"/>
      <c r="Z407" s="193"/>
      <c r="AA407" s="200"/>
      <c r="AB407" s="200"/>
      <c r="AH407" s="200"/>
      <c r="AJ407" s="200"/>
      <c r="AK407" s="109" t="s">
        <v>489</v>
      </c>
    </row>
    <row r="408" spans="1:38" s="108" customFormat="1" ht="12" customHeight="1">
      <c r="A408" s="231"/>
      <c r="B408" s="204"/>
      <c r="C408" s="1141" t="s">
        <v>490</v>
      </c>
      <c r="D408" s="1141"/>
      <c r="E408" s="1141"/>
      <c r="F408" s="1141"/>
      <c r="G408" s="1141"/>
      <c r="H408" s="1141"/>
      <c r="I408" s="1141"/>
      <c r="J408" s="1141"/>
      <c r="K408" s="1141"/>
      <c r="L408" s="257">
        <v>341.98</v>
      </c>
      <c r="M408" s="233"/>
      <c r="N408" s="234"/>
      <c r="Z408" s="193"/>
      <c r="AA408" s="200"/>
      <c r="AB408" s="200"/>
      <c r="AH408" s="200"/>
      <c r="AJ408" s="200"/>
      <c r="AK408" s="109" t="s">
        <v>490</v>
      </c>
    </row>
    <row r="409" spans="1:38" s="108" customFormat="1" ht="12" customHeight="1">
      <c r="A409" s="231"/>
      <c r="B409" s="204"/>
      <c r="C409" s="1141" t="s">
        <v>491</v>
      </c>
      <c r="D409" s="1141"/>
      <c r="E409" s="1141"/>
      <c r="F409" s="1141"/>
      <c r="G409" s="1141"/>
      <c r="H409" s="1141"/>
      <c r="I409" s="1141"/>
      <c r="J409" s="1141"/>
      <c r="K409" s="1141"/>
      <c r="L409" s="257">
        <v>32.79</v>
      </c>
      <c r="M409" s="233"/>
      <c r="N409" s="234"/>
      <c r="Z409" s="193"/>
      <c r="AA409" s="200"/>
      <c r="AB409" s="200"/>
      <c r="AH409" s="200"/>
      <c r="AJ409" s="200"/>
      <c r="AK409" s="109" t="s">
        <v>491</v>
      </c>
    </row>
    <row r="410" spans="1:38" s="108" customFormat="1" ht="12" customHeight="1">
      <c r="A410" s="231"/>
      <c r="B410" s="204"/>
      <c r="C410" s="1141" t="s">
        <v>492</v>
      </c>
      <c r="D410" s="1141"/>
      <c r="E410" s="1141"/>
      <c r="F410" s="1141"/>
      <c r="G410" s="1141"/>
      <c r="H410" s="1141"/>
      <c r="I410" s="1141"/>
      <c r="J410" s="1141"/>
      <c r="K410" s="1141"/>
      <c r="L410" s="232">
        <v>59476</v>
      </c>
      <c r="M410" s="233"/>
      <c r="N410" s="234"/>
      <c r="Z410" s="193"/>
      <c r="AA410" s="200"/>
      <c r="AB410" s="200"/>
      <c r="AH410" s="200"/>
      <c r="AJ410" s="200"/>
      <c r="AK410" s="109" t="s">
        <v>492</v>
      </c>
    </row>
    <row r="411" spans="1:38" s="108" customFormat="1" ht="12" customHeight="1">
      <c r="A411" s="231"/>
      <c r="B411" s="204"/>
      <c r="C411" s="1141" t="s">
        <v>493</v>
      </c>
      <c r="D411" s="1141"/>
      <c r="E411" s="1141"/>
      <c r="F411" s="1141"/>
      <c r="G411" s="1141"/>
      <c r="H411" s="1141"/>
      <c r="I411" s="1141"/>
      <c r="J411" s="1141"/>
      <c r="K411" s="1141"/>
      <c r="L411" s="232">
        <v>2290.66</v>
      </c>
      <c r="M411" s="233"/>
      <c r="N411" s="234"/>
      <c r="Z411" s="193"/>
      <c r="AA411" s="200"/>
      <c r="AB411" s="200"/>
      <c r="AH411" s="200"/>
      <c r="AJ411" s="200"/>
      <c r="AK411" s="109" t="s">
        <v>493</v>
      </c>
    </row>
    <row r="412" spans="1:38" s="108" customFormat="1" ht="12" customHeight="1">
      <c r="A412" s="231"/>
      <c r="B412" s="204"/>
      <c r="C412" s="1141" t="s">
        <v>494</v>
      </c>
      <c r="D412" s="1141"/>
      <c r="E412" s="1141"/>
      <c r="F412" s="1141"/>
      <c r="G412" s="1141"/>
      <c r="H412" s="1141"/>
      <c r="I412" s="1141"/>
      <c r="J412" s="1141"/>
      <c r="K412" s="1141"/>
      <c r="L412" s="232">
        <v>1199.1400000000001</v>
      </c>
      <c r="M412" s="233"/>
      <c r="N412" s="234"/>
      <c r="Z412" s="193"/>
      <c r="AA412" s="200"/>
      <c r="AB412" s="200"/>
      <c r="AH412" s="200"/>
      <c r="AJ412" s="200"/>
      <c r="AK412" s="109" t="s">
        <v>494</v>
      </c>
    </row>
    <row r="413" spans="1:38" s="108" customFormat="1" ht="12" customHeight="1">
      <c r="A413" s="231"/>
      <c r="B413" s="204"/>
      <c r="C413" s="1141" t="s">
        <v>431</v>
      </c>
      <c r="D413" s="1141"/>
      <c r="E413" s="1141"/>
      <c r="F413" s="1141"/>
      <c r="G413" s="1141"/>
      <c r="H413" s="1141"/>
      <c r="I413" s="1141"/>
      <c r="J413" s="1141"/>
      <c r="K413" s="1141"/>
      <c r="L413" s="232">
        <v>2768.92</v>
      </c>
      <c r="M413" s="233"/>
      <c r="N413" s="234"/>
      <c r="Z413" s="193"/>
      <c r="AA413" s="200"/>
      <c r="AB413" s="200"/>
      <c r="AH413" s="200"/>
      <c r="AJ413" s="200"/>
      <c r="AK413" s="109" t="s">
        <v>431</v>
      </c>
    </row>
    <row r="414" spans="1:38" s="108" customFormat="1" ht="12" customHeight="1">
      <c r="A414" s="231"/>
      <c r="B414" s="204"/>
      <c r="C414" s="1141" t="s">
        <v>432</v>
      </c>
      <c r="D414" s="1141"/>
      <c r="E414" s="1141"/>
      <c r="F414" s="1141"/>
      <c r="G414" s="1141"/>
      <c r="H414" s="1141"/>
      <c r="I414" s="1141"/>
      <c r="J414" s="1141"/>
      <c r="K414" s="1141"/>
      <c r="L414" s="232">
        <v>2627.8</v>
      </c>
      <c r="M414" s="233"/>
      <c r="N414" s="234"/>
      <c r="Z414" s="193"/>
      <c r="AA414" s="200"/>
      <c r="AB414" s="200"/>
      <c r="AH414" s="200"/>
      <c r="AJ414" s="200"/>
      <c r="AK414" s="109" t="s">
        <v>432</v>
      </c>
    </row>
    <row r="415" spans="1:38" s="108" customFormat="1" ht="12" customHeight="1">
      <c r="A415" s="231"/>
      <c r="B415" s="204"/>
      <c r="C415" s="1141" t="s">
        <v>433</v>
      </c>
      <c r="D415" s="1141"/>
      <c r="E415" s="1141"/>
      <c r="F415" s="1141"/>
      <c r="G415" s="1141"/>
      <c r="H415" s="1141"/>
      <c r="I415" s="1141"/>
      <c r="J415" s="1141"/>
      <c r="K415" s="1141"/>
      <c r="L415" s="232">
        <v>1350.67</v>
      </c>
      <c r="M415" s="233"/>
      <c r="N415" s="234"/>
      <c r="Z415" s="193"/>
      <c r="AA415" s="200"/>
      <c r="AB415" s="200"/>
      <c r="AH415" s="200"/>
      <c r="AJ415" s="200"/>
      <c r="AK415" s="109" t="s">
        <v>433</v>
      </c>
    </row>
    <row r="416" spans="1:38" s="108" customFormat="1" ht="12" customHeight="1">
      <c r="A416" s="231"/>
      <c r="B416" s="226"/>
      <c r="C416" s="1142" t="s">
        <v>2051</v>
      </c>
      <c r="D416" s="1142"/>
      <c r="E416" s="1142"/>
      <c r="F416" s="1142"/>
      <c r="G416" s="1142"/>
      <c r="H416" s="1142"/>
      <c r="I416" s="1142"/>
      <c r="J416" s="1142"/>
      <c r="K416" s="1142"/>
      <c r="L416" s="239">
        <v>66532.58</v>
      </c>
      <c r="M416" s="240"/>
      <c r="N416" s="253"/>
      <c r="Z416" s="193"/>
      <c r="AA416" s="200"/>
      <c r="AB416" s="200"/>
      <c r="AH416" s="200"/>
      <c r="AJ416" s="200"/>
      <c r="AL416" s="200" t="s">
        <v>2051</v>
      </c>
    </row>
    <row r="417" spans="1:38" s="108" customFormat="1" ht="24" customHeight="1">
      <c r="A417" s="1089" t="s">
        <v>1310</v>
      </c>
      <c r="B417" s="1090"/>
      <c r="C417" s="1090"/>
      <c r="D417" s="1090"/>
      <c r="E417" s="1090"/>
      <c r="F417" s="1090"/>
      <c r="G417" s="1090"/>
      <c r="H417" s="1090"/>
      <c r="I417" s="1090"/>
      <c r="J417" s="1090"/>
      <c r="K417" s="1090"/>
      <c r="L417" s="1090"/>
      <c r="M417" s="1090"/>
      <c r="N417" s="1095"/>
      <c r="Z417" s="193" t="s">
        <v>1310</v>
      </c>
      <c r="AA417" s="200"/>
      <c r="AB417" s="200"/>
      <c r="AH417" s="200"/>
      <c r="AJ417" s="200"/>
      <c r="AL417" s="200"/>
    </row>
    <row r="418" spans="1:38" s="108" customFormat="1" ht="12" customHeight="1">
      <c r="A418" s="1147" t="s">
        <v>743</v>
      </c>
      <c r="B418" s="1148"/>
      <c r="C418" s="1148"/>
      <c r="D418" s="1148"/>
      <c r="E418" s="1148"/>
      <c r="F418" s="1148"/>
      <c r="G418" s="1148"/>
      <c r="H418" s="1148"/>
      <c r="I418" s="1148"/>
      <c r="J418" s="1148"/>
      <c r="K418" s="1148"/>
      <c r="L418" s="1148"/>
      <c r="M418" s="1148"/>
      <c r="N418" s="1149"/>
      <c r="Z418" s="193"/>
      <c r="AA418" s="200" t="s">
        <v>743</v>
      </c>
      <c r="AB418" s="200"/>
      <c r="AH418" s="200"/>
      <c r="AJ418" s="200"/>
      <c r="AL418" s="200"/>
    </row>
    <row r="419" spans="1:38" s="108" customFormat="1" ht="33.75" customHeight="1">
      <c r="A419" s="194" t="s">
        <v>628</v>
      </c>
      <c r="B419" s="195" t="s">
        <v>745</v>
      </c>
      <c r="C419" s="1145" t="s">
        <v>746</v>
      </c>
      <c r="D419" s="1145"/>
      <c r="E419" s="1145"/>
      <c r="F419" s="196" t="s">
        <v>414</v>
      </c>
      <c r="G419" s="196"/>
      <c r="H419" s="196"/>
      <c r="I419" s="223">
        <v>0.182</v>
      </c>
      <c r="J419" s="218">
        <v>64.680000000000007</v>
      </c>
      <c r="K419" s="196"/>
      <c r="L419" s="218">
        <v>11.77</v>
      </c>
      <c r="M419" s="196"/>
      <c r="N419" s="199"/>
      <c r="Z419" s="193"/>
      <c r="AA419" s="200"/>
      <c r="AB419" s="200" t="s">
        <v>746</v>
      </c>
      <c r="AH419" s="200"/>
      <c r="AJ419" s="200"/>
      <c r="AL419" s="200"/>
    </row>
    <row r="420" spans="1:38" s="108" customFormat="1" ht="12" customHeight="1">
      <c r="A420" s="216"/>
      <c r="B420" s="217"/>
      <c r="C420" s="1141" t="s">
        <v>747</v>
      </c>
      <c r="D420" s="1141"/>
      <c r="E420" s="1141"/>
      <c r="F420" s="1141"/>
      <c r="G420" s="1141"/>
      <c r="H420" s="1141"/>
      <c r="I420" s="1141"/>
      <c r="J420" s="1141"/>
      <c r="K420" s="1141"/>
      <c r="L420" s="1141"/>
      <c r="M420" s="1141"/>
      <c r="N420" s="1146"/>
      <c r="Z420" s="193"/>
      <c r="AA420" s="200"/>
      <c r="AB420" s="200"/>
      <c r="AH420" s="200"/>
      <c r="AI420" s="109" t="s">
        <v>747</v>
      </c>
      <c r="AJ420" s="200"/>
      <c r="AL420" s="200"/>
    </row>
    <row r="421" spans="1:38" s="108" customFormat="1" ht="12" customHeight="1">
      <c r="A421" s="201"/>
      <c r="B421" s="202"/>
      <c r="C421" s="1141" t="s">
        <v>3288</v>
      </c>
      <c r="D421" s="1141"/>
      <c r="E421" s="1141"/>
      <c r="F421" s="1141"/>
      <c r="G421" s="1141"/>
      <c r="H421" s="1141"/>
      <c r="I421" s="1141"/>
      <c r="J421" s="1141"/>
      <c r="K421" s="1141"/>
      <c r="L421" s="1141"/>
      <c r="M421" s="1141"/>
      <c r="N421" s="1146"/>
      <c r="Z421" s="193"/>
      <c r="AA421" s="200"/>
      <c r="AB421" s="200"/>
      <c r="AC421" s="109" t="s">
        <v>3288</v>
      </c>
      <c r="AH421" s="200"/>
      <c r="AJ421" s="200"/>
      <c r="AL421" s="200"/>
    </row>
    <row r="422" spans="1:38" s="108" customFormat="1" ht="12" customHeight="1">
      <c r="A422" s="216"/>
      <c r="B422" s="217"/>
      <c r="C422" s="1145" t="s">
        <v>398</v>
      </c>
      <c r="D422" s="1145"/>
      <c r="E422" s="1145"/>
      <c r="F422" s="196"/>
      <c r="G422" s="196"/>
      <c r="H422" s="196"/>
      <c r="I422" s="196"/>
      <c r="J422" s="198"/>
      <c r="K422" s="196"/>
      <c r="L422" s="218">
        <v>11.77</v>
      </c>
      <c r="M422" s="212"/>
      <c r="N422" s="199"/>
      <c r="Z422" s="193"/>
      <c r="AA422" s="200"/>
      <c r="AB422" s="200"/>
      <c r="AH422" s="200" t="s">
        <v>398</v>
      </c>
      <c r="AJ422" s="200"/>
      <c r="AL422" s="200"/>
    </row>
    <row r="423" spans="1:38" s="108" customFormat="1" ht="33.75" customHeight="1">
      <c r="A423" s="194" t="s">
        <v>636</v>
      </c>
      <c r="B423" s="195" t="s">
        <v>750</v>
      </c>
      <c r="C423" s="1145" t="s">
        <v>751</v>
      </c>
      <c r="D423" s="1145"/>
      <c r="E423" s="1145"/>
      <c r="F423" s="196" t="s">
        <v>414</v>
      </c>
      <c r="G423" s="196"/>
      <c r="H423" s="196"/>
      <c r="I423" s="247">
        <v>0.11</v>
      </c>
      <c r="J423" s="218">
        <v>76.09</v>
      </c>
      <c r="K423" s="196"/>
      <c r="L423" s="218">
        <v>8.3699999999999992</v>
      </c>
      <c r="M423" s="196"/>
      <c r="N423" s="199"/>
      <c r="Z423" s="193"/>
      <c r="AA423" s="200"/>
      <c r="AB423" s="200" t="s">
        <v>751</v>
      </c>
      <c r="AH423" s="200"/>
      <c r="AJ423" s="200"/>
      <c r="AL423" s="200"/>
    </row>
    <row r="424" spans="1:38" s="108" customFormat="1" ht="12" customHeight="1">
      <c r="A424" s="216"/>
      <c r="B424" s="217"/>
      <c r="C424" s="1141" t="s">
        <v>747</v>
      </c>
      <c r="D424" s="1141"/>
      <c r="E424" s="1141"/>
      <c r="F424" s="1141"/>
      <c r="G424" s="1141"/>
      <c r="H424" s="1141"/>
      <c r="I424" s="1141"/>
      <c r="J424" s="1141"/>
      <c r="K424" s="1141"/>
      <c r="L424" s="1141"/>
      <c r="M424" s="1141"/>
      <c r="N424" s="1146"/>
      <c r="Z424" s="193"/>
      <c r="AA424" s="200"/>
      <c r="AB424" s="200"/>
      <c r="AH424" s="200"/>
      <c r="AI424" s="109" t="s">
        <v>747</v>
      </c>
      <c r="AJ424" s="200"/>
      <c r="AL424" s="200"/>
    </row>
    <row r="425" spans="1:38" s="108" customFormat="1" ht="12" customHeight="1">
      <c r="A425" s="216"/>
      <c r="B425" s="217"/>
      <c r="C425" s="1145" t="s">
        <v>398</v>
      </c>
      <c r="D425" s="1145"/>
      <c r="E425" s="1145"/>
      <c r="F425" s="196"/>
      <c r="G425" s="196"/>
      <c r="H425" s="196"/>
      <c r="I425" s="196"/>
      <c r="J425" s="198"/>
      <c r="K425" s="196"/>
      <c r="L425" s="218">
        <v>8.3699999999999992</v>
      </c>
      <c r="M425" s="212"/>
      <c r="N425" s="199"/>
      <c r="Z425" s="193"/>
      <c r="AA425" s="200"/>
      <c r="AB425" s="200"/>
      <c r="AH425" s="200" t="s">
        <v>398</v>
      </c>
      <c r="AJ425" s="200"/>
      <c r="AL425" s="200"/>
    </row>
    <row r="426" spans="1:38" s="108" customFormat="1" ht="33.75" customHeight="1">
      <c r="A426" s="194" t="s">
        <v>640</v>
      </c>
      <c r="B426" s="195" t="s">
        <v>753</v>
      </c>
      <c r="C426" s="1145" t="s">
        <v>754</v>
      </c>
      <c r="D426" s="1145"/>
      <c r="E426" s="1145"/>
      <c r="F426" s="196" t="s">
        <v>414</v>
      </c>
      <c r="G426" s="196"/>
      <c r="H426" s="196"/>
      <c r="I426" s="223">
        <v>5.6000000000000001E-2</v>
      </c>
      <c r="J426" s="218">
        <v>106.91</v>
      </c>
      <c r="K426" s="196"/>
      <c r="L426" s="218">
        <v>5.99</v>
      </c>
      <c r="M426" s="196"/>
      <c r="N426" s="199"/>
      <c r="Z426" s="193"/>
      <c r="AA426" s="200"/>
      <c r="AB426" s="200" t="s">
        <v>754</v>
      </c>
      <c r="AH426" s="200"/>
      <c r="AJ426" s="200"/>
      <c r="AL426" s="200"/>
    </row>
    <row r="427" spans="1:38" s="108" customFormat="1" ht="12" customHeight="1">
      <c r="A427" s="216"/>
      <c r="B427" s="217"/>
      <c r="C427" s="1141" t="s">
        <v>747</v>
      </c>
      <c r="D427" s="1141"/>
      <c r="E427" s="1141"/>
      <c r="F427" s="1141"/>
      <c r="G427" s="1141"/>
      <c r="H427" s="1141"/>
      <c r="I427" s="1141"/>
      <c r="J427" s="1141"/>
      <c r="K427" s="1141"/>
      <c r="L427" s="1141"/>
      <c r="M427" s="1141"/>
      <c r="N427" s="1146"/>
      <c r="Z427" s="193"/>
      <c r="AA427" s="200"/>
      <c r="AB427" s="200"/>
      <c r="AH427" s="200"/>
      <c r="AI427" s="109" t="s">
        <v>747</v>
      </c>
      <c r="AJ427" s="200"/>
      <c r="AL427" s="200"/>
    </row>
    <row r="428" spans="1:38" s="108" customFormat="1" ht="12" customHeight="1">
      <c r="A428" s="201"/>
      <c r="B428" s="202"/>
      <c r="C428" s="1141" t="s">
        <v>3289</v>
      </c>
      <c r="D428" s="1141"/>
      <c r="E428" s="1141"/>
      <c r="F428" s="1141"/>
      <c r="G428" s="1141"/>
      <c r="H428" s="1141"/>
      <c r="I428" s="1141"/>
      <c r="J428" s="1141"/>
      <c r="K428" s="1141"/>
      <c r="L428" s="1141"/>
      <c r="M428" s="1141"/>
      <c r="N428" s="1146"/>
      <c r="Z428" s="193"/>
      <c r="AA428" s="200"/>
      <c r="AB428" s="200"/>
      <c r="AC428" s="109" t="s">
        <v>3289</v>
      </c>
      <c r="AH428" s="200"/>
      <c r="AJ428" s="200"/>
      <c r="AL428" s="200"/>
    </row>
    <row r="429" spans="1:38" s="108" customFormat="1" ht="12" customHeight="1">
      <c r="A429" s="216"/>
      <c r="B429" s="217"/>
      <c r="C429" s="1145" t="s">
        <v>398</v>
      </c>
      <c r="D429" s="1145"/>
      <c r="E429" s="1145"/>
      <c r="F429" s="196"/>
      <c r="G429" s="196"/>
      <c r="H429" s="196"/>
      <c r="I429" s="196"/>
      <c r="J429" s="198"/>
      <c r="K429" s="196"/>
      <c r="L429" s="218">
        <v>5.99</v>
      </c>
      <c r="M429" s="212"/>
      <c r="N429" s="199"/>
      <c r="Z429" s="193"/>
      <c r="AA429" s="200"/>
      <c r="AB429" s="200"/>
      <c r="AH429" s="200" t="s">
        <v>398</v>
      </c>
      <c r="AJ429" s="200"/>
      <c r="AL429" s="200"/>
    </row>
    <row r="430" spans="1:38" s="108" customFormat="1" ht="12" customHeight="1">
      <c r="A430" s="1147" t="s">
        <v>1221</v>
      </c>
      <c r="B430" s="1148"/>
      <c r="C430" s="1148"/>
      <c r="D430" s="1148"/>
      <c r="E430" s="1148"/>
      <c r="F430" s="1148"/>
      <c r="G430" s="1148"/>
      <c r="H430" s="1148"/>
      <c r="I430" s="1148"/>
      <c r="J430" s="1148"/>
      <c r="K430" s="1148"/>
      <c r="L430" s="1148"/>
      <c r="M430" s="1148"/>
      <c r="N430" s="1149"/>
      <c r="Z430" s="193"/>
      <c r="AA430" s="200" t="s">
        <v>1221</v>
      </c>
      <c r="AB430" s="200"/>
      <c r="AH430" s="200"/>
      <c r="AJ430" s="200"/>
      <c r="AL430" s="200"/>
    </row>
    <row r="431" spans="1:38" s="108" customFormat="1" ht="33.75" customHeight="1">
      <c r="A431" s="194" t="s">
        <v>645</v>
      </c>
      <c r="B431" s="195" t="s">
        <v>1223</v>
      </c>
      <c r="C431" s="1145" t="s">
        <v>1224</v>
      </c>
      <c r="D431" s="1145"/>
      <c r="E431" s="1145"/>
      <c r="F431" s="196" t="s">
        <v>414</v>
      </c>
      <c r="G431" s="196"/>
      <c r="H431" s="196"/>
      <c r="I431" s="223">
        <v>1.2999999999999999E-2</v>
      </c>
      <c r="J431" s="218">
        <v>62.85</v>
      </c>
      <c r="K431" s="196"/>
      <c r="L431" s="218">
        <v>0.82</v>
      </c>
      <c r="M431" s="196"/>
      <c r="N431" s="199"/>
      <c r="Z431" s="193"/>
      <c r="AA431" s="200"/>
      <c r="AB431" s="200" t="s">
        <v>1224</v>
      </c>
      <c r="AH431" s="200"/>
      <c r="AJ431" s="200"/>
      <c r="AL431" s="200"/>
    </row>
    <row r="432" spans="1:38" s="108" customFormat="1" ht="12" customHeight="1">
      <c r="A432" s="216"/>
      <c r="B432" s="217"/>
      <c r="C432" s="1141" t="s">
        <v>747</v>
      </c>
      <c r="D432" s="1141"/>
      <c r="E432" s="1141"/>
      <c r="F432" s="1141"/>
      <c r="G432" s="1141"/>
      <c r="H432" s="1141"/>
      <c r="I432" s="1141"/>
      <c r="J432" s="1141"/>
      <c r="K432" s="1141"/>
      <c r="L432" s="1141"/>
      <c r="M432" s="1141"/>
      <c r="N432" s="1146"/>
      <c r="Z432" s="193"/>
      <c r="AA432" s="200"/>
      <c r="AB432" s="200"/>
      <c r="AH432" s="200"/>
      <c r="AI432" s="109" t="s">
        <v>747</v>
      </c>
      <c r="AJ432" s="200"/>
      <c r="AL432" s="200"/>
    </row>
    <row r="433" spans="1:40" s="108" customFormat="1" ht="12" customHeight="1">
      <c r="A433" s="216"/>
      <c r="B433" s="217"/>
      <c r="C433" s="1145" t="s">
        <v>398</v>
      </c>
      <c r="D433" s="1145"/>
      <c r="E433" s="1145"/>
      <c r="F433" s="196"/>
      <c r="G433" s="196"/>
      <c r="H433" s="196"/>
      <c r="I433" s="196"/>
      <c r="J433" s="198"/>
      <c r="K433" s="196"/>
      <c r="L433" s="218">
        <v>0.82</v>
      </c>
      <c r="M433" s="212"/>
      <c r="N433" s="199"/>
      <c r="Z433" s="193"/>
      <c r="AA433" s="200"/>
      <c r="AB433" s="200"/>
      <c r="AH433" s="200" t="s">
        <v>398</v>
      </c>
      <c r="AJ433" s="200"/>
      <c r="AL433" s="200"/>
    </row>
    <row r="434" spans="1:40" s="108" customFormat="1" ht="33.75" customHeight="1">
      <c r="A434" s="194" t="s">
        <v>652</v>
      </c>
      <c r="B434" s="195" t="s">
        <v>1226</v>
      </c>
      <c r="C434" s="1145" t="s">
        <v>1227</v>
      </c>
      <c r="D434" s="1145"/>
      <c r="E434" s="1145"/>
      <c r="F434" s="196" t="s">
        <v>414</v>
      </c>
      <c r="G434" s="196"/>
      <c r="H434" s="196"/>
      <c r="I434" s="247">
        <v>0.13</v>
      </c>
      <c r="J434" s="218">
        <v>103.88</v>
      </c>
      <c r="K434" s="196"/>
      <c r="L434" s="218">
        <v>13.5</v>
      </c>
      <c r="M434" s="196"/>
      <c r="N434" s="199"/>
      <c r="Z434" s="193"/>
      <c r="AA434" s="200"/>
      <c r="AB434" s="200" t="s">
        <v>1227</v>
      </c>
      <c r="AH434" s="200"/>
      <c r="AJ434" s="200"/>
      <c r="AL434" s="200"/>
    </row>
    <row r="435" spans="1:40" s="108" customFormat="1" ht="12" customHeight="1">
      <c r="A435" s="216"/>
      <c r="B435" s="217"/>
      <c r="C435" s="1141" t="s">
        <v>747</v>
      </c>
      <c r="D435" s="1141"/>
      <c r="E435" s="1141"/>
      <c r="F435" s="1141"/>
      <c r="G435" s="1141"/>
      <c r="H435" s="1141"/>
      <c r="I435" s="1141"/>
      <c r="J435" s="1141"/>
      <c r="K435" s="1141"/>
      <c r="L435" s="1141"/>
      <c r="M435" s="1141"/>
      <c r="N435" s="1146"/>
      <c r="Z435" s="193"/>
      <c r="AA435" s="200"/>
      <c r="AB435" s="200"/>
      <c r="AH435" s="200"/>
      <c r="AI435" s="109" t="s">
        <v>747</v>
      </c>
      <c r="AJ435" s="200"/>
      <c r="AL435" s="200"/>
    </row>
    <row r="436" spans="1:40" s="108" customFormat="1" ht="12" customHeight="1">
      <c r="A436" s="216"/>
      <c r="B436" s="217"/>
      <c r="C436" s="1145" t="s">
        <v>398</v>
      </c>
      <c r="D436" s="1145"/>
      <c r="E436" s="1145"/>
      <c r="F436" s="196"/>
      <c r="G436" s="196"/>
      <c r="H436" s="196"/>
      <c r="I436" s="196"/>
      <c r="J436" s="198"/>
      <c r="K436" s="196"/>
      <c r="L436" s="218">
        <v>13.5</v>
      </c>
      <c r="M436" s="212"/>
      <c r="N436" s="199"/>
      <c r="Z436" s="193"/>
      <c r="AA436" s="200"/>
      <c r="AB436" s="200"/>
      <c r="AH436" s="200" t="s">
        <v>398</v>
      </c>
      <c r="AJ436" s="200"/>
      <c r="AL436" s="200"/>
    </row>
    <row r="437" spans="1:40" s="108" customFormat="1" ht="1.5" customHeight="1">
      <c r="A437" s="224"/>
      <c r="B437" s="217"/>
      <c r="C437" s="217"/>
      <c r="D437" s="217"/>
      <c r="E437" s="217"/>
      <c r="F437" s="225"/>
      <c r="G437" s="225"/>
      <c r="H437" s="225"/>
      <c r="I437" s="225"/>
      <c r="J437" s="226"/>
      <c r="K437" s="225"/>
      <c r="L437" s="226"/>
      <c r="M437" s="207"/>
      <c r="N437" s="226"/>
      <c r="Z437" s="193"/>
      <c r="AA437" s="200"/>
      <c r="AB437" s="200"/>
      <c r="AH437" s="200"/>
      <c r="AJ437" s="200"/>
      <c r="AL437" s="200"/>
    </row>
    <row r="438" spans="1:40" s="108" customFormat="1" ht="22.5" customHeight="1">
      <c r="A438" s="227"/>
      <c r="B438" s="198"/>
      <c r="C438" s="1145" t="s">
        <v>1311</v>
      </c>
      <c r="D438" s="1145"/>
      <c r="E438" s="1145"/>
      <c r="F438" s="1145"/>
      <c r="G438" s="1145"/>
      <c r="H438" s="1145"/>
      <c r="I438" s="1145"/>
      <c r="J438" s="1145"/>
      <c r="K438" s="1145"/>
      <c r="L438" s="228"/>
      <c r="M438" s="229"/>
      <c r="N438" s="230"/>
      <c r="Z438" s="193"/>
      <c r="AA438" s="200"/>
      <c r="AB438" s="200"/>
      <c r="AH438" s="200"/>
      <c r="AJ438" s="200" t="s">
        <v>1311</v>
      </c>
      <c r="AL438" s="200"/>
    </row>
    <row r="439" spans="1:40" s="108" customFormat="1" ht="12" customHeight="1">
      <c r="A439" s="231"/>
      <c r="B439" s="204"/>
      <c r="C439" s="1141" t="s">
        <v>416</v>
      </c>
      <c r="D439" s="1141"/>
      <c r="E439" s="1141"/>
      <c r="F439" s="1141"/>
      <c r="G439" s="1141"/>
      <c r="H439" s="1141"/>
      <c r="I439" s="1141"/>
      <c r="J439" s="1141"/>
      <c r="K439" s="1141"/>
      <c r="L439" s="257">
        <v>40.450000000000003</v>
      </c>
      <c r="M439" s="233"/>
      <c r="N439" s="234"/>
      <c r="Z439" s="193"/>
      <c r="AA439" s="200"/>
      <c r="AB439" s="200"/>
      <c r="AH439" s="200"/>
      <c r="AJ439" s="200"/>
      <c r="AK439" s="109" t="s">
        <v>416</v>
      </c>
      <c r="AL439" s="200"/>
    </row>
    <row r="440" spans="1:40" s="108" customFormat="1" ht="12" customHeight="1">
      <c r="A440" s="231"/>
      <c r="B440" s="204"/>
      <c r="C440" s="1141" t="s">
        <v>417</v>
      </c>
      <c r="D440" s="1141"/>
      <c r="E440" s="1141"/>
      <c r="F440" s="1141"/>
      <c r="G440" s="1141"/>
      <c r="H440" s="1141"/>
      <c r="I440" s="1141"/>
      <c r="J440" s="1141"/>
      <c r="K440" s="1141"/>
      <c r="L440" s="236"/>
      <c r="M440" s="233"/>
      <c r="N440" s="234"/>
      <c r="Z440" s="193"/>
      <c r="AA440" s="200"/>
      <c r="AB440" s="200"/>
      <c r="AH440" s="200"/>
      <c r="AJ440" s="200"/>
      <c r="AK440" s="109" t="s">
        <v>417</v>
      </c>
      <c r="AL440" s="200"/>
    </row>
    <row r="441" spans="1:40" s="108" customFormat="1" ht="12" customHeight="1">
      <c r="A441" s="231"/>
      <c r="B441" s="204"/>
      <c r="C441" s="1141" t="s">
        <v>420</v>
      </c>
      <c r="D441" s="1141"/>
      <c r="E441" s="1141"/>
      <c r="F441" s="1141"/>
      <c r="G441" s="1141"/>
      <c r="H441" s="1141"/>
      <c r="I441" s="1141"/>
      <c r="J441" s="1141"/>
      <c r="K441" s="1141"/>
      <c r="L441" s="257">
        <v>40.450000000000003</v>
      </c>
      <c r="M441" s="233"/>
      <c r="N441" s="234"/>
      <c r="Z441" s="193"/>
      <c r="AA441" s="200"/>
      <c r="AB441" s="200"/>
      <c r="AH441" s="200"/>
      <c r="AJ441" s="200"/>
      <c r="AK441" s="109" t="s">
        <v>420</v>
      </c>
      <c r="AL441" s="200"/>
    </row>
    <row r="442" spans="1:40" s="108" customFormat="1" ht="12" customHeight="1">
      <c r="A442" s="231"/>
      <c r="B442" s="204"/>
      <c r="C442" s="1141" t="s">
        <v>421</v>
      </c>
      <c r="D442" s="1141"/>
      <c r="E442" s="1141"/>
      <c r="F442" s="1141"/>
      <c r="G442" s="1141"/>
      <c r="H442" s="1141"/>
      <c r="I442" s="1141"/>
      <c r="J442" s="1141"/>
      <c r="K442" s="1141"/>
      <c r="L442" s="257">
        <v>40.450000000000003</v>
      </c>
      <c r="M442" s="233"/>
      <c r="N442" s="234"/>
      <c r="Z442" s="193"/>
      <c r="AA442" s="200"/>
      <c r="AB442" s="200"/>
      <c r="AH442" s="200"/>
      <c r="AJ442" s="200"/>
      <c r="AK442" s="109" t="s">
        <v>421</v>
      </c>
      <c r="AL442" s="200"/>
    </row>
    <row r="443" spans="1:40" s="108" customFormat="1" ht="12" customHeight="1">
      <c r="A443" s="231"/>
      <c r="B443" s="204"/>
      <c r="C443" s="1141" t="s">
        <v>417</v>
      </c>
      <c r="D443" s="1141"/>
      <c r="E443" s="1141"/>
      <c r="F443" s="1141"/>
      <c r="G443" s="1141"/>
      <c r="H443" s="1141"/>
      <c r="I443" s="1141"/>
      <c r="J443" s="1141"/>
      <c r="K443" s="1141"/>
      <c r="L443" s="236"/>
      <c r="M443" s="233"/>
      <c r="N443" s="234"/>
      <c r="Z443" s="193"/>
      <c r="AA443" s="200"/>
      <c r="AB443" s="200"/>
      <c r="AH443" s="200"/>
      <c r="AJ443" s="200"/>
      <c r="AK443" s="109" t="s">
        <v>417</v>
      </c>
      <c r="AL443" s="200"/>
    </row>
    <row r="444" spans="1:40" s="108" customFormat="1" ht="12" customHeight="1">
      <c r="A444" s="231"/>
      <c r="B444" s="204"/>
      <c r="C444" s="1141" t="s">
        <v>492</v>
      </c>
      <c r="D444" s="1141"/>
      <c r="E444" s="1141"/>
      <c r="F444" s="1141"/>
      <c r="G444" s="1141"/>
      <c r="H444" s="1141"/>
      <c r="I444" s="1141"/>
      <c r="J444" s="1141"/>
      <c r="K444" s="1141"/>
      <c r="L444" s="257">
        <v>40.450000000000003</v>
      </c>
      <c r="M444" s="233"/>
      <c r="N444" s="234"/>
      <c r="Z444" s="193"/>
      <c r="AA444" s="200"/>
      <c r="AB444" s="200"/>
      <c r="AH444" s="200"/>
      <c r="AJ444" s="200"/>
      <c r="AK444" s="109" t="s">
        <v>492</v>
      </c>
      <c r="AL444" s="200"/>
    </row>
    <row r="445" spans="1:40" s="108" customFormat="1" ht="22.5" customHeight="1">
      <c r="A445" s="231"/>
      <c r="B445" s="226"/>
      <c r="C445" s="1142" t="s">
        <v>1312</v>
      </c>
      <c r="D445" s="1142"/>
      <c r="E445" s="1142"/>
      <c r="F445" s="1142"/>
      <c r="G445" s="1142"/>
      <c r="H445" s="1142"/>
      <c r="I445" s="1142"/>
      <c r="J445" s="1142"/>
      <c r="K445" s="1142"/>
      <c r="L445" s="258">
        <v>40.450000000000003</v>
      </c>
      <c r="M445" s="240"/>
      <c r="N445" s="253"/>
      <c r="Z445" s="193"/>
      <c r="AA445" s="200"/>
      <c r="AB445" s="200"/>
      <c r="AH445" s="200"/>
      <c r="AJ445" s="200"/>
      <c r="AL445" s="200" t="s">
        <v>1312</v>
      </c>
    </row>
    <row r="446" spans="1:40" s="108" customFormat="1" ht="2.25" customHeight="1"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</row>
    <row r="447" spans="1:40" s="108" customFormat="1" ht="11.25" customHeight="1">
      <c r="A447" s="227"/>
      <c r="B447" s="198"/>
      <c r="C447" s="1145" t="s">
        <v>415</v>
      </c>
      <c r="D447" s="1145"/>
      <c r="E447" s="1145"/>
      <c r="F447" s="1145"/>
      <c r="G447" s="1145"/>
      <c r="H447" s="1145"/>
      <c r="I447" s="1145"/>
      <c r="J447" s="1145"/>
      <c r="K447" s="1145"/>
      <c r="L447" s="228"/>
      <c r="M447" s="229"/>
      <c r="N447" s="230"/>
      <c r="AM447" s="200" t="s">
        <v>415</v>
      </c>
    </row>
    <row r="448" spans="1:40" s="108" customFormat="1" ht="16.5" customHeight="1">
      <c r="A448" s="231"/>
      <c r="B448" s="204"/>
      <c r="C448" s="1141" t="s">
        <v>416</v>
      </c>
      <c r="D448" s="1141"/>
      <c r="E448" s="1141"/>
      <c r="F448" s="1141"/>
      <c r="G448" s="1141"/>
      <c r="H448" s="1141"/>
      <c r="I448" s="1141"/>
      <c r="J448" s="1141"/>
      <c r="K448" s="1141"/>
      <c r="L448" s="232">
        <v>62594.559999999998</v>
      </c>
      <c r="M448" s="233"/>
      <c r="N448" s="234"/>
      <c r="O448" s="235"/>
      <c r="P448" s="235"/>
      <c r="Q448" s="235"/>
      <c r="AM448" s="200"/>
      <c r="AN448" s="109" t="s">
        <v>416</v>
      </c>
    </row>
    <row r="449" spans="1:40" s="108" customFormat="1" ht="16.5" customHeight="1">
      <c r="A449" s="231"/>
      <c r="B449" s="204"/>
      <c r="C449" s="1141" t="s">
        <v>417</v>
      </c>
      <c r="D449" s="1141"/>
      <c r="E449" s="1141"/>
      <c r="F449" s="1141"/>
      <c r="G449" s="1141"/>
      <c r="H449" s="1141"/>
      <c r="I449" s="1141"/>
      <c r="J449" s="1141"/>
      <c r="K449" s="1141"/>
      <c r="L449" s="236"/>
      <c r="M449" s="233"/>
      <c r="N449" s="234"/>
      <c r="O449" s="235"/>
      <c r="P449" s="235"/>
      <c r="Q449" s="235"/>
      <c r="AM449" s="200"/>
      <c r="AN449" s="109" t="s">
        <v>417</v>
      </c>
    </row>
    <row r="450" spans="1:40" s="108" customFormat="1" ht="16.5" customHeight="1">
      <c r="A450" s="231"/>
      <c r="B450" s="204"/>
      <c r="C450" s="1141" t="s">
        <v>488</v>
      </c>
      <c r="D450" s="1141"/>
      <c r="E450" s="1141"/>
      <c r="F450" s="1141"/>
      <c r="G450" s="1141"/>
      <c r="H450" s="1141"/>
      <c r="I450" s="1141"/>
      <c r="J450" s="1141"/>
      <c r="K450" s="1141"/>
      <c r="L450" s="232">
        <v>2736.13</v>
      </c>
      <c r="M450" s="233"/>
      <c r="N450" s="234"/>
      <c r="O450" s="235"/>
      <c r="P450" s="235"/>
      <c r="Q450" s="235"/>
      <c r="AM450" s="200"/>
      <c r="AN450" s="109" t="s">
        <v>488</v>
      </c>
    </row>
    <row r="451" spans="1:40" s="108" customFormat="1" ht="16.5" customHeight="1">
      <c r="A451" s="231"/>
      <c r="B451" s="204"/>
      <c r="C451" s="1141" t="s">
        <v>418</v>
      </c>
      <c r="D451" s="1141"/>
      <c r="E451" s="1141"/>
      <c r="F451" s="1141"/>
      <c r="G451" s="1141"/>
      <c r="H451" s="1141"/>
      <c r="I451" s="1141"/>
      <c r="J451" s="1141"/>
      <c r="K451" s="1141"/>
      <c r="L451" s="257">
        <v>341.98</v>
      </c>
      <c r="M451" s="233"/>
      <c r="N451" s="234"/>
      <c r="O451" s="235"/>
      <c r="P451" s="235"/>
      <c r="Q451" s="235"/>
      <c r="AM451" s="200"/>
      <c r="AN451" s="109" t="s">
        <v>418</v>
      </c>
    </row>
    <row r="452" spans="1:40" s="108" customFormat="1" ht="16.5" customHeight="1">
      <c r="A452" s="231"/>
      <c r="B452" s="204"/>
      <c r="C452" s="1141" t="s">
        <v>419</v>
      </c>
      <c r="D452" s="1141"/>
      <c r="E452" s="1141"/>
      <c r="F452" s="1141"/>
      <c r="G452" s="1141"/>
      <c r="H452" s="1141"/>
      <c r="I452" s="1141"/>
      <c r="J452" s="1141"/>
      <c r="K452" s="1141"/>
      <c r="L452" s="257">
        <v>32.79</v>
      </c>
      <c r="M452" s="233"/>
      <c r="N452" s="234"/>
      <c r="O452" s="235"/>
      <c r="P452" s="235"/>
      <c r="Q452" s="235"/>
      <c r="AM452" s="200"/>
      <c r="AN452" s="109" t="s">
        <v>419</v>
      </c>
    </row>
    <row r="453" spans="1:40" s="108" customFormat="1" ht="16.5" customHeight="1">
      <c r="A453" s="231"/>
      <c r="B453" s="204"/>
      <c r="C453" s="1141" t="s">
        <v>420</v>
      </c>
      <c r="D453" s="1141"/>
      <c r="E453" s="1141"/>
      <c r="F453" s="1141"/>
      <c r="G453" s="1141"/>
      <c r="H453" s="1141"/>
      <c r="I453" s="1141"/>
      <c r="J453" s="1141"/>
      <c r="K453" s="1141"/>
      <c r="L453" s="232">
        <v>59516.45</v>
      </c>
      <c r="M453" s="233"/>
      <c r="N453" s="234"/>
      <c r="O453" s="235"/>
      <c r="P453" s="235"/>
      <c r="Q453" s="235"/>
      <c r="AM453" s="200"/>
      <c r="AN453" s="109" t="s">
        <v>420</v>
      </c>
    </row>
    <row r="454" spans="1:40" s="108" customFormat="1" ht="45">
      <c r="A454" s="231"/>
      <c r="B454" s="204" t="s">
        <v>422</v>
      </c>
      <c r="C454" s="1141" t="s">
        <v>421</v>
      </c>
      <c r="D454" s="1141"/>
      <c r="E454" s="1141"/>
      <c r="F454" s="1141"/>
      <c r="G454" s="1141"/>
      <c r="H454" s="1141"/>
      <c r="I454" s="1141"/>
      <c r="J454" s="1141"/>
      <c r="K454" s="1141"/>
      <c r="L454" s="257">
        <v>907.93</v>
      </c>
      <c r="M454" s="238">
        <v>9.3800000000000008</v>
      </c>
      <c r="N454" s="237">
        <v>8516</v>
      </c>
      <c r="O454" s="235"/>
      <c r="P454" s="235"/>
      <c r="Q454" s="235"/>
      <c r="AM454" s="200"/>
      <c r="AN454" s="109" t="s">
        <v>421</v>
      </c>
    </row>
    <row r="455" spans="1:40" s="108" customFormat="1" ht="16.5" customHeight="1">
      <c r="A455" s="231"/>
      <c r="B455" s="204"/>
      <c r="C455" s="1141" t="s">
        <v>417</v>
      </c>
      <c r="D455" s="1141"/>
      <c r="E455" s="1141"/>
      <c r="F455" s="1141"/>
      <c r="G455" s="1141"/>
      <c r="H455" s="1141"/>
      <c r="I455" s="1141"/>
      <c r="J455" s="1141"/>
      <c r="K455" s="1141"/>
      <c r="L455" s="236"/>
      <c r="M455" s="233"/>
      <c r="N455" s="234"/>
      <c r="O455" s="235"/>
      <c r="P455" s="235"/>
      <c r="Q455" s="235"/>
      <c r="AM455" s="200"/>
      <c r="AN455" s="109" t="s">
        <v>417</v>
      </c>
    </row>
    <row r="456" spans="1:40" s="108" customFormat="1" ht="16.5" customHeight="1">
      <c r="A456" s="231"/>
      <c r="B456" s="204"/>
      <c r="C456" s="1141" t="s">
        <v>489</v>
      </c>
      <c r="D456" s="1141"/>
      <c r="E456" s="1141"/>
      <c r="F456" s="1141"/>
      <c r="G456" s="1141"/>
      <c r="H456" s="1141"/>
      <c r="I456" s="1141"/>
      <c r="J456" s="1141"/>
      <c r="K456" s="1141"/>
      <c r="L456" s="257">
        <v>378.81</v>
      </c>
      <c r="M456" s="233"/>
      <c r="N456" s="234"/>
      <c r="O456" s="235"/>
      <c r="P456" s="235"/>
      <c r="Q456" s="235"/>
      <c r="AM456" s="200"/>
      <c r="AN456" s="109" t="s">
        <v>489</v>
      </c>
    </row>
    <row r="457" spans="1:40" s="108" customFormat="1" ht="16.5" customHeight="1">
      <c r="A457" s="231"/>
      <c r="B457" s="204"/>
      <c r="C457" s="1141" t="s">
        <v>492</v>
      </c>
      <c r="D457" s="1141"/>
      <c r="E457" s="1141"/>
      <c r="F457" s="1141"/>
      <c r="G457" s="1141"/>
      <c r="H457" s="1141"/>
      <c r="I457" s="1141"/>
      <c r="J457" s="1141"/>
      <c r="K457" s="1141"/>
      <c r="L457" s="257">
        <v>40.450000000000003</v>
      </c>
      <c r="M457" s="233"/>
      <c r="N457" s="234"/>
      <c r="O457" s="235"/>
      <c r="P457" s="235"/>
      <c r="Q457" s="235"/>
      <c r="AM457" s="200"/>
      <c r="AN457" s="109" t="s">
        <v>492</v>
      </c>
    </row>
    <row r="458" spans="1:40" s="108" customFormat="1" ht="16.5" customHeight="1">
      <c r="A458" s="231"/>
      <c r="B458" s="204"/>
      <c r="C458" s="1141" t="s">
        <v>493</v>
      </c>
      <c r="D458" s="1141"/>
      <c r="E458" s="1141"/>
      <c r="F458" s="1141"/>
      <c r="G458" s="1141"/>
      <c r="H458" s="1141"/>
      <c r="I458" s="1141"/>
      <c r="J458" s="1141"/>
      <c r="K458" s="1141"/>
      <c r="L458" s="257">
        <v>337.14</v>
      </c>
      <c r="M458" s="233"/>
      <c r="N458" s="234"/>
      <c r="O458" s="235"/>
      <c r="P458" s="235"/>
      <c r="Q458" s="235"/>
      <c r="AM458" s="200"/>
      <c r="AN458" s="109" t="s">
        <v>493</v>
      </c>
    </row>
    <row r="459" spans="1:40" s="108" customFormat="1" ht="16.5" customHeight="1">
      <c r="A459" s="231"/>
      <c r="B459" s="204"/>
      <c r="C459" s="1141" t="s">
        <v>494</v>
      </c>
      <c r="D459" s="1141"/>
      <c r="E459" s="1141"/>
      <c r="F459" s="1141"/>
      <c r="G459" s="1141"/>
      <c r="H459" s="1141"/>
      <c r="I459" s="1141"/>
      <c r="J459" s="1141"/>
      <c r="K459" s="1141"/>
      <c r="L459" s="257">
        <v>151.53</v>
      </c>
      <c r="M459" s="233"/>
      <c r="N459" s="234"/>
      <c r="O459" s="235"/>
      <c r="P459" s="235"/>
      <c r="Q459" s="235"/>
      <c r="AM459" s="200"/>
      <c r="AN459" s="109" t="s">
        <v>494</v>
      </c>
    </row>
    <row r="460" spans="1:40" s="108" customFormat="1" ht="45">
      <c r="A460" s="231"/>
      <c r="B460" s="204" t="s">
        <v>422</v>
      </c>
      <c r="C460" s="1141" t="s">
        <v>910</v>
      </c>
      <c r="D460" s="1141"/>
      <c r="E460" s="1141"/>
      <c r="F460" s="1141"/>
      <c r="G460" s="1141"/>
      <c r="H460" s="1141"/>
      <c r="I460" s="1141"/>
      <c r="J460" s="1141"/>
      <c r="K460" s="1141"/>
      <c r="L460" s="232">
        <v>65665.100000000006</v>
      </c>
      <c r="M460" s="238">
        <v>9.3800000000000008</v>
      </c>
      <c r="N460" s="237">
        <v>615939</v>
      </c>
      <c r="O460" s="235"/>
      <c r="P460" s="235"/>
      <c r="Q460" s="235"/>
      <c r="AM460" s="200"/>
      <c r="AN460" s="109" t="s">
        <v>910</v>
      </c>
    </row>
    <row r="461" spans="1:40" s="108" customFormat="1" ht="16.5" customHeight="1">
      <c r="A461" s="231"/>
      <c r="B461" s="204"/>
      <c r="C461" s="1141" t="s">
        <v>417</v>
      </c>
      <c r="D461" s="1141"/>
      <c r="E461" s="1141"/>
      <c r="F461" s="1141"/>
      <c r="G461" s="1141"/>
      <c r="H461" s="1141"/>
      <c r="I461" s="1141"/>
      <c r="J461" s="1141"/>
      <c r="K461" s="1141"/>
      <c r="L461" s="236"/>
      <c r="M461" s="233"/>
      <c r="N461" s="234"/>
      <c r="O461" s="235"/>
      <c r="P461" s="235"/>
      <c r="Q461" s="235"/>
      <c r="AM461" s="200"/>
      <c r="AN461" s="109" t="s">
        <v>417</v>
      </c>
    </row>
    <row r="462" spans="1:40" s="108" customFormat="1" ht="16.5" customHeight="1">
      <c r="A462" s="231"/>
      <c r="B462" s="204"/>
      <c r="C462" s="1141" t="s">
        <v>489</v>
      </c>
      <c r="D462" s="1141"/>
      <c r="E462" s="1141"/>
      <c r="F462" s="1141"/>
      <c r="G462" s="1141"/>
      <c r="H462" s="1141"/>
      <c r="I462" s="1141"/>
      <c r="J462" s="1141"/>
      <c r="K462" s="1141"/>
      <c r="L462" s="232">
        <v>2357.3200000000002</v>
      </c>
      <c r="M462" s="233"/>
      <c r="N462" s="234"/>
      <c r="O462" s="235"/>
      <c r="P462" s="235"/>
      <c r="Q462" s="235"/>
      <c r="AM462" s="200"/>
      <c r="AN462" s="109" t="s">
        <v>489</v>
      </c>
    </row>
    <row r="463" spans="1:40" s="108" customFormat="1" ht="16.5" customHeight="1">
      <c r="A463" s="231"/>
      <c r="B463" s="204"/>
      <c r="C463" s="1141" t="s">
        <v>490</v>
      </c>
      <c r="D463" s="1141"/>
      <c r="E463" s="1141"/>
      <c r="F463" s="1141"/>
      <c r="G463" s="1141"/>
      <c r="H463" s="1141"/>
      <c r="I463" s="1141"/>
      <c r="J463" s="1141"/>
      <c r="K463" s="1141"/>
      <c r="L463" s="257">
        <v>341.98</v>
      </c>
      <c r="M463" s="233"/>
      <c r="N463" s="234"/>
      <c r="O463" s="235"/>
      <c r="P463" s="235"/>
      <c r="Q463" s="235"/>
      <c r="AM463" s="200"/>
      <c r="AN463" s="109" t="s">
        <v>490</v>
      </c>
    </row>
    <row r="464" spans="1:40" s="108" customFormat="1" ht="16.5" customHeight="1">
      <c r="A464" s="231"/>
      <c r="B464" s="204"/>
      <c r="C464" s="1141" t="s">
        <v>491</v>
      </c>
      <c r="D464" s="1141"/>
      <c r="E464" s="1141"/>
      <c r="F464" s="1141"/>
      <c r="G464" s="1141"/>
      <c r="H464" s="1141"/>
      <c r="I464" s="1141"/>
      <c r="J464" s="1141"/>
      <c r="K464" s="1141"/>
      <c r="L464" s="257">
        <v>32.79</v>
      </c>
      <c r="M464" s="233"/>
      <c r="N464" s="234"/>
      <c r="O464" s="235"/>
      <c r="P464" s="235"/>
      <c r="Q464" s="235"/>
      <c r="AM464" s="200"/>
      <c r="AN464" s="109" t="s">
        <v>491</v>
      </c>
    </row>
    <row r="465" spans="1:42" ht="16.5" customHeight="1">
      <c r="A465" s="231"/>
      <c r="B465" s="204"/>
      <c r="C465" s="1141" t="s">
        <v>492</v>
      </c>
      <c r="D465" s="1141"/>
      <c r="E465" s="1141"/>
      <c r="F465" s="1141"/>
      <c r="G465" s="1141"/>
      <c r="H465" s="1141"/>
      <c r="I465" s="1141"/>
      <c r="J465" s="1141"/>
      <c r="K465" s="1141"/>
      <c r="L465" s="232">
        <v>59476</v>
      </c>
      <c r="M465" s="233"/>
      <c r="N465" s="234"/>
      <c r="O465" s="235"/>
      <c r="P465" s="235"/>
      <c r="Q465" s="235"/>
      <c r="R465" s="108"/>
      <c r="S465" s="108"/>
      <c r="T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200"/>
      <c r="AN465" s="109" t="s">
        <v>492</v>
      </c>
      <c r="AO465" s="108"/>
      <c r="AP465" s="108"/>
    </row>
    <row r="466" spans="1:42" ht="16.5" customHeight="1">
      <c r="A466" s="231"/>
      <c r="B466" s="204"/>
      <c r="C466" s="1141" t="s">
        <v>493</v>
      </c>
      <c r="D466" s="1141"/>
      <c r="E466" s="1141"/>
      <c r="F466" s="1141"/>
      <c r="G466" s="1141"/>
      <c r="H466" s="1141"/>
      <c r="I466" s="1141"/>
      <c r="J466" s="1141"/>
      <c r="K466" s="1141"/>
      <c r="L466" s="232">
        <v>2290.66</v>
      </c>
      <c r="M466" s="233"/>
      <c r="N466" s="234"/>
      <c r="O466" s="235"/>
      <c r="P466" s="235"/>
      <c r="Q466" s="235"/>
      <c r="R466" s="108"/>
      <c r="S466" s="108"/>
      <c r="T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200"/>
      <c r="AN466" s="109" t="s">
        <v>493</v>
      </c>
      <c r="AO466" s="108"/>
      <c r="AP466" s="108"/>
    </row>
    <row r="467" spans="1:42" ht="16.5" customHeight="1">
      <c r="A467" s="231"/>
      <c r="B467" s="204"/>
      <c r="C467" s="1141" t="s">
        <v>494</v>
      </c>
      <c r="D467" s="1141"/>
      <c r="E467" s="1141"/>
      <c r="F467" s="1141"/>
      <c r="G467" s="1141"/>
      <c r="H467" s="1141"/>
      <c r="I467" s="1141"/>
      <c r="J467" s="1141"/>
      <c r="K467" s="1141"/>
      <c r="L467" s="232">
        <v>1199.1400000000001</v>
      </c>
      <c r="M467" s="233"/>
      <c r="N467" s="234"/>
      <c r="O467" s="235"/>
      <c r="P467" s="235"/>
      <c r="Q467" s="235"/>
      <c r="R467" s="108"/>
      <c r="S467" s="108"/>
      <c r="T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200"/>
      <c r="AN467" s="109" t="s">
        <v>494</v>
      </c>
      <c r="AO467" s="108"/>
      <c r="AP467" s="108"/>
    </row>
    <row r="468" spans="1:42" ht="16.5" customHeight="1">
      <c r="A468" s="231"/>
      <c r="B468" s="204"/>
      <c r="C468" s="1141" t="s">
        <v>431</v>
      </c>
      <c r="D468" s="1141"/>
      <c r="E468" s="1141"/>
      <c r="F468" s="1141"/>
      <c r="G468" s="1141"/>
      <c r="H468" s="1141"/>
      <c r="I468" s="1141"/>
      <c r="J468" s="1141"/>
      <c r="K468" s="1141"/>
      <c r="L468" s="232">
        <v>2768.92</v>
      </c>
      <c r="M468" s="233"/>
      <c r="N468" s="234"/>
      <c r="O468" s="235"/>
      <c r="P468" s="235"/>
      <c r="Q468" s="235"/>
      <c r="R468" s="108"/>
      <c r="S468" s="108"/>
      <c r="T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200"/>
      <c r="AN468" s="109" t="s">
        <v>431</v>
      </c>
      <c r="AO468" s="108"/>
      <c r="AP468" s="108"/>
    </row>
    <row r="469" spans="1:42" ht="16.5" customHeight="1">
      <c r="A469" s="231"/>
      <c r="B469" s="204"/>
      <c r="C469" s="1141" t="s">
        <v>432</v>
      </c>
      <c r="D469" s="1141"/>
      <c r="E469" s="1141"/>
      <c r="F469" s="1141"/>
      <c r="G469" s="1141"/>
      <c r="H469" s="1141"/>
      <c r="I469" s="1141"/>
      <c r="J469" s="1141"/>
      <c r="K469" s="1141"/>
      <c r="L469" s="232">
        <v>2627.8</v>
      </c>
      <c r="M469" s="233"/>
      <c r="N469" s="234"/>
      <c r="O469" s="235"/>
      <c r="P469" s="235"/>
      <c r="Q469" s="235"/>
      <c r="R469" s="108"/>
      <c r="S469" s="108"/>
      <c r="T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200"/>
      <c r="AN469" s="109" t="s">
        <v>432</v>
      </c>
      <c r="AO469" s="108"/>
      <c r="AP469" s="108"/>
    </row>
    <row r="470" spans="1:42" ht="16.5" customHeight="1">
      <c r="A470" s="231"/>
      <c r="B470" s="204"/>
      <c r="C470" s="1141" t="s">
        <v>433</v>
      </c>
      <c r="D470" s="1141"/>
      <c r="E470" s="1141"/>
      <c r="F470" s="1141"/>
      <c r="G470" s="1141"/>
      <c r="H470" s="1141"/>
      <c r="I470" s="1141"/>
      <c r="J470" s="1141"/>
      <c r="K470" s="1141"/>
      <c r="L470" s="232">
        <v>1350.67</v>
      </c>
      <c r="M470" s="233"/>
      <c r="N470" s="234"/>
      <c r="O470" s="235"/>
      <c r="P470" s="235"/>
      <c r="Q470" s="235"/>
      <c r="R470" s="108"/>
      <c r="S470" s="108"/>
      <c r="T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200"/>
      <c r="AN470" s="109" t="s">
        <v>433</v>
      </c>
      <c r="AO470" s="108"/>
      <c r="AP470" s="108"/>
    </row>
    <row r="471" spans="1:42" ht="16.5" customHeight="1">
      <c r="A471" s="231"/>
      <c r="B471" s="226"/>
      <c r="C471" s="1142" t="s">
        <v>434</v>
      </c>
      <c r="D471" s="1142"/>
      <c r="E471" s="1142"/>
      <c r="F471" s="1142"/>
      <c r="G471" s="1142"/>
      <c r="H471" s="1142"/>
      <c r="I471" s="1142"/>
      <c r="J471" s="1142"/>
      <c r="K471" s="1142"/>
      <c r="L471" s="239">
        <v>66573.03</v>
      </c>
      <c r="M471" s="240"/>
      <c r="N471" s="241">
        <v>624455</v>
      </c>
      <c r="O471" s="235"/>
      <c r="P471" s="235"/>
      <c r="Q471" s="235"/>
      <c r="R471" s="108"/>
      <c r="S471" s="108"/>
      <c r="T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200"/>
      <c r="AN471" s="108"/>
      <c r="AO471" s="200" t="s">
        <v>434</v>
      </c>
      <c r="AP471" s="108"/>
    </row>
    <row r="472" spans="1:42" ht="1.5" customHeight="1">
      <c r="B472" s="226"/>
      <c r="C472" s="217"/>
      <c r="D472" s="217"/>
      <c r="E472" s="217"/>
      <c r="F472" s="217"/>
      <c r="G472" s="217"/>
      <c r="H472" s="217"/>
      <c r="I472" s="217"/>
      <c r="J472" s="217"/>
      <c r="K472" s="217"/>
      <c r="L472" s="239"/>
      <c r="M472" s="242"/>
      <c r="N472" s="243"/>
      <c r="R472" s="108"/>
      <c r="S472" s="108"/>
      <c r="T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</row>
    <row r="473" spans="1:42" ht="53.25" customHeight="1">
      <c r="A473" s="244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R473" s="108"/>
      <c r="S473" s="108"/>
      <c r="T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</row>
    <row r="474" spans="1:42" ht="12.75" customHeight="1">
      <c r="A474" s="177"/>
      <c r="B474" s="236" t="s">
        <v>329</v>
      </c>
      <c r="C474" s="1143" t="s">
        <v>435</v>
      </c>
      <c r="D474" s="1143"/>
      <c r="E474" s="1143"/>
      <c r="F474" s="1143"/>
      <c r="G474" s="1143"/>
      <c r="H474" s="1143"/>
      <c r="I474" s="1143"/>
      <c r="J474" s="1143"/>
      <c r="K474" s="1143"/>
      <c r="L474" s="1143"/>
      <c r="R474" s="108"/>
      <c r="S474" s="108"/>
      <c r="T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</row>
    <row r="475" spans="1:42" ht="13.5" customHeight="1">
      <c r="A475" s="177"/>
      <c r="B475" s="169"/>
      <c r="C475" s="1144" t="s">
        <v>157</v>
      </c>
      <c r="D475" s="1144"/>
      <c r="E475" s="1144"/>
      <c r="F475" s="1144"/>
      <c r="G475" s="1144"/>
      <c r="H475" s="1144"/>
      <c r="I475" s="1144"/>
      <c r="J475" s="1144"/>
      <c r="K475" s="1144"/>
      <c r="L475" s="1144"/>
      <c r="R475" s="108"/>
      <c r="S475" s="108"/>
      <c r="T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</row>
    <row r="476" spans="1:42" ht="13.5" customHeight="1">
      <c r="A476" s="177"/>
      <c r="B476" s="236" t="s">
        <v>331</v>
      </c>
      <c r="C476" s="1143" t="s">
        <v>436</v>
      </c>
      <c r="D476" s="1143"/>
      <c r="E476" s="1143"/>
      <c r="F476" s="1143"/>
      <c r="G476" s="1143"/>
      <c r="H476" s="1143"/>
      <c r="I476" s="1143"/>
      <c r="J476" s="1143"/>
      <c r="K476" s="1143"/>
      <c r="L476" s="1143"/>
      <c r="R476" s="108"/>
      <c r="S476" s="108"/>
      <c r="T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</row>
    <row r="477" spans="1:42" ht="13.5" customHeight="1">
      <c r="A477" s="177"/>
      <c r="C477" s="1144" t="s">
        <v>157</v>
      </c>
      <c r="D477" s="1144"/>
      <c r="E477" s="1144"/>
      <c r="F477" s="1144"/>
      <c r="G477" s="1144"/>
      <c r="H477" s="1144"/>
      <c r="I477" s="1144"/>
      <c r="J477" s="1144"/>
      <c r="K477" s="1144"/>
      <c r="L477" s="1144"/>
      <c r="R477" s="108"/>
      <c r="S477" s="108"/>
      <c r="T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</row>
    <row r="479" spans="1:42" ht="11.25">
      <c r="A479" s="1140"/>
      <c r="B479" s="1140"/>
      <c r="C479" s="1140"/>
      <c r="D479" s="1140"/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R479" s="108"/>
      <c r="S479" s="108"/>
      <c r="T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9" t="s">
        <v>149</v>
      </c>
    </row>
    <row r="480" spans="1:42" ht="11.25">
      <c r="B480" s="246"/>
      <c r="D480" s="246"/>
      <c r="F480" s="246"/>
      <c r="R480" s="108"/>
      <c r="S480" s="108"/>
      <c r="T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</row>
    <row r="484" s="108" customFormat="1" ht="11.25"/>
    <row r="501" s="108" customFormat="1" ht="11.25"/>
    <row r="504" s="108" customFormat="1" ht="11.25"/>
    <row r="557" s="108" customFormat="1" ht="11.25"/>
    <row r="558" s="108" customFormat="1" ht="11.25"/>
    <row r="561" s="108" customFormat="1" ht="11.25"/>
    <row r="578" s="108" customFormat="1" ht="11.25"/>
    <row r="579" s="108" customFormat="1" ht="11.25"/>
    <row r="591" s="108" customFormat="1" ht="11.25"/>
    <row r="605" s="108" customFormat="1" ht="11.25"/>
  </sheetData>
  <mergeCells count="462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N38"/>
    <mergeCell ref="C39:E39"/>
    <mergeCell ref="C40:E40"/>
    <mergeCell ref="C41:E41"/>
    <mergeCell ref="C42:E42"/>
    <mergeCell ref="C43:E43"/>
    <mergeCell ref="N30:N32"/>
    <mergeCell ref="C33:E33"/>
    <mergeCell ref="A34:N34"/>
    <mergeCell ref="A35:N35"/>
    <mergeCell ref="C36:E36"/>
    <mergeCell ref="C37:N37"/>
    <mergeCell ref="C50:E50"/>
    <mergeCell ref="C51:N51"/>
    <mergeCell ref="C52:E52"/>
    <mergeCell ref="C53:E53"/>
    <mergeCell ref="C54:N54"/>
    <mergeCell ref="C55:E55"/>
    <mergeCell ref="C44:E44"/>
    <mergeCell ref="C45:E45"/>
    <mergeCell ref="C46:E46"/>
    <mergeCell ref="C47:E47"/>
    <mergeCell ref="C48:E48"/>
    <mergeCell ref="C49:E49"/>
    <mergeCell ref="A62:N62"/>
    <mergeCell ref="C63:E63"/>
    <mergeCell ref="C64:N64"/>
    <mergeCell ref="C65:N65"/>
    <mergeCell ref="C66:E66"/>
    <mergeCell ref="C67:E67"/>
    <mergeCell ref="C56:E56"/>
    <mergeCell ref="C57:N57"/>
    <mergeCell ref="C58:E58"/>
    <mergeCell ref="C59:E59"/>
    <mergeCell ref="C60:N60"/>
    <mergeCell ref="C61:E61"/>
    <mergeCell ref="C74:E74"/>
    <mergeCell ref="C75:E75"/>
    <mergeCell ref="C76:E76"/>
    <mergeCell ref="C77:E77"/>
    <mergeCell ref="C78:N78"/>
    <mergeCell ref="C79:N79"/>
    <mergeCell ref="C68:E68"/>
    <mergeCell ref="C69:E69"/>
    <mergeCell ref="C70:E70"/>
    <mergeCell ref="C71:E71"/>
    <mergeCell ref="C72:E72"/>
    <mergeCell ref="C73:E73"/>
    <mergeCell ref="C86:E86"/>
    <mergeCell ref="C87:E87"/>
    <mergeCell ref="C88:E88"/>
    <mergeCell ref="C89:E89"/>
    <mergeCell ref="C90:E90"/>
    <mergeCell ref="C91:E91"/>
    <mergeCell ref="C80:E80"/>
    <mergeCell ref="C81:E81"/>
    <mergeCell ref="C82:N82"/>
    <mergeCell ref="C83:N83"/>
    <mergeCell ref="C84:E84"/>
    <mergeCell ref="C85:E85"/>
    <mergeCell ref="C98:E98"/>
    <mergeCell ref="C99:N99"/>
    <mergeCell ref="C100:N100"/>
    <mergeCell ref="C101:E101"/>
    <mergeCell ref="C102:E102"/>
    <mergeCell ref="C103:N103"/>
    <mergeCell ref="C92:E92"/>
    <mergeCell ref="C93:E93"/>
    <mergeCell ref="C94:E94"/>
    <mergeCell ref="C95:E95"/>
    <mergeCell ref="C96:N96"/>
    <mergeCell ref="C97:E97"/>
    <mergeCell ref="C110:E110"/>
    <mergeCell ref="C111:E111"/>
    <mergeCell ref="C112:E112"/>
    <mergeCell ref="C113:N113"/>
    <mergeCell ref="C114:E114"/>
    <mergeCell ref="A115:N115"/>
    <mergeCell ref="C104:E104"/>
    <mergeCell ref="C105:E105"/>
    <mergeCell ref="C106:E106"/>
    <mergeCell ref="C107:E107"/>
    <mergeCell ref="C108:E108"/>
    <mergeCell ref="C109:E109"/>
    <mergeCell ref="C122:E122"/>
    <mergeCell ref="C123:E123"/>
    <mergeCell ref="C124:E124"/>
    <mergeCell ref="C125:E125"/>
    <mergeCell ref="C126:E126"/>
    <mergeCell ref="C127:E127"/>
    <mergeCell ref="C116:E116"/>
    <mergeCell ref="C117:N117"/>
    <mergeCell ref="C118:N118"/>
    <mergeCell ref="C119:E119"/>
    <mergeCell ref="C120:E120"/>
    <mergeCell ref="C121:E121"/>
    <mergeCell ref="C134:N134"/>
    <mergeCell ref="C135:E135"/>
    <mergeCell ref="C136:E136"/>
    <mergeCell ref="C137:N137"/>
    <mergeCell ref="C138:E138"/>
    <mergeCell ref="A139:N139"/>
    <mergeCell ref="C128:E128"/>
    <mergeCell ref="C129:E129"/>
    <mergeCell ref="C130:E130"/>
    <mergeCell ref="C131:N131"/>
    <mergeCell ref="C132:E132"/>
    <mergeCell ref="C133:E133"/>
    <mergeCell ref="C146:E146"/>
    <mergeCell ref="C147:E147"/>
    <mergeCell ref="C148:E148"/>
    <mergeCell ref="C149:E149"/>
    <mergeCell ref="C150:E150"/>
    <mergeCell ref="C151:N151"/>
    <mergeCell ref="C140:E140"/>
    <mergeCell ref="C141:N141"/>
    <mergeCell ref="C142:N142"/>
    <mergeCell ref="C143:E143"/>
    <mergeCell ref="C144:E144"/>
    <mergeCell ref="C145:E145"/>
    <mergeCell ref="C158:E158"/>
    <mergeCell ref="C159:E159"/>
    <mergeCell ref="C160:N160"/>
    <mergeCell ref="C161:N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N174"/>
    <mergeCell ref="C175:N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N178"/>
    <mergeCell ref="C179:N179"/>
    <mergeCell ref="C180:E180"/>
    <mergeCell ref="C181:E181"/>
    <mergeCell ref="C194:E194"/>
    <mergeCell ref="C195:E195"/>
    <mergeCell ref="C196:N196"/>
    <mergeCell ref="C197:N197"/>
    <mergeCell ref="C198:E198"/>
    <mergeCell ref="C199:E199"/>
    <mergeCell ref="C188:E188"/>
    <mergeCell ref="C189:E189"/>
    <mergeCell ref="C190:E190"/>
    <mergeCell ref="C191:E191"/>
    <mergeCell ref="C192:N192"/>
    <mergeCell ref="C193:N193"/>
    <mergeCell ref="C206:E206"/>
    <mergeCell ref="C207:E207"/>
    <mergeCell ref="C208:E208"/>
    <mergeCell ref="C209:E209"/>
    <mergeCell ref="C210:N210"/>
    <mergeCell ref="C211:N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N214"/>
    <mergeCell ref="C215:N215"/>
    <mergeCell ref="C216:E216"/>
    <mergeCell ref="C217:E217"/>
    <mergeCell ref="C230:E230"/>
    <mergeCell ref="C231:E231"/>
    <mergeCell ref="C232:N232"/>
    <mergeCell ref="C233:N233"/>
    <mergeCell ref="C234:E234"/>
    <mergeCell ref="A235:N235"/>
    <mergeCell ref="C224:E224"/>
    <mergeCell ref="C225:E225"/>
    <mergeCell ref="C226:E226"/>
    <mergeCell ref="C227:E227"/>
    <mergeCell ref="C228:N228"/>
    <mergeCell ref="C229:N229"/>
    <mergeCell ref="C242:E242"/>
    <mergeCell ref="C243:E243"/>
    <mergeCell ref="C244:E244"/>
    <mergeCell ref="C245:E245"/>
    <mergeCell ref="C246:E246"/>
    <mergeCell ref="C247:E247"/>
    <mergeCell ref="C236:E236"/>
    <mergeCell ref="C237:N237"/>
    <mergeCell ref="C238:N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N248"/>
    <mergeCell ref="C249:N249"/>
    <mergeCell ref="C250:E250"/>
    <mergeCell ref="C251:E251"/>
    <mergeCell ref="C252:N252"/>
    <mergeCell ref="C253:N253"/>
    <mergeCell ref="C266:N266"/>
    <mergeCell ref="C267:E267"/>
    <mergeCell ref="C268:E268"/>
    <mergeCell ref="C269:N269"/>
    <mergeCell ref="C270:N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N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N284"/>
    <mergeCell ref="C285:E285"/>
    <mergeCell ref="C286:E286"/>
    <mergeCell ref="C287:N287"/>
    <mergeCell ref="C288:N288"/>
    <mergeCell ref="C289:E289"/>
    <mergeCell ref="C302:N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N301"/>
    <mergeCell ref="C314:E314"/>
    <mergeCell ref="C315:N315"/>
    <mergeCell ref="C316:N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N329"/>
    <mergeCell ref="C330:N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N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N344"/>
    <mergeCell ref="C345:E345"/>
    <mergeCell ref="C346:E346"/>
    <mergeCell ref="C347:E347"/>
    <mergeCell ref="C348:E348"/>
    <mergeCell ref="C349:E349"/>
    <mergeCell ref="C362:N362"/>
    <mergeCell ref="C363:E363"/>
    <mergeCell ref="C364:E364"/>
    <mergeCell ref="C365:N365"/>
    <mergeCell ref="C366:N366"/>
    <mergeCell ref="C367:E367"/>
    <mergeCell ref="C356:E356"/>
    <mergeCell ref="C357:N357"/>
    <mergeCell ref="C358:N358"/>
    <mergeCell ref="C359:E359"/>
    <mergeCell ref="C360:E360"/>
    <mergeCell ref="C361:N361"/>
    <mergeCell ref="C374:N374"/>
    <mergeCell ref="C375:E375"/>
    <mergeCell ref="C376:E376"/>
    <mergeCell ref="C377:N377"/>
    <mergeCell ref="C378:N378"/>
    <mergeCell ref="C379:E379"/>
    <mergeCell ref="C368:E368"/>
    <mergeCell ref="C369:N369"/>
    <mergeCell ref="C370:N370"/>
    <mergeCell ref="C371:E371"/>
    <mergeCell ref="C372:E372"/>
    <mergeCell ref="C373:N373"/>
    <mergeCell ref="C386:N386"/>
    <mergeCell ref="C387:E387"/>
    <mergeCell ref="C388:E388"/>
    <mergeCell ref="C389:N389"/>
    <mergeCell ref="C390:N390"/>
    <mergeCell ref="C391:E391"/>
    <mergeCell ref="C380:E380"/>
    <mergeCell ref="C381:N381"/>
    <mergeCell ref="C382:N382"/>
    <mergeCell ref="C383:E383"/>
    <mergeCell ref="C384:E384"/>
    <mergeCell ref="C385:N385"/>
    <mergeCell ref="C399:K399"/>
    <mergeCell ref="C400:K400"/>
    <mergeCell ref="C401:K401"/>
    <mergeCell ref="C402:K402"/>
    <mergeCell ref="C403:K403"/>
    <mergeCell ref="C404:K404"/>
    <mergeCell ref="C393:K393"/>
    <mergeCell ref="C394:K394"/>
    <mergeCell ref="C395:K395"/>
    <mergeCell ref="C396:K396"/>
    <mergeCell ref="C397:K397"/>
    <mergeCell ref="C398:K398"/>
    <mergeCell ref="C411:K411"/>
    <mergeCell ref="C412:K412"/>
    <mergeCell ref="C413:K413"/>
    <mergeCell ref="C414:K414"/>
    <mergeCell ref="C415:K415"/>
    <mergeCell ref="C416:K416"/>
    <mergeCell ref="C405:K405"/>
    <mergeCell ref="C406:K406"/>
    <mergeCell ref="C407:K407"/>
    <mergeCell ref="C408:K408"/>
    <mergeCell ref="C409:K409"/>
    <mergeCell ref="C410:K410"/>
    <mergeCell ref="C423:E423"/>
    <mergeCell ref="C424:N424"/>
    <mergeCell ref="C425:E425"/>
    <mergeCell ref="C426:E426"/>
    <mergeCell ref="C427:N427"/>
    <mergeCell ref="C428:N428"/>
    <mergeCell ref="A417:N417"/>
    <mergeCell ref="A418:N418"/>
    <mergeCell ref="C419:E419"/>
    <mergeCell ref="C420:N420"/>
    <mergeCell ref="C421:N421"/>
    <mergeCell ref="C422:E422"/>
    <mergeCell ref="C435:N435"/>
    <mergeCell ref="C436:E436"/>
    <mergeCell ref="C438:K438"/>
    <mergeCell ref="C439:K439"/>
    <mergeCell ref="C440:K440"/>
    <mergeCell ref="C441:K441"/>
    <mergeCell ref="C429:E429"/>
    <mergeCell ref="A430:N430"/>
    <mergeCell ref="C431:E431"/>
    <mergeCell ref="C432:N432"/>
    <mergeCell ref="C433:E433"/>
    <mergeCell ref="C434:E434"/>
    <mergeCell ref="C449:K449"/>
    <mergeCell ref="C450:K450"/>
    <mergeCell ref="C451:K451"/>
    <mergeCell ref="C452:K452"/>
    <mergeCell ref="C453:K453"/>
    <mergeCell ref="C454:K454"/>
    <mergeCell ref="C442:K442"/>
    <mergeCell ref="C443:K443"/>
    <mergeCell ref="C444:K444"/>
    <mergeCell ref="C445:K445"/>
    <mergeCell ref="C447:K447"/>
    <mergeCell ref="C448:K448"/>
    <mergeCell ref="C461:K461"/>
    <mergeCell ref="C462:K462"/>
    <mergeCell ref="C463:K463"/>
    <mergeCell ref="C464:K464"/>
    <mergeCell ref="C465:K465"/>
    <mergeCell ref="C466:K466"/>
    <mergeCell ref="C455:K455"/>
    <mergeCell ref="C456:K456"/>
    <mergeCell ref="C457:K457"/>
    <mergeCell ref="C458:K458"/>
    <mergeCell ref="C459:K459"/>
    <mergeCell ref="C460:K460"/>
    <mergeCell ref="C475:L475"/>
    <mergeCell ref="C476:L476"/>
    <mergeCell ref="C477:L477"/>
    <mergeCell ref="A479:N479"/>
    <mergeCell ref="C467:K467"/>
    <mergeCell ref="C468:K468"/>
    <mergeCell ref="C469:K469"/>
    <mergeCell ref="C470:K470"/>
    <mergeCell ref="C471:K471"/>
    <mergeCell ref="C474:L474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81"/>
  <sheetViews>
    <sheetView topLeftCell="A320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8" width="112" style="109" hidden="1" customWidth="1"/>
    <col min="29" max="32" width="34.140625" style="109" hidden="1" customWidth="1"/>
    <col min="33" max="34" width="112" style="109" hidden="1" customWidth="1"/>
    <col min="35" max="35" width="141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3290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3290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3291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243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243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3292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79.930000000000007</v>
      </c>
      <c r="D22" s="182" t="s">
        <v>3293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6.67</v>
      </c>
      <c r="D24" s="182" t="s">
        <v>3294</v>
      </c>
      <c r="E24" s="137" t="s">
        <v>362</v>
      </c>
      <c r="G24" s="108" t="s">
        <v>365</v>
      </c>
      <c r="L24" s="181"/>
      <c r="M24" s="182" t="s">
        <v>3295</v>
      </c>
      <c r="N24" s="137" t="s">
        <v>362</v>
      </c>
    </row>
    <row r="25" spans="1:14" s="108" customFormat="1" ht="12.75" customHeight="1">
      <c r="B25" s="108" t="s">
        <v>3</v>
      </c>
      <c r="C25" s="181">
        <v>47.7</v>
      </c>
      <c r="D25" s="186" t="s">
        <v>3296</v>
      </c>
      <c r="E25" s="137" t="s">
        <v>362</v>
      </c>
      <c r="G25" s="108" t="s">
        <v>367</v>
      </c>
      <c r="L25" s="1155">
        <v>143.59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25.55</v>
      </c>
      <c r="D26" s="186" t="s">
        <v>3297</v>
      </c>
      <c r="E26" s="137" t="s">
        <v>362</v>
      </c>
      <c r="G26" s="108" t="s">
        <v>369</v>
      </c>
      <c r="L26" s="1155">
        <v>0.23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2749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2749</v>
      </c>
    </row>
    <row r="35" spans="1:33" s="108" customFormat="1" ht="33.75" customHeight="1">
      <c r="A35" s="194" t="s">
        <v>122</v>
      </c>
      <c r="B35" s="195" t="s">
        <v>2087</v>
      </c>
      <c r="C35" s="1145" t="s">
        <v>2088</v>
      </c>
      <c r="D35" s="1145"/>
      <c r="E35" s="1145"/>
      <c r="F35" s="196" t="s">
        <v>486</v>
      </c>
      <c r="G35" s="196"/>
      <c r="H35" s="196"/>
      <c r="I35" s="251">
        <v>1</v>
      </c>
      <c r="J35" s="198"/>
      <c r="K35" s="196"/>
      <c r="L35" s="198"/>
      <c r="M35" s="196"/>
      <c r="N35" s="199"/>
      <c r="Z35" s="193"/>
      <c r="AA35" s="200" t="s">
        <v>2088</v>
      </c>
    </row>
    <row r="36" spans="1:33" s="108" customFormat="1" ht="33.75" customHeight="1">
      <c r="A36" s="203"/>
      <c r="B36" s="204" t="s">
        <v>385</v>
      </c>
      <c r="C36" s="1141" t="s">
        <v>386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386</v>
      </c>
    </row>
    <row r="37" spans="1:33" s="108" customFormat="1" ht="12">
      <c r="A37" s="205"/>
      <c r="B37" s="206">
        <v>1</v>
      </c>
      <c r="C37" s="1141" t="s">
        <v>446</v>
      </c>
      <c r="D37" s="1141"/>
      <c r="E37" s="1141"/>
      <c r="F37" s="207"/>
      <c r="G37" s="207"/>
      <c r="H37" s="207"/>
      <c r="I37" s="207"/>
      <c r="J37" s="208">
        <v>48.29</v>
      </c>
      <c r="K37" s="209">
        <v>1.25</v>
      </c>
      <c r="L37" s="208">
        <v>60.36</v>
      </c>
      <c r="M37" s="207"/>
      <c r="N37" s="210"/>
      <c r="Z37" s="193"/>
      <c r="AA37" s="200"/>
      <c r="AC37" s="109" t="s">
        <v>446</v>
      </c>
    </row>
    <row r="38" spans="1:33" s="108" customFormat="1" ht="12">
      <c r="A38" s="205"/>
      <c r="B38" s="206">
        <v>4</v>
      </c>
      <c r="C38" s="1141" t="s">
        <v>447</v>
      </c>
      <c r="D38" s="1141"/>
      <c r="E38" s="1141"/>
      <c r="F38" s="207"/>
      <c r="G38" s="207"/>
      <c r="H38" s="207"/>
      <c r="I38" s="207"/>
      <c r="J38" s="208">
        <v>6.34</v>
      </c>
      <c r="K38" s="207"/>
      <c r="L38" s="208">
        <v>6.34</v>
      </c>
      <c r="M38" s="207"/>
      <c r="N38" s="210"/>
      <c r="Z38" s="193"/>
      <c r="AA38" s="200"/>
      <c r="AC38" s="109" t="s">
        <v>447</v>
      </c>
    </row>
    <row r="39" spans="1:33" s="108" customFormat="1" ht="12">
      <c r="A39" s="205"/>
      <c r="B39" s="204"/>
      <c r="C39" s="1141" t="s">
        <v>448</v>
      </c>
      <c r="D39" s="1141"/>
      <c r="E39" s="1141"/>
      <c r="F39" s="207" t="s">
        <v>390</v>
      </c>
      <c r="G39" s="248">
        <v>4.8</v>
      </c>
      <c r="H39" s="209">
        <v>1.25</v>
      </c>
      <c r="I39" s="215">
        <v>6</v>
      </c>
      <c r="J39" s="204"/>
      <c r="K39" s="207"/>
      <c r="L39" s="204"/>
      <c r="M39" s="207"/>
      <c r="N39" s="210"/>
      <c r="Z39" s="193"/>
      <c r="AA39" s="200"/>
      <c r="AD39" s="109" t="s">
        <v>448</v>
      </c>
    </row>
    <row r="40" spans="1:33" s="108" customFormat="1" ht="12" customHeight="1">
      <c r="A40" s="205"/>
      <c r="B40" s="204"/>
      <c r="C40" s="1150" t="s">
        <v>391</v>
      </c>
      <c r="D40" s="1150"/>
      <c r="E40" s="1150"/>
      <c r="F40" s="212"/>
      <c r="G40" s="212"/>
      <c r="H40" s="212"/>
      <c r="I40" s="212"/>
      <c r="J40" s="213">
        <v>54.63</v>
      </c>
      <c r="K40" s="212"/>
      <c r="L40" s="213">
        <v>66.7</v>
      </c>
      <c r="M40" s="212"/>
      <c r="N40" s="214"/>
      <c r="Z40" s="193"/>
      <c r="AA40" s="200"/>
      <c r="AE40" s="109" t="s">
        <v>391</v>
      </c>
    </row>
    <row r="41" spans="1:33" s="108" customFormat="1" ht="12">
      <c r="A41" s="205"/>
      <c r="B41" s="204"/>
      <c r="C41" s="1141" t="s">
        <v>392</v>
      </c>
      <c r="D41" s="1141"/>
      <c r="E41" s="1141"/>
      <c r="F41" s="207"/>
      <c r="G41" s="207"/>
      <c r="H41" s="207"/>
      <c r="I41" s="207"/>
      <c r="J41" s="204"/>
      <c r="K41" s="207"/>
      <c r="L41" s="208">
        <v>60.36</v>
      </c>
      <c r="M41" s="207"/>
      <c r="N41" s="210"/>
      <c r="Z41" s="193"/>
      <c r="AA41" s="200"/>
      <c r="AD41" s="109" t="s">
        <v>392</v>
      </c>
    </row>
    <row r="42" spans="1:33" s="108" customFormat="1" ht="22.5" customHeight="1">
      <c r="A42" s="205"/>
      <c r="B42" s="204" t="s">
        <v>1014</v>
      </c>
      <c r="C42" s="1141" t="s">
        <v>1015</v>
      </c>
      <c r="D42" s="1141"/>
      <c r="E42" s="1141"/>
      <c r="F42" s="207" t="s">
        <v>395</v>
      </c>
      <c r="G42" s="215">
        <v>90</v>
      </c>
      <c r="H42" s="207"/>
      <c r="I42" s="215">
        <v>90</v>
      </c>
      <c r="J42" s="204"/>
      <c r="K42" s="207"/>
      <c r="L42" s="208">
        <v>54.32</v>
      </c>
      <c r="M42" s="207"/>
      <c r="N42" s="210"/>
      <c r="Z42" s="193"/>
      <c r="AA42" s="200"/>
      <c r="AD42" s="109" t="s">
        <v>1015</v>
      </c>
    </row>
    <row r="43" spans="1:33" s="108" customFormat="1" ht="22.5" customHeight="1">
      <c r="A43" s="205"/>
      <c r="B43" s="204" t="s">
        <v>1016</v>
      </c>
      <c r="C43" s="1141" t="s">
        <v>1017</v>
      </c>
      <c r="D43" s="1141"/>
      <c r="E43" s="1141"/>
      <c r="F43" s="207" t="s">
        <v>395</v>
      </c>
      <c r="G43" s="215">
        <v>46</v>
      </c>
      <c r="H43" s="207"/>
      <c r="I43" s="215">
        <v>46</v>
      </c>
      <c r="J43" s="204"/>
      <c r="K43" s="207"/>
      <c r="L43" s="208">
        <v>27.77</v>
      </c>
      <c r="M43" s="207"/>
      <c r="N43" s="210"/>
      <c r="Z43" s="193"/>
      <c r="AA43" s="200"/>
      <c r="AD43" s="109" t="s">
        <v>1017</v>
      </c>
    </row>
    <row r="44" spans="1:33" s="108" customFormat="1" ht="12" customHeight="1">
      <c r="A44" s="216"/>
      <c r="B44" s="217"/>
      <c r="C44" s="1145" t="s">
        <v>398</v>
      </c>
      <c r="D44" s="1145"/>
      <c r="E44" s="1145"/>
      <c r="F44" s="196"/>
      <c r="G44" s="196"/>
      <c r="H44" s="196"/>
      <c r="I44" s="196"/>
      <c r="J44" s="198"/>
      <c r="K44" s="196"/>
      <c r="L44" s="218">
        <v>148.79</v>
      </c>
      <c r="M44" s="212"/>
      <c r="N44" s="199"/>
      <c r="Z44" s="193"/>
      <c r="AA44" s="200"/>
      <c r="AF44" s="200" t="s">
        <v>398</v>
      </c>
    </row>
    <row r="45" spans="1:33" s="108" customFormat="1" ht="33.75" customHeight="1">
      <c r="A45" s="194" t="s">
        <v>1675</v>
      </c>
      <c r="B45" s="195" t="s">
        <v>2750</v>
      </c>
      <c r="C45" s="1145" t="s">
        <v>2751</v>
      </c>
      <c r="D45" s="1145"/>
      <c r="E45" s="1145"/>
      <c r="F45" s="196" t="s">
        <v>486</v>
      </c>
      <c r="G45" s="196"/>
      <c r="H45" s="196"/>
      <c r="I45" s="251">
        <v>1</v>
      </c>
      <c r="J45" s="218">
        <v>627.51</v>
      </c>
      <c r="K45" s="196"/>
      <c r="L45" s="218">
        <v>627.51</v>
      </c>
      <c r="M45" s="196"/>
      <c r="N45" s="199"/>
      <c r="Z45" s="193"/>
      <c r="AA45" s="200" t="s">
        <v>2751</v>
      </c>
      <c r="AF45" s="200"/>
    </row>
    <row r="46" spans="1:33" s="108" customFormat="1" ht="12" customHeight="1">
      <c r="A46" s="216"/>
      <c r="B46" s="217"/>
      <c r="C46" s="1141" t="s">
        <v>1043</v>
      </c>
      <c r="D46" s="1141"/>
      <c r="E46" s="1141"/>
      <c r="F46" s="1141"/>
      <c r="G46" s="1141"/>
      <c r="H46" s="1141"/>
      <c r="I46" s="1141"/>
      <c r="J46" s="1141"/>
      <c r="K46" s="1141"/>
      <c r="L46" s="1141"/>
      <c r="M46" s="1141"/>
      <c r="N46" s="1146"/>
      <c r="Z46" s="193"/>
      <c r="AA46" s="200"/>
      <c r="AF46" s="200"/>
      <c r="AG46" s="109" t="s">
        <v>1043</v>
      </c>
    </row>
    <row r="47" spans="1:33" s="108" customFormat="1" ht="12" customHeight="1">
      <c r="A47" s="216"/>
      <c r="B47" s="217"/>
      <c r="C47" s="1145" t="s">
        <v>398</v>
      </c>
      <c r="D47" s="1145"/>
      <c r="E47" s="1145"/>
      <c r="F47" s="196"/>
      <c r="G47" s="196"/>
      <c r="H47" s="196"/>
      <c r="I47" s="196"/>
      <c r="J47" s="198"/>
      <c r="K47" s="196"/>
      <c r="L47" s="218">
        <v>627.51</v>
      </c>
      <c r="M47" s="212"/>
      <c r="N47" s="199"/>
      <c r="Z47" s="193"/>
      <c r="AA47" s="200"/>
      <c r="AF47" s="200" t="s">
        <v>398</v>
      </c>
    </row>
    <row r="48" spans="1:33" s="108" customFormat="1" ht="22.5" customHeight="1">
      <c r="A48" s="194" t="s">
        <v>128</v>
      </c>
      <c r="B48" s="195" t="s">
        <v>3298</v>
      </c>
      <c r="C48" s="1145" t="s">
        <v>3299</v>
      </c>
      <c r="D48" s="1145"/>
      <c r="E48" s="1145"/>
      <c r="F48" s="196" t="s">
        <v>486</v>
      </c>
      <c r="G48" s="196"/>
      <c r="H48" s="196"/>
      <c r="I48" s="251">
        <v>2</v>
      </c>
      <c r="J48" s="198"/>
      <c r="K48" s="196"/>
      <c r="L48" s="198"/>
      <c r="M48" s="196"/>
      <c r="N48" s="199"/>
      <c r="Z48" s="193"/>
      <c r="AA48" s="200" t="s">
        <v>3299</v>
      </c>
      <c r="AF48" s="200"/>
    </row>
    <row r="49" spans="1:33" s="108" customFormat="1" ht="33.75" customHeight="1">
      <c r="A49" s="203"/>
      <c r="B49" s="204" t="s">
        <v>385</v>
      </c>
      <c r="C49" s="1141" t="s">
        <v>386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B49" s="109" t="s">
        <v>386</v>
      </c>
      <c r="AF49" s="200"/>
    </row>
    <row r="50" spans="1:33" s="108" customFormat="1" ht="12">
      <c r="A50" s="205"/>
      <c r="B50" s="206">
        <v>1</v>
      </c>
      <c r="C50" s="1141" t="s">
        <v>446</v>
      </c>
      <c r="D50" s="1141"/>
      <c r="E50" s="1141"/>
      <c r="F50" s="207"/>
      <c r="G50" s="207"/>
      <c r="H50" s="207"/>
      <c r="I50" s="207"/>
      <c r="J50" s="208">
        <v>12.25</v>
      </c>
      <c r="K50" s="209">
        <v>1.25</v>
      </c>
      <c r="L50" s="208">
        <v>30.63</v>
      </c>
      <c r="M50" s="207"/>
      <c r="N50" s="210"/>
      <c r="Z50" s="193"/>
      <c r="AA50" s="200"/>
      <c r="AC50" s="109" t="s">
        <v>446</v>
      </c>
      <c r="AF50" s="200"/>
    </row>
    <row r="51" spans="1:33" s="108" customFormat="1" ht="12">
      <c r="A51" s="205"/>
      <c r="B51" s="206">
        <v>4</v>
      </c>
      <c r="C51" s="1141" t="s">
        <v>447</v>
      </c>
      <c r="D51" s="1141"/>
      <c r="E51" s="1141"/>
      <c r="F51" s="207"/>
      <c r="G51" s="207"/>
      <c r="H51" s="207"/>
      <c r="I51" s="207"/>
      <c r="J51" s="208">
        <v>3.44</v>
      </c>
      <c r="K51" s="207"/>
      <c r="L51" s="208">
        <v>6.88</v>
      </c>
      <c r="M51" s="207"/>
      <c r="N51" s="210"/>
      <c r="Z51" s="193"/>
      <c r="AA51" s="200"/>
      <c r="AC51" s="109" t="s">
        <v>447</v>
      </c>
      <c r="AF51" s="200"/>
    </row>
    <row r="52" spans="1:33" s="108" customFormat="1" ht="12">
      <c r="A52" s="205"/>
      <c r="B52" s="204"/>
      <c r="C52" s="1141" t="s">
        <v>448</v>
      </c>
      <c r="D52" s="1141"/>
      <c r="E52" s="1141"/>
      <c r="F52" s="207" t="s">
        <v>390</v>
      </c>
      <c r="G52" s="248">
        <v>1.2</v>
      </c>
      <c r="H52" s="209">
        <v>1.25</v>
      </c>
      <c r="I52" s="215">
        <v>3</v>
      </c>
      <c r="J52" s="204"/>
      <c r="K52" s="207"/>
      <c r="L52" s="204"/>
      <c r="M52" s="207"/>
      <c r="N52" s="210"/>
      <c r="Z52" s="193"/>
      <c r="AA52" s="200"/>
      <c r="AD52" s="109" t="s">
        <v>448</v>
      </c>
      <c r="AF52" s="200"/>
    </row>
    <row r="53" spans="1:33" s="108" customFormat="1" ht="12" customHeight="1">
      <c r="A53" s="205"/>
      <c r="B53" s="204"/>
      <c r="C53" s="1150" t="s">
        <v>391</v>
      </c>
      <c r="D53" s="1150"/>
      <c r="E53" s="1150"/>
      <c r="F53" s="212"/>
      <c r="G53" s="212"/>
      <c r="H53" s="212"/>
      <c r="I53" s="212"/>
      <c r="J53" s="213">
        <v>15.69</v>
      </c>
      <c r="K53" s="212"/>
      <c r="L53" s="213">
        <v>37.51</v>
      </c>
      <c r="M53" s="212"/>
      <c r="N53" s="214"/>
      <c r="Z53" s="193"/>
      <c r="AA53" s="200"/>
      <c r="AE53" s="109" t="s">
        <v>391</v>
      </c>
      <c r="AF53" s="200"/>
    </row>
    <row r="54" spans="1:33" s="108" customFormat="1" ht="12">
      <c r="A54" s="205"/>
      <c r="B54" s="204"/>
      <c r="C54" s="1141" t="s">
        <v>392</v>
      </c>
      <c r="D54" s="1141"/>
      <c r="E54" s="1141"/>
      <c r="F54" s="207"/>
      <c r="G54" s="207"/>
      <c r="H54" s="207"/>
      <c r="I54" s="207"/>
      <c r="J54" s="204"/>
      <c r="K54" s="207"/>
      <c r="L54" s="208">
        <v>30.63</v>
      </c>
      <c r="M54" s="207"/>
      <c r="N54" s="210"/>
      <c r="Z54" s="193"/>
      <c r="AA54" s="200"/>
      <c r="AD54" s="109" t="s">
        <v>392</v>
      </c>
      <c r="AF54" s="200"/>
    </row>
    <row r="55" spans="1:33" s="108" customFormat="1" ht="22.5" customHeight="1">
      <c r="A55" s="205"/>
      <c r="B55" s="204" t="s">
        <v>1014</v>
      </c>
      <c r="C55" s="1141" t="s">
        <v>1015</v>
      </c>
      <c r="D55" s="1141"/>
      <c r="E55" s="1141"/>
      <c r="F55" s="207" t="s">
        <v>395</v>
      </c>
      <c r="G55" s="215">
        <v>90</v>
      </c>
      <c r="H55" s="207"/>
      <c r="I55" s="215">
        <v>90</v>
      </c>
      <c r="J55" s="204"/>
      <c r="K55" s="207"/>
      <c r="L55" s="208">
        <v>27.57</v>
      </c>
      <c r="M55" s="207"/>
      <c r="N55" s="210"/>
      <c r="Z55" s="193"/>
      <c r="AA55" s="200"/>
      <c r="AD55" s="109" t="s">
        <v>1015</v>
      </c>
      <c r="AF55" s="200"/>
    </row>
    <row r="56" spans="1:33" s="108" customFormat="1" ht="22.5" customHeight="1">
      <c r="A56" s="205"/>
      <c r="B56" s="204" t="s">
        <v>1016</v>
      </c>
      <c r="C56" s="1141" t="s">
        <v>1017</v>
      </c>
      <c r="D56" s="1141"/>
      <c r="E56" s="1141"/>
      <c r="F56" s="207" t="s">
        <v>395</v>
      </c>
      <c r="G56" s="215">
        <v>46</v>
      </c>
      <c r="H56" s="207"/>
      <c r="I56" s="215">
        <v>46</v>
      </c>
      <c r="J56" s="204"/>
      <c r="K56" s="207"/>
      <c r="L56" s="208">
        <v>14.09</v>
      </c>
      <c r="M56" s="207"/>
      <c r="N56" s="210"/>
      <c r="Z56" s="193"/>
      <c r="AA56" s="200"/>
      <c r="AD56" s="109" t="s">
        <v>1017</v>
      </c>
      <c r="AF56" s="200"/>
    </row>
    <row r="57" spans="1:33" s="108" customFormat="1" ht="12" customHeight="1">
      <c r="A57" s="216"/>
      <c r="B57" s="217"/>
      <c r="C57" s="1145" t="s">
        <v>398</v>
      </c>
      <c r="D57" s="1145"/>
      <c r="E57" s="1145"/>
      <c r="F57" s="196"/>
      <c r="G57" s="196"/>
      <c r="H57" s="196"/>
      <c r="I57" s="196"/>
      <c r="J57" s="198"/>
      <c r="K57" s="196"/>
      <c r="L57" s="218">
        <v>79.17</v>
      </c>
      <c r="M57" s="212"/>
      <c r="N57" s="199"/>
      <c r="Z57" s="193"/>
      <c r="AA57" s="200"/>
      <c r="AF57" s="200" t="s">
        <v>398</v>
      </c>
    </row>
    <row r="58" spans="1:33" s="108" customFormat="1" ht="33.75" customHeight="1">
      <c r="A58" s="194" t="s">
        <v>2068</v>
      </c>
      <c r="B58" s="195" t="s">
        <v>2104</v>
      </c>
      <c r="C58" s="1145" t="s">
        <v>2105</v>
      </c>
      <c r="D58" s="1145"/>
      <c r="E58" s="1145"/>
      <c r="F58" s="196" t="s">
        <v>486</v>
      </c>
      <c r="G58" s="196"/>
      <c r="H58" s="196"/>
      <c r="I58" s="251">
        <v>2</v>
      </c>
      <c r="J58" s="218">
        <v>642.78</v>
      </c>
      <c r="K58" s="196"/>
      <c r="L58" s="222">
        <v>1285.56</v>
      </c>
      <c r="M58" s="196"/>
      <c r="N58" s="199"/>
      <c r="Z58" s="193"/>
      <c r="AA58" s="200" t="s">
        <v>2105</v>
      </c>
      <c r="AF58" s="200"/>
    </row>
    <row r="59" spans="1:33" s="108" customFormat="1" ht="12" customHeight="1">
      <c r="A59" s="216"/>
      <c r="B59" s="217"/>
      <c r="C59" s="1141" t="s">
        <v>1043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F59" s="200"/>
      <c r="AG59" s="109" t="s">
        <v>1043</v>
      </c>
    </row>
    <row r="60" spans="1:33" s="108" customFormat="1" ht="12" customHeight="1">
      <c r="A60" s="216"/>
      <c r="B60" s="217"/>
      <c r="C60" s="1145" t="s">
        <v>398</v>
      </c>
      <c r="D60" s="1145"/>
      <c r="E60" s="1145"/>
      <c r="F60" s="196"/>
      <c r="G60" s="196"/>
      <c r="H60" s="196"/>
      <c r="I60" s="196"/>
      <c r="J60" s="198"/>
      <c r="K60" s="196"/>
      <c r="L60" s="222">
        <v>1285.56</v>
      </c>
      <c r="M60" s="212"/>
      <c r="N60" s="199"/>
      <c r="Z60" s="193"/>
      <c r="AA60" s="200"/>
      <c r="AF60" s="200" t="s">
        <v>398</v>
      </c>
    </row>
    <row r="61" spans="1:33" s="108" customFormat="1" ht="33.75" customHeight="1">
      <c r="A61" s="194" t="s">
        <v>134</v>
      </c>
      <c r="B61" s="195" t="s">
        <v>2753</v>
      </c>
      <c r="C61" s="1145" t="s">
        <v>2754</v>
      </c>
      <c r="D61" s="1145"/>
      <c r="E61" s="1145"/>
      <c r="F61" s="196" t="s">
        <v>486</v>
      </c>
      <c r="G61" s="196"/>
      <c r="H61" s="196"/>
      <c r="I61" s="251">
        <v>2</v>
      </c>
      <c r="J61" s="198"/>
      <c r="K61" s="196"/>
      <c r="L61" s="198"/>
      <c r="M61" s="196"/>
      <c r="N61" s="199"/>
      <c r="Z61" s="193"/>
      <c r="AA61" s="200" t="s">
        <v>2754</v>
      </c>
      <c r="AF61" s="200"/>
    </row>
    <row r="62" spans="1:33" s="108" customFormat="1" ht="33.75" customHeight="1">
      <c r="A62" s="203"/>
      <c r="B62" s="204" t="s">
        <v>385</v>
      </c>
      <c r="C62" s="1141" t="s">
        <v>386</v>
      </c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6"/>
      <c r="Z62" s="193"/>
      <c r="AA62" s="200"/>
      <c r="AB62" s="109" t="s">
        <v>386</v>
      </c>
      <c r="AF62" s="200"/>
    </row>
    <row r="63" spans="1:33" s="108" customFormat="1" ht="12">
      <c r="A63" s="205"/>
      <c r="B63" s="206">
        <v>1</v>
      </c>
      <c r="C63" s="1141" t="s">
        <v>446</v>
      </c>
      <c r="D63" s="1141"/>
      <c r="E63" s="1141"/>
      <c r="F63" s="207"/>
      <c r="G63" s="207"/>
      <c r="H63" s="207"/>
      <c r="I63" s="207"/>
      <c r="J63" s="208">
        <v>72.430000000000007</v>
      </c>
      <c r="K63" s="209">
        <v>1.25</v>
      </c>
      <c r="L63" s="208">
        <v>181.08</v>
      </c>
      <c r="M63" s="207"/>
      <c r="N63" s="210"/>
      <c r="Z63" s="193"/>
      <c r="AA63" s="200"/>
      <c r="AC63" s="109" t="s">
        <v>446</v>
      </c>
      <c r="AF63" s="200"/>
    </row>
    <row r="64" spans="1:33" s="108" customFormat="1" ht="12">
      <c r="A64" s="205"/>
      <c r="B64" s="206">
        <v>4</v>
      </c>
      <c r="C64" s="1141" t="s">
        <v>447</v>
      </c>
      <c r="D64" s="1141"/>
      <c r="E64" s="1141"/>
      <c r="F64" s="207"/>
      <c r="G64" s="207"/>
      <c r="H64" s="207"/>
      <c r="I64" s="207"/>
      <c r="J64" s="208">
        <v>8.8800000000000008</v>
      </c>
      <c r="K64" s="207"/>
      <c r="L64" s="208">
        <v>17.760000000000002</v>
      </c>
      <c r="M64" s="207"/>
      <c r="N64" s="210"/>
      <c r="Z64" s="193"/>
      <c r="AA64" s="200"/>
      <c r="AC64" s="109" t="s">
        <v>447</v>
      </c>
      <c r="AF64" s="200"/>
    </row>
    <row r="65" spans="1:33" s="108" customFormat="1" ht="12">
      <c r="A65" s="205"/>
      <c r="B65" s="204"/>
      <c r="C65" s="1141" t="s">
        <v>448</v>
      </c>
      <c r="D65" s="1141"/>
      <c r="E65" s="1141"/>
      <c r="F65" s="207" t="s">
        <v>390</v>
      </c>
      <c r="G65" s="248">
        <v>7.2</v>
      </c>
      <c r="H65" s="209">
        <v>1.25</v>
      </c>
      <c r="I65" s="215">
        <v>18</v>
      </c>
      <c r="J65" s="204"/>
      <c r="K65" s="207"/>
      <c r="L65" s="204"/>
      <c r="M65" s="207"/>
      <c r="N65" s="210"/>
      <c r="Z65" s="193"/>
      <c r="AA65" s="200"/>
      <c r="AD65" s="109" t="s">
        <v>448</v>
      </c>
      <c r="AF65" s="200"/>
    </row>
    <row r="66" spans="1:33" s="108" customFormat="1" ht="12" customHeight="1">
      <c r="A66" s="205"/>
      <c r="B66" s="204"/>
      <c r="C66" s="1150" t="s">
        <v>391</v>
      </c>
      <c r="D66" s="1150"/>
      <c r="E66" s="1150"/>
      <c r="F66" s="212"/>
      <c r="G66" s="212"/>
      <c r="H66" s="212"/>
      <c r="I66" s="212"/>
      <c r="J66" s="213">
        <v>81.31</v>
      </c>
      <c r="K66" s="212"/>
      <c r="L66" s="213">
        <v>198.84</v>
      </c>
      <c r="M66" s="212"/>
      <c r="N66" s="214"/>
      <c r="Z66" s="193"/>
      <c r="AA66" s="200"/>
      <c r="AE66" s="109" t="s">
        <v>391</v>
      </c>
      <c r="AF66" s="200"/>
    </row>
    <row r="67" spans="1:33" s="108" customFormat="1" ht="12">
      <c r="A67" s="205"/>
      <c r="B67" s="204"/>
      <c r="C67" s="1141" t="s">
        <v>392</v>
      </c>
      <c r="D67" s="1141"/>
      <c r="E67" s="1141"/>
      <c r="F67" s="207"/>
      <c r="G67" s="207"/>
      <c r="H67" s="207"/>
      <c r="I67" s="207"/>
      <c r="J67" s="204"/>
      <c r="K67" s="207"/>
      <c r="L67" s="208">
        <v>181.08</v>
      </c>
      <c r="M67" s="207"/>
      <c r="N67" s="210"/>
      <c r="Z67" s="193"/>
      <c r="AA67" s="200"/>
      <c r="AD67" s="109" t="s">
        <v>392</v>
      </c>
      <c r="AF67" s="200"/>
    </row>
    <row r="68" spans="1:33" s="108" customFormat="1" ht="22.5" customHeight="1">
      <c r="A68" s="205"/>
      <c r="B68" s="204" t="s">
        <v>1014</v>
      </c>
      <c r="C68" s="1141" t="s">
        <v>1015</v>
      </c>
      <c r="D68" s="1141"/>
      <c r="E68" s="1141"/>
      <c r="F68" s="207" t="s">
        <v>395</v>
      </c>
      <c r="G68" s="215">
        <v>90</v>
      </c>
      <c r="H68" s="207"/>
      <c r="I68" s="215">
        <v>90</v>
      </c>
      <c r="J68" s="204"/>
      <c r="K68" s="207"/>
      <c r="L68" s="208">
        <v>162.97</v>
      </c>
      <c r="M68" s="207"/>
      <c r="N68" s="210"/>
      <c r="Z68" s="193"/>
      <c r="AA68" s="200"/>
      <c r="AD68" s="109" t="s">
        <v>1015</v>
      </c>
      <c r="AF68" s="200"/>
    </row>
    <row r="69" spans="1:33" s="108" customFormat="1" ht="22.5" customHeight="1">
      <c r="A69" s="205"/>
      <c r="B69" s="204" t="s">
        <v>1016</v>
      </c>
      <c r="C69" s="1141" t="s">
        <v>1017</v>
      </c>
      <c r="D69" s="1141"/>
      <c r="E69" s="1141"/>
      <c r="F69" s="207" t="s">
        <v>395</v>
      </c>
      <c r="G69" s="215">
        <v>46</v>
      </c>
      <c r="H69" s="207"/>
      <c r="I69" s="215">
        <v>46</v>
      </c>
      <c r="J69" s="204"/>
      <c r="K69" s="207"/>
      <c r="L69" s="208">
        <v>83.3</v>
      </c>
      <c r="M69" s="207"/>
      <c r="N69" s="210"/>
      <c r="Z69" s="193"/>
      <c r="AA69" s="200"/>
      <c r="AD69" s="109" t="s">
        <v>1017</v>
      </c>
      <c r="AF69" s="200"/>
    </row>
    <row r="70" spans="1:33" s="108" customFormat="1" ht="12" customHeight="1">
      <c r="A70" s="216"/>
      <c r="B70" s="217"/>
      <c r="C70" s="1145" t="s">
        <v>398</v>
      </c>
      <c r="D70" s="1145"/>
      <c r="E70" s="1145"/>
      <c r="F70" s="196"/>
      <c r="G70" s="196"/>
      <c r="H70" s="196"/>
      <c r="I70" s="196"/>
      <c r="J70" s="198"/>
      <c r="K70" s="196"/>
      <c r="L70" s="218">
        <v>445.11</v>
      </c>
      <c r="M70" s="212"/>
      <c r="N70" s="199"/>
      <c r="Z70" s="193"/>
      <c r="AA70" s="200"/>
      <c r="AF70" s="200" t="s">
        <v>398</v>
      </c>
    </row>
    <row r="71" spans="1:33" s="108" customFormat="1" ht="22.5" customHeight="1">
      <c r="A71" s="194" t="s">
        <v>2075</v>
      </c>
      <c r="B71" s="195" t="s">
        <v>2755</v>
      </c>
      <c r="C71" s="1145" t="s">
        <v>2756</v>
      </c>
      <c r="D71" s="1145"/>
      <c r="E71" s="1145"/>
      <c r="F71" s="196" t="s">
        <v>486</v>
      </c>
      <c r="G71" s="196"/>
      <c r="H71" s="196"/>
      <c r="I71" s="251">
        <v>2</v>
      </c>
      <c r="J71" s="218">
        <v>97.47</v>
      </c>
      <c r="K71" s="196"/>
      <c r="L71" s="218">
        <v>194.94</v>
      </c>
      <c r="M71" s="196"/>
      <c r="N71" s="199"/>
      <c r="Z71" s="193"/>
      <c r="AA71" s="200" t="s">
        <v>2756</v>
      </c>
      <c r="AF71" s="200"/>
    </row>
    <row r="72" spans="1:33" s="108" customFormat="1" ht="12" customHeight="1">
      <c r="A72" s="216"/>
      <c r="B72" s="217"/>
      <c r="C72" s="1141" t="s">
        <v>1043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F72" s="200"/>
      <c r="AG72" s="109" t="s">
        <v>1043</v>
      </c>
    </row>
    <row r="73" spans="1:33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194.94</v>
      </c>
      <c r="M73" s="212"/>
      <c r="N73" s="199"/>
      <c r="Z73" s="193"/>
      <c r="AA73" s="200"/>
      <c r="AF73" s="200" t="s">
        <v>398</v>
      </c>
    </row>
    <row r="74" spans="1:33" s="108" customFormat="1" ht="22.5" customHeight="1">
      <c r="A74" s="194" t="s">
        <v>140</v>
      </c>
      <c r="B74" s="195" t="s">
        <v>2757</v>
      </c>
      <c r="C74" s="1145" t="s">
        <v>2758</v>
      </c>
      <c r="D74" s="1145"/>
      <c r="E74" s="1145"/>
      <c r="F74" s="196" t="s">
        <v>486</v>
      </c>
      <c r="G74" s="196"/>
      <c r="H74" s="196"/>
      <c r="I74" s="251">
        <v>2</v>
      </c>
      <c r="J74" s="198"/>
      <c r="K74" s="196"/>
      <c r="L74" s="198"/>
      <c r="M74" s="196"/>
      <c r="N74" s="199"/>
      <c r="Z74" s="193"/>
      <c r="AA74" s="200" t="s">
        <v>2758</v>
      </c>
      <c r="AF74" s="200"/>
    </row>
    <row r="75" spans="1:33" s="108" customFormat="1" ht="33.75" customHeight="1">
      <c r="A75" s="203"/>
      <c r="B75" s="204" t="s">
        <v>385</v>
      </c>
      <c r="C75" s="1141" t="s">
        <v>386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109" t="s">
        <v>386</v>
      </c>
      <c r="AF75" s="200"/>
    </row>
    <row r="76" spans="1:33" s="108" customFormat="1" ht="12">
      <c r="A76" s="205"/>
      <c r="B76" s="206">
        <v>1</v>
      </c>
      <c r="C76" s="1141" t="s">
        <v>446</v>
      </c>
      <c r="D76" s="1141"/>
      <c r="E76" s="1141"/>
      <c r="F76" s="207"/>
      <c r="G76" s="207"/>
      <c r="H76" s="207"/>
      <c r="I76" s="207"/>
      <c r="J76" s="208">
        <v>17.059999999999999</v>
      </c>
      <c r="K76" s="209">
        <v>1.25</v>
      </c>
      <c r="L76" s="208">
        <v>42.65</v>
      </c>
      <c r="M76" s="207"/>
      <c r="N76" s="210"/>
      <c r="Z76" s="193"/>
      <c r="AA76" s="200"/>
      <c r="AC76" s="109" t="s">
        <v>446</v>
      </c>
      <c r="AF76" s="200"/>
    </row>
    <row r="77" spans="1:33" s="108" customFormat="1" ht="12">
      <c r="A77" s="205"/>
      <c r="B77" s="206">
        <v>4</v>
      </c>
      <c r="C77" s="1141" t="s">
        <v>447</v>
      </c>
      <c r="D77" s="1141"/>
      <c r="E77" s="1141"/>
      <c r="F77" s="207"/>
      <c r="G77" s="207"/>
      <c r="H77" s="207"/>
      <c r="I77" s="207"/>
      <c r="J77" s="208">
        <v>0.34</v>
      </c>
      <c r="K77" s="207"/>
      <c r="L77" s="208">
        <v>0.68</v>
      </c>
      <c r="M77" s="207"/>
      <c r="N77" s="210"/>
      <c r="Z77" s="193"/>
      <c r="AA77" s="200"/>
      <c r="AC77" s="109" t="s">
        <v>447</v>
      </c>
      <c r="AF77" s="200"/>
    </row>
    <row r="78" spans="1:33" s="108" customFormat="1" ht="12">
      <c r="A78" s="205"/>
      <c r="B78" s="204"/>
      <c r="C78" s="1141" t="s">
        <v>448</v>
      </c>
      <c r="D78" s="1141"/>
      <c r="E78" s="1141"/>
      <c r="F78" s="207" t="s">
        <v>390</v>
      </c>
      <c r="G78" s="215">
        <v>2</v>
      </c>
      <c r="H78" s="209">
        <v>1.25</v>
      </c>
      <c r="I78" s="215">
        <v>5</v>
      </c>
      <c r="J78" s="204"/>
      <c r="K78" s="207"/>
      <c r="L78" s="204"/>
      <c r="M78" s="207"/>
      <c r="N78" s="210"/>
      <c r="Z78" s="193"/>
      <c r="AA78" s="200"/>
      <c r="AD78" s="109" t="s">
        <v>448</v>
      </c>
      <c r="AF78" s="200"/>
    </row>
    <row r="79" spans="1:33" s="108" customFormat="1" ht="12" customHeight="1">
      <c r="A79" s="205"/>
      <c r="B79" s="204"/>
      <c r="C79" s="1150" t="s">
        <v>391</v>
      </c>
      <c r="D79" s="1150"/>
      <c r="E79" s="1150"/>
      <c r="F79" s="212"/>
      <c r="G79" s="212"/>
      <c r="H79" s="212"/>
      <c r="I79" s="212"/>
      <c r="J79" s="213">
        <v>17.399999999999999</v>
      </c>
      <c r="K79" s="212"/>
      <c r="L79" s="213">
        <v>43.33</v>
      </c>
      <c r="M79" s="212"/>
      <c r="N79" s="214"/>
      <c r="Z79" s="193"/>
      <c r="AA79" s="200"/>
      <c r="AE79" s="109" t="s">
        <v>391</v>
      </c>
      <c r="AF79" s="200"/>
    </row>
    <row r="80" spans="1:33" s="108" customFormat="1" ht="12">
      <c r="A80" s="205"/>
      <c r="B80" s="204"/>
      <c r="C80" s="1141" t="s">
        <v>392</v>
      </c>
      <c r="D80" s="1141"/>
      <c r="E80" s="1141"/>
      <c r="F80" s="207"/>
      <c r="G80" s="207"/>
      <c r="H80" s="207"/>
      <c r="I80" s="207"/>
      <c r="J80" s="204"/>
      <c r="K80" s="207"/>
      <c r="L80" s="208">
        <v>42.65</v>
      </c>
      <c r="M80" s="207"/>
      <c r="N80" s="210"/>
      <c r="Z80" s="193"/>
      <c r="AA80" s="200"/>
      <c r="AD80" s="109" t="s">
        <v>392</v>
      </c>
      <c r="AF80" s="200"/>
    </row>
    <row r="81" spans="1:34" s="108" customFormat="1" ht="22.5" customHeight="1">
      <c r="A81" s="205"/>
      <c r="B81" s="204" t="s">
        <v>1014</v>
      </c>
      <c r="C81" s="1141" t="s">
        <v>1015</v>
      </c>
      <c r="D81" s="1141"/>
      <c r="E81" s="1141"/>
      <c r="F81" s="207" t="s">
        <v>395</v>
      </c>
      <c r="G81" s="215">
        <v>90</v>
      </c>
      <c r="H81" s="207"/>
      <c r="I81" s="215">
        <v>90</v>
      </c>
      <c r="J81" s="204"/>
      <c r="K81" s="207"/>
      <c r="L81" s="208">
        <v>38.39</v>
      </c>
      <c r="M81" s="207"/>
      <c r="N81" s="210"/>
      <c r="Z81" s="193"/>
      <c r="AA81" s="200"/>
      <c r="AD81" s="109" t="s">
        <v>1015</v>
      </c>
      <c r="AF81" s="200"/>
    </row>
    <row r="82" spans="1:34" s="108" customFormat="1" ht="22.5" customHeight="1">
      <c r="A82" s="205"/>
      <c r="B82" s="204" t="s">
        <v>1016</v>
      </c>
      <c r="C82" s="1141" t="s">
        <v>1017</v>
      </c>
      <c r="D82" s="1141"/>
      <c r="E82" s="1141"/>
      <c r="F82" s="207" t="s">
        <v>395</v>
      </c>
      <c r="G82" s="215">
        <v>46</v>
      </c>
      <c r="H82" s="207"/>
      <c r="I82" s="215">
        <v>46</v>
      </c>
      <c r="J82" s="204"/>
      <c r="K82" s="207"/>
      <c r="L82" s="208">
        <v>19.62</v>
      </c>
      <c r="M82" s="207"/>
      <c r="N82" s="210"/>
      <c r="Z82" s="193"/>
      <c r="AA82" s="200"/>
      <c r="AD82" s="109" t="s">
        <v>1017</v>
      </c>
      <c r="AF82" s="200"/>
    </row>
    <row r="83" spans="1:34" s="108" customFormat="1" ht="12" customHeight="1">
      <c r="A83" s="216"/>
      <c r="B83" s="217"/>
      <c r="C83" s="1145" t="s">
        <v>398</v>
      </c>
      <c r="D83" s="1145"/>
      <c r="E83" s="1145"/>
      <c r="F83" s="196"/>
      <c r="G83" s="196"/>
      <c r="H83" s="196"/>
      <c r="I83" s="196"/>
      <c r="J83" s="198"/>
      <c r="K83" s="196"/>
      <c r="L83" s="218">
        <v>101.34</v>
      </c>
      <c r="M83" s="212"/>
      <c r="N83" s="199"/>
      <c r="Z83" s="193"/>
      <c r="AA83" s="200"/>
      <c r="AF83" s="200" t="s">
        <v>398</v>
      </c>
    </row>
    <row r="84" spans="1:34" s="108" customFormat="1" ht="33.75" customHeight="1">
      <c r="A84" s="194" t="s">
        <v>2759</v>
      </c>
      <c r="B84" s="195" t="s">
        <v>2760</v>
      </c>
      <c r="C84" s="1145" t="s">
        <v>2761</v>
      </c>
      <c r="D84" s="1145"/>
      <c r="E84" s="1145"/>
      <c r="F84" s="196" t="s">
        <v>486</v>
      </c>
      <c r="G84" s="196"/>
      <c r="H84" s="196"/>
      <c r="I84" s="251">
        <v>2</v>
      </c>
      <c r="J84" s="218">
        <v>27.67</v>
      </c>
      <c r="K84" s="196"/>
      <c r="L84" s="218">
        <v>55.34</v>
      </c>
      <c r="M84" s="196"/>
      <c r="N84" s="199"/>
      <c r="Z84" s="193"/>
      <c r="AA84" s="200" t="s">
        <v>2761</v>
      </c>
      <c r="AF84" s="200"/>
    </row>
    <row r="85" spans="1:34" s="108" customFormat="1" ht="12" customHeight="1">
      <c r="A85" s="216"/>
      <c r="B85" s="217"/>
      <c r="C85" s="1141" t="s">
        <v>1043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F85" s="200"/>
      <c r="AG85" s="109" t="s">
        <v>1043</v>
      </c>
    </row>
    <row r="86" spans="1:34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55.34</v>
      </c>
      <c r="M86" s="212"/>
      <c r="N86" s="199"/>
      <c r="Z86" s="193"/>
      <c r="AA86" s="200"/>
      <c r="AF86" s="200" t="s">
        <v>398</v>
      </c>
    </row>
    <row r="87" spans="1:34" s="108" customFormat="1" ht="22.5" customHeight="1">
      <c r="A87" s="194" t="s">
        <v>3137</v>
      </c>
      <c r="B87" s="195" t="s">
        <v>1078</v>
      </c>
      <c r="C87" s="1145" t="s">
        <v>2581</v>
      </c>
      <c r="D87" s="1145"/>
      <c r="E87" s="1145"/>
      <c r="F87" s="196" t="s">
        <v>486</v>
      </c>
      <c r="G87" s="196"/>
      <c r="H87" s="196"/>
      <c r="I87" s="251">
        <v>2</v>
      </c>
      <c r="J87" s="218">
        <v>230.51</v>
      </c>
      <c r="K87" s="196"/>
      <c r="L87" s="218">
        <v>461.02</v>
      </c>
      <c r="M87" s="196"/>
      <c r="N87" s="199"/>
      <c r="Z87" s="193"/>
      <c r="AA87" s="200" t="s">
        <v>2581</v>
      </c>
      <c r="AF87" s="200"/>
    </row>
    <row r="88" spans="1:34" s="108" customFormat="1" ht="12" customHeight="1">
      <c r="A88" s="216"/>
      <c r="B88" s="217"/>
      <c r="C88" s="1141" t="s">
        <v>1043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F88" s="200"/>
      <c r="AG88" s="109" t="s">
        <v>1043</v>
      </c>
    </row>
    <row r="89" spans="1:34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18">
        <v>461.02</v>
      </c>
      <c r="M89" s="212"/>
      <c r="N89" s="199"/>
      <c r="Z89" s="193"/>
      <c r="AA89" s="200"/>
      <c r="AF89" s="200" t="s">
        <v>398</v>
      </c>
    </row>
    <row r="90" spans="1:34" s="108" customFormat="1" ht="45" customHeight="1">
      <c r="A90" s="194" t="s">
        <v>159</v>
      </c>
      <c r="B90" s="195" t="s">
        <v>2571</v>
      </c>
      <c r="C90" s="1145" t="s">
        <v>2572</v>
      </c>
      <c r="D90" s="1145"/>
      <c r="E90" s="1145"/>
      <c r="F90" s="196" t="s">
        <v>486</v>
      </c>
      <c r="G90" s="196"/>
      <c r="H90" s="196"/>
      <c r="I90" s="251">
        <v>15</v>
      </c>
      <c r="J90" s="198"/>
      <c r="K90" s="196"/>
      <c r="L90" s="198"/>
      <c r="M90" s="196"/>
      <c r="N90" s="199"/>
      <c r="Z90" s="193"/>
      <c r="AA90" s="200" t="s">
        <v>2572</v>
      </c>
      <c r="AF90" s="200"/>
    </row>
    <row r="91" spans="1:34" s="108" customFormat="1" ht="12">
      <c r="A91" s="201"/>
      <c r="B91" s="202"/>
      <c r="C91" s="1141" t="s">
        <v>3300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F91" s="200"/>
      <c r="AH91" s="109" t="s">
        <v>3300</v>
      </c>
    </row>
    <row r="92" spans="1:34" s="108" customFormat="1" ht="33.75" customHeight="1">
      <c r="A92" s="203"/>
      <c r="B92" s="204" t="s">
        <v>385</v>
      </c>
      <c r="C92" s="1141" t="s">
        <v>386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B92" s="109" t="s">
        <v>386</v>
      </c>
      <c r="AF92" s="200"/>
    </row>
    <row r="93" spans="1:34" s="108" customFormat="1" ht="12">
      <c r="A93" s="205"/>
      <c r="B93" s="206">
        <v>1</v>
      </c>
      <c r="C93" s="1141" t="s">
        <v>446</v>
      </c>
      <c r="D93" s="1141"/>
      <c r="E93" s="1141"/>
      <c r="F93" s="207"/>
      <c r="G93" s="207"/>
      <c r="H93" s="207"/>
      <c r="I93" s="207"/>
      <c r="J93" s="208">
        <v>16.16</v>
      </c>
      <c r="K93" s="209">
        <v>1.25</v>
      </c>
      <c r="L93" s="208">
        <v>303</v>
      </c>
      <c r="M93" s="207"/>
      <c r="N93" s="210"/>
      <c r="Z93" s="193"/>
      <c r="AA93" s="200"/>
      <c r="AC93" s="109" t="s">
        <v>446</v>
      </c>
      <c r="AF93" s="200"/>
    </row>
    <row r="94" spans="1:34" s="108" customFormat="1" ht="12">
      <c r="A94" s="205"/>
      <c r="B94" s="206">
        <v>4</v>
      </c>
      <c r="C94" s="1141" t="s">
        <v>447</v>
      </c>
      <c r="D94" s="1141"/>
      <c r="E94" s="1141"/>
      <c r="F94" s="207"/>
      <c r="G94" s="207"/>
      <c r="H94" s="207"/>
      <c r="I94" s="207"/>
      <c r="J94" s="208">
        <v>3.08</v>
      </c>
      <c r="K94" s="207"/>
      <c r="L94" s="208">
        <v>46.2</v>
      </c>
      <c r="M94" s="207"/>
      <c r="N94" s="210"/>
      <c r="Z94" s="193"/>
      <c r="AA94" s="200"/>
      <c r="AC94" s="109" t="s">
        <v>447</v>
      </c>
      <c r="AF94" s="200"/>
    </row>
    <row r="95" spans="1:34" s="108" customFormat="1" ht="12">
      <c r="A95" s="205"/>
      <c r="B95" s="204"/>
      <c r="C95" s="1141" t="s">
        <v>448</v>
      </c>
      <c r="D95" s="1141"/>
      <c r="E95" s="1141"/>
      <c r="F95" s="207" t="s">
        <v>390</v>
      </c>
      <c r="G95" s="209">
        <v>1.68</v>
      </c>
      <c r="H95" s="209">
        <v>1.25</v>
      </c>
      <c r="I95" s="248">
        <v>31.5</v>
      </c>
      <c r="J95" s="204"/>
      <c r="K95" s="207"/>
      <c r="L95" s="204"/>
      <c r="M95" s="207"/>
      <c r="N95" s="210"/>
      <c r="Z95" s="193"/>
      <c r="AA95" s="200"/>
      <c r="AD95" s="109" t="s">
        <v>448</v>
      </c>
      <c r="AF95" s="200"/>
    </row>
    <row r="96" spans="1:34" s="108" customFormat="1" ht="12" customHeight="1">
      <c r="A96" s="205"/>
      <c r="B96" s="204"/>
      <c r="C96" s="1150" t="s">
        <v>391</v>
      </c>
      <c r="D96" s="1150"/>
      <c r="E96" s="1150"/>
      <c r="F96" s="212"/>
      <c r="G96" s="212"/>
      <c r="H96" s="212"/>
      <c r="I96" s="212"/>
      <c r="J96" s="213">
        <v>19.239999999999998</v>
      </c>
      <c r="K96" s="212"/>
      <c r="L96" s="213">
        <v>349.2</v>
      </c>
      <c r="M96" s="212"/>
      <c r="N96" s="214"/>
      <c r="Z96" s="193"/>
      <c r="AA96" s="200"/>
      <c r="AE96" s="109" t="s">
        <v>391</v>
      </c>
      <c r="AF96" s="200"/>
    </row>
    <row r="97" spans="1:34" s="108" customFormat="1" ht="12">
      <c r="A97" s="205"/>
      <c r="B97" s="204"/>
      <c r="C97" s="1141" t="s">
        <v>392</v>
      </c>
      <c r="D97" s="1141"/>
      <c r="E97" s="1141"/>
      <c r="F97" s="207"/>
      <c r="G97" s="207"/>
      <c r="H97" s="207"/>
      <c r="I97" s="207"/>
      <c r="J97" s="204"/>
      <c r="K97" s="207"/>
      <c r="L97" s="208">
        <v>303</v>
      </c>
      <c r="M97" s="207"/>
      <c r="N97" s="210"/>
      <c r="Z97" s="193"/>
      <c r="AA97" s="200"/>
      <c r="AD97" s="109" t="s">
        <v>392</v>
      </c>
      <c r="AF97" s="200"/>
    </row>
    <row r="98" spans="1:34" s="108" customFormat="1" ht="22.5" customHeight="1">
      <c r="A98" s="205"/>
      <c r="B98" s="204" t="s">
        <v>1014</v>
      </c>
      <c r="C98" s="1141" t="s">
        <v>1015</v>
      </c>
      <c r="D98" s="1141"/>
      <c r="E98" s="1141"/>
      <c r="F98" s="207" t="s">
        <v>395</v>
      </c>
      <c r="G98" s="215">
        <v>90</v>
      </c>
      <c r="H98" s="207"/>
      <c r="I98" s="215">
        <v>90</v>
      </c>
      <c r="J98" s="204"/>
      <c r="K98" s="207"/>
      <c r="L98" s="208">
        <v>272.7</v>
      </c>
      <c r="M98" s="207"/>
      <c r="N98" s="210"/>
      <c r="Z98" s="193"/>
      <c r="AA98" s="200"/>
      <c r="AD98" s="109" t="s">
        <v>1015</v>
      </c>
      <c r="AF98" s="200"/>
    </row>
    <row r="99" spans="1:34" s="108" customFormat="1" ht="22.5" customHeight="1">
      <c r="A99" s="205"/>
      <c r="B99" s="204" t="s">
        <v>1016</v>
      </c>
      <c r="C99" s="1141" t="s">
        <v>1017</v>
      </c>
      <c r="D99" s="1141"/>
      <c r="E99" s="1141"/>
      <c r="F99" s="207" t="s">
        <v>395</v>
      </c>
      <c r="G99" s="215">
        <v>46</v>
      </c>
      <c r="H99" s="207"/>
      <c r="I99" s="215">
        <v>46</v>
      </c>
      <c r="J99" s="204"/>
      <c r="K99" s="207"/>
      <c r="L99" s="208">
        <v>139.38</v>
      </c>
      <c r="M99" s="207"/>
      <c r="N99" s="210"/>
      <c r="Z99" s="193"/>
      <c r="AA99" s="200"/>
      <c r="AD99" s="109" t="s">
        <v>1017</v>
      </c>
      <c r="AF99" s="200"/>
    </row>
    <row r="100" spans="1:34" s="108" customFormat="1" ht="12" customHeight="1">
      <c r="A100" s="216"/>
      <c r="B100" s="217"/>
      <c r="C100" s="1145" t="s">
        <v>398</v>
      </c>
      <c r="D100" s="1145"/>
      <c r="E100" s="1145"/>
      <c r="F100" s="196"/>
      <c r="G100" s="196"/>
      <c r="H100" s="196"/>
      <c r="I100" s="196"/>
      <c r="J100" s="198"/>
      <c r="K100" s="196"/>
      <c r="L100" s="218">
        <v>761.28</v>
      </c>
      <c r="M100" s="212"/>
      <c r="N100" s="199"/>
      <c r="Z100" s="193"/>
      <c r="AA100" s="200"/>
      <c r="AF100" s="200" t="s">
        <v>398</v>
      </c>
    </row>
    <row r="101" spans="1:34" s="108" customFormat="1" ht="45" customHeight="1">
      <c r="A101" s="194" t="s">
        <v>2084</v>
      </c>
      <c r="B101" s="195" t="s">
        <v>2764</v>
      </c>
      <c r="C101" s="1145" t="s">
        <v>2765</v>
      </c>
      <c r="D101" s="1145"/>
      <c r="E101" s="1145"/>
      <c r="F101" s="196" t="s">
        <v>486</v>
      </c>
      <c r="G101" s="196"/>
      <c r="H101" s="196"/>
      <c r="I101" s="251">
        <v>8</v>
      </c>
      <c r="J101" s="218">
        <v>116.52</v>
      </c>
      <c r="K101" s="196"/>
      <c r="L101" s="218">
        <v>932.16</v>
      </c>
      <c r="M101" s="196"/>
      <c r="N101" s="199"/>
      <c r="Z101" s="193"/>
      <c r="AA101" s="200" t="s">
        <v>2765</v>
      </c>
      <c r="AF101" s="200"/>
    </row>
    <row r="102" spans="1:34" s="108" customFormat="1" ht="12" customHeight="1">
      <c r="A102" s="216"/>
      <c r="B102" s="217"/>
      <c r="C102" s="1141" t="s">
        <v>1043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  <c r="Z102" s="193"/>
      <c r="AA102" s="200"/>
      <c r="AF102" s="200"/>
      <c r="AG102" s="109" t="s">
        <v>1043</v>
      </c>
    </row>
    <row r="103" spans="1:34" s="108" customFormat="1" ht="12" customHeight="1">
      <c r="A103" s="216"/>
      <c r="B103" s="217"/>
      <c r="C103" s="1145" t="s">
        <v>398</v>
      </c>
      <c r="D103" s="1145"/>
      <c r="E103" s="1145"/>
      <c r="F103" s="196"/>
      <c r="G103" s="196"/>
      <c r="H103" s="196"/>
      <c r="I103" s="196"/>
      <c r="J103" s="198"/>
      <c r="K103" s="196"/>
      <c r="L103" s="218">
        <v>932.16</v>
      </c>
      <c r="M103" s="212"/>
      <c r="N103" s="199"/>
      <c r="Z103" s="193"/>
      <c r="AA103" s="200"/>
      <c r="AF103" s="200" t="s">
        <v>398</v>
      </c>
    </row>
    <row r="104" spans="1:34" s="108" customFormat="1" ht="22.5" customHeight="1">
      <c r="A104" s="194" t="s">
        <v>2763</v>
      </c>
      <c r="B104" s="195" t="s">
        <v>2766</v>
      </c>
      <c r="C104" s="1145" t="s">
        <v>2767</v>
      </c>
      <c r="D104" s="1145"/>
      <c r="E104" s="1145"/>
      <c r="F104" s="196" t="s">
        <v>711</v>
      </c>
      <c r="G104" s="196"/>
      <c r="H104" s="196"/>
      <c r="I104" s="256">
        <v>0.7</v>
      </c>
      <c r="J104" s="218">
        <v>601.32000000000005</v>
      </c>
      <c r="K104" s="196"/>
      <c r="L104" s="218">
        <v>420.92</v>
      </c>
      <c r="M104" s="196"/>
      <c r="N104" s="199"/>
      <c r="Z104" s="193"/>
      <c r="AA104" s="200" t="s">
        <v>2767</v>
      </c>
      <c r="AF104" s="200"/>
    </row>
    <row r="105" spans="1:34" s="108" customFormat="1" ht="12" customHeight="1">
      <c r="A105" s="216"/>
      <c r="B105" s="217"/>
      <c r="C105" s="1141" t="s">
        <v>1043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F105" s="200"/>
      <c r="AG105" s="109" t="s">
        <v>1043</v>
      </c>
    </row>
    <row r="106" spans="1:34" s="108" customFormat="1" ht="12" customHeight="1">
      <c r="A106" s="201"/>
      <c r="B106" s="202"/>
      <c r="C106" s="1141" t="s">
        <v>1940</v>
      </c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6"/>
      <c r="Z106" s="193"/>
      <c r="AA106" s="200"/>
      <c r="AF106" s="200"/>
      <c r="AH106" s="109" t="s">
        <v>1940</v>
      </c>
    </row>
    <row r="107" spans="1:34" s="108" customFormat="1" ht="12" customHeight="1">
      <c r="A107" s="216"/>
      <c r="B107" s="217"/>
      <c r="C107" s="1145" t="s">
        <v>398</v>
      </c>
      <c r="D107" s="1145"/>
      <c r="E107" s="1145"/>
      <c r="F107" s="196"/>
      <c r="G107" s="196"/>
      <c r="H107" s="196"/>
      <c r="I107" s="196"/>
      <c r="J107" s="198"/>
      <c r="K107" s="196"/>
      <c r="L107" s="218">
        <v>420.92</v>
      </c>
      <c r="M107" s="212"/>
      <c r="N107" s="199"/>
      <c r="Z107" s="193"/>
      <c r="AA107" s="200"/>
      <c r="AF107" s="200" t="s">
        <v>398</v>
      </c>
    </row>
    <row r="108" spans="1:34" s="108" customFormat="1" ht="56.25" customHeight="1">
      <c r="A108" s="194" t="s">
        <v>478</v>
      </c>
      <c r="B108" s="195" t="s">
        <v>2106</v>
      </c>
      <c r="C108" s="1145" t="s">
        <v>2107</v>
      </c>
      <c r="D108" s="1145"/>
      <c r="E108" s="1145"/>
      <c r="F108" s="196" t="s">
        <v>486</v>
      </c>
      <c r="G108" s="196"/>
      <c r="H108" s="196"/>
      <c r="I108" s="251">
        <v>2</v>
      </c>
      <c r="J108" s="198"/>
      <c r="K108" s="196"/>
      <c r="L108" s="198"/>
      <c r="M108" s="196"/>
      <c r="N108" s="199"/>
      <c r="Z108" s="193"/>
      <c r="AA108" s="200" t="s">
        <v>2107</v>
      </c>
      <c r="AF108" s="200"/>
    </row>
    <row r="109" spans="1:34" s="108" customFormat="1" ht="33.75" customHeight="1">
      <c r="A109" s="203"/>
      <c r="B109" s="204" t="s">
        <v>385</v>
      </c>
      <c r="C109" s="1141" t="s">
        <v>386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B109" s="109" t="s">
        <v>386</v>
      </c>
      <c r="AF109" s="200"/>
    </row>
    <row r="110" spans="1:34" s="108" customFormat="1" ht="12">
      <c r="A110" s="205"/>
      <c r="B110" s="206">
        <v>1</v>
      </c>
      <c r="C110" s="1141" t="s">
        <v>446</v>
      </c>
      <c r="D110" s="1141"/>
      <c r="E110" s="1141"/>
      <c r="F110" s="207"/>
      <c r="G110" s="207"/>
      <c r="H110" s="207"/>
      <c r="I110" s="207"/>
      <c r="J110" s="208">
        <v>9.91</v>
      </c>
      <c r="K110" s="209">
        <v>1.25</v>
      </c>
      <c r="L110" s="208">
        <v>24.78</v>
      </c>
      <c r="M110" s="207"/>
      <c r="N110" s="210"/>
      <c r="Z110" s="193"/>
      <c r="AA110" s="200"/>
      <c r="AC110" s="109" t="s">
        <v>446</v>
      </c>
      <c r="AF110" s="200"/>
    </row>
    <row r="111" spans="1:34" s="108" customFormat="1" ht="12">
      <c r="A111" s="205"/>
      <c r="B111" s="206">
        <v>2</v>
      </c>
      <c r="C111" s="1141" t="s">
        <v>387</v>
      </c>
      <c r="D111" s="1141"/>
      <c r="E111" s="1141"/>
      <c r="F111" s="207"/>
      <c r="G111" s="207"/>
      <c r="H111" s="207"/>
      <c r="I111" s="207"/>
      <c r="J111" s="208">
        <v>5.43</v>
      </c>
      <c r="K111" s="209">
        <v>1.25</v>
      </c>
      <c r="L111" s="208">
        <v>13.58</v>
      </c>
      <c r="M111" s="207"/>
      <c r="N111" s="210"/>
      <c r="Z111" s="193"/>
      <c r="AA111" s="200"/>
      <c r="AC111" s="109" t="s">
        <v>387</v>
      </c>
      <c r="AF111" s="200"/>
    </row>
    <row r="112" spans="1:34" s="108" customFormat="1" ht="12">
      <c r="A112" s="205"/>
      <c r="B112" s="206">
        <v>3</v>
      </c>
      <c r="C112" s="1141" t="s">
        <v>388</v>
      </c>
      <c r="D112" s="1141"/>
      <c r="E112" s="1141"/>
      <c r="F112" s="207"/>
      <c r="G112" s="207"/>
      <c r="H112" s="207"/>
      <c r="I112" s="207"/>
      <c r="J112" s="208">
        <v>0.76</v>
      </c>
      <c r="K112" s="209">
        <v>1.25</v>
      </c>
      <c r="L112" s="208">
        <v>1.9</v>
      </c>
      <c r="M112" s="207"/>
      <c r="N112" s="210"/>
      <c r="Z112" s="193"/>
      <c r="AA112" s="200"/>
      <c r="AC112" s="109" t="s">
        <v>388</v>
      </c>
      <c r="AF112" s="200"/>
    </row>
    <row r="113" spans="1:34" s="108" customFormat="1" ht="12">
      <c r="A113" s="205"/>
      <c r="B113" s="206">
        <v>4</v>
      </c>
      <c r="C113" s="1141" t="s">
        <v>447</v>
      </c>
      <c r="D113" s="1141"/>
      <c r="E113" s="1141"/>
      <c r="F113" s="207"/>
      <c r="G113" s="207"/>
      <c r="H113" s="207"/>
      <c r="I113" s="207"/>
      <c r="J113" s="208">
        <v>0.74</v>
      </c>
      <c r="K113" s="207"/>
      <c r="L113" s="208">
        <v>1.48</v>
      </c>
      <c r="M113" s="207"/>
      <c r="N113" s="210"/>
      <c r="Z113" s="193"/>
      <c r="AA113" s="200"/>
      <c r="AC113" s="109" t="s">
        <v>447</v>
      </c>
      <c r="AF113" s="200"/>
    </row>
    <row r="114" spans="1:34" s="108" customFormat="1" ht="12">
      <c r="A114" s="205"/>
      <c r="B114" s="204"/>
      <c r="C114" s="1141" t="s">
        <v>448</v>
      </c>
      <c r="D114" s="1141"/>
      <c r="E114" s="1141"/>
      <c r="F114" s="207" t="s">
        <v>390</v>
      </c>
      <c r="G114" s="209">
        <v>1.03</v>
      </c>
      <c r="H114" s="209">
        <v>1.25</v>
      </c>
      <c r="I114" s="254">
        <v>2.5750000000000002</v>
      </c>
      <c r="J114" s="204"/>
      <c r="K114" s="207"/>
      <c r="L114" s="204"/>
      <c r="M114" s="207"/>
      <c r="N114" s="210"/>
      <c r="Z114" s="193"/>
      <c r="AA114" s="200"/>
      <c r="AD114" s="109" t="s">
        <v>448</v>
      </c>
      <c r="AF114" s="200"/>
    </row>
    <row r="115" spans="1:34" s="108" customFormat="1" ht="12">
      <c r="A115" s="205"/>
      <c r="B115" s="204"/>
      <c r="C115" s="1141" t="s">
        <v>389</v>
      </c>
      <c r="D115" s="1141"/>
      <c r="E115" s="1141"/>
      <c r="F115" s="207" t="s">
        <v>390</v>
      </c>
      <c r="G115" s="209">
        <v>0.06</v>
      </c>
      <c r="H115" s="209">
        <v>1.25</v>
      </c>
      <c r="I115" s="209">
        <v>0.15</v>
      </c>
      <c r="J115" s="204"/>
      <c r="K115" s="207"/>
      <c r="L115" s="204"/>
      <c r="M115" s="207"/>
      <c r="N115" s="210"/>
      <c r="Z115" s="193"/>
      <c r="AA115" s="200"/>
      <c r="AD115" s="109" t="s">
        <v>389</v>
      </c>
      <c r="AF115" s="200"/>
    </row>
    <row r="116" spans="1:34" s="108" customFormat="1" ht="12" customHeight="1">
      <c r="A116" s="205"/>
      <c r="B116" s="204"/>
      <c r="C116" s="1150" t="s">
        <v>391</v>
      </c>
      <c r="D116" s="1150"/>
      <c r="E116" s="1150"/>
      <c r="F116" s="212"/>
      <c r="G116" s="212"/>
      <c r="H116" s="212"/>
      <c r="I116" s="212"/>
      <c r="J116" s="213">
        <v>16.079999999999998</v>
      </c>
      <c r="K116" s="212"/>
      <c r="L116" s="213">
        <v>39.840000000000003</v>
      </c>
      <c r="M116" s="212"/>
      <c r="N116" s="214"/>
      <c r="Z116" s="193"/>
      <c r="AA116" s="200"/>
      <c r="AE116" s="109" t="s">
        <v>391</v>
      </c>
      <c r="AF116" s="200"/>
    </row>
    <row r="117" spans="1:34" s="108" customFormat="1" ht="12">
      <c r="A117" s="205"/>
      <c r="B117" s="204"/>
      <c r="C117" s="1141" t="s">
        <v>392</v>
      </c>
      <c r="D117" s="1141"/>
      <c r="E117" s="1141"/>
      <c r="F117" s="207"/>
      <c r="G117" s="207"/>
      <c r="H117" s="207"/>
      <c r="I117" s="207"/>
      <c r="J117" s="204"/>
      <c r="K117" s="207"/>
      <c r="L117" s="208">
        <v>26.68</v>
      </c>
      <c r="M117" s="207"/>
      <c r="N117" s="210"/>
      <c r="Z117" s="193"/>
      <c r="AA117" s="200"/>
      <c r="AD117" s="109" t="s">
        <v>392</v>
      </c>
      <c r="AF117" s="200"/>
    </row>
    <row r="118" spans="1:34" s="108" customFormat="1" ht="22.5" customHeight="1">
      <c r="A118" s="205"/>
      <c r="B118" s="204" t="s">
        <v>885</v>
      </c>
      <c r="C118" s="1141" t="s">
        <v>886</v>
      </c>
      <c r="D118" s="1141"/>
      <c r="E118" s="1141"/>
      <c r="F118" s="207" t="s">
        <v>395</v>
      </c>
      <c r="G118" s="215">
        <v>97</v>
      </c>
      <c r="H118" s="207"/>
      <c r="I118" s="215">
        <v>97</v>
      </c>
      <c r="J118" s="204"/>
      <c r="K118" s="207"/>
      <c r="L118" s="208">
        <v>25.88</v>
      </c>
      <c r="M118" s="207"/>
      <c r="N118" s="210"/>
      <c r="Z118" s="193"/>
      <c r="AA118" s="200"/>
      <c r="AD118" s="109" t="s">
        <v>886</v>
      </c>
      <c r="AF118" s="200"/>
    </row>
    <row r="119" spans="1:34" s="108" customFormat="1" ht="22.5" customHeight="1">
      <c r="A119" s="205"/>
      <c r="B119" s="204" t="s">
        <v>887</v>
      </c>
      <c r="C119" s="1141" t="s">
        <v>888</v>
      </c>
      <c r="D119" s="1141"/>
      <c r="E119" s="1141"/>
      <c r="F119" s="207" t="s">
        <v>395</v>
      </c>
      <c r="G119" s="215">
        <v>51</v>
      </c>
      <c r="H119" s="207"/>
      <c r="I119" s="215">
        <v>51</v>
      </c>
      <c r="J119" s="204"/>
      <c r="K119" s="207"/>
      <c r="L119" s="208">
        <v>13.61</v>
      </c>
      <c r="M119" s="207"/>
      <c r="N119" s="210"/>
      <c r="Z119" s="193"/>
      <c r="AA119" s="200"/>
      <c r="AD119" s="109" t="s">
        <v>888</v>
      </c>
      <c r="AF119" s="200"/>
    </row>
    <row r="120" spans="1:34" s="108" customFormat="1" ht="12" customHeight="1">
      <c r="A120" s="216"/>
      <c r="B120" s="217"/>
      <c r="C120" s="1145" t="s">
        <v>398</v>
      </c>
      <c r="D120" s="1145"/>
      <c r="E120" s="1145"/>
      <c r="F120" s="196"/>
      <c r="G120" s="196"/>
      <c r="H120" s="196"/>
      <c r="I120" s="196"/>
      <c r="J120" s="198"/>
      <c r="K120" s="196"/>
      <c r="L120" s="218">
        <v>79.33</v>
      </c>
      <c r="M120" s="212"/>
      <c r="N120" s="199"/>
      <c r="Z120" s="193"/>
      <c r="AA120" s="200"/>
      <c r="AF120" s="200" t="s">
        <v>398</v>
      </c>
    </row>
    <row r="121" spans="1:34" s="108" customFormat="1" ht="22.5" customHeight="1">
      <c r="A121" s="194" t="s">
        <v>3301</v>
      </c>
      <c r="B121" s="195" t="s">
        <v>2768</v>
      </c>
      <c r="C121" s="1145" t="s">
        <v>2769</v>
      </c>
      <c r="D121" s="1145"/>
      <c r="E121" s="1145"/>
      <c r="F121" s="196" t="s">
        <v>711</v>
      </c>
      <c r="G121" s="196"/>
      <c r="H121" s="196"/>
      <c r="I121" s="256">
        <v>0.2</v>
      </c>
      <c r="J121" s="218">
        <v>358.82</v>
      </c>
      <c r="K121" s="196"/>
      <c r="L121" s="218">
        <v>71.760000000000005</v>
      </c>
      <c r="M121" s="196"/>
      <c r="N121" s="199"/>
      <c r="Z121" s="193"/>
      <c r="AA121" s="200" t="s">
        <v>2769</v>
      </c>
      <c r="AF121" s="200"/>
    </row>
    <row r="122" spans="1:34" s="108" customFormat="1" ht="12" customHeight="1">
      <c r="A122" s="216"/>
      <c r="B122" s="217"/>
      <c r="C122" s="1141" t="s">
        <v>1043</v>
      </c>
      <c r="D122" s="1141"/>
      <c r="E122" s="1141"/>
      <c r="F122" s="1141"/>
      <c r="G122" s="1141"/>
      <c r="H122" s="1141"/>
      <c r="I122" s="1141"/>
      <c r="J122" s="1141"/>
      <c r="K122" s="1141"/>
      <c r="L122" s="1141"/>
      <c r="M122" s="1141"/>
      <c r="N122" s="1146"/>
      <c r="Z122" s="193"/>
      <c r="AA122" s="200"/>
      <c r="AF122" s="200"/>
      <c r="AG122" s="109" t="s">
        <v>1043</v>
      </c>
    </row>
    <row r="123" spans="1:34" s="108" customFormat="1" ht="12" customHeight="1">
      <c r="A123" s="201"/>
      <c r="B123" s="202"/>
      <c r="C123" s="1141" t="s">
        <v>1792</v>
      </c>
      <c r="D123" s="1141"/>
      <c r="E123" s="1141"/>
      <c r="F123" s="1141"/>
      <c r="G123" s="1141"/>
      <c r="H123" s="1141"/>
      <c r="I123" s="1141"/>
      <c r="J123" s="1141"/>
      <c r="K123" s="1141"/>
      <c r="L123" s="1141"/>
      <c r="M123" s="1141"/>
      <c r="N123" s="1146"/>
      <c r="Z123" s="193"/>
      <c r="AA123" s="200"/>
      <c r="AF123" s="200"/>
      <c r="AH123" s="109" t="s">
        <v>1792</v>
      </c>
    </row>
    <row r="124" spans="1:34" s="108" customFormat="1" ht="12" customHeight="1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18">
        <v>71.760000000000005</v>
      </c>
      <c r="M124" s="212"/>
      <c r="N124" s="199"/>
      <c r="Z124" s="193"/>
      <c r="AA124" s="200"/>
      <c r="AF124" s="200" t="s">
        <v>398</v>
      </c>
    </row>
    <row r="125" spans="1:34" s="108" customFormat="1" ht="12" customHeight="1">
      <c r="A125" s="194" t="s">
        <v>497</v>
      </c>
      <c r="B125" s="195" t="s">
        <v>1038</v>
      </c>
      <c r="C125" s="1145" t="s">
        <v>1039</v>
      </c>
      <c r="D125" s="1145"/>
      <c r="E125" s="1145"/>
      <c r="F125" s="196" t="s">
        <v>486</v>
      </c>
      <c r="G125" s="196"/>
      <c r="H125" s="196"/>
      <c r="I125" s="251">
        <v>11</v>
      </c>
      <c r="J125" s="198"/>
      <c r="K125" s="196"/>
      <c r="L125" s="198"/>
      <c r="M125" s="196"/>
      <c r="N125" s="199"/>
      <c r="Z125" s="193"/>
      <c r="AA125" s="200" t="s">
        <v>1039</v>
      </c>
      <c r="AF125" s="200"/>
    </row>
    <row r="126" spans="1:34" s="108" customFormat="1" ht="33.75" customHeight="1">
      <c r="A126" s="203"/>
      <c r="B126" s="204" t="s">
        <v>385</v>
      </c>
      <c r="C126" s="1141" t="s">
        <v>386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B126" s="109" t="s">
        <v>386</v>
      </c>
      <c r="AF126" s="200"/>
    </row>
    <row r="127" spans="1:34" s="108" customFormat="1" ht="12">
      <c r="A127" s="205"/>
      <c r="B127" s="206">
        <v>1</v>
      </c>
      <c r="C127" s="1141" t="s">
        <v>446</v>
      </c>
      <c r="D127" s="1141"/>
      <c r="E127" s="1141"/>
      <c r="F127" s="207"/>
      <c r="G127" s="207"/>
      <c r="H127" s="207"/>
      <c r="I127" s="207"/>
      <c r="J127" s="208">
        <v>10.220000000000001</v>
      </c>
      <c r="K127" s="209">
        <v>1.25</v>
      </c>
      <c r="L127" s="208">
        <v>140.53</v>
      </c>
      <c r="M127" s="207"/>
      <c r="N127" s="210"/>
      <c r="Z127" s="193"/>
      <c r="AA127" s="200"/>
      <c r="AC127" s="109" t="s">
        <v>446</v>
      </c>
      <c r="AF127" s="200"/>
    </row>
    <row r="128" spans="1:34" s="108" customFormat="1" ht="12">
      <c r="A128" s="205"/>
      <c r="B128" s="206">
        <v>4</v>
      </c>
      <c r="C128" s="1141" t="s">
        <v>447</v>
      </c>
      <c r="D128" s="1141"/>
      <c r="E128" s="1141"/>
      <c r="F128" s="207"/>
      <c r="G128" s="207"/>
      <c r="H128" s="207"/>
      <c r="I128" s="207"/>
      <c r="J128" s="208">
        <v>0.38</v>
      </c>
      <c r="K128" s="207"/>
      <c r="L128" s="208">
        <v>4.18</v>
      </c>
      <c r="M128" s="207"/>
      <c r="N128" s="210"/>
      <c r="Z128" s="193"/>
      <c r="AA128" s="200"/>
      <c r="AC128" s="109" t="s">
        <v>447</v>
      </c>
      <c r="AF128" s="200"/>
    </row>
    <row r="129" spans="1:34" s="108" customFormat="1" ht="12">
      <c r="A129" s="205"/>
      <c r="B129" s="204"/>
      <c r="C129" s="1141" t="s">
        <v>448</v>
      </c>
      <c r="D129" s="1141"/>
      <c r="E129" s="1141"/>
      <c r="F129" s="207" t="s">
        <v>390</v>
      </c>
      <c r="G129" s="209">
        <v>1.03</v>
      </c>
      <c r="H129" s="209">
        <v>1.25</v>
      </c>
      <c r="I129" s="250">
        <v>14.1625</v>
      </c>
      <c r="J129" s="204"/>
      <c r="K129" s="207"/>
      <c r="L129" s="204"/>
      <c r="M129" s="207"/>
      <c r="N129" s="210"/>
      <c r="Z129" s="193"/>
      <c r="AA129" s="200"/>
      <c r="AD129" s="109" t="s">
        <v>448</v>
      </c>
      <c r="AF129" s="200"/>
    </row>
    <row r="130" spans="1:34" s="108" customFormat="1" ht="12" customHeight="1">
      <c r="A130" s="205"/>
      <c r="B130" s="204"/>
      <c r="C130" s="1150" t="s">
        <v>391</v>
      </c>
      <c r="D130" s="1150"/>
      <c r="E130" s="1150"/>
      <c r="F130" s="212"/>
      <c r="G130" s="212"/>
      <c r="H130" s="212"/>
      <c r="I130" s="212"/>
      <c r="J130" s="213">
        <v>10.6</v>
      </c>
      <c r="K130" s="212"/>
      <c r="L130" s="213">
        <v>144.71</v>
      </c>
      <c r="M130" s="212"/>
      <c r="N130" s="214"/>
      <c r="Z130" s="193"/>
      <c r="AA130" s="200"/>
      <c r="AE130" s="109" t="s">
        <v>391</v>
      </c>
      <c r="AF130" s="200"/>
    </row>
    <row r="131" spans="1:34" s="108" customFormat="1" ht="12">
      <c r="A131" s="205"/>
      <c r="B131" s="204"/>
      <c r="C131" s="1141" t="s">
        <v>392</v>
      </c>
      <c r="D131" s="1141"/>
      <c r="E131" s="1141"/>
      <c r="F131" s="207"/>
      <c r="G131" s="207"/>
      <c r="H131" s="207"/>
      <c r="I131" s="207"/>
      <c r="J131" s="204"/>
      <c r="K131" s="207"/>
      <c r="L131" s="208">
        <v>140.53</v>
      </c>
      <c r="M131" s="207"/>
      <c r="N131" s="210"/>
      <c r="Z131" s="193"/>
      <c r="AA131" s="200"/>
      <c r="AD131" s="109" t="s">
        <v>392</v>
      </c>
      <c r="AF131" s="200"/>
    </row>
    <row r="132" spans="1:34" s="108" customFormat="1" ht="22.5" customHeight="1">
      <c r="A132" s="205"/>
      <c r="B132" s="204" t="s">
        <v>885</v>
      </c>
      <c r="C132" s="1141" t="s">
        <v>886</v>
      </c>
      <c r="D132" s="1141"/>
      <c r="E132" s="1141"/>
      <c r="F132" s="207" t="s">
        <v>395</v>
      </c>
      <c r="G132" s="215">
        <v>97</v>
      </c>
      <c r="H132" s="207"/>
      <c r="I132" s="215">
        <v>97</v>
      </c>
      <c r="J132" s="204"/>
      <c r="K132" s="207"/>
      <c r="L132" s="208">
        <v>136.31</v>
      </c>
      <c r="M132" s="207"/>
      <c r="N132" s="210"/>
      <c r="Z132" s="193"/>
      <c r="AA132" s="200"/>
      <c r="AD132" s="109" t="s">
        <v>886</v>
      </c>
      <c r="AF132" s="200"/>
    </row>
    <row r="133" spans="1:34" s="108" customFormat="1" ht="22.5" customHeight="1">
      <c r="A133" s="205"/>
      <c r="B133" s="204" t="s">
        <v>887</v>
      </c>
      <c r="C133" s="1141" t="s">
        <v>888</v>
      </c>
      <c r="D133" s="1141"/>
      <c r="E133" s="1141"/>
      <c r="F133" s="207" t="s">
        <v>395</v>
      </c>
      <c r="G133" s="215">
        <v>51</v>
      </c>
      <c r="H133" s="207"/>
      <c r="I133" s="215">
        <v>51</v>
      </c>
      <c r="J133" s="204"/>
      <c r="K133" s="207"/>
      <c r="L133" s="208">
        <v>71.67</v>
      </c>
      <c r="M133" s="207"/>
      <c r="N133" s="210"/>
      <c r="Z133" s="193"/>
      <c r="AA133" s="200"/>
      <c r="AD133" s="109" t="s">
        <v>888</v>
      </c>
      <c r="AF133" s="200"/>
    </row>
    <row r="134" spans="1:34" s="108" customFormat="1" ht="12" customHeight="1">
      <c r="A134" s="216"/>
      <c r="B134" s="217"/>
      <c r="C134" s="1145" t="s">
        <v>398</v>
      </c>
      <c r="D134" s="1145"/>
      <c r="E134" s="1145"/>
      <c r="F134" s="196"/>
      <c r="G134" s="196"/>
      <c r="H134" s="196"/>
      <c r="I134" s="196"/>
      <c r="J134" s="198"/>
      <c r="K134" s="196"/>
      <c r="L134" s="218">
        <v>352.69</v>
      </c>
      <c r="M134" s="212"/>
      <c r="N134" s="199"/>
      <c r="Z134" s="193"/>
      <c r="AA134" s="200"/>
      <c r="AF134" s="200" t="s">
        <v>398</v>
      </c>
    </row>
    <row r="135" spans="1:34" s="108" customFormat="1" ht="33.75" customHeight="1">
      <c r="A135" s="194" t="s">
        <v>3302</v>
      </c>
      <c r="B135" s="195" t="s">
        <v>2578</v>
      </c>
      <c r="C135" s="1145" t="s">
        <v>2579</v>
      </c>
      <c r="D135" s="1145"/>
      <c r="E135" s="1145"/>
      <c r="F135" s="196" t="s">
        <v>711</v>
      </c>
      <c r="G135" s="196"/>
      <c r="H135" s="196"/>
      <c r="I135" s="256">
        <v>1.1000000000000001</v>
      </c>
      <c r="J135" s="218">
        <v>66</v>
      </c>
      <c r="K135" s="196"/>
      <c r="L135" s="218">
        <v>72.599999999999994</v>
      </c>
      <c r="M135" s="196"/>
      <c r="N135" s="199"/>
      <c r="Z135" s="193"/>
      <c r="AA135" s="200" t="s">
        <v>2579</v>
      </c>
      <c r="AF135" s="200"/>
    </row>
    <row r="136" spans="1:34" s="108" customFormat="1" ht="12" customHeight="1">
      <c r="A136" s="216"/>
      <c r="B136" s="217"/>
      <c r="C136" s="1141" t="s">
        <v>1043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F136" s="200"/>
      <c r="AG136" s="109" t="s">
        <v>1043</v>
      </c>
    </row>
    <row r="137" spans="1:34" s="108" customFormat="1" ht="12" customHeight="1">
      <c r="A137" s="201"/>
      <c r="B137" s="202"/>
      <c r="C137" s="1141" t="s">
        <v>3046</v>
      </c>
      <c r="D137" s="1141"/>
      <c r="E137" s="1141"/>
      <c r="F137" s="1141"/>
      <c r="G137" s="1141"/>
      <c r="H137" s="1141"/>
      <c r="I137" s="1141"/>
      <c r="J137" s="1141"/>
      <c r="K137" s="1141"/>
      <c r="L137" s="1141"/>
      <c r="M137" s="1141"/>
      <c r="N137" s="1146"/>
      <c r="Z137" s="193"/>
      <c r="AA137" s="200"/>
      <c r="AF137" s="200"/>
      <c r="AH137" s="109" t="s">
        <v>3046</v>
      </c>
    </row>
    <row r="138" spans="1:34" s="108" customFormat="1" ht="12" customHeight="1">
      <c r="A138" s="216"/>
      <c r="B138" s="217"/>
      <c r="C138" s="1145" t="s">
        <v>398</v>
      </c>
      <c r="D138" s="1145"/>
      <c r="E138" s="1145"/>
      <c r="F138" s="196"/>
      <c r="G138" s="196"/>
      <c r="H138" s="196"/>
      <c r="I138" s="196"/>
      <c r="J138" s="198"/>
      <c r="K138" s="196"/>
      <c r="L138" s="218">
        <v>72.599999999999994</v>
      </c>
      <c r="M138" s="212"/>
      <c r="N138" s="199"/>
      <c r="Z138" s="193"/>
      <c r="AA138" s="200"/>
      <c r="AF138" s="200" t="s">
        <v>398</v>
      </c>
    </row>
    <row r="139" spans="1:34" s="108" customFormat="1" ht="12" customHeight="1">
      <c r="A139" s="194" t="s">
        <v>501</v>
      </c>
      <c r="B139" s="195" t="s">
        <v>2770</v>
      </c>
      <c r="C139" s="1145" t="s">
        <v>2771</v>
      </c>
      <c r="D139" s="1145"/>
      <c r="E139" s="1145"/>
      <c r="F139" s="196" t="s">
        <v>673</v>
      </c>
      <c r="G139" s="196"/>
      <c r="H139" s="196"/>
      <c r="I139" s="247">
        <v>0.01</v>
      </c>
      <c r="J139" s="198"/>
      <c r="K139" s="196"/>
      <c r="L139" s="198"/>
      <c r="M139" s="196"/>
      <c r="N139" s="199"/>
      <c r="Z139" s="193"/>
      <c r="AA139" s="200" t="s">
        <v>2771</v>
      </c>
      <c r="AF139" s="200"/>
    </row>
    <row r="140" spans="1:34" s="108" customFormat="1" ht="12" customHeight="1">
      <c r="A140" s="201"/>
      <c r="B140" s="202"/>
      <c r="C140" s="1141" t="s">
        <v>1693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F140" s="200"/>
      <c r="AH140" s="109" t="s">
        <v>1693</v>
      </c>
    </row>
    <row r="141" spans="1:34" s="108" customFormat="1" ht="33.75" customHeight="1">
      <c r="A141" s="203"/>
      <c r="B141" s="204" t="s">
        <v>385</v>
      </c>
      <c r="C141" s="1141" t="s">
        <v>386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  <c r="Z141" s="193"/>
      <c r="AA141" s="200"/>
      <c r="AB141" s="109" t="s">
        <v>386</v>
      </c>
      <c r="AF141" s="200"/>
    </row>
    <row r="142" spans="1:34" s="108" customFormat="1" ht="12">
      <c r="A142" s="205"/>
      <c r="B142" s="206">
        <v>1</v>
      </c>
      <c r="C142" s="1141" t="s">
        <v>446</v>
      </c>
      <c r="D142" s="1141"/>
      <c r="E142" s="1141"/>
      <c r="F142" s="207"/>
      <c r="G142" s="207"/>
      <c r="H142" s="207"/>
      <c r="I142" s="207"/>
      <c r="J142" s="208">
        <v>779.32</v>
      </c>
      <c r="K142" s="209">
        <v>1.25</v>
      </c>
      <c r="L142" s="208">
        <v>9.74</v>
      </c>
      <c r="M142" s="207"/>
      <c r="N142" s="210"/>
      <c r="Z142" s="193"/>
      <c r="AA142" s="200"/>
      <c r="AC142" s="109" t="s">
        <v>446</v>
      </c>
      <c r="AF142" s="200"/>
    </row>
    <row r="143" spans="1:34" s="108" customFormat="1" ht="12">
      <c r="A143" s="205"/>
      <c r="B143" s="206">
        <v>2</v>
      </c>
      <c r="C143" s="1141" t="s">
        <v>387</v>
      </c>
      <c r="D143" s="1141"/>
      <c r="E143" s="1141"/>
      <c r="F143" s="207"/>
      <c r="G143" s="207"/>
      <c r="H143" s="207"/>
      <c r="I143" s="207"/>
      <c r="J143" s="208">
        <v>36.22</v>
      </c>
      <c r="K143" s="209">
        <v>1.25</v>
      </c>
      <c r="L143" s="208">
        <v>0.45</v>
      </c>
      <c r="M143" s="207"/>
      <c r="N143" s="210"/>
      <c r="Z143" s="193"/>
      <c r="AA143" s="200"/>
      <c r="AC143" s="109" t="s">
        <v>387</v>
      </c>
      <c r="AF143" s="200"/>
    </row>
    <row r="144" spans="1:34" s="108" customFormat="1" ht="12">
      <c r="A144" s="205"/>
      <c r="B144" s="206">
        <v>3</v>
      </c>
      <c r="C144" s="1141" t="s">
        <v>388</v>
      </c>
      <c r="D144" s="1141"/>
      <c r="E144" s="1141"/>
      <c r="F144" s="207"/>
      <c r="G144" s="207"/>
      <c r="H144" s="207"/>
      <c r="I144" s="207"/>
      <c r="J144" s="208">
        <v>5.0199999999999996</v>
      </c>
      <c r="K144" s="209">
        <v>1.25</v>
      </c>
      <c r="L144" s="208">
        <v>0.06</v>
      </c>
      <c r="M144" s="207"/>
      <c r="N144" s="210"/>
      <c r="Z144" s="193"/>
      <c r="AA144" s="200"/>
      <c r="AC144" s="109" t="s">
        <v>388</v>
      </c>
      <c r="AF144" s="200"/>
    </row>
    <row r="145" spans="1:34" s="108" customFormat="1" ht="12">
      <c r="A145" s="205"/>
      <c r="B145" s="206">
        <v>4</v>
      </c>
      <c r="C145" s="1141" t="s">
        <v>447</v>
      </c>
      <c r="D145" s="1141"/>
      <c r="E145" s="1141"/>
      <c r="F145" s="207"/>
      <c r="G145" s="207"/>
      <c r="H145" s="207"/>
      <c r="I145" s="207"/>
      <c r="J145" s="208">
        <v>520.4</v>
      </c>
      <c r="K145" s="207"/>
      <c r="L145" s="208">
        <v>5.2</v>
      </c>
      <c r="M145" s="207"/>
      <c r="N145" s="210"/>
      <c r="Z145" s="193"/>
      <c r="AA145" s="200"/>
      <c r="AC145" s="109" t="s">
        <v>447</v>
      </c>
      <c r="AF145" s="200"/>
    </row>
    <row r="146" spans="1:34" s="108" customFormat="1" ht="12">
      <c r="A146" s="205"/>
      <c r="B146" s="204"/>
      <c r="C146" s="1141" t="s">
        <v>448</v>
      </c>
      <c r="D146" s="1141"/>
      <c r="E146" s="1141"/>
      <c r="F146" s="207" t="s">
        <v>390</v>
      </c>
      <c r="G146" s="209">
        <v>78.56</v>
      </c>
      <c r="H146" s="209">
        <v>1.25</v>
      </c>
      <c r="I146" s="254">
        <v>0.98199999999999998</v>
      </c>
      <c r="J146" s="204"/>
      <c r="K146" s="207"/>
      <c r="L146" s="204"/>
      <c r="M146" s="207"/>
      <c r="N146" s="210"/>
      <c r="Z146" s="193"/>
      <c r="AA146" s="200"/>
      <c r="AD146" s="109" t="s">
        <v>448</v>
      </c>
      <c r="AF146" s="200"/>
    </row>
    <row r="147" spans="1:34" s="108" customFormat="1" ht="12">
      <c r="A147" s="205"/>
      <c r="B147" s="204"/>
      <c r="C147" s="1141" t="s">
        <v>389</v>
      </c>
      <c r="D147" s="1141"/>
      <c r="E147" s="1141"/>
      <c r="F147" s="207" t="s">
        <v>390</v>
      </c>
      <c r="G147" s="248">
        <v>0.4</v>
      </c>
      <c r="H147" s="209">
        <v>1.25</v>
      </c>
      <c r="I147" s="254">
        <v>5.0000000000000001E-3</v>
      </c>
      <c r="J147" s="204"/>
      <c r="K147" s="207"/>
      <c r="L147" s="204"/>
      <c r="M147" s="207"/>
      <c r="N147" s="210"/>
      <c r="Z147" s="193"/>
      <c r="AA147" s="200"/>
      <c r="AD147" s="109" t="s">
        <v>389</v>
      </c>
      <c r="AF147" s="200"/>
    </row>
    <row r="148" spans="1:34" s="108" customFormat="1" ht="12" customHeight="1">
      <c r="A148" s="205"/>
      <c r="B148" s="204"/>
      <c r="C148" s="1150" t="s">
        <v>391</v>
      </c>
      <c r="D148" s="1150"/>
      <c r="E148" s="1150"/>
      <c r="F148" s="212"/>
      <c r="G148" s="212"/>
      <c r="H148" s="212"/>
      <c r="I148" s="212"/>
      <c r="J148" s="221">
        <v>1335.94</v>
      </c>
      <c r="K148" s="212"/>
      <c r="L148" s="213">
        <v>15.39</v>
      </c>
      <c r="M148" s="212"/>
      <c r="N148" s="214"/>
      <c r="Z148" s="193"/>
      <c r="AA148" s="200"/>
      <c r="AE148" s="109" t="s">
        <v>391</v>
      </c>
      <c r="AF148" s="200"/>
    </row>
    <row r="149" spans="1:34" s="108" customFormat="1" ht="12">
      <c r="A149" s="205"/>
      <c r="B149" s="204"/>
      <c r="C149" s="1141" t="s">
        <v>392</v>
      </c>
      <c r="D149" s="1141"/>
      <c r="E149" s="1141"/>
      <c r="F149" s="207"/>
      <c r="G149" s="207"/>
      <c r="H149" s="207"/>
      <c r="I149" s="207"/>
      <c r="J149" s="204"/>
      <c r="K149" s="207"/>
      <c r="L149" s="208">
        <v>9.8000000000000007</v>
      </c>
      <c r="M149" s="207"/>
      <c r="N149" s="210"/>
      <c r="Z149" s="193"/>
      <c r="AA149" s="200"/>
      <c r="AD149" s="109" t="s">
        <v>392</v>
      </c>
      <c r="AF149" s="200"/>
    </row>
    <row r="150" spans="1:34" s="108" customFormat="1" ht="22.5" customHeight="1">
      <c r="A150" s="205"/>
      <c r="B150" s="204" t="s">
        <v>885</v>
      </c>
      <c r="C150" s="1141" t="s">
        <v>886</v>
      </c>
      <c r="D150" s="1141"/>
      <c r="E150" s="1141"/>
      <c r="F150" s="207" t="s">
        <v>395</v>
      </c>
      <c r="G150" s="215">
        <v>97</v>
      </c>
      <c r="H150" s="207"/>
      <c r="I150" s="215">
        <v>97</v>
      </c>
      <c r="J150" s="204"/>
      <c r="K150" s="207"/>
      <c r="L150" s="208">
        <v>9.51</v>
      </c>
      <c r="M150" s="207"/>
      <c r="N150" s="210"/>
      <c r="Z150" s="193"/>
      <c r="AA150" s="200"/>
      <c r="AD150" s="109" t="s">
        <v>886</v>
      </c>
      <c r="AF150" s="200"/>
    </row>
    <row r="151" spans="1:34" s="108" customFormat="1" ht="22.5" customHeight="1">
      <c r="A151" s="205"/>
      <c r="B151" s="204" t="s">
        <v>887</v>
      </c>
      <c r="C151" s="1141" t="s">
        <v>888</v>
      </c>
      <c r="D151" s="1141"/>
      <c r="E151" s="1141"/>
      <c r="F151" s="207" t="s">
        <v>395</v>
      </c>
      <c r="G151" s="215">
        <v>51</v>
      </c>
      <c r="H151" s="207"/>
      <c r="I151" s="215">
        <v>51</v>
      </c>
      <c r="J151" s="204"/>
      <c r="K151" s="207"/>
      <c r="L151" s="208">
        <v>5</v>
      </c>
      <c r="M151" s="207"/>
      <c r="N151" s="210"/>
      <c r="Z151" s="193"/>
      <c r="AA151" s="200"/>
      <c r="AD151" s="109" t="s">
        <v>888</v>
      </c>
      <c r="AF151" s="200"/>
    </row>
    <row r="152" spans="1:34" s="108" customFormat="1" ht="12" customHeight="1">
      <c r="A152" s="216"/>
      <c r="B152" s="217"/>
      <c r="C152" s="1145" t="s">
        <v>398</v>
      </c>
      <c r="D152" s="1145"/>
      <c r="E152" s="1145"/>
      <c r="F152" s="196"/>
      <c r="G152" s="196"/>
      <c r="H152" s="196"/>
      <c r="I152" s="196"/>
      <c r="J152" s="198"/>
      <c r="K152" s="196"/>
      <c r="L152" s="218">
        <v>29.9</v>
      </c>
      <c r="M152" s="212"/>
      <c r="N152" s="199"/>
      <c r="Z152" s="193"/>
      <c r="AA152" s="200"/>
      <c r="AF152" s="200" t="s">
        <v>398</v>
      </c>
    </row>
    <row r="153" spans="1:34" s="108" customFormat="1" ht="33.75" customHeight="1">
      <c r="A153" s="194" t="s">
        <v>3303</v>
      </c>
      <c r="B153" s="195" t="s">
        <v>3304</v>
      </c>
      <c r="C153" s="1145" t="s">
        <v>3305</v>
      </c>
      <c r="D153" s="1145"/>
      <c r="E153" s="1145"/>
      <c r="F153" s="196" t="s">
        <v>711</v>
      </c>
      <c r="G153" s="196"/>
      <c r="H153" s="196"/>
      <c r="I153" s="256">
        <v>0.1</v>
      </c>
      <c r="J153" s="222">
        <v>2858.9</v>
      </c>
      <c r="K153" s="196"/>
      <c r="L153" s="218">
        <v>285.89</v>
      </c>
      <c r="M153" s="196"/>
      <c r="N153" s="199"/>
      <c r="Z153" s="193"/>
      <c r="AA153" s="200" t="s">
        <v>3305</v>
      </c>
      <c r="AF153" s="200"/>
    </row>
    <row r="154" spans="1:34" s="108" customFormat="1" ht="12" customHeight="1">
      <c r="A154" s="216"/>
      <c r="B154" s="217"/>
      <c r="C154" s="1141" t="s">
        <v>1043</v>
      </c>
      <c r="D154" s="1141"/>
      <c r="E154" s="1141"/>
      <c r="F154" s="1141"/>
      <c r="G154" s="1141"/>
      <c r="H154" s="1141"/>
      <c r="I154" s="1141"/>
      <c r="J154" s="1141"/>
      <c r="K154" s="1141"/>
      <c r="L154" s="1141"/>
      <c r="M154" s="1141"/>
      <c r="N154" s="1146"/>
      <c r="Z154" s="193"/>
      <c r="AA154" s="200"/>
      <c r="AF154" s="200"/>
      <c r="AG154" s="109" t="s">
        <v>1043</v>
      </c>
    </row>
    <row r="155" spans="1:34" s="108" customFormat="1" ht="12" customHeight="1">
      <c r="A155" s="201"/>
      <c r="B155" s="202"/>
      <c r="C155" s="1141" t="s">
        <v>1791</v>
      </c>
      <c r="D155" s="1141"/>
      <c r="E155" s="1141"/>
      <c r="F155" s="1141"/>
      <c r="G155" s="1141"/>
      <c r="H155" s="1141"/>
      <c r="I155" s="1141"/>
      <c r="J155" s="1141"/>
      <c r="K155" s="1141"/>
      <c r="L155" s="1141"/>
      <c r="M155" s="1141"/>
      <c r="N155" s="1146"/>
      <c r="Z155" s="193"/>
      <c r="AA155" s="200"/>
      <c r="AF155" s="200"/>
      <c r="AH155" s="109" t="s">
        <v>1791</v>
      </c>
    </row>
    <row r="156" spans="1:34" s="108" customFormat="1" ht="12" customHeight="1">
      <c r="A156" s="216"/>
      <c r="B156" s="217"/>
      <c r="C156" s="1145" t="s">
        <v>398</v>
      </c>
      <c r="D156" s="1145"/>
      <c r="E156" s="1145"/>
      <c r="F156" s="196"/>
      <c r="G156" s="196"/>
      <c r="H156" s="196"/>
      <c r="I156" s="196"/>
      <c r="J156" s="198"/>
      <c r="K156" s="196"/>
      <c r="L156" s="218">
        <v>285.89</v>
      </c>
      <c r="M156" s="212"/>
      <c r="N156" s="199"/>
      <c r="Z156" s="193"/>
      <c r="AA156" s="200"/>
      <c r="AF156" s="200" t="s">
        <v>398</v>
      </c>
    </row>
    <row r="157" spans="1:34" s="108" customFormat="1" ht="45" customHeight="1">
      <c r="A157" s="194" t="s">
        <v>505</v>
      </c>
      <c r="B157" s="195" t="s">
        <v>2571</v>
      </c>
      <c r="C157" s="1145" t="s">
        <v>2572</v>
      </c>
      <c r="D157" s="1145"/>
      <c r="E157" s="1145"/>
      <c r="F157" s="196" t="s">
        <v>486</v>
      </c>
      <c r="G157" s="196"/>
      <c r="H157" s="196"/>
      <c r="I157" s="251">
        <v>8</v>
      </c>
      <c r="J157" s="198"/>
      <c r="K157" s="196"/>
      <c r="L157" s="198"/>
      <c r="M157" s="196"/>
      <c r="N157" s="199"/>
      <c r="Z157" s="193"/>
      <c r="AA157" s="200" t="s">
        <v>2572</v>
      </c>
      <c r="AF157" s="200"/>
    </row>
    <row r="158" spans="1:34" s="108" customFormat="1" ht="33.75" customHeight="1">
      <c r="A158" s="203"/>
      <c r="B158" s="204" t="s">
        <v>385</v>
      </c>
      <c r="C158" s="1141" t="s">
        <v>386</v>
      </c>
      <c r="D158" s="1141"/>
      <c r="E158" s="1141"/>
      <c r="F158" s="1141"/>
      <c r="G158" s="1141"/>
      <c r="H158" s="1141"/>
      <c r="I158" s="1141"/>
      <c r="J158" s="1141"/>
      <c r="K158" s="1141"/>
      <c r="L158" s="1141"/>
      <c r="M158" s="1141"/>
      <c r="N158" s="1146"/>
      <c r="Z158" s="193"/>
      <c r="AA158" s="200"/>
      <c r="AB158" s="109" t="s">
        <v>386</v>
      </c>
      <c r="AF158" s="200"/>
    </row>
    <row r="159" spans="1:34" s="108" customFormat="1" ht="12">
      <c r="A159" s="205"/>
      <c r="B159" s="206">
        <v>1</v>
      </c>
      <c r="C159" s="1141" t="s">
        <v>446</v>
      </c>
      <c r="D159" s="1141"/>
      <c r="E159" s="1141"/>
      <c r="F159" s="207"/>
      <c r="G159" s="207"/>
      <c r="H159" s="207"/>
      <c r="I159" s="207"/>
      <c r="J159" s="208">
        <v>16.16</v>
      </c>
      <c r="K159" s="209">
        <v>1.25</v>
      </c>
      <c r="L159" s="208">
        <v>161.6</v>
      </c>
      <c r="M159" s="207"/>
      <c r="N159" s="210"/>
      <c r="Z159" s="193"/>
      <c r="AA159" s="200"/>
      <c r="AC159" s="109" t="s">
        <v>446</v>
      </c>
      <c r="AF159" s="200"/>
    </row>
    <row r="160" spans="1:34" s="108" customFormat="1" ht="12">
      <c r="A160" s="205"/>
      <c r="B160" s="206">
        <v>4</v>
      </c>
      <c r="C160" s="1141" t="s">
        <v>447</v>
      </c>
      <c r="D160" s="1141"/>
      <c r="E160" s="1141"/>
      <c r="F160" s="207"/>
      <c r="G160" s="207"/>
      <c r="H160" s="207"/>
      <c r="I160" s="207"/>
      <c r="J160" s="208">
        <v>3.08</v>
      </c>
      <c r="K160" s="207"/>
      <c r="L160" s="208">
        <v>24.64</v>
      </c>
      <c r="M160" s="207"/>
      <c r="N160" s="210"/>
      <c r="Z160" s="193"/>
      <c r="AA160" s="200"/>
      <c r="AC160" s="109" t="s">
        <v>447</v>
      </c>
      <c r="AF160" s="200"/>
    </row>
    <row r="161" spans="1:35" s="108" customFormat="1" ht="12">
      <c r="A161" s="205"/>
      <c r="B161" s="204"/>
      <c r="C161" s="1141" t="s">
        <v>448</v>
      </c>
      <c r="D161" s="1141"/>
      <c r="E161" s="1141"/>
      <c r="F161" s="207" t="s">
        <v>390</v>
      </c>
      <c r="G161" s="209">
        <v>1.68</v>
      </c>
      <c r="H161" s="209">
        <v>1.25</v>
      </c>
      <c r="I161" s="248">
        <v>16.8</v>
      </c>
      <c r="J161" s="204"/>
      <c r="K161" s="207"/>
      <c r="L161" s="204"/>
      <c r="M161" s="207"/>
      <c r="N161" s="210"/>
      <c r="Z161" s="193"/>
      <c r="AA161" s="200"/>
      <c r="AD161" s="109" t="s">
        <v>448</v>
      </c>
      <c r="AF161" s="200"/>
    </row>
    <row r="162" spans="1:35" s="108" customFormat="1" ht="12" customHeight="1">
      <c r="A162" s="205"/>
      <c r="B162" s="204"/>
      <c r="C162" s="1150" t="s">
        <v>391</v>
      </c>
      <c r="D162" s="1150"/>
      <c r="E162" s="1150"/>
      <c r="F162" s="212"/>
      <c r="G162" s="212"/>
      <c r="H162" s="212"/>
      <c r="I162" s="212"/>
      <c r="J162" s="213">
        <v>19.239999999999998</v>
      </c>
      <c r="K162" s="212"/>
      <c r="L162" s="213">
        <v>186.24</v>
      </c>
      <c r="M162" s="212"/>
      <c r="N162" s="214"/>
      <c r="Z162" s="193"/>
      <c r="AA162" s="200"/>
      <c r="AE162" s="109" t="s">
        <v>391</v>
      </c>
      <c r="AF162" s="200"/>
    </row>
    <row r="163" spans="1:35" s="108" customFormat="1" ht="12">
      <c r="A163" s="205"/>
      <c r="B163" s="204"/>
      <c r="C163" s="1141" t="s">
        <v>392</v>
      </c>
      <c r="D163" s="1141"/>
      <c r="E163" s="1141"/>
      <c r="F163" s="207"/>
      <c r="G163" s="207"/>
      <c r="H163" s="207"/>
      <c r="I163" s="207"/>
      <c r="J163" s="204"/>
      <c r="K163" s="207"/>
      <c r="L163" s="208">
        <v>161.6</v>
      </c>
      <c r="M163" s="207"/>
      <c r="N163" s="210"/>
      <c r="Z163" s="193"/>
      <c r="AA163" s="200"/>
      <c r="AD163" s="109" t="s">
        <v>392</v>
      </c>
      <c r="AF163" s="200"/>
    </row>
    <row r="164" spans="1:35" s="108" customFormat="1" ht="22.5" customHeight="1">
      <c r="A164" s="205"/>
      <c r="B164" s="204" t="s">
        <v>1014</v>
      </c>
      <c r="C164" s="1141" t="s">
        <v>1015</v>
      </c>
      <c r="D164" s="1141"/>
      <c r="E164" s="1141"/>
      <c r="F164" s="207" t="s">
        <v>395</v>
      </c>
      <c r="G164" s="215">
        <v>90</v>
      </c>
      <c r="H164" s="207"/>
      <c r="I164" s="215">
        <v>90</v>
      </c>
      <c r="J164" s="204"/>
      <c r="K164" s="207"/>
      <c r="L164" s="208">
        <v>145.44</v>
      </c>
      <c r="M164" s="207"/>
      <c r="N164" s="210"/>
      <c r="Z164" s="193"/>
      <c r="AA164" s="200"/>
      <c r="AD164" s="109" t="s">
        <v>1015</v>
      </c>
      <c r="AF164" s="200"/>
    </row>
    <row r="165" spans="1:35" s="108" customFormat="1" ht="22.5" customHeight="1">
      <c r="A165" s="205"/>
      <c r="B165" s="204" t="s">
        <v>1016</v>
      </c>
      <c r="C165" s="1141" t="s">
        <v>1017</v>
      </c>
      <c r="D165" s="1141"/>
      <c r="E165" s="1141"/>
      <c r="F165" s="207" t="s">
        <v>395</v>
      </c>
      <c r="G165" s="215">
        <v>46</v>
      </c>
      <c r="H165" s="207"/>
      <c r="I165" s="215">
        <v>46</v>
      </c>
      <c r="J165" s="204"/>
      <c r="K165" s="207"/>
      <c r="L165" s="208">
        <v>74.34</v>
      </c>
      <c r="M165" s="207"/>
      <c r="N165" s="210"/>
      <c r="Z165" s="193"/>
      <c r="AA165" s="200"/>
      <c r="AD165" s="109" t="s">
        <v>1017</v>
      </c>
      <c r="AF165" s="200"/>
    </row>
    <row r="166" spans="1:35" s="108" customFormat="1" ht="12" customHeight="1">
      <c r="A166" s="216"/>
      <c r="B166" s="217"/>
      <c r="C166" s="1145" t="s">
        <v>398</v>
      </c>
      <c r="D166" s="1145"/>
      <c r="E166" s="1145"/>
      <c r="F166" s="196"/>
      <c r="G166" s="196"/>
      <c r="H166" s="196"/>
      <c r="I166" s="196"/>
      <c r="J166" s="198"/>
      <c r="K166" s="196"/>
      <c r="L166" s="218">
        <v>406.02</v>
      </c>
      <c r="M166" s="212"/>
      <c r="N166" s="199"/>
      <c r="Z166" s="193"/>
      <c r="AA166" s="200"/>
      <c r="AF166" s="200" t="s">
        <v>398</v>
      </c>
    </row>
    <row r="167" spans="1:35" s="108" customFormat="1" ht="33.75" customHeight="1">
      <c r="A167" s="194" t="s">
        <v>3182</v>
      </c>
      <c r="B167" s="195" t="s">
        <v>2574</v>
      </c>
      <c r="C167" s="1145" t="s">
        <v>2775</v>
      </c>
      <c r="D167" s="1145"/>
      <c r="E167" s="1145"/>
      <c r="F167" s="196" t="s">
        <v>486</v>
      </c>
      <c r="G167" s="196"/>
      <c r="H167" s="196"/>
      <c r="I167" s="251">
        <v>8</v>
      </c>
      <c r="J167" s="218">
        <v>93.04</v>
      </c>
      <c r="K167" s="196"/>
      <c r="L167" s="218">
        <v>744.32</v>
      </c>
      <c r="M167" s="196"/>
      <c r="N167" s="199"/>
      <c r="Z167" s="193"/>
      <c r="AA167" s="200" t="s">
        <v>2775</v>
      </c>
      <c r="AF167" s="200"/>
    </row>
    <row r="168" spans="1:35" s="108" customFormat="1" ht="12" customHeight="1">
      <c r="A168" s="216"/>
      <c r="B168" s="217"/>
      <c r="C168" s="1141" t="s">
        <v>1043</v>
      </c>
      <c r="D168" s="1141"/>
      <c r="E168" s="1141"/>
      <c r="F168" s="1141"/>
      <c r="G168" s="1141"/>
      <c r="H168" s="1141"/>
      <c r="I168" s="1141"/>
      <c r="J168" s="1141"/>
      <c r="K168" s="1141"/>
      <c r="L168" s="1141"/>
      <c r="M168" s="1141"/>
      <c r="N168" s="1146"/>
      <c r="Z168" s="193"/>
      <c r="AA168" s="200"/>
      <c r="AF168" s="200"/>
      <c r="AG168" s="109" t="s">
        <v>1043</v>
      </c>
    </row>
    <row r="169" spans="1:35" s="108" customFormat="1" ht="12" customHeight="1">
      <c r="A169" s="216"/>
      <c r="B169" s="217"/>
      <c r="C169" s="1145" t="s">
        <v>398</v>
      </c>
      <c r="D169" s="1145"/>
      <c r="E169" s="1145"/>
      <c r="F169" s="196"/>
      <c r="G169" s="196"/>
      <c r="H169" s="196"/>
      <c r="I169" s="196"/>
      <c r="J169" s="198"/>
      <c r="K169" s="196"/>
      <c r="L169" s="218">
        <v>744.32</v>
      </c>
      <c r="M169" s="212"/>
      <c r="N169" s="199"/>
      <c r="Z169" s="193"/>
      <c r="AA169" s="200"/>
      <c r="AF169" s="200" t="s">
        <v>398</v>
      </c>
    </row>
    <row r="170" spans="1:35" s="108" customFormat="1" ht="12" customHeight="1">
      <c r="A170" s="1147" t="s">
        <v>2776</v>
      </c>
      <c r="B170" s="1148"/>
      <c r="C170" s="1148"/>
      <c r="D170" s="1148"/>
      <c r="E170" s="1148"/>
      <c r="F170" s="1148"/>
      <c r="G170" s="1148"/>
      <c r="H170" s="1148"/>
      <c r="I170" s="1148"/>
      <c r="J170" s="1148"/>
      <c r="K170" s="1148"/>
      <c r="L170" s="1148"/>
      <c r="M170" s="1148"/>
      <c r="N170" s="1149"/>
      <c r="Z170" s="193"/>
      <c r="AA170" s="200"/>
      <c r="AF170" s="200"/>
      <c r="AI170" s="200" t="s">
        <v>2776</v>
      </c>
    </row>
    <row r="171" spans="1:35" s="108" customFormat="1" ht="33.75" customHeight="1">
      <c r="A171" s="194" t="s">
        <v>517</v>
      </c>
      <c r="B171" s="195" t="s">
        <v>2777</v>
      </c>
      <c r="C171" s="1145" t="s">
        <v>2778</v>
      </c>
      <c r="D171" s="1145"/>
      <c r="E171" s="1145"/>
      <c r="F171" s="196" t="s">
        <v>481</v>
      </c>
      <c r="G171" s="196"/>
      <c r="H171" s="196"/>
      <c r="I171" s="247">
        <v>0.03</v>
      </c>
      <c r="J171" s="198"/>
      <c r="K171" s="196"/>
      <c r="L171" s="198"/>
      <c r="M171" s="196"/>
      <c r="N171" s="199"/>
      <c r="Z171" s="193"/>
      <c r="AA171" s="200" t="s">
        <v>2778</v>
      </c>
      <c r="AF171" s="200"/>
      <c r="AI171" s="200"/>
    </row>
    <row r="172" spans="1:35" s="108" customFormat="1" ht="12" customHeight="1">
      <c r="A172" s="201"/>
      <c r="B172" s="202"/>
      <c r="C172" s="1141" t="s">
        <v>1682</v>
      </c>
      <c r="D172" s="1141"/>
      <c r="E172" s="1141"/>
      <c r="F172" s="1141"/>
      <c r="G172" s="1141"/>
      <c r="H172" s="1141"/>
      <c r="I172" s="1141"/>
      <c r="J172" s="1141"/>
      <c r="K172" s="1141"/>
      <c r="L172" s="1141"/>
      <c r="M172" s="1141"/>
      <c r="N172" s="1146"/>
      <c r="Z172" s="193"/>
      <c r="AA172" s="200"/>
      <c r="AF172" s="200"/>
      <c r="AH172" s="109" t="s">
        <v>1682</v>
      </c>
      <c r="AI172" s="200"/>
    </row>
    <row r="173" spans="1:35" s="108" customFormat="1" ht="33.75" customHeight="1">
      <c r="A173" s="203"/>
      <c r="B173" s="204" t="s">
        <v>385</v>
      </c>
      <c r="C173" s="1141" t="s">
        <v>386</v>
      </c>
      <c r="D173" s="1141"/>
      <c r="E173" s="1141"/>
      <c r="F173" s="1141"/>
      <c r="G173" s="1141"/>
      <c r="H173" s="1141"/>
      <c r="I173" s="1141"/>
      <c r="J173" s="1141"/>
      <c r="K173" s="1141"/>
      <c r="L173" s="1141"/>
      <c r="M173" s="1141"/>
      <c r="N173" s="1146"/>
      <c r="Z173" s="193"/>
      <c r="AA173" s="200"/>
      <c r="AB173" s="109" t="s">
        <v>386</v>
      </c>
      <c r="AF173" s="200"/>
      <c r="AI173" s="200"/>
    </row>
    <row r="174" spans="1:35" s="108" customFormat="1" ht="12">
      <c r="A174" s="205"/>
      <c r="B174" s="206">
        <v>1</v>
      </c>
      <c r="C174" s="1141" t="s">
        <v>446</v>
      </c>
      <c r="D174" s="1141"/>
      <c r="E174" s="1141"/>
      <c r="F174" s="207"/>
      <c r="G174" s="207"/>
      <c r="H174" s="207"/>
      <c r="I174" s="207"/>
      <c r="J174" s="208">
        <v>231.62</v>
      </c>
      <c r="K174" s="209">
        <v>1.25</v>
      </c>
      <c r="L174" s="208">
        <v>8.69</v>
      </c>
      <c r="M174" s="207"/>
      <c r="N174" s="210"/>
      <c r="Z174" s="193"/>
      <c r="AA174" s="200"/>
      <c r="AC174" s="109" t="s">
        <v>446</v>
      </c>
      <c r="AF174" s="200"/>
      <c r="AI174" s="200"/>
    </row>
    <row r="175" spans="1:35" s="108" customFormat="1" ht="12">
      <c r="A175" s="205"/>
      <c r="B175" s="206">
        <v>2</v>
      </c>
      <c r="C175" s="1141" t="s">
        <v>387</v>
      </c>
      <c r="D175" s="1141"/>
      <c r="E175" s="1141"/>
      <c r="F175" s="207"/>
      <c r="G175" s="207"/>
      <c r="H175" s="207"/>
      <c r="I175" s="207"/>
      <c r="J175" s="208">
        <v>110.45</v>
      </c>
      <c r="K175" s="209">
        <v>1.25</v>
      </c>
      <c r="L175" s="208">
        <v>4.1399999999999997</v>
      </c>
      <c r="M175" s="207"/>
      <c r="N175" s="210"/>
      <c r="Z175" s="193"/>
      <c r="AA175" s="200"/>
      <c r="AC175" s="109" t="s">
        <v>387</v>
      </c>
      <c r="AF175" s="200"/>
      <c r="AI175" s="200"/>
    </row>
    <row r="176" spans="1:35" s="108" customFormat="1" ht="12">
      <c r="A176" s="205"/>
      <c r="B176" s="206">
        <v>3</v>
      </c>
      <c r="C176" s="1141" t="s">
        <v>388</v>
      </c>
      <c r="D176" s="1141"/>
      <c r="E176" s="1141"/>
      <c r="F176" s="207"/>
      <c r="G176" s="207"/>
      <c r="H176" s="207"/>
      <c r="I176" s="207"/>
      <c r="J176" s="208">
        <v>9.5399999999999991</v>
      </c>
      <c r="K176" s="209">
        <v>1.25</v>
      </c>
      <c r="L176" s="208">
        <v>0.36</v>
      </c>
      <c r="M176" s="207"/>
      <c r="N176" s="210"/>
      <c r="Z176" s="193"/>
      <c r="AA176" s="200"/>
      <c r="AC176" s="109" t="s">
        <v>388</v>
      </c>
      <c r="AF176" s="200"/>
      <c r="AI176" s="200"/>
    </row>
    <row r="177" spans="1:35" s="108" customFormat="1" ht="12">
      <c r="A177" s="205"/>
      <c r="B177" s="206">
        <v>4</v>
      </c>
      <c r="C177" s="1141" t="s">
        <v>447</v>
      </c>
      <c r="D177" s="1141"/>
      <c r="E177" s="1141"/>
      <c r="F177" s="207"/>
      <c r="G177" s="207"/>
      <c r="H177" s="207"/>
      <c r="I177" s="207"/>
      <c r="J177" s="208">
        <v>262.94</v>
      </c>
      <c r="K177" s="207"/>
      <c r="L177" s="208">
        <v>7.89</v>
      </c>
      <c r="M177" s="207"/>
      <c r="N177" s="210"/>
      <c r="Z177" s="193"/>
      <c r="AA177" s="200"/>
      <c r="AC177" s="109" t="s">
        <v>447</v>
      </c>
      <c r="AF177" s="200"/>
      <c r="AI177" s="200"/>
    </row>
    <row r="178" spans="1:35" s="108" customFormat="1" ht="12">
      <c r="A178" s="205"/>
      <c r="B178" s="204"/>
      <c r="C178" s="1141" t="s">
        <v>448</v>
      </c>
      <c r="D178" s="1141"/>
      <c r="E178" s="1141"/>
      <c r="F178" s="207" t="s">
        <v>390</v>
      </c>
      <c r="G178" s="209">
        <v>24.64</v>
      </c>
      <c r="H178" s="209">
        <v>1.25</v>
      </c>
      <c r="I178" s="254">
        <v>0.92400000000000004</v>
      </c>
      <c r="J178" s="204"/>
      <c r="K178" s="207"/>
      <c r="L178" s="204"/>
      <c r="M178" s="207"/>
      <c r="N178" s="210"/>
      <c r="Z178" s="193"/>
      <c r="AA178" s="200"/>
      <c r="AD178" s="109" t="s">
        <v>448</v>
      </c>
      <c r="AF178" s="200"/>
      <c r="AI178" s="200"/>
    </row>
    <row r="179" spans="1:35" s="108" customFormat="1" ht="12">
      <c r="A179" s="205"/>
      <c r="B179" s="204"/>
      <c r="C179" s="1141" t="s">
        <v>389</v>
      </c>
      <c r="D179" s="1141"/>
      <c r="E179" s="1141"/>
      <c r="F179" s="207" t="s">
        <v>390</v>
      </c>
      <c r="G179" s="209">
        <v>0.76</v>
      </c>
      <c r="H179" s="209">
        <v>1.25</v>
      </c>
      <c r="I179" s="250">
        <v>2.8500000000000001E-2</v>
      </c>
      <c r="J179" s="204"/>
      <c r="K179" s="207"/>
      <c r="L179" s="204"/>
      <c r="M179" s="207"/>
      <c r="N179" s="210"/>
      <c r="Z179" s="193"/>
      <c r="AA179" s="200"/>
      <c r="AD179" s="109" t="s">
        <v>389</v>
      </c>
      <c r="AF179" s="200"/>
      <c r="AI179" s="200"/>
    </row>
    <row r="180" spans="1:35" s="108" customFormat="1" ht="12" customHeight="1">
      <c r="A180" s="205"/>
      <c r="B180" s="204"/>
      <c r="C180" s="1150" t="s">
        <v>391</v>
      </c>
      <c r="D180" s="1150"/>
      <c r="E180" s="1150"/>
      <c r="F180" s="212"/>
      <c r="G180" s="212"/>
      <c r="H180" s="212"/>
      <c r="I180" s="212"/>
      <c r="J180" s="213">
        <v>605.01</v>
      </c>
      <c r="K180" s="212"/>
      <c r="L180" s="213">
        <v>20.72</v>
      </c>
      <c r="M180" s="212"/>
      <c r="N180" s="214"/>
      <c r="Z180" s="193"/>
      <c r="AA180" s="200"/>
      <c r="AE180" s="109" t="s">
        <v>391</v>
      </c>
      <c r="AF180" s="200"/>
      <c r="AI180" s="200"/>
    </row>
    <row r="181" spans="1:35" s="108" customFormat="1" ht="12">
      <c r="A181" s="205"/>
      <c r="B181" s="204"/>
      <c r="C181" s="1141" t="s">
        <v>392</v>
      </c>
      <c r="D181" s="1141"/>
      <c r="E181" s="1141"/>
      <c r="F181" s="207"/>
      <c r="G181" s="207"/>
      <c r="H181" s="207"/>
      <c r="I181" s="207"/>
      <c r="J181" s="204"/>
      <c r="K181" s="207"/>
      <c r="L181" s="208">
        <v>9.0500000000000007</v>
      </c>
      <c r="M181" s="207"/>
      <c r="N181" s="210"/>
      <c r="Z181" s="193"/>
      <c r="AA181" s="200"/>
      <c r="AD181" s="109" t="s">
        <v>392</v>
      </c>
      <c r="AF181" s="200"/>
      <c r="AI181" s="200"/>
    </row>
    <row r="182" spans="1:35" s="108" customFormat="1" ht="22.5" customHeight="1">
      <c r="A182" s="205"/>
      <c r="B182" s="204" t="s">
        <v>885</v>
      </c>
      <c r="C182" s="1141" t="s">
        <v>886</v>
      </c>
      <c r="D182" s="1141"/>
      <c r="E182" s="1141"/>
      <c r="F182" s="207" t="s">
        <v>395</v>
      </c>
      <c r="G182" s="215">
        <v>97</v>
      </c>
      <c r="H182" s="207"/>
      <c r="I182" s="215">
        <v>97</v>
      </c>
      <c r="J182" s="204"/>
      <c r="K182" s="207"/>
      <c r="L182" s="208">
        <v>8.7799999999999994</v>
      </c>
      <c r="M182" s="207"/>
      <c r="N182" s="210"/>
      <c r="Z182" s="193"/>
      <c r="AA182" s="200"/>
      <c r="AD182" s="109" t="s">
        <v>886</v>
      </c>
      <c r="AF182" s="200"/>
      <c r="AI182" s="200"/>
    </row>
    <row r="183" spans="1:35" s="108" customFormat="1" ht="22.5" customHeight="1">
      <c r="A183" s="205"/>
      <c r="B183" s="204" t="s">
        <v>887</v>
      </c>
      <c r="C183" s="1141" t="s">
        <v>888</v>
      </c>
      <c r="D183" s="1141"/>
      <c r="E183" s="1141"/>
      <c r="F183" s="207" t="s">
        <v>395</v>
      </c>
      <c r="G183" s="215">
        <v>51</v>
      </c>
      <c r="H183" s="207"/>
      <c r="I183" s="215">
        <v>51</v>
      </c>
      <c r="J183" s="204"/>
      <c r="K183" s="207"/>
      <c r="L183" s="208">
        <v>4.62</v>
      </c>
      <c r="M183" s="207"/>
      <c r="N183" s="210"/>
      <c r="Z183" s="193"/>
      <c r="AA183" s="200"/>
      <c r="AD183" s="109" t="s">
        <v>888</v>
      </c>
      <c r="AF183" s="200"/>
      <c r="AI183" s="200"/>
    </row>
    <row r="184" spans="1:35" s="108" customFormat="1" ht="12" customHeight="1">
      <c r="A184" s="216"/>
      <c r="B184" s="217"/>
      <c r="C184" s="1145" t="s">
        <v>398</v>
      </c>
      <c r="D184" s="1145"/>
      <c r="E184" s="1145"/>
      <c r="F184" s="196"/>
      <c r="G184" s="196"/>
      <c r="H184" s="196"/>
      <c r="I184" s="196"/>
      <c r="J184" s="198"/>
      <c r="K184" s="196"/>
      <c r="L184" s="218">
        <v>34.119999999999997</v>
      </c>
      <c r="M184" s="212"/>
      <c r="N184" s="199"/>
      <c r="Z184" s="193"/>
      <c r="AA184" s="200"/>
      <c r="AF184" s="200" t="s">
        <v>398</v>
      </c>
      <c r="AI184" s="200"/>
    </row>
    <row r="185" spans="1:35" s="108" customFormat="1" ht="45" customHeight="1">
      <c r="A185" s="194" t="s">
        <v>519</v>
      </c>
      <c r="B185" s="195" t="s">
        <v>2779</v>
      </c>
      <c r="C185" s="1145" t="s">
        <v>2780</v>
      </c>
      <c r="D185" s="1145"/>
      <c r="E185" s="1145"/>
      <c r="F185" s="196" t="s">
        <v>891</v>
      </c>
      <c r="G185" s="196"/>
      <c r="H185" s="196"/>
      <c r="I185" s="247">
        <v>3.09</v>
      </c>
      <c r="J185" s="218">
        <v>23.53</v>
      </c>
      <c r="K185" s="196"/>
      <c r="L185" s="218">
        <v>72.709999999999994</v>
      </c>
      <c r="M185" s="196"/>
      <c r="N185" s="199"/>
      <c r="Z185" s="193"/>
      <c r="AA185" s="200" t="s">
        <v>2780</v>
      </c>
      <c r="AF185" s="200"/>
      <c r="AI185" s="200"/>
    </row>
    <row r="186" spans="1:35" s="108" customFormat="1" ht="12" customHeight="1">
      <c r="A186" s="216"/>
      <c r="B186" s="217"/>
      <c r="C186" s="1141" t="s">
        <v>409</v>
      </c>
      <c r="D186" s="1141"/>
      <c r="E186" s="1141"/>
      <c r="F186" s="1141"/>
      <c r="G186" s="1141"/>
      <c r="H186" s="1141"/>
      <c r="I186" s="1141"/>
      <c r="J186" s="1141"/>
      <c r="K186" s="1141"/>
      <c r="L186" s="1141"/>
      <c r="M186" s="1141"/>
      <c r="N186" s="1146"/>
      <c r="Z186" s="193"/>
      <c r="AA186" s="200"/>
      <c r="AF186" s="200"/>
      <c r="AG186" s="109" t="s">
        <v>409</v>
      </c>
      <c r="AI186" s="200"/>
    </row>
    <row r="187" spans="1:35" s="108" customFormat="1" ht="12" customHeight="1">
      <c r="A187" s="201"/>
      <c r="B187" s="202"/>
      <c r="C187" s="1141" t="s">
        <v>3306</v>
      </c>
      <c r="D187" s="1141"/>
      <c r="E187" s="1141"/>
      <c r="F187" s="1141"/>
      <c r="G187" s="1141"/>
      <c r="H187" s="1141"/>
      <c r="I187" s="1141"/>
      <c r="J187" s="1141"/>
      <c r="K187" s="1141"/>
      <c r="L187" s="1141"/>
      <c r="M187" s="1141"/>
      <c r="N187" s="1146"/>
      <c r="Z187" s="193"/>
      <c r="AA187" s="200"/>
      <c r="AF187" s="200"/>
      <c r="AH187" s="109" t="s">
        <v>3306</v>
      </c>
      <c r="AI187" s="200"/>
    </row>
    <row r="188" spans="1:35" s="108" customFormat="1" ht="12" customHeight="1">
      <c r="A188" s="216"/>
      <c r="B188" s="217"/>
      <c r="C188" s="1145" t="s">
        <v>398</v>
      </c>
      <c r="D188" s="1145"/>
      <c r="E188" s="1145"/>
      <c r="F188" s="196"/>
      <c r="G188" s="196"/>
      <c r="H188" s="196"/>
      <c r="I188" s="196"/>
      <c r="J188" s="198"/>
      <c r="K188" s="196"/>
      <c r="L188" s="218">
        <v>72.709999999999994</v>
      </c>
      <c r="M188" s="212"/>
      <c r="N188" s="199"/>
      <c r="Z188" s="193"/>
      <c r="AA188" s="200"/>
      <c r="AF188" s="200" t="s">
        <v>398</v>
      </c>
      <c r="AI188" s="200"/>
    </row>
    <row r="189" spans="1:35" s="108" customFormat="1" ht="45" customHeight="1">
      <c r="A189" s="194" t="s">
        <v>523</v>
      </c>
      <c r="B189" s="195" t="s">
        <v>1998</v>
      </c>
      <c r="C189" s="1145" t="s">
        <v>1999</v>
      </c>
      <c r="D189" s="1145"/>
      <c r="E189" s="1145"/>
      <c r="F189" s="196" t="s">
        <v>481</v>
      </c>
      <c r="G189" s="196"/>
      <c r="H189" s="196"/>
      <c r="I189" s="247">
        <v>1.72</v>
      </c>
      <c r="J189" s="198"/>
      <c r="K189" s="196"/>
      <c r="L189" s="198"/>
      <c r="M189" s="196"/>
      <c r="N189" s="199"/>
      <c r="Z189" s="193"/>
      <c r="AA189" s="200" t="s">
        <v>1999</v>
      </c>
      <c r="AF189" s="200"/>
      <c r="AI189" s="200"/>
    </row>
    <row r="190" spans="1:35" s="108" customFormat="1" ht="12" customHeight="1">
      <c r="A190" s="201"/>
      <c r="B190" s="202"/>
      <c r="C190" s="1141" t="s">
        <v>3307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F190" s="200"/>
      <c r="AH190" s="109" t="s">
        <v>3307</v>
      </c>
      <c r="AI190" s="200"/>
    </row>
    <row r="191" spans="1:35" s="108" customFormat="1" ht="33.75" customHeight="1">
      <c r="A191" s="203"/>
      <c r="B191" s="204" t="s">
        <v>385</v>
      </c>
      <c r="C191" s="1141" t="s">
        <v>386</v>
      </c>
      <c r="D191" s="1141"/>
      <c r="E191" s="1141"/>
      <c r="F191" s="1141"/>
      <c r="G191" s="1141"/>
      <c r="H191" s="1141"/>
      <c r="I191" s="1141"/>
      <c r="J191" s="1141"/>
      <c r="K191" s="1141"/>
      <c r="L191" s="1141"/>
      <c r="M191" s="1141"/>
      <c r="N191" s="1146"/>
      <c r="Z191" s="193"/>
      <c r="AA191" s="200"/>
      <c r="AB191" s="109" t="s">
        <v>386</v>
      </c>
      <c r="AF191" s="200"/>
      <c r="AI191" s="200"/>
    </row>
    <row r="192" spans="1:35" s="108" customFormat="1" ht="12">
      <c r="A192" s="205"/>
      <c r="B192" s="206">
        <v>1</v>
      </c>
      <c r="C192" s="1141" t="s">
        <v>446</v>
      </c>
      <c r="D192" s="1141"/>
      <c r="E192" s="1141"/>
      <c r="F192" s="207"/>
      <c r="G192" s="207"/>
      <c r="H192" s="207"/>
      <c r="I192" s="207"/>
      <c r="J192" s="208">
        <v>139.54</v>
      </c>
      <c r="K192" s="209">
        <v>1.25</v>
      </c>
      <c r="L192" s="208">
        <v>300.01</v>
      </c>
      <c r="M192" s="207"/>
      <c r="N192" s="210"/>
      <c r="Z192" s="193"/>
      <c r="AA192" s="200"/>
      <c r="AC192" s="109" t="s">
        <v>446</v>
      </c>
      <c r="AF192" s="200"/>
      <c r="AI192" s="200"/>
    </row>
    <row r="193" spans="1:35" s="108" customFormat="1" ht="12">
      <c r="A193" s="205"/>
      <c r="B193" s="206">
        <v>4</v>
      </c>
      <c r="C193" s="1141" t="s">
        <v>447</v>
      </c>
      <c r="D193" s="1141"/>
      <c r="E193" s="1141"/>
      <c r="F193" s="207"/>
      <c r="G193" s="207"/>
      <c r="H193" s="207"/>
      <c r="I193" s="207"/>
      <c r="J193" s="208">
        <v>16.79</v>
      </c>
      <c r="K193" s="207"/>
      <c r="L193" s="208">
        <v>28.88</v>
      </c>
      <c r="M193" s="207"/>
      <c r="N193" s="210"/>
      <c r="Z193" s="193"/>
      <c r="AA193" s="200"/>
      <c r="AC193" s="109" t="s">
        <v>447</v>
      </c>
      <c r="AF193" s="200"/>
      <c r="AI193" s="200"/>
    </row>
    <row r="194" spans="1:35" s="108" customFormat="1" ht="12">
      <c r="A194" s="205"/>
      <c r="B194" s="204"/>
      <c r="C194" s="1141" t="s">
        <v>448</v>
      </c>
      <c r="D194" s="1141"/>
      <c r="E194" s="1141"/>
      <c r="F194" s="207" t="s">
        <v>390</v>
      </c>
      <c r="G194" s="248">
        <v>15.2</v>
      </c>
      <c r="H194" s="209">
        <v>1.25</v>
      </c>
      <c r="I194" s="209">
        <v>32.68</v>
      </c>
      <c r="J194" s="204"/>
      <c r="K194" s="207"/>
      <c r="L194" s="204"/>
      <c r="M194" s="207"/>
      <c r="N194" s="210"/>
      <c r="Z194" s="193"/>
      <c r="AA194" s="200"/>
      <c r="AD194" s="109" t="s">
        <v>448</v>
      </c>
      <c r="AF194" s="200"/>
      <c r="AI194" s="200"/>
    </row>
    <row r="195" spans="1:35" s="108" customFormat="1" ht="12" customHeight="1">
      <c r="A195" s="205"/>
      <c r="B195" s="204"/>
      <c r="C195" s="1150" t="s">
        <v>391</v>
      </c>
      <c r="D195" s="1150"/>
      <c r="E195" s="1150"/>
      <c r="F195" s="212"/>
      <c r="G195" s="212"/>
      <c r="H195" s="212"/>
      <c r="I195" s="212"/>
      <c r="J195" s="213">
        <v>156.33000000000001</v>
      </c>
      <c r="K195" s="212"/>
      <c r="L195" s="213">
        <v>328.89</v>
      </c>
      <c r="M195" s="212"/>
      <c r="N195" s="214"/>
      <c r="Z195" s="193"/>
      <c r="AA195" s="200"/>
      <c r="AE195" s="109" t="s">
        <v>391</v>
      </c>
      <c r="AF195" s="200"/>
      <c r="AI195" s="200"/>
    </row>
    <row r="196" spans="1:35" s="108" customFormat="1" ht="12">
      <c r="A196" s="205"/>
      <c r="B196" s="204"/>
      <c r="C196" s="1141" t="s">
        <v>392</v>
      </c>
      <c r="D196" s="1141"/>
      <c r="E196" s="1141"/>
      <c r="F196" s="207"/>
      <c r="G196" s="207"/>
      <c r="H196" s="207"/>
      <c r="I196" s="207"/>
      <c r="J196" s="204"/>
      <c r="K196" s="207"/>
      <c r="L196" s="208">
        <v>300.01</v>
      </c>
      <c r="M196" s="207"/>
      <c r="N196" s="210"/>
      <c r="Z196" s="193"/>
      <c r="AA196" s="200"/>
      <c r="AD196" s="109" t="s">
        <v>392</v>
      </c>
      <c r="AF196" s="200"/>
      <c r="AI196" s="200"/>
    </row>
    <row r="197" spans="1:35" s="108" customFormat="1" ht="22.5" customHeight="1">
      <c r="A197" s="205"/>
      <c r="B197" s="204" t="s">
        <v>885</v>
      </c>
      <c r="C197" s="1141" t="s">
        <v>886</v>
      </c>
      <c r="D197" s="1141"/>
      <c r="E197" s="1141"/>
      <c r="F197" s="207" t="s">
        <v>395</v>
      </c>
      <c r="G197" s="215">
        <v>97</v>
      </c>
      <c r="H197" s="207"/>
      <c r="I197" s="215">
        <v>97</v>
      </c>
      <c r="J197" s="204"/>
      <c r="K197" s="207"/>
      <c r="L197" s="208">
        <v>291.01</v>
      </c>
      <c r="M197" s="207"/>
      <c r="N197" s="210"/>
      <c r="Z197" s="193"/>
      <c r="AA197" s="200"/>
      <c r="AD197" s="109" t="s">
        <v>886</v>
      </c>
      <c r="AF197" s="200"/>
      <c r="AI197" s="200"/>
    </row>
    <row r="198" spans="1:35" s="108" customFormat="1" ht="22.5" customHeight="1">
      <c r="A198" s="205"/>
      <c r="B198" s="204" t="s">
        <v>887</v>
      </c>
      <c r="C198" s="1141" t="s">
        <v>888</v>
      </c>
      <c r="D198" s="1141"/>
      <c r="E198" s="1141"/>
      <c r="F198" s="207" t="s">
        <v>395</v>
      </c>
      <c r="G198" s="215">
        <v>51</v>
      </c>
      <c r="H198" s="207"/>
      <c r="I198" s="215">
        <v>51</v>
      </c>
      <c r="J198" s="204"/>
      <c r="K198" s="207"/>
      <c r="L198" s="208">
        <v>153.01</v>
      </c>
      <c r="M198" s="207"/>
      <c r="N198" s="210"/>
      <c r="Z198" s="193"/>
      <c r="AA198" s="200"/>
      <c r="AD198" s="109" t="s">
        <v>888</v>
      </c>
      <c r="AF198" s="200"/>
      <c r="AI198" s="200"/>
    </row>
    <row r="199" spans="1:35" s="108" customFormat="1" ht="12" customHeight="1">
      <c r="A199" s="216"/>
      <c r="B199" s="217"/>
      <c r="C199" s="1145" t="s">
        <v>398</v>
      </c>
      <c r="D199" s="1145"/>
      <c r="E199" s="1145"/>
      <c r="F199" s="196"/>
      <c r="G199" s="196"/>
      <c r="H199" s="196"/>
      <c r="I199" s="196"/>
      <c r="J199" s="198"/>
      <c r="K199" s="196"/>
      <c r="L199" s="218">
        <v>772.91</v>
      </c>
      <c r="M199" s="212"/>
      <c r="N199" s="199"/>
      <c r="Z199" s="193"/>
      <c r="AA199" s="200"/>
      <c r="AF199" s="200" t="s">
        <v>398</v>
      </c>
      <c r="AI199" s="200"/>
    </row>
    <row r="200" spans="1:35" s="108" customFormat="1" ht="12" customHeight="1">
      <c r="A200" s="194" t="s">
        <v>526</v>
      </c>
      <c r="B200" s="195" t="s">
        <v>2783</v>
      </c>
      <c r="C200" s="1145" t="s">
        <v>2784</v>
      </c>
      <c r="D200" s="1145"/>
      <c r="E200" s="1145"/>
      <c r="F200" s="196" t="s">
        <v>673</v>
      </c>
      <c r="G200" s="196"/>
      <c r="H200" s="196"/>
      <c r="I200" s="247">
        <v>-3.01</v>
      </c>
      <c r="J200" s="218">
        <v>8</v>
      </c>
      <c r="K200" s="196"/>
      <c r="L200" s="218">
        <v>-24.08</v>
      </c>
      <c r="M200" s="196"/>
      <c r="N200" s="199"/>
      <c r="Z200" s="193"/>
      <c r="AA200" s="200" t="s">
        <v>2784</v>
      </c>
      <c r="AF200" s="200"/>
      <c r="AI200" s="200"/>
    </row>
    <row r="201" spans="1:35" s="108" customFormat="1" ht="12" customHeight="1">
      <c r="A201" s="216"/>
      <c r="B201" s="217"/>
      <c r="C201" s="1141" t="s">
        <v>2594</v>
      </c>
      <c r="D201" s="1141"/>
      <c r="E201" s="1141"/>
      <c r="F201" s="1141"/>
      <c r="G201" s="1141"/>
      <c r="H201" s="1141"/>
      <c r="I201" s="1141"/>
      <c r="J201" s="1141"/>
      <c r="K201" s="1141"/>
      <c r="L201" s="1141"/>
      <c r="M201" s="1141"/>
      <c r="N201" s="1146"/>
      <c r="Z201" s="193"/>
      <c r="AA201" s="200"/>
      <c r="AF201" s="200"/>
      <c r="AG201" s="109" t="s">
        <v>2594</v>
      </c>
      <c r="AI201" s="200"/>
    </row>
    <row r="202" spans="1:35" s="108" customFormat="1" ht="12" customHeight="1">
      <c r="A202" s="216"/>
      <c r="B202" s="217"/>
      <c r="C202" s="1145" t="s">
        <v>398</v>
      </c>
      <c r="D202" s="1145"/>
      <c r="E202" s="1145"/>
      <c r="F202" s="196"/>
      <c r="G202" s="196"/>
      <c r="H202" s="196"/>
      <c r="I202" s="196"/>
      <c r="J202" s="198"/>
      <c r="K202" s="196"/>
      <c r="L202" s="218">
        <v>-24.08</v>
      </c>
      <c r="M202" s="212"/>
      <c r="N202" s="199"/>
      <c r="Z202" s="193"/>
      <c r="AA202" s="200"/>
      <c r="AF202" s="200" t="s">
        <v>398</v>
      </c>
      <c r="AI202" s="200"/>
    </row>
    <row r="203" spans="1:35" s="108" customFormat="1" ht="45" customHeight="1">
      <c r="A203" s="194" t="s">
        <v>528</v>
      </c>
      <c r="B203" s="195" t="s">
        <v>3268</v>
      </c>
      <c r="C203" s="1145" t="s">
        <v>3269</v>
      </c>
      <c r="D203" s="1145"/>
      <c r="E203" s="1145"/>
      <c r="F203" s="196" t="s">
        <v>891</v>
      </c>
      <c r="G203" s="196"/>
      <c r="H203" s="196"/>
      <c r="I203" s="247">
        <v>175.44</v>
      </c>
      <c r="J203" s="218">
        <v>7.48</v>
      </c>
      <c r="K203" s="196"/>
      <c r="L203" s="222">
        <v>1312.29</v>
      </c>
      <c r="M203" s="196"/>
      <c r="N203" s="199"/>
      <c r="Z203" s="193"/>
      <c r="AA203" s="200" t="s">
        <v>3269</v>
      </c>
      <c r="AF203" s="200"/>
      <c r="AI203" s="200"/>
    </row>
    <row r="204" spans="1:35" s="108" customFormat="1" ht="12" customHeight="1">
      <c r="A204" s="216"/>
      <c r="B204" s="217"/>
      <c r="C204" s="1141" t="s">
        <v>1929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  <c r="Z204" s="193"/>
      <c r="AA204" s="200"/>
      <c r="AF204" s="200"/>
      <c r="AG204" s="109" t="s">
        <v>1929</v>
      </c>
      <c r="AI204" s="200"/>
    </row>
    <row r="205" spans="1:35" s="108" customFormat="1" ht="12" customHeight="1">
      <c r="A205" s="201"/>
      <c r="B205" s="202"/>
      <c r="C205" s="1141" t="s">
        <v>3308</v>
      </c>
      <c r="D205" s="1141"/>
      <c r="E205" s="1141"/>
      <c r="F205" s="1141"/>
      <c r="G205" s="1141"/>
      <c r="H205" s="1141"/>
      <c r="I205" s="1141"/>
      <c r="J205" s="1141"/>
      <c r="K205" s="1141"/>
      <c r="L205" s="1141"/>
      <c r="M205" s="1141"/>
      <c r="N205" s="1146"/>
      <c r="Z205" s="193"/>
      <c r="AA205" s="200"/>
      <c r="AF205" s="200"/>
      <c r="AH205" s="109" t="s">
        <v>3308</v>
      </c>
      <c r="AI205" s="200"/>
    </row>
    <row r="206" spans="1:35" s="108" customFormat="1" ht="12" customHeight="1">
      <c r="A206" s="216"/>
      <c r="B206" s="217"/>
      <c r="C206" s="1145" t="s">
        <v>398</v>
      </c>
      <c r="D206" s="1145"/>
      <c r="E206" s="1145"/>
      <c r="F206" s="196"/>
      <c r="G206" s="196"/>
      <c r="H206" s="196"/>
      <c r="I206" s="196"/>
      <c r="J206" s="198"/>
      <c r="K206" s="196"/>
      <c r="L206" s="222">
        <v>1312.29</v>
      </c>
      <c r="M206" s="212"/>
      <c r="N206" s="199"/>
      <c r="Z206" s="193"/>
      <c r="AA206" s="200"/>
      <c r="AF206" s="200" t="s">
        <v>398</v>
      </c>
      <c r="AI206" s="200"/>
    </row>
    <row r="207" spans="1:35" s="108" customFormat="1" ht="22.5" customHeight="1">
      <c r="A207" s="194" t="s">
        <v>530</v>
      </c>
      <c r="B207" s="195" t="s">
        <v>2788</v>
      </c>
      <c r="C207" s="1145" t="s">
        <v>2789</v>
      </c>
      <c r="D207" s="1145"/>
      <c r="E207" s="1145"/>
      <c r="F207" s="196" t="s">
        <v>486</v>
      </c>
      <c r="G207" s="196"/>
      <c r="H207" s="196"/>
      <c r="I207" s="251">
        <v>3</v>
      </c>
      <c r="J207" s="218">
        <v>0.67</v>
      </c>
      <c r="K207" s="196"/>
      <c r="L207" s="218">
        <v>2.0099999999999998</v>
      </c>
      <c r="M207" s="196"/>
      <c r="N207" s="199"/>
      <c r="Z207" s="193"/>
      <c r="AA207" s="200" t="s">
        <v>2789</v>
      </c>
      <c r="AF207" s="200"/>
      <c r="AI207" s="200"/>
    </row>
    <row r="208" spans="1:35" s="108" customFormat="1" ht="12" customHeight="1">
      <c r="A208" s="216"/>
      <c r="B208" s="217"/>
      <c r="C208" s="1141" t="s">
        <v>1929</v>
      </c>
      <c r="D208" s="1141"/>
      <c r="E208" s="1141"/>
      <c r="F208" s="1141"/>
      <c r="G208" s="1141"/>
      <c r="H208" s="1141"/>
      <c r="I208" s="1141"/>
      <c r="J208" s="1141"/>
      <c r="K208" s="1141"/>
      <c r="L208" s="1141"/>
      <c r="M208" s="1141"/>
      <c r="N208" s="1146"/>
      <c r="Z208" s="193"/>
      <c r="AA208" s="200"/>
      <c r="AF208" s="200"/>
      <c r="AG208" s="109" t="s">
        <v>1929</v>
      </c>
      <c r="AI208" s="200"/>
    </row>
    <row r="209" spans="1:35" s="108" customFormat="1" ht="12" customHeight="1">
      <c r="A209" s="216"/>
      <c r="B209" s="217"/>
      <c r="C209" s="1145" t="s">
        <v>398</v>
      </c>
      <c r="D209" s="1145"/>
      <c r="E209" s="1145"/>
      <c r="F209" s="196"/>
      <c r="G209" s="196"/>
      <c r="H209" s="196"/>
      <c r="I209" s="196"/>
      <c r="J209" s="198"/>
      <c r="K209" s="196"/>
      <c r="L209" s="218">
        <v>2.0099999999999998</v>
      </c>
      <c r="M209" s="212"/>
      <c r="N209" s="199"/>
      <c r="Z209" s="193"/>
      <c r="AA209" s="200"/>
      <c r="AF209" s="200" t="s">
        <v>398</v>
      </c>
      <c r="AI209" s="200"/>
    </row>
    <row r="210" spans="1:35" s="108" customFormat="1" ht="22.5" customHeight="1">
      <c r="A210" s="194" t="s">
        <v>536</v>
      </c>
      <c r="B210" s="195" t="s">
        <v>2624</v>
      </c>
      <c r="C210" s="1145" t="s">
        <v>2625</v>
      </c>
      <c r="D210" s="1145"/>
      <c r="E210" s="1145"/>
      <c r="F210" s="196" t="s">
        <v>711</v>
      </c>
      <c r="G210" s="196"/>
      <c r="H210" s="196"/>
      <c r="I210" s="256">
        <v>34.4</v>
      </c>
      <c r="J210" s="218">
        <v>2.9</v>
      </c>
      <c r="K210" s="196"/>
      <c r="L210" s="218">
        <v>99.76</v>
      </c>
      <c r="M210" s="196"/>
      <c r="N210" s="199"/>
      <c r="Z210" s="193"/>
      <c r="AA210" s="200" t="s">
        <v>2625</v>
      </c>
      <c r="AF210" s="200"/>
      <c r="AI210" s="200"/>
    </row>
    <row r="211" spans="1:35" s="108" customFormat="1" ht="12" customHeight="1">
      <c r="A211" s="216"/>
      <c r="B211" s="217"/>
      <c r="C211" s="1141" t="s">
        <v>409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F211" s="200"/>
      <c r="AG211" s="109" t="s">
        <v>409</v>
      </c>
      <c r="AI211" s="200"/>
    </row>
    <row r="212" spans="1:35" s="108" customFormat="1" ht="12" customHeight="1">
      <c r="A212" s="201"/>
      <c r="B212" s="202"/>
      <c r="C212" s="1141" t="s">
        <v>3309</v>
      </c>
      <c r="D212" s="1141"/>
      <c r="E212" s="1141"/>
      <c r="F212" s="1141"/>
      <c r="G212" s="1141"/>
      <c r="H212" s="1141"/>
      <c r="I212" s="1141"/>
      <c r="J212" s="1141"/>
      <c r="K212" s="1141"/>
      <c r="L212" s="1141"/>
      <c r="M212" s="1141"/>
      <c r="N212" s="1146"/>
      <c r="Z212" s="193"/>
      <c r="AA212" s="200"/>
      <c r="AF212" s="200"/>
      <c r="AH212" s="109" t="s">
        <v>3309</v>
      </c>
      <c r="AI212" s="200"/>
    </row>
    <row r="213" spans="1:35" s="108" customFormat="1" ht="12" customHeight="1">
      <c r="A213" s="216"/>
      <c r="B213" s="217"/>
      <c r="C213" s="1145" t="s">
        <v>398</v>
      </c>
      <c r="D213" s="1145"/>
      <c r="E213" s="1145"/>
      <c r="F213" s="196"/>
      <c r="G213" s="196"/>
      <c r="H213" s="196"/>
      <c r="I213" s="196"/>
      <c r="J213" s="198"/>
      <c r="K213" s="196"/>
      <c r="L213" s="218">
        <v>99.76</v>
      </c>
      <c r="M213" s="212"/>
      <c r="N213" s="199"/>
      <c r="Z213" s="193"/>
      <c r="AA213" s="200"/>
      <c r="AF213" s="200" t="s">
        <v>398</v>
      </c>
      <c r="AI213" s="200"/>
    </row>
    <row r="214" spans="1:35" s="108" customFormat="1" ht="22.5" customHeight="1">
      <c r="A214" s="194" t="s">
        <v>545</v>
      </c>
      <c r="B214" s="195" t="s">
        <v>2791</v>
      </c>
      <c r="C214" s="1145" t="s">
        <v>2792</v>
      </c>
      <c r="D214" s="1145"/>
      <c r="E214" s="1145"/>
      <c r="F214" s="196" t="s">
        <v>673</v>
      </c>
      <c r="G214" s="196"/>
      <c r="H214" s="196"/>
      <c r="I214" s="247">
        <v>3.44</v>
      </c>
      <c r="J214" s="218">
        <v>49</v>
      </c>
      <c r="K214" s="196"/>
      <c r="L214" s="218">
        <v>168.56</v>
      </c>
      <c r="M214" s="196"/>
      <c r="N214" s="199"/>
      <c r="Z214" s="193"/>
      <c r="AA214" s="200" t="s">
        <v>2792</v>
      </c>
      <c r="AF214" s="200"/>
      <c r="AI214" s="200"/>
    </row>
    <row r="215" spans="1:35" s="108" customFormat="1" ht="12" customHeight="1">
      <c r="A215" s="216"/>
      <c r="B215" s="217"/>
      <c r="C215" s="1141" t="s">
        <v>1929</v>
      </c>
      <c r="D215" s="1141"/>
      <c r="E215" s="1141"/>
      <c r="F215" s="1141"/>
      <c r="G215" s="1141"/>
      <c r="H215" s="1141"/>
      <c r="I215" s="1141"/>
      <c r="J215" s="1141"/>
      <c r="K215" s="1141"/>
      <c r="L215" s="1141"/>
      <c r="M215" s="1141"/>
      <c r="N215" s="1146"/>
      <c r="Z215" s="193"/>
      <c r="AA215" s="200"/>
      <c r="AF215" s="200"/>
      <c r="AG215" s="109" t="s">
        <v>1929</v>
      </c>
      <c r="AI215" s="200"/>
    </row>
    <row r="216" spans="1:35" s="108" customFormat="1" ht="12" customHeight="1">
      <c r="A216" s="201"/>
      <c r="B216" s="202"/>
      <c r="C216" s="1141" t="s">
        <v>3310</v>
      </c>
      <c r="D216" s="1141"/>
      <c r="E216" s="1141"/>
      <c r="F216" s="1141"/>
      <c r="G216" s="1141"/>
      <c r="H216" s="1141"/>
      <c r="I216" s="1141"/>
      <c r="J216" s="1141"/>
      <c r="K216" s="1141"/>
      <c r="L216" s="1141"/>
      <c r="M216" s="1141"/>
      <c r="N216" s="1146"/>
      <c r="Z216" s="193"/>
      <c r="AA216" s="200"/>
      <c r="AF216" s="200"/>
      <c r="AH216" s="109" t="s">
        <v>3310</v>
      </c>
      <c r="AI216" s="200"/>
    </row>
    <row r="217" spans="1:35" s="108" customFormat="1" ht="12" customHeight="1">
      <c r="A217" s="216"/>
      <c r="B217" s="217"/>
      <c r="C217" s="1145" t="s">
        <v>398</v>
      </c>
      <c r="D217" s="1145"/>
      <c r="E217" s="1145"/>
      <c r="F217" s="196"/>
      <c r="G217" s="196"/>
      <c r="H217" s="196"/>
      <c r="I217" s="196"/>
      <c r="J217" s="198"/>
      <c r="K217" s="196"/>
      <c r="L217" s="218">
        <v>168.56</v>
      </c>
      <c r="M217" s="212"/>
      <c r="N217" s="199"/>
      <c r="Z217" s="193"/>
      <c r="AA217" s="200"/>
      <c r="AF217" s="200" t="s">
        <v>398</v>
      </c>
      <c r="AI217" s="200"/>
    </row>
    <row r="218" spans="1:35" s="108" customFormat="1" ht="56.25" customHeight="1">
      <c r="A218" s="194" t="s">
        <v>546</v>
      </c>
      <c r="B218" s="195" t="s">
        <v>2794</v>
      </c>
      <c r="C218" s="1145" t="s">
        <v>2795</v>
      </c>
      <c r="D218" s="1145"/>
      <c r="E218" s="1145"/>
      <c r="F218" s="196" t="s">
        <v>481</v>
      </c>
      <c r="G218" s="196"/>
      <c r="H218" s="196"/>
      <c r="I218" s="247">
        <v>1.57</v>
      </c>
      <c r="J218" s="198"/>
      <c r="K218" s="196"/>
      <c r="L218" s="198"/>
      <c r="M218" s="196"/>
      <c r="N218" s="199"/>
      <c r="Z218" s="193"/>
      <c r="AA218" s="200" t="s">
        <v>2795</v>
      </c>
      <c r="AF218" s="200"/>
      <c r="AI218" s="200"/>
    </row>
    <row r="219" spans="1:35" s="108" customFormat="1" ht="12" customHeight="1">
      <c r="A219" s="201"/>
      <c r="B219" s="202"/>
      <c r="C219" s="1141" t="s">
        <v>3311</v>
      </c>
      <c r="D219" s="1141"/>
      <c r="E219" s="1141"/>
      <c r="F219" s="1141"/>
      <c r="G219" s="1141"/>
      <c r="H219" s="1141"/>
      <c r="I219" s="1141"/>
      <c r="J219" s="1141"/>
      <c r="K219" s="1141"/>
      <c r="L219" s="1141"/>
      <c r="M219" s="1141"/>
      <c r="N219" s="1146"/>
      <c r="Z219" s="193"/>
      <c r="AA219" s="200"/>
      <c r="AF219" s="200"/>
      <c r="AH219" s="109" t="s">
        <v>3311</v>
      </c>
      <c r="AI219" s="200"/>
    </row>
    <row r="220" spans="1:35" s="108" customFormat="1" ht="33.75" customHeight="1">
      <c r="A220" s="203"/>
      <c r="B220" s="204" t="s">
        <v>385</v>
      </c>
      <c r="C220" s="1141" t="s">
        <v>386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B220" s="109" t="s">
        <v>386</v>
      </c>
      <c r="AF220" s="200"/>
      <c r="AI220" s="200"/>
    </row>
    <row r="221" spans="1:35" s="108" customFormat="1" ht="12">
      <c r="A221" s="205"/>
      <c r="B221" s="206">
        <v>1</v>
      </c>
      <c r="C221" s="1141" t="s">
        <v>446</v>
      </c>
      <c r="D221" s="1141"/>
      <c r="E221" s="1141"/>
      <c r="F221" s="207"/>
      <c r="G221" s="207"/>
      <c r="H221" s="207"/>
      <c r="I221" s="207"/>
      <c r="J221" s="208">
        <v>42.21</v>
      </c>
      <c r="K221" s="209">
        <v>1.25</v>
      </c>
      <c r="L221" s="208">
        <v>82.84</v>
      </c>
      <c r="M221" s="207"/>
      <c r="N221" s="210"/>
      <c r="Z221" s="193"/>
      <c r="AA221" s="200"/>
      <c r="AC221" s="109" t="s">
        <v>446</v>
      </c>
      <c r="AF221" s="200"/>
      <c r="AI221" s="200"/>
    </row>
    <row r="222" spans="1:35" s="108" customFormat="1" ht="12">
      <c r="A222" s="205"/>
      <c r="B222" s="206">
        <v>2</v>
      </c>
      <c r="C222" s="1141" t="s">
        <v>387</v>
      </c>
      <c r="D222" s="1141"/>
      <c r="E222" s="1141"/>
      <c r="F222" s="207"/>
      <c r="G222" s="207"/>
      <c r="H222" s="207"/>
      <c r="I222" s="207"/>
      <c r="J222" s="208">
        <v>1.81</v>
      </c>
      <c r="K222" s="209">
        <v>1.25</v>
      </c>
      <c r="L222" s="208">
        <v>3.55</v>
      </c>
      <c r="M222" s="207"/>
      <c r="N222" s="210"/>
      <c r="Z222" s="193"/>
      <c r="AA222" s="200"/>
      <c r="AC222" s="109" t="s">
        <v>387</v>
      </c>
      <c r="AF222" s="200"/>
      <c r="AI222" s="200"/>
    </row>
    <row r="223" spans="1:35" s="108" customFormat="1" ht="12">
      <c r="A223" s="205"/>
      <c r="B223" s="206">
        <v>3</v>
      </c>
      <c r="C223" s="1141" t="s">
        <v>388</v>
      </c>
      <c r="D223" s="1141"/>
      <c r="E223" s="1141"/>
      <c r="F223" s="207"/>
      <c r="G223" s="207"/>
      <c r="H223" s="207"/>
      <c r="I223" s="207"/>
      <c r="J223" s="208">
        <v>0.26</v>
      </c>
      <c r="K223" s="209">
        <v>1.25</v>
      </c>
      <c r="L223" s="208">
        <v>0.51</v>
      </c>
      <c r="M223" s="207"/>
      <c r="N223" s="210"/>
      <c r="Z223" s="193"/>
      <c r="AA223" s="200"/>
      <c r="AC223" s="109" t="s">
        <v>388</v>
      </c>
      <c r="AF223" s="200"/>
      <c r="AI223" s="200"/>
    </row>
    <row r="224" spans="1:35" s="108" customFormat="1" ht="12">
      <c r="A224" s="205"/>
      <c r="B224" s="206">
        <v>4</v>
      </c>
      <c r="C224" s="1141" t="s">
        <v>447</v>
      </c>
      <c r="D224" s="1141"/>
      <c r="E224" s="1141"/>
      <c r="F224" s="207"/>
      <c r="G224" s="207"/>
      <c r="H224" s="207"/>
      <c r="I224" s="207"/>
      <c r="J224" s="208">
        <v>11.27</v>
      </c>
      <c r="K224" s="207"/>
      <c r="L224" s="208">
        <v>17.690000000000001</v>
      </c>
      <c r="M224" s="207"/>
      <c r="N224" s="210"/>
      <c r="Z224" s="193"/>
      <c r="AA224" s="200"/>
      <c r="AC224" s="109" t="s">
        <v>447</v>
      </c>
      <c r="AF224" s="200"/>
      <c r="AI224" s="200"/>
    </row>
    <row r="225" spans="1:35" s="108" customFormat="1" ht="12">
      <c r="A225" s="205"/>
      <c r="B225" s="204"/>
      <c r="C225" s="1141" t="s">
        <v>448</v>
      </c>
      <c r="D225" s="1141"/>
      <c r="E225" s="1141"/>
      <c r="F225" s="207" t="s">
        <v>390</v>
      </c>
      <c r="G225" s="209">
        <v>4.49</v>
      </c>
      <c r="H225" s="209">
        <v>1.25</v>
      </c>
      <c r="I225" s="249">
        <v>8.8116249999999994</v>
      </c>
      <c r="J225" s="204"/>
      <c r="K225" s="207"/>
      <c r="L225" s="204"/>
      <c r="M225" s="207"/>
      <c r="N225" s="210"/>
      <c r="Z225" s="193"/>
      <c r="AA225" s="200"/>
      <c r="AD225" s="109" t="s">
        <v>448</v>
      </c>
      <c r="AF225" s="200"/>
      <c r="AI225" s="200"/>
    </row>
    <row r="226" spans="1:35" s="108" customFormat="1" ht="12">
      <c r="A226" s="205"/>
      <c r="B226" s="204"/>
      <c r="C226" s="1141" t="s">
        <v>389</v>
      </c>
      <c r="D226" s="1141"/>
      <c r="E226" s="1141"/>
      <c r="F226" s="207" t="s">
        <v>390</v>
      </c>
      <c r="G226" s="209">
        <v>0.02</v>
      </c>
      <c r="H226" s="209">
        <v>1.25</v>
      </c>
      <c r="I226" s="252">
        <v>3.925E-2</v>
      </c>
      <c r="J226" s="204"/>
      <c r="K226" s="207"/>
      <c r="L226" s="204"/>
      <c r="M226" s="207"/>
      <c r="N226" s="210"/>
      <c r="Z226" s="193"/>
      <c r="AA226" s="200"/>
      <c r="AD226" s="109" t="s">
        <v>389</v>
      </c>
      <c r="AF226" s="200"/>
      <c r="AI226" s="200"/>
    </row>
    <row r="227" spans="1:35" s="108" customFormat="1" ht="12" customHeight="1">
      <c r="A227" s="205"/>
      <c r="B227" s="204"/>
      <c r="C227" s="1150" t="s">
        <v>391</v>
      </c>
      <c r="D227" s="1150"/>
      <c r="E227" s="1150"/>
      <c r="F227" s="212"/>
      <c r="G227" s="212"/>
      <c r="H227" s="212"/>
      <c r="I227" s="212"/>
      <c r="J227" s="213">
        <v>55.29</v>
      </c>
      <c r="K227" s="212"/>
      <c r="L227" s="213">
        <v>104.08</v>
      </c>
      <c r="M227" s="212"/>
      <c r="N227" s="214"/>
      <c r="Z227" s="193"/>
      <c r="AA227" s="200"/>
      <c r="AE227" s="109" t="s">
        <v>391</v>
      </c>
      <c r="AF227" s="200"/>
      <c r="AI227" s="200"/>
    </row>
    <row r="228" spans="1:35" s="108" customFormat="1" ht="12">
      <c r="A228" s="205"/>
      <c r="B228" s="204"/>
      <c r="C228" s="1141" t="s">
        <v>392</v>
      </c>
      <c r="D228" s="1141"/>
      <c r="E228" s="1141"/>
      <c r="F228" s="207"/>
      <c r="G228" s="207"/>
      <c r="H228" s="207"/>
      <c r="I228" s="207"/>
      <c r="J228" s="204"/>
      <c r="K228" s="207"/>
      <c r="L228" s="208">
        <v>83.35</v>
      </c>
      <c r="M228" s="207"/>
      <c r="N228" s="210"/>
      <c r="Z228" s="193"/>
      <c r="AA228" s="200"/>
      <c r="AD228" s="109" t="s">
        <v>392</v>
      </c>
      <c r="AF228" s="200"/>
      <c r="AI228" s="200"/>
    </row>
    <row r="229" spans="1:35" s="108" customFormat="1" ht="22.5" customHeight="1">
      <c r="A229" s="205"/>
      <c r="B229" s="204" t="s">
        <v>885</v>
      </c>
      <c r="C229" s="1141" t="s">
        <v>886</v>
      </c>
      <c r="D229" s="1141"/>
      <c r="E229" s="1141"/>
      <c r="F229" s="207" t="s">
        <v>395</v>
      </c>
      <c r="G229" s="215">
        <v>97</v>
      </c>
      <c r="H229" s="207"/>
      <c r="I229" s="215">
        <v>97</v>
      </c>
      <c r="J229" s="204"/>
      <c r="K229" s="207"/>
      <c r="L229" s="208">
        <v>80.849999999999994</v>
      </c>
      <c r="M229" s="207"/>
      <c r="N229" s="210"/>
      <c r="Z229" s="193"/>
      <c r="AA229" s="200"/>
      <c r="AD229" s="109" t="s">
        <v>886</v>
      </c>
      <c r="AF229" s="200"/>
      <c r="AI229" s="200"/>
    </row>
    <row r="230" spans="1:35" s="108" customFormat="1" ht="22.5" customHeight="1">
      <c r="A230" s="205"/>
      <c r="B230" s="204" t="s">
        <v>887</v>
      </c>
      <c r="C230" s="1141" t="s">
        <v>888</v>
      </c>
      <c r="D230" s="1141"/>
      <c r="E230" s="1141"/>
      <c r="F230" s="207" t="s">
        <v>395</v>
      </c>
      <c r="G230" s="215">
        <v>51</v>
      </c>
      <c r="H230" s="207"/>
      <c r="I230" s="215">
        <v>51</v>
      </c>
      <c r="J230" s="204"/>
      <c r="K230" s="207"/>
      <c r="L230" s="208">
        <v>42.51</v>
      </c>
      <c r="M230" s="207"/>
      <c r="N230" s="210"/>
      <c r="Z230" s="193"/>
      <c r="AA230" s="200"/>
      <c r="AD230" s="109" t="s">
        <v>888</v>
      </c>
      <c r="AF230" s="200"/>
      <c r="AI230" s="200"/>
    </row>
    <row r="231" spans="1:35" s="108" customFormat="1" ht="12" customHeight="1">
      <c r="A231" s="216"/>
      <c r="B231" s="217"/>
      <c r="C231" s="1145" t="s">
        <v>398</v>
      </c>
      <c r="D231" s="1145"/>
      <c r="E231" s="1145"/>
      <c r="F231" s="196"/>
      <c r="G231" s="196"/>
      <c r="H231" s="196"/>
      <c r="I231" s="196"/>
      <c r="J231" s="198"/>
      <c r="K231" s="196"/>
      <c r="L231" s="218">
        <v>227.44</v>
      </c>
      <c r="M231" s="212"/>
      <c r="N231" s="199"/>
      <c r="Z231" s="193"/>
      <c r="AA231" s="200"/>
      <c r="AF231" s="200" t="s">
        <v>398</v>
      </c>
      <c r="AI231" s="200"/>
    </row>
    <row r="232" spans="1:35" s="108" customFormat="1" ht="56.25" customHeight="1">
      <c r="A232" s="194" t="s">
        <v>554</v>
      </c>
      <c r="B232" s="195" t="s">
        <v>1156</v>
      </c>
      <c r="C232" s="1145" t="s">
        <v>1157</v>
      </c>
      <c r="D232" s="1145"/>
      <c r="E232" s="1145"/>
      <c r="F232" s="196" t="s">
        <v>481</v>
      </c>
      <c r="G232" s="196"/>
      <c r="H232" s="196"/>
      <c r="I232" s="247">
        <v>0.15</v>
      </c>
      <c r="J232" s="198"/>
      <c r="K232" s="196"/>
      <c r="L232" s="198"/>
      <c r="M232" s="196"/>
      <c r="N232" s="199"/>
      <c r="Z232" s="193"/>
      <c r="AA232" s="200" t="s">
        <v>1157</v>
      </c>
      <c r="AF232" s="200"/>
      <c r="AI232" s="200"/>
    </row>
    <row r="233" spans="1:35" s="108" customFormat="1" ht="12" customHeight="1">
      <c r="A233" s="201"/>
      <c r="B233" s="202"/>
      <c r="C233" s="1141" t="s">
        <v>2023</v>
      </c>
      <c r="D233" s="1141"/>
      <c r="E233" s="1141"/>
      <c r="F233" s="1141"/>
      <c r="G233" s="1141"/>
      <c r="H233" s="1141"/>
      <c r="I233" s="1141"/>
      <c r="J233" s="1141"/>
      <c r="K233" s="1141"/>
      <c r="L233" s="1141"/>
      <c r="M233" s="1141"/>
      <c r="N233" s="1146"/>
      <c r="Z233" s="193"/>
      <c r="AA233" s="200"/>
      <c r="AF233" s="200"/>
      <c r="AH233" s="109" t="s">
        <v>2023</v>
      </c>
      <c r="AI233" s="200"/>
    </row>
    <row r="234" spans="1:35" s="108" customFormat="1" ht="33.75" customHeight="1">
      <c r="A234" s="203"/>
      <c r="B234" s="204" t="s">
        <v>385</v>
      </c>
      <c r="C234" s="1141" t="s">
        <v>386</v>
      </c>
      <c r="D234" s="1141"/>
      <c r="E234" s="1141"/>
      <c r="F234" s="1141"/>
      <c r="G234" s="1141"/>
      <c r="H234" s="1141"/>
      <c r="I234" s="1141"/>
      <c r="J234" s="1141"/>
      <c r="K234" s="1141"/>
      <c r="L234" s="1141"/>
      <c r="M234" s="1141"/>
      <c r="N234" s="1146"/>
      <c r="Z234" s="193"/>
      <c r="AA234" s="200"/>
      <c r="AB234" s="109" t="s">
        <v>386</v>
      </c>
      <c r="AF234" s="200"/>
      <c r="AI234" s="200"/>
    </row>
    <row r="235" spans="1:35" s="108" customFormat="1" ht="12">
      <c r="A235" s="205"/>
      <c r="B235" s="206">
        <v>1</v>
      </c>
      <c r="C235" s="1141" t="s">
        <v>446</v>
      </c>
      <c r="D235" s="1141"/>
      <c r="E235" s="1141"/>
      <c r="F235" s="207"/>
      <c r="G235" s="207"/>
      <c r="H235" s="207"/>
      <c r="I235" s="207"/>
      <c r="J235" s="208">
        <v>50.67</v>
      </c>
      <c r="K235" s="209">
        <v>1.25</v>
      </c>
      <c r="L235" s="208">
        <v>9.5</v>
      </c>
      <c r="M235" s="207"/>
      <c r="N235" s="210"/>
      <c r="Z235" s="193"/>
      <c r="AA235" s="200"/>
      <c r="AC235" s="109" t="s">
        <v>446</v>
      </c>
      <c r="AF235" s="200"/>
      <c r="AI235" s="200"/>
    </row>
    <row r="236" spans="1:35" s="108" customFormat="1" ht="12">
      <c r="A236" s="205"/>
      <c r="B236" s="206">
        <v>2</v>
      </c>
      <c r="C236" s="1141" t="s">
        <v>387</v>
      </c>
      <c r="D236" s="1141"/>
      <c r="E236" s="1141"/>
      <c r="F236" s="207"/>
      <c r="G236" s="207"/>
      <c r="H236" s="207"/>
      <c r="I236" s="207"/>
      <c r="J236" s="208">
        <v>3.62</v>
      </c>
      <c r="K236" s="209">
        <v>1.25</v>
      </c>
      <c r="L236" s="208">
        <v>0.68</v>
      </c>
      <c r="M236" s="207"/>
      <c r="N236" s="210"/>
      <c r="Z236" s="193"/>
      <c r="AA236" s="200"/>
      <c r="AC236" s="109" t="s">
        <v>387</v>
      </c>
      <c r="AF236" s="200"/>
      <c r="AI236" s="200"/>
    </row>
    <row r="237" spans="1:35" s="108" customFormat="1" ht="12">
      <c r="A237" s="205"/>
      <c r="B237" s="206">
        <v>3</v>
      </c>
      <c r="C237" s="1141" t="s">
        <v>388</v>
      </c>
      <c r="D237" s="1141"/>
      <c r="E237" s="1141"/>
      <c r="F237" s="207"/>
      <c r="G237" s="207"/>
      <c r="H237" s="207"/>
      <c r="I237" s="207"/>
      <c r="J237" s="208">
        <v>0.5</v>
      </c>
      <c r="K237" s="209">
        <v>1.25</v>
      </c>
      <c r="L237" s="208">
        <v>0.09</v>
      </c>
      <c r="M237" s="207"/>
      <c r="N237" s="210"/>
      <c r="Z237" s="193"/>
      <c r="AA237" s="200"/>
      <c r="AC237" s="109" t="s">
        <v>388</v>
      </c>
      <c r="AF237" s="200"/>
      <c r="AI237" s="200"/>
    </row>
    <row r="238" spans="1:35" s="108" customFormat="1" ht="12">
      <c r="A238" s="205"/>
      <c r="B238" s="206">
        <v>4</v>
      </c>
      <c r="C238" s="1141" t="s">
        <v>447</v>
      </c>
      <c r="D238" s="1141"/>
      <c r="E238" s="1141"/>
      <c r="F238" s="207"/>
      <c r="G238" s="207"/>
      <c r="H238" s="207"/>
      <c r="I238" s="207"/>
      <c r="J238" s="208">
        <v>14.48</v>
      </c>
      <c r="K238" s="207"/>
      <c r="L238" s="208">
        <v>2.17</v>
      </c>
      <c r="M238" s="207"/>
      <c r="N238" s="210"/>
      <c r="Z238" s="193"/>
      <c r="AA238" s="200"/>
      <c r="AC238" s="109" t="s">
        <v>447</v>
      </c>
      <c r="AF238" s="200"/>
      <c r="AI238" s="200"/>
    </row>
    <row r="239" spans="1:35" s="108" customFormat="1" ht="12">
      <c r="A239" s="205"/>
      <c r="B239" s="204"/>
      <c r="C239" s="1141" t="s">
        <v>448</v>
      </c>
      <c r="D239" s="1141"/>
      <c r="E239" s="1141"/>
      <c r="F239" s="207" t="s">
        <v>390</v>
      </c>
      <c r="G239" s="209">
        <v>5.39</v>
      </c>
      <c r="H239" s="209">
        <v>1.25</v>
      </c>
      <c r="I239" s="249">
        <v>1.0106250000000001</v>
      </c>
      <c r="J239" s="204"/>
      <c r="K239" s="207"/>
      <c r="L239" s="204"/>
      <c r="M239" s="207"/>
      <c r="N239" s="210"/>
      <c r="Z239" s="193"/>
      <c r="AA239" s="200"/>
      <c r="AD239" s="109" t="s">
        <v>448</v>
      </c>
      <c r="AF239" s="200"/>
      <c r="AI239" s="200"/>
    </row>
    <row r="240" spans="1:35" s="108" customFormat="1" ht="12">
      <c r="A240" s="205"/>
      <c r="B240" s="204"/>
      <c r="C240" s="1141" t="s">
        <v>389</v>
      </c>
      <c r="D240" s="1141"/>
      <c r="E240" s="1141"/>
      <c r="F240" s="207" t="s">
        <v>390</v>
      </c>
      <c r="G240" s="209">
        <v>0.04</v>
      </c>
      <c r="H240" s="209">
        <v>1.25</v>
      </c>
      <c r="I240" s="250">
        <v>7.4999999999999997E-3</v>
      </c>
      <c r="J240" s="204"/>
      <c r="K240" s="207"/>
      <c r="L240" s="204"/>
      <c r="M240" s="207"/>
      <c r="N240" s="210"/>
      <c r="Z240" s="193"/>
      <c r="AA240" s="200"/>
      <c r="AD240" s="109" t="s">
        <v>389</v>
      </c>
      <c r="AF240" s="200"/>
      <c r="AI240" s="200"/>
    </row>
    <row r="241" spans="1:35" s="108" customFormat="1" ht="12" customHeight="1">
      <c r="A241" s="205"/>
      <c r="B241" s="204"/>
      <c r="C241" s="1150" t="s">
        <v>391</v>
      </c>
      <c r="D241" s="1150"/>
      <c r="E241" s="1150"/>
      <c r="F241" s="212"/>
      <c r="G241" s="212"/>
      <c r="H241" s="212"/>
      <c r="I241" s="212"/>
      <c r="J241" s="213">
        <v>68.77</v>
      </c>
      <c r="K241" s="212"/>
      <c r="L241" s="213">
        <v>12.35</v>
      </c>
      <c r="M241" s="212"/>
      <c r="N241" s="214"/>
      <c r="Z241" s="193"/>
      <c r="AA241" s="200"/>
      <c r="AE241" s="109" t="s">
        <v>391</v>
      </c>
      <c r="AF241" s="200"/>
      <c r="AI241" s="200"/>
    </row>
    <row r="242" spans="1:35" s="108" customFormat="1" ht="12">
      <c r="A242" s="205"/>
      <c r="B242" s="204"/>
      <c r="C242" s="1141" t="s">
        <v>392</v>
      </c>
      <c r="D242" s="1141"/>
      <c r="E242" s="1141"/>
      <c r="F242" s="207"/>
      <c r="G242" s="207"/>
      <c r="H242" s="207"/>
      <c r="I242" s="207"/>
      <c r="J242" s="204"/>
      <c r="K242" s="207"/>
      <c r="L242" s="208">
        <v>9.59</v>
      </c>
      <c r="M242" s="207"/>
      <c r="N242" s="210"/>
      <c r="Z242" s="193"/>
      <c r="AA242" s="200"/>
      <c r="AD242" s="109" t="s">
        <v>392</v>
      </c>
      <c r="AF242" s="200"/>
      <c r="AI242" s="200"/>
    </row>
    <row r="243" spans="1:35" s="108" customFormat="1" ht="22.5" customHeight="1">
      <c r="A243" s="205"/>
      <c r="B243" s="204" t="s">
        <v>885</v>
      </c>
      <c r="C243" s="1141" t="s">
        <v>886</v>
      </c>
      <c r="D243" s="1141"/>
      <c r="E243" s="1141"/>
      <c r="F243" s="207" t="s">
        <v>395</v>
      </c>
      <c r="G243" s="215">
        <v>97</v>
      </c>
      <c r="H243" s="207"/>
      <c r="I243" s="215">
        <v>97</v>
      </c>
      <c r="J243" s="204"/>
      <c r="K243" s="207"/>
      <c r="L243" s="208">
        <v>9.3000000000000007</v>
      </c>
      <c r="M243" s="207"/>
      <c r="N243" s="210"/>
      <c r="Z243" s="193"/>
      <c r="AA243" s="200"/>
      <c r="AD243" s="109" t="s">
        <v>886</v>
      </c>
      <c r="AF243" s="200"/>
      <c r="AI243" s="200"/>
    </row>
    <row r="244" spans="1:35" s="108" customFormat="1" ht="22.5" customHeight="1">
      <c r="A244" s="205"/>
      <c r="B244" s="204" t="s">
        <v>887</v>
      </c>
      <c r="C244" s="1141" t="s">
        <v>888</v>
      </c>
      <c r="D244" s="1141"/>
      <c r="E244" s="1141"/>
      <c r="F244" s="207" t="s">
        <v>395</v>
      </c>
      <c r="G244" s="215">
        <v>51</v>
      </c>
      <c r="H244" s="207"/>
      <c r="I244" s="215">
        <v>51</v>
      </c>
      <c r="J244" s="204"/>
      <c r="K244" s="207"/>
      <c r="L244" s="208">
        <v>4.8899999999999997</v>
      </c>
      <c r="M244" s="207"/>
      <c r="N244" s="210"/>
      <c r="Z244" s="193"/>
      <c r="AA244" s="200"/>
      <c r="AD244" s="109" t="s">
        <v>888</v>
      </c>
      <c r="AF244" s="200"/>
      <c r="AI244" s="200"/>
    </row>
    <row r="245" spans="1:35" s="108" customFormat="1" ht="12" customHeight="1">
      <c r="A245" s="216"/>
      <c r="B245" s="217"/>
      <c r="C245" s="1145" t="s">
        <v>398</v>
      </c>
      <c r="D245" s="1145"/>
      <c r="E245" s="1145"/>
      <c r="F245" s="196"/>
      <c r="G245" s="196"/>
      <c r="H245" s="196"/>
      <c r="I245" s="196"/>
      <c r="J245" s="198"/>
      <c r="K245" s="196"/>
      <c r="L245" s="218">
        <v>26.54</v>
      </c>
      <c r="M245" s="212"/>
      <c r="N245" s="199"/>
      <c r="Z245" s="193"/>
      <c r="AA245" s="200"/>
      <c r="AF245" s="200" t="s">
        <v>398</v>
      </c>
      <c r="AI245" s="200"/>
    </row>
    <row r="246" spans="1:35" s="108" customFormat="1" ht="45" customHeight="1">
      <c r="A246" s="194" t="s">
        <v>557</v>
      </c>
      <c r="B246" s="195" t="s">
        <v>2797</v>
      </c>
      <c r="C246" s="1145" t="s">
        <v>2798</v>
      </c>
      <c r="D246" s="1145"/>
      <c r="E246" s="1145"/>
      <c r="F246" s="196" t="s">
        <v>891</v>
      </c>
      <c r="G246" s="196"/>
      <c r="H246" s="196"/>
      <c r="I246" s="256">
        <v>158.1</v>
      </c>
      <c r="J246" s="218">
        <v>21.46</v>
      </c>
      <c r="K246" s="196"/>
      <c r="L246" s="218">
        <v>361.73</v>
      </c>
      <c r="M246" s="247">
        <v>9.3800000000000008</v>
      </c>
      <c r="N246" s="260">
        <v>3393</v>
      </c>
      <c r="Z246" s="193"/>
      <c r="AA246" s="200" t="s">
        <v>2798</v>
      </c>
      <c r="AF246" s="200"/>
      <c r="AI246" s="200"/>
    </row>
    <row r="247" spans="1:35" s="108" customFormat="1" ht="12" customHeight="1">
      <c r="A247" s="216"/>
      <c r="B247" s="217"/>
      <c r="C247" s="1141" t="s">
        <v>409</v>
      </c>
      <c r="D247" s="1141"/>
      <c r="E247" s="1141"/>
      <c r="F247" s="1141"/>
      <c r="G247" s="1141"/>
      <c r="H247" s="1141"/>
      <c r="I247" s="1141"/>
      <c r="J247" s="1141"/>
      <c r="K247" s="1141"/>
      <c r="L247" s="1141"/>
      <c r="M247" s="1141"/>
      <c r="N247" s="1146"/>
      <c r="Z247" s="193"/>
      <c r="AA247" s="200"/>
      <c r="AF247" s="200"/>
      <c r="AG247" s="109" t="s">
        <v>409</v>
      </c>
      <c r="AI247" s="200"/>
    </row>
    <row r="248" spans="1:35" s="108" customFormat="1" ht="12" customHeight="1">
      <c r="A248" s="201"/>
      <c r="B248" s="202"/>
      <c r="C248" s="1141" t="s">
        <v>3312</v>
      </c>
      <c r="D248" s="1141"/>
      <c r="E248" s="1141"/>
      <c r="F248" s="1141"/>
      <c r="G248" s="1141"/>
      <c r="H248" s="1141"/>
      <c r="I248" s="1141"/>
      <c r="J248" s="1141"/>
      <c r="K248" s="1141"/>
      <c r="L248" s="1141"/>
      <c r="M248" s="1141"/>
      <c r="N248" s="1146"/>
      <c r="Z248" s="193"/>
      <c r="AA248" s="200"/>
      <c r="AF248" s="200"/>
      <c r="AH248" s="109" t="s">
        <v>3312</v>
      </c>
      <c r="AI248" s="200"/>
    </row>
    <row r="249" spans="1:35" s="108" customFormat="1" ht="12" customHeight="1">
      <c r="A249" s="216"/>
      <c r="B249" s="217"/>
      <c r="C249" s="1145" t="s">
        <v>398</v>
      </c>
      <c r="D249" s="1145"/>
      <c r="E249" s="1145"/>
      <c r="F249" s="196"/>
      <c r="G249" s="196"/>
      <c r="H249" s="196"/>
      <c r="I249" s="196"/>
      <c r="J249" s="198"/>
      <c r="K249" s="196"/>
      <c r="L249" s="218">
        <v>361.73</v>
      </c>
      <c r="M249" s="212"/>
      <c r="N249" s="260">
        <v>3393</v>
      </c>
      <c r="Z249" s="193"/>
      <c r="AA249" s="200"/>
      <c r="AF249" s="200" t="s">
        <v>398</v>
      </c>
      <c r="AI249" s="200"/>
    </row>
    <row r="250" spans="1:35" s="108" customFormat="1" ht="45" customHeight="1">
      <c r="A250" s="194" t="s">
        <v>559</v>
      </c>
      <c r="B250" s="195" t="s">
        <v>2800</v>
      </c>
      <c r="C250" s="1145" t="s">
        <v>2801</v>
      </c>
      <c r="D250" s="1145"/>
      <c r="E250" s="1145"/>
      <c r="F250" s="196" t="s">
        <v>891</v>
      </c>
      <c r="G250" s="196"/>
      <c r="H250" s="196"/>
      <c r="I250" s="247">
        <v>2.04</v>
      </c>
      <c r="J250" s="218">
        <v>87.92</v>
      </c>
      <c r="K250" s="196"/>
      <c r="L250" s="218">
        <v>19.079999999999998</v>
      </c>
      <c r="M250" s="247">
        <v>9.3800000000000008</v>
      </c>
      <c r="N250" s="262">
        <v>179</v>
      </c>
      <c r="Z250" s="193"/>
      <c r="AA250" s="200" t="s">
        <v>2801</v>
      </c>
      <c r="AF250" s="200"/>
      <c r="AI250" s="200"/>
    </row>
    <row r="251" spans="1:35" s="108" customFormat="1" ht="12" customHeight="1">
      <c r="A251" s="216"/>
      <c r="B251" s="217"/>
      <c r="C251" s="1141" t="s">
        <v>409</v>
      </c>
      <c r="D251" s="1141"/>
      <c r="E251" s="1141"/>
      <c r="F251" s="1141"/>
      <c r="G251" s="1141"/>
      <c r="H251" s="1141"/>
      <c r="I251" s="1141"/>
      <c r="J251" s="1141"/>
      <c r="K251" s="1141"/>
      <c r="L251" s="1141"/>
      <c r="M251" s="1141"/>
      <c r="N251" s="1146"/>
      <c r="Z251" s="193"/>
      <c r="AA251" s="200"/>
      <c r="AF251" s="200"/>
      <c r="AG251" s="109" t="s">
        <v>409</v>
      </c>
      <c r="AI251" s="200"/>
    </row>
    <row r="252" spans="1:35" s="108" customFormat="1" ht="12" customHeight="1">
      <c r="A252" s="201"/>
      <c r="B252" s="202"/>
      <c r="C252" s="1141" t="s">
        <v>3313</v>
      </c>
      <c r="D252" s="1141"/>
      <c r="E252" s="1141"/>
      <c r="F252" s="1141"/>
      <c r="G252" s="1141"/>
      <c r="H252" s="1141"/>
      <c r="I252" s="1141"/>
      <c r="J252" s="1141"/>
      <c r="K252" s="1141"/>
      <c r="L252" s="1141"/>
      <c r="M252" s="1141"/>
      <c r="N252" s="1146"/>
      <c r="Z252" s="193"/>
      <c r="AA252" s="200"/>
      <c r="AF252" s="200"/>
      <c r="AH252" s="109" t="s">
        <v>3313</v>
      </c>
      <c r="AI252" s="200"/>
    </row>
    <row r="253" spans="1:35" s="108" customFormat="1" ht="12" customHeight="1">
      <c r="A253" s="216"/>
      <c r="B253" s="217"/>
      <c r="C253" s="1145" t="s">
        <v>398</v>
      </c>
      <c r="D253" s="1145"/>
      <c r="E253" s="1145"/>
      <c r="F253" s="196"/>
      <c r="G253" s="196"/>
      <c r="H253" s="196"/>
      <c r="I253" s="196"/>
      <c r="J253" s="198"/>
      <c r="K253" s="196"/>
      <c r="L253" s="218">
        <v>19.079999999999998</v>
      </c>
      <c r="M253" s="212"/>
      <c r="N253" s="262">
        <v>179</v>
      </c>
      <c r="Z253" s="193"/>
      <c r="AA253" s="200"/>
      <c r="AF253" s="200" t="s">
        <v>398</v>
      </c>
      <c r="AI253" s="200"/>
    </row>
    <row r="254" spans="1:35" s="108" customFormat="1" ht="45">
      <c r="A254" s="194" t="s">
        <v>561</v>
      </c>
      <c r="B254" s="195" t="s">
        <v>2803</v>
      </c>
      <c r="C254" s="1145" t="s">
        <v>2804</v>
      </c>
      <c r="D254" s="1145"/>
      <c r="E254" s="1145"/>
      <c r="F254" s="196" t="s">
        <v>891</v>
      </c>
      <c r="G254" s="196"/>
      <c r="H254" s="196"/>
      <c r="I254" s="256">
        <v>15.3</v>
      </c>
      <c r="J254" s="218">
        <v>93.68</v>
      </c>
      <c r="K254" s="196"/>
      <c r="L254" s="218">
        <v>152.77000000000001</v>
      </c>
      <c r="M254" s="247">
        <v>9.3800000000000008</v>
      </c>
      <c r="N254" s="260">
        <v>1433</v>
      </c>
      <c r="Z254" s="193"/>
      <c r="AA254" s="200" t="s">
        <v>2804</v>
      </c>
      <c r="AF254" s="200"/>
      <c r="AI254" s="200"/>
    </row>
    <row r="255" spans="1:35" s="108" customFormat="1" ht="12" customHeight="1">
      <c r="A255" s="216"/>
      <c r="B255" s="217"/>
      <c r="C255" s="1141" t="s">
        <v>409</v>
      </c>
      <c r="D255" s="1141"/>
      <c r="E255" s="1141"/>
      <c r="F255" s="1141"/>
      <c r="G255" s="1141"/>
      <c r="H255" s="1141"/>
      <c r="I255" s="1141"/>
      <c r="J255" s="1141"/>
      <c r="K255" s="1141"/>
      <c r="L255" s="1141"/>
      <c r="M255" s="1141"/>
      <c r="N255" s="1146"/>
      <c r="Z255" s="193"/>
      <c r="AA255" s="200"/>
      <c r="AF255" s="200"/>
      <c r="AG255" s="109" t="s">
        <v>409</v>
      </c>
      <c r="AI255" s="200"/>
    </row>
    <row r="256" spans="1:35" s="108" customFormat="1" ht="12" customHeight="1">
      <c r="A256" s="201"/>
      <c r="B256" s="202"/>
      <c r="C256" s="1141" t="s">
        <v>3314</v>
      </c>
      <c r="D256" s="1141"/>
      <c r="E256" s="1141"/>
      <c r="F256" s="1141"/>
      <c r="G256" s="1141"/>
      <c r="H256" s="1141"/>
      <c r="I256" s="1141"/>
      <c r="J256" s="1141"/>
      <c r="K256" s="1141"/>
      <c r="L256" s="1141"/>
      <c r="M256" s="1141"/>
      <c r="N256" s="1146"/>
      <c r="Z256" s="193"/>
      <c r="AA256" s="200"/>
      <c r="AF256" s="200"/>
      <c r="AH256" s="109" t="s">
        <v>3314</v>
      </c>
      <c r="AI256" s="200"/>
    </row>
    <row r="257" spans="1:35" s="108" customFormat="1" ht="12" customHeight="1">
      <c r="A257" s="216"/>
      <c r="B257" s="217"/>
      <c r="C257" s="1145" t="s">
        <v>398</v>
      </c>
      <c r="D257" s="1145"/>
      <c r="E257" s="1145"/>
      <c r="F257" s="196"/>
      <c r="G257" s="196"/>
      <c r="H257" s="196"/>
      <c r="I257" s="196"/>
      <c r="J257" s="198"/>
      <c r="K257" s="196"/>
      <c r="L257" s="218">
        <v>152.77000000000001</v>
      </c>
      <c r="M257" s="212"/>
      <c r="N257" s="260">
        <v>1433</v>
      </c>
      <c r="Z257" s="193"/>
      <c r="AA257" s="200"/>
      <c r="AF257" s="200" t="s">
        <v>398</v>
      </c>
      <c r="AI257" s="200"/>
    </row>
    <row r="258" spans="1:35" s="108" customFormat="1" ht="22.5" customHeight="1">
      <c r="A258" s="194" t="s">
        <v>564</v>
      </c>
      <c r="B258" s="195" t="s">
        <v>2129</v>
      </c>
      <c r="C258" s="1145" t="s">
        <v>2130</v>
      </c>
      <c r="D258" s="1145"/>
      <c r="E258" s="1145"/>
      <c r="F258" s="196" t="s">
        <v>2131</v>
      </c>
      <c r="G258" s="196"/>
      <c r="H258" s="196"/>
      <c r="I258" s="256">
        <v>1.7</v>
      </c>
      <c r="J258" s="198"/>
      <c r="K258" s="196"/>
      <c r="L258" s="198"/>
      <c r="M258" s="196"/>
      <c r="N258" s="199"/>
      <c r="Z258" s="193"/>
      <c r="AA258" s="200" t="s">
        <v>2130</v>
      </c>
      <c r="AF258" s="200"/>
      <c r="AI258" s="200"/>
    </row>
    <row r="259" spans="1:35" s="108" customFormat="1" ht="12" customHeight="1">
      <c r="A259" s="201"/>
      <c r="B259" s="202"/>
      <c r="C259" s="1141" t="s">
        <v>3315</v>
      </c>
      <c r="D259" s="1141"/>
      <c r="E259" s="1141"/>
      <c r="F259" s="1141"/>
      <c r="G259" s="1141"/>
      <c r="H259" s="1141"/>
      <c r="I259" s="1141"/>
      <c r="J259" s="1141"/>
      <c r="K259" s="1141"/>
      <c r="L259" s="1141"/>
      <c r="M259" s="1141"/>
      <c r="N259" s="1146"/>
      <c r="Z259" s="193"/>
      <c r="AA259" s="200"/>
      <c r="AF259" s="200"/>
      <c r="AH259" s="109" t="s">
        <v>3315</v>
      </c>
      <c r="AI259" s="200"/>
    </row>
    <row r="260" spans="1:35" s="108" customFormat="1" ht="33.75" customHeight="1">
      <c r="A260" s="203"/>
      <c r="B260" s="204" t="s">
        <v>385</v>
      </c>
      <c r="C260" s="1141" t="s">
        <v>386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B260" s="109" t="s">
        <v>386</v>
      </c>
      <c r="AF260" s="200"/>
      <c r="AI260" s="200"/>
    </row>
    <row r="261" spans="1:35" s="108" customFormat="1" ht="12">
      <c r="A261" s="205"/>
      <c r="B261" s="206">
        <v>1</v>
      </c>
      <c r="C261" s="1141" t="s">
        <v>446</v>
      </c>
      <c r="D261" s="1141"/>
      <c r="E261" s="1141"/>
      <c r="F261" s="207"/>
      <c r="G261" s="207"/>
      <c r="H261" s="207"/>
      <c r="I261" s="207"/>
      <c r="J261" s="208">
        <v>9.49</v>
      </c>
      <c r="K261" s="209">
        <v>1.25</v>
      </c>
      <c r="L261" s="208">
        <v>20.170000000000002</v>
      </c>
      <c r="M261" s="207"/>
      <c r="N261" s="210"/>
      <c r="Z261" s="193"/>
      <c r="AA261" s="200"/>
      <c r="AC261" s="109" t="s">
        <v>446</v>
      </c>
      <c r="AF261" s="200"/>
      <c r="AI261" s="200"/>
    </row>
    <row r="262" spans="1:35" s="108" customFormat="1" ht="12">
      <c r="A262" s="205"/>
      <c r="B262" s="206">
        <v>4</v>
      </c>
      <c r="C262" s="1141" t="s">
        <v>447</v>
      </c>
      <c r="D262" s="1141"/>
      <c r="E262" s="1141"/>
      <c r="F262" s="207"/>
      <c r="G262" s="207"/>
      <c r="H262" s="207"/>
      <c r="I262" s="207"/>
      <c r="J262" s="208">
        <v>1</v>
      </c>
      <c r="K262" s="207"/>
      <c r="L262" s="208">
        <v>1.7</v>
      </c>
      <c r="M262" s="207"/>
      <c r="N262" s="210"/>
      <c r="Z262" s="193"/>
      <c r="AA262" s="200"/>
      <c r="AC262" s="109" t="s">
        <v>447</v>
      </c>
      <c r="AF262" s="200"/>
      <c r="AI262" s="200"/>
    </row>
    <row r="263" spans="1:35" s="108" customFormat="1" ht="12">
      <c r="A263" s="205"/>
      <c r="B263" s="204"/>
      <c r="C263" s="1141" t="s">
        <v>448</v>
      </c>
      <c r="D263" s="1141"/>
      <c r="E263" s="1141"/>
      <c r="F263" s="207" t="s">
        <v>390</v>
      </c>
      <c r="G263" s="209">
        <v>1.01</v>
      </c>
      <c r="H263" s="209">
        <v>1.25</v>
      </c>
      <c r="I263" s="252">
        <v>2.1462500000000002</v>
      </c>
      <c r="J263" s="204"/>
      <c r="K263" s="207"/>
      <c r="L263" s="204"/>
      <c r="M263" s="207"/>
      <c r="N263" s="210"/>
      <c r="Z263" s="193"/>
      <c r="AA263" s="200"/>
      <c r="AD263" s="109" t="s">
        <v>448</v>
      </c>
      <c r="AF263" s="200"/>
      <c r="AI263" s="200"/>
    </row>
    <row r="264" spans="1:35" s="108" customFormat="1" ht="12" customHeight="1">
      <c r="A264" s="205"/>
      <c r="B264" s="204"/>
      <c r="C264" s="1150" t="s">
        <v>391</v>
      </c>
      <c r="D264" s="1150"/>
      <c r="E264" s="1150"/>
      <c r="F264" s="212"/>
      <c r="G264" s="212"/>
      <c r="H264" s="212"/>
      <c r="I264" s="212"/>
      <c r="J264" s="213">
        <v>10.49</v>
      </c>
      <c r="K264" s="212"/>
      <c r="L264" s="213">
        <v>21.87</v>
      </c>
      <c r="M264" s="212"/>
      <c r="N264" s="214"/>
      <c r="Z264" s="193"/>
      <c r="AA264" s="200"/>
      <c r="AE264" s="109" t="s">
        <v>391</v>
      </c>
      <c r="AF264" s="200"/>
      <c r="AI264" s="200"/>
    </row>
    <row r="265" spans="1:35" s="108" customFormat="1" ht="12">
      <c r="A265" s="205"/>
      <c r="B265" s="204"/>
      <c r="C265" s="1141" t="s">
        <v>392</v>
      </c>
      <c r="D265" s="1141"/>
      <c r="E265" s="1141"/>
      <c r="F265" s="207"/>
      <c r="G265" s="207"/>
      <c r="H265" s="207"/>
      <c r="I265" s="207"/>
      <c r="J265" s="204"/>
      <c r="K265" s="207"/>
      <c r="L265" s="208">
        <v>20.170000000000002</v>
      </c>
      <c r="M265" s="207"/>
      <c r="N265" s="210"/>
      <c r="Z265" s="193"/>
      <c r="AA265" s="200"/>
      <c r="AD265" s="109" t="s">
        <v>392</v>
      </c>
      <c r="AF265" s="200"/>
      <c r="AI265" s="200"/>
    </row>
    <row r="266" spans="1:35" s="108" customFormat="1" ht="22.5" customHeight="1">
      <c r="A266" s="205"/>
      <c r="B266" s="204" t="s">
        <v>885</v>
      </c>
      <c r="C266" s="1141" t="s">
        <v>886</v>
      </c>
      <c r="D266" s="1141"/>
      <c r="E266" s="1141"/>
      <c r="F266" s="207" t="s">
        <v>395</v>
      </c>
      <c r="G266" s="215">
        <v>97</v>
      </c>
      <c r="H266" s="207"/>
      <c r="I266" s="215">
        <v>97</v>
      </c>
      <c r="J266" s="204"/>
      <c r="K266" s="207"/>
      <c r="L266" s="208">
        <v>19.559999999999999</v>
      </c>
      <c r="M266" s="207"/>
      <c r="N266" s="210"/>
      <c r="Z266" s="193"/>
      <c r="AA266" s="200"/>
      <c r="AD266" s="109" t="s">
        <v>886</v>
      </c>
      <c r="AF266" s="200"/>
      <c r="AI266" s="200"/>
    </row>
    <row r="267" spans="1:35" s="108" customFormat="1" ht="22.5" customHeight="1">
      <c r="A267" s="205"/>
      <c r="B267" s="204" t="s">
        <v>887</v>
      </c>
      <c r="C267" s="1141" t="s">
        <v>888</v>
      </c>
      <c r="D267" s="1141"/>
      <c r="E267" s="1141"/>
      <c r="F267" s="207" t="s">
        <v>395</v>
      </c>
      <c r="G267" s="215">
        <v>51</v>
      </c>
      <c r="H267" s="207"/>
      <c r="I267" s="215">
        <v>51</v>
      </c>
      <c r="J267" s="204"/>
      <c r="K267" s="207"/>
      <c r="L267" s="208">
        <v>10.29</v>
      </c>
      <c r="M267" s="207"/>
      <c r="N267" s="210"/>
      <c r="Z267" s="193"/>
      <c r="AA267" s="200"/>
      <c r="AD267" s="109" t="s">
        <v>888</v>
      </c>
      <c r="AF267" s="200"/>
      <c r="AI267" s="200"/>
    </row>
    <row r="268" spans="1:35" s="108" customFormat="1" ht="12" customHeight="1">
      <c r="A268" s="216"/>
      <c r="B268" s="217"/>
      <c r="C268" s="1145" t="s">
        <v>398</v>
      </c>
      <c r="D268" s="1145"/>
      <c r="E268" s="1145"/>
      <c r="F268" s="196"/>
      <c r="G268" s="196"/>
      <c r="H268" s="196"/>
      <c r="I268" s="196"/>
      <c r="J268" s="198"/>
      <c r="K268" s="196"/>
      <c r="L268" s="218">
        <v>51.72</v>
      </c>
      <c r="M268" s="212"/>
      <c r="N268" s="199"/>
      <c r="Z268" s="193"/>
      <c r="AA268" s="200"/>
      <c r="AF268" s="200" t="s">
        <v>398</v>
      </c>
      <c r="AI268" s="200"/>
    </row>
    <row r="269" spans="1:35" s="108" customFormat="1" ht="78.75" customHeight="1">
      <c r="A269" s="194" t="s">
        <v>567</v>
      </c>
      <c r="B269" s="195" t="s">
        <v>2599</v>
      </c>
      <c r="C269" s="1145" t="s">
        <v>2600</v>
      </c>
      <c r="D269" s="1145"/>
      <c r="E269" s="1145"/>
      <c r="F269" s="196" t="s">
        <v>486</v>
      </c>
      <c r="G269" s="196"/>
      <c r="H269" s="196"/>
      <c r="I269" s="251">
        <v>1</v>
      </c>
      <c r="J269" s="218">
        <v>110.11</v>
      </c>
      <c r="K269" s="196"/>
      <c r="L269" s="218">
        <v>110.11</v>
      </c>
      <c r="M269" s="196"/>
      <c r="N269" s="199"/>
      <c r="Z269" s="193"/>
      <c r="AA269" s="200" t="s">
        <v>2600</v>
      </c>
      <c r="AF269" s="200"/>
      <c r="AI269" s="200"/>
    </row>
    <row r="270" spans="1:35" s="108" customFormat="1" ht="12" customHeight="1">
      <c r="A270" s="216"/>
      <c r="B270" s="217"/>
      <c r="C270" s="1141" t="s">
        <v>2594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F270" s="200"/>
      <c r="AG270" s="109" t="s">
        <v>2594</v>
      </c>
      <c r="AI270" s="200"/>
    </row>
    <row r="271" spans="1:35" s="108" customFormat="1" ht="12" customHeight="1">
      <c r="A271" s="216"/>
      <c r="B271" s="217"/>
      <c r="C271" s="1145" t="s">
        <v>398</v>
      </c>
      <c r="D271" s="1145"/>
      <c r="E271" s="1145"/>
      <c r="F271" s="196"/>
      <c r="G271" s="196"/>
      <c r="H271" s="196"/>
      <c r="I271" s="196"/>
      <c r="J271" s="198"/>
      <c r="K271" s="196"/>
      <c r="L271" s="218">
        <v>110.11</v>
      </c>
      <c r="M271" s="212"/>
      <c r="N271" s="199"/>
      <c r="Z271" s="193"/>
      <c r="AA271" s="200"/>
      <c r="AF271" s="200" t="s">
        <v>398</v>
      </c>
      <c r="AI271" s="200"/>
    </row>
    <row r="272" spans="1:35" s="108" customFormat="1" ht="1.5" customHeight="1">
      <c r="A272" s="224"/>
      <c r="B272" s="217"/>
      <c r="C272" s="217"/>
      <c r="D272" s="217"/>
      <c r="E272" s="217"/>
      <c r="F272" s="225"/>
      <c r="G272" s="225"/>
      <c r="H272" s="225"/>
      <c r="I272" s="225"/>
      <c r="J272" s="226"/>
      <c r="K272" s="225"/>
      <c r="L272" s="226"/>
      <c r="M272" s="207"/>
      <c r="N272" s="226"/>
      <c r="Z272" s="193"/>
      <c r="AA272" s="200"/>
      <c r="AF272" s="200"/>
      <c r="AI272" s="200"/>
    </row>
    <row r="273" spans="1:37" s="108" customFormat="1" ht="12" customHeight="1">
      <c r="A273" s="227"/>
      <c r="B273" s="198"/>
      <c r="C273" s="1145" t="s">
        <v>2807</v>
      </c>
      <c r="D273" s="1145"/>
      <c r="E273" s="1145"/>
      <c r="F273" s="1145"/>
      <c r="G273" s="1145"/>
      <c r="H273" s="1145"/>
      <c r="I273" s="1145"/>
      <c r="J273" s="1145"/>
      <c r="K273" s="1145"/>
      <c r="L273" s="228"/>
      <c r="M273" s="229"/>
      <c r="N273" s="230"/>
      <c r="Z273" s="193"/>
      <c r="AA273" s="200"/>
      <c r="AF273" s="200"/>
      <c r="AI273" s="200"/>
      <c r="AJ273" s="200" t="s">
        <v>2807</v>
      </c>
    </row>
    <row r="274" spans="1:37" s="108" customFormat="1" ht="12" customHeight="1">
      <c r="A274" s="231"/>
      <c r="B274" s="204"/>
      <c r="C274" s="1141" t="s">
        <v>416</v>
      </c>
      <c r="D274" s="1141"/>
      <c r="E274" s="1141"/>
      <c r="F274" s="1141"/>
      <c r="G274" s="1141"/>
      <c r="H274" s="1141"/>
      <c r="I274" s="1141"/>
      <c r="J274" s="1141"/>
      <c r="K274" s="1141"/>
      <c r="L274" s="232">
        <v>3844.61</v>
      </c>
      <c r="M274" s="233"/>
      <c r="N274" s="234"/>
      <c r="Z274" s="193"/>
      <c r="AA274" s="200"/>
      <c r="AF274" s="200"/>
      <c r="AI274" s="200"/>
      <c r="AJ274" s="200"/>
      <c r="AK274" s="109" t="s">
        <v>416</v>
      </c>
    </row>
    <row r="275" spans="1:37" s="108" customFormat="1" ht="12" customHeight="1">
      <c r="A275" s="231"/>
      <c r="B275" s="204"/>
      <c r="C275" s="1141" t="s">
        <v>417</v>
      </c>
      <c r="D275" s="1141"/>
      <c r="E275" s="1141"/>
      <c r="F275" s="1141"/>
      <c r="G275" s="1141"/>
      <c r="H275" s="1141"/>
      <c r="I275" s="1141"/>
      <c r="J275" s="1141"/>
      <c r="K275" s="1141"/>
      <c r="L275" s="236"/>
      <c r="M275" s="233"/>
      <c r="N275" s="234"/>
      <c r="Z275" s="193"/>
      <c r="AA275" s="200"/>
      <c r="AF275" s="200"/>
      <c r="AI275" s="200"/>
      <c r="AJ275" s="200"/>
      <c r="AK275" s="109" t="s">
        <v>417</v>
      </c>
    </row>
    <row r="276" spans="1:37" s="108" customFormat="1" ht="12" customHeight="1">
      <c r="A276" s="231"/>
      <c r="B276" s="204"/>
      <c r="C276" s="1141" t="s">
        <v>488</v>
      </c>
      <c r="D276" s="1141"/>
      <c r="E276" s="1141"/>
      <c r="F276" s="1141"/>
      <c r="G276" s="1141"/>
      <c r="H276" s="1141"/>
      <c r="I276" s="1141"/>
      <c r="J276" s="1141"/>
      <c r="K276" s="1141"/>
      <c r="L276" s="232">
        <v>1375.58</v>
      </c>
      <c r="M276" s="233"/>
      <c r="N276" s="234"/>
      <c r="Z276" s="193"/>
      <c r="AA276" s="200"/>
      <c r="AF276" s="200"/>
      <c r="AI276" s="200"/>
      <c r="AJ276" s="200"/>
      <c r="AK276" s="109" t="s">
        <v>488</v>
      </c>
    </row>
    <row r="277" spans="1:37" s="108" customFormat="1" ht="12" customHeight="1">
      <c r="A277" s="231"/>
      <c r="B277" s="204"/>
      <c r="C277" s="1141" t="s">
        <v>418</v>
      </c>
      <c r="D277" s="1141"/>
      <c r="E277" s="1141"/>
      <c r="F277" s="1141"/>
      <c r="G277" s="1141"/>
      <c r="H277" s="1141"/>
      <c r="I277" s="1141"/>
      <c r="J277" s="1141"/>
      <c r="K277" s="1141"/>
      <c r="L277" s="257">
        <v>22.4</v>
      </c>
      <c r="M277" s="233"/>
      <c r="N277" s="234"/>
      <c r="Z277" s="193"/>
      <c r="AA277" s="200"/>
      <c r="AF277" s="200"/>
      <c r="AI277" s="200"/>
      <c r="AJ277" s="200"/>
      <c r="AK277" s="109" t="s">
        <v>418</v>
      </c>
    </row>
    <row r="278" spans="1:37" s="108" customFormat="1" ht="12" customHeight="1">
      <c r="A278" s="231"/>
      <c r="B278" s="204"/>
      <c r="C278" s="1141" t="s">
        <v>419</v>
      </c>
      <c r="D278" s="1141"/>
      <c r="E278" s="1141"/>
      <c r="F278" s="1141"/>
      <c r="G278" s="1141"/>
      <c r="H278" s="1141"/>
      <c r="I278" s="1141"/>
      <c r="J278" s="1141"/>
      <c r="K278" s="1141"/>
      <c r="L278" s="257">
        <v>2.92</v>
      </c>
      <c r="M278" s="233"/>
      <c r="N278" s="234"/>
      <c r="Z278" s="193"/>
      <c r="AA278" s="200"/>
      <c r="AF278" s="200"/>
      <c r="AI278" s="200"/>
      <c r="AJ278" s="200"/>
      <c r="AK278" s="109" t="s">
        <v>419</v>
      </c>
    </row>
    <row r="279" spans="1:37" s="108" customFormat="1" ht="12" customHeight="1">
      <c r="A279" s="231"/>
      <c r="B279" s="204"/>
      <c r="C279" s="1141" t="s">
        <v>420</v>
      </c>
      <c r="D279" s="1141"/>
      <c r="E279" s="1141"/>
      <c r="F279" s="1141"/>
      <c r="G279" s="1141"/>
      <c r="H279" s="1141"/>
      <c r="I279" s="1141"/>
      <c r="J279" s="1141"/>
      <c r="K279" s="1141"/>
      <c r="L279" s="232">
        <v>2446.63</v>
      </c>
      <c r="M279" s="233"/>
      <c r="N279" s="234"/>
      <c r="Z279" s="193"/>
      <c r="AA279" s="200"/>
      <c r="AF279" s="200"/>
      <c r="AI279" s="200"/>
      <c r="AJ279" s="200"/>
      <c r="AK279" s="109" t="s">
        <v>420</v>
      </c>
    </row>
    <row r="280" spans="1:37" s="108" customFormat="1" ht="12" customHeight="1">
      <c r="A280" s="231"/>
      <c r="B280" s="204"/>
      <c r="C280" s="1141" t="s">
        <v>421</v>
      </c>
      <c r="D280" s="1141"/>
      <c r="E280" s="1141"/>
      <c r="F280" s="1141"/>
      <c r="G280" s="1141"/>
      <c r="H280" s="1141"/>
      <c r="I280" s="1141"/>
      <c r="J280" s="1141"/>
      <c r="K280" s="1141"/>
      <c r="L280" s="257">
        <v>706.05</v>
      </c>
      <c r="M280" s="233"/>
      <c r="N280" s="234"/>
      <c r="Z280" s="193"/>
      <c r="AA280" s="200"/>
      <c r="AF280" s="200"/>
      <c r="AI280" s="200"/>
      <c r="AJ280" s="200"/>
      <c r="AK280" s="109" t="s">
        <v>421</v>
      </c>
    </row>
    <row r="281" spans="1:37" s="108" customFormat="1" ht="12" customHeight="1">
      <c r="A281" s="231"/>
      <c r="B281" s="204"/>
      <c r="C281" s="1141" t="s">
        <v>417</v>
      </c>
      <c r="D281" s="1141"/>
      <c r="E281" s="1141"/>
      <c r="F281" s="1141"/>
      <c r="G281" s="1141"/>
      <c r="H281" s="1141"/>
      <c r="I281" s="1141"/>
      <c r="J281" s="1141"/>
      <c r="K281" s="1141"/>
      <c r="L281" s="236"/>
      <c r="M281" s="233"/>
      <c r="N281" s="234"/>
      <c r="Z281" s="193"/>
      <c r="AA281" s="200"/>
      <c r="AF281" s="200"/>
      <c r="AI281" s="200"/>
      <c r="AJ281" s="200"/>
      <c r="AK281" s="109" t="s">
        <v>417</v>
      </c>
    </row>
    <row r="282" spans="1:37" s="108" customFormat="1" ht="12" customHeight="1">
      <c r="A282" s="231"/>
      <c r="B282" s="204"/>
      <c r="C282" s="1141" t="s">
        <v>492</v>
      </c>
      <c r="D282" s="1141"/>
      <c r="E282" s="1141"/>
      <c r="F282" s="1141"/>
      <c r="G282" s="1141"/>
      <c r="H282" s="1141"/>
      <c r="I282" s="1141"/>
      <c r="J282" s="1141"/>
      <c r="K282" s="1141"/>
      <c r="L282" s="257">
        <v>706.05</v>
      </c>
      <c r="M282" s="233"/>
      <c r="N282" s="234"/>
      <c r="Z282" s="193"/>
      <c r="AA282" s="200"/>
      <c r="AF282" s="200"/>
      <c r="AI282" s="200"/>
      <c r="AJ282" s="200"/>
      <c r="AK282" s="109" t="s">
        <v>492</v>
      </c>
    </row>
    <row r="283" spans="1:37" s="108" customFormat="1" ht="12" customHeight="1">
      <c r="A283" s="231"/>
      <c r="B283" s="204"/>
      <c r="C283" s="1141" t="s">
        <v>910</v>
      </c>
      <c r="D283" s="1141"/>
      <c r="E283" s="1141"/>
      <c r="F283" s="1141"/>
      <c r="G283" s="1141"/>
      <c r="H283" s="1141"/>
      <c r="I283" s="1141"/>
      <c r="J283" s="1141"/>
      <c r="K283" s="1141"/>
      <c r="L283" s="232">
        <v>5085.25</v>
      </c>
      <c r="M283" s="233"/>
      <c r="N283" s="234"/>
      <c r="Z283" s="193"/>
      <c r="AA283" s="200"/>
      <c r="AF283" s="200"/>
      <c r="AI283" s="200"/>
      <c r="AJ283" s="200"/>
      <c r="AK283" s="109" t="s">
        <v>910</v>
      </c>
    </row>
    <row r="284" spans="1:37" s="108" customFormat="1" ht="12" customHeight="1">
      <c r="A284" s="231"/>
      <c r="B284" s="204"/>
      <c r="C284" s="1141" t="s">
        <v>417</v>
      </c>
      <c r="D284" s="1141"/>
      <c r="E284" s="1141"/>
      <c r="F284" s="1141"/>
      <c r="G284" s="1141"/>
      <c r="H284" s="1141"/>
      <c r="I284" s="1141"/>
      <c r="J284" s="1141"/>
      <c r="K284" s="1141"/>
      <c r="L284" s="236"/>
      <c r="M284" s="233"/>
      <c r="N284" s="234"/>
      <c r="Z284" s="193"/>
      <c r="AA284" s="200"/>
      <c r="AF284" s="200"/>
      <c r="AI284" s="200"/>
      <c r="AJ284" s="200"/>
      <c r="AK284" s="109" t="s">
        <v>417</v>
      </c>
    </row>
    <row r="285" spans="1:37" s="108" customFormat="1" ht="12" customHeight="1">
      <c r="A285" s="231"/>
      <c r="B285" s="204"/>
      <c r="C285" s="1141" t="s">
        <v>489</v>
      </c>
      <c r="D285" s="1141"/>
      <c r="E285" s="1141"/>
      <c r="F285" s="1141"/>
      <c r="G285" s="1141"/>
      <c r="H285" s="1141"/>
      <c r="I285" s="1141"/>
      <c r="J285" s="1141"/>
      <c r="K285" s="1141"/>
      <c r="L285" s="232">
        <v>1375.58</v>
      </c>
      <c r="M285" s="233"/>
      <c r="N285" s="234"/>
      <c r="Z285" s="193"/>
      <c r="AA285" s="200"/>
      <c r="AF285" s="200"/>
      <c r="AI285" s="200"/>
      <c r="AJ285" s="200"/>
      <c r="AK285" s="109" t="s">
        <v>489</v>
      </c>
    </row>
    <row r="286" spans="1:37" s="108" customFormat="1" ht="12" customHeight="1">
      <c r="A286" s="231"/>
      <c r="B286" s="204"/>
      <c r="C286" s="1141" t="s">
        <v>490</v>
      </c>
      <c r="D286" s="1141"/>
      <c r="E286" s="1141"/>
      <c r="F286" s="1141"/>
      <c r="G286" s="1141"/>
      <c r="H286" s="1141"/>
      <c r="I286" s="1141"/>
      <c r="J286" s="1141"/>
      <c r="K286" s="1141"/>
      <c r="L286" s="257">
        <v>22.4</v>
      </c>
      <c r="M286" s="233"/>
      <c r="N286" s="234"/>
      <c r="Z286" s="193"/>
      <c r="AA286" s="200"/>
      <c r="AF286" s="200"/>
      <c r="AI286" s="200"/>
      <c r="AJ286" s="200"/>
      <c r="AK286" s="109" t="s">
        <v>490</v>
      </c>
    </row>
    <row r="287" spans="1:37" s="108" customFormat="1" ht="12" customHeight="1">
      <c r="A287" s="231"/>
      <c r="B287" s="204"/>
      <c r="C287" s="1141" t="s">
        <v>491</v>
      </c>
      <c r="D287" s="1141"/>
      <c r="E287" s="1141"/>
      <c r="F287" s="1141"/>
      <c r="G287" s="1141"/>
      <c r="H287" s="1141"/>
      <c r="I287" s="1141"/>
      <c r="J287" s="1141"/>
      <c r="K287" s="1141"/>
      <c r="L287" s="257">
        <v>2.92</v>
      </c>
      <c r="M287" s="233"/>
      <c r="N287" s="234"/>
      <c r="Z287" s="193"/>
      <c r="AA287" s="200"/>
      <c r="AF287" s="200"/>
      <c r="AI287" s="200"/>
      <c r="AJ287" s="200"/>
      <c r="AK287" s="109" t="s">
        <v>491</v>
      </c>
    </row>
    <row r="288" spans="1:37" s="108" customFormat="1" ht="12" customHeight="1">
      <c r="A288" s="231"/>
      <c r="B288" s="204"/>
      <c r="C288" s="1141" t="s">
        <v>492</v>
      </c>
      <c r="D288" s="1141"/>
      <c r="E288" s="1141"/>
      <c r="F288" s="1141"/>
      <c r="G288" s="1141"/>
      <c r="H288" s="1141"/>
      <c r="I288" s="1141"/>
      <c r="J288" s="1141"/>
      <c r="K288" s="1141"/>
      <c r="L288" s="232">
        <v>1740.58</v>
      </c>
      <c r="M288" s="233"/>
      <c r="N288" s="234"/>
      <c r="Z288" s="193"/>
      <c r="AA288" s="200"/>
      <c r="AF288" s="200"/>
      <c r="AI288" s="200"/>
      <c r="AJ288" s="200"/>
      <c r="AK288" s="109" t="s">
        <v>492</v>
      </c>
    </row>
    <row r="289" spans="1:38" s="108" customFormat="1" ht="12" customHeight="1">
      <c r="A289" s="231"/>
      <c r="B289" s="204"/>
      <c r="C289" s="1141" t="s">
        <v>493</v>
      </c>
      <c r="D289" s="1141"/>
      <c r="E289" s="1141"/>
      <c r="F289" s="1141"/>
      <c r="G289" s="1141"/>
      <c r="H289" s="1141"/>
      <c r="I289" s="1141"/>
      <c r="J289" s="1141"/>
      <c r="K289" s="1141"/>
      <c r="L289" s="232">
        <v>1282.5899999999999</v>
      </c>
      <c r="M289" s="233"/>
      <c r="N289" s="234"/>
      <c r="Z289" s="193"/>
      <c r="AA289" s="200"/>
      <c r="AF289" s="200"/>
      <c r="AI289" s="200"/>
      <c r="AJ289" s="200"/>
      <c r="AK289" s="109" t="s">
        <v>493</v>
      </c>
    </row>
    <row r="290" spans="1:38" s="108" customFormat="1" ht="12" customHeight="1">
      <c r="A290" s="231"/>
      <c r="B290" s="204"/>
      <c r="C290" s="1141" t="s">
        <v>494</v>
      </c>
      <c r="D290" s="1141"/>
      <c r="E290" s="1141"/>
      <c r="F290" s="1141"/>
      <c r="G290" s="1141"/>
      <c r="H290" s="1141"/>
      <c r="I290" s="1141"/>
      <c r="J290" s="1141"/>
      <c r="K290" s="1141"/>
      <c r="L290" s="257">
        <v>664.1</v>
      </c>
      <c r="M290" s="233"/>
      <c r="N290" s="234"/>
      <c r="Z290" s="193"/>
      <c r="AA290" s="200"/>
      <c r="AF290" s="200"/>
      <c r="AI290" s="200"/>
      <c r="AJ290" s="200"/>
      <c r="AK290" s="109" t="s">
        <v>494</v>
      </c>
    </row>
    <row r="291" spans="1:38" s="108" customFormat="1" ht="12" customHeight="1">
      <c r="A291" s="231"/>
      <c r="B291" s="204"/>
      <c r="C291" s="1141" t="s">
        <v>1100</v>
      </c>
      <c r="D291" s="1141"/>
      <c r="E291" s="1141"/>
      <c r="F291" s="1141"/>
      <c r="G291" s="1141"/>
      <c r="H291" s="1141"/>
      <c r="I291" s="1141"/>
      <c r="J291" s="1141"/>
      <c r="K291" s="1141"/>
      <c r="L291" s="232">
        <v>5152.0200000000004</v>
      </c>
      <c r="M291" s="233"/>
      <c r="N291" s="234"/>
      <c r="Z291" s="193"/>
      <c r="AA291" s="200"/>
      <c r="AF291" s="200"/>
      <c r="AI291" s="200"/>
      <c r="AJ291" s="200"/>
      <c r="AK291" s="109" t="s">
        <v>1100</v>
      </c>
    </row>
    <row r="292" spans="1:38" s="108" customFormat="1" ht="12" customHeight="1">
      <c r="A292" s="231"/>
      <c r="B292" s="204"/>
      <c r="C292" s="1141" t="s">
        <v>1102</v>
      </c>
      <c r="D292" s="1141"/>
      <c r="E292" s="1141"/>
      <c r="F292" s="1141"/>
      <c r="G292" s="1141"/>
      <c r="H292" s="1141"/>
      <c r="I292" s="1141"/>
      <c r="J292" s="1141"/>
      <c r="K292" s="1141"/>
      <c r="L292" s="232">
        <v>5152.0200000000004</v>
      </c>
      <c r="M292" s="233"/>
      <c r="N292" s="234"/>
      <c r="Z292" s="193"/>
      <c r="AA292" s="200"/>
      <c r="AF292" s="200"/>
      <c r="AI292" s="200"/>
      <c r="AJ292" s="200"/>
      <c r="AK292" s="109" t="s">
        <v>1102</v>
      </c>
    </row>
    <row r="293" spans="1:38" s="108" customFormat="1" ht="12" customHeight="1">
      <c r="A293" s="231"/>
      <c r="B293" s="204"/>
      <c r="C293" s="1141" t="s">
        <v>431</v>
      </c>
      <c r="D293" s="1141"/>
      <c r="E293" s="1141"/>
      <c r="F293" s="1141"/>
      <c r="G293" s="1141"/>
      <c r="H293" s="1141"/>
      <c r="I293" s="1141"/>
      <c r="J293" s="1141"/>
      <c r="K293" s="1141"/>
      <c r="L293" s="232">
        <v>1378.5</v>
      </c>
      <c r="M293" s="233"/>
      <c r="N293" s="234"/>
      <c r="Z293" s="193"/>
      <c r="AA293" s="200"/>
      <c r="AF293" s="200"/>
      <c r="AI293" s="200"/>
      <c r="AJ293" s="200"/>
      <c r="AK293" s="109" t="s">
        <v>431</v>
      </c>
    </row>
    <row r="294" spans="1:38" s="108" customFormat="1" ht="12" customHeight="1">
      <c r="A294" s="231"/>
      <c r="B294" s="204"/>
      <c r="C294" s="1141" t="s">
        <v>432</v>
      </c>
      <c r="D294" s="1141"/>
      <c r="E294" s="1141"/>
      <c r="F294" s="1141"/>
      <c r="G294" s="1141"/>
      <c r="H294" s="1141"/>
      <c r="I294" s="1141"/>
      <c r="J294" s="1141"/>
      <c r="K294" s="1141"/>
      <c r="L294" s="232">
        <v>1282.5899999999999</v>
      </c>
      <c r="M294" s="233"/>
      <c r="N294" s="234"/>
      <c r="Z294" s="193"/>
      <c r="AA294" s="200"/>
      <c r="AF294" s="200"/>
      <c r="AI294" s="200"/>
      <c r="AJ294" s="200"/>
      <c r="AK294" s="109" t="s">
        <v>432</v>
      </c>
    </row>
    <row r="295" spans="1:38" s="108" customFormat="1" ht="12" customHeight="1">
      <c r="A295" s="231"/>
      <c r="B295" s="204"/>
      <c r="C295" s="1141" t="s">
        <v>433</v>
      </c>
      <c r="D295" s="1141"/>
      <c r="E295" s="1141"/>
      <c r="F295" s="1141"/>
      <c r="G295" s="1141"/>
      <c r="H295" s="1141"/>
      <c r="I295" s="1141"/>
      <c r="J295" s="1141"/>
      <c r="K295" s="1141"/>
      <c r="L295" s="257">
        <v>664.1</v>
      </c>
      <c r="M295" s="233"/>
      <c r="N295" s="234"/>
      <c r="Z295" s="193"/>
      <c r="AA295" s="200"/>
      <c r="AF295" s="200"/>
      <c r="AI295" s="200"/>
      <c r="AJ295" s="200"/>
      <c r="AK295" s="109" t="s">
        <v>433</v>
      </c>
    </row>
    <row r="296" spans="1:38" s="108" customFormat="1" ht="12" customHeight="1">
      <c r="A296" s="231"/>
      <c r="B296" s="226"/>
      <c r="C296" s="1142" t="s">
        <v>2808</v>
      </c>
      <c r="D296" s="1142"/>
      <c r="E296" s="1142"/>
      <c r="F296" s="1142"/>
      <c r="G296" s="1142"/>
      <c r="H296" s="1142"/>
      <c r="I296" s="1142"/>
      <c r="J296" s="1142"/>
      <c r="K296" s="1142"/>
      <c r="L296" s="239">
        <v>10943.32</v>
      </c>
      <c r="M296" s="240"/>
      <c r="N296" s="253"/>
      <c r="Z296" s="193"/>
      <c r="AA296" s="200"/>
      <c r="AF296" s="200"/>
      <c r="AI296" s="200"/>
      <c r="AJ296" s="200"/>
      <c r="AL296" s="200" t="s">
        <v>2808</v>
      </c>
    </row>
    <row r="297" spans="1:38" s="108" customFormat="1" ht="12" customHeight="1">
      <c r="A297" s="231"/>
      <c r="B297" s="204"/>
      <c r="C297" s="1141" t="s">
        <v>417</v>
      </c>
      <c r="D297" s="1141"/>
      <c r="E297" s="1141"/>
      <c r="F297" s="1141"/>
      <c r="G297" s="1141"/>
      <c r="H297" s="1141"/>
      <c r="I297" s="1141"/>
      <c r="J297" s="1141"/>
      <c r="K297" s="1141"/>
      <c r="L297" s="236"/>
      <c r="M297" s="233"/>
      <c r="N297" s="234"/>
      <c r="Z297" s="193"/>
      <c r="AA297" s="200"/>
      <c r="AF297" s="200"/>
      <c r="AI297" s="200"/>
      <c r="AJ297" s="200"/>
      <c r="AK297" s="109" t="s">
        <v>417</v>
      </c>
      <c r="AL297" s="200"/>
    </row>
    <row r="298" spans="1:38" s="108" customFormat="1" ht="12" customHeight="1">
      <c r="A298" s="231"/>
      <c r="B298" s="204"/>
      <c r="C298" s="1141" t="s">
        <v>1204</v>
      </c>
      <c r="D298" s="1141"/>
      <c r="E298" s="1141"/>
      <c r="F298" s="1141"/>
      <c r="G298" s="1141"/>
      <c r="H298" s="1141"/>
      <c r="I298" s="1141"/>
      <c r="J298" s="1141"/>
      <c r="K298" s="1141"/>
      <c r="L298" s="257">
        <v>533.58000000000004</v>
      </c>
      <c r="M298" s="233"/>
      <c r="N298" s="234"/>
      <c r="Z298" s="193"/>
      <c r="AA298" s="200"/>
      <c r="AF298" s="200"/>
      <c r="AI298" s="200"/>
      <c r="AJ298" s="200"/>
      <c r="AK298" s="109" t="s">
        <v>1204</v>
      </c>
      <c r="AL298" s="200"/>
    </row>
    <row r="299" spans="1:38" s="108" customFormat="1" ht="24" customHeight="1">
      <c r="A299" s="1089" t="s">
        <v>1310</v>
      </c>
      <c r="B299" s="1090"/>
      <c r="C299" s="1090"/>
      <c r="D299" s="1090"/>
      <c r="E299" s="1090"/>
      <c r="F299" s="1090"/>
      <c r="G299" s="1090"/>
      <c r="H299" s="1090"/>
      <c r="I299" s="1090"/>
      <c r="J299" s="1090"/>
      <c r="K299" s="1090"/>
      <c r="L299" s="1090"/>
      <c r="M299" s="1090"/>
      <c r="N299" s="1095"/>
      <c r="Z299" s="193" t="s">
        <v>1310</v>
      </c>
      <c r="AA299" s="200"/>
      <c r="AF299" s="200"/>
      <c r="AI299" s="200"/>
      <c r="AJ299" s="200"/>
      <c r="AL299" s="200"/>
    </row>
    <row r="300" spans="1:38" s="108" customFormat="1" ht="12" customHeight="1">
      <c r="A300" s="1147" t="s">
        <v>743</v>
      </c>
      <c r="B300" s="1148"/>
      <c r="C300" s="1148"/>
      <c r="D300" s="1148"/>
      <c r="E300" s="1148"/>
      <c r="F300" s="1148"/>
      <c r="G300" s="1148"/>
      <c r="H300" s="1148"/>
      <c r="I300" s="1148"/>
      <c r="J300" s="1148"/>
      <c r="K300" s="1148"/>
      <c r="L300" s="1148"/>
      <c r="M300" s="1148"/>
      <c r="N300" s="1149"/>
      <c r="Z300" s="193"/>
      <c r="AA300" s="200"/>
      <c r="AF300" s="200"/>
      <c r="AI300" s="200" t="s">
        <v>743</v>
      </c>
      <c r="AJ300" s="200"/>
      <c r="AL300" s="200"/>
    </row>
    <row r="301" spans="1:38" s="108" customFormat="1" ht="33.75" customHeight="1">
      <c r="A301" s="194" t="s">
        <v>571</v>
      </c>
      <c r="B301" s="195" t="s">
        <v>745</v>
      </c>
      <c r="C301" s="1145" t="s">
        <v>746</v>
      </c>
      <c r="D301" s="1145"/>
      <c r="E301" s="1145"/>
      <c r="F301" s="196" t="s">
        <v>414</v>
      </c>
      <c r="G301" s="196"/>
      <c r="H301" s="196"/>
      <c r="I301" s="223">
        <v>2.5000000000000001E-2</v>
      </c>
      <c r="J301" s="218">
        <v>64.680000000000007</v>
      </c>
      <c r="K301" s="196"/>
      <c r="L301" s="218">
        <v>1.62</v>
      </c>
      <c r="M301" s="196"/>
      <c r="N301" s="199"/>
      <c r="Z301" s="193"/>
      <c r="AA301" s="200" t="s">
        <v>746</v>
      </c>
      <c r="AF301" s="200"/>
      <c r="AI301" s="200"/>
      <c r="AJ301" s="200"/>
      <c r="AL301" s="200"/>
    </row>
    <row r="302" spans="1:38" s="108" customFormat="1" ht="12" customHeight="1">
      <c r="A302" s="216"/>
      <c r="B302" s="217"/>
      <c r="C302" s="1141" t="s">
        <v>747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  <c r="Z302" s="193"/>
      <c r="AA302" s="200"/>
      <c r="AF302" s="200"/>
      <c r="AG302" s="109" t="s">
        <v>747</v>
      </c>
      <c r="AI302" s="200"/>
      <c r="AJ302" s="200"/>
      <c r="AL302" s="200"/>
    </row>
    <row r="303" spans="1:38" s="108" customFormat="1" ht="12" customHeight="1">
      <c r="A303" s="216"/>
      <c r="B303" s="217"/>
      <c r="C303" s="1145" t="s">
        <v>398</v>
      </c>
      <c r="D303" s="1145"/>
      <c r="E303" s="1145"/>
      <c r="F303" s="196"/>
      <c r="G303" s="196"/>
      <c r="H303" s="196"/>
      <c r="I303" s="196"/>
      <c r="J303" s="198"/>
      <c r="K303" s="196"/>
      <c r="L303" s="218">
        <v>1.62</v>
      </c>
      <c r="M303" s="212"/>
      <c r="N303" s="199"/>
      <c r="Z303" s="193"/>
      <c r="AA303" s="200"/>
      <c r="AF303" s="200" t="s">
        <v>398</v>
      </c>
      <c r="AI303" s="200"/>
      <c r="AJ303" s="200"/>
      <c r="AL303" s="200"/>
    </row>
    <row r="304" spans="1:38" s="108" customFormat="1" ht="33.75" customHeight="1">
      <c r="A304" s="194" t="s">
        <v>572</v>
      </c>
      <c r="B304" s="195" t="s">
        <v>750</v>
      </c>
      <c r="C304" s="1145" t="s">
        <v>751</v>
      </c>
      <c r="D304" s="1145"/>
      <c r="E304" s="1145"/>
      <c r="F304" s="196" t="s">
        <v>414</v>
      </c>
      <c r="G304" s="196"/>
      <c r="H304" s="196"/>
      <c r="I304" s="223">
        <v>2.7E-2</v>
      </c>
      <c r="J304" s="218">
        <v>76.09</v>
      </c>
      <c r="K304" s="196"/>
      <c r="L304" s="218">
        <v>2.0499999999999998</v>
      </c>
      <c r="M304" s="196"/>
      <c r="N304" s="199"/>
      <c r="Z304" s="193"/>
      <c r="AA304" s="200" t="s">
        <v>751</v>
      </c>
      <c r="AF304" s="200"/>
      <c r="AI304" s="200"/>
      <c r="AJ304" s="200"/>
      <c r="AL304" s="200"/>
    </row>
    <row r="305" spans="1:38" s="108" customFormat="1" ht="12" customHeight="1">
      <c r="A305" s="216"/>
      <c r="B305" s="217"/>
      <c r="C305" s="1141" t="s">
        <v>747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F305" s="200"/>
      <c r="AG305" s="109" t="s">
        <v>747</v>
      </c>
      <c r="AI305" s="200"/>
      <c r="AJ305" s="200"/>
      <c r="AL305" s="200"/>
    </row>
    <row r="306" spans="1:38" s="108" customFormat="1" ht="12" customHeight="1">
      <c r="A306" s="201"/>
      <c r="B306" s="202"/>
      <c r="C306" s="1141" t="s">
        <v>3316</v>
      </c>
      <c r="D306" s="1141"/>
      <c r="E306" s="1141"/>
      <c r="F306" s="1141"/>
      <c r="G306" s="1141"/>
      <c r="H306" s="1141"/>
      <c r="I306" s="1141"/>
      <c r="J306" s="1141"/>
      <c r="K306" s="1141"/>
      <c r="L306" s="1141"/>
      <c r="M306" s="1141"/>
      <c r="N306" s="1146"/>
      <c r="Z306" s="193"/>
      <c r="AA306" s="200"/>
      <c r="AF306" s="200"/>
      <c r="AH306" s="109" t="s">
        <v>3316</v>
      </c>
      <c r="AI306" s="200"/>
      <c r="AJ306" s="200"/>
      <c r="AL306" s="200"/>
    </row>
    <row r="307" spans="1:38" s="108" customFormat="1" ht="12" customHeight="1">
      <c r="A307" s="216"/>
      <c r="B307" s="217"/>
      <c r="C307" s="1145" t="s">
        <v>398</v>
      </c>
      <c r="D307" s="1145"/>
      <c r="E307" s="1145"/>
      <c r="F307" s="196"/>
      <c r="G307" s="196"/>
      <c r="H307" s="196"/>
      <c r="I307" s="196"/>
      <c r="J307" s="198"/>
      <c r="K307" s="196"/>
      <c r="L307" s="218">
        <v>2.0499999999999998</v>
      </c>
      <c r="M307" s="212"/>
      <c r="N307" s="199"/>
      <c r="Z307" s="193"/>
      <c r="AA307" s="200"/>
      <c r="AF307" s="200" t="s">
        <v>398</v>
      </c>
      <c r="AI307" s="200"/>
      <c r="AJ307" s="200"/>
      <c r="AL307" s="200"/>
    </row>
    <row r="308" spans="1:38" s="108" customFormat="1" ht="33.75" customHeight="1">
      <c r="A308" s="194" t="s">
        <v>580</v>
      </c>
      <c r="B308" s="195" t="s">
        <v>753</v>
      </c>
      <c r="C308" s="1145" t="s">
        <v>754</v>
      </c>
      <c r="D308" s="1145"/>
      <c r="E308" s="1145"/>
      <c r="F308" s="196" t="s">
        <v>414</v>
      </c>
      <c r="G308" s="196"/>
      <c r="H308" s="196"/>
      <c r="I308" s="223">
        <v>1.4E-2</v>
      </c>
      <c r="J308" s="218">
        <v>106.91</v>
      </c>
      <c r="K308" s="196"/>
      <c r="L308" s="218">
        <v>1.5</v>
      </c>
      <c r="M308" s="196"/>
      <c r="N308" s="199"/>
      <c r="Z308" s="193"/>
      <c r="AA308" s="200" t="s">
        <v>754</v>
      </c>
      <c r="AF308" s="200"/>
      <c r="AI308" s="200"/>
      <c r="AJ308" s="200"/>
      <c r="AL308" s="200"/>
    </row>
    <row r="309" spans="1:38" s="108" customFormat="1" ht="12" customHeight="1">
      <c r="A309" s="216"/>
      <c r="B309" s="217"/>
      <c r="C309" s="1141" t="s">
        <v>747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  <c r="Z309" s="193"/>
      <c r="AA309" s="200"/>
      <c r="AF309" s="200"/>
      <c r="AG309" s="109" t="s">
        <v>747</v>
      </c>
      <c r="AI309" s="200"/>
      <c r="AJ309" s="200"/>
      <c r="AL309" s="200"/>
    </row>
    <row r="310" spans="1:38" s="108" customFormat="1" ht="12" customHeight="1">
      <c r="A310" s="201"/>
      <c r="B310" s="202"/>
      <c r="C310" s="1141" t="s">
        <v>3317</v>
      </c>
      <c r="D310" s="1141"/>
      <c r="E310" s="1141"/>
      <c r="F310" s="1141"/>
      <c r="G310" s="1141"/>
      <c r="H310" s="1141"/>
      <c r="I310" s="1141"/>
      <c r="J310" s="1141"/>
      <c r="K310" s="1141"/>
      <c r="L310" s="1141"/>
      <c r="M310" s="1141"/>
      <c r="N310" s="1146"/>
      <c r="Z310" s="193"/>
      <c r="AA310" s="200"/>
      <c r="AF310" s="200"/>
      <c r="AH310" s="109" t="s">
        <v>3317</v>
      </c>
      <c r="AI310" s="200"/>
      <c r="AJ310" s="200"/>
      <c r="AL310" s="200"/>
    </row>
    <row r="311" spans="1:38" s="108" customFormat="1" ht="12" customHeight="1">
      <c r="A311" s="216"/>
      <c r="B311" s="217"/>
      <c r="C311" s="1145" t="s">
        <v>398</v>
      </c>
      <c r="D311" s="1145"/>
      <c r="E311" s="1145"/>
      <c r="F311" s="196"/>
      <c r="G311" s="196"/>
      <c r="H311" s="196"/>
      <c r="I311" s="196"/>
      <c r="J311" s="198"/>
      <c r="K311" s="196"/>
      <c r="L311" s="218">
        <v>1.5</v>
      </c>
      <c r="M311" s="212"/>
      <c r="N311" s="199"/>
      <c r="Z311" s="193"/>
      <c r="AA311" s="200"/>
      <c r="AF311" s="200" t="s">
        <v>398</v>
      </c>
      <c r="AI311" s="200"/>
      <c r="AJ311" s="200"/>
      <c r="AL311" s="200"/>
    </row>
    <row r="312" spans="1:38" s="108" customFormat="1" ht="1.5" customHeight="1">
      <c r="A312" s="224"/>
      <c r="B312" s="217"/>
      <c r="C312" s="217"/>
      <c r="D312" s="217"/>
      <c r="E312" s="217"/>
      <c r="F312" s="225"/>
      <c r="G312" s="225"/>
      <c r="H312" s="225"/>
      <c r="I312" s="225"/>
      <c r="J312" s="226"/>
      <c r="K312" s="225"/>
      <c r="L312" s="226"/>
      <c r="M312" s="207"/>
      <c r="N312" s="226"/>
      <c r="Z312" s="193"/>
      <c r="AA312" s="200"/>
      <c r="AF312" s="200"/>
      <c r="AI312" s="200"/>
      <c r="AJ312" s="200"/>
      <c r="AL312" s="200"/>
    </row>
    <row r="313" spans="1:38" s="108" customFormat="1" ht="22.5" customHeight="1">
      <c r="A313" s="227"/>
      <c r="B313" s="198"/>
      <c r="C313" s="1145" t="s">
        <v>1311</v>
      </c>
      <c r="D313" s="1145"/>
      <c r="E313" s="1145"/>
      <c r="F313" s="1145"/>
      <c r="G313" s="1145"/>
      <c r="H313" s="1145"/>
      <c r="I313" s="1145"/>
      <c r="J313" s="1145"/>
      <c r="K313" s="1145"/>
      <c r="L313" s="228"/>
      <c r="M313" s="229"/>
      <c r="N313" s="230"/>
      <c r="Z313" s="193"/>
      <c r="AA313" s="200"/>
      <c r="AF313" s="200"/>
      <c r="AI313" s="200"/>
      <c r="AJ313" s="200" t="s">
        <v>1311</v>
      </c>
      <c r="AL313" s="200"/>
    </row>
    <row r="314" spans="1:38" s="108" customFormat="1" ht="12" customHeight="1">
      <c r="A314" s="231"/>
      <c r="B314" s="204"/>
      <c r="C314" s="1141" t="s">
        <v>416</v>
      </c>
      <c r="D314" s="1141"/>
      <c r="E314" s="1141"/>
      <c r="F314" s="1141"/>
      <c r="G314" s="1141"/>
      <c r="H314" s="1141"/>
      <c r="I314" s="1141"/>
      <c r="J314" s="1141"/>
      <c r="K314" s="1141"/>
      <c r="L314" s="257">
        <v>5.17</v>
      </c>
      <c r="M314" s="233"/>
      <c r="N314" s="234"/>
      <c r="Z314" s="193"/>
      <c r="AA314" s="200"/>
      <c r="AF314" s="200"/>
      <c r="AI314" s="200"/>
      <c r="AJ314" s="200"/>
      <c r="AK314" s="109" t="s">
        <v>416</v>
      </c>
      <c r="AL314" s="200"/>
    </row>
    <row r="315" spans="1:38" s="108" customFormat="1" ht="12" customHeight="1">
      <c r="A315" s="231"/>
      <c r="B315" s="204"/>
      <c r="C315" s="1141" t="s">
        <v>417</v>
      </c>
      <c r="D315" s="1141"/>
      <c r="E315" s="1141"/>
      <c r="F315" s="1141"/>
      <c r="G315" s="1141"/>
      <c r="H315" s="1141"/>
      <c r="I315" s="1141"/>
      <c r="J315" s="1141"/>
      <c r="K315" s="1141"/>
      <c r="L315" s="236"/>
      <c r="M315" s="233"/>
      <c r="N315" s="234"/>
      <c r="Z315" s="193"/>
      <c r="AA315" s="200"/>
      <c r="AF315" s="200"/>
      <c r="AI315" s="200"/>
      <c r="AJ315" s="200"/>
      <c r="AK315" s="109" t="s">
        <v>417</v>
      </c>
      <c r="AL315" s="200"/>
    </row>
    <row r="316" spans="1:38" s="108" customFormat="1" ht="12" customHeight="1">
      <c r="A316" s="231"/>
      <c r="B316" s="204"/>
      <c r="C316" s="1141" t="s">
        <v>420</v>
      </c>
      <c r="D316" s="1141"/>
      <c r="E316" s="1141"/>
      <c r="F316" s="1141"/>
      <c r="G316" s="1141"/>
      <c r="H316" s="1141"/>
      <c r="I316" s="1141"/>
      <c r="J316" s="1141"/>
      <c r="K316" s="1141"/>
      <c r="L316" s="257">
        <v>5.17</v>
      </c>
      <c r="M316" s="233"/>
      <c r="N316" s="234"/>
      <c r="Z316" s="193"/>
      <c r="AA316" s="200"/>
      <c r="AF316" s="200"/>
      <c r="AI316" s="200"/>
      <c r="AJ316" s="200"/>
      <c r="AK316" s="109" t="s">
        <v>420</v>
      </c>
      <c r="AL316" s="200"/>
    </row>
    <row r="317" spans="1:38" s="108" customFormat="1" ht="12" customHeight="1">
      <c r="A317" s="231"/>
      <c r="B317" s="204"/>
      <c r="C317" s="1141" t="s">
        <v>421</v>
      </c>
      <c r="D317" s="1141"/>
      <c r="E317" s="1141"/>
      <c r="F317" s="1141"/>
      <c r="G317" s="1141"/>
      <c r="H317" s="1141"/>
      <c r="I317" s="1141"/>
      <c r="J317" s="1141"/>
      <c r="K317" s="1141"/>
      <c r="L317" s="257">
        <v>5.17</v>
      </c>
      <c r="M317" s="233"/>
      <c r="N317" s="234"/>
      <c r="Z317" s="193"/>
      <c r="AA317" s="200"/>
      <c r="AF317" s="200"/>
      <c r="AI317" s="200"/>
      <c r="AJ317" s="200"/>
      <c r="AK317" s="109" t="s">
        <v>421</v>
      </c>
      <c r="AL317" s="200"/>
    </row>
    <row r="318" spans="1:38" s="108" customFormat="1" ht="12" customHeight="1">
      <c r="A318" s="231"/>
      <c r="B318" s="204"/>
      <c r="C318" s="1141" t="s">
        <v>417</v>
      </c>
      <c r="D318" s="1141"/>
      <c r="E318" s="1141"/>
      <c r="F318" s="1141"/>
      <c r="G318" s="1141"/>
      <c r="H318" s="1141"/>
      <c r="I318" s="1141"/>
      <c r="J318" s="1141"/>
      <c r="K318" s="1141"/>
      <c r="L318" s="236"/>
      <c r="M318" s="233"/>
      <c r="N318" s="234"/>
      <c r="Z318" s="193"/>
      <c r="AA318" s="200"/>
      <c r="AF318" s="200"/>
      <c r="AI318" s="200"/>
      <c r="AJ318" s="200"/>
      <c r="AK318" s="109" t="s">
        <v>417</v>
      </c>
      <c r="AL318" s="200"/>
    </row>
    <row r="319" spans="1:38" s="108" customFormat="1" ht="12" customHeight="1">
      <c r="A319" s="231"/>
      <c r="B319" s="204"/>
      <c r="C319" s="1141" t="s">
        <v>492</v>
      </c>
      <c r="D319" s="1141"/>
      <c r="E319" s="1141"/>
      <c r="F319" s="1141"/>
      <c r="G319" s="1141"/>
      <c r="H319" s="1141"/>
      <c r="I319" s="1141"/>
      <c r="J319" s="1141"/>
      <c r="K319" s="1141"/>
      <c r="L319" s="257">
        <v>5.17</v>
      </c>
      <c r="M319" s="233"/>
      <c r="N319" s="234"/>
      <c r="Z319" s="193"/>
      <c r="AA319" s="200"/>
      <c r="AF319" s="200"/>
      <c r="AI319" s="200"/>
      <c r="AJ319" s="200"/>
      <c r="AK319" s="109" t="s">
        <v>492</v>
      </c>
      <c r="AL319" s="200"/>
    </row>
    <row r="320" spans="1:38" s="108" customFormat="1" ht="22.5" customHeight="1">
      <c r="A320" s="231"/>
      <c r="B320" s="226"/>
      <c r="C320" s="1142" t="s">
        <v>1312</v>
      </c>
      <c r="D320" s="1142"/>
      <c r="E320" s="1142"/>
      <c r="F320" s="1142"/>
      <c r="G320" s="1142"/>
      <c r="H320" s="1142"/>
      <c r="I320" s="1142"/>
      <c r="J320" s="1142"/>
      <c r="K320" s="1142"/>
      <c r="L320" s="258">
        <v>5.17</v>
      </c>
      <c r="M320" s="240"/>
      <c r="N320" s="253"/>
      <c r="Z320" s="193"/>
      <c r="AA320" s="200"/>
      <c r="AF320" s="200"/>
      <c r="AI320" s="200"/>
      <c r="AJ320" s="200"/>
      <c r="AL320" s="200" t="s">
        <v>1312</v>
      </c>
    </row>
    <row r="321" spans="1:40" s="108" customFormat="1" ht="2.25" customHeight="1"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</row>
    <row r="322" spans="1:40" s="108" customFormat="1" ht="11.25" customHeight="1">
      <c r="A322" s="227"/>
      <c r="B322" s="198"/>
      <c r="C322" s="1145" t="s">
        <v>415</v>
      </c>
      <c r="D322" s="1145"/>
      <c r="E322" s="1145"/>
      <c r="F322" s="1145"/>
      <c r="G322" s="1145"/>
      <c r="H322" s="1145"/>
      <c r="I322" s="1145"/>
      <c r="J322" s="1145"/>
      <c r="K322" s="1145"/>
      <c r="L322" s="228"/>
      <c r="M322" s="229"/>
      <c r="N322" s="230"/>
      <c r="AM322" s="200" t="s">
        <v>415</v>
      </c>
    </row>
    <row r="323" spans="1:40" s="108" customFormat="1" ht="16.5" customHeight="1">
      <c r="A323" s="231"/>
      <c r="B323" s="204"/>
      <c r="C323" s="1141" t="s">
        <v>416</v>
      </c>
      <c r="D323" s="1141"/>
      <c r="E323" s="1141"/>
      <c r="F323" s="1141"/>
      <c r="G323" s="1141"/>
      <c r="H323" s="1141"/>
      <c r="I323" s="1141"/>
      <c r="J323" s="1141"/>
      <c r="K323" s="1141"/>
      <c r="L323" s="232">
        <v>3849.78</v>
      </c>
      <c r="M323" s="233"/>
      <c r="N323" s="234"/>
      <c r="O323" s="235"/>
      <c r="P323" s="235"/>
      <c r="Q323" s="235"/>
      <c r="AM323" s="200"/>
      <c r="AN323" s="109" t="s">
        <v>416</v>
      </c>
    </row>
    <row r="324" spans="1:40" s="108" customFormat="1" ht="16.5" customHeight="1">
      <c r="A324" s="231"/>
      <c r="B324" s="204"/>
      <c r="C324" s="1141" t="s">
        <v>417</v>
      </c>
      <c r="D324" s="1141"/>
      <c r="E324" s="1141"/>
      <c r="F324" s="1141"/>
      <c r="G324" s="1141"/>
      <c r="H324" s="1141"/>
      <c r="I324" s="1141"/>
      <c r="J324" s="1141"/>
      <c r="K324" s="1141"/>
      <c r="L324" s="236"/>
      <c r="M324" s="233"/>
      <c r="N324" s="234"/>
      <c r="O324" s="235"/>
      <c r="P324" s="235"/>
      <c r="Q324" s="235"/>
      <c r="AM324" s="200"/>
      <c r="AN324" s="109" t="s">
        <v>417</v>
      </c>
    </row>
    <row r="325" spans="1:40" s="108" customFormat="1" ht="16.5" customHeight="1">
      <c r="A325" s="231"/>
      <c r="B325" s="204"/>
      <c r="C325" s="1141" t="s">
        <v>488</v>
      </c>
      <c r="D325" s="1141"/>
      <c r="E325" s="1141"/>
      <c r="F325" s="1141"/>
      <c r="G325" s="1141"/>
      <c r="H325" s="1141"/>
      <c r="I325" s="1141"/>
      <c r="J325" s="1141"/>
      <c r="K325" s="1141"/>
      <c r="L325" s="232">
        <v>1375.58</v>
      </c>
      <c r="M325" s="233"/>
      <c r="N325" s="234"/>
      <c r="O325" s="235"/>
      <c r="P325" s="235"/>
      <c r="Q325" s="235"/>
      <c r="AM325" s="200"/>
      <c r="AN325" s="109" t="s">
        <v>488</v>
      </c>
    </row>
    <row r="326" spans="1:40" s="108" customFormat="1" ht="16.5" customHeight="1">
      <c r="A326" s="231"/>
      <c r="B326" s="204"/>
      <c r="C326" s="1141" t="s">
        <v>418</v>
      </c>
      <c r="D326" s="1141"/>
      <c r="E326" s="1141"/>
      <c r="F326" s="1141"/>
      <c r="G326" s="1141"/>
      <c r="H326" s="1141"/>
      <c r="I326" s="1141"/>
      <c r="J326" s="1141"/>
      <c r="K326" s="1141"/>
      <c r="L326" s="257">
        <v>22.4</v>
      </c>
      <c r="M326" s="233"/>
      <c r="N326" s="234"/>
      <c r="O326" s="235"/>
      <c r="P326" s="235"/>
      <c r="Q326" s="235"/>
      <c r="AM326" s="200"/>
      <c r="AN326" s="109" t="s">
        <v>418</v>
      </c>
    </row>
    <row r="327" spans="1:40" s="108" customFormat="1" ht="16.5" customHeight="1">
      <c r="A327" s="231"/>
      <c r="B327" s="204"/>
      <c r="C327" s="1141" t="s">
        <v>419</v>
      </c>
      <c r="D327" s="1141"/>
      <c r="E327" s="1141"/>
      <c r="F327" s="1141"/>
      <c r="G327" s="1141"/>
      <c r="H327" s="1141"/>
      <c r="I327" s="1141"/>
      <c r="J327" s="1141"/>
      <c r="K327" s="1141"/>
      <c r="L327" s="257">
        <v>2.92</v>
      </c>
      <c r="M327" s="233"/>
      <c r="N327" s="234"/>
      <c r="O327" s="235"/>
      <c r="P327" s="235"/>
      <c r="Q327" s="235"/>
      <c r="AM327" s="200"/>
      <c r="AN327" s="109" t="s">
        <v>419</v>
      </c>
    </row>
    <row r="328" spans="1:40" s="108" customFormat="1" ht="16.5" customHeight="1">
      <c r="A328" s="231"/>
      <c r="B328" s="204"/>
      <c r="C328" s="1141" t="s">
        <v>420</v>
      </c>
      <c r="D328" s="1141"/>
      <c r="E328" s="1141"/>
      <c r="F328" s="1141"/>
      <c r="G328" s="1141"/>
      <c r="H328" s="1141"/>
      <c r="I328" s="1141"/>
      <c r="J328" s="1141"/>
      <c r="K328" s="1141"/>
      <c r="L328" s="232">
        <v>2451.8000000000002</v>
      </c>
      <c r="M328" s="233"/>
      <c r="N328" s="234"/>
      <c r="O328" s="235"/>
      <c r="P328" s="235"/>
      <c r="Q328" s="235"/>
      <c r="AM328" s="200"/>
      <c r="AN328" s="109" t="s">
        <v>420</v>
      </c>
    </row>
    <row r="329" spans="1:40" s="108" customFormat="1" ht="45">
      <c r="A329" s="231"/>
      <c r="B329" s="204" t="s">
        <v>422</v>
      </c>
      <c r="C329" s="1141" t="s">
        <v>421</v>
      </c>
      <c r="D329" s="1141"/>
      <c r="E329" s="1141"/>
      <c r="F329" s="1141"/>
      <c r="G329" s="1141"/>
      <c r="H329" s="1141"/>
      <c r="I329" s="1141"/>
      <c r="J329" s="1141"/>
      <c r="K329" s="1141"/>
      <c r="L329" s="257">
        <v>711.22</v>
      </c>
      <c r="M329" s="238">
        <v>9.3800000000000008</v>
      </c>
      <c r="N329" s="237">
        <v>6671</v>
      </c>
      <c r="O329" s="235"/>
      <c r="P329" s="235"/>
      <c r="Q329" s="235"/>
      <c r="AM329" s="200"/>
      <c r="AN329" s="109" t="s">
        <v>421</v>
      </c>
    </row>
    <row r="330" spans="1:40" s="108" customFormat="1" ht="16.5" customHeight="1">
      <c r="A330" s="231"/>
      <c r="B330" s="204"/>
      <c r="C330" s="1141" t="s">
        <v>417</v>
      </c>
      <c r="D330" s="1141"/>
      <c r="E330" s="1141"/>
      <c r="F330" s="1141"/>
      <c r="G330" s="1141"/>
      <c r="H330" s="1141"/>
      <c r="I330" s="1141"/>
      <c r="J330" s="1141"/>
      <c r="K330" s="1141"/>
      <c r="L330" s="236"/>
      <c r="M330" s="233"/>
      <c r="N330" s="234"/>
      <c r="O330" s="235"/>
      <c r="P330" s="235"/>
      <c r="Q330" s="235"/>
      <c r="AM330" s="200"/>
      <c r="AN330" s="109" t="s">
        <v>417</v>
      </c>
    </row>
    <row r="331" spans="1:40" s="108" customFormat="1" ht="16.5" customHeight="1">
      <c r="A331" s="231"/>
      <c r="B331" s="204"/>
      <c r="C331" s="1141" t="s">
        <v>492</v>
      </c>
      <c r="D331" s="1141"/>
      <c r="E331" s="1141"/>
      <c r="F331" s="1141"/>
      <c r="G331" s="1141"/>
      <c r="H331" s="1141"/>
      <c r="I331" s="1141"/>
      <c r="J331" s="1141"/>
      <c r="K331" s="1141"/>
      <c r="L331" s="257">
        <v>711.22</v>
      </c>
      <c r="M331" s="233"/>
      <c r="N331" s="234"/>
      <c r="O331" s="235"/>
      <c r="P331" s="235"/>
      <c r="Q331" s="235"/>
      <c r="AM331" s="200"/>
      <c r="AN331" s="109" t="s">
        <v>492</v>
      </c>
    </row>
    <row r="332" spans="1:40" s="108" customFormat="1" ht="45">
      <c r="A332" s="231"/>
      <c r="B332" s="204" t="s">
        <v>422</v>
      </c>
      <c r="C332" s="1141" t="s">
        <v>910</v>
      </c>
      <c r="D332" s="1141"/>
      <c r="E332" s="1141"/>
      <c r="F332" s="1141"/>
      <c r="G332" s="1141"/>
      <c r="H332" s="1141"/>
      <c r="I332" s="1141"/>
      <c r="J332" s="1141"/>
      <c r="K332" s="1141"/>
      <c r="L332" s="232">
        <v>5085.25</v>
      </c>
      <c r="M332" s="238">
        <v>9.3800000000000008</v>
      </c>
      <c r="N332" s="237">
        <v>47700</v>
      </c>
      <c r="O332" s="235"/>
      <c r="P332" s="235"/>
      <c r="Q332" s="235"/>
      <c r="AM332" s="200"/>
      <c r="AN332" s="109" t="s">
        <v>910</v>
      </c>
    </row>
    <row r="333" spans="1:40" s="108" customFormat="1" ht="16.5" customHeight="1">
      <c r="A333" s="231"/>
      <c r="B333" s="204"/>
      <c r="C333" s="1141" t="s">
        <v>417</v>
      </c>
      <c r="D333" s="1141"/>
      <c r="E333" s="1141"/>
      <c r="F333" s="1141"/>
      <c r="G333" s="1141"/>
      <c r="H333" s="1141"/>
      <c r="I333" s="1141"/>
      <c r="J333" s="1141"/>
      <c r="K333" s="1141"/>
      <c r="L333" s="236"/>
      <c r="M333" s="233"/>
      <c r="N333" s="234"/>
      <c r="O333" s="235"/>
      <c r="P333" s="235"/>
      <c r="Q333" s="235"/>
      <c r="AM333" s="200"/>
      <c r="AN333" s="109" t="s">
        <v>417</v>
      </c>
    </row>
    <row r="334" spans="1:40" s="108" customFormat="1" ht="16.5" customHeight="1">
      <c r="A334" s="231"/>
      <c r="B334" s="204"/>
      <c r="C334" s="1141" t="s">
        <v>489</v>
      </c>
      <c r="D334" s="1141"/>
      <c r="E334" s="1141"/>
      <c r="F334" s="1141"/>
      <c r="G334" s="1141"/>
      <c r="H334" s="1141"/>
      <c r="I334" s="1141"/>
      <c r="J334" s="1141"/>
      <c r="K334" s="1141"/>
      <c r="L334" s="232">
        <v>1375.58</v>
      </c>
      <c r="M334" s="233"/>
      <c r="N334" s="234"/>
      <c r="O334" s="235"/>
      <c r="P334" s="235"/>
      <c r="Q334" s="235"/>
      <c r="AM334" s="200"/>
      <c r="AN334" s="109" t="s">
        <v>489</v>
      </c>
    </row>
    <row r="335" spans="1:40" s="108" customFormat="1" ht="16.5" customHeight="1">
      <c r="A335" s="231"/>
      <c r="B335" s="204"/>
      <c r="C335" s="1141" t="s">
        <v>490</v>
      </c>
      <c r="D335" s="1141"/>
      <c r="E335" s="1141"/>
      <c r="F335" s="1141"/>
      <c r="G335" s="1141"/>
      <c r="H335" s="1141"/>
      <c r="I335" s="1141"/>
      <c r="J335" s="1141"/>
      <c r="K335" s="1141"/>
      <c r="L335" s="257">
        <v>22.4</v>
      </c>
      <c r="M335" s="233"/>
      <c r="N335" s="234"/>
      <c r="O335" s="235"/>
      <c r="P335" s="235"/>
      <c r="Q335" s="235"/>
      <c r="AM335" s="200"/>
      <c r="AN335" s="109" t="s">
        <v>490</v>
      </c>
    </row>
    <row r="336" spans="1:40" s="108" customFormat="1" ht="16.5" customHeight="1">
      <c r="A336" s="231"/>
      <c r="B336" s="204"/>
      <c r="C336" s="1141" t="s">
        <v>491</v>
      </c>
      <c r="D336" s="1141"/>
      <c r="E336" s="1141"/>
      <c r="F336" s="1141"/>
      <c r="G336" s="1141"/>
      <c r="H336" s="1141"/>
      <c r="I336" s="1141"/>
      <c r="J336" s="1141"/>
      <c r="K336" s="1141"/>
      <c r="L336" s="257">
        <v>2.92</v>
      </c>
      <c r="M336" s="233"/>
      <c r="N336" s="234"/>
      <c r="O336" s="235"/>
      <c r="P336" s="235"/>
      <c r="Q336" s="235"/>
      <c r="AM336" s="200"/>
      <c r="AN336" s="109" t="s">
        <v>491</v>
      </c>
    </row>
    <row r="337" spans="1:41" s="108" customFormat="1" ht="16.5" customHeight="1">
      <c r="A337" s="231"/>
      <c r="B337" s="204"/>
      <c r="C337" s="1141" t="s">
        <v>492</v>
      </c>
      <c r="D337" s="1141"/>
      <c r="E337" s="1141"/>
      <c r="F337" s="1141"/>
      <c r="G337" s="1141"/>
      <c r="H337" s="1141"/>
      <c r="I337" s="1141"/>
      <c r="J337" s="1141"/>
      <c r="K337" s="1141"/>
      <c r="L337" s="232">
        <v>1740.58</v>
      </c>
      <c r="M337" s="233"/>
      <c r="N337" s="234"/>
      <c r="O337" s="235"/>
      <c r="P337" s="235"/>
      <c r="Q337" s="235"/>
      <c r="AM337" s="200"/>
      <c r="AN337" s="109" t="s">
        <v>492</v>
      </c>
    </row>
    <row r="338" spans="1:41" s="108" customFormat="1" ht="16.5" customHeight="1">
      <c r="A338" s="231"/>
      <c r="B338" s="204"/>
      <c r="C338" s="1141" t="s">
        <v>493</v>
      </c>
      <c r="D338" s="1141"/>
      <c r="E338" s="1141"/>
      <c r="F338" s="1141"/>
      <c r="G338" s="1141"/>
      <c r="H338" s="1141"/>
      <c r="I338" s="1141"/>
      <c r="J338" s="1141"/>
      <c r="K338" s="1141"/>
      <c r="L338" s="232">
        <v>1282.5899999999999</v>
      </c>
      <c r="M338" s="233"/>
      <c r="N338" s="234"/>
      <c r="O338" s="235"/>
      <c r="P338" s="235"/>
      <c r="Q338" s="235"/>
      <c r="AM338" s="200"/>
      <c r="AN338" s="109" t="s">
        <v>493</v>
      </c>
    </row>
    <row r="339" spans="1:41" s="108" customFormat="1" ht="16.5" customHeight="1">
      <c r="A339" s="231"/>
      <c r="B339" s="204"/>
      <c r="C339" s="1141" t="s">
        <v>494</v>
      </c>
      <c r="D339" s="1141"/>
      <c r="E339" s="1141"/>
      <c r="F339" s="1141"/>
      <c r="G339" s="1141"/>
      <c r="H339" s="1141"/>
      <c r="I339" s="1141"/>
      <c r="J339" s="1141"/>
      <c r="K339" s="1141"/>
      <c r="L339" s="257">
        <v>664.1</v>
      </c>
      <c r="M339" s="233"/>
      <c r="N339" s="234"/>
      <c r="O339" s="235"/>
      <c r="P339" s="235"/>
      <c r="Q339" s="235"/>
      <c r="AM339" s="200"/>
      <c r="AN339" s="109" t="s">
        <v>494</v>
      </c>
    </row>
    <row r="340" spans="1:41" s="108" customFormat="1" ht="16.5" customHeight="1">
      <c r="A340" s="231"/>
      <c r="B340" s="204"/>
      <c r="C340" s="1141" t="s">
        <v>1100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5152.0200000000004</v>
      </c>
      <c r="M340" s="233"/>
      <c r="N340" s="237">
        <v>25554</v>
      </c>
      <c r="O340" s="235"/>
      <c r="P340" s="235"/>
      <c r="Q340" s="235"/>
      <c r="AM340" s="200"/>
      <c r="AN340" s="109" t="s">
        <v>1100</v>
      </c>
    </row>
    <row r="341" spans="1:41" s="108" customFormat="1" ht="78.75">
      <c r="A341" s="231"/>
      <c r="B341" s="204" t="s">
        <v>1230</v>
      </c>
      <c r="C341" s="1141" t="s">
        <v>1102</v>
      </c>
      <c r="D341" s="1141"/>
      <c r="E341" s="1141"/>
      <c r="F341" s="1141"/>
      <c r="G341" s="1141"/>
      <c r="H341" s="1141"/>
      <c r="I341" s="1141"/>
      <c r="J341" s="1141"/>
      <c r="K341" s="1141"/>
      <c r="L341" s="232">
        <v>5152.0200000000004</v>
      </c>
      <c r="M341" s="238">
        <v>4.96</v>
      </c>
      <c r="N341" s="237">
        <v>25554</v>
      </c>
      <c r="O341" s="235"/>
      <c r="P341" s="235"/>
      <c r="Q341" s="235"/>
      <c r="AM341" s="200"/>
      <c r="AN341" s="109" t="s">
        <v>1102</v>
      </c>
    </row>
    <row r="342" spans="1:41" s="108" customFormat="1" ht="16.5" customHeight="1">
      <c r="A342" s="231"/>
      <c r="B342" s="204"/>
      <c r="C342" s="1141" t="s">
        <v>431</v>
      </c>
      <c r="D342" s="1141"/>
      <c r="E342" s="1141"/>
      <c r="F342" s="1141"/>
      <c r="G342" s="1141"/>
      <c r="H342" s="1141"/>
      <c r="I342" s="1141"/>
      <c r="J342" s="1141"/>
      <c r="K342" s="1141"/>
      <c r="L342" s="232">
        <v>1378.5</v>
      </c>
      <c r="M342" s="233"/>
      <c r="N342" s="234"/>
      <c r="O342" s="235"/>
      <c r="P342" s="235"/>
      <c r="Q342" s="235"/>
      <c r="AM342" s="200"/>
      <c r="AN342" s="109" t="s">
        <v>431</v>
      </c>
    </row>
    <row r="343" spans="1:41" s="108" customFormat="1" ht="16.5" customHeight="1">
      <c r="A343" s="231"/>
      <c r="B343" s="204"/>
      <c r="C343" s="1141" t="s">
        <v>432</v>
      </c>
      <c r="D343" s="1141"/>
      <c r="E343" s="1141"/>
      <c r="F343" s="1141"/>
      <c r="G343" s="1141"/>
      <c r="H343" s="1141"/>
      <c r="I343" s="1141"/>
      <c r="J343" s="1141"/>
      <c r="K343" s="1141"/>
      <c r="L343" s="232">
        <v>1282.5899999999999</v>
      </c>
      <c r="M343" s="233"/>
      <c r="N343" s="234"/>
      <c r="O343" s="235"/>
      <c r="P343" s="235"/>
      <c r="Q343" s="235"/>
      <c r="AM343" s="200"/>
      <c r="AN343" s="109" t="s">
        <v>432</v>
      </c>
    </row>
    <row r="344" spans="1:41" s="108" customFormat="1" ht="16.5" customHeight="1">
      <c r="A344" s="231"/>
      <c r="B344" s="204"/>
      <c r="C344" s="1141" t="s">
        <v>433</v>
      </c>
      <c r="D344" s="1141"/>
      <c r="E344" s="1141"/>
      <c r="F344" s="1141"/>
      <c r="G344" s="1141"/>
      <c r="H344" s="1141"/>
      <c r="I344" s="1141"/>
      <c r="J344" s="1141"/>
      <c r="K344" s="1141"/>
      <c r="L344" s="257">
        <v>664.1</v>
      </c>
      <c r="M344" s="233"/>
      <c r="N344" s="234"/>
      <c r="O344" s="235"/>
      <c r="P344" s="235"/>
      <c r="Q344" s="235"/>
      <c r="AM344" s="200"/>
      <c r="AN344" s="109" t="s">
        <v>433</v>
      </c>
    </row>
    <row r="345" spans="1:41" s="108" customFormat="1" ht="16.5" customHeight="1">
      <c r="A345" s="231"/>
      <c r="B345" s="226"/>
      <c r="C345" s="1142" t="s">
        <v>434</v>
      </c>
      <c r="D345" s="1142"/>
      <c r="E345" s="1142"/>
      <c r="F345" s="1142"/>
      <c r="G345" s="1142"/>
      <c r="H345" s="1142"/>
      <c r="I345" s="1142"/>
      <c r="J345" s="1142"/>
      <c r="K345" s="1142"/>
      <c r="L345" s="239">
        <v>10948.49</v>
      </c>
      <c r="M345" s="240"/>
      <c r="N345" s="241">
        <v>79925</v>
      </c>
      <c r="O345" s="235"/>
      <c r="P345" s="235"/>
      <c r="Q345" s="235"/>
      <c r="AM345" s="200"/>
      <c r="AO345" s="200" t="s">
        <v>434</v>
      </c>
    </row>
    <row r="346" spans="1:41" s="108" customFormat="1" ht="16.5" customHeight="1">
      <c r="A346" s="231"/>
      <c r="B346" s="204"/>
      <c r="C346" s="1141" t="s">
        <v>417</v>
      </c>
      <c r="D346" s="1141"/>
      <c r="E346" s="1141"/>
      <c r="F346" s="1141"/>
      <c r="G346" s="1141"/>
      <c r="H346" s="1141"/>
      <c r="I346" s="1141"/>
      <c r="J346" s="1141"/>
      <c r="K346" s="1141"/>
      <c r="L346" s="236"/>
      <c r="M346" s="233"/>
      <c r="N346" s="234"/>
      <c r="O346" s="235"/>
      <c r="P346" s="235"/>
      <c r="Q346" s="235"/>
      <c r="AM346" s="200"/>
      <c r="AN346" s="109" t="s">
        <v>417</v>
      </c>
      <c r="AO346" s="200"/>
    </row>
    <row r="347" spans="1:41" s="108" customFormat="1" ht="16.5" customHeight="1">
      <c r="A347" s="231"/>
      <c r="B347" s="204"/>
      <c r="C347" s="1141" t="s">
        <v>1204</v>
      </c>
      <c r="D347" s="1141"/>
      <c r="E347" s="1141"/>
      <c r="F347" s="1141"/>
      <c r="G347" s="1141"/>
      <c r="H347" s="1141"/>
      <c r="I347" s="1141"/>
      <c r="J347" s="1141"/>
      <c r="K347" s="1141"/>
      <c r="L347" s="236"/>
      <c r="M347" s="233"/>
      <c r="N347" s="237">
        <v>5005</v>
      </c>
      <c r="O347" s="235"/>
      <c r="P347" s="235"/>
      <c r="Q347" s="235"/>
      <c r="AM347" s="200"/>
      <c r="AN347" s="109" t="s">
        <v>1204</v>
      </c>
      <c r="AO347" s="200"/>
    </row>
    <row r="348" spans="1:41" s="108" customFormat="1" ht="1.5" customHeight="1">
      <c r="B348" s="226"/>
      <c r="C348" s="217"/>
      <c r="D348" s="217"/>
      <c r="E348" s="217"/>
      <c r="F348" s="217"/>
      <c r="G348" s="217"/>
      <c r="H348" s="217"/>
      <c r="I348" s="217"/>
      <c r="J348" s="217"/>
      <c r="K348" s="217"/>
      <c r="L348" s="239"/>
      <c r="M348" s="242"/>
      <c r="N348" s="243"/>
    </row>
    <row r="349" spans="1:41" s="108" customFormat="1" ht="53.25" customHeight="1">
      <c r="A349" s="244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</row>
    <row r="350" spans="1:41" s="108" customFormat="1" ht="12.75" customHeight="1">
      <c r="A350" s="177"/>
      <c r="B350" s="236" t="s">
        <v>329</v>
      </c>
      <c r="C350" s="1143" t="s">
        <v>435</v>
      </c>
      <c r="D350" s="1143"/>
      <c r="E350" s="1143"/>
      <c r="F350" s="1143"/>
      <c r="G350" s="1143"/>
      <c r="H350" s="1143"/>
      <c r="I350" s="1143"/>
      <c r="J350" s="1143"/>
      <c r="K350" s="1143"/>
      <c r="L350" s="1143"/>
    </row>
    <row r="351" spans="1:41" s="108" customFormat="1" ht="13.5" customHeight="1">
      <c r="A351" s="177"/>
      <c r="B351" s="169"/>
      <c r="C351" s="1144" t="s">
        <v>157</v>
      </c>
      <c r="D351" s="1144"/>
      <c r="E351" s="1144"/>
      <c r="F351" s="1144"/>
      <c r="G351" s="1144"/>
      <c r="H351" s="1144"/>
      <c r="I351" s="1144"/>
      <c r="J351" s="1144"/>
      <c r="K351" s="1144"/>
      <c r="L351" s="1144"/>
    </row>
    <row r="352" spans="1:41" s="108" customFormat="1" ht="13.5" customHeight="1">
      <c r="A352" s="177"/>
      <c r="B352" s="236" t="s">
        <v>331</v>
      </c>
      <c r="C352" s="1143" t="s">
        <v>436</v>
      </c>
      <c r="D352" s="1143"/>
      <c r="E352" s="1143"/>
      <c r="F352" s="1143"/>
      <c r="G352" s="1143"/>
      <c r="H352" s="1143"/>
      <c r="I352" s="1143"/>
      <c r="J352" s="1143"/>
      <c r="K352" s="1143"/>
      <c r="L352" s="1143"/>
    </row>
    <row r="353" spans="1:42" ht="13.5" customHeight="1">
      <c r="A353" s="177"/>
      <c r="C353" s="1144" t="s">
        <v>157</v>
      </c>
      <c r="D353" s="1144"/>
      <c r="E353" s="1144"/>
      <c r="F353" s="1144"/>
      <c r="G353" s="1144"/>
      <c r="H353" s="1144"/>
      <c r="I353" s="1144"/>
      <c r="J353" s="1144"/>
      <c r="K353" s="1144"/>
      <c r="L353" s="1144"/>
      <c r="R353" s="108"/>
      <c r="S353" s="108"/>
      <c r="T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</row>
    <row r="355" spans="1:42" ht="11.25">
      <c r="A355" s="1140"/>
      <c r="B355" s="1140"/>
      <c r="C355" s="1140"/>
      <c r="D355" s="1140"/>
      <c r="E355" s="1140"/>
      <c r="F355" s="1140"/>
      <c r="G355" s="1140"/>
      <c r="H355" s="1140"/>
      <c r="I355" s="1140"/>
      <c r="J355" s="1140"/>
      <c r="K355" s="1140"/>
      <c r="L355" s="1140"/>
      <c r="M355" s="1140"/>
      <c r="N355" s="1140"/>
      <c r="R355" s="108"/>
      <c r="S355" s="108"/>
      <c r="T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9" t="s">
        <v>149</v>
      </c>
    </row>
    <row r="356" spans="1:42" ht="11.25">
      <c r="B356" s="246"/>
      <c r="D356" s="246"/>
      <c r="F356" s="246"/>
      <c r="R356" s="108"/>
      <c r="S356" s="108"/>
      <c r="T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</row>
    <row r="360" spans="1:42" ht="11.25">
      <c r="R360" s="108"/>
      <c r="S360" s="108"/>
      <c r="T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</row>
    <row r="377" s="108" customFormat="1" ht="11.25"/>
    <row r="380" s="108" customFormat="1" ht="11.25"/>
    <row r="433" s="108" customFormat="1" ht="11.25"/>
    <row r="434" s="108" customFormat="1" ht="11.25"/>
    <row r="437" s="108" customFormat="1" ht="11.25"/>
    <row r="454" s="108" customFormat="1" ht="11.25"/>
    <row r="455" s="108" customFormat="1" ht="11.25"/>
    <row r="467" s="108" customFormat="1" ht="11.25"/>
    <row r="481" s="108" customFormat="1" ht="11.25"/>
  </sheetData>
  <mergeCells count="338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C35:E35"/>
    <mergeCell ref="C36:N36"/>
    <mergeCell ref="C37:E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N46"/>
    <mergeCell ref="C47:E47"/>
    <mergeCell ref="C48:E48"/>
    <mergeCell ref="C49:N49"/>
    <mergeCell ref="C38:E38"/>
    <mergeCell ref="C39:E39"/>
    <mergeCell ref="C40:E40"/>
    <mergeCell ref="C41:E41"/>
    <mergeCell ref="C42:E42"/>
    <mergeCell ref="C43:E43"/>
    <mergeCell ref="C56:E56"/>
    <mergeCell ref="C57:E57"/>
    <mergeCell ref="C58:E58"/>
    <mergeCell ref="C59:N59"/>
    <mergeCell ref="C60:E60"/>
    <mergeCell ref="C61:E61"/>
    <mergeCell ref="C50:E50"/>
    <mergeCell ref="C51:E51"/>
    <mergeCell ref="C52:E52"/>
    <mergeCell ref="C53:E53"/>
    <mergeCell ref="C54:E54"/>
    <mergeCell ref="C55:E55"/>
    <mergeCell ref="C68:E68"/>
    <mergeCell ref="C69:E69"/>
    <mergeCell ref="C70:E70"/>
    <mergeCell ref="C71:E71"/>
    <mergeCell ref="C72:N72"/>
    <mergeCell ref="C73:E73"/>
    <mergeCell ref="C62:N62"/>
    <mergeCell ref="C63:E63"/>
    <mergeCell ref="C64:E64"/>
    <mergeCell ref="C65:E65"/>
    <mergeCell ref="C66:E66"/>
    <mergeCell ref="C67:E67"/>
    <mergeCell ref="C80:E80"/>
    <mergeCell ref="C81:E81"/>
    <mergeCell ref="C82:E82"/>
    <mergeCell ref="C83:E83"/>
    <mergeCell ref="C84:E84"/>
    <mergeCell ref="C85:N85"/>
    <mergeCell ref="C74:E74"/>
    <mergeCell ref="C75:N75"/>
    <mergeCell ref="C76:E76"/>
    <mergeCell ref="C77:E77"/>
    <mergeCell ref="C78:E78"/>
    <mergeCell ref="C79:E79"/>
    <mergeCell ref="C92:N92"/>
    <mergeCell ref="C93:E93"/>
    <mergeCell ref="C94:E94"/>
    <mergeCell ref="C95:E95"/>
    <mergeCell ref="C96:E96"/>
    <mergeCell ref="C97:E97"/>
    <mergeCell ref="C86:E86"/>
    <mergeCell ref="C87:E87"/>
    <mergeCell ref="C88:N88"/>
    <mergeCell ref="C89:E89"/>
    <mergeCell ref="C90:E90"/>
    <mergeCell ref="C91:N91"/>
    <mergeCell ref="C104:E104"/>
    <mergeCell ref="C105:N105"/>
    <mergeCell ref="C106:N106"/>
    <mergeCell ref="C107:E107"/>
    <mergeCell ref="C108:E108"/>
    <mergeCell ref="C109:N109"/>
    <mergeCell ref="C98:E98"/>
    <mergeCell ref="C99:E99"/>
    <mergeCell ref="C100:E100"/>
    <mergeCell ref="C101:E101"/>
    <mergeCell ref="C102:N102"/>
    <mergeCell ref="C103:E103"/>
    <mergeCell ref="C116:E116"/>
    <mergeCell ref="C117:E117"/>
    <mergeCell ref="C118:E118"/>
    <mergeCell ref="C119:E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28:E128"/>
    <mergeCell ref="C129:E129"/>
    <mergeCell ref="C130:E130"/>
    <mergeCell ref="C131:E131"/>
    <mergeCell ref="C132:E132"/>
    <mergeCell ref="C133:E133"/>
    <mergeCell ref="C122:N122"/>
    <mergeCell ref="C123:N123"/>
    <mergeCell ref="C124:E124"/>
    <mergeCell ref="C125:E125"/>
    <mergeCell ref="C126:N126"/>
    <mergeCell ref="C127:E127"/>
    <mergeCell ref="C140:N140"/>
    <mergeCell ref="C141:N141"/>
    <mergeCell ref="C142:E142"/>
    <mergeCell ref="C143:E143"/>
    <mergeCell ref="C144:E144"/>
    <mergeCell ref="C145:E145"/>
    <mergeCell ref="C134:E134"/>
    <mergeCell ref="C135:E135"/>
    <mergeCell ref="C136:N136"/>
    <mergeCell ref="C137:N137"/>
    <mergeCell ref="C138:E138"/>
    <mergeCell ref="C139:E139"/>
    <mergeCell ref="C152:E152"/>
    <mergeCell ref="C153:E153"/>
    <mergeCell ref="C154:N154"/>
    <mergeCell ref="C155:N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64:E164"/>
    <mergeCell ref="C165:E165"/>
    <mergeCell ref="C166:E166"/>
    <mergeCell ref="C167:E167"/>
    <mergeCell ref="C168:N168"/>
    <mergeCell ref="C169:E169"/>
    <mergeCell ref="C158:N158"/>
    <mergeCell ref="C159:E159"/>
    <mergeCell ref="C160:E160"/>
    <mergeCell ref="C161:E161"/>
    <mergeCell ref="C162:E162"/>
    <mergeCell ref="C163:E163"/>
    <mergeCell ref="C176:E176"/>
    <mergeCell ref="C177:E177"/>
    <mergeCell ref="C178:E178"/>
    <mergeCell ref="C179:E179"/>
    <mergeCell ref="C180:E180"/>
    <mergeCell ref="C181:E181"/>
    <mergeCell ref="A170:N170"/>
    <mergeCell ref="C171:E171"/>
    <mergeCell ref="C172:N172"/>
    <mergeCell ref="C173:N173"/>
    <mergeCell ref="C174:E174"/>
    <mergeCell ref="C175:E175"/>
    <mergeCell ref="C188:E188"/>
    <mergeCell ref="C189:E189"/>
    <mergeCell ref="C190:N190"/>
    <mergeCell ref="C191:N191"/>
    <mergeCell ref="C192:E192"/>
    <mergeCell ref="C193:E193"/>
    <mergeCell ref="C182:E182"/>
    <mergeCell ref="C183:E183"/>
    <mergeCell ref="C184:E184"/>
    <mergeCell ref="C185:E185"/>
    <mergeCell ref="C186:N186"/>
    <mergeCell ref="C187:N187"/>
    <mergeCell ref="C200:E200"/>
    <mergeCell ref="C201:N201"/>
    <mergeCell ref="C202:E202"/>
    <mergeCell ref="C203:E203"/>
    <mergeCell ref="C204:N204"/>
    <mergeCell ref="C205:N205"/>
    <mergeCell ref="C194:E194"/>
    <mergeCell ref="C195:E195"/>
    <mergeCell ref="C196:E196"/>
    <mergeCell ref="C197:E197"/>
    <mergeCell ref="C198:E198"/>
    <mergeCell ref="C199:E199"/>
    <mergeCell ref="C212:N212"/>
    <mergeCell ref="C213:E213"/>
    <mergeCell ref="C214:E214"/>
    <mergeCell ref="C215:N215"/>
    <mergeCell ref="C216:N216"/>
    <mergeCell ref="C217:E217"/>
    <mergeCell ref="C206:E206"/>
    <mergeCell ref="C207:E207"/>
    <mergeCell ref="C208:N208"/>
    <mergeCell ref="C209:E209"/>
    <mergeCell ref="C210:E210"/>
    <mergeCell ref="C211:N211"/>
    <mergeCell ref="C224:E224"/>
    <mergeCell ref="C225:E225"/>
    <mergeCell ref="C226:E226"/>
    <mergeCell ref="C227:E227"/>
    <mergeCell ref="C228:E228"/>
    <mergeCell ref="C229:E229"/>
    <mergeCell ref="C218:E218"/>
    <mergeCell ref="C219:N219"/>
    <mergeCell ref="C220:N220"/>
    <mergeCell ref="C221:E221"/>
    <mergeCell ref="C222:E222"/>
    <mergeCell ref="C223:E223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N233"/>
    <mergeCell ref="C234:N234"/>
    <mergeCell ref="C235:E235"/>
    <mergeCell ref="C248:N248"/>
    <mergeCell ref="C249:E249"/>
    <mergeCell ref="C250:E250"/>
    <mergeCell ref="C251:N251"/>
    <mergeCell ref="C252:N252"/>
    <mergeCell ref="C253:E253"/>
    <mergeCell ref="C242:E242"/>
    <mergeCell ref="C243:E243"/>
    <mergeCell ref="C244:E244"/>
    <mergeCell ref="C245:E245"/>
    <mergeCell ref="C246:E246"/>
    <mergeCell ref="C247:N247"/>
    <mergeCell ref="C260:N260"/>
    <mergeCell ref="C261:E261"/>
    <mergeCell ref="C262:E262"/>
    <mergeCell ref="C263:E263"/>
    <mergeCell ref="C264:E264"/>
    <mergeCell ref="C265:E265"/>
    <mergeCell ref="C254:E254"/>
    <mergeCell ref="C255:N255"/>
    <mergeCell ref="C256:N256"/>
    <mergeCell ref="C257:E257"/>
    <mergeCell ref="C258:E258"/>
    <mergeCell ref="C259:N259"/>
    <mergeCell ref="C273:K273"/>
    <mergeCell ref="C274:K274"/>
    <mergeCell ref="C275:K275"/>
    <mergeCell ref="C276:K276"/>
    <mergeCell ref="C277:K277"/>
    <mergeCell ref="C278:K278"/>
    <mergeCell ref="C266:E266"/>
    <mergeCell ref="C267:E267"/>
    <mergeCell ref="C268:E268"/>
    <mergeCell ref="C269:E269"/>
    <mergeCell ref="C270:N270"/>
    <mergeCell ref="C271:E271"/>
    <mergeCell ref="C285:K285"/>
    <mergeCell ref="C286:K286"/>
    <mergeCell ref="C287:K287"/>
    <mergeCell ref="C288:K288"/>
    <mergeCell ref="C289:K289"/>
    <mergeCell ref="C290:K290"/>
    <mergeCell ref="C279:K279"/>
    <mergeCell ref="C280:K280"/>
    <mergeCell ref="C281:K281"/>
    <mergeCell ref="C282:K282"/>
    <mergeCell ref="C283:K283"/>
    <mergeCell ref="C284:K284"/>
    <mergeCell ref="C297:K297"/>
    <mergeCell ref="C298:K298"/>
    <mergeCell ref="A299:N299"/>
    <mergeCell ref="A300:N300"/>
    <mergeCell ref="C301:E301"/>
    <mergeCell ref="C302:N302"/>
    <mergeCell ref="C291:K291"/>
    <mergeCell ref="C292:K292"/>
    <mergeCell ref="C293:K293"/>
    <mergeCell ref="C294:K294"/>
    <mergeCell ref="C295:K295"/>
    <mergeCell ref="C296:K296"/>
    <mergeCell ref="C309:N309"/>
    <mergeCell ref="C310:N310"/>
    <mergeCell ref="C311:E311"/>
    <mergeCell ref="C313:K313"/>
    <mergeCell ref="C314:K314"/>
    <mergeCell ref="C315:K315"/>
    <mergeCell ref="C303:E303"/>
    <mergeCell ref="C304:E304"/>
    <mergeCell ref="C305:N305"/>
    <mergeCell ref="C306:N306"/>
    <mergeCell ref="C307:E307"/>
    <mergeCell ref="C308:E308"/>
    <mergeCell ref="C323:K323"/>
    <mergeCell ref="C324:K324"/>
    <mergeCell ref="C325:K325"/>
    <mergeCell ref="C326:K326"/>
    <mergeCell ref="C327:K327"/>
    <mergeCell ref="C328:K328"/>
    <mergeCell ref="C316:K316"/>
    <mergeCell ref="C317:K317"/>
    <mergeCell ref="C318:K318"/>
    <mergeCell ref="C319:K319"/>
    <mergeCell ref="C320:K320"/>
    <mergeCell ref="C322:K322"/>
    <mergeCell ref="C335:K335"/>
    <mergeCell ref="C336:K336"/>
    <mergeCell ref="C337:K337"/>
    <mergeCell ref="C338:K338"/>
    <mergeCell ref="C339:K339"/>
    <mergeCell ref="C340:K340"/>
    <mergeCell ref="C329:K329"/>
    <mergeCell ref="C330:K330"/>
    <mergeCell ref="C331:K331"/>
    <mergeCell ref="C332:K332"/>
    <mergeCell ref="C333:K333"/>
    <mergeCell ref="C334:K334"/>
    <mergeCell ref="C347:K347"/>
    <mergeCell ref="C350:L350"/>
    <mergeCell ref="C351:L351"/>
    <mergeCell ref="C352:L352"/>
    <mergeCell ref="C353:L353"/>
    <mergeCell ref="A355:N355"/>
    <mergeCell ref="C341:K341"/>
    <mergeCell ref="C342:K342"/>
    <mergeCell ref="C343:K343"/>
    <mergeCell ref="C344:K344"/>
    <mergeCell ref="C345:K345"/>
    <mergeCell ref="C346:K346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55"/>
  <sheetViews>
    <sheetView topLeftCell="A388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29" width="112" style="109" hidden="1" customWidth="1"/>
    <col min="30" max="33" width="34.140625" style="109" hidden="1" customWidth="1"/>
    <col min="34" max="36" width="112" style="109" hidden="1" customWidth="1"/>
    <col min="37" max="42" width="84.42578125" style="109" hidden="1" customWidth="1"/>
    <col min="43" max="43" width="141" style="109" hidden="1" customWidth="1"/>
    <col min="44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3290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3290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3318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257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257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3319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231.53</v>
      </c>
      <c r="D22" s="182" t="s">
        <v>3320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119.4</v>
      </c>
      <c r="D24" s="182" t="s">
        <v>3321</v>
      </c>
      <c r="E24" s="137" t="s">
        <v>362</v>
      </c>
      <c r="G24" s="108" t="s">
        <v>365</v>
      </c>
      <c r="L24" s="181"/>
      <c r="M24" s="182" t="s">
        <v>3322</v>
      </c>
      <c r="N24" s="137" t="s">
        <v>362</v>
      </c>
    </row>
    <row r="25" spans="1:14" s="108" customFormat="1" ht="12.75" customHeight="1">
      <c r="B25" s="108" t="s">
        <v>3</v>
      </c>
      <c r="C25" s="181">
        <v>42.85</v>
      </c>
      <c r="D25" s="186" t="s">
        <v>3323</v>
      </c>
      <c r="E25" s="137" t="s">
        <v>362</v>
      </c>
      <c r="G25" s="108" t="s">
        <v>367</v>
      </c>
      <c r="L25" s="1155">
        <v>95.16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69.290000000000006</v>
      </c>
      <c r="D26" s="186" t="s">
        <v>3324</v>
      </c>
      <c r="E26" s="137" t="s">
        <v>362</v>
      </c>
      <c r="G26" s="108" t="s">
        <v>369</v>
      </c>
      <c r="L26" s="1155">
        <v>4.33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3325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3325</v>
      </c>
    </row>
    <row r="35" spans="1:33" s="108" customFormat="1" ht="12" customHeight="1">
      <c r="A35" s="1147" t="s">
        <v>3326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3326</v>
      </c>
    </row>
    <row r="36" spans="1:33" s="108" customFormat="1" ht="33.75" customHeight="1">
      <c r="A36" s="194" t="s">
        <v>122</v>
      </c>
      <c r="B36" s="195" t="s">
        <v>1924</v>
      </c>
      <c r="C36" s="1145" t="s">
        <v>1925</v>
      </c>
      <c r="D36" s="1145"/>
      <c r="E36" s="1145"/>
      <c r="F36" s="196" t="s">
        <v>486</v>
      </c>
      <c r="G36" s="196"/>
      <c r="H36" s="196"/>
      <c r="I36" s="251">
        <v>1</v>
      </c>
      <c r="J36" s="198"/>
      <c r="K36" s="196"/>
      <c r="L36" s="198"/>
      <c r="M36" s="196"/>
      <c r="N36" s="199"/>
      <c r="Z36" s="193"/>
      <c r="AA36" s="200"/>
      <c r="AB36" s="200" t="s">
        <v>1925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386</v>
      </c>
    </row>
    <row r="38" spans="1:33" s="108" customFormat="1" ht="12">
      <c r="A38" s="205"/>
      <c r="B38" s="206">
        <v>1</v>
      </c>
      <c r="C38" s="1141" t="s">
        <v>446</v>
      </c>
      <c r="D38" s="1141"/>
      <c r="E38" s="1141"/>
      <c r="F38" s="207"/>
      <c r="G38" s="207"/>
      <c r="H38" s="207"/>
      <c r="I38" s="207"/>
      <c r="J38" s="208">
        <v>20.440000000000001</v>
      </c>
      <c r="K38" s="209">
        <v>1.25</v>
      </c>
      <c r="L38" s="208">
        <v>25.55</v>
      </c>
      <c r="M38" s="207"/>
      <c r="N38" s="210"/>
      <c r="Z38" s="193"/>
      <c r="AA38" s="200"/>
      <c r="AB38" s="200"/>
      <c r="AD38" s="109" t="s">
        <v>446</v>
      </c>
    </row>
    <row r="39" spans="1:33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08">
        <v>33.47</v>
      </c>
      <c r="K39" s="209">
        <v>1.25</v>
      </c>
      <c r="L39" s="208">
        <v>41.84</v>
      </c>
      <c r="M39" s="207"/>
      <c r="N39" s="210"/>
      <c r="Z39" s="193"/>
      <c r="AA39" s="200"/>
      <c r="AB39" s="200"/>
      <c r="AD39" s="109" t="s">
        <v>387</v>
      </c>
    </row>
    <row r="40" spans="1:33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3.42</v>
      </c>
      <c r="K40" s="209">
        <v>1.25</v>
      </c>
      <c r="L40" s="208">
        <v>4.28</v>
      </c>
      <c r="M40" s="207"/>
      <c r="N40" s="210"/>
      <c r="Z40" s="193"/>
      <c r="AA40" s="200"/>
      <c r="AB40" s="200"/>
      <c r="AD40" s="109" t="s">
        <v>388</v>
      </c>
    </row>
    <row r="41" spans="1:33" s="108" customFormat="1" ht="12">
      <c r="A41" s="205"/>
      <c r="B41" s="206">
        <v>4</v>
      </c>
      <c r="C41" s="1141" t="s">
        <v>447</v>
      </c>
      <c r="D41" s="1141"/>
      <c r="E41" s="1141"/>
      <c r="F41" s="207"/>
      <c r="G41" s="207"/>
      <c r="H41" s="207"/>
      <c r="I41" s="207"/>
      <c r="J41" s="208">
        <v>2.94</v>
      </c>
      <c r="K41" s="207"/>
      <c r="L41" s="208">
        <v>2.94</v>
      </c>
      <c r="M41" s="207"/>
      <c r="N41" s="210"/>
      <c r="Z41" s="193"/>
      <c r="AA41" s="200"/>
      <c r="AB41" s="200"/>
      <c r="AD41" s="109" t="s">
        <v>447</v>
      </c>
    </row>
    <row r="42" spans="1:33" s="108" customFormat="1" ht="12">
      <c r="A42" s="205"/>
      <c r="B42" s="204"/>
      <c r="C42" s="1141" t="s">
        <v>448</v>
      </c>
      <c r="D42" s="1141"/>
      <c r="E42" s="1141"/>
      <c r="F42" s="207" t="s">
        <v>390</v>
      </c>
      <c r="G42" s="209">
        <v>2.06</v>
      </c>
      <c r="H42" s="209">
        <v>1.25</v>
      </c>
      <c r="I42" s="254">
        <v>2.5750000000000002</v>
      </c>
      <c r="J42" s="204"/>
      <c r="K42" s="207"/>
      <c r="L42" s="204"/>
      <c r="M42" s="207"/>
      <c r="N42" s="210"/>
      <c r="Z42" s="193"/>
      <c r="AA42" s="200"/>
      <c r="AB42" s="200"/>
      <c r="AE42" s="109" t="s">
        <v>448</v>
      </c>
    </row>
    <row r="43" spans="1:33" s="108" customFormat="1" ht="12">
      <c r="A43" s="205"/>
      <c r="B43" s="204"/>
      <c r="C43" s="1141" t="s">
        <v>389</v>
      </c>
      <c r="D43" s="1141"/>
      <c r="E43" s="1141"/>
      <c r="F43" s="207" t="s">
        <v>390</v>
      </c>
      <c r="G43" s="209">
        <v>0.31</v>
      </c>
      <c r="H43" s="209">
        <v>1.25</v>
      </c>
      <c r="I43" s="250">
        <v>0.38750000000000001</v>
      </c>
      <c r="J43" s="204"/>
      <c r="K43" s="207"/>
      <c r="L43" s="204"/>
      <c r="M43" s="207"/>
      <c r="N43" s="210"/>
      <c r="Z43" s="193"/>
      <c r="AA43" s="200"/>
      <c r="AB43" s="200"/>
      <c r="AE43" s="109" t="s">
        <v>389</v>
      </c>
    </row>
    <row r="44" spans="1:33" s="108" customFormat="1" ht="12" customHeight="1">
      <c r="A44" s="205"/>
      <c r="B44" s="204"/>
      <c r="C44" s="1150" t="s">
        <v>391</v>
      </c>
      <c r="D44" s="1150"/>
      <c r="E44" s="1150"/>
      <c r="F44" s="212"/>
      <c r="G44" s="212"/>
      <c r="H44" s="212"/>
      <c r="I44" s="212"/>
      <c r="J44" s="213">
        <v>56.85</v>
      </c>
      <c r="K44" s="212"/>
      <c r="L44" s="213">
        <v>70.33</v>
      </c>
      <c r="M44" s="212"/>
      <c r="N44" s="214"/>
      <c r="Z44" s="193"/>
      <c r="AA44" s="200"/>
      <c r="AB44" s="200"/>
      <c r="AF44" s="109" t="s">
        <v>391</v>
      </c>
    </row>
    <row r="45" spans="1:33" s="108" customFormat="1" ht="12">
      <c r="A45" s="205"/>
      <c r="B45" s="204"/>
      <c r="C45" s="1141" t="s">
        <v>392</v>
      </c>
      <c r="D45" s="1141"/>
      <c r="E45" s="1141"/>
      <c r="F45" s="207"/>
      <c r="G45" s="207"/>
      <c r="H45" s="207"/>
      <c r="I45" s="207"/>
      <c r="J45" s="204"/>
      <c r="K45" s="207"/>
      <c r="L45" s="208">
        <v>29.83</v>
      </c>
      <c r="M45" s="207"/>
      <c r="N45" s="210"/>
      <c r="Z45" s="193"/>
      <c r="AA45" s="200"/>
      <c r="AB45" s="200"/>
      <c r="AE45" s="109" t="s">
        <v>392</v>
      </c>
    </row>
    <row r="46" spans="1:33" s="108" customFormat="1" ht="22.5" customHeight="1">
      <c r="A46" s="205"/>
      <c r="B46" s="204" t="s">
        <v>885</v>
      </c>
      <c r="C46" s="1141" t="s">
        <v>886</v>
      </c>
      <c r="D46" s="1141"/>
      <c r="E46" s="1141"/>
      <c r="F46" s="207" t="s">
        <v>395</v>
      </c>
      <c r="G46" s="215">
        <v>97</v>
      </c>
      <c r="H46" s="207"/>
      <c r="I46" s="215">
        <v>97</v>
      </c>
      <c r="J46" s="204"/>
      <c r="K46" s="207"/>
      <c r="L46" s="208">
        <v>28.94</v>
      </c>
      <c r="M46" s="207"/>
      <c r="N46" s="210"/>
      <c r="Z46" s="193"/>
      <c r="AA46" s="200"/>
      <c r="AB46" s="200"/>
      <c r="AE46" s="109" t="s">
        <v>886</v>
      </c>
    </row>
    <row r="47" spans="1:33" s="108" customFormat="1" ht="22.5" customHeight="1">
      <c r="A47" s="205"/>
      <c r="B47" s="204" t="s">
        <v>887</v>
      </c>
      <c r="C47" s="1141" t="s">
        <v>888</v>
      </c>
      <c r="D47" s="1141"/>
      <c r="E47" s="1141"/>
      <c r="F47" s="207" t="s">
        <v>395</v>
      </c>
      <c r="G47" s="215">
        <v>51</v>
      </c>
      <c r="H47" s="207"/>
      <c r="I47" s="215">
        <v>51</v>
      </c>
      <c r="J47" s="204"/>
      <c r="K47" s="207"/>
      <c r="L47" s="208">
        <v>15.21</v>
      </c>
      <c r="M47" s="207"/>
      <c r="N47" s="210"/>
      <c r="Z47" s="193"/>
      <c r="AA47" s="200"/>
      <c r="AB47" s="200"/>
      <c r="AE47" s="109" t="s">
        <v>888</v>
      </c>
    </row>
    <row r="48" spans="1:33" s="108" customFormat="1" ht="12" customHeight="1">
      <c r="A48" s="216"/>
      <c r="B48" s="217"/>
      <c r="C48" s="1145" t="s">
        <v>398</v>
      </c>
      <c r="D48" s="1145"/>
      <c r="E48" s="1145"/>
      <c r="F48" s="196"/>
      <c r="G48" s="196"/>
      <c r="H48" s="196"/>
      <c r="I48" s="196"/>
      <c r="J48" s="198"/>
      <c r="K48" s="196"/>
      <c r="L48" s="218">
        <v>114.48</v>
      </c>
      <c r="M48" s="212"/>
      <c r="N48" s="199"/>
      <c r="Z48" s="193"/>
      <c r="AA48" s="200"/>
      <c r="AB48" s="200"/>
      <c r="AG48" s="200" t="s">
        <v>398</v>
      </c>
    </row>
    <row r="49" spans="1:34" s="108" customFormat="1" ht="22.5" customHeight="1">
      <c r="A49" s="194" t="s">
        <v>1675</v>
      </c>
      <c r="B49" s="195" t="s">
        <v>3327</v>
      </c>
      <c r="C49" s="1145" t="s">
        <v>3328</v>
      </c>
      <c r="D49" s="1145"/>
      <c r="E49" s="1145"/>
      <c r="F49" s="196" t="s">
        <v>486</v>
      </c>
      <c r="G49" s="196"/>
      <c r="H49" s="196"/>
      <c r="I49" s="251">
        <v>1</v>
      </c>
      <c r="J49" s="222">
        <v>6667.62</v>
      </c>
      <c r="K49" s="196"/>
      <c r="L49" s="222">
        <v>6667.62</v>
      </c>
      <c r="M49" s="196"/>
      <c r="N49" s="199"/>
      <c r="Z49" s="193"/>
      <c r="AA49" s="200"/>
      <c r="AB49" s="200" t="s">
        <v>3328</v>
      </c>
      <c r="AG49" s="200"/>
    </row>
    <row r="50" spans="1:34" s="108" customFormat="1" ht="12" customHeight="1">
      <c r="A50" s="216"/>
      <c r="B50" s="217"/>
      <c r="C50" s="1141" t="s">
        <v>1043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B50" s="200"/>
      <c r="AG50" s="200"/>
      <c r="AH50" s="109" t="s">
        <v>1043</v>
      </c>
    </row>
    <row r="51" spans="1:34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22">
        <v>6667.62</v>
      </c>
      <c r="M51" s="212"/>
      <c r="N51" s="199"/>
      <c r="Z51" s="193"/>
      <c r="AA51" s="200"/>
      <c r="AB51" s="200"/>
      <c r="AG51" s="200" t="s">
        <v>398</v>
      </c>
    </row>
    <row r="52" spans="1:34" s="108" customFormat="1" ht="12" customHeight="1">
      <c r="A52" s="1147" t="s">
        <v>3329</v>
      </c>
      <c r="B52" s="1148"/>
      <c r="C52" s="1148"/>
      <c r="D52" s="1148"/>
      <c r="E52" s="1148"/>
      <c r="F52" s="1148"/>
      <c r="G52" s="1148"/>
      <c r="H52" s="1148"/>
      <c r="I52" s="1148"/>
      <c r="J52" s="1148"/>
      <c r="K52" s="1148"/>
      <c r="L52" s="1148"/>
      <c r="M52" s="1148"/>
      <c r="N52" s="1149"/>
      <c r="Z52" s="193"/>
      <c r="AA52" s="200" t="s">
        <v>3329</v>
      </c>
      <c r="AB52" s="200"/>
      <c r="AG52" s="200"/>
    </row>
    <row r="53" spans="1:34" s="108" customFormat="1" ht="33.75" customHeight="1">
      <c r="A53" s="194" t="s">
        <v>128</v>
      </c>
      <c r="B53" s="195" t="s">
        <v>1924</v>
      </c>
      <c r="C53" s="1145" t="s">
        <v>1925</v>
      </c>
      <c r="D53" s="1145"/>
      <c r="E53" s="1145"/>
      <c r="F53" s="196" t="s">
        <v>486</v>
      </c>
      <c r="G53" s="196"/>
      <c r="H53" s="196"/>
      <c r="I53" s="251">
        <v>1</v>
      </c>
      <c r="J53" s="198"/>
      <c r="K53" s="196"/>
      <c r="L53" s="198"/>
      <c r="M53" s="196"/>
      <c r="N53" s="199"/>
      <c r="Z53" s="193"/>
      <c r="AA53" s="200"/>
      <c r="AB53" s="200" t="s">
        <v>1925</v>
      </c>
      <c r="AG53" s="200"/>
    </row>
    <row r="54" spans="1:34" s="108" customFormat="1" ht="33.75" customHeight="1">
      <c r="A54" s="203"/>
      <c r="B54" s="204" t="s">
        <v>385</v>
      </c>
      <c r="C54" s="1141" t="s">
        <v>386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B54" s="200"/>
      <c r="AC54" s="109" t="s">
        <v>386</v>
      </c>
      <c r="AG54" s="200"/>
    </row>
    <row r="55" spans="1:34" s="108" customFormat="1" ht="12">
      <c r="A55" s="205"/>
      <c r="B55" s="206">
        <v>1</v>
      </c>
      <c r="C55" s="1141" t="s">
        <v>446</v>
      </c>
      <c r="D55" s="1141"/>
      <c r="E55" s="1141"/>
      <c r="F55" s="207"/>
      <c r="G55" s="207"/>
      <c r="H55" s="207"/>
      <c r="I55" s="207"/>
      <c r="J55" s="208">
        <v>20.440000000000001</v>
      </c>
      <c r="K55" s="209">
        <v>1.25</v>
      </c>
      <c r="L55" s="208">
        <v>25.55</v>
      </c>
      <c r="M55" s="207"/>
      <c r="N55" s="210"/>
      <c r="Z55" s="193"/>
      <c r="AA55" s="200"/>
      <c r="AB55" s="200"/>
      <c r="AD55" s="109" t="s">
        <v>446</v>
      </c>
      <c r="AG55" s="200"/>
    </row>
    <row r="56" spans="1:34" s="108" customFormat="1" ht="12">
      <c r="A56" s="205"/>
      <c r="B56" s="206">
        <v>2</v>
      </c>
      <c r="C56" s="1141" t="s">
        <v>387</v>
      </c>
      <c r="D56" s="1141"/>
      <c r="E56" s="1141"/>
      <c r="F56" s="207"/>
      <c r="G56" s="207"/>
      <c r="H56" s="207"/>
      <c r="I56" s="207"/>
      <c r="J56" s="208">
        <v>33.47</v>
      </c>
      <c r="K56" s="209">
        <v>1.25</v>
      </c>
      <c r="L56" s="208">
        <v>41.84</v>
      </c>
      <c r="M56" s="207"/>
      <c r="N56" s="210"/>
      <c r="Z56" s="193"/>
      <c r="AA56" s="200"/>
      <c r="AB56" s="200"/>
      <c r="AD56" s="109" t="s">
        <v>387</v>
      </c>
      <c r="AG56" s="200"/>
    </row>
    <row r="57" spans="1:34" s="108" customFormat="1" ht="12">
      <c r="A57" s="205"/>
      <c r="B57" s="206">
        <v>3</v>
      </c>
      <c r="C57" s="1141" t="s">
        <v>388</v>
      </c>
      <c r="D57" s="1141"/>
      <c r="E57" s="1141"/>
      <c r="F57" s="207"/>
      <c r="G57" s="207"/>
      <c r="H57" s="207"/>
      <c r="I57" s="207"/>
      <c r="J57" s="208">
        <v>3.42</v>
      </c>
      <c r="K57" s="209">
        <v>1.25</v>
      </c>
      <c r="L57" s="208">
        <v>4.28</v>
      </c>
      <c r="M57" s="207"/>
      <c r="N57" s="210"/>
      <c r="Z57" s="193"/>
      <c r="AA57" s="200"/>
      <c r="AB57" s="200"/>
      <c r="AD57" s="109" t="s">
        <v>388</v>
      </c>
      <c r="AG57" s="200"/>
    </row>
    <row r="58" spans="1:34" s="108" customFormat="1" ht="12">
      <c r="A58" s="205"/>
      <c r="B58" s="206">
        <v>4</v>
      </c>
      <c r="C58" s="1141" t="s">
        <v>447</v>
      </c>
      <c r="D58" s="1141"/>
      <c r="E58" s="1141"/>
      <c r="F58" s="207"/>
      <c r="G58" s="207"/>
      <c r="H58" s="207"/>
      <c r="I58" s="207"/>
      <c r="J58" s="208">
        <v>2.94</v>
      </c>
      <c r="K58" s="207"/>
      <c r="L58" s="208">
        <v>2.94</v>
      </c>
      <c r="M58" s="207"/>
      <c r="N58" s="210"/>
      <c r="Z58" s="193"/>
      <c r="AA58" s="200"/>
      <c r="AB58" s="200"/>
      <c r="AD58" s="109" t="s">
        <v>447</v>
      </c>
      <c r="AG58" s="200"/>
    </row>
    <row r="59" spans="1:34" s="108" customFormat="1" ht="12">
      <c r="A59" s="205"/>
      <c r="B59" s="204"/>
      <c r="C59" s="1141" t="s">
        <v>448</v>
      </c>
      <c r="D59" s="1141"/>
      <c r="E59" s="1141"/>
      <c r="F59" s="207" t="s">
        <v>390</v>
      </c>
      <c r="G59" s="209">
        <v>2.06</v>
      </c>
      <c r="H59" s="209">
        <v>1.25</v>
      </c>
      <c r="I59" s="254">
        <v>2.5750000000000002</v>
      </c>
      <c r="J59" s="204"/>
      <c r="K59" s="207"/>
      <c r="L59" s="204"/>
      <c r="M59" s="207"/>
      <c r="N59" s="210"/>
      <c r="Z59" s="193"/>
      <c r="AA59" s="200"/>
      <c r="AB59" s="200"/>
      <c r="AE59" s="109" t="s">
        <v>448</v>
      </c>
      <c r="AG59" s="200"/>
    </row>
    <row r="60" spans="1:34" s="108" customFormat="1" ht="12">
      <c r="A60" s="205"/>
      <c r="B60" s="204"/>
      <c r="C60" s="1141" t="s">
        <v>389</v>
      </c>
      <c r="D60" s="1141"/>
      <c r="E60" s="1141"/>
      <c r="F60" s="207" t="s">
        <v>390</v>
      </c>
      <c r="G60" s="209">
        <v>0.31</v>
      </c>
      <c r="H60" s="209">
        <v>1.25</v>
      </c>
      <c r="I60" s="250">
        <v>0.38750000000000001</v>
      </c>
      <c r="J60" s="204"/>
      <c r="K60" s="207"/>
      <c r="L60" s="204"/>
      <c r="M60" s="207"/>
      <c r="N60" s="210"/>
      <c r="Z60" s="193"/>
      <c r="AA60" s="200"/>
      <c r="AB60" s="200"/>
      <c r="AE60" s="109" t="s">
        <v>389</v>
      </c>
      <c r="AG60" s="200"/>
    </row>
    <row r="61" spans="1:34" s="108" customFormat="1" ht="12" customHeight="1">
      <c r="A61" s="205"/>
      <c r="B61" s="204"/>
      <c r="C61" s="1150" t="s">
        <v>391</v>
      </c>
      <c r="D61" s="1150"/>
      <c r="E61" s="1150"/>
      <c r="F61" s="212"/>
      <c r="G61" s="212"/>
      <c r="H61" s="212"/>
      <c r="I61" s="212"/>
      <c r="J61" s="213">
        <v>56.85</v>
      </c>
      <c r="K61" s="212"/>
      <c r="L61" s="213">
        <v>70.33</v>
      </c>
      <c r="M61" s="212"/>
      <c r="N61" s="214"/>
      <c r="Z61" s="193"/>
      <c r="AA61" s="200"/>
      <c r="AB61" s="200"/>
      <c r="AF61" s="109" t="s">
        <v>391</v>
      </c>
      <c r="AG61" s="200"/>
    </row>
    <row r="62" spans="1:34" s="108" customFormat="1" ht="12">
      <c r="A62" s="205"/>
      <c r="B62" s="204"/>
      <c r="C62" s="1141" t="s">
        <v>392</v>
      </c>
      <c r="D62" s="1141"/>
      <c r="E62" s="1141"/>
      <c r="F62" s="207"/>
      <c r="G62" s="207"/>
      <c r="H62" s="207"/>
      <c r="I62" s="207"/>
      <c r="J62" s="204"/>
      <c r="K62" s="207"/>
      <c r="L62" s="208">
        <v>29.83</v>
      </c>
      <c r="M62" s="207"/>
      <c r="N62" s="210"/>
      <c r="Z62" s="193"/>
      <c r="AA62" s="200"/>
      <c r="AB62" s="200"/>
      <c r="AE62" s="109" t="s">
        <v>392</v>
      </c>
      <c r="AG62" s="200"/>
    </row>
    <row r="63" spans="1:34" s="108" customFormat="1" ht="22.5" customHeight="1">
      <c r="A63" s="205"/>
      <c r="B63" s="204" t="s">
        <v>885</v>
      </c>
      <c r="C63" s="1141" t="s">
        <v>886</v>
      </c>
      <c r="D63" s="1141"/>
      <c r="E63" s="1141"/>
      <c r="F63" s="207" t="s">
        <v>395</v>
      </c>
      <c r="G63" s="215">
        <v>97</v>
      </c>
      <c r="H63" s="207"/>
      <c r="I63" s="215">
        <v>97</v>
      </c>
      <c r="J63" s="204"/>
      <c r="K63" s="207"/>
      <c r="L63" s="208">
        <v>28.94</v>
      </c>
      <c r="M63" s="207"/>
      <c r="N63" s="210"/>
      <c r="Z63" s="193"/>
      <c r="AA63" s="200"/>
      <c r="AB63" s="200"/>
      <c r="AE63" s="109" t="s">
        <v>886</v>
      </c>
      <c r="AG63" s="200"/>
    </row>
    <row r="64" spans="1:34" s="108" customFormat="1" ht="22.5" customHeight="1">
      <c r="A64" s="205"/>
      <c r="B64" s="204" t="s">
        <v>887</v>
      </c>
      <c r="C64" s="1141" t="s">
        <v>888</v>
      </c>
      <c r="D64" s="1141"/>
      <c r="E64" s="1141"/>
      <c r="F64" s="207" t="s">
        <v>395</v>
      </c>
      <c r="G64" s="215">
        <v>51</v>
      </c>
      <c r="H64" s="207"/>
      <c r="I64" s="215">
        <v>51</v>
      </c>
      <c r="J64" s="204"/>
      <c r="K64" s="207"/>
      <c r="L64" s="208">
        <v>15.21</v>
      </c>
      <c r="M64" s="207"/>
      <c r="N64" s="210"/>
      <c r="Z64" s="193"/>
      <c r="AA64" s="200"/>
      <c r="AB64" s="200"/>
      <c r="AE64" s="109" t="s">
        <v>888</v>
      </c>
      <c r="AG64" s="200"/>
    </row>
    <row r="65" spans="1:35" s="108" customFormat="1" ht="12" customHeight="1">
      <c r="A65" s="216"/>
      <c r="B65" s="217"/>
      <c r="C65" s="1145" t="s">
        <v>398</v>
      </c>
      <c r="D65" s="1145"/>
      <c r="E65" s="1145"/>
      <c r="F65" s="196"/>
      <c r="G65" s="196"/>
      <c r="H65" s="196"/>
      <c r="I65" s="196"/>
      <c r="J65" s="198"/>
      <c r="K65" s="196"/>
      <c r="L65" s="218">
        <v>114.48</v>
      </c>
      <c r="M65" s="212"/>
      <c r="N65" s="199"/>
      <c r="Z65" s="193"/>
      <c r="AA65" s="200"/>
      <c r="AB65" s="200"/>
      <c r="AG65" s="200" t="s">
        <v>398</v>
      </c>
    </row>
    <row r="66" spans="1:35" s="108" customFormat="1" ht="22.5" customHeight="1">
      <c r="A66" s="194" t="s">
        <v>2068</v>
      </c>
      <c r="B66" s="195" t="s">
        <v>3327</v>
      </c>
      <c r="C66" s="1145" t="s">
        <v>3328</v>
      </c>
      <c r="D66" s="1145"/>
      <c r="E66" s="1145"/>
      <c r="F66" s="196" t="s">
        <v>486</v>
      </c>
      <c r="G66" s="196"/>
      <c r="H66" s="196"/>
      <c r="I66" s="251">
        <v>1</v>
      </c>
      <c r="J66" s="222">
        <v>6667.62</v>
      </c>
      <c r="K66" s="196"/>
      <c r="L66" s="222">
        <v>6667.62</v>
      </c>
      <c r="M66" s="196"/>
      <c r="N66" s="199"/>
      <c r="Z66" s="193"/>
      <c r="AA66" s="200"/>
      <c r="AB66" s="200" t="s">
        <v>3328</v>
      </c>
      <c r="AG66" s="200"/>
    </row>
    <row r="67" spans="1:35" s="108" customFormat="1" ht="12" customHeight="1">
      <c r="A67" s="216"/>
      <c r="B67" s="217"/>
      <c r="C67" s="1141" t="s">
        <v>1043</v>
      </c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1146"/>
      <c r="Z67" s="193"/>
      <c r="AA67" s="200"/>
      <c r="AB67" s="200"/>
      <c r="AG67" s="200"/>
      <c r="AH67" s="109" t="s">
        <v>1043</v>
      </c>
    </row>
    <row r="68" spans="1:35" s="108" customFormat="1" ht="12" customHeight="1">
      <c r="A68" s="216"/>
      <c r="B68" s="217"/>
      <c r="C68" s="1145" t="s">
        <v>398</v>
      </c>
      <c r="D68" s="1145"/>
      <c r="E68" s="1145"/>
      <c r="F68" s="196"/>
      <c r="G68" s="196"/>
      <c r="H68" s="196"/>
      <c r="I68" s="196"/>
      <c r="J68" s="198"/>
      <c r="K68" s="196"/>
      <c r="L68" s="222">
        <v>6667.62</v>
      </c>
      <c r="M68" s="212"/>
      <c r="N68" s="199"/>
      <c r="Z68" s="193"/>
      <c r="AA68" s="200"/>
      <c r="AB68" s="200"/>
      <c r="AG68" s="200" t="s">
        <v>398</v>
      </c>
    </row>
    <row r="69" spans="1:35" s="108" customFormat="1" ht="22.5" customHeight="1">
      <c r="A69" s="194" t="s">
        <v>134</v>
      </c>
      <c r="B69" s="195" t="s">
        <v>2588</v>
      </c>
      <c r="C69" s="1145" t="s">
        <v>2589</v>
      </c>
      <c r="D69" s="1145"/>
      <c r="E69" s="1145"/>
      <c r="F69" s="196" t="s">
        <v>481</v>
      </c>
      <c r="G69" s="196"/>
      <c r="H69" s="196"/>
      <c r="I69" s="247">
        <v>0.06</v>
      </c>
      <c r="J69" s="198"/>
      <c r="K69" s="196"/>
      <c r="L69" s="198"/>
      <c r="M69" s="196"/>
      <c r="N69" s="199"/>
      <c r="Z69" s="193"/>
      <c r="AA69" s="200"/>
      <c r="AB69" s="200" t="s">
        <v>2589</v>
      </c>
      <c r="AG69" s="200"/>
    </row>
    <row r="70" spans="1:35" s="108" customFormat="1" ht="12" customHeight="1">
      <c r="A70" s="201"/>
      <c r="B70" s="202"/>
      <c r="C70" s="1141" t="s">
        <v>3330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  <c r="Z70" s="193"/>
      <c r="AA70" s="200"/>
      <c r="AB70" s="200"/>
      <c r="AG70" s="200"/>
      <c r="AI70" s="109" t="s">
        <v>3330</v>
      </c>
    </row>
    <row r="71" spans="1:35" s="108" customFormat="1" ht="33.75" customHeight="1">
      <c r="A71" s="203"/>
      <c r="B71" s="204" t="s">
        <v>385</v>
      </c>
      <c r="C71" s="1141" t="s">
        <v>386</v>
      </c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6"/>
      <c r="Z71" s="193"/>
      <c r="AA71" s="200"/>
      <c r="AB71" s="200"/>
      <c r="AC71" s="109" t="s">
        <v>386</v>
      </c>
      <c r="AG71" s="200"/>
    </row>
    <row r="72" spans="1:35" s="108" customFormat="1" ht="12">
      <c r="A72" s="205"/>
      <c r="B72" s="206">
        <v>1</v>
      </c>
      <c r="C72" s="1141" t="s">
        <v>446</v>
      </c>
      <c r="D72" s="1141"/>
      <c r="E72" s="1141"/>
      <c r="F72" s="207"/>
      <c r="G72" s="207"/>
      <c r="H72" s="207"/>
      <c r="I72" s="207"/>
      <c r="J72" s="208">
        <v>174.89</v>
      </c>
      <c r="K72" s="209">
        <v>1.25</v>
      </c>
      <c r="L72" s="208">
        <v>13.12</v>
      </c>
      <c r="M72" s="207"/>
      <c r="N72" s="210"/>
      <c r="Z72" s="193"/>
      <c r="AA72" s="200"/>
      <c r="AB72" s="200"/>
      <c r="AD72" s="109" t="s">
        <v>446</v>
      </c>
      <c r="AG72" s="200"/>
    </row>
    <row r="73" spans="1:35" s="108" customFormat="1" ht="12">
      <c r="A73" s="205"/>
      <c r="B73" s="206">
        <v>2</v>
      </c>
      <c r="C73" s="1141" t="s">
        <v>387</v>
      </c>
      <c r="D73" s="1141"/>
      <c r="E73" s="1141"/>
      <c r="F73" s="207"/>
      <c r="G73" s="207"/>
      <c r="H73" s="207"/>
      <c r="I73" s="207"/>
      <c r="J73" s="208">
        <v>0.31</v>
      </c>
      <c r="K73" s="209">
        <v>1.25</v>
      </c>
      <c r="L73" s="208">
        <v>0.02</v>
      </c>
      <c r="M73" s="207"/>
      <c r="N73" s="210"/>
      <c r="Z73" s="193"/>
      <c r="AA73" s="200"/>
      <c r="AB73" s="200"/>
      <c r="AD73" s="109" t="s">
        <v>387</v>
      </c>
      <c r="AG73" s="200"/>
    </row>
    <row r="74" spans="1:35" s="108" customFormat="1" ht="12">
      <c r="A74" s="205"/>
      <c r="B74" s="206">
        <v>3</v>
      </c>
      <c r="C74" s="1141" t="s">
        <v>388</v>
      </c>
      <c r="D74" s="1141"/>
      <c r="E74" s="1141"/>
      <c r="F74" s="207"/>
      <c r="G74" s="207"/>
      <c r="H74" s="207"/>
      <c r="I74" s="207"/>
      <c r="J74" s="208">
        <v>0.14000000000000001</v>
      </c>
      <c r="K74" s="209">
        <v>1.25</v>
      </c>
      <c r="L74" s="208">
        <v>0.01</v>
      </c>
      <c r="M74" s="207"/>
      <c r="N74" s="210"/>
      <c r="Z74" s="193"/>
      <c r="AA74" s="200"/>
      <c r="AB74" s="200"/>
      <c r="AD74" s="109" t="s">
        <v>388</v>
      </c>
      <c r="AG74" s="200"/>
    </row>
    <row r="75" spans="1:35" s="108" customFormat="1" ht="12">
      <c r="A75" s="205"/>
      <c r="B75" s="206">
        <v>4</v>
      </c>
      <c r="C75" s="1141" t="s">
        <v>447</v>
      </c>
      <c r="D75" s="1141"/>
      <c r="E75" s="1141"/>
      <c r="F75" s="207"/>
      <c r="G75" s="207"/>
      <c r="H75" s="207"/>
      <c r="I75" s="207"/>
      <c r="J75" s="208">
        <v>69.930000000000007</v>
      </c>
      <c r="K75" s="207"/>
      <c r="L75" s="208">
        <v>4.2</v>
      </c>
      <c r="M75" s="207"/>
      <c r="N75" s="210"/>
      <c r="Z75" s="193"/>
      <c r="AA75" s="200"/>
      <c r="AB75" s="200"/>
      <c r="AD75" s="109" t="s">
        <v>447</v>
      </c>
      <c r="AG75" s="200"/>
    </row>
    <row r="76" spans="1:35" s="108" customFormat="1" ht="12">
      <c r="A76" s="205"/>
      <c r="B76" s="204"/>
      <c r="C76" s="1141" t="s">
        <v>448</v>
      </c>
      <c r="D76" s="1141"/>
      <c r="E76" s="1141"/>
      <c r="F76" s="207" t="s">
        <v>390</v>
      </c>
      <c r="G76" s="209">
        <v>18.39</v>
      </c>
      <c r="H76" s="209">
        <v>1.25</v>
      </c>
      <c r="I76" s="252">
        <v>1.3792500000000001</v>
      </c>
      <c r="J76" s="204"/>
      <c r="K76" s="207"/>
      <c r="L76" s="204"/>
      <c r="M76" s="207"/>
      <c r="N76" s="210"/>
      <c r="Z76" s="193"/>
      <c r="AA76" s="200"/>
      <c r="AB76" s="200"/>
      <c r="AE76" s="109" t="s">
        <v>448</v>
      </c>
      <c r="AG76" s="200"/>
    </row>
    <row r="77" spans="1:35" s="108" customFormat="1" ht="12">
      <c r="A77" s="205"/>
      <c r="B77" s="204"/>
      <c r="C77" s="1141" t="s">
        <v>389</v>
      </c>
      <c r="D77" s="1141"/>
      <c r="E77" s="1141"/>
      <c r="F77" s="207" t="s">
        <v>390</v>
      </c>
      <c r="G77" s="209">
        <v>0.01</v>
      </c>
      <c r="H77" s="209">
        <v>1.25</v>
      </c>
      <c r="I77" s="252">
        <v>7.5000000000000002E-4</v>
      </c>
      <c r="J77" s="204"/>
      <c r="K77" s="207"/>
      <c r="L77" s="204"/>
      <c r="M77" s="207"/>
      <c r="N77" s="210"/>
      <c r="Z77" s="193"/>
      <c r="AA77" s="200"/>
      <c r="AB77" s="200"/>
      <c r="AE77" s="109" t="s">
        <v>389</v>
      </c>
      <c r="AG77" s="200"/>
    </row>
    <row r="78" spans="1:35" s="108" customFormat="1" ht="12" customHeight="1">
      <c r="A78" s="205"/>
      <c r="B78" s="204"/>
      <c r="C78" s="1150" t="s">
        <v>391</v>
      </c>
      <c r="D78" s="1150"/>
      <c r="E78" s="1150"/>
      <c r="F78" s="212"/>
      <c r="G78" s="212"/>
      <c r="H78" s="212"/>
      <c r="I78" s="212"/>
      <c r="J78" s="213">
        <v>245.13</v>
      </c>
      <c r="K78" s="212"/>
      <c r="L78" s="213">
        <v>17.34</v>
      </c>
      <c r="M78" s="212"/>
      <c r="N78" s="214"/>
      <c r="Z78" s="193"/>
      <c r="AA78" s="200"/>
      <c r="AB78" s="200"/>
      <c r="AF78" s="109" t="s">
        <v>391</v>
      </c>
      <c r="AG78" s="200"/>
    </row>
    <row r="79" spans="1:35" s="108" customFormat="1" ht="12">
      <c r="A79" s="205"/>
      <c r="B79" s="204"/>
      <c r="C79" s="1141" t="s">
        <v>392</v>
      </c>
      <c r="D79" s="1141"/>
      <c r="E79" s="1141"/>
      <c r="F79" s="207"/>
      <c r="G79" s="207"/>
      <c r="H79" s="207"/>
      <c r="I79" s="207"/>
      <c r="J79" s="204"/>
      <c r="K79" s="207"/>
      <c r="L79" s="208">
        <v>13.13</v>
      </c>
      <c r="M79" s="207"/>
      <c r="N79" s="210"/>
      <c r="Z79" s="193"/>
      <c r="AA79" s="200"/>
      <c r="AB79" s="200"/>
      <c r="AE79" s="109" t="s">
        <v>392</v>
      </c>
      <c r="AG79" s="200"/>
    </row>
    <row r="80" spans="1:35" s="108" customFormat="1" ht="22.5" customHeight="1">
      <c r="A80" s="205"/>
      <c r="B80" s="204" t="s">
        <v>885</v>
      </c>
      <c r="C80" s="1141" t="s">
        <v>886</v>
      </c>
      <c r="D80" s="1141"/>
      <c r="E80" s="1141"/>
      <c r="F80" s="207" t="s">
        <v>395</v>
      </c>
      <c r="G80" s="215">
        <v>97</v>
      </c>
      <c r="H80" s="207"/>
      <c r="I80" s="215">
        <v>97</v>
      </c>
      <c r="J80" s="204"/>
      <c r="K80" s="207"/>
      <c r="L80" s="208">
        <v>12.74</v>
      </c>
      <c r="M80" s="207"/>
      <c r="N80" s="210"/>
      <c r="Z80" s="193"/>
      <c r="AA80" s="200"/>
      <c r="AB80" s="200"/>
      <c r="AE80" s="109" t="s">
        <v>886</v>
      </c>
      <c r="AG80" s="200"/>
    </row>
    <row r="81" spans="1:35" s="108" customFormat="1" ht="22.5" customHeight="1">
      <c r="A81" s="205"/>
      <c r="B81" s="204" t="s">
        <v>887</v>
      </c>
      <c r="C81" s="1141" t="s">
        <v>888</v>
      </c>
      <c r="D81" s="1141"/>
      <c r="E81" s="1141"/>
      <c r="F81" s="207" t="s">
        <v>395</v>
      </c>
      <c r="G81" s="215">
        <v>51</v>
      </c>
      <c r="H81" s="207"/>
      <c r="I81" s="215">
        <v>51</v>
      </c>
      <c r="J81" s="204"/>
      <c r="K81" s="207"/>
      <c r="L81" s="208">
        <v>6.7</v>
      </c>
      <c r="M81" s="207"/>
      <c r="N81" s="210"/>
      <c r="Z81" s="193"/>
      <c r="AA81" s="200"/>
      <c r="AB81" s="200"/>
      <c r="AE81" s="109" t="s">
        <v>888</v>
      </c>
      <c r="AG81" s="200"/>
    </row>
    <row r="82" spans="1:35" s="108" customFormat="1" ht="12" customHeight="1">
      <c r="A82" s="216"/>
      <c r="B82" s="217"/>
      <c r="C82" s="1145" t="s">
        <v>398</v>
      </c>
      <c r="D82" s="1145"/>
      <c r="E82" s="1145"/>
      <c r="F82" s="196"/>
      <c r="G82" s="196"/>
      <c r="H82" s="196"/>
      <c r="I82" s="196"/>
      <c r="J82" s="198"/>
      <c r="K82" s="196"/>
      <c r="L82" s="218">
        <v>36.78</v>
      </c>
      <c r="M82" s="212"/>
      <c r="N82" s="199"/>
      <c r="Z82" s="193"/>
      <c r="AA82" s="200"/>
      <c r="AB82" s="200"/>
      <c r="AG82" s="200" t="s">
        <v>398</v>
      </c>
    </row>
    <row r="83" spans="1:35" s="108" customFormat="1" ht="12" customHeight="1">
      <c r="A83" s="194" t="s">
        <v>137</v>
      </c>
      <c r="B83" s="195" t="s">
        <v>2360</v>
      </c>
      <c r="C83" s="1145" t="s">
        <v>2361</v>
      </c>
      <c r="D83" s="1145"/>
      <c r="E83" s="1145"/>
      <c r="F83" s="196" t="s">
        <v>891</v>
      </c>
      <c r="G83" s="196"/>
      <c r="H83" s="196"/>
      <c r="I83" s="251">
        <v>6</v>
      </c>
      <c r="J83" s="218">
        <v>6.8</v>
      </c>
      <c r="K83" s="196"/>
      <c r="L83" s="218">
        <v>40.799999999999997</v>
      </c>
      <c r="M83" s="196"/>
      <c r="N83" s="199"/>
      <c r="Z83" s="193"/>
      <c r="AA83" s="200"/>
      <c r="AB83" s="200" t="s">
        <v>2361</v>
      </c>
      <c r="AG83" s="200"/>
    </row>
    <row r="84" spans="1:35" s="108" customFormat="1" ht="12" customHeight="1">
      <c r="A84" s="216"/>
      <c r="B84" s="217"/>
      <c r="C84" s="1141" t="s">
        <v>409</v>
      </c>
      <c r="D84" s="1141"/>
      <c r="E84" s="1141"/>
      <c r="F84" s="1141"/>
      <c r="G84" s="1141"/>
      <c r="H84" s="1141"/>
      <c r="I84" s="1141"/>
      <c r="J84" s="1141"/>
      <c r="K84" s="1141"/>
      <c r="L84" s="1141"/>
      <c r="M84" s="1141"/>
      <c r="N84" s="1146"/>
      <c r="Z84" s="193"/>
      <c r="AA84" s="200"/>
      <c r="AB84" s="200"/>
      <c r="AG84" s="200"/>
      <c r="AH84" s="109" t="s">
        <v>409</v>
      </c>
    </row>
    <row r="85" spans="1:35" s="108" customFormat="1" ht="12">
      <c r="A85" s="201"/>
      <c r="B85" s="202"/>
      <c r="C85" s="1141" t="s">
        <v>3331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B85" s="200"/>
      <c r="AG85" s="200"/>
      <c r="AI85" s="109" t="s">
        <v>3331</v>
      </c>
    </row>
    <row r="86" spans="1:35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40.799999999999997</v>
      </c>
      <c r="M86" s="212"/>
      <c r="N86" s="199"/>
      <c r="Z86" s="193"/>
      <c r="AA86" s="200"/>
      <c r="AB86" s="200"/>
      <c r="AG86" s="200" t="s">
        <v>398</v>
      </c>
    </row>
    <row r="87" spans="1:35" s="108" customFormat="1" ht="22.5" customHeight="1">
      <c r="A87" s="194" t="s">
        <v>140</v>
      </c>
      <c r="B87" s="195" t="s">
        <v>2003</v>
      </c>
      <c r="C87" s="1145" t="s">
        <v>2004</v>
      </c>
      <c r="D87" s="1145"/>
      <c r="E87" s="1145"/>
      <c r="F87" s="196" t="s">
        <v>481</v>
      </c>
      <c r="G87" s="196"/>
      <c r="H87" s="196"/>
      <c r="I87" s="256">
        <v>0.1</v>
      </c>
      <c r="J87" s="198"/>
      <c r="K87" s="196"/>
      <c r="L87" s="198"/>
      <c r="M87" s="196"/>
      <c r="N87" s="199"/>
      <c r="Z87" s="193"/>
      <c r="AA87" s="200"/>
      <c r="AB87" s="200" t="s">
        <v>2004</v>
      </c>
      <c r="AG87" s="200"/>
    </row>
    <row r="88" spans="1:35" s="108" customFormat="1" ht="12" customHeight="1">
      <c r="A88" s="201"/>
      <c r="B88" s="202"/>
      <c r="C88" s="1141" t="s">
        <v>3332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B88" s="200"/>
      <c r="AG88" s="200"/>
      <c r="AI88" s="109" t="s">
        <v>3332</v>
      </c>
    </row>
    <row r="89" spans="1:35" s="108" customFormat="1" ht="33.75" customHeight="1">
      <c r="A89" s="203"/>
      <c r="B89" s="204" t="s">
        <v>385</v>
      </c>
      <c r="C89" s="1141" t="s">
        <v>386</v>
      </c>
      <c r="D89" s="1141"/>
      <c r="E89" s="1141"/>
      <c r="F89" s="1141"/>
      <c r="G89" s="1141"/>
      <c r="H89" s="1141"/>
      <c r="I89" s="1141"/>
      <c r="J89" s="1141"/>
      <c r="K89" s="1141"/>
      <c r="L89" s="1141"/>
      <c r="M89" s="1141"/>
      <c r="N89" s="1146"/>
      <c r="Z89" s="193"/>
      <c r="AA89" s="200"/>
      <c r="AB89" s="200"/>
      <c r="AC89" s="109" t="s">
        <v>386</v>
      </c>
      <c r="AG89" s="200"/>
    </row>
    <row r="90" spans="1:35" s="108" customFormat="1" ht="12">
      <c r="A90" s="205"/>
      <c r="B90" s="206">
        <v>1</v>
      </c>
      <c r="C90" s="1141" t="s">
        <v>446</v>
      </c>
      <c r="D90" s="1141"/>
      <c r="E90" s="1141"/>
      <c r="F90" s="207"/>
      <c r="G90" s="207"/>
      <c r="H90" s="207"/>
      <c r="I90" s="207"/>
      <c r="J90" s="208">
        <v>193.34</v>
      </c>
      <c r="K90" s="209">
        <v>1.25</v>
      </c>
      <c r="L90" s="208">
        <v>24.17</v>
      </c>
      <c r="M90" s="207"/>
      <c r="N90" s="210"/>
      <c r="Z90" s="193"/>
      <c r="AA90" s="200"/>
      <c r="AB90" s="200"/>
      <c r="AD90" s="109" t="s">
        <v>446</v>
      </c>
      <c r="AG90" s="200"/>
    </row>
    <row r="91" spans="1:35" s="108" customFormat="1" ht="12">
      <c r="A91" s="205"/>
      <c r="B91" s="206">
        <v>2</v>
      </c>
      <c r="C91" s="1141" t="s">
        <v>387</v>
      </c>
      <c r="D91" s="1141"/>
      <c r="E91" s="1141"/>
      <c r="F91" s="207"/>
      <c r="G91" s="207"/>
      <c r="H91" s="207"/>
      <c r="I91" s="207"/>
      <c r="J91" s="208">
        <v>0.31</v>
      </c>
      <c r="K91" s="209">
        <v>1.25</v>
      </c>
      <c r="L91" s="208">
        <v>0.04</v>
      </c>
      <c r="M91" s="207"/>
      <c r="N91" s="210"/>
      <c r="Z91" s="193"/>
      <c r="AA91" s="200"/>
      <c r="AB91" s="200"/>
      <c r="AD91" s="109" t="s">
        <v>387</v>
      </c>
      <c r="AG91" s="200"/>
    </row>
    <row r="92" spans="1:35" s="108" customFormat="1" ht="12">
      <c r="A92" s="205"/>
      <c r="B92" s="206">
        <v>3</v>
      </c>
      <c r="C92" s="1141" t="s">
        <v>388</v>
      </c>
      <c r="D92" s="1141"/>
      <c r="E92" s="1141"/>
      <c r="F92" s="207"/>
      <c r="G92" s="207"/>
      <c r="H92" s="207"/>
      <c r="I92" s="207"/>
      <c r="J92" s="208">
        <v>0.14000000000000001</v>
      </c>
      <c r="K92" s="209">
        <v>1.25</v>
      </c>
      <c r="L92" s="208">
        <v>0.02</v>
      </c>
      <c r="M92" s="207"/>
      <c r="N92" s="210"/>
      <c r="Z92" s="193"/>
      <c r="AA92" s="200"/>
      <c r="AB92" s="200"/>
      <c r="AD92" s="109" t="s">
        <v>388</v>
      </c>
      <c r="AG92" s="200"/>
    </row>
    <row r="93" spans="1:35" s="108" customFormat="1" ht="12">
      <c r="A93" s="205"/>
      <c r="B93" s="206">
        <v>4</v>
      </c>
      <c r="C93" s="1141" t="s">
        <v>447</v>
      </c>
      <c r="D93" s="1141"/>
      <c r="E93" s="1141"/>
      <c r="F93" s="207"/>
      <c r="G93" s="207"/>
      <c r="H93" s="207"/>
      <c r="I93" s="207"/>
      <c r="J93" s="208">
        <v>93.27</v>
      </c>
      <c r="K93" s="207"/>
      <c r="L93" s="208">
        <v>9.33</v>
      </c>
      <c r="M93" s="207"/>
      <c r="N93" s="210"/>
      <c r="Z93" s="193"/>
      <c r="AA93" s="200"/>
      <c r="AB93" s="200"/>
      <c r="AD93" s="109" t="s">
        <v>447</v>
      </c>
      <c r="AG93" s="200"/>
    </row>
    <row r="94" spans="1:35" s="108" customFormat="1" ht="12">
      <c r="A94" s="205"/>
      <c r="B94" s="204"/>
      <c r="C94" s="1141" t="s">
        <v>448</v>
      </c>
      <c r="D94" s="1141"/>
      <c r="E94" s="1141"/>
      <c r="F94" s="207" t="s">
        <v>390</v>
      </c>
      <c r="G94" s="209">
        <v>20.329999999999998</v>
      </c>
      <c r="H94" s="209">
        <v>1.25</v>
      </c>
      <c r="I94" s="252">
        <v>2.5412499999999998</v>
      </c>
      <c r="J94" s="204"/>
      <c r="K94" s="207"/>
      <c r="L94" s="204"/>
      <c r="M94" s="207"/>
      <c r="N94" s="210"/>
      <c r="Z94" s="193"/>
      <c r="AA94" s="200"/>
      <c r="AB94" s="200"/>
      <c r="AE94" s="109" t="s">
        <v>448</v>
      </c>
      <c r="AG94" s="200"/>
    </row>
    <row r="95" spans="1:35" s="108" customFormat="1" ht="12">
      <c r="A95" s="205"/>
      <c r="B95" s="204"/>
      <c r="C95" s="1141" t="s">
        <v>389</v>
      </c>
      <c r="D95" s="1141"/>
      <c r="E95" s="1141"/>
      <c r="F95" s="207" t="s">
        <v>390</v>
      </c>
      <c r="G95" s="209">
        <v>0.01</v>
      </c>
      <c r="H95" s="209">
        <v>1.25</v>
      </c>
      <c r="I95" s="252">
        <v>1.25E-3</v>
      </c>
      <c r="J95" s="204"/>
      <c r="K95" s="207"/>
      <c r="L95" s="204"/>
      <c r="M95" s="207"/>
      <c r="N95" s="210"/>
      <c r="Z95" s="193"/>
      <c r="AA95" s="200"/>
      <c r="AB95" s="200"/>
      <c r="AE95" s="109" t="s">
        <v>389</v>
      </c>
      <c r="AG95" s="200"/>
    </row>
    <row r="96" spans="1:35" s="108" customFormat="1" ht="12" customHeight="1">
      <c r="A96" s="205"/>
      <c r="B96" s="204"/>
      <c r="C96" s="1150" t="s">
        <v>391</v>
      </c>
      <c r="D96" s="1150"/>
      <c r="E96" s="1150"/>
      <c r="F96" s="212"/>
      <c r="G96" s="212"/>
      <c r="H96" s="212"/>
      <c r="I96" s="212"/>
      <c r="J96" s="213">
        <v>286.92</v>
      </c>
      <c r="K96" s="212"/>
      <c r="L96" s="213">
        <v>33.54</v>
      </c>
      <c r="M96" s="212"/>
      <c r="N96" s="214"/>
      <c r="Z96" s="193"/>
      <c r="AA96" s="200"/>
      <c r="AB96" s="200"/>
      <c r="AF96" s="109" t="s">
        <v>391</v>
      </c>
      <c r="AG96" s="200"/>
    </row>
    <row r="97" spans="1:35" s="108" customFormat="1" ht="12">
      <c r="A97" s="205"/>
      <c r="B97" s="204"/>
      <c r="C97" s="1141" t="s">
        <v>392</v>
      </c>
      <c r="D97" s="1141"/>
      <c r="E97" s="1141"/>
      <c r="F97" s="207"/>
      <c r="G97" s="207"/>
      <c r="H97" s="207"/>
      <c r="I97" s="207"/>
      <c r="J97" s="204"/>
      <c r="K97" s="207"/>
      <c r="L97" s="208">
        <v>24.19</v>
      </c>
      <c r="M97" s="207"/>
      <c r="N97" s="210"/>
      <c r="Z97" s="193"/>
      <c r="AA97" s="200"/>
      <c r="AB97" s="200"/>
      <c r="AE97" s="109" t="s">
        <v>392</v>
      </c>
      <c r="AG97" s="200"/>
    </row>
    <row r="98" spans="1:35" s="108" customFormat="1" ht="22.5" customHeight="1">
      <c r="A98" s="205"/>
      <c r="B98" s="204" t="s">
        <v>885</v>
      </c>
      <c r="C98" s="1141" t="s">
        <v>886</v>
      </c>
      <c r="D98" s="1141"/>
      <c r="E98" s="1141"/>
      <c r="F98" s="207" t="s">
        <v>395</v>
      </c>
      <c r="G98" s="215">
        <v>97</v>
      </c>
      <c r="H98" s="207"/>
      <c r="I98" s="215">
        <v>97</v>
      </c>
      <c r="J98" s="204"/>
      <c r="K98" s="207"/>
      <c r="L98" s="208">
        <v>23.46</v>
      </c>
      <c r="M98" s="207"/>
      <c r="N98" s="210"/>
      <c r="Z98" s="193"/>
      <c r="AA98" s="200"/>
      <c r="AB98" s="200"/>
      <c r="AE98" s="109" t="s">
        <v>886</v>
      </c>
      <c r="AG98" s="200"/>
    </row>
    <row r="99" spans="1:35" s="108" customFormat="1" ht="22.5" customHeight="1">
      <c r="A99" s="205"/>
      <c r="B99" s="204" t="s">
        <v>887</v>
      </c>
      <c r="C99" s="1141" t="s">
        <v>888</v>
      </c>
      <c r="D99" s="1141"/>
      <c r="E99" s="1141"/>
      <c r="F99" s="207" t="s">
        <v>395</v>
      </c>
      <c r="G99" s="215">
        <v>51</v>
      </c>
      <c r="H99" s="207"/>
      <c r="I99" s="215">
        <v>51</v>
      </c>
      <c r="J99" s="204"/>
      <c r="K99" s="207"/>
      <c r="L99" s="208">
        <v>12.34</v>
      </c>
      <c r="M99" s="207"/>
      <c r="N99" s="210"/>
      <c r="Z99" s="193"/>
      <c r="AA99" s="200"/>
      <c r="AB99" s="200"/>
      <c r="AE99" s="109" t="s">
        <v>888</v>
      </c>
      <c r="AG99" s="200"/>
    </row>
    <row r="100" spans="1:35" s="108" customFormat="1" ht="12" customHeight="1">
      <c r="A100" s="216"/>
      <c r="B100" s="217"/>
      <c r="C100" s="1145" t="s">
        <v>398</v>
      </c>
      <c r="D100" s="1145"/>
      <c r="E100" s="1145"/>
      <c r="F100" s="196"/>
      <c r="G100" s="196"/>
      <c r="H100" s="196"/>
      <c r="I100" s="196"/>
      <c r="J100" s="198"/>
      <c r="K100" s="196"/>
      <c r="L100" s="218">
        <v>69.34</v>
      </c>
      <c r="M100" s="212"/>
      <c r="N100" s="199"/>
      <c r="Z100" s="193"/>
      <c r="AA100" s="200"/>
      <c r="AB100" s="200"/>
      <c r="AG100" s="200" t="s">
        <v>398</v>
      </c>
    </row>
    <row r="101" spans="1:35" s="108" customFormat="1" ht="12" customHeight="1">
      <c r="A101" s="194" t="s">
        <v>143</v>
      </c>
      <c r="B101" s="195" t="s">
        <v>3333</v>
      </c>
      <c r="C101" s="1145" t="s">
        <v>3334</v>
      </c>
      <c r="D101" s="1145"/>
      <c r="E101" s="1145"/>
      <c r="F101" s="196" t="s">
        <v>891</v>
      </c>
      <c r="G101" s="196"/>
      <c r="H101" s="196"/>
      <c r="I101" s="251">
        <v>10</v>
      </c>
      <c r="J101" s="218">
        <v>13.6</v>
      </c>
      <c r="K101" s="196"/>
      <c r="L101" s="218">
        <v>136</v>
      </c>
      <c r="M101" s="196"/>
      <c r="N101" s="199"/>
      <c r="Z101" s="193"/>
      <c r="AA101" s="200"/>
      <c r="AB101" s="200" t="s">
        <v>3334</v>
      </c>
      <c r="AG101" s="200"/>
    </row>
    <row r="102" spans="1:35" s="108" customFormat="1" ht="12" customHeight="1">
      <c r="A102" s="216"/>
      <c r="B102" s="217"/>
      <c r="C102" s="1141" t="s">
        <v>409</v>
      </c>
      <c r="D102" s="1141"/>
      <c r="E102" s="1141"/>
      <c r="F102" s="1141"/>
      <c r="G102" s="1141"/>
      <c r="H102" s="1141"/>
      <c r="I102" s="1141"/>
      <c r="J102" s="1141"/>
      <c r="K102" s="1141"/>
      <c r="L102" s="1141"/>
      <c r="M102" s="1141"/>
      <c r="N102" s="1146"/>
      <c r="Z102" s="193"/>
      <c r="AA102" s="200"/>
      <c r="AB102" s="200"/>
      <c r="AG102" s="200"/>
      <c r="AH102" s="109" t="s">
        <v>409</v>
      </c>
    </row>
    <row r="103" spans="1:35" s="108" customFormat="1" ht="12">
      <c r="A103" s="201"/>
      <c r="B103" s="202"/>
      <c r="C103" s="1141" t="s">
        <v>3335</v>
      </c>
      <c r="D103" s="1141"/>
      <c r="E103" s="1141"/>
      <c r="F103" s="1141"/>
      <c r="G103" s="1141"/>
      <c r="H103" s="1141"/>
      <c r="I103" s="1141"/>
      <c r="J103" s="1141"/>
      <c r="K103" s="1141"/>
      <c r="L103" s="1141"/>
      <c r="M103" s="1141"/>
      <c r="N103" s="1146"/>
      <c r="Z103" s="193"/>
      <c r="AA103" s="200"/>
      <c r="AB103" s="200"/>
      <c r="AG103" s="200"/>
      <c r="AI103" s="109" t="s">
        <v>3335</v>
      </c>
    </row>
    <row r="104" spans="1:35" s="108" customFormat="1" ht="12" customHeight="1">
      <c r="A104" s="216"/>
      <c r="B104" s="217"/>
      <c r="C104" s="1145" t="s">
        <v>398</v>
      </c>
      <c r="D104" s="1145"/>
      <c r="E104" s="1145"/>
      <c r="F104" s="196"/>
      <c r="G104" s="196"/>
      <c r="H104" s="196"/>
      <c r="I104" s="196"/>
      <c r="J104" s="198"/>
      <c r="K104" s="196"/>
      <c r="L104" s="218">
        <v>136</v>
      </c>
      <c r="M104" s="212"/>
      <c r="N104" s="199"/>
      <c r="Z104" s="193"/>
      <c r="AA104" s="200"/>
      <c r="AB104" s="200"/>
      <c r="AG104" s="200" t="s">
        <v>398</v>
      </c>
    </row>
    <row r="105" spans="1:35" s="108" customFormat="1" ht="33.75" customHeight="1">
      <c r="A105" s="194" t="s">
        <v>146</v>
      </c>
      <c r="B105" s="195" t="s">
        <v>3336</v>
      </c>
      <c r="C105" s="1145" t="s">
        <v>3337</v>
      </c>
      <c r="D105" s="1145"/>
      <c r="E105" s="1145"/>
      <c r="F105" s="196" t="s">
        <v>472</v>
      </c>
      <c r="G105" s="196"/>
      <c r="H105" s="196"/>
      <c r="I105" s="255">
        <v>2.4684999999999999E-2</v>
      </c>
      <c r="J105" s="198"/>
      <c r="K105" s="196"/>
      <c r="L105" s="198"/>
      <c r="M105" s="196"/>
      <c r="N105" s="199"/>
      <c r="Z105" s="193"/>
      <c r="AA105" s="200"/>
      <c r="AB105" s="200" t="s">
        <v>3337</v>
      </c>
      <c r="AG105" s="200"/>
    </row>
    <row r="106" spans="1:35" s="108" customFormat="1" ht="12" customHeight="1">
      <c r="A106" s="201"/>
      <c r="B106" s="202"/>
      <c r="C106" s="1141" t="s">
        <v>3338</v>
      </c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6"/>
      <c r="Z106" s="193"/>
      <c r="AA106" s="200"/>
      <c r="AB106" s="200"/>
      <c r="AG106" s="200"/>
      <c r="AI106" s="109" t="s">
        <v>3338</v>
      </c>
    </row>
    <row r="107" spans="1:35" s="108" customFormat="1" ht="33.75" customHeight="1">
      <c r="A107" s="203"/>
      <c r="B107" s="204" t="s">
        <v>385</v>
      </c>
      <c r="C107" s="1141" t="s">
        <v>386</v>
      </c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6"/>
      <c r="Z107" s="193"/>
      <c r="AA107" s="200"/>
      <c r="AB107" s="200"/>
      <c r="AC107" s="109" t="s">
        <v>386</v>
      </c>
      <c r="AG107" s="200"/>
    </row>
    <row r="108" spans="1:35" s="108" customFormat="1" ht="12">
      <c r="A108" s="205"/>
      <c r="B108" s="206">
        <v>1</v>
      </c>
      <c r="C108" s="1141" t="s">
        <v>446</v>
      </c>
      <c r="D108" s="1141"/>
      <c r="E108" s="1141"/>
      <c r="F108" s="207"/>
      <c r="G108" s="207"/>
      <c r="H108" s="207"/>
      <c r="I108" s="207"/>
      <c r="J108" s="208">
        <v>507.6</v>
      </c>
      <c r="K108" s="209">
        <v>1.25</v>
      </c>
      <c r="L108" s="208">
        <v>15.66</v>
      </c>
      <c r="M108" s="207"/>
      <c r="N108" s="210"/>
      <c r="Z108" s="193"/>
      <c r="AA108" s="200"/>
      <c r="AB108" s="200"/>
      <c r="AD108" s="109" t="s">
        <v>446</v>
      </c>
      <c r="AG108" s="200"/>
    </row>
    <row r="109" spans="1:35" s="108" customFormat="1" ht="12">
      <c r="A109" s="205"/>
      <c r="B109" s="206">
        <v>2</v>
      </c>
      <c r="C109" s="1141" t="s">
        <v>387</v>
      </c>
      <c r="D109" s="1141"/>
      <c r="E109" s="1141"/>
      <c r="F109" s="207"/>
      <c r="G109" s="207"/>
      <c r="H109" s="207"/>
      <c r="I109" s="207"/>
      <c r="J109" s="208">
        <v>311.27999999999997</v>
      </c>
      <c r="K109" s="209">
        <v>1.25</v>
      </c>
      <c r="L109" s="208">
        <v>9.6</v>
      </c>
      <c r="M109" s="207"/>
      <c r="N109" s="210"/>
      <c r="Z109" s="193"/>
      <c r="AA109" s="200"/>
      <c r="AB109" s="200"/>
      <c r="AD109" s="109" t="s">
        <v>387</v>
      </c>
      <c r="AG109" s="200"/>
    </row>
    <row r="110" spans="1:35" s="108" customFormat="1" ht="12">
      <c r="A110" s="205"/>
      <c r="B110" s="206">
        <v>3</v>
      </c>
      <c r="C110" s="1141" t="s">
        <v>388</v>
      </c>
      <c r="D110" s="1141"/>
      <c r="E110" s="1141"/>
      <c r="F110" s="207"/>
      <c r="G110" s="207"/>
      <c r="H110" s="207"/>
      <c r="I110" s="207"/>
      <c r="J110" s="208">
        <v>31.38</v>
      </c>
      <c r="K110" s="209">
        <v>1.25</v>
      </c>
      <c r="L110" s="208">
        <v>0.97</v>
      </c>
      <c r="M110" s="207"/>
      <c r="N110" s="210"/>
      <c r="Z110" s="193"/>
      <c r="AA110" s="200"/>
      <c r="AB110" s="200"/>
      <c r="AD110" s="109" t="s">
        <v>388</v>
      </c>
      <c r="AG110" s="200"/>
    </row>
    <row r="111" spans="1:35" s="108" customFormat="1" ht="12">
      <c r="A111" s="205"/>
      <c r="B111" s="206">
        <v>4</v>
      </c>
      <c r="C111" s="1141" t="s">
        <v>447</v>
      </c>
      <c r="D111" s="1141"/>
      <c r="E111" s="1141"/>
      <c r="F111" s="207"/>
      <c r="G111" s="207"/>
      <c r="H111" s="207"/>
      <c r="I111" s="207"/>
      <c r="J111" s="208">
        <v>68.63</v>
      </c>
      <c r="K111" s="207"/>
      <c r="L111" s="208">
        <v>1.69</v>
      </c>
      <c r="M111" s="207"/>
      <c r="N111" s="210"/>
      <c r="Z111" s="193"/>
      <c r="AA111" s="200"/>
      <c r="AB111" s="200"/>
      <c r="AD111" s="109" t="s">
        <v>447</v>
      </c>
      <c r="AG111" s="200"/>
    </row>
    <row r="112" spans="1:35" s="108" customFormat="1" ht="12">
      <c r="A112" s="205"/>
      <c r="B112" s="204"/>
      <c r="C112" s="1141" t="s">
        <v>448</v>
      </c>
      <c r="D112" s="1141"/>
      <c r="E112" s="1141"/>
      <c r="F112" s="207" t="s">
        <v>390</v>
      </c>
      <c r="G112" s="215">
        <v>54</v>
      </c>
      <c r="H112" s="209">
        <v>1.25</v>
      </c>
      <c r="I112" s="211">
        <v>1.6662375</v>
      </c>
      <c r="J112" s="204"/>
      <c r="K112" s="207"/>
      <c r="L112" s="204"/>
      <c r="M112" s="207"/>
      <c r="N112" s="210"/>
      <c r="Z112" s="193"/>
      <c r="AA112" s="200"/>
      <c r="AB112" s="200"/>
      <c r="AE112" s="109" t="s">
        <v>448</v>
      </c>
      <c r="AG112" s="200"/>
    </row>
    <row r="113" spans="1:34" s="108" customFormat="1" ht="12">
      <c r="A113" s="205"/>
      <c r="B113" s="204"/>
      <c r="C113" s="1141" t="s">
        <v>389</v>
      </c>
      <c r="D113" s="1141"/>
      <c r="E113" s="1141"/>
      <c r="F113" s="207" t="s">
        <v>390</v>
      </c>
      <c r="G113" s="248">
        <v>2.5</v>
      </c>
      <c r="H113" s="209">
        <v>1.25</v>
      </c>
      <c r="I113" s="211">
        <v>7.7140600000000004E-2</v>
      </c>
      <c r="J113" s="204"/>
      <c r="K113" s="207"/>
      <c r="L113" s="204"/>
      <c r="M113" s="207"/>
      <c r="N113" s="210"/>
      <c r="Z113" s="193"/>
      <c r="AA113" s="200"/>
      <c r="AB113" s="200"/>
      <c r="AE113" s="109" t="s">
        <v>389</v>
      </c>
      <c r="AG113" s="200"/>
    </row>
    <row r="114" spans="1:34" s="108" customFormat="1" ht="12" customHeight="1">
      <c r="A114" s="205"/>
      <c r="B114" s="204"/>
      <c r="C114" s="1150" t="s">
        <v>391</v>
      </c>
      <c r="D114" s="1150"/>
      <c r="E114" s="1150"/>
      <c r="F114" s="212"/>
      <c r="G114" s="212"/>
      <c r="H114" s="212"/>
      <c r="I114" s="212"/>
      <c r="J114" s="213">
        <v>887.51</v>
      </c>
      <c r="K114" s="212"/>
      <c r="L114" s="213">
        <v>26.95</v>
      </c>
      <c r="M114" s="212"/>
      <c r="N114" s="214"/>
      <c r="Z114" s="193"/>
      <c r="AA114" s="200"/>
      <c r="AB114" s="200"/>
      <c r="AF114" s="109" t="s">
        <v>391</v>
      </c>
      <c r="AG114" s="200"/>
    </row>
    <row r="115" spans="1:34" s="108" customFormat="1" ht="12">
      <c r="A115" s="205"/>
      <c r="B115" s="204"/>
      <c r="C115" s="1141" t="s">
        <v>392</v>
      </c>
      <c r="D115" s="1141"/>
      <c r="E115" s="1141"/>
      <c r="F115" s="207"/>
      <c r="G115" s="207"/>
      <c r="H115" s="207"/>
      <c r="I115" s="207"/>
      <c r="J115" s="204"/>
      <c r="K115" s="207"/>
      <c r="L115" s="208">
        <v>16.63</v>
      </c>
      <c r="M115" s="207"/>
      <c r="N115" s="210"/>
      <c r="Z115" s="193"/>
      <c r="AA115" s="200"/>
      <c r="AB115" s="200"/>
      <c r="AE115" s="109" t="s">
        <v>392</v>
      </c>
      <c r="AG115" s="200"/>
    </row>
    <row r="116" spans="1:34" s="108" customFormat="1" ht="22.5" customHeight="1">
      <c r="A116" s="205"/>
      <c r="B116" s="204" t="s">
        <v>885</v>
      </c>
      <c r="C116" s="1141" t="s">
        <v>886</v>
      </c>
      <c r="D116" s="1141"/>
      <c r="E116" s="1141"/>
      <c r="F116" s="207" t="s">
        <v>395</v>
      </c>
      <c r="G116" s="215">
        <v>97</v>
      </c>
      <c r="H116" s="207"/>
      <c r="I116" s="215">
        <v>97</v>
      </c>
      <c r="J116" s="204"/>
      <c r="K116" s="207"/>
      <c r="L116" s="208">
        <v>16.13</v>
      </c>
      <c r="M116" s="207"/>
      <c r="N116" s="210"/>
      <c r="Z116" s="193"/>
      <c r="AA116" s="200"/>
      <c r="AB116" s="200"/>
      <c r="AE116" s="109" t="s">
        <v>886</v>
      </c>
      <c r="AG116" s="200"/>
    </row>
    <row r="117" spans="1:34" s="108" customFormat="1" ht="22.5" customHeight="1">
      <c r="A117" s="205"/>
      <c r="B117" s="204" t="s">
        <v>887</v>
      </c>
      <c r="C117" s="1141" t="s">
        <v>888</v>
      </c>
      <c r="D117" s="1141"/>
      <c r="E117" s="1141"/>
      <c r="F117" s="207" t="s">
        <v>395</v>
      </c>
      <c r="G117" s="215">
        <v>51</v>
      </c>
      <c r="H117" s="207"/>
      <c r="I117" s="215">
        <v>51</v>
      </c>
      <c r="J117" s="204"/>
      <c r="K117" s="207"/>
      <c r="L117" s="208">
        <v>8.48</v>
      </c>
      <c r="M117" s="207"/>
      <c r="N117" s="210"/>
      <c r="Z117" s="193"/>
      <c r="AA117" s="200"/>
      <c r="AB117" s="200"/>
      <c r="AE117" s="109" t="s">
        <v>888</v>
      </c>
      <c r="AG117" s="200"/>
    </row>
    <row r="118" spans="1:34" s="108" customFormat="1" ht="12" customHeight="1">
      <c r="A118" s="216"/>
      <c r="B118" s="217"/>
      <c r="C118" s="1145" t="s">
        <v>398</v>
      </c>
      <c r="D118" s="1145"/>
      <c r="E118" s="1145"/>
      <c r="F118" s="196"/>
      <c r="G118" s="196"/>
      <c r="H118" s="196"/>
      <c r="I118" s="196"/>
      <c r="J118" s="198"/>
      <c r="K118" s="196"/>
      <c r="L118" s="218">
        <v>51.56</v>
      </c>
      <c r="M118" s="212"/>
      <c r="N118" s="199"/>
      <c r="Z118" s="193"/>
      <c r="AA118" s="200"/>
      <c r="AB118" s="200"/>
      <c r="AG118" s="200" t="s">
        <v>398</v>
      </c>
    </row>
    <row r="119" spans="1:34" s="108" customFormat="1" ht="22.5" customHeight="1">
      <c r="A119" s="194" t="s">
        <v>159</v>
      </c>
      <c r="B119" s="195" t="s">
        <v>3339</v>
      </c>
      <c r="C119" s="1145" t="s">
        <v>3340</v>
      </c>
      <c r="D119" s="1145"/>
      <c r="E119" s="1145"/>
      <c r="F119" s="196" t="s">
        <v>486</v>
      </c>
      <c r="G119" s="196"/>
      <c r="H119" s="196"/>
      <c r="I119" s="251">
        <v>14</v>
      </c>
      <c r="J119" s="218">
        <v>150.71</v>
      </c>
      <c r="K119" s="196"/>
      <c r="L119" s="222">
        <v>2109.94</v>
      </c>
      <c r="M119" s="196"/>
      <c r="N119" s="199"/>
      <c r="Z119" s="193"/>
      <c r="AA119" s="200"/>
      <c r="AB119" s="200" t="s">
        <v>3340</v>
      </c>
      <c r="AG119" s="200"/>
    </row>
    <row r="120" spans="1:34" s="108" customFormat="1" ht="12" customHeight="1">
      <c r="A120" s="216"/>
      <c r="B120" s="217"/>
      <c r="C120" s="1141" t="s">
        <v>409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B120" s="200"/>
      <c r="AG120" s="200"/>
      <c r="AH120" s="109" t="s">
        <v>409</v>
      </c>
    </row>
    <row r="121" spans="1:34" s="108" customFormat="1" ht="12" customHeight="1">
      <c r="A121" s="216"/>
      <c r="B121" s="217"/>
      <c r="C121" s="1145" t="s">
        <v>398</v>
      </c>
      <c r="D121" s="1145"/>
      <c r="E121" s="1145"/>
      <c r="F121" s="196"/>
      <c r="G121" s="196"/>
      <c r="H121" s="196"/>
      <c r="I121" s="196"/>
      <c r="J121" s="198"/>
      <c r="K121" s="196"/>
      <c r="L121" s="222">
        <v>2109.94</v>
      </c>
      <c r="M121" s="212"/>
      <c r="N121" s="199"/>
      <c r="Z121" s="193"/>
      <c r="AA121" s="200"/>
      <c r="AB121" s="200"/>
      <c r="AG121" s="200" t="s">
        <v>398</v>
      </c>
    </row>
    <row r="122" spans="1:34" s="108" customFormat="1" ht="12" customHeight="1">
      <c r="A122" s="194" t="s">
        <v>473</v>
      </c>
      <c r="B122" s="195" t="s">
        <v>3341</v>
      </c>
      <c r="C122" s="1145" t="s">
        <v>3342</v>
      </c>
      <c r="D122" s="1145"/>
      <c r="E122" s="1145"/>
      <c r="F122" s="196" t="s">
        <v>486</v>
      </c>
      <c r="G122" s="196"/>
      <c r="H122" s="196"/>
      <c r="I122" s="251">
        <v>14</v>
      </c>
      <c r="J122" s="218">
        <v>35.46</v>
      </c>
      <c r="K122" s="196"/>
      <c r="L122" s="218">
        <v>496.44</v>
      </c>
      <c r="M122" s="196"/>
      <c r="N122" s="199"/>
      <c r="Z122" s="193"/>
      <c r="AA122" s="200"/>
      <c r="AB122" s="200" t="s">
        <v>3342</v>
      </c>
      <c r="AG122" s="200"/>
    </row>
    <row r="123" spans="1:34" s="108" customFormat="1" ht="12" customHeight="1">
      <c r="A123" s="216"/>
      <c r="B123" s="217"/>
      <c r="C123" s="1141" t="s">
        <v>409</v>
      </c>
      <c r="D123" s="1141"/>
      <c r="E123" s="1141"/>
      <c r="F123" s="1141"/>
      <c r="G123" s="1141"/>
      <c r="H123" s="1141"/>
      <c r="I123" s="1141"/>
      <c r="J123" s="1141"/>
      <c r="K123" s="1141"/>
      <c r="L123" s="1141"/>
      <c r="M123" s="1141"/>
      <c r="N123" s="1146"/>
      <c r="Z123" s="193"/>
      <c r="AA123" s="200"/>
      <c r="AB123" s="200"/>
      <c r="AG123" s="200"/>
      <c r="AH123" s="109" t="s">
        <v>409</v>
      </c>
    </row>
    <row r="124" spans="1:34" s="108" customFormat="1" ht="12" customHeight="1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18">
        <v>496.44</v>
      </c>
      <c r="M124" s="212"/>
      <c r="N124" s="199"/>
      <c r="Z124" s="193"/>
      <c r="AA124" s="200"/>
      <c r="AB124" s="200"/>
      <c r="AG124" s="200" t="s">
        <v>398</v>
      </c>
    </row>
    <row r="125" spans="1:34" s="108" customFormat="1" ht="22.5" customHeight="1">
      <c r="A125" s="194" t="s">
        <v>475</v>
      </c>
      <c r="B125" s="195" t="s">
        <v>3343</v>
      </c>
      <c r="C125" s="1145" t="s">
        <v>3344</v>
      </c>
      <c r="D125" s="1145"/>
      <c r="E125" s="1145"/>
      <c r="F125" s="196" t="s">
        <v>486</v>
      </c>
      <c r="G125" s="196"/>
      <c r="H125" s="196"/>
      <c r="I125" s="251">
        <v>1</v>
      </c>
      <c r="J125" s="218">
        <v>26.62</v>
      </c>
      <c r="K125" s="196"/>
      <c r="L125" s="218">
        <v>26.62</v>
      </c>
      <c r="M125" s="196"/>
      <c r="N125" s="199"/>
      <c r="Z125" s="193"/>
      <c r="AA125" s="200"/>
      <c r="AB125" s="200" t="s">
        <v>3344</v>
      </c>
      <c r="AG125" s="200"/>
    </row>
    <row r="126" spans="1:34" s="108" customFormat="1" ht="12" customHeight="1">
      <c r="A126" s="216"/>
      <c r="B126" s="217"/>
      <c r="C126" s="1141" t="s">
        <v>409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B126" s="200"/>
      <c r="AG126" s="200"/>
      <c r="AH126" s="109" t="s">
        <v>409</v>
      </c>
    </row>
    <row r="127" spans="1:34" s="108" customFormat="1" ht="12" customHeight="1">
      <c r="A127" s="216"/>
      <c r="B127" s="217"/>
      <c r="C127" s="1145" t="s">
        <v>398</v>
      </c>
      <c r="D127" s="1145"/>
      <c r="E127" s="1145"/>
      <c r="F127" s="196"/>
      <c r="G127" s="196"/>
      <c r="H127" s="196"/>
      <c r="I127" s="196"/>
      <c r="J127" s="198"/>
      <c r="K127" s="196"/>
      <c r="L127" s="218">
        <v>26.62</v>
      </c>
      <c r="M127" s="212"/>
      <c r="N127" s="199"/>
      <c r="Z127" s="193"/>
      <c r="AA127" s="200"/>
      <c r="AB127" s="200"/>
      <c r="AG127" s="200" t="s">
        <v>398</v>
      </c>
    </row>
    <row r="128" spans="1:34" s="108" customFormat="1" ht="22.5" customHeight="1">
      <c r="A128" s="194" t="s">
        <v>478</v>
      </c>
      <c r="B128" s="195" t="s">
        <v>3345</v>
      </c>
      <c r="C128" s="1145" t="s">
        <v>3346</v>
      </c>
      <c r="D128" s="1145"/>
      <c r="E128" s="1145"/>
      <c r="F128" s="196" t="s">
        <v>486</v>
      </c>
      <c r="G128" s="196"/>
      <c r="H128" s="196"/>
      <c r="I128" s="251">
        <v>2</v>
      </c>
      <c r="J128" s="218">
        <v>3.66</v>
      </c>
      <c r="K128" s="196"/>
      <c r="L128" s="218">
        <v>7.32</v>
      </c>
      <c r="M128" s="196"/>
      <c r="N128" s="199"/>
      <c r="Z128" s="193"/>
      <c r="AA128" s="200"/>
      <c r="AB128" s="200" t="s">
        <v>3346</v>
      </c>
      <c r="AG128" s="200"/>
    </row>
    <row r="129" spans="1:35" s="108" customFormat="1" ht="12" customHeight="1">
      <c r="A129" s="216"/>
      <c r="B129" s="217"/>
      <c r="C129" s="1141" t="s">
        <v>409</v>
      </c>
      <c r="D129" s="1141"/>
      <c r="E129" s="1141"/>
      <c r="F129" s="1141"/>
      <c r="G129" s="1141"/>
      <c r="H129" s="1141"/>
      <c r="I129" s="1141"/>
      <c r="J129" s="1141"/>
      <c r="K129" s="1141"/>
      <c r="L129" s="1141"/>
      <c r="M129" s="1141"/>
      <c r="N129" s="1146"/>
      <c r="Z129" s="193"/>
      <c r="AA129" s="200"/>
      <c r="AB129" s="200"/>
      <c r="AG129" s="200"/>
      <c r="AH129" s="109" t="s">
        <v>409</v>
      </c>
    </row>
    <row r="130" spans="1:35" s="108" customFormat="1" ht="12" customHeight="1">
      <c r="A130" s="216"/>
      <c r="B130" s="217"/>
      <c r="C130" s="1145" t="s">
        <v>398</v>
      </c>
      <c r="D130" s="1145"/>
      <c r="E130" s="1145"/>
      <c r="F130" s="196"/>
      <c r="G130" s="196"/>
      <c r="H130" s="196"/>
      <c r="I130" s="196"/>
      <c r="J130" s="198"/>
      <c r="K130" s="196"/>
      <c r="L130" s="218">
        <v>7.32</v>
      </c>
      <c r="M130" s="212"/>
      <c r="N130" s="199"/>
      <c r="Z130" s="193"/>
      <c r="AA130" s="200"/>
      <c r="AB130" s="200"/>
      <c r="AG130" s="200" t="s">
        <v>398</v>
      </c>
    </row>
    <row r="131" spans="1:35" s="108" customFormat="1" ht="12" customHeight="1">
      <c r="A131" s="194" t="s">
        <v>483</v>
      </c>
      <c r="B131" s="195" t="s">
        <v>3347</v>
      </c>
      <c r="C131" s="1145" t="s">
        <v>3348</v>
      </c>
      <c r="D131" s="1145"/>
      <c r="E131" s="1145"/>
      <c r="F131" s="196" t="s">
        <v>486</v>
      </c>
      <c r="G131" s="196"/>
      <c r="H131" s="196"/>
      <c r="I131" s="251">
        <v>13</v>
      </c>
      <c r="J131" s="218">
        <v>35.71</v>
      </c>
      <c r="K131" s="196"/>
      <c r="L131" s="218">
        <v>464.23</v>
      </c>
      <c r="M131" s="196"/>
      <c r="N131" s="199"/>
      <c r="Z131" s="193"/>
      <c r="AA131" s="200"/>
      <c r="AB131" s="200" t="s">
        <v>3348</v>
      </c>
      <c r="AG131" s="200"/>
    </row>
    <row r="132" spans="1:35" s="108" customFormat="1" ht="12" customHeight="1">
      <c r="A132" s="216"/>
      <c r="B132" s="217"/>
      <c r="C132" s="1141" t="s">
        <v>409</v>
      </c>
      <c r="D132" s="1141"/>
      <c r="E132" s="1141"/>
      <c r="F132" s="1141"/>
      <c r="G132" s="1141"/>
      <c r="H132" s="1141"/>
      <c r="I132" s="1141"/>
      <c r="J132" s="1141"/>
      <c r="K132" s="1141"/>
      <c r="L132" s="1141"/>
      <c r="M132" s="1141"/>
      <c r="N132" s="1146"/>
      <c r="Z132" s="193"/>
      <c r="AA132" s="200"/>
      <c r="AB132" s="200"/>
      <c r="AG132" s="200"/>
      <c r="AH132" s="109" t="s">
        <v>409</v>
      </c>
    </row>
    <row r="133" spans="1:35" s="108" customFormat="1" ht="12" customHeight="1">
      <c r="A133" s="216"/>
      <c r="B133" s="217"/>
      <c r="C133" s="1145" t="s">
        <v>398</v>
      </c>
      <c r="D133" s="1145"/>
      <c r="E133" s="1145"/>
      <c r="F133" s="196"/>
      <c r="G133" s="196"/>
      <c r="H133" s="196"/>
      <c r="I133" s="196"/>
      <c r="J133" s="198"/>
      <c r="K133" s="196"/>
      <c r="L133" s="218">
        <v>464.23</v>
      </c>
      <c r="M133" s="212"/>
      <c r="N133" s="199"/>
      <c r="Z133" s="193"/>
      <c r="AA133" s="200"/>
      <c r="AB133" s="200"/>
      <c r="AG133" s="200" t="s">
        <v>398</v>
      </c>
    </row>
    <row r="134" spans="1:35" s="108" customFormat="1" ht="12" customHeight="1">
      <c r="A134" s="194" t="s">
        <v>497</v>
      </c>
      <c r="B134" s="195" t="s">
        <v>3349</v>
      </c>
      <c r="C134" s="1145" t="s">
        <v>3350</v>
      </c>
      <c r="D134" s="1145"/>
      <c r="E134" s="1145"/>
      <c r="F134" s="196" t="s">
        <v>472</v>
      </c>
      <c r="G134" s="196"/>
      <c r="H134" s="196"/>
      <c r="I134" s="223">
        <v>0.14499999999999999</v>
      </c>
      <c r="J134" s="198"/>
      <c r="K134" s="196"/>
      <c r="L134" s="198"/>
      <c r="M134" s="196"/>
      <c r="N134" s="199"/>
      <c r="Z134" s="193"/>
      <c r="AA134" s="200"/>
      <c r="AB134" s="200" t="s">
        <v>3350</v>
      </c>
      <c r="AG134" s="200"/>
    </row>
    <row r="135" spans="1:35" s="108" customFormat="1" ht="12" customHeight="1">
      <c r="A135" s="201"/>
      <c r="B135" s="202"/>
      <c r="C135" s="1141" t="s">
        <v>3351</v>
      </c>
      <c r="D135" s="1141"/>
      <c r="E135" s="1141"/>
      <c r="F135" s="1141"/>
      <c r="G135" s="1141"/>
      <c r="H135" s="1141"/>
      <c r="I135" s="1141"/>
      <c r="J135" s="1141"/>
      <c r="K135" s="1141"/>
      <c r="L135" s="1141"/>
      <c r="M135" s="1141"/>
      <c r="N135" s="1146"/>
      <c r="Z135" s="193"/>
      <c r="AA135" s="200"/>
      <c r="AB135" s="200"/>
      <c r="AG135" s="200"/>
      <c r="AI135" s="109" t="s">
        <v>3351</v>
      </c>
    </row>
    <row r="136" spans="1:35" s="108" customFormat="1" ht="33.75" customHeight="1">
      <c r="A136" s="203"/>
      <c r="B136" s="204" t="s">
        <v>385</v>
      </c>
      <c r="C136" s="1141" t="s">
        <v>386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B136" s="200"/>
      <c r="AC136" s="109" t="s">
        <v>386</v>
      </c>
      <c r="AG136" s="200"/>
    </row>
    <row r="137" spans="1:35" s="108" customFormat="1" ht="12">
      <c r="A137" s="205"/>
      <c r="B137" s="206">
        <v>1</v>
      </c>
      <c r="C137" s="1141" t="s">
        <v>446</v>
      </c>
      <c r="D137" s="1141"/>
      <c r="E137" s="1141"/>
      <c r="F137" s="207"/>
      <c r="G137" s="207"/>
      <c r="H137" s="207"/>
      <c r="I137" s="207"/>
      <c r="J137" s="208">
        <v>515.63</v>
      </c>
      <c r="K137" s="209">
        <v>1.25</v>
      </c>
      <c r="L137" s="208">
        <v>93.46</v>
      </c>
      <c r="M137" s="207"/>
      <c r="N137" s="210"/>
      <c r="Z137" s="193"/>
      <c r="AA137" s="200"/>
      <c r="AB137" s="200"/>
      <c r="AD137" s="109" t="s">
        <v>446</v>
      </c>
      <c r="AG137" s="200"/>
    </row>
    <row r="138" spans="1:35" s="108" customFormat="1" ht="12">
      <c r="A138" s="205"/>
      <c r="B138" s="206">
        <v>2</v>
      </c>
      <c r="C138" s="1141" t="s">
        <v>387</v>
      </c>
      <c r="D138" s="1141"/>
      <c r="E138" s="1141"/>
      <c r="F138" s="207"/>
      <c r="G138" s="207"/>
      <c r="H138" s="207"/>
      <c r="I138" s="207"/>
      <c r="J138" s="208">
        <v>395.65</v>
      </c>
      <c r="K138" s="209">
        <v>1.25</v>
      </c>
      <c r="L138" s="208">
        <v>71.709999999999994</v>
      </c>
      <c r="M138" s="207"/>
      <c r="N138" s="210"/>
      <c r="Z138" s="193"/>
      <c r="AA138" s="200"/>
      <c r="AB138" s="200"/>
      <c r="AD138" s="109" t="s">
        <v>387</v>
      </c>
      <c r="AG138" s="200"/>
    </row>
    <row r="139" spans="1:35" s="108" customFormat="1" ht="12">
      <c r="A139" s="205"/>
      <c r="B139" s="206">
        <v>3</v>
      </c>
      <c r="C139" s="1141" t="s">
        <v>388</v>
      </c>
      <c r="D139" s="1141"/>
      <c r="E139" s="1141"/>
      <c r="F139" s="207"/>
      <c r="G139" s="207"/>
      <c r="H139" s="207"/>
      <c r="I139" s="207"/>
      <c r="J139" s="208">
        <v>40.159999999999997</v>
      </c>
      <c r="K139" s="209">
        <v>1.25</v>
      </c>
      <c r="L139" s="208">
        <v>7.28</v>
      </c>
      <c r="M139" s="207"/>
      <c r="N139" s="210"/>
      <c r="Z139" s="193"/>
      <c r="AA139" s="200"/>
      <c r="AB139" s="200"/>
      <c r="AD139" s="109" t="s">
        <v>388</v>
      </c>
      <c r="AG139" s="200"/>
    </row>
    <row r="140" spans="1:35" s="108" customFormat="1" ht="12">
      <c r="A140" s="205"/>
      <c r="B140" s="206">
        <v>4</v>
      </c>
      <c r="C140" s="1141" t="s">
        <v>447</v>
      </c>
      <c r="D140" s="1141"/>
      <c r="E140" s="1141"/>
      <c r="F140" s="207"/>
      <c r="G140" s="207"/>
      <c r="H140" s="207"/>
      <c r="I140" s="207"/>
      <c r="J140" s="220">
        <v>11982.18</v>
      </c>
      <c r="K140" s="207"/>
      <c r="L140" s="220">
        <v>1737.42</v>
      </c>
      <c r="M140" s="207"/>
      <c r="N140" s="210"/>
      <c r="Z140" s="193"/>
      <c r="AA140" s="200"/>
      <c r="AB140" s="200"/>
      <c r="AD140" s="109" t="s">
        <v>447</v>
      </c>
      <c r="AG140" s="200"/>
    </row>
    <row r="141" spans="1:35" s="108" customFormat="1" ht="12">
      <c r="A141" s="205"/>
      <c r="B141" s="204"/>
      <c r="C141" s="1141" t="s">
        <v>448</v>
      </c>
      <c r="D141" s="1141"/>
      <c r="E141" s="1141"/>
      <c r="F141" s="207" t="s">
        <v>390</v>
      </c>
      <c r="G141" s="248">
        <v>53.6</v>
      </c>
      <c r="H141" s="209">
        <v>1.25</v>
      </c>
      <c r="I141" s="254">
        <v>9.7149999999999999</v>
      </c>
      <c r="J141" s="204"/>
      <c r="K141" s="207"/>
      <c r="L141" s="204"/>
      <c r="M141" s="207"/>
      <c r="N141" s="210"/>
      <c r="Z141" s="193"/>
      <c r="AA141" s="200"/>
      <c r="AB141" s="200"/>
      <c r="AE141" s="109" t="s">
        <v>448</v>
      </c>
      <c r="AG141" s="200"/>
    </row>
    <row r="142" spans="1:35" s="108" customFormat="1" ht="12">
      <c r="A142" s="205"/>
      <c r="B142" s="204"/>
      <c r="C142" s="1141" t="s">
        <v>389</v>
      </c>
      <c r="D142" s="1141"/>
      <c r="E142" s="1141"/>
      <c r="F142" s="207" t="s">
        <v>390</v>
      </c>
      <c r="G142" s="248">
        <v>3.2</v>
      </c>
      <c r="H142" s="209">
        <v>1.25</v>
      </c>
      <c r="I142" s="209">
        <v>0.57999999999999996</v>
      </c>
      <c r="J142" s="204"/>
      <c r="K142" s="207"/>
      <c r="L142" s="204"/>
      <c r="M142" s="207"/>
      <c r="N142" s="210"/>
      <c r="Z142" s="193"/>
      <c r="AA142" s="200"/>
      <c r="AB142" s="200"/>
      <c r="AE142" s="109" t="s">
        <v>389</v>
      </c>
      <c r="AG142" s="200"/>
    </row>
    <row r="143" spans="1:35" s="108" customFormat="1" ht="12" customHeight="1">
      <c r="A143" s="205"/>
      <c r="B143" s="204"/>
      <c r="C143" s="1150" t="s">
        <v>391</v>
      </c>
      <c r="D143" s="1150"/>
      <c r="E143" s="1150"/>
      <c r="F143" s="212"/>
      <c r="G143" s="212"/>
      <c r="H143" s="212"/>
      <c r="I143" s="212"/>
      <c r="J143" s="221">
        <v>12893.46</v>
      </c>
      <c r="K143" s="212"/>
      <c r="L143" s="221">
        <v>1902.59</v>
      </c>
      <c r="M143" s="212"/>
      <c r="N143" s="214"/>
      <c r="Z143" s="193"/>
      <c r="AA143" s="200"/>
      <c r="AB143" s="200"/>
      <c r="AF143" s="109" t="s">
        <v>391</v>
      </c>
      <c r="AG143" s="200"/>
    </row>
    <row r="144" spans="1:35" s="108" customFormat="1" ht="12">
      <c r="A144" s="205"/>
      <c r="B144" s="204"/>
      <c r="C144" s="1141" t="s">
        <v>392</v>
      </c>
      <c r="D144" s="1141"/>
      <c r="E144" s="1141"/>
      <c r="F144" s="207"/>
      <c r="G144" s="207"/>
      <c r="H144" s="207"/>
      <c r="I144" s="207"/>
      <c r="J144" s="204"/>
      <c r="K144" s="207"/>
      <c r="L144" s="208">
        <v>100.74</v>
      </c>
      <c r="M144" s="207"/>
      <c r="N144" s="210"/>
      <c r="Z144" s="193"/>
      <c r="AA144" s="200"/>
      <c r="AB144" s="200"/>
      <c r="AE144" s="109" t="s">
        <v>392</v>
      </c>
      <c r="AG144" s="200"/>
    </row>
    <row r="145" spans="1:35" s="108" customFormat="1" ht="22.5" customHeight="1">
      <c r="A145" s="205"/>
      <c r="B145" s="204" t="s">
        <v>885</v>
      </c>
      <c r="C145" s="1141" t="s">
        <v>886</v>
      </c>
      <c r="D145" s="1141"/>
      <c r="E145" s="1141"/>
      <c r="F145" s="207" t="s">
        <v>395</v>
      </c>
      <c r="G145" s="215">
        <v>97</v>
      </c>
      <c r="H145" s="207"/>
      <c r="I145" s="215">
        <v>97</v>
      </c>
      <c r="J145" s="204"/>
      <c r="K145" s="207"/>
      <c r="L145" s="208">
        <v>97.72</v>
      </c>
      <c r="M145" s="207"/>
      <c r="N145" s="210"/>
      <c r="Z145" s="193"/>
      <c r="AA145" s="200"/>
      <c r="AB145" s="200"/>
      <c r="AE145" s="109" t="s">
        <v>886</v>
      </c>
      <c r="AG145" s="200"/>
    </row>
    <row r="146" spans="1:35" s="108" customFormat="1" ht="22.5" customHeight="1">
      <c r="A146" s="205"/>
      <c r="B146" s="204" t="s">
        <v>887</v>
      </c>
      <c r="C146" s="1141" t="s">
        <v>888</v>
      </c>
      <c r="D146" s="1141"/>
      <c r="E146" s="1141"/>
      <c r="F146" s="207" t="s">
        <v>395</v>
      </c>
      <c r="G146" s="215">
        <v>51</v>
      </c>
      <c r="H146" s="207"/>
      <c r="I146" s="215">
        <v>51</v>
      </c>
      <c r="J146" s="204"/>
      <c r="K146" s="207"/>
      <c r="L146" s="208">
        <v>51.38</v>
      </c>
      <c r="M146" s="207"/>
      <c r="N146" s="210"/>
      <c r="Z146" s="193"/>
      <c r="AA146" s="200"/>
      <c r="AB146" s="200"/>
      <c r="AE146" s="109" t="s">
        <v>888</v>
      </c>
      <c r="AG146" s="200"/>
    </row>
    <row r="147" spans="1:35" s="108" customFormat="1" ht="12" customHeight="1">
      <c r="A147" s="216"/>
      <c r="B147" s="217"/>
      <c r="C147" s="1145" t="s">
        <v>398</v>
      </c>
      <c r="D147" s="1145"/>
      <c r="E147" s="1145"/>
      <c r="F147" s="196"/>
      <c r="G147" s="196"/>
      <c r="H147" s="196"/>
      <c r="I147" s="196"/>
      <c r="J147" s="198"/>
      <c r="K147" s="196"/>
      <c r="L147" s="222">
        <v>2051.69</v>
      </c>
      <c r="M147" s="212"/>
      <c r="N147" s="199"/>
      <c r="Z147" s="193"/>
      <c r="AA147" s="200"/>
      <c r="AB147" s="200"/>
      <c r="AG147" s="200" t="s">
        <v>398</v>
      </c>
    </row>
    <row r="148" spans="1:35" s="108" customFormat="1" ht="45" customHeight="1">
      <c r="A148" s="194" t="s">
        <v>499</v>
      </c>
      <c r="B148" s="195" t="s">
        <v>3352</v>
      </c>
      <c r="C148" s="1145" t="s">
        <v>3353</v>
      </c>
      <c r="D148" s="1145"/>
      <c r="E148" s="1145"/>
      <c r="F148" s="196" t="s">
        <v>3354</v>
      </c>
      <c r="G148" s="196"/>
      <c r="H148" s="196"/>
      <c r="I148" s="251">
        <v>2</v>
      </c>
      <c r="J148" s="218">
        <v>293.14999999999998</v>
      </c>
      <c r="K148" s="196"/>
      <c r="L148" s="218">
        <v>586.29999999999995</v>
      </c>
      <c r="M148" s="196"/>
      <c r="N148" s="199"/>
      <c r="Z148" s="193"/>
      <c r="AA148" s="200"/>
      <c r="AB148" s="200" t="s">
        <v>3353</v>
      </c>
      <c r="AG148" s="200"/>
    </row>
    <row r="149" spans="1:35" s="108" customFormat="1" ht="12" customHeight="1">
      <c r="A149" s="216"/>
      <c r="B149" s="217"/>
      <c r="C149" s="1141" t="s">
        <v>409</v>
      </c>
      <c r="D149" s="1141"/>
      <c r="E149" s="1141"/>
      <c r="F149" s="1141"/>
      <c r="G149" s="1141"/>
      <c r="H149" s="1141"/>
      <c r="I149" s="1141"/>
      <c r="J149" s="1141"/>
      <c r="K149" s="1141"/>
      <c r="L149" s="1141"/>
      <c r="M149" s="1141"/>
      <c r="N149" s="1146"/>
      <c r="Z149" s="193"/>
      <c r="AA149" s="200"/>
      <c r="AB149" s="200"/>
      <c r="AG149" s="200"/>
      <c r="AH149" s="109" t="s">
        <v>409</v>
      </c>
    </row>
    <row r="150" spans="1:35" s="108" customFormat="1" ht="12" customHeight="1">
      <c r="A150" s="201"/>
      <c r="B150" s="202"/>
      <c r="C150" s="1141" t="s">
        <v>3355</v>
      </c>
      <c r="D150" s="1141"/>
      <c r="E150" s="1141"/>
      <c r="F150" s="1141"/>
      <c r="G150" s="1141"/>
      <c r="H150" s="1141"/>
      <c r="I150" s="1141"/>
      <c r="J150" s="1141"/>
      <c r="K150" s="1141"/>
      <c r="L150" s="1141"/>
      <c r="M150" s="1141"/>
      <c r="N150" s="1146"/>
      <c r="Z150" s="193"/>
      <c r="AA150" s="200"/>
      <c r="AB150" s="200"/>
      <c r="AG150" s="200"/>
      <c r="AI150" s="109" t="s">
        <v>3355</v>
      </c>
    </row>
    <row r="151" spans="1:35" s="108" customFormat="1" ht="12" customHeight="1">
      <c r="A151" s="216"/>
      <c r="B151" s="217"/>
      <c r="C151" s="1145" t="s">
        <v>398</v>
      </c>
      <c r="D151" s="1145"/>
      <c r="E151" s="1145"/>
      <c r="F151" s="196"/>
      <c r="G151" s="196"/>
      <c r="H151" s="196"/>
      <c r="I151" s="196"/>
      <c r="J151" s="198"/>
      <c r="K151" s="196"/>
      <c r="L151" s="218">
        <v>586.29999999999995</v>
      </c>
      <c r="M151" s="212"/>
      <c r="N151" s="199"/>
      <c r="Z151" s="193"/>
      <c r="AA151" s="200"/>
      <c r="AB151" s="200"/>
      <c r="AG151" s="200" t="s">
        <v>398</v>
      </c>
    </row>
    <row r="152" spans="1:35" s="108" customFormat="1" ht="45" customHeight="1">
      <c r="A152" s="194" t="s">
        <v>501</v>
      </c>
      <c r="B152" s="195" t="s">
        <v>1998</v>
      </c>
      <c r="C152" s="1145" t="s">
        <v>1999</v>
      </c>
      <c r="D152" s="1145"/>
      <c r="E152" s="1145"/>
      <c r="F152" s="196" t="s">
        <v>481</v>
      </c>
      <c r="G152" s="196"/>
      <c r="H152" s="196"/>
      <c r="I152" s="247">
        <v>0.88</v>
      </c>
      <c r="J152" s="198"/>
      <c r="K152" s="196"/>
      <c r="L152" s="198"/>
      <c r="M152" s="196"/>
      <c r="N152" s="199"/>
      <c r="Z152" s="193"/>
      <c r="AA152" s="200"/>
      <c r="AB152" s="200" t="s">
        <v>1999</v>
      </c>
      <c r="AG152" s="200"/>
    </row>
    <row r="153" spans="1:35" s="108" customFormat="1" ht="12" customHeight="1">
      <c r="A153" s="201"/>
      <c r="B153" s="202"/>
      <c r="C153" s="1141" t="s">
        <v>3356</v>
      </c>
      <c r="D153" s="1141"/>
      <c r="E153" s="1141"/>
      <c r="F153" s="1141"/>
      <c r="G153" s="1141"/>
      <c r="H153" s="1141"/>
      <c r="I153" s="1141"/>
      <c r="J153" s="1141"/>
      <c r="K153" s="1141"/>
      <c r="L153" s="1141"/>
      <c r="M153" s="1141"/>
      <c r="N153" s="1146"/>
      <c r="Z153" s="193"/>
      <c r="AA153" s="200"/>
      <c r="AB153" s="200"/>
      <c r="AG153" s="200"/>
      <c r="AI153" s="109" t="s">
        <v>3356</v>
      </c>
    </row>
    <row r="154" spans="1:35" s="108" customFormat="1" ht="33.75" customHeight="1">
      <c r="A154" s="203"/>
      <c r="B154" s="204" t="s">
        <v>385</v>
      </c>
      <c r="C154" s="1141" t="s">
        <v>386</v>
      </c>
      <c r="D154" s="1141"/>
      <c r="E154" s="1141"/>
      <c r="F154" s="1141"/>
      <c r="G154" s="1141"/>
      <c r="H154" s="1141"/>
      <c r="I154" s="1141"/>
      <c r="J154" s="1141"/>
      <c r="K154" s="1141"/>
      <c r="L154" s="1141"/>
      <c r="M154" s="1141"/>
      <c r="N154" s="1146"/>
      <c r="Z154" s="193"/>
      <c r="AA154" s="200"/>
      <c r="AB154" s="200"/>
      <c r="AC154" s="109" t="s">
        <v>386</v>
      </c>
      <c r="AG154" s="200"/>
    </row>
    <row r="155" spans="1:35" s="108" customFormat="1" ht="12">
      <c r="A155" s="205"/>
      <c r="B155" s="206">
        <v>1</v>
      </c>
      <c r="C155" s="1141" t="s">
        <v>446</v>
      </c>
      <c r="D155" s="1141"/>
      <c r="E155" s="1141"/>
      <c r="F155" s="207"/>
      <c r="G155" s="207"/>
      <c r="H155" s="207"/>
      <c r="I155" s="207"/>
      <c r="J155" s="208">
        <v>139.54</v>
      </c>
      <c r="K155" s="209">
        <v>1.25</v>
      </c>
      <c r="L155" s="208">
        <v>153.49</v>
      </c>
      <c r="M155" s="207"/>
      <c r="N155" s="210"/>
      <c r="Z155" s="193"/>
      <c r="AA155" s="200"/>
      <c r="AB155" s="200"/>
      <c r="AD155" s="109" t="s">
        <v>446</v>
      </c>
      <c r="AG155" s="200"/>
    </row>
    <row r="156" spans="1:35" s="108" customFormat="1" ht="12">
      <c r="A156" s="205"/>
      <c r="B156" s="206">
        <v>4</v>
      </c>
      <c r="C156" s="1141" t="s">
        <v>447</v>
      </c>
      <c r="D156" s="1141"/>
      <c r="E156" s="1141"/>
      <c r="F156" s="207"/>
      <c r="G156" s="207"/>
      <c r="H156" s="207"/>
      <c r="I156" s="207"/>
      <c r="J156" s="208">
        <v>16.79</v>
      </c>
      <c r="K156" s="207"/>
      <c r="L156" s="208">
        <v>14.78</v>
      </c>
      <c r="M156" s="207"/>
      <c r="N156" s="210"/>
      <c r="Z156" s="193"/>
      <c r="AA156" s="200"/>
      <c r="AB156" s="200"/>
      <c r="AD156" s="109" t="s">
        <v>447</v>
      </c>
      <c r="AG156" s="200"/>
    </row>
    <row r="157" spans="1:35" s="108" customFormat="1" ht="12">
      <c r="A157" s="205"/>
      <c r="B157" s="204"/>
      <c r="C157" s="1141" t="s">
        <v>448</v>
      </c>
      <c r="D157" s="1141"/>
      <c r="E157" s="1141"/>
      <c r="F157" s="207" t="s">
        <v>390</v>
      </c>
      <c r="G157" s="248">
        <v>15.2</v>
      </c>
      <c r="H157" s="209">
        <v>1.25</v>
      </c>
      <c r="I157" s="209">
        <v>16.72</v>
      </c>
      <c r="J157" s="204"/>
      <c r="K157" s="207"/>
      <c r="L157" s="204"/>
      <c r="M157" s="207"/>
      <c r="N157" s="210"/>
      <c r="Z157" s="193"/>
      <c r="AA157" s="200"/>
      <c r="AB157" s="200"/>
      <c r="AE157" s="109" t="s">
        <v>448</v>
      </c>
      <c r="AG157" s="200"/>
    </row>
    <row r="158" spans="1:35" s="108" customFormat="1" ht="12" customHeight="1">
      <c r="A158" s="205"/>
      <c r="B158" s="204"/>
      <c r="C158" s="1150" t="s">
        <v>391</v>
      </c>
      <c r="D158" s="1150"/>
      <c r="E158" s="1150"/>
      <c r="F158" s="212"/>
      <c r="G158" s="212"/>
      <c r="H158" s="212"/>
      <c r="I158" s="212"/>
      <c r="J158" s="213">
        <v>156.33000000000001</v>
      </c>
      <c r="K158" s="212"/>
      <c r="L158" s="213">
        <v>168.27</v>
      </c>
      <c r="M158" s="212"/>
      <c r="N158" s="214"/>
      <c r="Z158" s="193"/>
      <c r="AA158" s="200"/>
      <c r="AB158" s="200"/>
      <c r="AF158" s="109" t="s">
        <v>391</v>
      </c>
      <c r="AG158" s="200"/>
    </row>
    <row r="159" spans="1:35" s="108" customFormat="1" ht="12">
      <c r="A159" s="205"/>
      <c r="B159" s="204"/>
      <c r="C159" s="1141" t="s">
        <v>392</v>
      </c>
      <c r="D159" s="1141"/>
      <c r="E159" s="1141"/>
      <c r="F159" s="207"/>
      <c r="G159" s="207"/>
      <c r="H159" s="207"/>
      <c r="I159" s="207"/>
      <c r="J159" s="204"/>
      <c r="K159" s="207"/>
      <c r="L159" s="208">
        <v>153.49</v>
      </c>
      <c r="M159" s="207"/>
      <c r="N159" s="210"/>
      <c r="Z159" s="193"/>
      <c r="AA159" s="200"/>
      <c r="AB159" s="200"/>
      <c r="AE159" s="109" t="s">
        <v>392</v>
      </c>
      <c r="AG159" s="200"/>
    </row>
    <row r="160" spans="1:35" s="108" customFormat="1" ht="22.5" customHeight="1">
      <c r="A160" s="205"/>
      <c r="B160" s="204" t="s">
        <v>885</v>
      </c>
      <c r="C160" s="1141" t="s">
        <v>886</v>
      </c>
      <c r="D160" s="1141"/>
      <c r="E160" s="1141"/>
      <c r="F160" s="207" t="s">
        <v>395</v>
      </c>
      <c r="G160" s="215">
        <v>97</v>
      </c>
      <c r="H160" s="207"/>
      <c r="I160" s="215">
        <v>97</v>
      </c>
      <c r="J160" s="204"/>
      <c r="K160" s="207"/>
      <c r="L160" s="208">
        <v>148.88999999999999</v>
      </c>
      <c r="M160" s="207"/>
      <c r="N160" s="210"/>
      <c r="Z160" s="193"/>
      <c r="AA160" s="200"/>
      <c r="AB160" s="200"/>
      <c r="AE160" s="109" t="s">
        <v>886</v>
      </c>
      <c r="AG160" s="200"/>
    </row>
    <row r="161" spans="1:35" s="108" customFormat="1" ht="22.5" customHeight="1">
      <c r="A161" s="205"/>
      <c r="B161" s="204" t="s">
        <v>887</v>
      </c>
      <c r="C161" s="1141" t="s">
        <v>888</v>
      </c>
      <c r="D161" s="1141"/>
      <c r="E161" s="1141"/>
      <c r="F161" s="207" t="s">
        <v>395</v>
      </c>
      <c r="G161" s="215">
        <v>51</v>
      </c>
      <c r="H161" s="207"/>
      <c r="I161" s="215">
        <v>51</v>
      </c>
      <c r="J161" s="204"/>
      <c r="K161" s="207"/>
      <c r="L161" s="208">
        <v>78.28</v>
      </c>
      <c r="M161" s="207"/>
      <c r="N161" s="210"/>
      <c r="Z161" s="193"/>
      <c r="AA161" s="200"/>
      <c r="AB161" s="200"/>
      <c r="AE161" s="109" t="s">
        <v>888</v>
      </c>
      <c r="AG161" s="200"/>
    </row>
    <row r="162" spans="1:35" s="108" customFormat="1" ht="12" customHeight="1">
      <c r="A162" s="216"/>
      <c r="B162" s="217"/>
      <c r="C162" s="1145" t="s">
        <v>398</v>
      </c>
      <c r="D162" s="1145"/>
      <c r="E162" s="1145"/>
      <c r="F162" s="196"/>
      <c r="G162" s="196"/>
      <c r="H162" s="196"/>
      <c r="I162" s="196"/>
      <c r="J162" s="198"/>
      <c r="K162" s="196"/>
      <c r="L162" s="218">
        <v>395.44</v>
      </c>
      <c r="M162" s="212"/>
      <c r="N162" s="199"/>
      <c r="Z162" s="193"/>
      <c r="AA162" s="200"/>
      <c r="AB162" s="200"/>
      <c r="AG162" s="200" t="s">
        <v>398</v>
      </c>
    </row>
    <row r="163" spans="1:35" s="108" customFormat="1" ht="45" customHeight="1">
      <c r="A163" s="194" t="s">
        <v>503</v>
      </c>
      <c r="B163" s="195" t="s">
        <v>2620</v>
      </c>
      <c r="C163" s="1145" t="s">
        <v>2621</v>
      </c>
      <c r="D163" s="1145"/>
      <c r="E163" s="1145"/>
      <c r="F163" s="196" t="s">
        <v>891</v>
      </c>
      <c r="G163" s="196"/>
      <c r="H163" s="196"/>
      <c r="I163" s="251">
        <v>88</v>
      </c>
      <c r="J163" s="218">
        <v>5.0599999999999996</v>
      </c>
      <c r="K163" s="196"/>
      <c r="L163" s="218">
        <v>445.28</v>
      </c>
      <c r="M163" s="196"/>
      <c r="N163" s="199"/>
      <c r="Z163" s="193"/>
      <c r="AA163" s="200"/>
      <c r="AB163" s="200" t="s">
        <v>2621</v>
      </c>
      <c r="AG163" s="200"/>
    </row>
    <row r="164" spans="1:35" s="108" customFormat="1" ht="12" customHeight="1">
      <c r="A164" s="216"/>
      <c r="B164" s="217"/>
      <c r="C164" s="1141" t="s">
        <v>409</v>
      </c>
      <c r="D164" s="1141"/>
      <c r="E164" s="1141"/>
      <c r="F164" s="1141"/>
      <c r="G164" s="1141"/>
      <c r="H164" s="1141"/>
      <c r="I164" s="1141"/>
      <c r="J164" s="1141"/>
      <c r="K164" s="1141"/>
      <c r="L164" s="1141"/>
      <c r="M164" s="1141"/>
      <c r="N164" s="1146"/>
      <c r="Z164" s="193"/>
      <c r="AA164" s="200"/>
      <c r="AB164" s="200"/>
      <c r="AG164" s="200"/>
      <c r="AH164" s="109" t="s">
        <v>409</v>
      </c>
    </row>
    <row r="165" spans="1:35" s="108" customFormat="1" ht="12" customHeight="1">
      <c r="A165" s="216"/>
      <c r="B165" s="217"/>
      <c r="C165" s="1145" t="s">
        <v>398</v>
      </c>
      <c r="D165" s="1145"/>
      <c r="E165" s="1145"/>
      <c r="F165" s="196"/>
      <c r="G165" s="196"/>
      <c r="H165" s="196"/>
      <c r="I165" s="196"/>
      <c r="J165" s="198"/>
      <c r="K165" s="196"/>
      <c r="L165" s="218">
        <v>445.28</v>
      </c>
      <c r="M165" s="212"/>
      <c r="N165" s="199"/>
      <c r="Z165" s="193"/>
      <c r="AA165" s="200"/>
      <c r="AB165" s="200"/>
      <c r="AG165" s="200" t="s">
        <v>398</v>
      </c>
    </row>
    <row r="166" spans="1:35" s="108" customFormat="1" ht="12" customHeight="1">
      <c r="A166" s="194" t="s">
        <v>505</v>
      </c>
      <c r="B166" s="195" t="s">
        <v>2015</v>
      </c>
      <c r="C166" s="1145" t="s">
        <v>2016</v>
      </c>
      <c r="D166" s="1145"/>
      <c r="E166" s="1145"/>
      <c r="F166" s="196" t="s">
        <v>481</v>
      </c>
      <c r="G166" s="196"/>
      <c r="H166" s="196"/>
      <c r="I166" s="247">
        <v>1.04</v>
      </c>
      <c r="J166" s="198"/>
      <c r="K166" s="196"/>
      <c r="L166" s="198"/>
      <c r="M166" s="196"/>
      <c r="N166" s="199"/>
      <c r="Z166" s="193"/>
      <c r="AA166" s="200"/>
      <c r="AB166" s="200" t="s">
        <v>2016</v>
      </c>
      <c r="AG166" s="200"/>
    </row>
    <row r="167" spans="1:35" s="108" customFormat="1" ht="12" customHeight="1">
      <c r="A167" s="201"/>
      <c r="B167" s="202"/>
      <c r="C167" s="1141" t="s">
        <v>3357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B167" s="200"/>
      <c r="AG167" s="200"/>
      <c r="AI167" s="109" t="s">
        <v>3357</v>
      </c>
    </row>
    <row r="168" spans="1:35" s="108" customFormat="1" ht="33.75" customHeight="1">
      <c r="A168" s="203"/>
      <c r="B168" s="204" t="s">
        <v>385</v>
      </c>
      <c r="C168" s="1141" t="s">
        <v>386</v>
      </c>
      <c r="D168" s="1141"/>
      <c r="E168" s="1141"/>
      <c r="F168" s="1141"/>
      <c r="G168" s="1141"/>
      <c r="H168" s="1141"/>
      <c r="I168" s="1141"/>
      <c r="J168" s="1141"/>
      <c r="K168" s="1141"/>
      <c r="L168" s="1141"/>
      <c r="M168" s="1141"/>
      <c r="N168" s="1146"/>
      <c r="Z168" s="193"/>
      <c r="AA168" s="200"/>
      <c r="AB168" s="200"/>
      <c r="AC168" s="109" t="s">
        <v>386</v>
      </c>
      <c r="AG168" s="200"/>
    </row>
    <row r="169" spans="1:35" s="108" customFormat="1" ht="12">
      <c r="A169" s="205"/>
      <c r="B169" s="206">
        <v>1</v>
      </c>
      <c r="C169" s="1141" t="s">
        <v>446</v>
      </c>
      <c r="D169" s="1141"/>
      <c r="E169" s="1141"/>
      <c r="F169" s="207"/>
      <c r="G169" s="207"/>
      <c r="H169" s="207"/>
      <c r="I169" s="207"/>
      <c r="J169" s="208">
        <v>26.51</v>
      </c>
      <c r="K169" s="209">
        <v>1.25</v>
      </c>
      <c r="L169" s="208">
        <v>34.46</v>
      </c>
      <c r="M169" s="207"/>
      <c r="N169" s="210"/>
      <c r="Z169" s="193"/>
      <c r="AA169" s="200"/>
      <c r="AB169" s="200"/>
      <c r="AD169" s="109" t="s">
        <v>446</v>
      </c>
      <c r="AG169" s="200"/>
    </row>
    <row r="170" spans="1:35" s="108" customFormat="1" ht="12">
      <c r="A170" s="205"/>
      <c r="B170" s="206">
        <v>2</v>
      </c>
      <c r="C170" s="1141" t="s">
        <v>387</v>
      </c>
      <c r="D170" s="1141"/>
      <c r="E170" s="1141"/>
      <c r="F170" s="207"/>
      <c r="G170" s="207"/>
      <c r="H170" s="207"/>
      <c r="I170" s="207"/>
      <c r="J170" s="208">
        <v>1.81</v>
      </c>
      <c r="K170" s="209">
        <v>1.25</v>
      </c>
      <c r="L170" s="208">
        <v>2.35</v>
      </c>
      <c r="M170" s="207"/>
      <c r="N170" s="210"/>
      <c r="Z170" s="193"/>
      <c r="AA170" s="200"/>
      <c r="AB170" s="200"/>
      <c r="AD170" s="109" t="s">
        <v>387</v>
      </c>
      <c r="AG170" s="200"/>
    </row>
    <row r="171" spans="1:35" s="108" customFormat="1" ht="12">
      <c r="A171" s="205"/>
      <c r="B171" s="206">
        <v>3</v>
      </c>
      <c r="C171" s="1141" t="s">
        <v>388</v>
      </c>
      <c r="D171" s="1141"/>
      <c r="E171" s="1141"/>
      <c r="F171" s="207"/>
      <c r="G171" s="207"/>
      <c r="H171" s="207"/>
      <c r="I171" s="207"/>
      <c r="J171" s="208">
        <v>0.26</v>
      </c>
      <c r="K171" s="209">
        <v>1.25</v>
      </c>
      <c r="L171" s="208">
        <v>0.34</v>
      </c>
      <c r="M171" s="207"/>
      <c r="N171" s="210"/>
      <c r="Z171" s="193"/>
      <c r="AA171" s="200"/>
      <c r="AB171" s="200"/>
      <c r="AD171" s="109" t="s">
        <v>388</v>
      </c>
      <c r="AG171" s="200"/>
    </row>
    <row r="172" spans="1:35" s="108" customFormat="1" ht="12">
      <c r="A172" s="205"/>
      <c r="B172" s="206">
        <v>4</v>
      </c>
      <c r="C172" s="1141" t="s">
        <v>447</v>
      </c>
      <c r="D172" s="1141"/>
      <c r="E172" s="1141"/>
      <c r="F172" s="207"/>
      <c r="G172" s="207"/>
      <c r="H172" s="207"/>
      <c r="I172" s="207"/>
      <c r="J172" s="208">
        <v>10.27</v>
      </c>
      <c r="K172" s="207"/>
      <c r="L172" s="208">
        <v>10.68</v>
      </c>
      <c r="M172" s="207"/>
      <c r="N172" s="210"/>
      <c r="Z172" s="193"/>
      <c r="AA172" s="200"/>
      <c r="AB172" s="200"/>
      <c r="AD172" s="109" t="s">
        <v>447</v>
      </c>
      <c r="AG172" s="200"/>
    </row>
    <row r="173" spans="1:35" s="108" customFormat="1" ht="12">
      <c r="A173" s="205"/>
      <c r="B173" s="204"/>
      <c r="C173" s="1141" t="s">
        <v>448</v>
      </c>
      <c r="D173" s="1141"/>
      <c r="E173" s="1141"/>
      <c r="F173" s="207" t="s">
        <v>390</v>
      </c>
      <c r="G173" s="209">
        <v>2.82</v>
      </c>
      <c r="H173" s="209">
        <v>1.25</v>
      </c>
      <c r="I173" s="254">
        <v>3.6659999999999999</v>
      </c>
      <c r="J173" s="204"/>
      <c r="K173" s="207"/>
      <c r="L173" s="204"/>
      <c r="M173" s="207"/>
      <c r="N173" s="210"/>
      <c r="Z173" s="193"/>
      <c r="AA173" s="200"/>
      <c r="AB173" s="200"/>
      <c r="AE173" s="109" t="s">
        <v>448</v>
      </c>
      <c r="AG173" s="200"/>
    </row>
    <row r="174" spans="1:35" s="108" customFormat="1" ht="12">
      <c r="A174" s="205"/>
      <c r="B174" s="204"/>
      <c r="C174" s="1141" t="s">
        <v>389</v>
      </c>
      <c r="D174" s="1141"/>
      <c r="E174" s="1141"/>
      <c r="F174" s="207" t="s">
        <v>390</v>
      </c>
      <c r="G174" s="209">
        <v>0.02</v>
      </c>
      <c r="H174" s="209">
        <v>1.25</v>
      </c>
      <c r="I174" s="254">
        <v>2.5999999999999999E-2</v>
      </c>
      <c r="J174" s="204"/>
      <c r="K174" s="207"/>
      <c r="L174" s="204"/>
      <c r="M174" s="207"/>
      <c r="N174" s="210"/>
      <c r="Z174" s="193"/>
      <c r="AA174" s="200"/>
      <c r="AB174" s="200"/>
      <c r="AE174" s="109" t="s">
        <v>389</v>
      </c>
      <c r="AG174" s="200"/>
    </row>
    <row r="175" spans="1:35" s="108" customFormat="1" ht="12" customHeight="1">
      <c r="A175" s="205"/>
      <c r="B175" s="204"/>
      <c r="C175" s="1150" t="s">
        <v>391</v>
      </c>
      <c r="D175" s="1150"/>
      <c r="E175" s="1150"/>
      <c r="F175" s="212"/>
      <c r="G175" s="212"/>
      <c r="H175" s="212"/>
      <c r="I175" s="212"/>
      <c r="J175" s="213">
        <v>38.590000000000003</v>
      </c>
      <c r="K175" s="212"/>
      <c r="L175" s="213">
        <v>47.49</v>
      </c>
      <c r="M175" s="212"/>
      <c r="N175" s="214"/>
      <c r="Z175" s="193"/>
      <c r="AA175" s="200"/>
      <c r="AB175" s="200"/>
      <c r="AF175" s="109" t="s">
        <v>391</v>
      </c>
      <c r="AG175" s="200"/>
    </row>
    <row r="176" spans="1:35" s="108" customFormat="1" ht="12">
      <c r="A176" s="205"/>
      <c r="B176" s="204"/>
      <c r="C176" s="1141" t="s">
        <v>392</v>
      </c>
      <c r="D176" s="1141"/>
      <c r="E176" s="1141"/>
      <c r="F176" s="207"/>
      <c r="G176" s="207"/>
      <c r="H176" s="207"/>
      <c r="I176" s="207"/>
      <c r="J176" s="204"/>
      <c r="K176" s="207"/>
      <c r="L176" s="208">
        <v>34.799999999999997</v>
      </c>
      <c r="M176" s="207"/>
      <c r="N176" s="210"/>
      <c r="Z176" s="193"/>
      <c r="AA176" s="200"/>
      <c r="AB176" s="200"/>
      <c r="AE176" s="109" t="s">
        <v>392</v>
      </c>
      <c r="AG176" s="200"/>
    </row>
    <row r="177" spans="1:35" s="108" customFormat="1" ht="22.5" customHeight="1">
      <c r="A177" s="205"/>
      <c r="B177" s="204" t="s">
        <v>885</v>
      </c>
      <c r="C177" s="1141" t="s">
        <v>886</v>
      </c>
      <c r="D177" s="1141"/>
      <c r="E177" s="1141"/>
      <c r="F177" s="207" t="s">
        <v>395</v>
      </c>
      <c r="G177" s="215">
        <v>97</v>
      </c>
      <c r="H177" s="207"/>
      <c r="I177" s="215">
        <v>97</v>
      </c>
      <c r="J177" s="204"/>
      <c r="K177" s="207"/>
      <c r="L177" s="208">
        <v>33.76</v>
      </c>
      <c r="M177" s="207"/>
      <c r="N177" s="210"/>
      <c r="Z177" s="193"/>
      <c r="AA177" s="200"/>
      <c r="AB177" s="200"/>
      <c r="AE177" s="109" t="s">
        <v>886</v>
      </c>
      <c r="AG177" s="200"/>
    </row>
    <row r="178" spans="1:35" s="108" customFormat="1" ht="22.5" customHeight="1">
      <c r="A178" s="205"/>
      <c r="B178" s="204" t="s">
        <v>887</v>
      </c>
      <c r="C178" s="1141" t="s">
        <v>888</v>
      </c>
      <c r="D178" s="1141"/>
      <c r="E178" s="1141"/>
      <c r="F178" s="207" t="s">
        <v>395</v>
      </c>
      <c r="G178" s="215">
        <v>51</v>
      </c>
      <c r="H178" s="207"/>
      <c r="I178" s="215">
        <v>51</v>
      </c>
      <c r="J178" s="204"/>
      <c r="K178" s="207"/>
      <c r="L178" s="208">
        <v>17.75</v>
      </c>
      <c r="M178" s="207"/>
      <c r="N178" s="210"/>
      <c r="Z178" s="193"/>
      <c r="AA178" s="200"/>
      <c r="AB178" s="200"/>
      <c r="AE178" s="109" t="s">
        <v>888</v>
      </c>
      <c r="AG178" s="200"/>
    </row>
    <row r="179" spans="1:35" s="108" customFormat="1" ht="12" customHeight="1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18">
        <v>99</v>
      </c>
      <c r="M179" s="212"/>
      <c r="N179" s="199"/>
      <c r="Z179" s="193"/>
      <c r="AA179" s="200"/>
      <c r="AB179" s="200"/>
      <c r="AG179" s="200" t="s">
        <v>398</v>
      </c>
    </row>
    <row r="180" spans="1:35" s="108" customFormat="1" ht="22.5" customHeight="1">
      <c r="A180" s="194" t="s">
        <v>514</v>
      </c>
      <c r="B180" s="195" t="s">
        <v>3358</v>
      </c>
      <c r="C180" s="1145" t="s">
        <v>3359</v>
      </c>
      <c r="D180" s="1145"/>
      <c r="E180" s="1145"/>
      <c r="F180" s="196" t="s">
        <v>481</v>
      </c>
      <c r="G180" s="196"/>
      <c r="H180" s="196"/>
      <c r="I180" s="256">
        <v>1.3</v>
      </c>
      <c r="J180" s="198"/>
      <c r="K180" s="196"/>
      <c r="L180" s="198"/>
      <c r="M180" s="196"/>
      <c r="N180" s="199"/>
      <c r="Z180" s="193"/>
      <c r="AA180" s="200"/>
      <c r="AB180" s="200" t="s">
        <v>3359</v>
      </c>
      <c r="AG180" s="200"/>
    </row>
    <row r="181" spans="1:35" s="108" customFormat="1" ht="12" customHeight="1">
      <c r="A181" s="201"/>
      <c r="B181" s="202"/>
      <c r="C181" s="1141" t="s">
        <v>3360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B181" s="200"/>
      <c r="AG181" s="200"/>
      <c r="AI181" s="109" t="s">
        <v>3360</v>
      </c>
    </row>
    <row r="182" spans="1:35" s="108" customFormat="1" ht="33.75" customHeight="1">
      <c r="A182" s="203"/>
      <c r="B182" s="204" t="s">
        <v>385</v>
      </c>
      <c r="C182" s="1141" t="s">
        <v>386</v>
      </c>
      <c r="D182" s="1141"/>
      <c r="E182" s="1141"/>
      <c r="F182" s="1141"/>
      <c r="G182" s="1141"/>
      <c r="H182" s="1141"/>
      <c r="I182" s="1141"/>
      <c r="J182" s="1141"/>
      <c r="K182" s="1141"/>
      <c r="L182" s="1141"/>
      <c r="M182" s="1141"/>
      <c r="N182" s="1146"/>
      <c r="Z182" s="193"/>
      <c r="AA182" s="200"/>
      <c r="AB182" s="200"/>
      <c r="AC182" s="109" t="s">
        <v>386</v>
      </c>
      <c r="AG182" s="200"/>
    </row>
    <row r="183" spans="1:35" s="108" customFormat="1" ht="12">
      <c r="A183" s="205"/>
      <c r="B183" s="206">
        <v>1</v>
      </c>
      <c r="C183" s="1141" t="s">
        <v>446</v>
      </c>
      <c r="D183" s="1141"/>
      <c r="E183" s="1141"/>
      <c r="F183" s="207"/>
      <c r="G183" s="207"/>
      <c r="H183" s="207"/>
      <c r="I183" s="207"/>
      <c r="J183" s="208">
        <v>35.340000000000003</v>
      </c>
      <c r="K183" s="209">
        <v>1.25</v>
      </c>
      <c r="L183" s="208">
        <v>57.43</v>
      </c>
      <c r="M183" s="207"/>
      <c r="N183" s="210"/>
      <c r="Z183" s="193"/>
      <c r="AA183" s="200"/>
      <c r="AB183" s="200"/>
      <c r="AD183" s="109" t="s">
        <v>446</v>
      </c>
      <c r="AG183" s="200"/>
    </row>
    <row r="184" spans="1:35" s="108" customFormat="1" ht="12">
      <c r="A184" s="205"/>
      <c r="B184" s="206">
        <v>2</v>
      </c>
      <c r="C184" s="1141" t="s">
        <v>387</v>
      </c>
      <c r="D184" s="1141"/>
      <c r="E184" s="1141"/>
      <c r="F184" s="207"/>
      <c r="G184" s="207"/>
      <c r="H184" s="207"/>
      <c r="I184" s="207"/>
      <c r="J184" s="208">
        <v>47.39</v>
      </c>
      <c r="K184" s="209">
        <v>1.25</v>
      </c>
      <c r="L184" s="208">
        <v>77.010000000000005</v>
      </c>
      <c r="M184" s="207"/>
      <c r="N184" s="210"/>
      <c r="Z184" s="193"/>
      <c r="AA184" s="200"/>
      <c r="AB184" s="200"/>
      <c r="AD184" s="109" t="s">
        <v>387</v>
      </c>
      <c r="AG184" s="200"/>
    </row>
    <row r="185" spans="1:35" s="108" customFormat="1" ht="12">
      <c r="A185" s="205"/>
      <c r="B185" s="206">
        <v>3</v>
      </c>
      <c r="C185" s="1141" t="s">
        <v>388</v>
      </c>
      <c r="D185" s="1141"/>
      <c r="E185" s="1141"/>
      <c r="F185" s="207"/>
      <c r="G185" s="207"/>
      <c r="H185" s="207"/>
      <c r="I185" s="207"/>
      <c r="J185" s="208">
        <v>15.75</v>
      </c>
      <c r="K185" s="209">
        <v>1.25</v>
      </c>
      <c r="L185" s="208">
        <v>25.59</v>
      </c>
      <c r="M185" s="207"/>
      <c r="N185" s="210"/>
      <c r="Z185" s="193"/>
      <c r="AA185" s="200"/>
      <c r="AB185" s="200"/>
      <c r="AD185" s="109" t="s">
        <v>388</v>
      </c>
      <c r="AG185" s="200"/>
    </row>
    <row r="186" spans="1:35" s="108" customFormat="1" ht="12">
      <c r="A186" s="205"/>
      <c r="B186" s="206">
        <v>4</v>
      </c>
      <c r="C186" s="1141" t="s">
        <v>447</v>
      </c>
      <c r="D186" s="1141"/>
      <c r="E186" s="1141"/>
      <c r="F186" s="207"/>
      <c r="G186" s="207"/>
      <c r="H186" s="207"/>
      <c r="I186" s="207"/>
      <c r="J186" s="208">
        <v>10.45</v>
      </c>
      <c r="K186" s="207"/>
      <c r="L186" s="208">
        <v>13.59</v>
      </c>
      <c r="M186" s="207"/>
      <c r="N186" s="210"/>
      <c r="Z186" s="193"/>
      <c r="AA186" s="200"/>
      <c r="AB186" s="200"/>
      <c r="AD186" s="109" t="s">
        <v>447</v>
      </c>
      <c r="AG186" s="200"/>
    </row>
    <row r="187" spans="1:35" s="108" customFormat="1" ht="12">
      <c r="A187" s="205"/>
      <c r="B187" s="204"/>
      <c r="C187" s="1141" t="s">
        <v>448</v>
      </c>
      <c r="D187" s="1141"/>
      <c r="E187" s="1141"/>
      <c r="F187" s="207" t="s">
        <v>390</v>
      </c>
      <c r="G187" s="209">
        <v>3.76</v>
      </c>
      <c r="H187" s="209">
        <v>1.25</v>
      </c>
      <c r="I187" s="209">
        <v>6.11</v>
      </c>
      <c r="J187" s="204"/>
      <c r="K187" s="207"/>
      <c r="L187" s="204"/>
      <c r="M187" s="207"/>
      <c r="N187" s="210"/>
      <c r="Z187" s="193"/>
      <c r="AA187" s="200"/>
      <c r="AB187" s="200"/>
      <c r="AE187" s="109" t="s">
        <v>448</v>
      </c>
      <c r="AG187" s="200"/>
    </row>
    <row r="188" spans="1:35" s="108" customFormat="1" ht="12">
      <c r="A188" s="205"/>
      <c r="B188" s="204"/>
      <c r="C188" s="1141" t="s">
        <v>389</v>
      </c>
      <c r="D188" s="1141"/>
      <c r="E188" s="1141"/>
      <c r="F188" s="207" t="s">
        <v>390</v>
      </c>
      <c r="G188" s="209">
        <v>1.56</v>
      </c>
      <c r="H188" s="209">
        <v>1.25</v>
      </c>
      <c r="I188" s="254">
        <v>2.5350000000000001</v>
      </c>
      <c r="J188" s="204"/>
      <c r="K188" s="207"/>
      <c r="L188" s="204"/>
      <c r="M188" s="207"/>
      <c r="N188" s="210"/>
      <c r="Z188" s="193"/>
      <c r="AA188" s="200"/>
      <c r="AB188" s="200"/>
      <c r="AE188" s="109" t="s">
        <v>389</v>
      </c>
      <c r="AG188" s="200"/>
    </row>
    <row r="189" spans="1:35" s="108" customFormat="1" ht="12" customHeight="1">
      <c r="A189" s="205"/>
      <c r="B189" s="204"/>
      <c r="C189" s="1150" t="s">
        <v>391</v>
      </c>
      <c r="D189" s="1150"/>
      <c r="E189" s="1150"/>
      <c r="F189" s="212"/>
      <c r="G189" s="212"/>
      <c r="H189" s="212"/>
      <c r="I189" s="212"/>
      <c r="J189" s="213">
        <v>93.18</v>
      </c>
      <c r="K189" s="212"/>
      <c r="L189" s="213">
        <v>148.03</v>
      </c>
      <c r="M189" s="212"/>
      <c r="N189" s="214"/>
      <c r="Z189" s="193"/>
      <c r="AA189" s="200"/>
      <c r="AB189" s="200"/>
      <c r="AF189" s="109" t="s">
        <v>391</v>
      </c>
      <c r="AG189" s="200"/>
    </row>
    <row r="190" spans="1:35" s="108" customFormat="1" ht="12">
      <c r="A190" s="205"/>
      <c r="B190" s="204"/>
      <c r="C190" s="1141" t="s">
        <v>392</v>
      </c>
      <c r="D190" s="1141"/>
      <c r="E190" s="1141"/>
      <c r="F190" s="207"/>
      <c r="G190" s="207"/>
      <c r="H190" s="207"/>
      <c r="I190" s="207"/>
      <c r="J190" s="204"/>
      <c r="K190" s="207"/>
      <c r="L190" s="208">
        <v>83.02</v>
      </c>
      <c r="M190" s="207"/>
      <c r="N190" s="210"/>
      <c r="Z190" s="193"/>
      <c r="AA190" s="200"/>
      <c r="AB190" s="200"/>
      <c r="AE190" s="109" t="s">
        <v>392</v>
      </c>
      <c r="AG190" s="200"/>
    </row>
    <row r="191" spans="1:35" s="108" customFormat="1" ht="22.5" customHeight="1">
      <c r="A191" s="205"/>
      <c r="B191" s="204" t="s">
        <v>885</v>
      </c>
      <c r="C191" s="1141" t="s">
        <v>886</v>
      </c>
      <c r="D191" s="1141"/>
      <c r="E191" s="1141"/>
      <c r="F191" s="207" t="s">
        <v>395</v>
      </c>
      <c r="G191" s="215">
        <v>97</v>
      </c>
      <c r="H191" s="207"/>
      <c r="I191" s="215">
        <v>97</v>
      </c>
      <c r="J191" s="204"/>
      <c r="K191" s="207"/>
      <c r="L191" s="208">
        <v>80.53</v>
      </c>
      <c r="M191" s="207"/>
      <c r="N191" s="210"/>
      <c r="Z191" s="193"/>
      <c r="AA191" s="200"/>
      <c r="AB191" s="200"/>
      <c r="AE191" s="109" t="s">
        <v>886</v>
      </c>
      <c r="AG191" s="200"/>
    </row>
    <row r="192" spans="1:35" s="108" customFormat="1" ht="22.5" customHeight="1">
      <c r="A192" s="205"/>
      <c r="B192" s="204" t="s">
        <v>887</v>
      </c>
      <c r="C192" s="1141" t="s">
        <v>888</v>
      </c>
      <c r="D192" s="1141"/>
      <c r="E192" s="1141"/>
      <c r="F192" s="207" t="s">
        <v>395</v>
      </c>
      <c r="G192" s="215">
        <v>51</v>
      </c>
      <c r="H192" s="207"/>
      <c r="I192" s="215">
        <v>51</v>
      </c>
      <c r="J192" s="204"/>
      <c r="K192" s="207"/>
      <c r="L192" s="208">
        <v>42.34</v>
      </c>
      <c r="M192" s="207"/>
      <c r="N192" s="210"/>
      <c r="Z192" s="193"/>
      <c r="AA192" s="200"/>
      <c r="AB192" s="200"/>
      <c r="AE192" s="109" t="s">
        <v>888</v>
      </c>
      <c r="AG192" s="200"/>
    </row>
    <row r="193" spans="1:35" s="108" customFormat="1" ht="12" customHeight="1">
      <c r="A193" s="216"/>
      <c r="B193" s="217"/>
      <c r="C193" s="1145" t="s">
        <v>398</v>
      </c>
      <c r="D193" s="1145"/>
      <c r="E193" s="1145"/>
      <c r="F193" s="196"/>
      <c r="G193" s="196"/>
      <c r="H193" s="196"/>
      <c r="I193" s="196"/>
      <c r="J193" s="198"/>
      <c r="K193" s="196"/>
      <c r="L193" s="218">
        <v>270.89999999999998</v>
      </c>
      <c r="M193" s="212"/>
      <c r="N193" s="199"/>
      <c r="Z193" s="193"/>
      <c r="AA193" s="200"/>
      <c r="AB193" s="200"/>
      <c r="AG193" s="200" t="s">
        <v>398</v>
      </c>
    </row>
    <row r="194" spans="1:35" s="108" customFormat="1" ht="56.25" customHeight="1">
      <c r="A194" s="194" t="s">
        <v>517</v>
      </c>
      <c r="B194" s="195" t="s">
        <v>2794</v>
      </c>
      <c r="C194" s="1145" t="s">
        <v>2795</v>
      </c>
      <c r="D194" s="1145"/>
      <c r="E194" s="1145"/>
      <c r="F194" s="196" t="s">
        <v>481</v>
      </c>
      <c r="G194" s="196"/>
      <c r="H194" s="196"/>
      <c r="I194" s="247">
        <v>0.92</v>
      </c>
      <c r="J194" s="198"/>
      <c r="K194" s="196"/>
      <c r="L194" s="198"/>
      <c r="M194" s="196"/>
      <c r="N194" s="199"/>
      <c r="Z194" s="193"/>
      <c r="AA194" s="200"/>
      <c r="AB194" s="200" t="s">
        <v>2795</v>
      </c>
      <c r="AG194" s="200"/>
    </row>
    <row r="195" spans="1:35" s="108" customFormat="1" ht="12" customHeight="1">
      <c r="A195" s="201"/>
      <c r="B195" s="202"/>
      <c r="C195" s="1141" t="s">
        <v>3361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B195" s="200"/>
      <c r="AG195" s="200"/>
      <c r="AI195" s="109" t="s">
        <v>3361</v>
      </c>
    </row>
    <row r="196" spans="1:35" s="108" customFormat="1" ht="33.75" customHeight="1">
      <c r="A196" s="203"/>
      <c r="B196" s="204" t="s">
        <v>385</v>
      </c>
      <c r="C196" s="1141" t="s">
        <v>386</v>
      </c>
      <c r="D196" s="1141"/>
      <c r="E196" s="1141"/>
      <c r="F196" s="1141"/>
      <c r="G196" s="1141"/>
      <c r="H196" s="1141"/>
      <c r="I196" s="1141"/>
      <c r="J196" s="1141"/>
      <c r="K196" s="1141"/>
      <c r="L196" s="1141"/>
      <c r="M196" s="1141"/>
      <c r="N196" s="1146"/>
      <c r="Z196" s="193"/>
      <c r="AA196" s="200"/>
      <c r="AB196" s="200"/>
      <c r="AC196" s="109" t="s">
        <v>386</v>
      </c>
      <c r="AG196" s="200"/>
    </row>
    <row r="197" spans="1:35" s="108" customFormat="1" ht="12">
      <c r="A197" s="205"/>
      <c r="B197" s="206">
        <v>1</v>
      </c>
      <c r="C197" s="1141" t="s">
        <v>446</v>
      </c>
      <c r="D197" s="1141"/>
      <c r="E197" s="1141"/>
      <c r="F197" s="207"/>
      <c r="G197" s="207"/>
      <c r="H197" s="207"/>
      <c r="I197" s="207"/>
      <c r="J197" s="208">
        <v>42.21</v>
      </c>
      <c r="K197" s="209">
        <v>1.25</v>
      </c>
      <c r="L197" s="208">
        <v>48.54</v>
      </c>
      <c r="M197" s="207"/>
      <c r="N197" s="210"/>
      <c r="Z197" s="193"/>
      <c r="AA197" s="200"/>
      <c r="AB197" s="200"/>
      <c r="AD197" s="109" t="s">
        <v>446</v>
      </c>
      <c r="AG197" s="200"/>
    </row>
    <row r="198" spans="1:35" s="108" customFormat="1" ht="12">
      <c r="A198" s="205"/>
      <c r="B198" s="206">
        <v>2</v>
      </c>
      <c r="C198" s="1141" t="s">
        <v>387</v>
      </c>
      <c r="D198" s="1141"/>
      <c r="E198" s="1141"/>
      <c r="F198" s="207"/>
      <c r="G198" s="207"/>
      <c r="H198" s="207"/>
      <c r="I198" s="207"/>
      <c r="J198" s="208">
        <v>1.81</v>
      </c>
      <c r="K198" s="209">
        <v>1.25</v>
      </c>
      <c r="L198" s="208">
        <v>2.08</v>
      </c>
      <c r="M198" s="207"/>
      <c r="N198" s="210"/>
      <c r="Z198" s="193"/>
      <c r="AA198" s="200"/>
      <c r="AB198" s="200"/>
      <c r="AD198" s="109" t="s">
        <v>387</v>
      </c>
      <c r="AG198" s="200"/>
    </row>
    <row r="199" spans="1:35" s="108" customFormat="1" ht="12">
      <c r="A199" s="205"/>
      <c r="B199" s="206">
        <v>3</v>
      </c>
      <c r="C199" s="1141" t="s">
        <v>388</v>
      </c>
      <c r="D199" s="1141"/>
      <c r="E199" s="1141"/>
      <c r="F199" s="207"/>
      <c r="G199" s="207"/>
      <c r="H199" s="207"/>
      <c r="I199" s="207"/>
      <c r="J199" s="208">
        <v>0.26</v>
      </c>
      <c r="K199" s="209">
        <v>1.25</v>
      </c>
      <c r="L199" s="208">
        <v>0.3</v>
      </c>
      <c r="M199" s="207"/>
      <c r="N199" s="210"/>
      <c r="Z199" s="193"/>
      <c r="AA199" s="200"/>
      <c r="AB199" s="200"/>
      <c r="AD199" s="109" t="s">
        <v>388</v>
      </c>
      <c r="AG199" s="200"/>
    </row>
    <row r="200" spans="1:35" s="108" customFormat="1" ht="12">
      <c r="A200" s="205"/>
      <c r="B200" s="206">
        <v>4</v>
      </c>
      <c r="C200" s="1141" t="s">
        <v>447</v>
      </c>
      <c r="D200" s="1141"/>
      <c r="E200" s="1141"/>
      <c r="F200" s="207"/>
      <c r="G200" s="207"/>
      <c r="H200" s="207"/>
      <c r="I200" s="207"/>
      <c r="J200" s="208">
        <v>11.27</v>
      </c>
      <c r="K200" s="207"/>
      <c r="L200" s="208">
        <v>10.37</v>
      </c>
      <c r="M200" s="207"/>
      <c r="N200" s="210"/>
      <c r="Z200" s="193"/>
      <c r="AA200" s="200"/>
      <c r="AB200" s="200"/>
      <c r="AD200" s="109" t="s">
        <v>447</v>
      </c>
      <c r="AG200" s="200"/>
    </row>
    <row r="201" spans="1:35" s="108" customFormat="1" ht="12">
      <c r="A201" s="205"/>
      <c r="B201" s="204"/>
      <c r="C201" s="1141" t="s">
        <v>448</v>
      </c>
      <c r="D201" s="1141"/>
      <c r="E201" s="1141"/>
      <c r="F201" s="207" t="s">
        <v>390</v>
      </c>
      <c r="G201" s="209">
        <v>4.49</v>
      </c>
      <c r="H201" s="209">
        <v>1.25</v>
      </c>
      <c r="I201" s="250">
        <v>5.1635</v>
      </c>
      <c r="J201" s="204"/>
      <c r="K201" s="207"/>
      <c r="L201" s="204"/>
      <c r="M201" s="207"/>
      <c r="N201" s="210"/>
      <c r="Z201" s="193"/>
      <c r="AA201" s="200"/>
      <c r="AB201" s="200"/>
      <c r="AE201" s="109" t="s">
        <v>448</v>
      </c>
      <c r="AG201" s="200"/>
    </row>
    <row r="202" spans="1:35" s="108" customFormat="1" ht="12">
      <c r="A202" s="205"/>
      <c r="B202" s="204"/>
      <c r="C202" s="1141" t="s">
        <v>389</v>
      </c>
      <c r="D202" s="1141"/>
      <c r="E202" s="1141"/>
      <c r="F202" s="207" t="s">
        <v>390</v>
      </c>
      <c r="G202" s="209">
        <v>0.02</v>
      </c>
      <c r="H202" s="209">
        <v>1.25</v>
      </c>
      <c r="I202" s="254">
        <v>2.3E-2</v>
      </c>
      <c r="J202" s="204"/>
      <c r="K202" s="207"/>
      <c r="L202" s="204"/>
      <c r="M202" s="207"/>
      <c r="N202" s="210"/>
      <c r="Z202" s="193"/>
      <c r="AA202" s="200"/>
      <c r="AB202" s="200"/>
      <c r="AE202" s="109" t="s">
        <v>389</v>
      </c>
      <c r="AG202" s="200"/>
    </row>
    <row r="203" spans="1:35" s="108" customFormat="1" ht="12" customHeight="1">
      <c r="A203" s="205"/>
      <c r="B203" s="204"/>
      <c r="C203" s="1150" t="s">
        <v>391</v>
      </c>
      <c r="D203" s="1150"/>
      <c r="E203" s="1150"/>
      <c r="F203" s="212"/>
      <c r="G203" s="212"/>
      <c r="H203" s="212"/>
      <c r="I203" s="212"/>
      <c r="J203" s="213">
        <v>55.29</v>
      </c>
      <c r="K203" s="212"/>
      <c r="L203" s="213">
        <v>60.99</v>
      </c>
      <c r="M203" s="212"/>
      <c r="N203" s="214"/>
      <c r="Z203" s="193"/>
      <c r="AA203" s="200"/>
      <c r="AB203" s="200"/>
      <c r="AF203" s="109" t="s">
        <v>391</v>
      </c>
      <c r="AG203" s="200"/>
    </row>
    <row r="204" spans="1:35" s="108" customFormat="1" ht="12">
      <c r="A204" s="205"/>
      <c r="B204" s="204"/>
      <c r="C204" s="1141" t="s">
        <v>392</v>
      </c>
      <c r="D204" s="1141"/>
      <c r="E204" s="1141"/>
      <c r="F204" s="207"/>
      <c r="G204" s="207"/>
      <c r="H204" s="207"/>
      <c r="I204" s="207"/>
      <c r="J204" s="204"/>
      <c r="K204" s="207"/>
      <c r="L204" s="208">
        <v>48.84</v>
      </c>
      <c r="M204" s="207"/>
      <c r="N204" s="210"/>
      <c r="Z204" s="193"/>
      <c r="AA204" s="200"/>
      <c r="AB204" s="200"/>
      <c r="AE204" s="109" t="s">
        <v>392</v>
      </c>
      <c r="AG204" s="200"/>
    </row>
    <row r="205" spans="1:35" s="108" customFormat="1" ht="22.5" customHeight="1">
      <c r="A205" s="205"/>
      <c r="B205" s="204" t="s">
        <v>885</v>
      </c>
      <c r="C205" s="1141" t="s">
        <v>886</v>
      </c>
      <c r="D205" s="1141"/>
      <c r="E205" s="1141"/>
      <c r="F205" s="207" t="s">
        <v>395</v>
      </c>
      <c r="G205" s="215">
        <v>97</v>
      </c>
      <c r="H205" s="207"/>
      <c r="I205" s="215">
        <v>97</v>
      </c>
      <c r="J205" s="204"/>
      <c r="K205" s="207"/>
      <c r="L205" s="208">
        <v>47.37</v>
      </c>
      <c r="M205" s="207"/>
      <c r="N205" s="210"/>
      <c r="Z205" s="193"/>
      <c r="AA205" s="200"/>
      <c r="AB205" s="200"/>
      <c r="AE205" s="109" t="s">
        <v>886</v>
      </c>
      <c r="AG205" s="200"/>
    </row>
    <row r="206" spans="1:35" s="108" customFormat="1" ht="22.5" customHeight="1">
      <c r="A206" s="205"/>
      <c r="B206" s="204" t="s">
        <v>887</v>
      </c>
      <c r="C206" s="1141" t="s">
        <v>888</v>
      </c>
      <c r="D206" s="1141"/>
      <c r="E206" s="1141"/>
      <c r="F206" s="207" t="s">
        <v>395</v>
      </c>
      <c r="G206" s="215">
        <v>51</v>
      </c>
      <c r="H206" s="207"/>
      <c r="I206" s="215">
        <v>51</v>
      </c>
      <c r="J206" s="204"/>
      <c r="K206" s="207"/>
      <c r="L206" s="208">
        <v>24.91</v>
      </c>
      <c r="M206" s="207"/>
      <c r="N206" s="210"/>
      <c r="Z206" s="193"/>
      <c r="AA206" s="200"/>
      <c r="AB206" s="200"/>
      <c r="AE206" s="109" t="s">
        <v>888</v>
      </c>
      <c r="AG206" s="200"/>
    </row>
    <row r="207" spans="1:35" s="108" customFormat="1" ht="12" customHeight="1">
      <c r="A207" s="216"/>
      <c r="B207" s="217"/>
      <c r="C207" s="1145" t="s">
        <v>398</v>
      </c>
      <c r="D207" s="1145"/>
      <c r="E207" s="1145"/>
      <c r="F207" s="196"/>
      <c r="G207" s="196"/>
      <c r="H207" s="196"/>
      <c r="I207" s="196"/>
      <c r="J207" s="198"/>
      <c r="K207" s="196"/>
      <c r="L207" s="218">
        <v>133.27000000000001</v>
      </c>
      <c r="M207" s="212"/>
      <c r="N207" s="199"/>
      <c r="Z207" s="193"/>
      <c r="AA207" s="200"/>
      <c r="AB207" s="200"/>
      <c r="AG207" s="200" t="s">
        <v>398</v>
      </c>
    </row>
    <row r="208" spans="1:35" s="108" customFormat="1" ht="56.25" customHeight="1">
      <c r="A208" s="194" t="s">
        <v>519</v>
      </c>
      <c r="B208" s="195" t="s">
        <v>1156</v>
      </c>
      <c r="C208" s="1145" t="s">
        <v>1157</v>
      </c>
      <c r="D208" s="1145"/>
      <c r="E208" s="1145"/>
      <c r="F208" s="196" t="s">
        <v>481</v>
      </c>
      <c r="G208" s="196"/>
      <c r="H208" s="196"/>
      <c r="I208" s="247">
        <v>1.34</v>
      </c>
      <c r="J208" s="198"/>
      <c r="K208" s="196"/>
      <c r="L208" s="198"/>
      <c r="M208" s="196"/>
      <c r="N208" s="199"/>
      <c r="Z208" s="193"/>
      <c r="AA208" s="200"/>
      <c r="AB208" s="200" t="s">
        <v>1157</v>
      </c>
      <c r="AG208" s="200"/>
    </row>
    <row r="209" spans="1:35" s="108" customFormat="1" ht="12" customHeight="1">
      <c r="A209" s="201"/>
      <c r="B209" s="202"/>
      <c r="C209" s="1141" t="s">
        <v>3362</v>
      </c>
      <c r="D209" s="1141"/>
      <c r="E209" s="1141"/>
      <c r="F209" s="1141"/>
      <c r="G209" s="1141"/>
      <c r="H209" s="1141"/>
      <c r="I209" s="1141"/>
      <c r="J209" s="1141"/>
      <c r="K209" s="1141"/>
      <c r="L209" s="1141"/>
      <c r="M209" s="1141"/>
      <c r="N209" s="1146"/>
      <c r="Z209" s="193"/>
      <c r="AA209" s="200"/>
      <c r="AB209" s="200"/>
      <c r="AG209" s="200"/>
      <c r="AI209" s="109" t="s">
        <v>3362</v>
      </c>
    </row>
    <row r="210" spans="1:35" s="108" customFormat="1" ht="33.75" customHeight="1">
      <c r="A210" s="203"/>
      <c r="B210" s="204" t="s">
        <v>385</v>
      </c>
      <c r="C210" s="1141" t="s">
        <v>386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B210" s="200"/>
      <c r="AC210" s="109" t="s">
        <v>386</v>
      </c>
      <c r="AG210" s="200"/>
    </row>
    <row r="211" spans="1:35" s="108" customFormat="1" ht="12">
      <c r="A211" s="205"/>
      <c r="B211" s="206">
        <v>1</v>
      </c>
      <c r="C211" s="1141" t="s">
        <v>446</v>
      </c>
      <c r="D211" s="1141"/>
      <c r="E211" s="1141"/>
      <c r="F211" s="207"/>
      <c r="G211" s="207"/>
      <c r="H211" s="207"/>
      <c r="I211" s="207"/>
      <c r="J211" s="208">
        <v>50.67</v>
      </c>
      <c r="K211" s="209">
        <v>1.25</v>
      </c>
      <c r="L211" s="208">
        <v>84.87</v>
      </c>
      <c r="M211" s="207"/>
      <c r="N211" s="210"/>
      <c r="Z211" s="193"/>
      <c r="AA211" s="200"/>
      <c r="AB211" s="200"/>
      <c r="AD211" s="109" t="s">
        <v>446</v>
      </c>
      <c r="AG211" s="200"/>
    </row>
    <row r="212" spans="1:35" s="108" customFormat="1" ht="12">
      <c r="A212" s="205"/>
      <c r="B212" s="206">
        <v>2</v>
      </c>
      <c r="C212" s="1141" t="s">
        <v>387</v>
      </c>
      <c r="D212" s="1141"/>
      <c r="E212" s="1141"/>
      <c r="F212" s="207"/>
      <c r="G212" s="207"/>
      <c r="H212" s="207"/>
      <c r="I212" s="207"/>
      <c r="J212" s="208">
        <v>3.62</v>
      </c>
      <c r="K212" s="209">
        <v>1.25</v>
      </c>
      <c r="L212" s="208">
        <v>6.06</v>
      </c>
      <c r="M212" s="207"/>
      <c r="N212" s="210"/>
      <c r="Z212" s="193"/>
      <c r="AA212" s="200"/>
      <c r="AB212" s="200"/>
      <c r="AD212" s="109" t="s">
        <v>387</v>
      </c>
      <c r="AG212" s="200"/>
    </row>
    <row r="213" spans="1:35" s="108" customFormat="1" ht="12">
      <c r="A213" s="205"/>
      <c r="B213" s="206">
        <v>3</v>
      </c>
      <c r="C213" s="1141" t="s">
        <v>388</v>
      </c>
      <c r="D213" s="1141"/>
      <c r="E213" s="1141"/>
      <c r="F213" s="207"/>
      <c r="G213" s="207"/>
      <c r="H213" s="207"/>
      <c r="I213" s="207"/>
      <c r="J213" s="208">
        <v>0.5</v>
      </c>
      <c r="K213" s="209">
        <v>1.25</v>
      </c>
      <c r="L213" s="208">
        <v>0.84</v>
      </c>
      <c r="M213" s="207"/>
      <c r="N213" s="210"/>
      <c r="Z213" s="193"/>
      <c r="AA213" s="200"/>
      <c r="AB213" s="200"/>
      <c r="AD213" s="109" t="s">
        <v>388</v>
      </c>
      <c r="AG213" s="200"/>
    </row>
    <row r="214" spans="1:35" s="108" customFormat="1" ht="12">
      <c r="A214" s="205"/>
      <c r="B214" s="206">
        <v>4</v>
      </c>
      <c r="C214" s="1141" t="s">
        <v>447</v>
      </c>
      <c r="D214" s="1141"/>
      <c r="E214" s="1141"/>
      <c r="F214" s="207"/>
      <c r="G214" s="207"/>
      <c r="H214" s="207"/>
      <c r="I214" s="207"/>
      <c r="J214" s="208">
        <v>14.48</v>
      </c>
      <c r="K214" s="207"/>
      <c r="L214" s="208">
        <v>19.399999999999999</v>
      </c>
      <c r="M214" s="207"/>
      <c r="N214" s="210"/>
      <c r="Z214" s="193"/>
      <c r="AA214" s="200"/>
      <c r="AB214" s="200"/>
      <c r="AD214" s="109" t="s">
        <v>447</v>
      </c>
      <c r="AG214" s="200"/>
    </row>
    <row r="215" spans="1:35" s="108" customFormat="1" ht="12">
      <c r="A215" s="205"/>
      <c r="B215" s="204"/>
      <c r="C215" s="1141" t="s">
        <v>448</v>
      </c>
      <c r="D215" s="1141"/>
      <c r="E215" s="1141"/>
      <c r="F215" s="207" t="s">
        <v>390</v>
      </c>
      <c r="G215" s="209">
        <v>5.39</v>
      </c>
      <c r="H215" s="209">
        <v>1.25</v>
      </c>
      <c r="I215" s="252">
        <v>9.0282499999999999</v>
      </c>
      <c r="J215" s="204"/>
      <c r="K215" s="207"/>
      <c r="L215" s="204"/>
      <c r="M215" s="207"/>
      <c r="N215" s="210"/>
      <c r="Z215" s="193"/>
      <c r="AA215" s="200"/>
      <c r="AB215" s="200"/>
      <c r="AE215" s="109" t="s">
        <v>448</v>
      </c>
      <c r="AG215" s="200"/>
    </row>
    <row r="216" spans="1:35" s="108" customFormat="1" ht="12">
      <c r="A216" s="205"/>
      <c r="B216" s="204"/>
      <c r="C216" s="1141" t="s">
        <v>389</v>
      </c>
      <c r="D216" s="1141"/>
      <c r="E216" s="1141"/>
      <c r="F216" s="207" t="s">
        <v>390</v>
      </c>
      <c r="G216" s="209">
        <v>0.04</v>
      </c>
      <c r="H216" s="209">
        <v>1.25</v>
      </c>
      <c r="I216" s="254">
        <v>6.7000000000000004E-2</v>
      </c>
      <c r="J216" s="204"/>
      <c r="K216" s="207"/>
      <c r="L216" s="204"/>
      <c r="M216" s="207"/>
      <c r="N216" s="210"/>
      <c r="Z216" s="193"/>
      <c r="AA216" s="200"/>
      <c r="AB216" s="200"/>
      <c r="AE216" s="109" t="s">
        <v>389</v>
      </c>
      <c r="AG216" s="200"/>
    </row>
    <row r="217" spans="1:35" s="108" customFormat="1" ht="12" customHeight="1">
      <c r="A217" s="205"/>
      <c r="B217" s="204"/>
      <c r="C217" s="1150" t="s">
        <v>391</v>
      </c>
      <c r="D217" s="1150"/>
      <c r="E217" s="1150"/>
      <c r="F217" s="212"/>
      <c r="G217" s="212"/>
      <c r="H217" s="212"/>
      <c r="I217" s="212"/>
      <c r="J217" s="213">
        <v>68.77</v>
      </c>
      <c r="K217" s="212"/>
      <c r="L217" s="213">
        <v>110.33</v>
      </c>
      <c r="M217" s="212"/>
      <c r="N217" s="214"/>
      <c r="Z217" s="193"/>
      <c r="AA217" s="200"/>
      <c r="AB217" s="200"/>
      <c r="AF217" s="109" t="s">
        <v>391</v>
      </c>
      <c r="AG217" s="200"/>
    </row>
    <row r="218" spans="1:35" s="108" customFormat="1" ht="12">
      <c r="A218" s="205"/>
      <c r="B218" s="204"/>
      <c r="C218" s="1141" t="s">
        <v>392</v>
      </c>
      <c r="D218" s="1141"/>
      <c r="E218" s="1141"/>
      <c r="F218" s="207"/>
      <c r="G218" s="207"/>
      <c r="H218" s="207"/>
      <c r="I218" s="207"/>
      <c r="J218" s="204"/>
      <c r="K218" s="207"/>
      <c r="L218" s="208">
        <v>85.71</v>
      </c>
      <c r="M218" s="207"/>
      <c r="N218" s="210"/>
      <c r="Z218" s="193"/>
      <c r="AA218" s="200"/>
      <c r="AB218" s="200"/>
      <c r="AE218" s="109" t="s">
        <v>392</v>
      </c>
      <c r="AG218" s="200"/>
    </row>
    <row r="219" spans="1:35" s="108" customFormat="1" ht="22.5" customHeight="1">
      <c r="A219" s="205"/>
      <c r="B219" s="204" t="s">
        <v>885</v>
      </c>
      <c r="C219" s="1141" t="s">
        <v>886</v>
      </c>
      <c r="D219" s="1141"/>
      <c r="E219" s="1141"/>
      <c r="F219" s="207" t="s">
        <v>395</v>
      </c>
      <c r="G219" s="215">
        <v>97</v>
      </c>
      <c r="H219" s="207"/>
      <c r="I219" s="215">
        <v>97</v>
      </c>
      <c r="J219" s="204"/>
      <c r="K219" s="207"/>
      <c r="L219" s="208">
        <v>83.14</v>
      </c>
      <c r="M219" s="207"/>
      <c r="N219" s="210"/>
      <c r="Z219" s="193"/>
      <c r="AA219" s="200"/>
      <c r="AB219" s="200"/>
      <c r="AE219" s="109" t="s">
        <v>886</v>
      </c>
      <c r="AG219" s="200"/>
    </row>
    <row r="220" spans="1:35" s="108" customFormat="1" ht="22.5" customHeight="1">
      <c r="A220" s="205"/>
      <c r="B220" s="204" t="s">
        <v>887</v>
      </c>
      <c r="C220" s="1141" t="s">
        <v>888</v>
      </c>
      <c r="D220" s="1141"/>
      <c r="E220" s="1141"/>
      <c r="F220" s="207" t="s">
        <v>395</v>
      </c>
      <c r="G220" s="215">
        <v>51</v>
      </c>
      <c r="H220" s="207"/>
      <c r="I220" s="215">
        <v>51</v>
      </c>
      <c r="J220" s="204"/>
      <c r="K220" s="207"/>
      <c r="L220" s="208">
        <v>43.71</v>
      </c>
      <c r="M220" s="207"/>
      <c r="N220" s="210"/>
      <c r="Z220" s="193"/>
      <c r="AA220" s="200"/>
      <c r="AB220" s="200"/>
      <c r="AE220" s="109" t="s">
        <v>888</v>
      </c>
      <c r="AG220" s="200"/>
    </row>
    <row r="221" spans="1:35" s="108" customFormat="1" ht="12" customHeight="1">
      <c r="A221" s="216"/>
      <c r="B221" s="217"/>
      <c r="C221" s="1145" t="s">
        <v>398</v>
      </c>
      <c r="D221" s="1145"/>
      <c r="E221" s="1145"/>
      <c r="F221" s="196"/>
      <c r="G221" s="196"/>
      <c r="H221" s="196"/>
      <c r="I221" s="196"/>
      <c r="J221" s="198"/>
      <c r="K221" s="196"/>
      <c r="L221" s="218">
        <v>237.18</v>
      </c>
      <c r="M221" s="212"/>
      <c r="N221" s="199"/>
      <c r="Z221" s="193"/>
      <c r="AA221" s="200"/>
      <c r="AB221" s="200"/>
      <c r="AG221" s="200" t="s">
        <v>398</v>
      </c>
    </row>
    <row r="222" spans="1:35" s="108" customFormat="1" ht="56.25" customHeight="1">
      <c r="A222" s="194" t="s">
        <v>523</v>
      </c>
      <c r="B222" s="195" t="s">
        <v>2021</v>
      </c>
      <c r="C222" s="1145" t="s">
        <v>2022</v>
      </c>
      <c r="D222" s="1145"/>
      <c r="E222" s="1145"/>
      <c r="F222" s="196" t="s">
        <v>481</v>
      </c>
      <c r="G222" s="196"/>
      <c r="H222" s="196"/>
      <c r="I222" s="256">
        <v>3.3</v>
      </c>
      <c r="J222" s="198"/>
      <c r="K222" s="196"/>
      <c r="L222" s="198"/>
      <c r="M222" s="196"/>
      <c r="N222" s="199"/>
      <c r="Z222" s="193"/>
      <c r="AA222" s="200"/>
      <c r="AB222" s="200" t="s">
        <v>2022</v>
      </c>
      <c r="AG222" s="200"/>
    </row>
    <row r="223" spans="1:35" s="108" customFormat="1" ht="12" customHeight="1">
      <c r="A223" s="201"/>
      <c r="B223" s="202"/>
      <c r="C223" s="1141" t="s">
        <v>3363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  <c r="Z223" s="193"/>
      <c r="AA223" s="200"/>
      <c r="AB223" s="200"/>
      <c r="AG223" s="200"/>
      <c r="AI223" s="109" t="s">
        <v>3363</v>
      </c>
    </row>
    <row r="224" spans="1:35" s="108" customFormat="1" ht="33.75" customHeight="1">
      <c r="A224" s="203"/>
      <c r="B224" s="204" t="s">
        <v>385</v>
      </c>
      <c r="C224" s="1141" t="s">
        <v>386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B224" s="200"/>
      <c r="AC224" s="109" t="s">
        <v>386</v>
      </c>
      <c r="AG224" s="200"/>
    </row>
    <row r="225" spans="1:36" s="108" customFormat="1" ht="12">
      <c r="A225" s="205"/>
      <c r="B225" s="206">
        <v>1</v>
      </c>
      <c r="C225" s="1141" t="s">
        <v>446</v>
      </c>
      <c r="D225" s="1141"/>
      <c r="E225" s="1141"/>
      <c r="F225" s="207"/>
      <c r="G225" s="207"/>
      <c r="H225" s="207"/>
      <c r="I225" s="207"/>
      <c r="J225" s="208">
        <v>59.13</v>
      </c>
      <c r="K225" s="209">
        <v>1.25</v>
      </c>
      <c r="L225" s="208">
        <v>243.91</v>
      </c>
      <c r="M225" s="207"/>
      <c r="N225" s="210"/>
      <c r="Z225" s="193"/>
      <c r="AA225" s="200"/>
      <c r="AB225" s="200"/>
      <c r="AD225" s="109" t="s">
        <v>446</v>
      </c>
      <c r="AG225" s="200"/>
    </row>
    <row r="226" spans="1:36" s="108" customFormat="1" ht="12">
      <c r="A226" s="205"/>
      <c r="B226" s="206">
        <v>2</v>
      </c>
      <c r="C226" s="1141" t="s">
        <v>387</v>
      </c>
      <c r="D226" s="1141"/>
      <c r="E226" s="1141"/>
      <c r="F226" s="207"/>
      <c r="G226" s="207"/>
      <c r="H226" s="207"/>
      <c r="I226" s="207"/>
      <c r="J226" s="208">
        <v>5.43</v>
      </c>
      <c r="K226" s="209">
        <v>1.25</v>
      </c>
      <c r="L226" s="208">
        <v>22.4</v>
      </c>
      <c r="M226" s="207"/>
      <c r="N226" s="210"/>
      <c r="Z226" s="193"/>
      <c r="AA226" s="200"/>
      <c r="AB226" s="200"/>
      <c r="AD226" s="109" t="s">
        <v>387</v>
      </c>
      <c r="AG226" s="200"/>
    </row>
    <row r="227" spans="1:36" s="108" customFormat="1" ht="12">
      <c r="A227" s="205"/>
      <c r="B227" s="206">
        <v>3</v>
      </c>
      <c r="C227" s="1141" t="s">
        <v>388</v>
      </c>
      <c r="D227" s="1141"/>
      <c r="E227" s="1141"/>
      <c r="F227" s="207"/>
      <c r="G227" s="207"/>
      <c r="H227" s="207"/>
      <c r="I227" s="207"/>
      <c r="J227" s="208">
        <v>0.76</v>
      </c>
      <c r="K227" s="209">
        <v>1.25</v>
      </c>
      <c r="L227" s="208">
        <v>3.14</v>
      </c>
      <c r="M227" s="207"/>
      <c r="N227" s="210"/>
      <c r="Z227" s="193"/>
      <c r="AA227" s="200"/>
      <c r="AB227" s="200"/>
      <c r="AD227" s="109" t="s">
        <v>388</v>
      </c>
      <c r="AG227" s="200"/>
    </row>
    <row r="228" spans="1:36" s="108" customFormat="1" ht="12">
      <c r="A228" s="205"/>
      <c r="B228" s="206">
        <v>4</v>
      </c>
      <c r="C228" s="1141" t="s">
        <v>447</v>
      </c>
      <c r="D228" s="1141"/>
      <c r="E228" s="1141"/>
      <c r="F228" s="207"/>
      <c r="G228" s="207"/>
      <c r="H228" s="207"/>
      <c r="I228" s="207"/>
      <c r="J228" s="208">
        <v>22.69</v>
      </c>
      <c r="K228" s="207"/>
      <c r="L228" s="208">
        <v>74.88</v>
      </c>
      <c r="M228" s="207"/>
      <c r="N228" s="210"/>
      <c r="Z228" s="193"/>
      <c r="AA228" s="200"/>
      <c r="AB228" s="200"/>
      <c r="AD228" s="109" t="s">
        <v>447</v>
      </c>
      <c r="AG228" s="200"/>
    </row>
    <row r="229" spans="1:36" s="108" customFormat="1" ht="12">
      <c r="A229" s="205"/>
      <c r="B229" s="204"/>
      <c r="C229" s="1141" t="s">
        <v>448</v>
      </c>
      <c r="D229" s="1141"/>
      <c r="E229" s="1141"/>
      <c r="F229" s="207" t="s">
        <v>390</v>
      </c>
      <c r="G229" s="209">
        <v>6.29</v>
      </c>
      <c r="H229" s="209">
        <v>1.25</v>
      </c>
      <c r="I229" s="252">
        <v>25.946249999999999</v>
      </c>
      <c r="J229" s="204"/>
      <c r="K229" s="207"/>
      <c r="L229" s="204"/>
      <c r="M229" s="207"/>
      <c r="N229" s="210"/>
      <c r="Z229" s="193"/>
      <c r="AA229" s="200"/>
      <c r="AB229" s="200"/>
      <c r="AE229" s="109" t="s">
        <v>448</v>
      </c>
      <c r="AG229" s="200"/>
    </row>
    <row r="230" spans="1:36" s="108" customFormat="1" ht="12">
      <c r="A230" s="205"/>
      <c r="B230" s="204"/>
      <c r="C230" s="1141" t="s">
        <v>389</v>
      </c>
      <c r="D230" s="1141"/>
      <c r="E230" s="1141"/>
      <c r="F230" s="207" t="s">
        <v>390</v>
      </c>
      <c r="G230" s="209">
        <v>0.06</v>
      </c>
      <c r="H230" s="209">
        <v>1.25</v>
      </c>
      <c r="I230" s="250">
        <v>0.2475</v>
      </c>
      <c r="J230" s="204"/>
      <c r="K230" s="207"/>
      <c r="L230" s="204"/>
      <c r="M230" s="207"/>
      <c r="N230" s="210"/>
      <c r="Z230" s="193"/>
      <c r="AA230" s="200"/>
      <c r="AB230" s="200"/>
      <c r="AE230" s="109" t="s">
        <v>389</v>
      </c>
      <c r="AG230" s="200"/>
    </row>
    <row r="231" spans="1:36" s="108" customFormat="1" ht="12" customHeight="1">
      <c r="A231" s="205"/>
      <c r="B231" s="204"/>
      <c r="C231" s="1150" t="s">
        <v>391</v>
      </c>
      <c r="D231" s="1150"/>
      <c r="E231" s="1150"/>
      <c r="F231" s="212"/>
      <c r="G231" s="212"/>
      <c r="H231" s="212"/>
      <c r="I231" s="212"/>
      <c r="J231" s="213">
        <v>87.25</v>
      </c>
      <c r="K231" s="212"/>
      <c r="L231" s="213">
        <v>341.19</v>
      </c>
      <c r="M231" s="212"/>
      <c r="N231" s="214"/>
      <c r="Z231" s="193"/>
      <c r="AA231" s="200"/>
      <c r="AB231" s="200"/>
      <c r="AF231" s="109" t="s">
        <v>391</v>
      </c>
      <c r="AG231" s="200"/>
    </row>
    <row r="232" spans="1:36" s="108" customFormat="1" ht="12">
      <c r="A232" s="205"/>
      <c r="B232" s="204"/>
      <c r="C232" s="1141" t="s">
        <v>392</v>
      </c>
      <c r="D232" s="1141"/>
      <c r="E232" s="1141"/>
      <c r="F232" s="207"/>
      <c r="G232" s="207"/>
      <c r="H232" s="207"/>
      <c r="I232" s="207"/>
      <c r="J232" s="204"/>
      <c r="K232" s="207"/>
      <c r="L232" s="208">
        <v>247.05</v>
      </c>
      <c r="M232" s="207"/>
      <c r="N232" s="210"/>
      <c r="Z232" s="193"/>
      <c r="AA232" s="200"/>
      <c r="AB232" s="200"/>
      <c r="AE232" s="109" t="s">
        <v>392</v>
      </c>
      <c r="AG232" s="200"/>
    </row>
    <row r="233" spans="1:36" s="108" customFormat="1" ht="22.5" customHeight="1">
      <c r="A233" s="205"/>
      <c r="B233" s="204" t="s">
        <v>885</v>
      </c>
      <c r="C233" s="1141" t="s">
        <v>886</v>
      </c>
      <c r="D233" s="1141"/>
      <c r="E233" s="1141"/>
      <c r="F233" s="207" t="s">
        <v>395</v>
      </c>
      <c r="G233" s="215">
        <v>97</v>
      </c>
      <c r="H233" s="207"/>
      <c r="I233" s="215">
        <v>97</v>
      </c>
      <c r="J233" s="204"/>
      <c r="K233" s="207"/>
      <c r="L233" s="208">
        <v>239.64</v>
      </c>
      <c r="M233" s="207"/>
      <c r="N233" s="210"/>
      <c r="Z233" s="193"/>
      <c r="AA233" s="200"/>
      <c r="AB233" s="200"/>
      <c r="AE233" s="109" t="s">
        <v>886</v>
      </c>
      <c r="AG233" s="200"/>
    </row>
    <row r="234" spans="1:36" s="108" customFormat="1" ht="22.5" customHeight="1">
      <c r="A234" s="205"/>
      <c r="B234" s="204" t="s">
        <v>887</v>
      </c>
      <c r="C234" s="1141" t="s">
        <v>888</v>
      </c>
      <c r="D234" s="1141"/>
      <c r="E234" s="1141"/>
      <c r="F234" s="207" t="s">
        <v>395</v>
      </c>
      <c r="G234" s="215">
        <v>51</v>
      </c>
      <c r="H234" s="207"/>
      <c r="I234" s="215">
        <v>51</v>
      </c>
      <c r="J234" s="204"/>
      <c r="K234" s="207"/>
      <c r="L234" s="208">
        <v>126</v>
      </c>
      <c r="M234" s="207"/>
      <c r="N234" s="210"/>
      <c r="Z234" s="193"/>
      <c r="AA234" s="200"/>
      <c r="AB234" s="200"/>
      <c r="AE234" s="109" t="s">
        <v>888</v>
      </c>
      <c r="AG234" s="200"/>
    </row>
    <row r="235" spans="1:36" s="108" customFormat="1" ht="12" customHeight="1">
      <c r="A235" s="216"/>
      <c r="B235" s="217"/>
      <c r="C235" s="1145" t="s">
        <v>398</v>
      </c>
      <c r="D235" s="1145"/>
      <c r="E235" s="1145"/>
      <c r="F235" s="196"/>
      <c r="G235" s="196"/>
      <c r="H235" s="196"/>
      <c r="I235" s="196"/>
      <c r="J235" s="198"/>
      <c r="K235" s="196"/>
      <c r="L235" s="218">
        <v>706.83</v>
      </c>
      <c r="M235" s="212"/>
      <c r="N235" s="199"/>
      <c r="Z235" s="193"/>
      <c r="AA235" s="200"/>
      <c r="AB235" s="200"/>
      <c r="AG235" s="200" t="s">
        <v>398</v>
      </c>
    </row>
    <row r="236" spans="1:36" s="108" customFormat="1" ht="45" customHeight="1">
      <c r="A236" s="194" t="s">
        <v>526</v>
      </c>
      <c r="B236" s="195" t="s">
        <v>3364</v>
      </c>
      <c r="C236" s="1145" t="s">
        <v>3365</v>
      </c>
      <c r="D236" s="1145"/>
      <c r="E236" s="1145"/>
      <c r="F236" s="196" t="s">
        <v>891</v>
      </c>
      <c r="G236" s="196"/>
      <c r="H236" s="196"/>
      <c r="I236" s="256">
        <v>30.6</v>
      </c>
      <c r="J236" s="218">
        <v>82.91</v>
      </c>
      <c r="K236" s="196"/>
      <c r="L236" s="218">
        <v>270.47000000000003</v>
      </c>
      <c r="M236" s="247">
        <v>9.3800000000000008</v>
      </c>
      <c r="N236" s="260">
        <v>2537</v>
      </c>
      <c r="Z236" s="193"/>
      <c r="AA236" s="200"/>
      <c r="AB236" s="200" t="s">
        <v>3365</v>
      </c>
      <c r="AG236" s="200"/>
    </row>
    <row r="237" spans="1:36" s="108" customFormat="1" ht="12" customHeight="1">
      <c r="A237" s="216"/>
      <c r="B237" s="217"/>
      <c r="C237" s="1141" t="s">
        <v>409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  <c r="Z237" s="193"/>
      <c r="AA237" s="200"/>
      <c r="AB237" s="200"/>
      <c r="AG237" s="200"/>
      <c r="AH237" s="109" t="s">
        <v>409</v>
      </c>
    </row>
    <row r="238" spans="1:36" s="108" customFormat="1" ht="12" customHeight="1">
      <c r="A238" s="201"/>
      <c r="B238" s="202"/>
      <c r="C238" s="1141" t="s">
        <v>3366</v>
      </c>
      <c r="D238" s="1141"/>
      <c r="E238" s="1141"/>
      <c r="F238" s="1141"/>
      <c r="G238" s="1141"/>
      <c r="H238" s="1141"/>
      <c r="I238" s="1141"/>
      <c r="J238" s="1141"/>
      <c r="K238" s="1141"/>
      <c r="L238" s="1141"/>
      <c r="M238" s="1141"/>
      <c r="N238" s="1146"/>
      <c r="Z238" s="193"/>
      <c r="AA238" s="200"/>
      <c r="AB238" s="200"/>
      <c r="AG238" s="200"/>
      <c r="AI238" s="109" t="s">
        <v>3366</v>
      </c>
    </row>
    <row r="239" spans="1:36" s="108" customFormat="1" ht="12" customHeight="1">
      <c r="A239" s="201"/>
      <c r="B239" s="202"/>
      <c r="C239" s="1141" t="s">
        <v>3367</v>
      </c>
      <c r="D239" s="1141"/>
      <c r="E239" s="1141"/>
      <c r="F239" s="1141"/>
      <c r="G239" s="1141"/>
      <c r="H239" s="1141"/>
      <c r="I239" s="1141"/>
      <c r="J239" s="1141"/>
      <c r="K239" s="1141"/>
      <c r="L239" s="1141"/>
      <c r="M239" s="1141"/>
      <c r="N239" s="1146"/>
      <c r="Z239" s="193"/>
      <c r="AA239" s="200"/>
      <c r="AB239" s="200"/>
      <c r="AG239" s="200"/>
      <c r="AJ239" s="109" t="s">
        <v>3367</v>
      </c>
    </row>
    <row r="240" spans="1:36" s="108" customFormat="1" ht="12" customHeight="1">
      <c r="A240" s="216"/>
      <c r="B240" s="217"/>
      <c r="C240" s="1145" t="s">
        <v>398</v>
      </c>
      <c r="D240" s="1145"/>
      <c r="E240" s="1145"/>
      <c r="F240" s="196"/>
      <c r="G240" s="196"/>
      <c r="H240" s="196"/>
      <c r="I240" s="196"/>
      <c r="J240" s="198"/>
      <c r="K240" s="196"/>
      <c r="L240" s="218">
        <v>270.47000000000003</v>
      </c>
      <c r="M240" s="212"/>
      <c r="N240" s="260">
        <v>2537</v>
      </c>
      <c r="Z240" s="193"/>
      <c r="AA240" s="200"/>
      <c r="AB240" s="200"/>
      <c r="AG240" s="200" t="s">
        <v>398</v>
      </c>
    </row>
    <row r="241" spans="1:36" s="108" customFormat="1" ht="45" customHeight="1">
      <c r="A241" s="194" t="s">
        <v>528</v>
      </c>
      <c r="B241" s="195" t="s">
        <v>3368</v>
      </c>
      <c r="C241" s="1145" t="s">
        <v>3369</v>
      </c>
      <c r="D241" s="1145"/>
      <c r="E241" s="1145"/>
      <c r="F241" s="196" t="s">
        <v>891</v>
      </c>
      <c r="G241" s="196"/>
      <c r="H241" s="196"/>
      <c r="I241" s="247">
        <v>4.08</v>
      </c>
      <c r="J241" s="218">
        <v>62.25</v>
      </c>
      <c r="K241" s="196"/>
      <c r="L241" s="218">
        <v>27.08</v>
      </c>
      <c r="M241" s="247">
        <v>9.3800000000000008</v>
      </c>
      <c r="N241" s="262">
        <v>254</v>
      </c>
      <c r="Z241" s="193"/>
      <c r="AA241" s="200"/>
      <c r="AB241" s="200" t="s">
        <v>3369</v>
      </c>
      <c r="AG241" s="200"/>
    </row>
    <row r="242" spans="1:36" s="108" customFormat="1" ht="12" customHeight="1">
      <c r="A242" s="216"/>
      <c r="B242" s="217"/>
      <c r="C242" s="1141" t="s">
        <v>409</v>
      </c>
      <c r="D242" s="1141"/>
      <c r="E242" s="1141"/>
      <c r="F242" s="1141"/>
      <c r="G242" s="1141"/>
      <c r="H242" s="1141"/>
      <c r="I242" s="1141"/>
      <c r="J242" s="1141"/>
      <c r="K242" s="1141"/>
      <c r="L242" s="1141"/>
      <c r="M242" s="1141"/>
      <c r="N242" s="1146"/>
      <c r="Z242" s="193"/>
      <c r="AA242" s="200"/>
      <c r="AB242" s="200"/>
      <c r="AG242" s="200"/>
      <c r="AH242" s="109" t="s">
        <v>409</v>
      </c>
    </row>
    <row r="243" spans="1:36" s="108" customFormat="1" ht="12" customHeight="1">
      <c r="A243" s="201"/>
      <c r="B243" s="202"/>
      <c r="C243" s="1141" t="s">
        <v>3370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B243" s="200"/>
      <c r="AG243" s="200"/>
      <c r="AI243" s="109" t="s">
        <v>3370</v>
      </c>
    </row>
    <row r="244" spans="1:36" s="108" customFormat="1" ht="12" customHeight="1">
      <c r="A244" s="201"/>
      <c r="B244" s="202"/>
      <c r="C244" s="1141" t="s">
        <v>3371</v>
      </c>
      <c r="D244" s="1141"/>
      <c r="E244" s="1141"/>
      <c r="F244" s="1141"/>
      <c r="G244" s="1141"/>
      <c r="H244" s="1141"/>
      <c r="I244" s="1141"/>
      <c r="J244" s="1141"/>
      <c r="K244" s="1141"/>
      <c r="L244" s="1141"/>
      <c r="M244" s="1141"/>
      <c r="N244" s="1146"/>
      <c r="Z244" s="193"/>
      <c r="AA244" s="200"/>
      <c r="AB244" s="200"/>
      <c r="AG244" s="200"/>
      <c r="AJ244" s="109" t="s">
        <v>3371</v>
      </c>
    </row>
    <row r="245" spans="1:36" s="108" customFormat="1" ht="12" customHeight="1">
      <c r="A245" s="216"/>
      <c r="B245" s="217"/>
      <c r="C245" s="1145" t="s">
        <v>398</v>
      </c>
      <c r="D245" s="1145"/>
      <c r="E245" s="1145"/>
      <c r="F245" s="196"/>
      <c r="G245" s="196"/>
      <c r="H245" s="196"/>
      <c r="I245" s="196"/>
      <c r="J245" s="198"/>
      <c r="K245" s="196"/>
      <c r="L245" s="218">
        <v>27.08</v>
      </c>
      <c r="M245" s="212"/>
      <c r="N245" s="262">
        <v>254</v>
      </c>
      <c r="Z245" s="193"/>
      <c r="AA245" s="200"/>
      <c r="AB245" s="200"/>
      <c r="AG245" s="200" t="s">
        <v>398</v>
      </c>
    </row>
    <row r="246" spans="1:36" s="108" customFormat="1" ht="45" customHeight="1">
      <c r="A246" s="194" t="s">
        <v>530</v>
      </c>
      <c r="B246" s="195" t="s">
        <v>3372</v>
      </c>
      <c r="C246" s="1145" t="s">
        <v>3373</v>
      </c>
      <c r="D246" s="1145"/>
      <c r="E246" s="1145"/>
      <c r="F246" s="196" t="s">
        <v>891</v>
      </c>
      <c r="G246" s="196"/>
      <c r="H246" s="196"/>
      <c r="I246" s="247">
        <v>69.36</v>
      </c>
      <c r="J246" s="218">
        <v>45.46</v>
      </c>
      <c r="K246" s="196"/>
      <c r="L246" s="218">
        <v>336.14</v>
      </c>
      <c r="M246" s="247">
        <v>9.3800000000000008</v>
      </c>
      <c r="N246" s="260">
        <v>3153</v>
      </c>
      <c r="Z246" s="193"/>
      <c r="AA246" s="200"/>
      <c r="AB246" s="200" t="s">
        <v>3373</v>
      </c>
      <c r="AG246" s="200"/>
    </row>
    <row r="247" spans="1:36" s="108" customFormat="1" ht="12" customHeight="1">
      <c r="A247" s="216"/>
      <c r="B247" s="217"/>
      <c r="C247" s="1141" t="s">
        <v>409</v>
      </c>
      <c r="D247" s="1141"/>
      <c r="E247" s="1141"/>
      <c r="F247" s="1141"/>
      <c r="G247" s="1141"/>
      <c r="H247" s="1141"/>
      <c r="I247" s="1141"/>
      <c r="J247" s="1141"/>
      <c r="K247" s="1141"/>
      <c r="L247" s="1141"/>
      <c r="M247" s="1141"/>
      <c r="N247" s="1146"/>
      <c r="Z247" s="193"/>
      <c r="AA247" s="200"/>
      <c r="AB247" s="200"/>
      <c r="AG247" s="200"/>
      <c r="AH247" s="109" t="s">
        <v>409</v>
      </c>
    </row>
    <row r="248" spans="1:36" s="108" customFormat="1" ht="12" customHeight="1">
      <c r="A248" s="201"/>
      <c r="B248" s="202"/>
      <c r="C248" s="1141" t="s">
        <v>3374</v>
      </c>
      <c r="D248" s="1141"/>
      <c r="E248" s="1141"/>
      <c r="F248" s="1141"/>
      <c r="G248" s="1141"/>
      <c r="H248" s="1141"/>
      <c r="I248" s="1141"/>
      <c r="J248" s="1141"/>
      <c r="K248" s="1141"/>
      <c r="L248" s="1141"/>
      <c r="M248" s="1141"/>
      <c r="N248" s="1146"/>
      <c r="Z248" s="193"/>
      <c r="AA248" s="200"/>
      <c r="AB248" s="200"/>
      <c r="AG248" s="200"/>
      <c r="AI248" s="109" t="s">
        <v>3374</v>
      </c>
    </row>
    <row r="249" spans="1:36" s="108" customFormat="1" ht="12" customHeight="1">
      <c r="A249" s="201"/>
      <c r="B249" s="202"/>
      <c r="C249" s="1141" t="s">
        <v>3375</v>
      </c>
      <c r="D249" s="1141"/>
      <c r="E249" s="1141"/>
      <c r="F249" s="1141"/>
      <c r="G249" s="1141"/>
      <c r="H249" s="1141"/>
      <c r="I249" s="1141"/>
      <c r="J249" s="1141"/>
      <c r="K249" s="1141"/>
      <c r="L249" s="1141"/>
      <c r="M249" s="1141"/>
      <c r="N249" s="1146"/>
      <c r="Z249" s="193"/>
      <c r="AA249" s="200"/>
      <c r="AB249" s="200"/>
      <c r="AG249" s="200"/>
      <c r="AJ249" s="109" t="s">
        <v>3375</v>
      </c>
    </row>
    <row r="250" spans="1:36" s="108" customFormat="1" ht="12" customHeight="1">
      <c r="A250" s="216"/>
      <c r="B250" s="217"/>
      <c r="C250" s="1145" t="s">
        <v>398</v>
      </c>
      <c r="D250" s="1145"/>
      <c r="E250" s="1145"/>
      <c r="F250" s="196"/>
      <c r="G250" s="196"/>
      <c r="H250" s="196"/>
      <c r="I250" s="196"/>
      <c r="J250" s="198"/>
      <c r="K250" s="196"/>
      <c r="L250" s="218">
        <v>336.14</v>
      </c>
      <c r="M250" s="212"/>
      <c r="N250" s="260">
        <v>3153</v>
      </c>
      <c r="Z250" s="193"/>
      <c r="AA250" s="200"/>
      <c r="AB250" s="200"/>
      <c r="AG250" s="200" t="s">
        <v>398</v>
      </c>
    </row>
    <row r="251" spans="1:36" s="108" customFormat="1" ht="45" customHeight="1">
      <c r="A251" s="194" t="s">
        <v>536</v>
      </c>
      <c r="B251" s="195" t="s">
        <v>3376</v>
      </c>
      <c r="C251" s="1145" t="s">
        <v>3377</v>
      </c>
      <c r="D251" s="1145"/>
      <c r="E251" s="1145"/>
      <c r="F251" s="196" t="s">
        <v>891</v>
      </c>
      <c r="G251" s="196"/>
      <c r="H251" s="196"/>
      <c r="I251" s="247">
        <v>24.48</v>
      </c>
      <c r="J251" s="218">
        <v>88.33</v>
      </c>
      <c r="K251" s="196"/>
      <c r="L251" s="218">
        <v>230.49</v>
      </c>
      <c r="M251" s="247">
        <v>9.3800000000000008</v>
      </c>
      <c r="N251" s="260">
        <v>2162</v>
      </c>
      <c r="Z251" s="193"/>
      <c r="AA251" s="200"/>
      <c r="AB251" s="200" t="s">
        <v>3377</v>
      </c>
      <c r="AG251" s="200"/>
    </row>
    <row r="252" spans="1:36" s="108" customFormat="1" ht="12" customHeight="1">
      <c r="A252" s="216"/>
      <c r="B252" s="217"/>
      <c r="C252" s="1141" t="s">
        <v>409</v>
      </c>
      <c r="D252" s="1141"/>
      <c r="E252" s="1141"/>
      <c r="F252" s="1141"/>
      <c r="G252" s="1141"/>
      <c r="H252" s="1141"/>
      <c r="I252" s="1141"/>
      <c r="J252" s="1141"/>
      <c r="K252" s="1141"/>
      <c r="L252" s="1141"/>
      <c r="M252" s="1141"/>
      <c r="N252" s="1146"/>
      <c r="Z252" s="193"/>
      <c r="AA252" s="200"/>
      <c r="AB252" s="200"/>
      <c r="AG252" s="200"/>
      <c r="AH252" s="109" t="s">
        <v>409</v>
      </c>
    </row>
    <row r="253" spans="1:36" s="108" customFormat="1" ht="12" customHeight="1">
      <c r="A253" s="201"/>
      <c r="B253" s="202"/>
      <c r="C253" s="1141" t="s">
        <v>3378</v>
      </c>
      <c r="D253" s="1141"/>
      <c r="E253" s="1141"/>
      <c r="F253" s="1141"/>
      <c r="G253" s="1141"/>
      <c r="H253" s="1141"/>
      <c r="I253" s="1141"/>
      <c r="J253" s="1141"/>
      <c r="K253" s="1141"/>
      <c r="L253" s="1141"/>
      <c r="M253" s="1141"/>
      <c r="N253" s="1146"/>
      <c r="Z253" s="193"/>
      <c r="AA253" s="200"/>
      <c r="AB253" s="200"/>
      <c r="AG253" s="200"/>
      <c r="AI253" s="109" t="s">
        <v>3378</v>
      </c>
    </row>
    <row r="254" spans="1:36" s="108" customFormat="1" ht="12" customHeight="1">
      <c r="A254" s="201"/>
      <c r="B254" s="202"/>
      <c r="C254" s="1141" t="s">
        <v>3379</v>
      </c>
      <c r="D254" s="1141"/>
      <c r="E254" s="1141"/>
      <c r="F254" s="1141"/>
      <c r="G254" s="1141"/>
      <c r="H254" s="1141"/>
      <c r="I254" s="1141"/>
      <c r="J254" s="1141"/>
      <c r="K254" s="1141"/>
      <c r="L254" s="1141"/>
      <c r="M254" s="1141"/>
      <c r="N254" s="1146"/>
      <c r="Z254" s="193"/>
      <c r="AA254" s="200"/>
      <c r="AB254" s="200"/>
      <c r="AG254" s="200"/>
      <c r="AJ254" s="109" t="s">
        <v>3379</v>
      </c>
    </row>
    <row r="255" spans="1:36" s="108" customFormat="1" ht="12" customHeight="1">
      <c r="A255" s="216"/>
      <c r="B255" s="217"/>
      <c r="C255" s="1145" t="s">
        <v>398</v>
      </c>
      <c r="D255" s="1145"/>
      <c r="E255" s="1145"/>
      <c r="F255" s="196"/>
      <c r="G255" s="196"/>
      <c r="H255" s="196"/>
      <c r="I255" s="196"/>
      <c r="J255" s="198"/>
      <c r="K255" s="196"/>
      <c r="L255" s="218">
        <v>230.49</v>
      </c>
      <c r="M255" s="212"/>
      <c r="N255" s="260">
        <v>2162</v>
      </c>
      <c r="Z255" s="193"/>
      <c r="AA255" s="200"/>
      <c r="AB255" s="200"/>
      <c r="AG255" s="200" t="s">
        <v>398</v>
      </c>
    </row>
    <row r="256" spans="1:36" s="108" customFormat="1" ht="22.5" customHeight="1">
      <c r="A256" s="194" t="s">
        <v>545</v>
      </c>
      <c r="B256" s="195" t="s">
        <v>3380</v>
      </c>
      <c r="C256" s="1145" t="s">
        <v>3381</v>
      </c>
      <c r="D256" s="1145"/>
      <c r="E256" s="1145"/>
      <c r="F256" s="196" t="s">
        <v>659</v>
      </c>
      <c r="G256" s="196"/>
      <c r="H256" s="196"/>
      <c r="I256" s="223">
        <v>0.10299999999999999</v>
      </c>
      <c r="J256" s="222">
        <v>3368.45</v>
      </c>
      <c r="K256" s="196"/>
      <c r="L256" s="218">
        <v>346.95</v>
      </c>
      <c r="M256" s="196"/>
      <c r="N256" s="199"/>
      <c r="Z256" s="193"/>
      <c r="AA256" s="200"/>
      <c r="AB256" s="200" t="s">
        <v>3381</v>
      </c>
      <c r="AG256" s="200"/>
    </row>
    <row r="257" spans="1:35" s="108" customFormat="1" ht="12" customHeight="1">
      <c r="A257" s="216"/>
      <c r="B257" s="217"/>
      <c r="C257" s="1141" t="s">
        <v>409</v>
      </c>
      <c r="D257" s="1141"/>
      <c r="E257" s="1141"/>
      <c r="F257" s="1141"/>
      <c r="G257" s="1141"/>
      <c r="H257" s="1141"/>
      <c r="I257" s="1141"/>
      <c r="J257" s="1141"/>
      <c r="K257" s="1141"/>
      <c r="L257" s="1141"/>
      <c r="M257" s="1141"/>
      <c r="N257" s="1146"/>
      <c r="Z257" s="193"/>
      <c r="AA257" s="200"/>
      <c r="AB257" s="200"/>
      <c r="AG257" s="200"/>
      <c r="AH257" s="109" t="s">
        <v>409</v>
      </c>
    </row>
    <row r="258" spans="1:35" s="108" customFormat="1" ht="12" customHeight="1">
      <c r="A258" s="201"/>
      <c r="B258" s="202"/>
      <c r="C258" s="1141" t="s">
        <v>3382</v>
      </c>
      <c r="D258" s="1141"/>
      <c r="E258" s="1141"/>
      <c r="F258" s="1141"/>
      <c r="G258" s="1141"/>
      <c r="H258" s="1141"/>
      <c r="I258" s="1141"/>
      <c r="J258" s="1141"/>
      <c r="K258" s="1141"/>
      <c r="L258" s="1141"/>
      <c r="M258" s="1141"/>
      <c r="N258" s="1146"/>
      <c r="Z258" s="193"/>
      <c r="AA258" s="200"/>
      <c r="AB258" s="200"/>
      <c r="AG258" s="200"/>
      <c r="AI258" s="109" t="s">
        <v>3382</v>
      </c>
    </row>
    <row r="259" spans="1:35" s="108" customFormat="1" ht="12" customHeight="1">
      <c r="A259" s="216"/>
      <c r="B259" s="217"/>
      <c r="C259" s="1145" t="s">
        <v>398</v>
      </c>
      <c r="D259" s="1145"/>
      <c r="E259" s="1145"/>
      <c r="F259" s="196"/>
      <c r="G259" s="196"/>
      <c r="H259" s="196"/>
      <c r="I259" s="196"/>
      <c r="J259" s="198"/>
      <c r="K259" s="196"/>
      <c r="L259" s="218">
        <v>346.95</v>
      </c>
      <c r="M259" s="212"/>
      <c r="N259" s="199"/>
      <c r="Z259" s="193"/>
      <c r="AA259" s="200"/>
      <c r="AB259" s="200"/>
      <c r="AG259" s="200" t="s">
        <v>398</v>
      </c>
    </row>
    <row r="260" spans="1:35" s="108" customFormat="1" ht="22.5" customHeight="1">
      <c r="A260" s="194" t="s">
        <v>546</v>
      </c>
      <c r="B260" s="195" t="s">
        <v>3383</v>
      </c>
      <c r="C260" s="1145" t="s">
        <v>3384</v>
      </c>
      <c r="D260" s="1145"/>
      <c r="E260" s="1145"/>
      <c r="F260" s="196" t="s">
        <v>659</v>
      </c>
      <c r="G260" s="196"/>
      <c r="H260" s="196"/>
      <c r="I260" s="197">
        <v>0.33989999999999998</v>
      </c>
      <c r="J260" s="222">
        <v>12127</v>
      </c>
      <c r="K260" s="196"/>
      <c r="L260" s="222">
        <v>4121.97</v>
      </c>
      <c r="M260" s="196"/>
      <c r="N260" s="199"/>
      <c r="Z260" s="193"/>
      <c r="AA260" s="200"/>
      <c r="AB260" s="200" t="s">
        <v>3384</v>
      </c>
      <c r="AG260" s="200"/>
    </row>
    <row r="261" spans="1:35" s="108" customFormat="1" ht="12" customHeight="1">
      <c r="A261" s="216"/>
      <c r="B261" s="217"/>
      <c r="C261" s="1141" t="s">
        <v>409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  <c r="Z261" s="193"/>
      <c r="AA261" s="200"/>
      <c r="AB261" s="200"/>
      <c r="AG261" s="200"/>
      <c r="AH261" s="109" t="s">
        <v>409</v>
      </c>
    </row>
    <row r="262" spans="1:35" s="108" customFormat="1" ht="12" customHeight="1">
      <c r="A262" s="201"/>
      <c r="B262" s="202"/>
      <c r="C262" s="1141" t="s">
        <v>3385</v>
      </c>
      <c r="D262" s="1141"/>
      <c r="E262" s="1141"/>
      <c r="F262" s="1141"/>
      <c r="G262" s="1141"/>
      <c r="H262" s="1141"/>
      <c r="I262" s="1141"/>
      <c r="J262" s="1141"/>
      <c r="K262" s="1141"/>
      <c r="L262" s="1141"/>
      <c r="M262" s="1141"/>
      <c r="N262" s="1146"/>
      <c r="Z262" s="193"/>
      <c r="AA262" s="200"/>
      <c r="AB262" s="200"/>
      <c r="AG262" s="200"/>
      <c r="AI262" s="109" t="s">
        <v>3385</v>
      </c>
    </row>
    <row r="263" spans="1:35" s="108" customFormat="1" ht="12" customHeight="1">
      <c r="A263" s="216"/>
      <c r="B263" s="217"/>
      <c r="C263" s="1145" t="s">
        <v>398</v>
      </c>
      <c r="D263" s="1145"/>
      <c r="E263" s="1145"/>
      <c r="F263" s="196"/>
      <c r="G263" s="196"/>
      <c r="H263" s="196"/>
      <c r="I263" s="196"/>
      <c r="J263" s="198"/>
      <c r="K263" s="196"/>
      <c r="L263" s="222">
        <v>4121.97</v>
      </c>
      <c r="M263" s="212"/>
      <c r="N263" s="199"/>
      <c r="Z263" s="193"/>
      <c r="AA263" s="200"/>
      <c r="AB263" s="200"/>
      <c r="AG263" s="200" t="s">
        <v>398</v>
      </c>
    </row>
    <row r="264" spans="1:35" s="108" customFormat="1" ht="12" customHeight="1">
      <c r="A264" s="194" t="s">
        <v>554</v>
      </c>
      <c r="B264" s="195" t="s">
        <v>2487</v>
      </c>
      <c r="C264" s="1145" t="s">
        <v>3386</v>
      </c>
      <c r="D264" s="1145"/>
      <c r="E264" s="1145"/>
      <c r="F264" s="196" t="s">
        <v>486</v>
      </c>
      <c r="G264" s="196"/>
      <c r="H264" s="196"/>
      <c r="I264" s="251">
        <v>2</v>
      </c>
      <c r="J264" s="218">
        <v>478.56</v>
      </c>
      <c r="K264" s="196"/>
      <c r="L264" s="218">
        <v>957.12</v>
      </c>
      <c r="M264" s="196"/>
      <c r="N264" s="199"/>
      <c r="Z264" s="193"/>
      <c r="AA264" s="200"/>
      <c r="AB264" s="200" t="s">
        <v>3386</v>
      </c>
      <c r="AG264" s="200"/>
    </row>
    <row r="265" spans="1:35" s="108" customFormat="1" ht="12" customHeight="1">
      <c r="A265" s="216"/>
      <c r="B265" s="217"/>
      <c r="C265" s="1141" t="s">
        <v>409</v>
      </c>
      <c r="D265" s="1141"/>
      <c r="E265" s="1141"/>
      <c r="F265" s="1141"/>
      <c r="G265" s="1141"/>
      <c r="H265" s="1141"/>
      <c r="I265" s="1141"/>
      <c r="J265" s="1141"/>
      <c r="K265" s="1141"/>
      <c r="L265" s="1141"/>
      <c r="M265" s="1141"/>
      <c r="N265" s="1146"/>
      <c r="Z265" s="193"/>
      <c r="AA265" s="200"/>
      <c r="AB265" s="200"/>
      <c r="AG265" s="200"/>
      <c r="AH265" s="109" t="s">
        <v>409</v>
      </c>
    </row>
    <row r="266" spans="1:35" s="108" customFormat="1" ht="12" customHeight="1">
      <c r="A266" s="216"/>
      <c r="B266" s="217"/>
      <c r="C266" s="1145" t="s">
        <v>398</v>
      </c>
      <c r="D266" s="1145"/>
      <c r="E266" s="1145"/>
      <c r="F266" s="196"/>
      <c r="G266" s="196"/>
      <c r="H266" s="196"/>
      <c r="I266" s="196"/>
      <c r="J266" s="198"/>
      <c r="K266" s="196"/>
      <c r="L266" s="218">
        <v>957.12</v>
      </c>
      <c r="M266" s="212"/>
      <c r="N266" s="199"/>
      <c r="Z266" s="193"/>
      <c r="AA266" s="200"/>
      <c r="AB266" s="200"/>
      <c r="AG266" s="200" t="s">
        <v>398</v>
      </c>
    </row>
    <row r="267" spans="1:35" s="108" customFormat="1" ht="33.75" customHeight="1">
      <c r="A267" s="194" t="s">
        <v>557</v>
      </c>
      <c r="B267" s="195" t="s">
        <v>3387</v>
      </c>
      <c r="C267" s="1145" t="s">
        <v>3388</v>
      </c>
      <c r="D267" s="1145"/>
      <c r="E267" s="1145"/>
      <c r="F267" s="196" t="s">
        <v>673</v>
      </c>
      <c r="G267" s="196"/>
      <c r="H267" s="196"/>
      <c r="I267" s="247">
        <v>0.08</v>
      </c>
      <c r="J267" s="222">
        <v>18092</v>
      </c>
      <c r="K267" s="196"/>
      <c r="L267" s="222">
        <v>1447.36</v>
      </c>
      <c r="M267" s="196"/>
      <c r="N267" s="199"/>
      <c r="Z267" s="193"/>
      <c r="AA267" s="200"/>
      <c r="AB267" s="200" t="s">
        <v>3388</v>
      </c>
      <c r="AG267" s="200"/>
    </row>
    <row r="268" spans="1:35" s="108" customFormat="1" ht="12" customHeight="1">
      <c r="A268" s="216"/>
      <c r="B268" s="217"/>
      <c r="C268" s="1141" t="s">
        <v>409</v>
      </c>
      <c r="D268" s="1141"/>
      <c r="E268" s="1141"/>
      <c r="F268" s="1141"/>
      <c r="G268" s="1141"/>
      <c r="H268" s="1141"/>
      <c r="I268" s="1141"/>
      <c r="J268" s="1141"/>
      <c r="K268" s="1141"/>
      <c r="L268" s="1141"/>
      <c r="M268" s="1141"/>
      <c r="N268" s="1146"/>
      <c r="Z268" s="193"/>
      <c r="AA268" s="200"/>
      <c r="AB268" s="200"/>
      <c r="AG268" s="200"/>
      <c r="AH268" s="109" t="s">
        <v>409</v>
      </c>
    </row>
    <row r="269" spans="1:35" s="108" customFormat="1" ht="12" customHeight="1">
      <c r="A269" s="201"/>
      <c r="B269" s="202"/>
      <c r="C269" s="1141" t="s">
        <v>1286</v>
      </c>
      <c r="D269" s="1141"/>
      <c r="E269" s="1141"/>
      <c r="F269" s="1141"/>
      <c r="G269" s="1141"/>
      <c r="H269" s="1141"/>
      <c r="I269" s="1141"/>
      <c r="J269" s="1141"/>
      <c r="K269" s="1141"/>
      <c r="L269" s="1141"/>
      <c r="M269" s="1141"/>
      <c r="N269" s="1146"/>
      <c r="Z269" s="193"/>
      <c r="AA269" s="200"/>
      <c r="AB269" s="200"/>
      <c r="AG269" s="200"/>
      <c r="AI269" s="109" t="s">
        <v>1286</v>
      </c>
    </row>
    <row r="270" spans="1:35" s="108" customFormat="1" ht="12" customHeight="1">
      <c r="A270" s="216"/>
      <c r="B270" s="217"/>
      <c r="C270" s="1145" t="s">
        <v>398</v>
      </c>
      <c r="D270" s="1145"/>
      <c r="E270" s="1145"/>
      <c r="F270" s="196"/>
      <c r="G270" s="196"/>
      <c r="H270" s="196"/>
      <c r="I270" s="196"/>
      <c r="J270" s="198"/>
      <c r="K270" s="196"/>
      <c r="L270" s="222">
        <v>1447.36</v>
      </c>
      <c r="M270" s="212"/>
      <c r="N270" s="199"/>
      <c r="Z270" s="193"/>
      <c r="AA270" s="200"/>
      <c r="AB270" s="200"/>
      <c r="AG270" s="200" t="s">
        <v>398</v>
      </c>
    </row>
    <row r="271" spans="1:35" s="108" customFormat="1" ht="12" customHeight="1">
      <c r="A271" s="194" t="s">
        <v>559</v>
      </c>
      <c r="B271" s="195" t="s">
        <v>1947</v>
      </c>
      <c r="C271" s="1145" t="s">
        <v>1948</v>
      </c>
      <c r="D271" s="1145"/>
      <c r="E271" s="1145"/>
      <c r="F271" s="196" t="s">
        <v>486</v>
      </c>
      <c r="G271" s="196"/>
      <c r="H271" s="196"/>
      <c r="I271" s="251">
        <v>4</v>
      </c>
      <c r="J271" s="198"/>
      <c r="K271" s="196"/>
      <c r="L271" s="198"/>
      <c r="M271" s="196"/>
      <c r="N271" s="199"/>
      <c r="Z271" s="193"/>
      <c r="AA271" s="200"/>
      <c r="AB271" s="200" t="s">
        <v>1948</v>
      </c>
      <c r="AG271" s="200"/>
    </row>
    <row r="272" spans="1:35" s="108" customFormat="1" ht="12">
      <c r="A272" s="201"/>
      <c r="B272" s="202"/>
      <c r="C272" s="1141" t="s">
        <v>2441</v>
      </c>
      <c r="D272" s="1141"/>
      <c r="E272" s="1141"/>
      <c r="F272" s="1141"/>
      <c r="G272" s="1141"/>
      <c r="H272" s="1141"/>
      <c r="I272" s="1141"/>
      <c r="J272" s="1141"/>
      <c r="K272" s="1141"/>
      <c r="L272" s="1141"/>
      <c r="M272" s="1141"/>
      <c r="N272" s="1146"/>
      <c r="Z272" s="193"/>
      <c r="AA272" s="200"/>
      <c r="AB272" s="200"/>
      <c r="AG272" s="200"/>
      <c r="AI272" s="109" t="s">
        <v>2441</v>
      </c>
    </row>
    <row r="273" spans="1:35" s="108" customFormat="1" ht="33.75" customHeight="1">
      <c r="A273" s="203"/>
      <c r="B273" s="204" t="s">
        <v>385</v>
      </c>
      <c r="C273" s="1141" t="s">
        <v>386</v>
      </c>
      <c r="D273" s="1141"/>
      <c r="E273" s="1141"/>
      <c r="F273" s="1141"/>
      <c r="G273" s="1141"/>
      <c r="H273" s="1141"/>
      <c r="I273" s="1141"/>
      <c r="J273" s="1141"/>
      <c r="K273" s="1141"/>
      <c r="L273" s="1141"/>
      <c r="M273" s="1141"/>
      <c r="N273" s="1146"/>
      <c r="Z273" s="193"/>
      <c r="AA273" s="200"/>
      <c r="AB273" s="200"/>
      <c r="AC273" s="109" t="s">
        <v>386</v>
      </c>
      <c r="AG273" s="200"/>
    </row>
    <row r="274" spans="1:35" s="108" customFormat="1" ht="12">
      <c r="A274" s="205"/>
      <c r="B274" s="206">
        <v>1</v>
      </c>
      <c r="C274" s="1141" t="s">
        <v>446</v>
      </c>
      <c r="D274" s="1141"/>
      <c r="E274" s="1141"/>
      <c r="F274" s="207"/>
      <c r="G274" s="207"/>
      <c r="H274" s="207"/>
      <c r="I274" s="207"/>
      <c r="J274" s="208">
        <v>4.88</v>
      </c>
      <c r="K274" s="209">
        <v>1.25</v>
      </c>
      <c r="L274" s="208">
        <v>24.4</v>
      </c>
      <c r="M274" s="207"/>
      <c r="N274" s="210"/>
      <c r="Z274" s="193"/>
      <c r="AA274" s="200"/>
      <c r="AB274" s="200"/>
      <c r="AD274" s="109" t="s">
        <v>446</v>
      </c>
      <c r="AG274" s="200"/>
    </row>
    <row r="275" spans="1:35" s="108" customFormat="1" ht="12">
      <c r="A275" s="205"/>
      <c r="B275" s="206">
        <v>4</v>
      </c>
      <c r="C275" s="1141" t="s">
        <v>447</v>
      </c>
      <c r="D275" s="1141"/>
      <c r="E275" s="1141"/>
      <c r="F275" s="207"/>
      <c r="G275" s="207"/>
      <c r="H275" s="207"/>
      <c r="I275" s="207"/>
      <c r="J275" s="208">
        <v>0.41</v>
      </c>
      <c r="K275" s="207"/>
      <c r="L275" s="208">
        <v>1.64</v>
      </c>
      <c r="M275" s="207"/>
      <c r="N275" s="210"/>
      <c r="Z275" s="193"/>
      <c r="AA275" s="200"/>
      <c r="AB275" s="200"/>
      <c r="AD275" s="109" t="s">
        <v>447</v>
      </c>
      <c r="AG275" s="200"/>
    </row>
    <row r="276" spans="1:35" s="108" customFormat="1" ht="12">
      <c r="A276" s="205"/>
      <c r="B276" s="204"/>
      <c r="C276" s="1141" t="s">
        <v>448</v>
      </c>
      <c r="D276" s="1141"/>
      <c r="E276" s="1141"/>
      <c r="F276" s="207" t="s">
        <v>390</v>
      </c>
      <c r="G276" s="248">
        <v>0.5</v>
      </c>
      <c r="H276" s="209">
        <v>1.25</v>
      </c>
      <c r="I276" s="248">
        <v>2.5</v>
      </c>
      <c r="J276" s="204"/>
      <c r="K276" s="207"/>
      <c r="L276" s="204"/>
      <c r="M276" s="207"/>
      <c r="N276" s="210"/>
      <c r="Z276" s="193"/>
      <c r="AA276" s="200"/>
      <c r="AB276" s="200"/>
      <c r="AE276" s="109" t="s">
        <v>448</v>
      </c>
      <c r="AG276" s="200"/>
    </row>
    <row r="277" spans="1:35" s="108" customFormat="1" ht="12" customHeight="1">
      <c r="A277" s="205"/>
      <c r="B277" s="204"/>
      <c r="C277" s="1150" t="s">
        <v>391</v>
      </c>
      <c r="D277" s="1150"/>
      <c r="E277" s="1150"/>
      <c r="F277" s="212"/>
      <c r="G277" s="212"/>
      <c r="H277" s="212"/>
      <c r="I277" s="212"/>
      <c r="J277" s="213">
        <v>5.29</v>
      </c>
      <c r="K277" s="212"/>
      <c r="L277" s="213">
        <v>26.04</v>
      </c>
      <c r="M277" s="212"/>
      <c r="N277" s="214"/>
      <c r="Z277" s="193"/>
      <c r="AA277" s="200"/>
      <c r="AB277" s="200"/>
      <c r="AF277" s="109" t="s">
        <v>391</v>
      </c>
      <c r="AG277" s="200"/>
    </row>
    <row r="278" spans="1:35" s="108" customFormat="1" ht="12">
      <c r="A278" s="205"/>
      <c r="B278" s="204"/>
      <c r="C278" s="1141" t="s">
        <v>392</v>
      </c>
      <c r="D278" s="1141"/>
      <c r="E278" s="1141"/>
      <c r="F278" s="207"/>
      <c r="G278" s="207"/>
      <c r="H278" s="207"/>
      <c r="I278" s="207"/>
      <c r="J278" s="204"/>
      <c r="K278" s="207"/>
      <c r="L278" s="208">
        <v>24.4</v>
      </c>
      <c r="M278" s="207"/>
      <c r="N278" s="210"/>
      <c r="Z278" s="193"/>
      <c r="AA278" s="200"/>
      <c r="AB278" s="200"/>
      <c r="AE278" s="109" t="s">
        <v>392</v>
      </c>
      <c r="AG278" s="200"/>
    </row>
    <row r="279" spans="1:35" s="108" customFormat="1" ht="22.5" customHeight="1">
      <c r="A279" s="205"/>
      <c r="B279" s="204" t="s">
        <v>1014</v>
      </c>
      <c r="C279" s="1141" t="s">
        <v>1015</v>
      </c>
      <c r="D279" s="1141"/>
      <c r="E279" s="1141"/>
      <c r="F279" s="207" t="s">
        <v>395</v>
      </c>
      <c r="G279" s="215">
        <v>90</v>
      </c>
      <c r="H279" s="207"/>
      <c r="I279" s="215">
        <v>90</v>
      </c>
      <c r="J279" s="204"/>
      <c r="K279" s="207"/>
      <c r="L279" s="208">
        <v>21.96</v>
      </c>
      <c r="M279" s="207"/>
      <c r="N279" s="210"/>
      <c r="Z279" s="193"/>
      <c r="AA279" s="200"/>
      <c r="AB279" s="200"/>
      <c r="AE279" s="109" t="s">
        <v>1015</v>
      </c>
      <c r="AG279" s="200"/>
    </row>
    <row r="280" spans="1:35" s="108" customFormat="1" ht="22.5" customHeight="1">
      <c r="A280" s="205"/>
      <c r="B280" s="204" t="s">
        <v>1016</v>
      </c>
      <c r="C280" s="1141" t="s">
        <v>1017</v>
      </c>
      <c r="D280" s="1141"/>
      <c r="E280" s="1141"/>
      <c r="F280" s="207" t="s">
        <v>395</v>
      </c>
      <c r="G280" s="215">
        <v>46</v>
      </c>
      <c r="H280" s="207"/>
      <c r="I280" s="215">
        <v>46</v>
      </c>
      <c r="J280" s="204"/>
      <c r="K280" s="207"/>
      <c r="L280" s="208">
        <v>11.22</v>
      </c>
      <c r="M280" s="207"/>
      <c r="N280" s="210"/>
      <c r="Z280" s="193"/>
      <c r="AA280" s="200"/>
      <c r="AB280" s="200"/>
      <c r="AE280" s="109" t="s">
        <v>1017</v>
      </c>
      <c r="AG280" s="200"/>
    </row>
    <row r="281" spans="1:35" s="108" customFormat="1" ht="12" customHeight="1">
      <c r="A281" s="216"/>
      <c r="B281" s="217"/>
      <c r="C281" s="1145" t="s">
        <v>398</v>
      </c>
      <c r="D281" s="1145"/>
      <c r="E281" s="1145"/>
      <c r="F281" s="196"/>
      <c r="G281" s="196"/>
      <c r="H281" s="196"/>
      <c r="I281" s="196"/>
      <c r="J281" s="198"/>
      <c r="K281" s="196"/>
      <c r="L281" s="218">
        <v>59.22</v>
      </c>
      <c r="M281" s="212"/>
      <c r="N281" s="199"/>
      <c r="Z281" s="193"/>
      <c r="AA281" s="200"/>
      <c r="AB281" s="200"/>
      <c r="AG281" s="200" t="s">
        <v>398</v>
      </c>
    </row>
    <row r="282" spans="1:35" s="108" customFormat="1" ht="22.5" customHeight="1">
      <c r="A282" s="194" t="s">
        <v>561</v>
      </c>
      <c r="B282" s="195" t="s">
        <v>1949</v>
      </c>
      <c r="C282" s="1145" t="s">
        <v>1950</v>
      </c>
      <c r="D282" s="1145"/>
      <c r="E282" s="1145"/>
      <c r="F282" s="196" t="s">
        <v>486</v>
      </c>
      <c r="G282" s="196"/>
      <c r="H282" s="196"/>
      <c r="I282" s="251">
        <v>2</v>
      </c>
      <c r="J282" s="218">
        <v>20.7</v>
      </c>
      <c r="K282" s="196"/>
      <c r="L282" s="218">
        <v>41.4</v>
      </c>
      <c r="M282" s="196"/>
      <c r="N282" s="199"/>
      <c r="Z282" s="193"/>
      <c r="AA282" s="200"/>
      <c r="AB282" s="200" t="s">
        <v>1950</v>
      </c>
      <c r="AG282" s="200"/>
    </row>
    <row r="283" spans="1:35" s="108" customFormat="1" ht="12" customHeight="1">
      <c r="A283" s="216"/>
      <c r="B283" s="217"/>
      <c r="C283" s="1141" t="s">
        <v>409</v>
      </c>
      <c r="D283" s="1141"/>
      <c r="E283" s="1141"/>
      <c r="F283" s="1141"/>
      <c r="G283" s="1141"/>
      <c r="H283" s="1141"/>
      <c r="I283" s="1141"/>
      <c r="J283" s="1141"/>
      <c r="K283" s="1141"/>
      <c r="L283" s="1141"/>
      <c r="M283" s="1141"/>
      <c r="N283" s="1146"/>
      <c r="Z283" s="193"/>
      <c r="AA283" s="200"/>
      <c r="AB283" s="200"/>
      <c r="AG283" s="200"/>
      <c r="AH283" s="109" t="s">
        <v>409</v>
      </c>
    </row>
    <row r="284" spans="1:35" s="108" customFormat="1" ht="12" customHeight="1">
      <c r="A284" s="216"/>
      <c r="B284" s="217"/>
      <c r="C284" s="1145" t="s">
        <v>398</v>
      </c>
      <c r="D284" s="1145"/>
      <c r="E284" s="1145"/>
      <c r="F284" s="196"/>
      <c r="G284" s="196"/>
      <c r="H284" s="196"/>
      <c r="I284" s="196"/>
      <c r="J284" s="198"/>
      <c r="K284" s="196"/>
      <c r="L284" s="218">
        <v>41.4</v>
      </c>
      <c r="M284" s="212"/>
      <c r="N284" s="199"/>
      <c r="Z284" s="193"/>
      <c r="AA284" s="200"/>
      <c r="AB284" s="200"/>
      <c r="AG284" s="200" t="s">
        <v>398</v>
      </c>
    </row>
    <row r="285" spans="1:35" s="108" customFormat="1" ht="22.5" customHeight="1">
      <c r="A285" s="194" t="s">
        <v>564</v>
      </c>
      <c r="B285" s="195" t="s">
        <v>3389</v>
      </c>
      <c r="C285" s="1145" t="s">
        <v>3390</v>
      </c>
      <c r="D285" s="1145"/>
      <c r="E285" s="1145"/>
      <c r="F285" s="196" t="s">
        <v>711</v>
      </c>
      <c r="G285" s="196"/>
      <c r="H285" s="196"/>
      <c r="I285" s="256">
        <v>0.2</v>
      </c>
      <c r="J285" s="218">
        <v>130.1</v>
      </c>
      <c r="K285" s="196"/>
      <c r="L285" s="218">
        <v>26.02</v>
      </c>
      <c r="M285" s="196"/>
      <c r="N285" s="199"/>
      <c r="Z285" s="193"/>
      <c r="AA285" s="200"/>
      <c r="AB285" s="200" t="s">
        <v>3390</v>
      </c>
      <c r="AG285" s="200"/>
    </row>
    <row r="286" spans="1:35" s="108" customFormat="1" ht="12" customHeight="1">
      <c r="A286" s="216"/>
      <c r="B286" s="217"/>
      <c r="C286" s="1141" t="s">
        <v>409</v>
      </c>
      <c r="D286" s="1141"/>
      <c r="E286" s="1141"/>
      <c r="F286" s="1141"/>
      <c r="G286" s="1141"/>
      <c r="H286" s="1141"/>
      <c r="I286" s="1141"/>
      <c r="J286" s="1141"/>
      <c r="K286" s="1141"/>
      <c r="L286" s="1141"/>
      <c r="M286" s="1141"/>
      <c r="N286" s="1146"/>
      <c r="Z286" s="193"/>
      <c r="AA286" s="200"/>
      <c r="AB286" s="200"/>
      <c r="AG286" s="200"/>
      <c r="AH286" s="109" t="s">
        <v>409</v>
      </c>
    </row>
    <row r="287" spans="1:35" s="108" customFormat="1" ht="12" customHeight="1">
      <c r="A287" s="201"/>
      <c r="B287" s="202"/>
      <c r="C287" s="1141" t="s">
        <v>1792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B287" s="200"/>
      <c r="AG287" s="200"/>
      <c r="AI287" s="109" t="s">
        <v>1792</v>
      </c>
    </row>
    <row r="288" spans="1:35" s="108" customFormat="1" ht="12" customHeight="1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18">
        <v>26.02</v>
      </c>
      <c r="M288" s="212"/>
      <c r="N288" s="199"/>
      <c r="Z288" s="193"/>
      <c r="AA288" s="200"/>
      <c r="AB288" s="200"/>
      <c r="AG288" s="200" t="s">
        <v>398</v>
      </c>
    </row>
    <row r="289" spans="1:35" s="108" customFormat="1" ht="12" customHeight="1">
      <c r="A289" s="194" t="s">
        <v>567</v>
      </c>
      <c r="B289" s="195" t="s">
        <v>3391</v>
      </c>
      <c r="C289" s="1145" t="s">
        <v>3392</v>
      </c>
      <c r="D289" s="1145"/>
      <c r="E289" s="1145"/>
      <c r="F289" s="196" t="s">
        <v>486</v>
      </c>
      <c r="G289" s="196"/>
      <c r="H289" s="196"/>
      <c r="I289" s="251">
        <v>2</v>
      </c>
      <c r="J289" s="218">
        <v>3.6</v>
      </c>
      <c r="K289" s="196"/>
      <c r="L289" s="218">
        <v>7.2</v>
      </c>
      <c r="M289" s="196"/>
      <c r="N289" s="199"/>
      <c r="Z289" s="193"/>
      <c r="AA289" s="200"/>
      <c r="AB289" s="200" t="s">
        <v>3392</v>
      </c>
      <c r="AG289" s="200"/>
    </row>
    <row r="290" spans="1:35" s="108" customFormat="1" ht="12" customHeight="1">
      <c r="A290" s="216"/>
      <c r="B290" s="217"/>
      <c r="C290" s="1141" t="s">
        <v>409</v>
      </c>
      <c r="D290" s="1141"/>
      <c r="E290" s="1141"/>
      <c r="F290" s="1141"/>
      <c r="G290" s="1141"/>
      <c r="H290" s="1141"/>
      <c r="I290" s="1141"/>
      <c r="J290" s="1141"/>
      <c r="K290" s="1141"/>
      <c r="L290" s="1141"/>
      <c r="M290" s="1141"/>
      <c r="N290" s="1146"/>
      <c r="Z290" s="193"/>
      <c r="AA290" s="200"/>
      <c r="AB290" s="200"/>
      <c r="AG290" s="200"/>
      <c r="AH290" s="109" t="s">
        <v>409</v>
      </c>
    </row>
    <row r="291" spans="1:35" s="108" customFormat="1" ht="12" customHeight="1">
      <c r="A291" s="216"/>
      <c r="B291" s="217"/>
      <c r="C291" s="1145" t="s">
        <v>398</v>
      </c>
      <c r="D291" s="1145"/>
      <c r="E291" s="1145"/>
      <c r="F291" s="196"/>
      <c r="G291" s="196"/>
      <c r="H291" s="196"/>
      <c r="I291" s="196"/>
      <c r="J291" s="198"/>
      <c r="K291" s="196"/>
      <c r="L291" s="218">
        <v>7.2</v>
      </c>
      <c r="M291" s="212"/>
      <c r="N291" s="199"/>
      <c r="Z291" s="193"/>
      <c r="AA291" s="200"/>
      <c r="AB291" s="200"/>
      <c r="AG291" s="200" t="s">
        <v>398</v>
      </c>
    </row>
    <row r="292" spans="1:35" s="108" customFormat="1" ht="33.75" customHeight="1">
      <c r="A292" s="194" t="s">
        <v>571</v>
      </c>
      <c r="B292" s="195" t="s">
        <v>3393</v>
      </c>
      <c r="C292" s="1145" t="s">
        <v>3394</v>
      </c>
      <c r="D292" s="1145"/>
      <c r="E292" s="1145"/>
      <c r="F292" s="196" t="s">
        <v>673</v>
      </c>
      <c r="G292" s="196"/>
      <c r="H292" s="196"/>
      <c r="I292" s="247">
        <v>0.04</v>
      </c>
      <c r="J292" s="218">
        <v>690</v>
      </c>
      <c r="K292" s="196"/>
      <c r="L292" s="218">
        <v>27.6</v>
      </c>
      <c r="M292" s="196"/>
      <c r="N292" s="199"/>
      <c r="Z292" s="193"/>
      <c r="AA292" s="200"/>
      <c r="AB292" s="200" t="s">
        <v>3394</v>
      </c>
      <c r="AG292" s="200"/>
    </row>
    <row r="293" spans="1:35" s="108" customFormat="1" ht="12" customHeight="1">
      <c r="A293" s="216"/>
      <c r="B293" s="217"/>
      <c r="C293" s="1141" t="s">
        <v>409</v>
      </c>
      <c r="D293" s="1141"/>
      <c r="E293" s="1141"/>
      <c r="F293" s="1141"/>
      <c r="G293" s="1141"/>
      <c r="H293" s="1141"/>
      <c r="I293" s="1141"/>
      <c r="J293" s="1141"/>
      <c r="K293" s="1141"/>
      <c r="L293" s="1141"/>
      <c r="M293" s="1141"/>
      <c r="N293" s="1146"/>
      <c r="Z293" s="193"/>
      <c r="AA293" s="200"/>
      <c r="AB293" s="200"/>
      <c r="AG293" s="200"/>
      <c r="AH293" s="109" t="s">
        <v>409</v>
      </c>
    </row>
    <row r="294" spans="1:35" s="108" customFormat="1" ht="12" customHeight="1">
      <c r="A294" s="201"/>
      <c r="B294" s="202"/>
      <c r="C294" s="1141" t="s">
        <v>1171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B294" s="200"/>
      <c r="AG294" s="200"/>
      <c r="AI294" s="109" t="s">
        <v>1171</v>
      </c>
    </row>
    <row r="295" spans="1:35" s="108" customFormat="1" ht="12" customHeight="1">
      <c r="A295" s="216"/>
      <c r="B295" s="217"/>
      <c r="C295" s="1145" t="s">
        <v>398</v>
      </c>
      <c r="D295" s="1145"/>
      <c r="E295" s="1145"/>
      <c r="F295" s="196"/>
      <c r="G295" s="196"/>
      <c r="H295" s="196"/>
      <c r="I295" s="196"/>
      <c r="J295" s="198"/>
      <c r="K295" s="196"/>
      <c r="L295" s="218">
        <v>27.6</v>
      </c>
      <c r="M295" s="212"/>
      <c r="N295" s="199"/>
      <c r="Z295" s="193"/>
      <c r="AA295" s="200"/>
      <c r="AB295" s="200"/>
      <c r="AG295" s="200" t="s">
        <v>398</v>
      </c>
    </row>
    <row r="296" spans="1:35" s="108" customFormat="1" ht="22.5" customHeight="1">
      <c r="A296" s="194" t="s">
        <v>572</v>
      </c>
      <c r="B296" s="195" t="s">
        <v>1192</v>
      </c>
      <c r="C296" s="1145" t="s">
        <v>1193</v>
      </c>
      <c r="D296" s="1145"/>
      <c r="E296" s="1145"/>
      <c r="F296" s="196" t="s">
        <v>673</v>
      </c>
      <c r="G296" s="196"/>
      <c r="H296" s="196"/>
      <c r="I296" s="251">
        <v>1</v>
      </c>
      <c r="J296" s="218">
        <v>5.73</v>
      </c>
      <c r="K296" s="196"/>
      <c r="L296" s="218">
        <v>5.73</v>
      </c>
      <c r="M296" s="196"/>
      <c r="N296" s="199"/>
      <c r="Z296" s="193"/>
      <c r="AA296" s="200"/>
      <c r="AB296" s="200" t="s">
        <v>1193</v>
      </c>
      <c r="AG296" s="200"/>
    </row>
    <row r="297" spans="1:35" s="108" customFormat="1" ht="12" customHeight="1">
      <c r="A297" s="216"/>
      <c r="B297" s="217"/>
      <c r="C297" s="1141" t="s">
        <v>409</v>
      </c>
      <c r="D297" s="1141"/>
      <c r="E297" s="1141"/>
      <c r="F297" s="1141"/>
      <c r="G297" s="1141"/>
      <c r="H297" s="1141"/>
      <c r="I297" s="1141"/>
      <c r="J297" s="1141"/>
      <c r="K297" s="1141"/>
      <c r="L297" s="1141"/>
      <c r="M297" s="1141"/>
      <c r="N297" s="1146"/>
      <c r="Z297" s="193"/>
      <c r="AA297" s="200"/>
      <c r="AB297" s="200"/>
      <c r="AG297" s="200"/>
      <c r="AH297" s="109" t="s">
        <v>409</v>
      </c>
    </row>
    <row r="298" spans="1:35" s="108" customFormat="1" ht="12" customHeight="1">
      <c r="A298" s="201"/>
      <c r="B298" s="202"/>
      <c r="C298" s="1141" t="s">
        <v>2132</v>
      </c>
      <c r="D298" s="1141"/>
      <c r="E298" s="1141"/>
      <c r="F298" s="1141"/>
      <c r="G298" s="1141"/>
      <c r="H298" s="1141"/>
      <c r="I298" s="1141"/>
      <c r="J298" s="1141"/>
      <c r="K298" s="1141"/>
      <c r="L298" s="1141"/>
      <c r="M298" s="1141"/>
      <c r="N298" s="1146"/>
      <c r="Z298" s="193"/>
      <c r="AA298" s="200"/>
      <c r="AB298" s="200"/>
      <c r="AG298" s="200"/>
      <c r="AI298" s="109" t="s">
        <v>2132</v>
      </c>
    </row>
    <row r="299" spans="1:35" s="108" customFormat="1" ht="12" customHeight="1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18">
        <v>5.73</v>
      </c>
      <c r="M299" s="212"/>
      <c r="N299" s="199"/>
      <c r="Z299" s="193"/>
      <c r="AA299" s="200"/>
      <c r="AB299" s="200"/>
      <c r="AG299" s="200" t="s">
        <v>398</v>
      </c>
    </row>
    <row r="300" spans="1:35" s="108" customFormat="1" ht="22.5" customHeight="1">
      <c r="A300" s="194" t="s">
        <v>580</v>
      </c>
      <c r="B300" s="195" t="s">
        <v>3395</v>
      </c>
      <c r="C300" s="1145" t="s">
        <v>3396</v>
      </c>
      <c r="D300" s="1145"/>
      <c r="E300" s="1145"/>
      <c r="F300" s="196" t="s">
        <v>486</v>
      </c>
      <c r="G300" s="196"/>
      <c r="H300" s="196"/>
      <c r="I300" s="251">
        <v>1</v>
      </c>
      <c r="J300" s="218">
        <v>357.6</v>
      </c>
      <c r="K300" s="196"/>
      <c r="L300" s="218">
        <v>357.6</v>
      </c>
      <c r="M300" s="196"/>
      <c r="N300" s="199"/>
      <c r="Z300" s="193"/>
      <c r="AA300" s="200"/>
      <c r="AB300" s="200" t="s">
        <v>3396</v>
      </c>
      <c r="AG300" s="200"/>
    </row>
    <row r="301" spans="1:35" s="108" customFormat="1" ht="12" customHeight="1">
      <c r="A301" s="216"/>
      <c r="B301" s="217"/>
      <c r="C301" s="1141" t="s">
        <v>409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B301" s="200"/>
      <c r="AG301" s="200"/>
      <c r="AH301" s="109" t="s">
        <v>409</v>
      </c>
    </row>
    <row r="302" spans="1:35" s="108" customFormat="1" ht="12" customHeight="1">
      <c r="A302" s="216"/>
      <c r="B302" s="217"/>
      <c r="C302" s="1145" t="s">
        <v>398</v>
      </c>
      <c r="D302" s="1145"/>
      <c r="E302" s="1145"/>
      <c r="F302" s="196"/>
      <c r="G302" s="196"/>
      <c r="H302" s="196"/>
      <c r="I302" s="196"/>
      <c r="J302" s="198"/>
      <c r="K302" s="196"/>
      <c r="L302" s="218">
        <v>357.6</v>
      </c>
      <c r="M302" s="212"/>
      <c r="N302" s="199"/>
      <c r="Z302" s="193"/>
      <c r="AA302" s="200"/>
      <c r="AB302" s="200"/>
      <c r="AG302" s="200" t="s">
        <v>398</v>
      </c>
    </row>
    <row r="303" spans="1:35" s="108" customFormat="1" ht="12" customHeight="1">
      <c r="A303" s="1147" t="s">
        <v>3397</v>
      </c>
      <c r="B303" s="1148"/>
      <c r="C303" s="1148"/>
      <c r="D303" s="1148"/>
      <c r="E303" s="1148"/>
      <c r="F303" s="1148"/>
      <c r="G303" s="1148"/>
      <c r="H303" s="1148"/>
      <c r="I303" s="1148"/>
      <c r="J303" s="1148"/>
      <c r="K303" s="1148"/>
      <c r="L303" s="1148"/>
      <c r="M303" s="1148"/>
      <c r="N303" s="1149"/>
      <c r="Z303" s="193"/>
      <c r="AA303" s="200" t="s">
        <v>3397</v>
      </c>
      <c r="AB303" s="200"/>
      <c r="AG303" s="200"/>
    </row>
    <row r="304" spans="1:35" s="108" customFormat="1" ht="22.5" customHeight="1">
      <c r="A304" s="194" t="s">
        <v>586</v>
      </c>
      <c r="B304" s="195" t="s">
        <v>3398</v>
      </c>
      <c r="C304" s="1145" t="s">
        <v>3399</v>
      </c>
      <c r="D304" s="1145"/>
      <c r="E304" s="1145"/>
      <c r="F304" s="196" t="s">
        <v>673</v>
      </c>
      <c r="G304" s="196"/>
      <c r="H304" s="196"/>
      <c r="I304" s="247">
        <v>0.02</v>
      </c>
      <c r="J304" s="198"/>
      <c r="K304" s="196"/>
      <c r="L304" s="198"/>
      <c r="M304" s="196"/>
      <c r="N304" s="199"/>
      <c r="Z304" s="193"/>
      <c r="AA304" s="200"/>
      <c r="AB304" s="200" t="s">
        <v>3399</v>
      </c>
      <c r="AG304" s="200"/>
    </row>
    <row r="305" spans="1:35" s="108" customFormat="1" ht="12" customHeight="1">
      <c r="A305" s="201"/>
      <c r="B305" s="202"/>
      <c r="C305" s="1141" t="s">
        <v>1794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B305" s="200"/>
      <c r="AG305" s="200"/>
      <c r="AI305" s="109" t="s">
        <v>1794</v>
      </c>
    </row>
    <row r="306" spans="1:35" s="108" customFormat="1" ht="33.75" customHeight="1">
      <c r="A306" s="203"/>
      <c r="B306" s="204" t="s">
        <v>385</v>
      </c>
      <c r="C306" s="1141" t="s">
        <v>386</v>
      </c>
      <c r="D306" s="1141"/>
      <c r="E306" s="1141"/>
      <c r="F306" s="1141"/>
      <c r="G306" s="1141"/>
      <c r="H306" s="1141"/>
      <c r="I306" s="1141"/>
      <c r="J306" s="1141"/>
      <c r="K306" s="1141"/>
      <c r="L306" s="1141"/>
      <c r="M306" s="1141"/>
      <c r="N306" s="1146"/>
      <c r="Z306" s="193"/>
      <c r="AA306" s="200"/>
      <c r="AB306" s="200"/>
      <c r="AC306" s="109" t="s">
        <v>386</v>
      </c>
      <c r="AG306" s="200"/>
    </row>
    <row r="307" spans="1:35" s="108" customFormat="1" ht="12">
      <c r="A307" s="205"/>
      <c r="B307" s="206">
        <v>1</v>
      </c>
      <c r="C307" s="1141" t="s">
        <v>446</v>
      </c>
      <c r="D307" s="1141"/>
      <c r="E307" s="1141"/>
      <c r="F307" s="207"/>
      <c r="G307" s="207"/>
      <c r="H307" s="207"/>
      <c r="I307" s="207"/>
      <c r="J307" s="208">
        <v>990.86</v>
      </c>
      <c r="K307" s="209">
        <v>1.25</v>
      </c>
      <c r="L307" s="208">
        <v>24.77</v>
      </c>
      <c r="M307" s="207"/>
      <c r="N307" s="210"/>
      <c r="Z307" s="193"/>
      <c r="AA307" s="200"/>
      <c r="AB307" s="200"/>
      <c r="AD307" s="109" t="s">
        <v>446</v>
      </c>
      <c r="AG307" s="200"/>
    </row>
    <row r="308" spans="1:35" s="108" customFormat="1" ht="12">
      <c r="A308" s="205"/>
      <c r="B308" s="206">
        <v>2</v>
      </c>
      <c r="C308" s="1141" t="s">
        <v>387</v>
      </c>
      <c r="D308" s="1141"/>
      <c r="E308" s="1141"/>
      <c r="F308" s="207"/>
      <c r="G308" s="207"/>
      <c r="H308" s="207"/>
      <c r="I308" s="207"/>
      <c r="J308" s="208">
        <v>211.26</v>
      </c>
      <c r="K308" s="209">
        <v>1.25</v>
      </c>
      <c r="L308" s="208">
        <v>5.28</v>
      </c>
      <c r="M308" s="207"/>
      <c r="N308" s="210"/>
      <c r="Z308" s="193"/>
      <c r="AA308" s="200"/>
      <c r="AB308" s="200"/>
      <c r="AD308" s="109" t="s">
        <v>387</v>
      </c>
      <c r="AG308" s="200"/>
    </row>
    <row r="309" spans="1:35" s="108" customFormat="1" ht="12">
      <c r="A309" s="205"/>
      <c r="B309" s="206">
        <v>3</v>
      </c>
      <c r="C309" s="1141" t="s">
        <v>388</v>
      </c>
      <c r="D309" s="1141"/>
      <c r="E309" s="1141"/>
      <c r="F309" s="207"/>
      <c r="G309" s="207"/>
      <c r="H309" s="207"/>
      <c r="I309" s="207"/>
      <c r="J309" s="208">
        <v>0.12</v>
      </c>
      <c r="K309" s="209">
        <v>1.25</v>
      </c>
      <c r="L309" s="208">
        <v>0</v>
      </c>
      <c r="M309" s="207"/>
      <c r="N309" s="210"/>
      <c r="Z309" s="193"/>
      <c r="AA309" s="200"/>
      <c r="AB309" s="200"/>
      <c r="AD309" s="109" t="s">
        <v>388</v>
      </c>
      <c r="AG309" s="200"/>
    </row>
    <row r="310" spans="1:35" s="108" customFormat="1" ht="12">
      <c r="A310" s="205"/>
      <c r="B310" s="206">
        <v>4</v>
      </c>
      <c r="C310" s="1141" t="s">
        <v>447</v>
      </c>
      <c r="D310" s="1141"/>
      <c r="E310" s="1141"/>
      <c r="F310" s="207"/>
      <c r="G310" s="207"/>
      <c r="H310" s="207"/>
      <c r="I310" s="207"/>
      <c r="J310" s="208">
        <v>38.24</v>
      </c>
      <c r="K310" s="207"/>
      <c r="L310" s="208">
        <v>0.76</v>
      </c>
      <c r="M310" s="207"/>
      <c r="N310" s="210"/>
      <c r="Z310" s="193"/>
      <c r="AA310" s="200"/>
      <c r="AB310" s="200"/>
      <c r="AD310" s="109" t="s">
        <v>447</v>
      </c>
      <c r="AG310" s="200"/>
    </row>
    <row r="311" spans="1:35" s="108" customFormat="1" ht="12">
      <c r="A311" s="205"/>
      <c r="B311" s="204"/>
      <c r="C311" s="1141" t="s">
        <v>448</v>
      </c>
      <c r="D311" s="1141"/>
      <c r="E311" s="1141"/>
      <c r="F311" s="207" t="s">
        <v>390</v>
      </c>
      <c r="G311" s="215">
        <v>103</v>
      </c>
      <c r="H311" s="209">
        <v>1.25</v>
      </c>
      <c r="I311" s="254">
        <v>2.5750000000000002</v>
      </c>
      <c r="J311" s="204"/>
      <c r="K311" s="207"/>
      <c r="L311" s="204"/>
      <c r="M311" s="207"/>
      <c r="N311" s="210"/>
      <c r="Z311" s="193"/>
      <c r="AA311" s="200"/>
      <c r="AB311" s="200"/>
      <c r="AE311" s="109" t="s">
        <v>448</v>
      </c>
      <c r="AG311" s="200"/>
    </row>
    <row r="312" spans="1:35" s="108" customFormat="1" ht="12">
      <c r="A312" s="205"/>
      <c r="B312" s="204"/>
      <c r="C312" s="1141" t="s">
        <v>389</v>
      </c>
      <c r="D312" s="1141"/>
      <c r="E312" s="1141"/>
      <c r="F312" s="207" t="s">
        <v>390</v>
      </c>
      <c r="G312" s="209">
        <v>0.01</v>
      </c>
      <c r="H312" s="209">
        <v>1.25</v>
      </c>
      <c r="I312" s="252">
        <v>2.5000000000000001E-4</v>
      </c>
      <c r="J312" s="204"/>
      <c r="K312" s="207"/>
      <c r="L312" s="204"/>
      <c r="M312" s="207"/>
      <c r="N312" s="210"/>
      <c r="Z312" s="193"/>
      <c r="AA312" s="200"/>
      <c r="AB312" s="200"/>
      <c r="AE312" s="109" t="s">
        <v>389</v>
      </c>
      <c r="AG312" s="200"/>
    </row>
    <row r="313" spans="1:35" s="108" customFormat="1" ht="12" customHeight="1">
      <c r="A313" s="205"/>
      <c r="B313" s="204"/>
      <c r="C313" s="1150" t="s">
        <v>391</v>
      </c>
      <c r="D313" s="1150"/>
      <c r="E313" s="1150"/>
      <c r="F313" s="212"/>
      <c r="G313" s="212"/>
      <c r="H313" s="212"/>
      <c r="I313" s="212"/>
      <c r="J313" s="221">
        <v>1240.3599999999999</v>
      </c>
      <c r="K313" s="212"/>
      <c r="L313" s="213">
        <v>30.81</v>
      </c>
      <c r="M313" s="212"/>
      <c r="N313" s="214"/>
      <c r="Z313" s="193"/>
      <c r="AA313" s="200"/>
      <c r="AB313" s="200"/>
      <c r="AF313" s="109" t="s">
        <v>391</v>
      </c>
      <c r="AG313" s="200"/>
    </row>
    <row r="314" spans="1:35" s="108" customFormat="1" ht="12">
      <c r="A314" s="205"/>
      <c r="B314" s="204"/>
      <c r="C314" s="1141" t="s">
        <v>392</v>
      </c>
      <c r="D314" s="1141"/>
      <c r="E314" s="1141"/>
      <c r="F314" s="207"/>
      <c r="G314" s="207"/>
      <c r="H314" s="207"/>
      <c r="I314" s="207"/>
      <c r="J314" s="204"/>
      <c r="K314" s="207"/>
      <c r="L314" s="208">
        <v>24.77</v>
      </c>
      <c r="M314" s="207"/>
      <c r="N314" s="210"/>
      <c r="Z314" s="193"/>
      <c r="AA314" s="200"/>
      <c r="AB314" s="200"/>
      <c r="AE314" s="109" t="s">
        <v>392</v>
      </c>
      <c r="AG314" s="200"/>
    </row>
    <row r="315" spans="1:35" s="108" customFormat="1" ht="22.5" customHeight="1">
      <c r="A315" s="205"/>
      <c r="B315" s="204" t="s">
        <v>3400</v>
      </c>
      <c r="C315" s="1141" t="s">
        <v>3401</v>
      </c>
      <c r="D315" s="1141"/>
      <c r="E315" s="1141"/>
      <c r="F315" s="207" t="s">
        <v>395</v>
      </c>
      <c r="G315" s="215">
        <v>90</v>
      </c>
      <c r="H315" s="207"/>
      <c r="I315" s="215">
        <v>90</v>
      </c>
      <c r="J315" s="204"/>
      <c r="K315" s="207"/>
      <c r="L315" s="208">
        <v>22.29</v>
      </c>
      <c r="M315" s="207"/>
      <c r="N315" s="210"/>
      <c r="Z315" s="193"/>
      <c r="AA315" s="200"/>
      <c r="AB315" s="200"/>
      <c r="AE315" s="109" t="s">
        <v>3401</v>
      </c>
      <c r="AG315" s="200"/>
    </row>
    <row r="316" spans="1:35" s="108" customFormat="1" ht="22.5" customHeight="1">
      <c r="A316" s="205"/>
      <c r="B316" s="204" t="s">
        <v>3402</v>
      </c>
      <c r="C316" s="1141" t="s">
        <v>3403</v>
      </c>
      <c r="D316" s="1141"/>
      <c r="E316" s="1141"/>
      <c r="F316" s="207" t="s">
        <v>395</v>
      </c>
      <c r="G316" s="215">
        <v>46</v>
      </c>
      <c r="H316" s="207"/>
      <c r="I316" s="215">
        <v>46</v>
      </c>
      <c r="J316" s="204"/>
      <c r="K316" s="207"/>
      <c r="L316" s="208">
        <v>11.39</v>
      </c>
      <c r="M316" s="207"/>
      <c r="N316" s="210"/>
      <c r="Z316" s="193"/>
      <c r="AA316" s="200"/>
      <c r="AB316" s="200"/>
      <c r="AE316" s="109" t="s">
        <v>3403</v>
      </c>
      <c r="AG316" s="200"/>
    </row>
    <row r="317" spans="1:35" s="108" customFormat="1" ht="12" customHeight="1">
      <c r="A317" s="216"/>
      <c r="B317" s="217"/>
      <c r="C317" s="1145" t="s">
        <v>398</v>
      </c>
      <c r="D317" s="1145"/>
      <c r="E317" s="1145"/>
      <c r="F317" s="196"/>
      <c r="G317" s="196"/>
      <c r="H317" s="196"/>
      <c r="I317" s="196"/>
      <c r="J317" s="198"/>
      <c r="K317" s="196"/>
      <c r="L317" s="218">
        <v>64.489999999999995</v>
      </c>
      <c r="M317" s="212"/>
      <c r="N317" s="199"/>
      <c r="Z317" s="193"/>
      <c r="AA317" s="200"/>
      <c r="AB317" s="200"/>
      <c r="AG317" s="200" t="s">
        <v>398</v>
      </c>
    </row>
    <row r="318" spans="1:35" s="108" customFormat="1" ht="45" customHeight="1">
      <c r="A318" s="194" t="s">
        <v>3404</v>
      </c>
      <c r="B318" s="195" t="s">
        <v>3405</v>
      </c>
      <c r="C318" s="1145" t="s">
        <v>3406</v>
      </c>
      <c r="D318" s="1145"/>
      <c r="E318" s="1145"/>
      <c r="F318" s="196" t="s">
        <v>486</v>
      </c>
      <c r="G318" s="196"/>
      <c r="H318" s="196"/>
      <c r="I318" s="251">
        <v>2</v>
      </c>
      <c r="J318" s="218">
        <v>316.92</v>
      </c>
      <c r="K318" s="196"/>
      <c r="L318" s="218">
        <v>633.84</v>
      </c>
      <c r="M318" s="196"/>
      <c r="N318" s="199"/>
      <c r="Z318" s="193"/>
      <c r="AA318" s="200"/>
      <c r="AB318" s="200" t="s">
        <v>3406</v>
      </c>
      <c r="AG318" s="200"/>
    </row>
    <row r="319" spans="1:35" s="108" customFormat="1" ht="12" customHeight="1">
      <c r="A319" s="216"/>
      <c r="B319" s="217"/>
      <c r="C319" s="1141" t="s">
        <v>1043</v>
      </c>
      <c r="D319" s="1141"/>
      <c r="E319" s="1141"/>
      <c r="F319" s="1141"/>
      <c r="G319" s="1141"/>
      <c r="H319" s="1141"/>
      <c r="I319" s="1141"/>
      <c r="J319" s="1141"/>
      <c r="K319" s="1141"/>
      <c r="L319" s="1141"/>
      <c r="M319" s="1141"/>
      <c r="N319" s="1146"/>
      <c r="Z319" s="193"/>
      <c r="AA319" s="200"/>
      <c r="AB319" s="200"/>
      <c r="AG319" s="200"/>
      <c r="AH319" s="109" t="s">
        <v>1043</v>
      </c>
    </row>
    <row r="320" spans="1:35" s="108" customFormat="1" ht="12" customHeight="1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18">
        <v>633.84</v>
      </c>
      <c r="M320" s="212"/>
      <c r="N320" s="199"/>
      <c r="Z320" s="193"/>
      <c r="AA320" s="200"/>
      <c r="AB320" s="200"/>
      <c r="AG320" s="200" t="s">
        <v>398</v>
      </c>
    </row>
    <row r="321" spans="1:35" s="108" customFormat="1" ht="22.5" customHeight="1">
      <c r="A321" s="194" t="s">
        <v>597</v>
      </c>
      <c r="B321" s="195" t="s">
        <v>3407</v>
      </c>
      <c r="C321" s="1145" t="s">
        <v>3408</v>
      </c>
      <c r="D321" s="1145"/>
      <c r="E321" s="1145"/>
      <c r="F321" s="196" t="s">
        <v>673</v>
      </c>
      <c r="G321" s="196"/>
      <c r="H321" s="196"/>
      <c r="I321" s="247">
        <v>0.04</v>
      </c>
      <c r="J321" s="198"/>
      <c r="K321" s="196"/>
      <c r="L321" s="198"/>
      <c r="M321" s="196"/>
      <c r="N321" s="199"/>
      <c r="Z321" s="193"/>
      <c r="AA321" s="200"/>
      <c r="AB321" s="200" t="s">
        <v>3408</v>
      </c>
      <c r="AG321" s="200"/>
    </row>
    <row r="322" spans="1:35" s="108" customFormat="1" ht="12" customHeight="1">
      <c r="A322" s="201"/>
      <c r="B322" s="202"/>
      <c r="C322" s="1141" t="s">
        <v>1171</v>
      </c>
      <c r="D322" s="1141"/>
      <c r="E322" s="1141"/>
      <c r="F322" s="1141"/>
      <c r="G322" s="1141"/>
      <c r="H322" s="1141"/>
      <c r="I322" s="1141"/>
      <c r="J322" s="1141"/>
      <c r="K322" s="1141"/>
      <c r="L322" s="1141"/>
      <c r="M322" s="1141"/>
      <c r="N322" s="1146"/>
      <c r="Z322" s="193"/>
      <c r="AA322" s="200"/>
      <c r="AB322" s="200"/>
      <c r="AG322" s="200"/>
      <c r="AI322" s="109" t="s">
        <v>1171</v>
      </c>
    </row>
    <row r="323" spans="1:35" s="108" customFormat="1" ht="33.75" customHeight="1">
      <c r="A323" s="203"/>
      <c r="B323" s="204" t="s">
        <v>385</v>
      </c>
      <c r="C323" s="1141" t="s">
        <v>386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B323" s="200"/>
      <c r="AC323" s="109" t="s">
        <v>386</v>
      </c>
      <c r="AG323" s="200"/>
    </row>
    <row r="324" spans="1:35" s="108" customFormat="1" ht="12">
      <c r="A324" s="205"/>
      <c r="B324" s="206">
        <v>1</v>
      </c>
      <c r="C324" s="1141" t="s">
        <v>446</v>
      </c>
      <c r="D324" s="1141"/>
      <c r="E324" s="1141"/>
      <c r="F324" s="207"/>
      <c r="G324" s="207"/>
      <c r="H324" s="207"/>
      <c r="I324" s="207"/>
      <c r="J324" s="208">
        <v>577.20000000000005</v>
      </c>
      <c r="K324" s="209">
        <v>1.25</v>
      </c>
      <c r="L324" s="208">
        <v>28.86</v>
      </c>
      <c r="M324" s="207"/>
      <c r="N324" s="210"/>
      <c r="Z324" s="193"/>
      <c r="AA324" s="200"/>
      <c r="AB324" s="200"/>
      <c r="AD324" s="109" t="s">
        <v>446</v>
      </c>
      <c r="AG324" s="200"/>
    </row>
    <row r="325" spans="1:35" s="108" customFormat="1" ht="12">
      <c r="A325" s="205"/>
      <c r="B325" s="206">
        <v>2</v>
      </c>
      <c r="C325" s="1141" t="s">
        <v>387</v>
      </c>
      <c r="D325" s="1141"/>
      <c r="E325" s="1141"/>
      <c r="F325" s="207"/>
      <c r="G325" s="207"/>
      <c r="H325" s="207"/>
      <c r="I325" s="207"/>
      <c r="J325" s="208">
        <v>382.78</v>
      </c>
      <c r="K325" s="209">
        <v>1.25</v>
      </c>
      <c r="L325" s="208">
        <v>19.14</v>
      </c>
      <c r="M325" s="207"/>
      <c r="N325" s="210"/>
      <c r="Z325" s="193"/>
      <c r="AA325" s="200"/>
      <c r="AB325" s="200"/>
      <c r="AD325" s="109" t="s">
        <v>387</v>
      </c>
      <c r="AG325" s="200"/>
    </row>
    <row r="326" spans="1:35" s="108" customFormat="1" ht="12">
      <c r="A326" s="205"/>
      <c r="B326" s="206">
        <v>3</v>
      </c>
      <c r="C326" s="1141" t="s">
        <v>388</v>
      </c>
      <c r="D326" s="1141"/>
      <c r="E326" s="1141"/>
      <c r="F326" s="207"/>
      <c r="G326" s="207"/>
      <c r="H326" s="207"/>
      <c r="I326" s="207"/>
      <c r="J326" s="208">
        <v>0.08</v>
      </c>
      <c r="K326" s="209">
        <v>1.25</v>
      </c>
      <c r="L326" s="208">
        <v>0</v>
      </c>
      <c r="M326" s="207"/>
      <c r="N326" s="210"/>
      <c r="Z326" s="193"/>
      <c r="AA326" s="200"/>
      <c r="AB326" s="200"/>
      <c r="AD326" s="109" t="s">
        <v>388</v>
      </c>
      <c r="AG326" s="200"/>
    </row>
    <row r="327" spans="1:35" s="108" customFormat="1" ht="12">
      <c r="A327" s="205"/>
      <c r="B327" s="206">
        <v>4</v>
      </c>
      <c r="C327" s="1141" t="s">
        <v>447</v>
      </c>
      <c r="D327" s="1141"/>
      <c r="E327" s="1141"/>
      <c r="F327" s="207"/>
      <c r="G327" s="207"/>
      <c r="H327" s="207"/>
      <c r="I327" s="207"/>
      <c r="J327" s="220">
        <v>1909.92</v>
      </c>
      <c r="K327" s="207"/>
      <c r="L327" s="208">
        <v>76.400000000000006</v>
      </c>
      <c r="M327" s="207"/>
      <c r="N327" s="210"/>
      <c r="Z327" s="193"/>
      <c r="AA327" s="200"/>
      <c r="AB327" s="200"/>
      <c r="AD327" s="109" t="s">
        <v>447</v>
      </c>
      <c r="AG327" s="200"/>
    </row>
    <row r="328" spans="1:35" s="108" customFormat="1" ht="12">
      <c r="A328" s="205"/>
      <c r="B328" s="204"/>
      <c r="C328" s="1141" t="s">
        <v>448</v>
      </c>
      <c r="D328" s="1141"/>
      <c r="E328" s="1141"/>
      <c r="F328" s="207" t="s">
        <v>390</v>
      </c>
      <c r="G328" s="215">
        <v>60</v>
      </c>
      <c r="H328" s="209">
        <v>1.25</v>
      </c>
      <c r="I328" s="215">
        <v>3</v>
      </c>
      <c r="J328" s="204"/>
      <c r="K328" s="207"/>
      <c r="L328" s="204"/>
      <c r="M328" s="207"/>
      <c r="N328" s="210"/>
      <c r="Z328" s="193"/>
      <c r="AA328" s="200"/>
      <c r="AB328" s="200"/>
      <c r="AE328" s="109" t="s">
        <v>448</v>
      </c>
      <c r="AG328" s="200"/>
    </row>
    <row r="329" spans="1:35" s="108" customFormat="1" ht="12">
      <c r="A329" s="205"/>
      <c r="B329" s="204"/>
      <c r="C329" s="1141" t="s">
        <v>389</v>
      </c>
      <c r="D329" s="1141"/>
      <c r="E329" s="1141"/>
      <c r="F329" s="207" t="s">
        <v>390</v>
      </c>
      <c r="G329" s="209">
        <v>0.01</v>
      </c>
      <c r="H329" s="209">
        <v>1.25</v>
      </c>
      <c r="I329" s="250">
        <v>5.0000000000000001E-4</v>
      </c>
      <c r="J329" s="204"/>
      <c r="K329" s="207"/>
      <c r="L329" s="204"/>
      <c r="M329" s="207"/>
      <c r="N329" s="210"/>
      <c r="Z329" s="193"/>
      <c r="AA329" s="200"/>
      <c r="AB329" s="200"/>
      <c r="AE329" s="109" t="s">
        <v>389</v>
      </c>
      <c r="AG329" s="200"/>
    </row>
    <row r="330" spans="1:35" s="108" customFormat="1" ht="12" customHeight="1">
      <c r="A330" s="205"/>
      <c r="B330" s="204"/>
      <c r="C330" s="1150" t="s">
        <v>391</v>
      </c>
      <c r="D330" s="1150"/>
      <c r="E330" s="1150"/>
      <c r="F330" s="212"/>
      <c r="G330" s="212"/>
      <c r="H330" s="212"/>
      <c r="I330" s="212"/>
      <c r="J330" s="221">
        <v>2869.9</v>
      </c>
      <c r="K330" s="212"/>
      <c r="L330" s="213">
        <v>124.4</v>
      </c>
      <c r="M330" s="212"/>
      <c r="N330" s="214"/>
      <c r="Z330" s="193"/>
      <c r="AA330" s="200"/>
      <c r="AB330" s="200"/>
      <c r="AF330" s="109" t="s">
        <v>391</v>
      </c>
      <c r="AG330" s="200"/>
    </row>
    <row r="331" spans="1:35" s="108" customFormat="1" ht="12">
      <c r="A331" s="205"/>
      <c r="B331" s="204"/>
      <c r="C331" s="1141" t="s">
        <v>392</v>
      </c>
      <c r="D331" s="1141"/>
      <c r="E331" s="1141"/>
      <c r="F331" s="207"/>
      <c r="G331" s="207"/>
      <c r="H331" s="207"/>
      <c r="I331" s="207"/>
      <c r="J331" s="204"/>
      <c r="K331" s="207"/>
      <c r="L331" s="208">
        <v>28.86</v>
      </c>
      <c r="M331" s="207"/>
      <c r="N331" s="210"/>
      <c r="Z331" s="193"/>
      <c r="AA331" s="200"/>
      <c r="AB331" s="200"/>
      <c r="AE331" s="109" t="s">
        <v>392</v>
      </c>
      <c r="AG331" s="200"/>
    </row>
    <row r="332" spans="1:35" s="108" customFormat="1" ht="22.5" customHeight="1">
      <c r="A332" s="205"/>
      <c r="B332" s="204" t="s">
        <v>3400</v>
      </c>
      <c r="C332" s="1141" t="s">
        <v>3401</v>
      </c>
      <c r="D332" s="1141"/>
      <c r="E332" s="1141"/>
      <c r="F332" s="207" t="s">
        <v>395</v>
      </c>
      <c r="G332" s="215">
        <v>90</v>
      </c>
      <c r="H332" s="207"/>
      <c r="I332" s="215">
        <v>90</v>
      </c>
      <c r="J332" s="204"/>
      <c r="K332" s="207"/>
      <c r="L332" s="208">
        <v>25.97</v>
      </c>
      <c r="M332" s="207"/>
      <c r="N332" s="210"/>
      <c r="Z332" s="193"/>
      <c r="AA332" s="200"/>
      <c r="AB332" s="200"/>
      <c r="AE332" s="109" t="s">
        <v>3401</v>
      </c>
      <c r="AG332" s="200"/>
    </row>
    <row r="333" spans="1:35" s="108" customFormat="1" ht="22.5" customHeight="1">
      <c r="A333" s="205"/>
      <c r="B333" s="204" t="s">
        <v>3402</v>
      </c>
      <c r="C333" s="1141" t="s">
        <v>3403</v>
      </c>
      <c r="D333" s="1141"/>
      <c r="E333" s="1141"/>
      <c r="F333" s="207" t="s">
        <v>395</v>
      </c>
      <c r="G333" s="215">
        <v>46</v>
      </c>
      <c r="H333" s="207"/>
      <c r="I333" s="215">
        <v>46</v>
      </c>
      <c r="J333" s="204"/>
      <c r="K333" s="207"/>
      <c r="L333" s="208">
        <v>13.28</v>
      </c>
      <c r="M333" s="207"/>
      <c r="N333" s="210"/>
      <c r="Z333" s="193"/>
      <c r="AA333" s="200"/>
      <c r="AB333" s="200"/>
      <c r="AE333" s="109" t="s">
        <v>3403</v>
      </c>
      <c r="AG333" s="200"/>
    </row>
    <row r="334" spans="1:35" s="108" customFormat="1" ht="12" customHeight="1">
      <c r="A334" s="216"/>
      <c r="B334" s="217"/>
      <c r="C334" s="1145" t="s">
        <v>398</v>
      </c>
      <c r="D334" s="1145"/>
      <c r="E334" s="1145"/>
      <c r="F334" s="196"/>
      <c r="G334" s="196"/>
      <c r="H334" s="196"/>
      <c r="I334" s="196"/>
      <c r="J334" s="198"/>
      <c r="K334" s="196"/>
      <c r="L334" s="218">
        <v>163.65</v>
      </c>
      <c r="M334" s="212"/>
      <c r="N334" s="199"/>
      <c r="Z334" s="193"/>
      <c r="AA334" s="200"/>
      <c r="AB334" s="200"/>
      <c r="AG334" s="200" t="s">
        <v>398</v>
      </c>
    </row>
    <row r="335" spans="1:35" s="108" customFormat="1" ht="22.5" customHeight="1">
      <c r="A335" s="194" t="s">
        <v>600</v>
      </c>
      <c r="B335" s="195" t="s">
        <v>3409</v>
      </c>
      <c r="C335" s="1145" t="s">
        <v>3410</v>
      </c>
      <c r="D335" s="1145"/>
      <c r="E335" s="1145"/>
      <c r="F335" s="196" t="s">
        <v>486</v>
      </c>
      <c r="G335" s="196"/>
      <c r="H335" s="196"/>
      <c r="I335" s="251">
        <v>4</v>
      </c>
      <c r="J335" s="218">
        <v>46.4</v>
      </c>
      <c r="K335" s="196"/>
      <c r="L335" s="218">
        <v>185.6</v>
      </c>
      <c r="M335" s="196"/>
      <c r="N335" s="199"/>
      <c r="Z335" s="193"/>
      <c r="AA335" s="200"/>
      <c r="AB335" s="200" t="s">
        <v>3410</v>
      </c>
      <c r="AG335" s="200"/>
    </row>
    <row r="336" spans="1:35" s="108" customFormat="1" ht="12" customHeight="1">
      <c r="A336" s="216"/>
      <c r="B336" s="217"/>
      <c r="C336" s="1141" t="s">
        <v>409</v>
      </c>
      <c r="D336" s="1141"/>
      <c r="E336" s="1141"/>
      <c r="F336" s="1141"/>
      <c r="G336" s="1141"/>
      <c r="H336" s="1141"/>
      <c r="I336" s="1141"/>
      <c r="J336" s="1141"/>
      <c r="K336" s="1141"/>
      <c r="L336" s="1141"/>
      <c r="M336" s="1141"/>
      <c r="N336" s="1146"/>
      <c r="Z336" s="193"/>
      <c r="AA336" s="200"/>
      <c r="AB336" s="200"/>
      <c r="AG336" s="200"/>
      <c r="AH336" s="109" t="s">
        <v>409</v>
      </c>
    </row>
    <row r="337" spans="1:38" s="108" customFormat="1" ht="12" customHeight="1">
      <c r="A337" s="216"/>
      <c r="B337" s="217"/>
      <c r="C337" s="1145" t="s">
        <v>398</v>
      </c>
      <c r="D337" s="1145"/>
      <c r="E337" s="1145"/>
      <c r="F337" s="196"/>
      <c r="G337" s="196"/>
      <c r="H337" s="196"/>
      <c r="I337" s="196"/>
      <c r="J337" s="198"/>
      <c r="K337" s="196"/>
      <c r="L337" s="218">
        <v>185.6</v>
      </c>
      <c r="M337" s="212"/>
      <c r="N337" s="199"/>
      <c r="Z337" s="193"/>
      <c r="AA337" s="200"/>
      <c r="AB337" s="200"/>
      <c r="AG337" s="200" t="s">
        <v>398</v>
      </c>
    </row>
    <row r="338" spans="1:38" s="108" customFormat="1" ht="1.5" customHeight="1">
      <c r="A338" s="224"/>
      <c r="B338" s="217"/>
      <c r="C338" s="217"/>
      <c r="D338" s="217"/>
      <c r="E338" s="217"/>
      <c r="F338" s="225"/>
      <c r="G338" s="225"/>
      <c r="H338" s="225"/>
      <c r="I338" s="225"/>
      <c r="J338" s="226"/>
      <c r="K338" s="225"/>
      <c r="L338" s="226"/>
      <c r="M338" s="207"/>
      <c r="N338" s="226"/>
      <c r="Z338" s="193"/>
      <c r="AA338" s="200"/>
      <c r="AB338" s="200"/>
      <c r="AG338" s="200"/>
    </row>
    <row r="339" spans="1:38" s="108" customFormat="1" ht="12" customHeight="1">
      <c r="A339" s="227"/>
      <c r="B339" s="198"/>
      <c r="C339" s="1145" t="s">
        <v>3411</v>
      </c>
      <c r="D339" s="1145"/>
      <c r="E339" s="1145"/>
      <c r="F339" s="1145"/>
      <c r="G339" s="1145"/>
      <c r="H339" s="1145"/>
      <c r="I339" s="1145"/>
      <c r="J339" s="1145"/>
      <c r="K339" s="1145"/>
      <c r="L339" s="228"/>
      <c r="M339" s="229"/>
      <c r="N339" s="230"/>
      <c r="Z339" s="193"/>
      <c r="AA339" s="200"/>
      <c r="AB339" s="200"/>
      <c r="AG339" s="200"/>
      <c r="AK339" s="200" t="s">
        <v>3411</v>
      </c>
    </row>
    <row r="340" spans="1:38" s="108" customFormat="1" ht="12" customHeight="1">
      <c r="A340" s="231"/>
      <c r="B340" s="204"/>
      <c r="C340" s="1141" t="s">
        <v>416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15880.29</v>
      </c>
      <c r="M340" s="233"/>
      <c r="N340" s="234"/>
      <c r="Z340" s="193"/>
      <c r="AA340" s="200"/>
      <c r="AB340" s="200"/>
      <c r="AG340" s="200"/>
      <c r="AK340" s="200"/>
      <c r="AL340" s="109" t="s">
        <v>416</v>
      </c>
    </row>
    <row r="341" spans="1:38" s="108" customFormat="1" ht="12" customHeight="1">
      <c r="A341" s="231"/>
      <c r="B341" s="204"/>
      <c r="C341" s="1141" t="s">
        <v>417</v>
      </c>
      <c r="D341" s="1141"/>
      <c r="E341" s="1141"/>
      <c r="F341" s="1141"/>
      <c r="G341" s="1141"/>
      <c r="H341" s="1141"/>
      <c r="I341" s="1141"/>
      <c r="J341" s="1141"/>
      <c r="K341" s="1141"/>
      <c r="L341" s="236"/>
      <c r="M341" s="233"/>
      <c r="N341" s="234"/>
      <c r="Z341" s="193"/>
      <c r="AA341" s="200"/>
      <c r="AB341" s="200"/>
      <c r="AG341" s="200"/>
      <c r="AK341" s="200"/>
      <c r="AL341" s="109" t="s">
        <v>417</v>
      </c>
    </row>
    <row r="342" spans="1:38" s="108" customFormat="1" ht="12" customHeight="1">
      <c r="A342" s="231"/>
      <c r="B342" s="204"/>
      <c r="C342" s="1141" t="s">
        <v>488</v>
      </c>
      <c r="D342" s="1141"/>
      <c r="E342" s="1141"/>
      <c r="F342" s="1141"/>
      <c r="G342" s="1141"/>
      <c r="H342" s="1141"/>
      <c r="I342" s="1141"/>
      <c r="J342" s="1141"/>
      <c r="K342" s="1141"/>
      <c r="L342" s="257">
        <v>898.24</v>
      </c>
      <c r="M342" s="233"/>
      <c r="N342" s="234"/>
      <c r="Z342" s="193"/>
      <c r="AA342" s="200"/>
      <c r="AB342" s="200"/>
      <c r="AG342" s="200"/>
      <c r="AK342" s="200"/>
      <c r="AL342" s="109" t="s">
        <v>488</v>
      </c>
    </row>
    <row r="343" spans="1:38" s="108" customFormat="1" ht="12" customHeight="1">
      <c r="A343" s="231"/>
      <c r="B343" s="204"/>
      <c r="C343" s="1141" t="s">
        <v>418</v>
      </c>
      <c r="D343" s="1141"/>
      <c r="E343" s="1141"/>
      <c r="F343" s="1141"/>
      <c r="G343" s="1141"/>
      <c r="H343" s="1141"/>
      <c r="I343" s="1141"/>
      <c r="J343" s="1141"/>
      <c r="K343" s="1141"/>
      <c r="L343" s="257">
        <v>299.37</v>
      </c>
      <c r="M343" s="233"/>
      <c r="N343" s="234"/>
      <c r="Z343" s="193"/>
      <c r="AA343" s="200"/>
      <c r="AB343" s="200"/>
      <c r="AG343" s="200"/>
      <c r="AK343" s="200"/>
      <c r="AL343" s="109" t="s">
        <v>418</v>
      </c>
    </row>
    <row r="344" spans="1:38" s="108" customFormat="1" ht="12" customHeight="1">
      <c r="A344" s="231"/>
      <c r="B344" s="204"/>
      <c r="C344" s="1141" t="s">
        <v>419</v>
      </c>
      <c r="D344" s="1141"/>
      <c r="E344" s="1141"/>
      <c r="F344" s="1141"/>
      <c r="G344" s="1141"/>
      <c r="H344" s="1141"/>
      <c r="I344" s="1141"/>
      <c r="J344" s="1141"/>
      <c r="K344" s="1141"/>
      <c r="L344" s="257">
        <v>47.05</v>
      </c>
      <c r="M344" s="233"/>
      <c r="N344" s="234"/>
      <c r="Z344" s="193"/>
      <c r="AA344" s="200"/>
      <c r="AB344" s="200"/>
      <c r="AG344" s="200"/>
      <c r="AK344" s="200"/>
      <c r="AL344" s="109" t="s">
        <v>419</v>
      </c>
    </row>
    <row r="345" spans="1:38" s="108" customFormat="1" ht="12" customHeight="1">
      <c r="A345" s="231"/>
      <c r="B345" s="204"/>
      <c r="C345" s="1141" t="s">
        <v>420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14682.68</v>
      </c>
      <c r="M345" s="233"/>
      <c r="N345" s="234"/>
      <c r="Z345" s="193"/>
      <c r="AA345" s="200"/>
      <c r="AB345" s="200"/>
      <c r="AG345" s="200"/>
      <c r="AK345" s="200"/>
      <c r="AL345" s="109" t="s">
        <v>420</v>
      </c>
    </row>
    <row r="346" spans="1:38" s="108" customFormat="1" ht="12" customHeight="1">
      <c r="A346" s="231"/>
      <c r="B346" s="204"/>
      <c r="C346" s="1141" t="s">
        <v>421</v>
      </c>
      <c r="D346" s="1141"/>
      <c r="E346" s="1141"/>
      <c r="F346" s="1141"/>
      <c r="G346" s="1141"/>
      <c r="H346" s="1141"/>
      <c r="I346" s="1141"/>
      <c r="J346" s="1141"/>
      <c r="K346" s="1141"/>
      <c r="L346" s="232">
        <v>12701.66</v>
      </c>
      <c r="M346" s="233"/>
      <c r="N346" s="234"/>
      <c r="Z346" s="193"/>
      <c r="AA346" s="200"/>
      <c r="AB346" s="200"/>
      <c r="AG346" s="200"/>
      <c r="AK346" s="200"/>
      <c r="AL346" s="109" t="s">
        <v>421</v>
      </c>
    </row>
    <row r="347" spans="1:38" s="108" customFormat="1" ht="12" customHeight="1">
      <c r="A347" s="231"/>
      <c r="B347" s="204"/>
      <c r="C347" s="1141" t="s">
        <v>417</v>
      </c>
      <c r="D347" s="1141"/>
      <c r="E347" s="1141"/>
      <c r="F347" s="1141"/>
      <c r="G347" s="1141"/>
      <c r="H347" s="1141"/>
      <c r="I347" s="1141"/>
      <c r="J347" s="1141"/>
      <c r="K347" s="1141"/>
      <c r="L347" s="236"/>
      <c r="M347" s="233"/>
      <c r="N347" s="234"/>
      <c r="Z347" s="193"/>
      <c r="AA347" s="200"/>
      <c r="AB347" s="200"/>
      <c r="AG347" s="200"/>
      <c r="AK347" s="200"/>
      <c r="AL347" s="109" t="s">
        <v>417</v>
      </c>
    </row>
    <row r="348" spans="1:38" s="108" customFormat="1" ht="12" customHeight="1">
      <c r="A348" s="231"/>
      <c r="B348" s="204"/>
      <c r="C348" s="1141" t="s">
        <v>492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12701.66</v>
      </c>
      <c r="M348" s="233"/>
      <c r="N348" s="234"/>
      <c r="Z348" s="193"/>
      <c r="AA348" s="200"/>
      <c r="AB348" s="200"/>
      <c r="AG348" s="200"/>
      <c r="AK348" s="200"/>
      <c r="AL348" s="109" t="s">
        <v>492</v>
      </c>
    </row>
    <row r="349" spans="1:38" s="108" customFormat="1" ht="12" customHeight="1">
      <c r="A349" s="231"/>
      <c r="B349" s="204"/>
      <c r="C349" s="1141" t="s">
        <v>910</v>
      </c>
      <c r="D349" s="1141"/>
      <c r="E349" s="1141"/>
      <c r="F349" s="1141"/>
      <c r="G349" s="1141"/>
      <c r="H349" s="1141"/>
      <c r="I349" s="1141"/>
      <c r="J349" s="1141"/>
      <c r="K349" s="1141"/>
      <c r="L349" s="232">
        <v>4568.3100000000004</v>
      </c>
      <c r="M349" s="233"/>
      <c r="N349" s="234"/>
      <c r="Z349" s="193"/>
      <c r="AA349" s="200"/>
      <c r="AB349" s="200"/>
      <c r="AG349" s="200"/>
      <c r="AK349" s="200"/>
      <c r="AL349" s="109" t="s">
        <v>910</v>
      </c>
    </row>
    <row r="350" spans="1:38" s="108" customFormat="1" ht="12" customHeight="1">
      <c r="A350" s="231"/>
      <c r="B350" s="204"/>
      <c r="C350" s="1141" t="s">
        <v>417</v>
      </c>
      <c r="D350" s="1141"/>
      <c r="E350" s="1141"/>
      <c r="F350" s="1141"/>
      <c r="G350" s="1141"/>
      <c r="H350" s="1141"/>
      <c r="I350" s="1141"/>
      <c r="J350" s="1141"/>
      <c r="K350" s="1141"/>
      <c r="L350" s="236"/>
      <c r="M350" s="233"/>
      <c r="N350" s="234"/>
      <c r="Z350" s="193"/>
      <c r="AA350" s="200"/>
      <c r="AB350" s="200"/>
      <c r="AG350" s="200"/>
      <c r="AK350" s="200"/>
      <c r="AL350" s="109" t="s">
        <v>417</v>
      </c>
    </row>
    <row r="351" spans="1:38" s="108" customFormat="1" ht="12" customHeight="1">
      <c r="A351" s="231"/>
      <c r="B351" s="204"/>
      <c r="C351" s="1141" t="s">
        <v>489</v>
      </c>
      <c r="D351" s="1141"/>
      <c r="E351" s="1141"/>
      <c r="F351" s="1141"/>
      <c r="G351" s="1141"/>
      <c r="H351" s="1141"/>
      <c r="I351" s="1141"/>
      <c r="J351" s="1141"/>
      <c r="K351" s="1141"/>
      <c r="L351" s="257">
        <v>898.24</v>
      </c>
      <c r="M351" s="233"/>
      <c r="N351" s="234"/>
      <c r="Z351" s="193"/>
      <c r="AA351" s="200"/>
      <c r="AB351" s="200"/>
      <c r="AG351" s="200"/>
      <c r="AK351" s="200"/>
      <c r="AL351" s="109" t="s">
        <v>489</v>
      </c>
    </row>
    <row r="352" spans="1:38" s="108" customFormat="1" ht="12" customHeight="1">
      <c r="A352" s="231"/>
      <c r="B352" s="204"/>
      <c r="C352" s="1141" t="s">
        <v>490</v>
      </c>
      <c r="D352" s="1141"/>
      <c r="E352" s="1141"/>
      <c r="F352" s="1141"/>
      <c r="G352" s="1141"/>
      <c r="H352" s="1141"/>
      <c r="I352" s="1141"/>
      <c r="J352" s="1141"/>
      <c r="K352" s="1141"/>
      <c r="L352" s="257">
        <v>299.37</v>
      </c>
      <c r="M352" s="233"/>
      <c r="N352" s="234"/>
      <c r="Z352" s="193"/>
      <c r="AA352" s="200"/>
      <c r="AB352" s="200"/>
      <c r="AG352" s="200"/>
      <c r="AK352" s="200"/>
      <c r="AL352" s="109" t="s">
        <v>490</v>
      </c>
    </row>
    <row r="353" spans="1:39" s="108" customFormat="1" ht="12" customHeight="1">
      <c r="A353" s="231"/>
      <c r="B353" s="204"/>
      <c r="C353" s="1141" t="s">
        <v>491</v>
      </c>
      <c r="D353" s="1141"/>
      <c r="E353" s="1141"/>
      <c r="F353" s="1141"/>
      <c r="G353" s="1141"/>
      <c r="H353" s="1141"/>
      <c r="I353" s="1141"/>
      <c r="J353" s="1141"/>
      <c r="K353" s="1141"/>
      <c r="L353" s="257">
        <v>47.05</v>
      </c>
      <c r="M353" s="233"/>
      <c r="N353" s="234"/>
      <c r="Z353" s="193"/>
      <c r="AA353" s="200"/>
      <c r="AB353" s="200"/>
      <c r="AG353" s="200"/>
      <c r="AK353" s="200"/>
      <c r="AL353" s="109" t="s">
        <v>491</v>
      </c>
    </row>
    <row r="354" spans="1:39" s="108" customFormat="1" ht="12" customHeight="1">
      <c r="A354" s="231"/>
      <c r="B354" s="204"/>
      <c r="C354" s="1141" t="s">
        <v>492</v>
      </c>
      <c r="D354" s="1141"/>
      <c r="E354" s="1141"/>
      <c r="F354" s="1141"/>
      <c r="G354" s="1141"/>
      <c r="H354" s="1141"/>
      <c r="I354" s="1141"/>
      <c r="J354" s="1141"/>
      <c r="K354" s="1141"/>
      <c r="L354" s="232">
        <v>1981.02</v>
      </c>
      <c r="M354" s="233"/>
      <c r="N354" s="234"/>
      <c r="Z354" s="193"/>
      <c r="AA354" s="200"/>
      <c r="AB354" s="200"/>
      <c r="AG354" s="200"/>
      <c r="AK354" s="200"/>
      <c r="AL354" s="109" t="s">
        <v>492</v>
      </c>
    </row>
    <row r="355" spans="1:39" s="108" customFormat="1" ht="12" customHeight="1">
      <c r="A355" s="231"/>
      <c r="B355" s="204"/>
      <c r="C355" s="1141" t="s">
        <v>493</v>
      </c>
      <c r="D355" s="1141"/>
      <c r="E355" s="1141"/>
      <c r="F355" s="1141"/>
      <c r="G355" s="1141"/>
      <c r="H355" s="1141"/>
      <c r="I355" s="1141"/>
      <c r="J355" s="1141"/>
      <c r="K355" s="1141"/>
      <c r="L355" s="257">
        <v>911.48</v>
      </c>
      <c r="M355" s="233"/>
      <c r="N355" s="234"/>
      <c r="Z355" s="193"/>
      <c r="AA355" s="200"/>
      <c r="AB355" s="200"/>
      <c r="AG355" s="200"/>
      <c r="AK355" s="200"/>
      <c r="AL355" s="109" t="s">
        <v>493</v>
      </c>
    </row>
    <row r="356" spans="1:39" s="108" customFormat="1" ht="12" customHeight="1">
      <c r="A356" s="231"/>
      <c r="B356" s="204"/>
      <c r="C356" s="1141" t="s">
        <v>494</v>
      </c>
      <c r="D356" s="1141"/>
      <c r="E356" s="1141"/>
      <c r="F356" s="1141"/>
      <c r="G356" s="1141"/>
      <c r="H356" s="1141"/>
      <c r="I356" s="1141"/>
      <c r="J356" s="1141"/>
      <c r="K356" s="1141"/>
      <c r="L356" s="257">
        <v>478.2</v>
      </c>
      <c r="M356" s="233"/>
      <c r="N356" s="234"/>
      <c r="Z356" s="193"/>
      <c r="AA356" s="200"/>
      <c r="AB356" s="200"/>
      <c r="AG356" s="200"/>
      <c r="AK356" s="200"/>
      <c r="AL356" s="109" t="s">
        <v>494</v>
      </c>
    </row>
    <row r="357" spans="1:39" s="108" customFormat="1" ht="12" customHeight="1">
      <c r="A357" s="231"/>
      <c r="B357" s="204"/>
      <c r="C357" s="1141" t="s">
        <v>1100</v>
      </c>
      <c r="D357" s="1141"/>
      <c r="E357" s="1141"/>
      <c r="F357" s="1141"/>
      <c r="G357" s="1141"/>
      <c r="H357" s="1141"/>
      <c r="I357" s="1141"/>
      <c r="J357" s="1141"/>
      <c r="K357" s="1141"/>
      <c r="L357" s="232">
        <v>13969.08</v>
      </c>
      <c r="M357" s="233"/>
      <c r="N357" s="234"/>
      <c r="Z357" s="193"/>
      <c r="AA357" s="200"/>
      <c r="AB357" s="200"/>
      <c r="AG357" s="200"/>
      <c r="AK357" s="200"/>
      <c r="AL357" s="109" t="s">
        <v>1100</v>
      </c>
    </row>
    <row r="358" spans="1:39" s="108" customFormat="1" ht="12" customHeight="1">
      <c r="A358" s="231"/>
      <c r="B358" s="204"/>
      <c r="C358" s="1141" t="s">
        <v>1102</v>
      </c>
      <c r="D358" s="1141"/>
      <c r="E358" s="1141"/>
      <c r="F358" s="1141"/>
      <c r="G358" s="1141"/>
      <c r="H358" s="1141"/>
      <c r="I358" s="1141"/>
      <c r="J358" s="1141"/>
      <c r="K358" s="1141"/>
      <c r="L358" s="232">
        <v>13969.08</v>
      </c>
      <c r="M358" s="233"/>
      <c r="N358" s="234"/>
      <c r="Z358" s="193"/>
      <c r="AA358" s="200"/>
      <c r="AB358" s="200"/>
      <c r="AG358" s="200"/>
      <c r="AK358" s="200"/>
      <c r="AL358" s="109" t="s">
        <v>1102</v>
      </c>
    </row>
    <row r="359" spans="1:39" s="108" customFormat="1" ht="12" customHeight="1">
      <c r="A359" s="231"/>
      <c r="B359" s="204"/>
      <c r="C359" s="1141" t="s">
        <v>431</v>
      </c>
      <c r="D359" s="1141"/>
      <c r="E359" s="1141"/>
      <c r="F359" s="1141"/>
      <c r="G359" s="1141"/>
      <c r="H359" s="1141"/>
      <c r="I359" s="1141"/>
      <c r="J359" s="1141"/>
      <c r="K359" s="1141"/>
      <c r="L359" s="257">
        <v>945.29</v>
      </c>
      <c r="M359" s="233"/>
      <c r="N359" s="234"/>
      <c r="Z359" s="193"/>
      <c r="AA359" s="200"/>
      <c r="AB359" s="200"/>
      <c r="AG359" s="200"/>
      <c r="AK359" s="200"/>
      <c r="AL359" s="109" t="s">
        <v>431</v>
      </c>
    </row>
    <row r="360" spans="1:39" s="108" customFormat="1" ht="12" customHeight="1">
      <c r="A360" s="231"/>
      <c r="B360" s="204"/>
      <c r="C360" s="1141" t="s">
        <v>432</v>
      </c>
      <c r="D360" s="1141"/>
      <c r="E360" s="1141"/>
      <c r="F360" s="1141"/>
      <c r="G360" s="1141"/>
      <c r="H360" s="1141"/>
      <c r="I360" s="1141"/>
      <c r="J360" s="1141"/>
      <c r="K360" s="1141"/>
      <c r="L360" s="257">
        <v>911.48</v>
      </c>
      <c r="M360" s="233"/>
      <c r="N360" s="234"/>
      <c r="Z360" s="193"/>
      <c r="AA360" s="200"/>
      <c r="AB360" s="200"/>
      <c r="AG360" s="200"/>
      <c r="AK360" s="200"/>
      <c r="AL360" s="109" t="s">
        <v>432</v>
      </c>
    </row>
    <row r="361" spans="1:39" s="108" customFormat="1" ht="12" customHeight="1">
      <c r="A361" s="231"/>
      <c r="B361" s="204"/>
      <c r="C361" s="1141" t="s">
        <v>433</v>
      </c>
      <c r="D361" s="1141"/>
      <c r="E361" s="1141"/>
      <c r="F361" s="1141"/>
      <c r="G361" s="1141"/>
      <c r="H361" s="1141"/>
      <c r="I361" s="1141"/>
      <c r="J361" s="1141"/>
      <c r="K361" s="1141"/>
      <c r="L361" s="257">
        <v>478.2</v>
      </c>
      <c r="M361" s="233"/>
      <c r="N361" s="234"/>
      <c r="Z361" s="193"/>
      <c r="AA361" s="200"/>
      <c r="AB361" s="200"/>
      <c r="AG361" s="200"/>
      <c r="AK361" s="200"/>
      <c r="AL361" s="109" t="s">
        <v>433</v>
      </c>
    </row>
    <row r="362" spans="1:39" s="108" customFormat="1" ht="12" customHeight="1">
      <c r="A362" s="231"/>
      <c r="B362" s="226"/>
      <c r="C362" s="1142" t="s">
        <v>3412</v>
      </c>
      <c r="D362" s="1142"/>
      <c r="E362" s="1142"/>
      <c r="F362" s="1142"/>
      <c r="G362" s="1142"/>
      <c r="H362" s="1142"/>
      <c r="I362" s="1142"/>
      <c r="J362" s="1142"/>
      <c r="K362" s="1142"/>
      <c r="L362" s="239">
        <v>31239.05</v>
      </c>
      <c r="M362" s="240"/>
      <c r="N362" s="253"/>
      <c r="Z362" s="193"/>
      <c r="AA362" s="200"/>
      <c r="AB362" s="200"/>
      <c r="AG362" s="200"/>
      <c r="AK362" s="200"/>
      <c r="AM362" s="200" t="s">
        <v>3412</v>
      </c>
    </row>
    <row r="363" spans="1:39" s="108" customFormat="1" ht="12" customHeight="1">
      <c r="A363" s="231"/>
      <c r="B363" s="204"/>
      <c r="C363" s="1141" t="s">
        <v>417</v>
      </c>
      <c r="D363" s="1141"/>
      <c r="E363" s="1141"/>
      <c r="F363" s="1141"/>
      <c r="G363" s="1141"/>
      <c r="H363" s="1141"/>
      <c r="I363" s="1141"/>
      <c r="J363" s="1141"/>
      <c r="K363" s="1141"/>
      <c r="L363" s="236"/>
      <c r="M363" s="233"/>
      <c r="N363" s="234"/>
      <c r="Z363" s="193"/>
      <c r="AA363" s="200"/>
      <c r="AB363" s="200"/>
      <c r="AG363" s="200"/>
      <c r="AK363" s="200"/>
      <c r="AL363" s="109" t="s">
        <v>417</v>
      </c>
      <c r="AM363" s="200"/>
    </row>
    <row r="364" spans="1:39" s="108" customFormat="1" ht="12" customHeight="1">
      <c r="A364" s="231"/>
      <c r="B364" s="204"/>
      <c r="C364" s="1141" t="s">
        <v>1204</v>
      </c>
      <c r="D364" s="1141"/>
      <c r="E364" s="1141"/>
      <c r="F364" s="1141"/>
      <c r="G364" s="1141"/>
      <c r="H364" s="1141"/>
      <c r="I364" s="1141"/>
      <c r="J364" s="1141"/>
      <c r="K364" s="1141"/>
      <c r="L364" s="257">
        <v>864.18</v>
      </c>
      <c r="M364" s="233"/>
      <c r="N364" s="234"/>
      <c r="Z364" s="193"/>
      <c r="AA364" s="200"/>
      <c r="AB364" s="200"/>
      <c r="AG364" s="200"/>
      <c r="AK364" s="200"/>
      <c r="AL364" s="109" t="s">
        <v>1204</v>
      </c>
      <c r="AM364" s="200"/>
    </row>
    <row r="365" spans="1:39" s="108" customFormat="1" ht="24" customHeight="1">
      <c r="A365" s="1089" t="s">
        <v>1310</v>
      </c>
      <c r="B365" s="1090"/>
      <c r="C365" s="1090"/>
      <c r="D365" s="1090"/>
      <c r="E365" s="1090"/>
      <c r="F365" s="1090"/>
      <c r="G365" s="1090"/>
      <c r="H365" s="1090"/>
      <c r="I365" s="1090"/>
      <c r="J365" s="1090"/>
      <c r="K365" s="1090"/>
      <c r="L365" s="1090"/>
      <c r="M365" s="1090"/>
      <c r="N365" s="1095"/>
      <c r="Z365" s="193" t="s">
        <v>1310</v>
      </c>
      <c r="AA365" s="200"/>
      <c r="AB365" s="200"/>
      <c r="AG365" s="200"/>
      <c r="AK365" s="200"/>
      <c r="AM365" s="200"/>
    </row>
    <row r="366" spans="1:39" s="108" customFormat="1" ht="12" customHeight="1">
      <c r="A366" s="1147" t="s">
        <v>411</v>
      </c>
      <c r="B366" s="1148"/>
      <c r="C366" s="1148"/>
      <c r="D366" s="1148"/>
      <c r="E366" s="1148"/>
      <c r="F366" s="1148"/>
      <c r="G366" s="1148"/>
      <c r="H366" s="1148"/>
      <c r="I366" s="1148"/>
      <c r="J366" s="1148"/>
      <c r="K366" s="1148"/>
      <c r="L366" s="1148"/>
      <c r="M366" s="1148"/>
      <c r="N366" s="1149"/>
      <c r="Z366" s="193"/>
      <c r="AA366" s="200" t="s">
        <v>411</v>
      </c>
      <c r="AB366" s="200"/>
      <c r="AG366" s="200"/>
      <c r="AK366" s="200"/>
      <c r="AM366" s="200"/>
    </row>
    <row r="367" spans="1:39" s="108" customFormat="1" ht="45" customHeight="1">
      <c r="A367" s="194" t="s">
        <v>607</v>
      </c>
      <c r="B367" s="195" t="s">
        <v>412</v>
      </c>
      <c r="C367" s="1145" t="s">
        <v>413</v>
      </c>
      <c r="D367" s="1145"/>
      <c r="E367" s="1145"/>
      <c r="F367" s="196" t="s">
        <v>414</v>
      </c>
      <c r="G367" s="196"/>
      <c r="H367" s="196"/>
      <c r="I367" s="223">
        <v>3.3000000000000002E-2</v>
      </c>
      <c r="J367" s="218">
        <v>25.19</v>
      </c>
      <c r="K367" s="196"/>
      <c r="L367" s="218">
        <v>0.83</v>
      </c>
      <c r="M367" s="196"/>
      <c r="N367" s="199"/>
      <c r="Z367" s="193"/>
      <c r="AA367" s="200"/>
      <c r="AB367" s="200" t="s">
        <v>413</v>
      </c>
      <c r="AG367" s="200"/>
      <c r="AK367" s="200"/>
      <c r="AM367" s="200"/>
    </row>
    <row r="368" spans="1:39" s="108" customFormat="1" ht="12" customHeight="1">
      <c r="A368" s="216"/>
      <c r="B368" s="217"/>
      <c r="C368" s="1145" t="s">
        <v>398</v>
      </c>
      <c r="D368" s="1145"/>
      <c r="E368" s="1145"/>
      <c r="F368" s="196"/>
      <c r="G368" s="196"/>
      <c r="H368" s="196"/>
      <c r="I368" s="196"/>
      <c r="J368" s="198"/>
      <c r="K368" s="196"/>
      <c r="L368" s="218">
        <v>0.83</v>
      </c>
      <c r="M368" s="212"/>
      <c r="N368" s="199"/>
      <c r="Z368" s="193"/>
      <c r="AA368" s="200"/>
      <c r="AB368" s="200"/>
      <c r="AG368" s="200" t="s">
        <v>398</v>
      </c>
      <c r="AK368" s="200"/>
      <c r="AM368" s="200"/>
    </row>
    <row r="369" spans="1:39" s="108" customFormat="1" ht="12" customHeight="1">
      <c r="A369" s="1147" t="s">
        <v>743</v>
      </c>
      <c r="B369" s="1148"/>
      <c r="C369" s="1148"/>
      <c r="D369" s="1148"/>
      <c r="E369" s="1148"/>
      <c r="F369" s="1148"/>
      <c r="G369" s="1148"/>
      <c r="H369" s="1148"/>
      <c r="I369" s="1148"/>
      <c r="J369" s="1148"/>
      <c r="K369" s="1148"/>
      <c r="L369" s="1148"/>
      <c r="M369" s="1148"/>
      <c r="N369" s="1149"/>
      <c r="Z369" s="193"/>
      <c r="AA369" s="200" t="s">
        <v>743</v>
      </c>
      <c r="AB369" s="200"/>
      <c r="AG369" s="200"/>
      <c r="AK369" s="200"/>
      <c r="AM369" s="200"/>
    </row>
    <row r="370" spans="1:39" s="108" customFormat="1" ht="33.75" customHeight="1">
      <c r="A370" s="194" t="s">
        <v>615</v>
      </c>
      <c r="B370" s="195" t="s">
        <v>745</v>
      </c>
      <c r="C370" s="1145" t="s">
        <v>746</v>
      </c>
      <c r="D370" s="1145"/>
      <c r="E370" s="1145"/>
      <c r="F370" s="196" t="s">
        <v>414</v>
      </c>
      <c r="G370" s="196"/>
      <c r="H370" s="196"/>
      <c r="I370" s="223">
        <v>0.30099999999999999</v>
      </c>
      <c r="J370" s="218">
        <v>64.680000000000007</v>
      </c>
      <c r="K370" s="196"/>
      <c r="L370" s="218">
        <v>19.47</v>
      </c>
      <c r="M370" s="196"/>
      <c r="N370" s="199"/>
      <c r="Z370" s="193"/>
      <c r="AA370" s="200"/>
      <c r="AB370" s="200" t="s">
        <v>746</v>
      </c>
      <c r="AG370" s="200"/>
      <c r="AK370" s="200"/>
      <c r="AM370" s="200"/>
    </row>
    <row r="371" spans="1:39" s="108" customFormat="1" ht="12" customHeight="1">
      <c r="A371" s="216"/>
      <c r="B371" s="217"/>
      <c r="C371" s="1141" t="s">
        <v>747</v>
      </c>
      <c r="D371" s="1141"/>
      <c r="E371" s="1141"/>
      <c r="F371" s="1141"/>
      <c r="G371" s="1141"/>
      <c r="H371" s="1141"/>
      <c r="I371" s="1141"/>
      <c r="J371" s="1141"/>
      <c r="K371" s="1141"/>
      <c r="L371" s="1141"/>
      <c r="M371" s="1141"/>
      <c r="N371" s="1146"/>
      <c r="Z371" s="193"/>
      <c r="AA371" s="200"/>
      <c r="AB371" s="200"/>
      <c r="AG371" s="200"/>
      <c r="AH371" s="109" t="s">
        <v>747</v>
      </c>
      <c r="AK371" s="200"/>
      <c r="AM371" s="200"/>
    </row>
    <row r="372" spans="1:39" s="108" customFormat="1" ht="12" customHeight="1">
      <c r="A372" s="201"/>
      <c r="B372" s="202"/>
      <c r="C372" s="1141" t="s">
        <v>3413</v>
      </c>
      <c r="D372" s="1141"/>
      <c r="E372" s="1141"/>
      <c r="F372" s="1141"/>
      <c r="G372" s="1141"/>
      <c r="H372" s="1141"/>
      <c r="I372" s="1141"/>
      <c r="J372" s="1141"/>
      <c r="K372" s="1141"/>
      <c r="L372" s="1141"/>
      <c r="M372" s="1141"/>
      <c r="N372" s="1146"/>
      <c r="Z372" s="193"/>
      <c r="AA372" s="200"/>
      <c r="AB372" s="200"/>
      <c r="AG372" s="200"/>
      <c r="AI372" s="109" t="s">
        <v>3413</v>
      </c>
      <c r="AK372" s="200"/>
      <c r="AM372" s="200"/>
    </row>
    <row r="373" spans="1:39" s="108" customFormat="1" ht="12" customHeight="1">
      <c r="A373" s="216"/>
      <c r="B373" s="217"/>
      <c r="C373" s="1145" t="s">
        <v>398</v>
      </c>
      <c r="D373" s="1145"/>
      <c r="E373" s="1145"/>
      <c r="F373" s="196"/>
      <c r="G373" s="196"/>
      <c r="H373" s="196"/>
      <c r="I373" s="196"/>
      <c r="J373" s="198"/>
      <c r="K373" s="196"/>
      <c r="L373" s="218">
        <v>19.47</v>
      </c>
      <c r="M373" s="212"/>
      <c r="N373" s="199"/>
      <c r="Z373" s="193"/>
      <c r="AA373" s="200"/>
      <c r="AB373" s="200"/>
      <c r="AG373" s="200" t="s">
        <v>398</v>
      </c>
      <c r="AK373" s="200"/>
      <c r="AM373" s="200"/>
    </row>
    <row r="374" spans="1:39" s="108" customFormat="1" ht="33.75" customHeight="1">
      <c r="A374" s="194" t="s">
        <v>616</v>
      </c>
      <c r="B374" s="195" t="s">
        <v>750</v>
      </c>
      <c r="C374" s="1145" t="s">
        <v>751</v>
      </c>
      <c r="D374" s="1145"/>
      <c r="E374" s="1145"/>
      <c r="F374" s="196" t="s">
        <v>414</v>
      </c>
      <c r="G374" s="196"/>
      <c r="H374" s="196"/>
      <c r="I374" s="223">
        <v>2.1000000000000001E-2</v>
      </c>
      <c r="J374" s="218">
        <v>76.09</v>
      </c>
      <c r="K374" s="196"/>
      <c r="L374" s="218">
        <v>1.6</v>
      </c>
      <c r="M374" s="196"/>
      <c r="N374" s="199"/>
      <c r="Z374" s="193"/>
      <c r="AA374" s="200"/>
      <c r="AB374" s="200" t="s">
        <v>751</v>
      </c>
      <c r="AG374" s="200"/>
      <c r="AK374" s="200"/>
      <c r="AM374" s="200"/>
    </row>
    <row r="375" spans="1:39" s="108" customFormat="1" ht="12" customHeight="1">
      <c r="A375" s="216"/>
      <c r="B375" s="217"/>
      <c r="C375" s="1141" t="s">
        <v>747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B375" s="200"/>
      <c r="AG375" s="200"/>
      <c r="AH375" s="109" t="s">
        <v>747</v>
      </c>
      <c r="AK375" s="200"/>
      <c r="AM375" s="200"/>
    </row>
    <row r="376" spans="1:39" s="108" customFormat="1" ht="12" customHeight="1">
      <c r="A376" s="216"/>
      <c r="B376" s="217"/>
      <c r="C376" s="1145" t="s">
        <v>398</v>
      </c>
      <c r="D376" s="1145"/>
      <c r="E376" s="1145"/>
      <c r="F376" s="196"/>
      <c r="G376" s="196"/>
      <c r="H376" s="196"/>
      <c r="I376" s="196"/>
      <c r="J376" s="198"/>
      <c r="K376" s="196"/>
      <c r="L376" s="218">
        <v>1.6</v>
      </c>
      <c r="M376" s="212"/>
      <c r="N376" s="199"/>
      <c r="Z376" s="193"/>
      <c r="AA376" s="200"/>
      <c r="AB376" s="200"/>
      <c r="AG376" s="200" t="s">
        <v>398</v>
      </c>
      <c r="AK376" s="200"/>
      <c r="AM376" s="200"/>
    </row>
    <row r="377" spans="1:39" s="108" customFormat="1" ht="12" customHeight="1">
      <c r="A377" s="1147" t="s">
        <v>1221</v>
      </c>
      <c r="B377" s="1148"/>
      <c r="C377" s="1148"/>
      <c r="D377" s="1148"/>
      <c r="E377" s="1148"/>
      <c r="F377" s="1148"/>
      <c r="G377" s="1148"/>
      <c r="H377" s="1148"/>
      <c r="I377" s="1148"/>
      <c r="J377" s="1148"/>
      <c r="K377" s="1148"/>
      <c r="L377" s="1148"/>
      <c r="M377" s="1148"/>
      <c r="N377" s="1149"/>
      <c r="Z377" s="193"/>
      <c r="AA377" s="200" t="s">
        <v>1221</v>
      </c>
      <c r="AB377" s="200"/>
      <c r="AG377" s="200"/>
      <c r="AK377" s="200"/>
      <c r="AM377" s="200"/>
    </row>
    <row r="378" spans="1:39" s="108" customFormat="1" ht="33.75" customHeight="1">
      <c r="A378" s="194" t="s">
        <v>619</v>
      </c>
      <c r="B378" s="195" t="s">
        <v>1223</v>
      </c>
      <c r="C378" s="1145" t="s">
        <v>1224</v>
      </c>
      <c r="D378" s="1145"/>
      <c r="E378" s="1145"/>
      <c r="F378" s="196" t="s">
        <v>414</v>
      </c>
      <c r="G378" s="196"/>
      <c r="H378" s="196"/>
      <c r="I378" s="223">
        <v>8.1000000000000003E-2</v>
      </c>
      <c r="J378" s="218">
        <v>62.85</v>
      </c>
      <c r="K378" s="196"/>
      <c r="L378" s="218">
        <v>5.09</v>
      </c>
      <c r="M378" s="196"/>
      <c r="N378" s="199"/>
      <c r="Z378" s="193"/>
      <c r="AA378" s="200"/>
      <c r="AB378" s="200" t="s">
        <v>1224</v>
      </c>
      <c r="AG378" s="200"/>
      <c r="AK378" s="200"/>
      <c r="AM378" s="200"/>
    </row>
    <row r="379" spans="1:39" s="108" customFormat="1" ht="12" customHeight="1">
      <c r="A379" s="216"/>
      <c r="B379" s="217"/>
      <c r="C379" s="1141" t="s">
        <v>747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B379" s="200"/>
      <c r="AG379" s="200"/>
      <c r="AH379" s="109" t="s">
        <v>747</v>
      </c>
      <c r="AK379" s="200"/>
      <c r="AM379" s="200"/>
    </row>
    <row r="380" spans="1:39" s="108" customFormat="1" ht="12" customHeight="1">
      <c r="A380" s="216"/>
      <c r="B380" s="217"/>
      <c r="C380" s="1145" t="s">
        <v>398</v>
      </c>
      <c r="D380" s="1145"/>
      <c r="E380" s="1145"/>
      <c r="F380" s="196"/>
      <c r="G380" s="196"/>
      <c r="H380" s="196"/>
      <c r="I380" s="196"/>
      <c r="J380" s="198"/>
      <c r="K380" s="196"/>
      <c r="L380" s="218">
        <v>5.09</v>
      </c>
      <c r="M380" s="212"/>
      <c r="N380" s="199"/>
      <c r="Z380" s="193"/>
      <c r="AA380" s="200"/>
      <c r="AB380" s="200"/>
      <c r="AG380" s="200" t="s">
        <v>398</v>
      </c>
      <c r="AK380" s="200"/>
      <c r="AM380" s="200"/>
    </row>
    <row r="381" spans="1:39" s="108" customFormat="1" ht="1.5" customHeight="1">
      <c r="A381" s="224"/>
      <c r="B381" s="217"/>
      <c r="C381" s="217"/>
      <c r="D381" s="217"/>
      <c r="E381" s="217"/>
      <c r="F381" s="225"/>
      <c r="G381" s="225"/>
      <c r="H381" s="225"/>
      <c r="I381" s="225"/>
      <c r="J381" s="226"/>
      <c r="K381" s="225"/>
      <c r="L381" s="226"/>
      <c r="M381" s="207"/>
      <c r="N381" s="226"/>
      <c r="Z381" s="193"/>
      <c r="AA381" s="200"/>
      <c r="AB381" s="200"/>
      <c r="AG381" s="200"/>
      <c r="AK381" s="200"/>
      <c r="AM381" s="200"/>
    </row>
    <row r="382" spans="1:39" s="108" customFormat="1" ht="22.5" customHeight="1">
      <c r="A382" s="227"/>
      <c r="B382" s="198"/>
      <c r="C382" s="1145" t="s">
        <v>1311</v>
      </c>
      <c r="D382" s="1145"/>
      <c r="E382" s="1145"/>
      <c r="F382" s="1145"/>
      <c r="G382" s="1145"/>
      <c r="H382" s="1145"/>
      <c r="I382" s="1145"/>
      <c r="J382" s="1145"/>
      <c r="K382" s="1145"/>
      <c r="L382" s="228"/>
      <c r="M382" s="229"/>
      <c r="N382" s="230"/>
      <c r="Z382" s="193"/>
      <c r="AA382" s="200"/>
      <c r="AB382" s="200"/>
      <c r="AG382" s="200"/>
      <c r="AK382" s="200" t="s">
        <v>1311</v>
      </c>
      <c r="AM382" s="200"/>
    </row>
    <row r="383" spans="1:39" s="108" customFormat="1" ht="12" customHeight="1">
      <c r="A383" s="231"/>
      <c r="B383" s="204"/>
      <c r="C383" s="1141" t="s">
        <v>416</v>
      </c>
      <c r="D383" s="1141"/>
      <c r="E383" s="1141"/>
      <c r="F383" s="1141"/>
      <c r="G383" s="1141"/>
      <c r="H383" s="1141"/>
      <c r="I383" s="1141"/>
      <c r="J383" s="1141"/>
      <c r="K383" s="1141"/>
      <c r="L383" s="257">
        <v>26.99</v>
      </c>
      <c r="M383" s="233"/>
      <c r="N383" s="234"/>
      <c r="Z383" s="193"/>
      <c r="AA383" s="200"/>
      <c r="AB383" s="200"/>
      <c r="AG383" s="200"/>
      <c r="AK383" s="200"/>
      <c r="AL383" s="109" t="s">
        <v>416</v>
      </c>
      <c r="AM383" s="200"/>
    </row>
    <row r="384" spans="1:39" s="108" customFormat="1" ht="12" customHeight="1">
      <c r="A384" s="231"/>
      <c r="B384" s="204"/>
      <c r="C384" s="1141" t="s">
        <v>417</v>
      </c>
      <c r="D384" s="1141"/>
      <c r="E384" s="1141"/>
      <c r="F384" s="1141"/>
      <c r="G384" s="1141"/>
      <c r="H384" s="1141"/>
      <c r="I384" s="1141"/>
      <c r="J384" s="1141"/>
      <c r="K384" s="1141"/>
      <c r="L384" s="236"/>
      <c r="M384" s="233"/>
      <c r="N384" s="234"/>
      <c r="Z384" s="193"/>
      <c r="AA384" s="200"/>
      <c r="AB384" s="200"/>
      <c r="AG384" s="200"/>
      <c r="AK384" s="200"/>
      <c r="AL384" s="109" t="s">
        <v>417</v>
      </c>
      <c r="AM384" s="200"/>
    </row>
    <row r="385" spans="1:41" s="108" customFormat="1" ht="12" customHeight="1">
      <c r="A385" s="231"/>
      <c r="B385" s="204"/>
      <c r="C385" s="1141" t="s">
        <v>418</v>
      </c>
      <c r="D385" s="1141"/>
      <c r="E385" s="1141"/>
      <c r="F385" s="1141"/>
      <c r="G385" s="1141"/>
      <c r="H385" s="1141"/>
      <c r="I385" s="1141"/>
      <c r="J385" s="1141"/>
      <c r="K385" s="1141"/>
      <c r="L385" s="257">
        <v>0.83</v>
      </c>
      <c r="M385" s="233"/>
      <c r="N385" s="234"/>
      <c r="Z385" s="193"/>
      <c r="AA385" s="200"/>
      <c r="AB385" s="200"/>
      <c r="AG385" s="200"/>
      <c r="AK385" s="200"/>
      <c r="AL385" s="109" t="s">
        <v>418</v>
      </c>
      <c r="AM385" s="200"/>
    </row>
    <row r="386" spans="1:41" s="108" customFormat="1" ht="12" customHeight="1">
      <c r="A386" s="231"/>
      <c r="B386" s="204"/>
      <c r="C386" s="1141" t="s">
        <v>420</v>
      </c>
      <c r="D386" s="1141"/>
      <c r="E386" s="1141"/>
      <c r="F386" s="1141"/>
      <c r="G386" s="1141"/>
      <c r="H386" s="1141"/>
      <c r="I386" s="1141"/>
      <c r="J386" s="1141"/>
      <c r="K386" s="1141"/>
      <c r="L386" s="257">
        <v>26.16</v>
      </c>
      <c r="M386" s="233"/>
      <c r="N386" s="234"/>
      <c r="Z386" s="193"/>
      <c r="AA386" s="200"/>
      <c r="AB386" s="200"/>
      <c r="AG386" s="200"/>
      <c r="AK386" s="200"/>
      <c r="AL386" s="109" t="s">
        <v>420</v>
      </c>
      <c r="AM386" s="200"/>
    </row>
    <row r="387" spans="1:41" s="108" customFormat="1" ht="12" customHeight="1">
      <c r="A387" s="231"/>
      <c r="B387" s="204"/>
      <c r="C387" s="1141" t="s">
        <v>421</v>
      </c>
      <c r="D387" s="1141"/>
      <c r="E387" s="1141"/>
      <c r="F387" s="1141"/>
      <c r="G387" s="1141"/>
      <c r="H387" s="1141"/>
      <c r="I387" s="1141"/>
      <c r="J387" s="1141"/>
      <c r="K387" s="1141"/>
      <c r="L387" s="257">
        <v>26.99</v>
      </c>
      <c r="M387" s="233"/>
      <c r="N387" s="234"/>
      <c r="Z387" s="193"/>
      <c r="AA387" s="200"/>
      <c r="AB387" s="200"/>
      <c r="AG387" s="200"/>
      <c r="AK387" s="200"/>
      <c r="AL387" s="109" t="s">
        <v>421</v>
      </c>
      <c r="AM387" s="200"/>
    </row>
    <row r="388" spans="1:41" s="108" customFormat="1" ht="12" customHeight="1">
      <c r="A388" s="231"/>
      <c r="B388" s="204"/>
      <c r="C388" s="1141" t="s">
        <v>423</v>
      </c>
      <c r="D388" s="1141"/>
      <c r="E388" s="1141"/>
      <c r="F388" s="1141"/>
      <c r="G388" s="1141"/>
      <c r="H388" s="1141"/>
      <c r="I388" s="1141"/>
      <c r="J388" s="1141"/>
      <c r="K388" s="1141"/>
      <c r="L388" s="257">
        <v>26.16</v>
      </c>
      <c r="M388" s="233"/>
      <c r="N388" s="234"/>
      <c r="Z388" s="193"/>
      <c r="AA388" s="200"/>
      <c r="AB388" s="200"/>
      <c r="AG388" s="200"/>
      <c r="AK388" s="200"/>
      <c r="AL388" s="109" t="s">
        <v>423</v>
      </c>
      <c r="AM388" s="200"/>
    </row>
    <row r="389" spans="1:41" s="108" customFormat="1" ht="12" customHeight="1">
      <c r="A389" s="231"/>
      <c r="B389" s="204"/>
      <c r="C389" s="1141" t="s">
        <v>424</v>
      </c>
      <c r="D389" s="1141"/>
      <c r="E389" s="1141"/>
      <c r="F389" s="1141"/>
      <c r="G389" s="1141"/>
      <c r="H389" s="1141"/>
      <c r="I389" s="1141"/>
      <c r="J389" s="1141"/>
      <c r="K389" s="1141"/>
      <c r="L389" s="236"/>
      <c r="M389" s="233"/>
      <c r="N389" s="234"/>
      <c r="Z389" s="193"/>
      <c r="AA389" s="200"/>
      <c r="AB389" s="200"/>
      <c r="AG389" s="200"/>
      <c r="AK389" s="200"/>
      <c r="AL389" s="109" t="s">
        <v>424</v>
      </c>
      <c r="AM389" s="200"/>
    </row>
    <row r="390" spans="1:41" s="108" customFormat="1" ht="12" customHeight="1">
      <c r="A390" s="231"/>
      <c r="B390" s="204"/>
      <c r="C390" s="1141" t="s">
        <v>427</v>
      </c>
      <c r="D390" s="1141"/>
      <c r="E390" s="1141"/>
      <c r="F390" s="1141"/>
      <c r="G390" s="1141"/>
      <c r="H390" s="1141"/>
      <c r="I390" s="1141"/>
      <c r="J390" s="1141"/>
      <c r="K390" s="1141"/>
      <c r="L390" s="257">
        <v>26.16</v>
      </c>
      <c r="M390" s="233"/>
      <c r="N390" s="234"/>
      <c r="Z390" s="193"/>
      <c r="AA390" s="200"/>
      <c r="AB390" s="200"/>
      <c r="AG390" s="200"/>
      <c r="AK390" s="200"/>
      <c r="AL390" s="109" t="s">
        <v>427</v>
      </c>
      <c r="AM390" s="200"/>
    </row>
    <row r="391" spans="1:41" s="108" customFormat="1" ht="12" customHeight="1">
      <c r="A391" s="231"/>
      <c r="B391" s="204"/>
      <c r="C391" s="1141" t="s">
        <v>430</v>
      </c>
      <c r="D391" s="1141"/>
      <c r="E391" s="1141"/>
      <c r="F391" s="1141"/>
      <c r="G391" s="1141"/>
      <c r="H391" s="1141"/>
      <c r="I391" s="1141"/>
      <c r="J391" s="1141"/>
      <c r="K391" s="1141"/>
      <c r="L391" s="257">
        <v>0.83</v>
      </c>
      <c r="M391" s="233"/>
      <c r="N391" s="234"/>
      <c r="Z391" s="193"/>
      <c r="AA391" s="200"/>
      <c r="AB391" s="200"/>
      <c r="AG391" s="200"/>
      <c r="AK391" s="200"/>
      <c r="AL391" s="109" t="s">
        <v>430</v>
      </c>
      <c r="AM391" s="200"/>
    </row>
    <row r="392" spans="1:41" s="108" customFormat="1" ht="22.5" customHeight="1">
      <c r="A392" s="231"/>
      <c r="B392" s="226"/>
      <c r="C392" s="1142" t="s">
        <v>1312</v>
      </c>
      <c r="D392" s="1142"/>
      <c r="E392" s="1142"/>
      <c r="F392" s="1142"/>
      <c r="G392" s="1142"/>
      <c r="H392" s="1142"/>
      <c r="I392" s="1142"/>
      <c r="J392" s="1142"/>
      <c r="K392" s="1142"/>
      <c r="L392" s="258">
        <v>26.99</v>
      </c>
      <c r="M392" s="240"/>
      <c r="N392" s="253"/>
      <c r="Z392" s="193"/>
      <c r="AA392" s="200"/>
      <c r="AB392" s="200"/>
      <c r="AG392" s="200"/>
      <c r="AK392" s="200"/>
      <c r="AM392" s="200" t="s">
        <v>1312</v>
      </c>
    </row>
    <row r="393" spans="1:41" s="108" customFormat="1" ht="2.25" customHeight="1"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</row>
    <row r="394" spans="1:41" s="108" customFormat="1" ht="11.25" customHeight="1">
      <c r="A394" s="227"/>
      <c r="B394" s="198"/>
      <c r="C394" s="1145" t="s">
        <v>415</v>
      </c>
      <c r="D394" s="1145"/>
      <c r="E394" s="1145"/>
      <c r="F394" s="1145"/>
      <c r="G394" s="1145"/>
      <c r="H394" s="1145"/>
      <c r="I394" s="1145"/>
      <c r="J394" s="1145"/>
      <c r="K394" s="1145"/>
      <c r="L394" s="228"/>
      <c r="M394" s="229"/>
      <c r="N394" s="230"/>
      <c r="AN394" s="200" t="s">
        <v>415</v>
      </c>
    </row>
    <row r="395" spans="1:41" s="108" customFormat="1" ht="16.5" customHeight="1">
      <c r="A395" s="231"/>
      <c r="B395" s="204"/>
      <c r="C395" s="1141" t="s">
        <v>416</v>
      </c>
      <c r="D395" s="1141"/>
      <c r="E395" s="1141"/>
      <c r="F395" s="1141"/>
      <c r="G395" s="1141"/>
      <c r="H395" s="1141"/>
      <c r="I395" s="1141"/>
      <c r="J395" s="1141"/>
      <c r="K395" s="1141"/>
      <c r="L395" s="232">
        <v>15907.28</v>
      </c>
      <c r="M395" s="233"/>
      <c r="N395" s="234"/>
      <c r="O395" s="235"/>
      <c r="P395" s="235"/>
      <c r="Q395" s="235"/>
      <c r="AN395" s="200"/>
      <c r="AO395" s="109" t="s">
        <v>416</v>
      </c>
    </row>
    <row r="396" spans="1:41" s="108" customFormat="1" ht="16.5" customHeight="1">
      <c r="A396" s="231"/>
      <c r="B396" s="204"/>
      <c r="C396" s="1141" t="s">
        <v>417</v>
      </c>
      <c r="D396" s="1141"/>
      <c r="E396" s="1141"/>
      <c r="F396" s="1141"/>
      <c r="G396" s="1141"/>
      <c r="H396" s="1141"/>
      <c r="I396" s="1141"/>
      <c r="J396" s="1141"/>
      <c r="K396" s="1141"/>
      <c r="L396" s="236"/>
      <c r="M396" s="233"/>
      <c r="N396" s="234"/>
      <c r="O396" s="235"/>
      <c r="P396" s="235"/>
      <c r="Q396" s="235"/>
      <c r="AN396" s="200"/>
      <c r="AO396" s="109" t="s">
        <v>417</v>
      </c>
    </row>
    <row r="397" spans="1:41" s="108" customFormat="1" ht="16.5" customHeight="1">
      <c r="A397" s="231"/>
      <c r="B397" s="204"/>
      <c r="C397" s="1141" t="s">
        <v>488</v>
      </c>
      <c r="D397" s="1141"/>
      <c r="E397" s="1141"/>
      <c r="F397" s="1141"/>
      <c r="G397" s="1141"/>
      <c r="H397" s="1141"/>
      <c r="I397" s="1141"/>
      <c r="J397" s="1141"/>
      <c r="K397" s="1141"/>
      <c r="L397" s="257">
        <v>898.24</v>
      </c>
      <c r="M397" s="233"/>
      <c r="N397" s="234"/>
      <c r="O397" s="235"/>
      <c r="P397" s="235"/>
      <c r="Q397" s="235"/>
      <c r="AN397" s="200"/>
      <c r="AO397" s="109" t="s">
        <v>488</v>
      </c>
    </row>
    <row r="398" spans="1:41" s="108" customFormat="1" ht="16.5" customHeight="1">
      <c r="A398" s="231"/>
      <c r="B398" s="204"/>
      <c r="C398" s="1141" t="s">
        <v>418</v>
      </c>
      <c r="D398" s="1141"/>
      <c r="E398" s="1141"/>
      <c r="F398" s="1141"/>
      <c r="G398" s="1141"/>
      <c r="H398" s="1141"/>
      <c r="I398" s="1141"/>
      <c r="J398" s="1141"/>
      <c r="K398" s="1141"/>
      <c r="L398" s="257">
        <v>300.2</v>
      </c>
      <c r="M398" s="233"/>
      <c r="N398" s="234"/>
      <c r="O398" s="235"/>
      <c r="P398" s="235"/>
      <c r="Q398" s="235"/>
      <c r="AN398" s="200"/>
      <c r="AO398" s="109" t="s">
        <v>418</v>
      </c>
    </row>
    <row r="399" spans="1:41" s="108" customFormat="1" ht="16.5" customHeight="1">
      <c r="A399" s="231"/>
      <c r="B399" s="204"/>
      <c r="C399" s="1141" t="s">
        <v>419</v>
      </c>
      <c r="D399" s="1141"/>
      <c r="E399" s="1141"/>
      <c r="F399" s="1141"/>
      <c r="G399" s="1141"/>
      <c r="H399" s="1141"/>
      <c r="I399" s="1141"/>
      <c r="J399" s="1141"/>
      <c r="K399" s="1141"/>
      <c r="L399" s="257">
        <v>47.05</v>
      </c>
      <c r="M399" s="233"/>
      <c r="N399" s="234"/>
      <c r="O399" s="235"/>
      <c r="P399" s="235"/>
      <c r="Q399" s="235"/>
      <c r="AN399" s="200"/>
      <c r="AO399" s="109" t="s">
        <v>419</v>
      </c>
    </row>
    <row r="400" spans="1:41" s="108" customFormat="1" ht="16.5" customHeight="1">
      <c r="A400" s="231"/>
      <c r="B400" s="204"/>
      <c r="C400" s="1141" t="s">
        <v>420</v>
      </c>
      <c r="D400" s="1141"/>
      <c r="E400" s="1141"/>
      <c r="F400" s="1141"/>
      <c r="G400" s="1141"/>
      <c r="H400" s="1141"/>
      <c r="I400" s="1141"/>
      <c r="J400" s="1141"/>
      <c r="K400" s="1141"/>
      <c r="L400" s="232">
        <v>14708.84</v>
      </c>
      <c r="M400" s="233"/>
      <c r="N400" s="234"/>
      <c r="O400" s="235"/>
      <c r="P400" s="235"/>
      <c r="Q400" s="235"/>
      <c r="AN400" s="200"/>
      <c r="AO400" s="109" t="s">
        <v>420</v>
      </c>
    </row>
    <row r="401" spans="1:41" s="108" customFormat="1" ht="16.5" customHeight="1">
      <c r="A401" s="231"/>
      <c r="B401" s="204"/>
      <c r="C401" s="1141" t="s">
        <v>421</v>
      </c>
      <c r="D401" s="1141"/>
      <c r="E401" s="1141"/>
      <c r="F401" s="1141"/>
      <c r="G401" s="1141"/>
      <c r="H401" s="1141"/>
      <c r="I401" s="1141"/>
      <c r="J401" s="1141"/>
      <c r="K401" s="1141"/>
      <c r="L401" s="232">
        <v>12728.65</v>
      </c>
      <c r="M401" s="233"/>
      <c r="N401" s="237">
        <v>119395</v>
      </c>
      <c r="O401" s="235"/>
      <c r="P401" s="235"/>
      <c r="Q401" s="235"/>
      <c r="AN401" s="200"/>
      <c r="AO401" s="109" t="s">
        <v>421</v>
      </c>
    </row>
    <row r="402" spans="1:41" s="108" customFormat="1" ht="45">
      <c r="A402" s="231"/>
      <c r="B402" s="204" t="s">
        <v>422</v>
      </c>
      <c r="C402" s="1141" t="s">
        <v>423</v>
      </c>
      <c r="D402" s="1141"/>
      <c r="E402" s="1141"/>
      <c r="F402" s="1141"/>
      <c r="G402" s="1141"/>
      <c r="H402" s="1141"/>
      <c r="I402" s="1141"/>
      <c r="J402" s="1141"/>
      <c r="K402" s="1141"/>
      <c r="L402" s="232">
        <v>12727.82</v>
      </c>
      <c r="M402" s="238">
        <v>9.3800000000000008</v>
      </c>
      <c r="N402" s="237">
        <v>119387</v>
      </c>
      <c r="O402" s="235"/>
      <c r="P402" s="235"/>
      <c r="Q402" s="235"/>
      <c r="AN402" s="200"/>
      <c r="AO402" s="109" t="s">
        <v>423</v>
      </c>
    </row>
    <row r="403" spans="1:41" s="108" customFormat="1" ht="16.5" customHeight="1">
      <c r="A403" s="231"/>
      <c r="B403" s="204"/>
      <c r="C403" s="1141" t="s">
        <v>424</v>
      </c>
      <c r="D403" s="1141"/>
      <c r="E403" s="1141"/>
      <c r="F403" s="1141"/>
      <c r="G403" s="1141"/>
      <c r="H403" s="1141"/>
      <c r="I403" s="1141"/>
      <c r="J403" s="1141"/>
      <c r="K403" s="1141"/>
      <c r="L403" s="236"/>
      <c r="M403" s="233"/>
      <c r="N403" s="234"/>
      <c r="O403" s="235"/>
      <c r="P403" s="235"/>
      <c r="Q403" s="235"/>
      <c r="AN403" s="200"/>
      <c r="AO403" s="109" t="s">
        <v>424</v>
      </c>
    </row>
    <row r="404" spans="1:41" s="108" customFormat="1" ht="16.5" customHeight="1">
      <c r="A404" s="231"/>
      <c r="B404" s="204"/>
      <c r="C404" s="1141" t="s">
        <v>427</v>
      </c>
      <c r="D404" s="1141"/>
      <c r="E404" s="1141"/>
      <c r="F404" s="1141"/>
      <c r="G404" s="1141"/>
      <c r="H404" s="1141"/>
      <c r="I404" s="1141"/>
      <c r="J404" s="1141"/>
      <c r="K404" s="1141"/>
      <c r="L404" s="232">
        <v>12727.82</v>
      </c>
      <c r="M404" s="233"/>
      <c r="N404" s="234"/>
      <c r="O404" s="235"/>
      <c r="P404" s="235"/>
      <c r="Q404" s="235"/>
      <c r="AN404" s="200"/>
      <c r="AO404" s="109" t="s">
        <v>427</v>
      </c>
    </row>
    <row r="405" spans="1:41" s="108" customFormat="1" ht="45" customHeight="1">
      <c r="A405" s="231"/>
      <c r="B405" s="204" t="s">
        <v>422</v>
      </c>
      <c r="C405" s="1141" t="s">
        <v>430</v>
      </c>
      <c r="D405" s="1141"/>
      <c r="E405" s="1141"/>
      <c r="F405" s="1141"/>
      <c r="G405" s="1141"/>
      <c r="H405" s="1141"/>
      <c r="I405" s="1141"/>
      <c r="J405" s="1141"/>
      <c r="K405" s="1141"/>
      <c r="L405" s="257">
        <v>0.83</v>
      </c>
      <c r="M405" s="238">
        <v>9.3800000000000008</v>
      </c>
      <c r="N405" s="263">
        <v>8</v>
      </c>
      <c r="O405" s="235"/>
      <c r="P405" s="235"/>
      <c r="Q405" s="235"/>
      <c r="AN405" s="200"/>
      <c r="AO405" s="109" t="s">
        <v>430</v>
      </c>
    </row>
    <row r="406" spans="1:41" s="108" customFormat="1" ht="45">
      <c r="A406" s="231"/>
      <c r="B406" s="204" t="s">
        <v>422</v>
      </c>
      <c r="C406" s="1141" t="s">
        <v>910</v>
      </c>
      <c r="D406" s="1141"/>
      <c r="E406" s="1141"/>
      <c r="F406" s="1141"/>
      <c r="G406" s="1141"/>
      <c r="H406" s="1141"/>
      <c r="I406" s="1141"/>
      <c r="J406" s="1141"/>
      <c r="K406" s="1141"/>
      <c r="L406" s="232">
        <v>4568.3100000000004</v>
      </c>
      <c r="M406" s="238">
        <v>9.3800000000000008</v>
      </c>
      <c r="N406" s="237">
        <v>42851</v>
      </c>
      <c r="O406" s="235"/>
      <c r="P406" s="235"/>
      <c r="Q406" s="235"/>
      <c r="AN406" s="200"/>
      <c r="AO406" s="109" t="s">
        <v>910</v>
      </c>
    </row>
    <row r="407" spans="1:41" s="108" customFormat="1" ht="16.5" customHeight="1">
      <c r="A407" s="231"/>
      <c r="B407" s="204"/>
      <c r="C407" s="1141" t="s">
        <v>417</v>
      </c>
      <c r="D407" s="1141"/>
      <c r="E407" s="1141"/>
      <c r="F407" s="1141"/>
      <c r="G407" s="1141"/>
      <c r="H407" s="1141"/>
      <c r="I407" s="1141"/>
      <c r="J407" s="1141"/>
      <c r="K407" s="1141"/>
      <c r="L407" s="236"/>
      <c r="M407" s="233"/>
      <c r="N407" s="234"/>
      <c r="O407" s="235"/>
      <c r="P407" s="235"/>
      <c r="Q407" s="235"/>
      <c r="AN407" s="200"/>
      <c r="AO407" s="109" t="s">
        <v>417</v>
      </c>
    </row>
    <row r="408" spans="1:41" s="108" customFormat="1" ht="16.5" customHeight="1">
      <c r="A408" s="231"/>
      <c r="B408" s="204"/>
      <c r="C408" s="1141" t="s">
        <v>489</v>
      </c>
      <c r="D408" s="1141"/>
      <c r="E408" s="1141"/>
      <c r="F408" s="1141"/>
      <c r="G408" s="1141"/>
      <c r="H408" s="1141"/>
      <c r="I408" s="1141"/>
      <c r="J408" s="1141"/>
      <c r="K408" s="1141"/>
      <c r="L408" s="257">
        <v>898.24</v>
      </c>
      <c r="M408" s="233"/>
      <c r="N408" s="234"/>
      <c r="O408" s="235"/>
      <c r="P408" s="235"/>
      <c r="Q408" s="235"/>
      <c r="AN408" s="200"/>
      <c r="AO408" s="109" t="s">
        <v>489</v>
      </c>
    </row>
    <row r="409" spans="1:41" s="108" customFormat="1" ht="16.5" customHeight="1">
      <c r="A409" s="231"/>
      <c r="B409" s="204"/>
      <c r="C409" s="1141" t="s">
        <v>490</v>
      </c>
      <c r="D409" s="1141"/>
      <c r="E409" s="1141"/>
      <c r="F409" s="1141"/>
      <c r="G409" s="1141"/>
      <c r="H409" s="1141"/>
      <c r="I409" s="1141"/>
      <c r="J409" s="1141"/>
      <c r="K409" s="1141"/>
      <c r="L409" s="257">
        <v>299.37</v>
      </c>
      <c r="M409" s="233"/>
      <c r="N409" s="234"/>
      <c r="O409" s="235"/>
      <c r="P409" s="235"/>
      <c r="Q409" s="235"/>
      <c r="AN409" s="200"/>
      <c r="AO409" s="109" t="s">
        <v>490</v>
      </c>
    </row>
    <row r="410" spans="1:41" s="108" customFormat="1" ht="16.5" customHeight="1">
      <c r="A410" s="231"/>
      <c r="B410" s="204"/>
      <c r="C410" s="1141" t="s">
        <v>491</v>
      </c>
      <c r="D410" s="1141"/>
      <c r="E410" s="1141"/>
      <c r="F410" s="1141"/>
      <c r="G410" s="1141"/>
      <c r="H410" s="1141"/>
      <c r="I410" s="1141"/>
      <c r="J410" s="1141"/>
      <c r="K410" s="1141"/>
      <c r="L410" s="257">
        <v>47.05</v>
      </c>
      <c r="M410" s="233"/>
      <c r="N410" s="234"/>
      <c r="O410" s="235"/>
      <c r="P410" s="235"/>
      <c r="Q410" s="235"/>
      <c r="AN410" s="200"/>
      <c r="AO410" s="109" t="s">
        <v>491</v>
      </c>
    </row>
    <row r="411" spans="1:41" s="108" customFormat="1" ht="16.5" customHeight="1">
      <c r="A411" s="231"/>
      <c r="B411" s="204"/>
      <c r="C411" s="1141" t="s">
        <v>492</v>
      </c>
      <c r="D411" s="1141"/>
      <c r="E411" s="1141"/>
      <c r="F411" s="1141"/>
      <c r="G411" s="1141"/>
      <c r="H411" s="1141"/>
      <c r="I411" s="1141"/>
      <c r="J411" s="1141"/>
      <c r="K411" s="1141"/>
      <c r="L411" s="232">
        <v>1981.02</v>
      </c>
      <c r="M411" s="233"/>
      <c r="N411" s="234"/>
      <c r="O411" s="235"/>
      <c r="P411" s="235"/>
      <c r="Q411" s="235"/>
      <c r="AN411" s="200"/>
      <c r="AO411" s="109" t="s">
        <v>492</v>
      </c>
    </row>
    <row r="412" spans="1:41" s="108" customFormat="1" ht="16.5" customHeight="1">
      <c r="A412" s="231"/>
      <c r="B412" s="204"/>
      <c r="C412" s="1141" t="s">
        <v>493</v>
      </c>
      <c r="D412" s="1141"/>
      <c r="E412" s="1141"/>
      <c r="F412" s="1141"/>
      <c r="G412" s="1141"/>
      <c r="H412" s="1141"/>
      <c r="I412" s="1141"/>
      <c r="J412" s="1141"/>
      <c r="K412" s="1141"/>
      <c r="L412" s="257">
        <v>911.48</v>
      </c>
      <c r="M412" s="233"/>
      <c r="N412" s="234"/>
      <c r="O412" s="235"/>
      <c r="P412" s="235"/>
      <c r="Q412" s="235"/>
      <c r="AN412" s="200"/>
      <c r="AO412" s="109" t="s">
        <v>493</v>
      </c>
    </row>
    <row r="413" spans="1:41" s="108" customFormat="1" ht="16.5" customHeight="1">
      <c r="A413" s="231"/>
      <c r="B413" s="204"/>
      <c r="C413" s="1141" t="s">
        <v>494</v>
      </c>
      <c r="D413" s="1141"/>
      <c r="E413" s="1141"/>
      <c r="F413" s="1141"/>
      <c r="G413" s="1141"/>
      <c r="H413" s="1141"/>
      <c r="I413" s="1141"/>
      <c r="J413" s="1141"/>
      <c r="K413" s="1141"/>
      <c r="L413" s="257">
        <v>478.2</v>
      </c>
      <c r="M413" s="233"/>
      <c r="N413" s="234"/>
      <c r="O413" s="235"/>
      <c r="P413" s="235"/>
      <c r="Q413" s="235"/>
      <c r="AN413" s="200"/>
      <c r="AO413" s="109" t="s">
        <v>494</v>
      </c>
    </row>
    <row r="414" spans="1:41" s="108" customFormat="1" ht="16.5" customHeight="1">
      <c r="A414" s="231"/>
      <c r="B414" s="204"/>
      <c r="C414" s="1141" t="s">
        <v>1100</v>
      </c>
      <c r="D414" s="1141"/>
      <c r="E414" s="1141"/>
      <c r="F414" s="1141"/>
      <c r="G414" s="1141"/>
      <c r="H414" s="1141"/>
      <c r="I414" s="1141"/>
      <c r="J414" s="1141"/>
      <c r="K414" s="1141"/>
      <c r="L414" s="232">
        <v>13969.08</v>
      </c>
      <c r="M414" s="233"/>
      <c r="N414" s="237">
        <v>69287</v>
      </c>
      <c r="O414" s="235"/>
      <c r="P414" s="235"/>
      <c r="Q414" s="235"/>
      <c r="AN414" s="200"/>
      <c r="AO414" s="109" t="s">
        <v>1100</v>
      </c>
    </row>
    <row r="415" spans="1:41" s="108" customFormat="1" ht="78.75">
      <c r="A415" s="231"/>
      <c r="B415" s="204" t="s">
        <v>1230</v>
      </c>
      <c r="C415" s="1141" t="s">
        <v>1102</v>
      </c>
      <c r="D415" s="1141"/>
      <c r="E415" s="1141"/>
      <c r="F415" s="1141"/>
      <c r="G415" s="1141"/>
      <c r="H415" s="1141"/>
      <c r="I415" s="1141"/>
      <c r="J415" s="1141"/>
      <c r="K415" s="1141"/>
      <c r="L415" s="232">
        <v>13969.08</v>
      </c>
      <c r="M415" s="238">
        <v>4.96</v>
      </c>
      <c r="N415" s="237">
        <v>69287</v>
      </c>
      <c r="O415" s="235"/>
      <c r="P415" s="235"/>
      <c r="Q415" s="235"/>
      <c r="AN415" s="200"/>
      <c r="AO415" s="109" t="s">
        <v>1102</v>
      </c>
    </row>
    <row r="416" spans="1:41" s="108" customFormat="1" ht="16.5" customHeight="1">
      <c r="A416" s="231"/>
      <c r="B416" s="204"/>
      <c r="C416" s="1141" t="s">
        <v>431</v>
      </c>
      <c r="D416" s="1141"/>
      <c r="E416" s="1141"/>
      <c r="F416" s="1141"/>
      <c r="G416" s="1141"/>
      <c r="H416" s="1141"/>
      <c r="I416" s="1141"/>
      <c r="J416" s="1141"/>
      <c r="K416" s="1141"/>
      <c r="L416" s="257">
        <v>945.29</v>
      </c>
      <c r="M416" s="233"/>
      <c r="N416" s="234"/>
      <c r="O416" s="235"/>
      <c r="P416" s="235"/>
      <c r="Q416" s="235"/>
      <c r="AN416" s="200"/>
      <c r="AO416" s="109" t="s">
        <v>431</v>
      </c>
    </row>
    <row r="417" spans="1:43" ht="16.5" customHeight="1">
      <c r="A417" s="231"/>
      <c r="B417" s="204"/>
      <c r="C417" s="1141" t="s">
        <v>432</v>
      </c>
      <c r="D417" s="1141"/>
      <c r="E417" s="1141"/>
      <c r="F417" s="1141"/>
      <c r="G417" s="1141"/>
      <c r="H417" s="1141"/>
      <c r="I417" s="1141"/>
      <c r="J417" s="1141"/>
      <c r="K417" s="1141"/>
      <c r="L417" s="257">
        <v>911.48</v>
      </c>
      <c r="M417" s="233"/>
      <c r="N417" s="234"/>
      <c r="O417" s="235"/>
      <c r="P417" s="235"/>
      <c r="Q417" s="235"/>
      <c r="R417" s="108"/>
      <c r="S417" s="108"/>
      <c r="T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200"/>
      <c r="AO417" s="109" t="s">
        <v>432</v>
      </c>
      <c r="AP417" s="108"/>
      <c r="AQ417" s="108"/>
    </row>
    <row r="418" spans="1:43" ht="16.5" customHeight="1">
      <c r="A418" s="231"/>
      <c r="B418" s="204"/>
      <c r="C418" s="1141" t="s">
        <v>433</v>
      </c>
      <c r="D418" s="1141"/>
      <c r="E418" s="1141"/>
      <c r="F418" s="1141"/>
      <c r="G418" s="1141"/>
      <c r="H418" s="1141"/>
      <c r="I418" s="1141"/>
      <c r="J418" s="1141"/>
      <c r="K418" s="1141"/>
      <c r="L418" s="257">
        <v>478.2</v>
      </c>
      <c r="M418" s="233"/>
      <c r="N418" s="234"/>
      <c r="O418" s="235"/>
      <c r="P418" s="235"/>
      <c r="Q418" s="235"/>
      <c r="R418" s="108"/>
      <c r="S418" s="108"/>
      <c r="T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200"/>
      <c r="AO418" s="109" t="s">
        <v>433</v>
      </c>
      <c r="AP418" s="108"/>
      <c r="AQ418" s="108"/>
    </row>
    <row r="419" spans="1:43" ht="16.5" customHeight="1">
      <c r="A419" s="231"/>
      <c r="B419" s="226"/>
      <c r="C419" s="1142" t="s">
        <v>434</v>
      </c>
      <c r="D419" s="1142"/>
      <c r="E419" s="1142"/>
      <c r="F419" s="1142"/>
      <c r="G419" s="1142"/>
      <c r="H419" s="1142"/>
      <c r="I419" s="1142"/>
      <c r="J419" s="1142"/>
      <c r="K419" s="1142"/>
      <c r="L419" s="239">
        <v>31266.04</v>
      </c>
      <c r="M419" s="240"/>
      <c r="N419" s="241">
        <v>231533</v>
      </c>
      <c r="O419" s="235"/>
      <c r="P419" s="235"/>
      <c r="Q419" s="235"/>
      <c r="R419" s="108"/>
      <c r="S419" s="108"/>
      <c r="T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200"/>
      <c r="AO419" s="108"/>
      <c r="AP419" s="200" t="s">
        <v>434</v>
      </c>
      <c r="AQ419" s="108"/>
    </row>
    <row r="420" spans="1:43" ht="16.5" customHeight="1">
      <c r="A420" s="231"/>
      <c r="B420" s="204"/>
      <c r="C420" s="1141" t="s">
        <v>417</v>
      </c>
      <c r="D420" s="1141"/>
      <c r="E420" s="1141"/>
      <c r="F420" s="1141"/>
      <c r="G420" s="1141"/>
      <c r="H420" s="1141"/>
      <c r="I420" s="1141"/>
      <c r="J420" s="1141"/>
      <c r="K420" s="1141"/>
      <c r="L420" s="236"/>
      <c r="M420" s="233"/>
      <c r="N420" s="234"/>
      <c r="O420" s="235"/>
      <c r="P420" s="235"/>
      <c r="Q420" s="235"/>
      <c r="R420" s="108"/>
      <c r="S420" s="108"/>
      <c r="T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200"/>
      <c r="AO420" s="109" t="s">
        <v>417</v>
      </c>
      <c r="AP420" s="200"/>
      <c r="AQ420" s="108"/>
    </row>
    <row r="421" spans="1:43" ht="16.5" customHeight="1">
      <c r="A421" s="231"/>
      <c r="B421" s="204"/>
      <c r="C421" s="1141" t="s">
        <v>1204</v>
      </c>
      <c r="D421" s="1141"/>
      <c r="E421" s="1141"/>
      <c r="F421" s="1141"/>
      <c r="G421" s="1141"/>
      <c r="H421" s="1141"/>
      <c r="I421" s="1141"/>
      <c r="J421" s="1141"/>
      <c r="K421" s="1141"/>
      <c r="L421" s="236"/>
      <c r="M421" s="233"/>
      <c r="N421" s="237">
        <v>8106</v>
      </c>
      <c r="O421" s="235"/>
      <c r="P421" s="235"/>
      <c r="Q421" s="235"/>
      <c r="R421" s="108"/>
      <c r="S421" s="108"/>
      <c r="T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200"/>
      <c r="AO421" s="109" t="s">
        <v>1204</v>
      </c>
      <c r="AP421" s="200"/>
      <c r="AQ421" s="108"/>
    </row>
    <row r="422" spans="1:43" ht="1.5" customHeight="1">
      <c r="B422" s="226"/>
      <c r="C422" s="217"/>
      <c r="D422" s="217"/>
      <c r="E422" s="217"/>
      <c r="F422" s="217"/>
      <c r="G422" s="217"/>
      <c r="H422" s="217"/>
      <c r="I422" s="217"/>
      <c r="J422" s="217"/>
      <c r="K422" s="217"/>
      <c r="L422" s="239"/>
      <c r="M422" s="242"/>
      <c r="N422" s="243"/>
      <c r="R422" s="108"/>
      <c r="S422" s="108"/>
      <c r="T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</row>
    <row r="423" spans="1:43" ht="53.25" customHeight="1">
      <c r="A423" s="244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R423" s="108"/>
      <c r="S423" s="108"/>
      <c r="T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</row>
    <row r="424" spans="1:43" ht="12.75" customHeight="1">
      <c r="A424" s="177"/>
      <c r="B424" s="236" t="s">
        <v>329</v>
      </c>
      <c r="C424" s="1143" t="s">
        <v>435</v>
      </c>
      <c r="D424" s="1143"/>
      <c r="E424" s="1143"/>
      <c r="F424" s="1143"/>
      <c r="G424" s="1143"/>
      <c r="H424" s="1143"/>
      <c r="I424" s="1143"/>
      <c r="J424" s="1143"/>
      <c r="K424" s="1143"/>
      <c r="L424" s="1143"/>
      <c r="R424" s="108"/>
      <c r="S424" s="108"/>
      <c r="T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</row>
    <row r="425" spans="1:43" ht="13.5" customHeight="1">
      <c r="A425" s="177"/>
      <c r="B425" s="169"/>
      <c r="C425" s="1144" t="s">
        <v>157</v>
      </c>
      <c r="D425" s="1144"/>
      <c r="E425" s="1144"/>
      <c r="F425" s="1144"/>
      <c r="G425" s="1144"/>
      <c r="H425" s="1144"/>
      <c r="I425" s="1144"/>
      <c r="J425" s="1144"/>
      <c r="K425" s="1144"/>
      <c r="L425" s="1144"/>
      <c r="R425" s="108"/>
      <c r="S425" s="108"/>
      <c r="T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</row>
    <row r="426" spans="1:43" ht="13.5" customHeight="1">
      <c r="A426" s="177"/>
      <c r="B426" s="236" t="s">
        <v>331</v>
      </c>
      <c r="C426" s="1143" t="s">
        <v>436</v>
      </c>
      <c r="D426" s="1143"/>
      <c r="E426" s="1143"/>
      <c r="F426" s="1143"/>
      <c r="G426" s="1143"/>
      <c r="H426" s="1143"/>
      <c r="I426" s="1143"/>
      <c r="J426" s="1143"/>
      <c r="K426" s="1143"/>
      <c r="L426" s="1143"/>
      <c r="R426" s="108"/>
      <c r="S426" s="108"/>
      <c r="T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</row>
    <row r="427" spans="1:43" ht="13.5" customHeight="1">
      <c r="A427" s="177"/>
      <c r="C427" s="1144" t="s">
        <v>157</v>
      </c>
      <c r="D427" s="1144"/>
      <c r="E427" s="1144"/>
      <c r="F427" s="1144"/>
      <c r="G427" s="1144"/>
      <c r="H427" s="1144"/>
      <c r="I427" s="1144"/>
      <c r="J427" s="1144"/>
      <c r="K427" s="1144"/>
      <c r="L427" s="1144"/>
      <c r="R427" s="108"/>
      <c r="S427" s="108"/>
      <c r="T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</row>
    <row r="429" spans="1:43" ht="11.25">
      <c r="A429" s="1140"/>
      <c r="B429" s="1140"/>
      <c r="C429" s="1140"/>
      <c r="D429" s="1140"/>
      <c r="E429" s="1140"/>
      <c r="F429" s="1140"/>
      <c r="G429" s="1140"/>
      <c r="H429" s="1140"/>
      <c r="I429" s="1140"/>
      <c r="J429" s="1140"/>
      <c r="K429" s="1140"/>
      <c r="L429" s="1140"/>
      <c r="M429" s="1140"/>
      <c r="N429" s="1140"/>
      <c r="R429" s="108"/>
      <c r="S429" s="108"/>
      <c r="T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9" t="s">
        <v>149</v>
      </c>
    </row>
    <row r="430" spans="1:43" ht="11.25">
      <c r="B430" s="246"/>
      <c r="D430" s="246"/>
      <c r="F430" s="246"/>
      <c r="R430" s="108"/>
      <c r="S430" s="108"/>
      <c r="T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</row>
    <row r="434" s="108" customFormat="1" ht="11.25"/>
    <row r="451" s="108" customFormat="1" ht="11.25"/>
    <row r="454" s="108" customFormat="1" ht="11.25"/>
    <row r="507" s="108" customFormat="1" ht="11.25"/>
    <row r="508" s="108" customFormat="1" ht="11.25"/>
    <row r="511" s="108" customFormat="1" ht="11.25"/>
    <row r="528" s="108" customFormat="1" ht="11.25"/>
    <row r="529" s="108" customFormat="1" ht="11.25"/>
    <row r="541" s="108" customFormat="1" ht="11.25"/>
    <row r="555" s="108" customFormat="1" ht="11.25"/>
  </sheetData>
  <mergeCells count="412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A35:N35"/>
    <mergeCell ref="C36:E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C42:E42"/>
    <mergeCell ref="C43:E43"/>
    <mergeCell ref="C56:E56"/>
    <mergeCell ref="C57:E57"/>
    <mergeCell ref="C58:E58"/>
    <mergeCell ref="C59:E59"/>
    <mergeCell ref="C60:E60"/>
    <mergeCell ref="C61:E61"/>
    <mergeCell ref="C50:N50"/>
    <mergeCell ref="C51:E51"/>
    <mergeCell ref="A52:N52"/>
    <mergeCell ref="C53:E53"/>
    <mergeCell ref="C54:N54"/>
    <mergeCell ref="C55:E55"/>
    <mergeCell ref="C68:E68"/>
    <mergeCell ref="C69:E69"/>
    <mergeCell ref="C70:N70"/>
    <mergeCell ref="C71:N71"/>
    <mergeCell ref="C72:E72"/>
    <mergeCell ref="C73:E73"/>
    <mergeCell ref="C62:E62"/>
    <mergeCell ref="C63:E63"/>
    <mergeCell ref="C64:E64"/>
    <mergeCell ref="C65:E65"/>
    <mergeCell ref="C66:E66"/>
    <mergeCell ref="C67:N67"/>
    <mergeCell ref="C80:E80"/>
    <mergeCell ref="C81:E81"/>
    <mergeCell ref="C82:E82"/>
    <mergeCell ref="C83:E83"/>
    <mergeCell ref="C84:N84"/>
    <mergeCell ref="C85:N85"/>
    <mergeCell ref="C74:E74"/>
    <mergeCell ref="C75:E75"/>
    <mergeCell ref="C76:E76"/>
    <mergeCell ref="C77:E77"/>
    <mergeCell ref="C78:E78"/>
    <mergeCell ref="C79:E79"/>
    <mergeCell ref="C92:E92"/>
    <mergeCell ref="C93:E93"/>
    <mergeCell ref="C94:E94"/>
    <mergeCell ref="C95:E95"/>
    <mergeCell ref="C96:E96"/>
    <mergeCell ref="C97:E97"/>
    <mergeCell ref="C86:E86"/>
    <mergeCell ref="C87:E87"/>
    <mergeCell ref="C88:N88"/>
    <mergeCell ref="C89:N89"/>
    <mergeCell ref="C90:E90"/>
    <mergeCell ref="C91:E91"/>
    <mergeCell ref="C104:E104"/>
    <mergeCell ref="C105:E105"/>
    <mergeCell ref="C106:N106"/>
    <mergeCell ref="C107:N107"/>
    <mergeCell ref="C108:E108"/>
    <mergeCell ref="C109:E109"/>
    <mergeCell ref="C98:E98"/>
    <mergeCell ref="C99:E99"/>
    <mergeCell ref="C100:E100"/>
    <mergeCell ref="C101:E101"/>
    <mergeCell ref="C102:N102"/>
    <mergeCell ref="C103:N103"/>
    <mergeCell ref="C116:E116"/>
    <mergeCell ref="C117:E117"/>
    <mergeCell ref="C118:E118"/>
    <mergeCell ref="C119:E119"/>
    <mergeCell ref="C120:N120"/>
    <mergeCell ref="C121:E121"/>
    <mergeCell ref="C110:E110"/>
    <mergeCell ref="C111:E111"/>
    <mergeCell ref="C112:E112"/>
    <mergeCell ref="C113:E113"/>
    <mergeCell ref="C114:E114"/>
    <mergeCell ref="C115:E115"/>
    <mergeCell ref="C128:E128"/>
    <mergeCell ref="C129:N129"/>
    <mergeCell ref="C130:E130"/>
    <mergeCell ref="C131:E131"/>
    <mergeCell ref="C132:N132"/>
    <mergeCell ref="C133:E133"/>
    <mergeCell ref="C122:E122"/>
    <mergeCell ref="C123:N123"/>
    <mergeCell ref="C124:E124"/>
    <mergeCell ref="C125:E125"/>
    <mergeCell ref="C126:N126"/>
    <mergeCell ref="C127:E127"/>
    <mergeCell ref="C140:E140"/>
    <mergeCell ref="C141:E141"/>
    <mergeCell ref="C142:E142"/>
    <mergeCell ref="C143:E143"/>
    <mergeCell ref="C144:E144"/>
    <mergeCell ref="C145:E145"/>
    <mergeCell ref="C134:E134"/>
    <mergeCell ref="C135:N135"/>
    <mergeCell ref="C136:N136"/>
    <mergeCell ref="C137:E137"/>
    <mergeCell ref="C138:E138"/>
    <mergeCell ref="C139:E139"/>
    <mergeCell ref="C152:E152"/>
    <mergeCell ref="C153:N153"/>
    <mergeCell ref="C154:N154"/>
    <mergeCell ref="C155:E155"/>
    <mergeCell ref="C156:E156"/>
    <mergeCell ref="C157:E157"/>
    <mergeCell ref="C146:E146"/>
    <mergeCell ref="C147:E147"/>
    <mergeCell ref="C148:E148"/>
    <mergeCell ref="C149:N149"/>
    <mergeCell ref="C150:N150"/>
    <mergeCell ref="C151:E151"/>
    <mergeCell ref="C164:N164"/>
    <mergeCell ref="C165:E165"/>
    <mergeCell ref="C166:E166"/>
    <mergeCell ref="C167:N167"/>
    <mergeCell ref="C168:N168"/>
    <mergeCell ref="C169:E169"/>
    <mergeCell ref="C158:E158"/>
    <mergeCell ref="C159:E159"/>
    <mergeCell ref="C160:E160"/>
    <mergeCell ref="C161:E161"/>
    <mergeCell ref="C162:E162"/>
    <mergeCell ref="C163:E163"/>
    <mergeCell ref="C176:E176"/>
    <mergeCell ref="C177:E177"/>
    <mergeCell ref="C178:E178"/>
    <mergeCell ref="C179:E179"/>
    <mergeCell ref="C180:E180"/>
    <mergeCell ref="C181:N181"/>
    <mergeCell ref="C170:E170"/>
    <mergeCell ref="C171:E171"/>
    <mergeCell ref="C172:E172"/>
    <mergeCell ref="C173:E173"/>
    <mergeCell ref="C174:E174"/>
    <mergeCell ref="C175:E175"/>
    <mergeCell ref="C188:E188"/>
    <mergeCell ref="C189:E189"/>
    <mergeCell ref="C190:E190"/>
    <mergeCell ref="C191:E191"/>
    <mergeCell ref="C192:E192"/>
    <mergeCell ref="C193:E193"/>
    <mergeCell ref="C182:N182"/>
    <mergeCell ref="C183:E183"/>
    <mergeCell ref="C184:E184"/>
    <mergeCell ref="C185:E185"/>
    <mergeCell ref="C186:E186"/>
    <mergeCell ref="C187:E187"/>
    <mergeCell ref="C200:E200"/>
    <mergeCell ref="C201:E201"/>
    <mergeCell ref="C202:E202"/>
    <mergeCell ref="C203:E203"/>
    <mergeCell ref="C204:E204"/>
    <mergeCell ref="C205:E205"/>
    <mergeCell ref="C194:E194"/>
    <mergeCell ref="C195:N195"/>
    <mergeCell ref="C196:N196"/>
    <mergeCell ref="C197:E197"/>
    <mergeCell ref="C198:E198"/>
    <mergeCell ref="C199:E199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N209"/>
    <mergeCell ref="C210:N210"/>
    <mergeCell ref="C211:E211"/>
    <mergeCell ref="C224:N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N223"/>
    <mergeCell ref="C236:E236"/>
    <mergeCell ref="C237:N237"/>
    <mergeCell ref="C238:N238"/>
    <mergeCell ref="C239:N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48:N248"/>
    <mergeCell ref="C249:N249"/>
    <mergeCell ref="C250:E250"/>
    <mergeCell ref="C251:E251"/>
    <mergeCell ref="C252:N252"/>
    <mergeCell ref="C253:N253"/>
    <mergeCell ref="C242:N242"/>
    <mergeCell ref="C243:N243"/>
    <mergeCell ref="C244:N244"/>
    <mergeCell ref="C245:E245"/>
    <mergeCell ref="C246:E246"/>
    <mergeCell ref="C247:N247"/>
    <mergeCell ref="C260:E260"/>
    <mergeCell ref="C261:N261"/>
    <mergeCell ref="C262:N262"/>
    <mergeCell ref="C263:E263"/>
    <mergeCell ref="C264:E264"/>
    <mergeCell ref="C265:N265"/>
    <mergeCell ref="C254:N254"/>
    <mergeCell ref="C255:E255"/>
    <mergeCell ref="C256:E256"/>
    <mergeCell ref="C257:N257"/>
    <mergeCell ref="C258:N258"/>
    <mergeCell ref="C259:E259"/>
    <mergeCell ref="C272:N272"/>
    <mergeCell ref="C273:N273"/>
    <mergeCell ref="C274:E274"/>
    <mergeCell ref="C275:E275"/>
    <mergeCell ref="C276:E276"/>
    <mergeCell ref="C277:E277"/>
    <mergeCell ref="C266:E266"/>
    <mergeCell ref="C267:E267"/>
    <mergeCell ref="C268:N268"/>
    <mergeCell ref="C269:N269"/>
    <mergeCell ref="C270:E270"/>
    <mergeCell ref="C271:E271"/>
    <mergeCell ref="C284:E284"/>
    <mergeCell ref="C285:E285"/>
    <mergeCell ref="C286:N286"/>
    <mergeCell ref="C287:N287"/>
    <mergeCell ref="C288:E288"/>
    <mergeCell ref="C289:E289"/>
    <mergeCell ref="C278:E278"/>
    <mergeCell ref="C279:E279"/>
    <mergeCell ref="C280:E280"/>
    <mergeCell ref="C281:E281"/>
    <mergeCell ref="C282:E282"/>
    <mergeCell ref="C283:N283"/>
    <mergeCell ref="C296:E296"/>
    <mergeCell ref="C297:N297"/>
    <mergeCell ref="C298:N298"/>
    <mergeCell ref="C299:E299"/>
    <mergeCell ref="C300:E300"/>
    <mergeCell ref="C301:N301"/>
    <mergeCell ref="C290:N290"/>
    <mergeCell ref="C291:E291"/>
    <mergeCell ref="C292:E292"/>
    <mergeCell ref="C293:N293"/>
    <mergeCell ref="C294:N294"/>
    <mergeCell ref="C295:E295"/>
    <mergeCell ref="C308:E308"/>
    <mergeCell ref="C309:E309"/>
    <mergeCell ref="C310:E310"/>
    <mergeCell ref="C311:E311"/>
    <mergeCell ref="C312:E312"/>
    <mergeCell ref="C313:E313"/>
    <mergeCell ref="C302:E302"/>
    <mergeCell ref="A303:N303"/>
    <mergeCell ref="C304:E304"/>
    <mergeCell ref="C305:N305"/>
    <mergeCell ref="C306:N306"/>
    <mergeCell ref="C307:E307"/>
    <mergeCell ref="C320:E320"/>
    <mergeCell ref="C321:E321"/>
    <mergeCell ref="C322:N322"/>
    <mergeCell ref="C323:N323"/>
    <mergeCell ref="C324:E324"/>
    <mergeCell ref="C325:E325"/>
    <mergeCell ref="C314:E314"/>
    <mergeCell ref="C315:E315"/>
    <mergeCell ref="C316:E316"/>
    <mergeCell ref="C317:E317"/>
    <mergeCell ref="C318:E318"/>
    <mergeCell ref="C319:N319"/>
    <mergeCell ref="C332:E332"/>
    <mergeCell ref="C333:E333"/>
    <mergeCell ref="C334:E334"/>
    <mergeCell ref="C335:E335"/>
    <mergeCell ref="C336:N336"/>
    <mergeCell ref="C337:E337"/>
    <mergeCell ref="C326:E326"/>
    <mergeCell ref="C327:E327"/>
    <mergeCell ref="C328:E328"/>
    <mergeCell ref="C329:E329"/>
    <mergeCell ref="C330:E330"/>
    <mergeCell ref="C331:E331"/>
    <mergeCell ref="C345:K345"/>
    <mergeCell ref="C346:K346"/>
    <mergeCell ref="C347:K347"/>
    <mergeCell ref="C348:K348"/>
    <mergeCell ref="C349:K349"/>
    <mergeCell ref="C350:K350"/>
    <mergeCell ref="C339:K339"/>
    <mergeCell ref="C340:K340"/>
    <mergeCell ref="C341:K341"/>
    <mergeCell ref="C342:K342"/>
    <mergeCell ref="C343:K343"/>
    <mergeCell ref="C344:K344"/>
    <mergeCell ref="C357:K357"/>
    <mergeCell ref="C358:K358"/>
    <mergeCell ref="C359:K359"/>
    <mergeCell ref="C360:K360"/>
    <mergeCell ref="C361:K361"/>
    <mergeCell ref="C362:K362"/>
    <mergeCell ref="C351:K351"/>
    <mergeCell ref="C352:K352"/>
    <mergeCell ref="C353:K353"/>
    <mergeCell ref="C354:K354"/>
    <mergeCell ref="C355:K355"/>
    <mergeCell ref="C356:K356"/>
    <mergeCell ref="A369:N369"/>
    <mergeCell ref="C370:E370"/>
    <mergeCell ref="C371:N371"/>
    <mergeCell ref="C372:N372"/>
    <mergeCell ref="C373:E373"/>
    <mergeCell ref="C374:E374"/>
    <mergeCell ref="C363:K363"/>
    <mergeCell ref="C364:K364"/>
    <mergeCell ref="A365:N365"/>
    <mergeCell ref="A366:N366"/>
    <mergeCell ref="C367:E367"/>
    <mergeCell ref="C368:E368"/>
    <mergeCell ref="C382:K382"/>
    <mergeCell ref="C383:K383"/>
    <mergeCell ref="C384:K384"/>
    <mergeCell ref="C385:K385"/>
    <mergeCell ref="C386:K386"/>
    <mergeCell ref="C387:K387"/>
    <mergeCell ref="C375:N375"/>
    <mergeCell ref="C376:E376"/>
    <mergeCell ref="A377:N377"/>
    <mergeCell ref="C378:E378"/>
    <mergeCell ref="C379:N379"/>
    <mergeCell ref="C380:E380"/>
    <mergeCell ref="C395:K395"/>
    <mergeCell ref="C396:K396"/>
    <mergeCell ref="C397:K397"/>
    <mergeCell ref="C398:K398"/>
    <mergeCell ref="C399:K399"/>
    <mergeCell ref="C400:K400"/>
    <mergeCell ref="C388:K388"/>
    <mergeCell ref="C389:K389"/>
    <mergeCell ref="C390:K390"/>
    <mergeCell ref="C391:K391"/>
    <mergeCell ref="C392:K392"/>
    <mergeCell ref="C394:K394"/>
    <mergeCell ref="C407:K407"/>
    <mergeCell ref="C408:K408"/>
    <mergeCell ref="C409:K409"/>
    <mergeCell ref="C410:K410"/>
    <mergeCell ref="C411:K411"/>
    <mergeCell ref="C412:K412"/>
    <mergeCell ref="C401:K401"/>
    <mergeCell ref="C402:K402"/>
    <mergeCell ref="C403:K403"/>
    <mergeCell ref="C404:K404"/>
    <mergeCell ref="C405:K405"/>
    <mergeCell ref="C406:K406"/>
    <mergeCell ref="C427:L427"/>
    <mergeCell ref="A429:N429"/>
    <mergeCell ref="C419:K419"/>
    <mergeCell ref="C420:K420"/>
    <mergeCell ref="C421:K421"/>
    <mergeCell ref="C424:L424"/>
    <mergeCell ref="C425:L425"/>
    <mergeCell ref="C426:L426"/>
    <mergeCell ref="C413:K413"/>
    <mergeCell ref="C414:K414"/>
    <mergeCell ref="C415:K415"/>
    <mergeCell ref="C416:K416"/>
    <mergeCell ref="C417:K417"/>
    <mergeCell ref="C418:K418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47"/>
  <sheetViews>
    <sheetView topLeftCell="A87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6" width="84.42578125" style="109" hidden="1" customWidth="1"/>
    <col min="37" max="37" width="141" style="109" hidden="1" customWidth="1"/>
    <col min="38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11.25" customHeight="1">
      <c r="A7" s="1078" t="s">
        <v>298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298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24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24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3414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245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245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3415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143.87</v>
      </c>
      <c r="D22" s="182" t="s">
        <v>3416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0</v>
      </c>
      <c r="D24" s="182" t="s">
        <v>366</v>
      </c>
      <c r="E24" s="137" t="s">
        <v>362</v>
      </c>
      <c r="G24" s="108" t="s">
        <v>365</v>
      </c>
      <c r="L24" s="181"/>
      <c r="M24" s="182" t="s">
        <v>3417</v>
      </c>
      <c r="N24" s="137" t="s">
        <v>362</v>
      </c>
    </row>
    <row r="25" spans="1:14" s="108" customFormat="1" ht="12.75" customHeight="1">
      <c r="B25" s="108" t="s">
        <v>3</v>
      </c>
      <c r="C25" s="181">
        <v>0.33</v>
      </c>
      <c r="D25" s="186" t="s">
        <v>3144</v>
      </c>
      <c r="E25" s="137" t="s">
        <v>362</v>
      </c>
      <c r="G25" s="108" t="s">
        <v>367</v>
      </c>
      <c r="L25" s="1155">
        <v>1.2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143.55000000000001</v>
      </c>
      <c r="D26" s="186" t="s">
        <v>3418</v>
      </c>
      <c r="E26" s="137" t="s">
        <v>362</v>
      </c>
      <c r="G26" s="108" t="s">
        <v>369</v>
      </c>
      <c r="L26" s="1155">
        <v>0.03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0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0" s="108" customFormat="1" ht="12" customHeight="1">
      <c r="A34" s="1089" t="s">
        <v>2816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2816</v>
      </c>
    </row>
    <row r="35" spans="1:30" s="108" customFormat="1" ht="33.75">
      <c r="A35" s="194" t="s">
        <v>2817</v>
      </c>
      <c r="B35" s="195" t="s">
        <v>3419</v>
      </c>
      <c r="C35" s="1145" t="s">
        <v>3420</v>
      </c>
      <c r="D35" s="1145"/>
      <c r="E35" s="1145"/>
      <c r="F35" s="196" t="s">
        <v>486</v>
      </c>
      <c r="G35" s="196"/>
      <c r="H35" s="196"/>
      <c r="I35" s="251">
        <v>2</v>
      </c>
      <c r="J35" s="222">
        <v>4825</v>
      </c>
      <c r="K35" s="261">
        <v>1.0840544000000001</v>
      </c>
      <c r="L35" s="222">
        <v>2109.0700000000002</v>
      </c>
      <c r="M35" s="247">
        <v>4.96</v>
      </c>
      <c r="N35" s="260">
        <v>10461</v>
      </c>
      <c r="Z35" s="193"/>
      <c r="AA35" s="200" t="s">
        <v>3420</v>
      </c>
    </row>
    <row r="36" spans="1:30" s="108" customFormat="1" ht="12" customHeight="1">
      <c r="A36" s="216"/>
      <c r="B36" s="217"/>
      <c r="C36" s="1141" t="s">
        <v>923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923</v>
      </c>
    </row>
    <row r="37" spans="1:30" s="108" customFormat="1" ht="22.5" customHeight="1">
      <c r="A37" s="203"/>
      <c r="B37" s="204" t="s">
        <v>925</v>
      </c>
      <c r="C37" s="1141" t="s">
        <v>926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926</v>
      </c>
    </row>
    <row r="38" spans="1:30" s="108" customFormat="1" ht="33.75" customHeight="1">
      <c r="A38" s="203"/>
      <c r="B38" s="204" t="s">
        <v>2824</v>
      </c>
      <c r="C38" s="1141" t="s">
        <v>2825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C38" s="109" t="s">
        <v>2825</v>
      </c>
    </row>
    <row r="39" spans="1:30" s="108" customFormat="1" ht="22.5" customHeight="1">
      <c r="A39" s="203"/>
      <c r="B39" s="204" t="s">
        <v>927</v>
      </c>
      <c r="C39" s="1141" t="s">
        <v>928</v>
      </c>
      <c r="D39" s="1141"/>
      <c r="E39" s="1141"/>
      <c r="F39" s="1141"/>
      <c r="G39" s="1141"/>
      <c r="H39" s="1141"/>
      <c r="I39" s="1141"/>
      <c r="J39" s="1141"/>
      <c r="K39" s="1141"/>
      <c r="L39" s="1141"/>
      <c r="M39" s="1141"/>
      <c r="N39" s="1146"/>
      <c r="Z39" s="193"/>
      <c r="AA39" s="200"/>
      <c r="AC39" s="109" t="s">
        <v>928</v>
      </c>
    </row>
    <row r="40" spans="1:30" s="108" customFormat="1" ht="12" customHeight="1">
      <c r="A40" s="216"/>
      <c r="B40" s="217"/>
      <c r="C40" s="1145" t="s">
        <v>398</v>
      </c>
      <c r="D40" s="1145"/>
      <c r="E40" s="1145"/>
      <c r="F40" s="196"/>
      <c r="G40" s="196"/>
      <c r="H40" s="196"/>
      <c r="I40" s="196"/>
      <c r="J40" s="198"/>
      <c r="K40" s="196"/>
      <c r="L40" s="222">
        <v>2109.0700000000002</v>
      </c>
      <c r="M40" s="212"/>
      <c r="N40" s="260">
        <v>10461</v>
      </c>
      <c r="Z40" s="193"/>
      <c r="AA40" s="200"/>
      <c r="AD40" s="200" t="s">
        <v>398</v>
      </c>
    </row>
    <row r="41" spans="1:30" s="108" customFormat="1" ht="33.75" customHeight="1">
      <c r="A41" s="194" t="s">
        <v>1675</v>
      </c>
      <c r="B41" s="195" t="s">
        <v>3421</v>
      </c>
      <c r="C41" s="1145" t="s">
        <v>3422</v>
      </c>
      <c r="D41" s="1145"/>
      <c r="E41" s="1145"/>
      <c r="F41" s="196" t="s">
        <v>486</v>
      </c>
      <c r="G41" s="196"/>
      <c r="H41" s="196"/>
      <c r="I41" s="251">
        <v>6</v>
      </c>
      <c r="J41" s="222">
        <v>8312</v>
      </c>
      <c r="K41" s="261">
        <v>1.0840544000000001</v>
      </c>
      <c r="L41" s="222">
        <v>10900</v>
      </c>
      <c r="M41" s="247">
        <v>4.96</v>
      </c>
      <c r="N41" s="260">
        <v>54064</v>
      </c>
      <c r="Z41" s="193"/>
      <c r="AA41" s="200" t="s">
        <v>3422</v>
      </c>
      <c r="AD41" s="200"/>
    </row>
    <row r="42" spans="1:30" s="108" customFormat="1" ht="12" customHeight="1">
      <c r="A42" s="216"/>
      <c r="B42" s="217"/>
      <c r="C42" s="1141" t="s">
        <v>923</v>
      </c>
      <c r="D42" s="1141"/>
      <c r="E42" s="1141"/>
      <c r="F42" s="1141"/>
      <c r="G42" s="1141"/>
      <c r="H42" s="1141"/>
      <c r="I42" s="1141"/>
      <c r="J42" s="1141"/>
      <c r="K42" s="1141"/>
      <c r="L42" s="1141"/>
      <c r="M42" s="1141"/>
      <c r="N42" s="1146"/>
      <c r="Z42" s="193"/>
      <c r="AA42" s="200"/>
      <c r="AB42" s="109" t="s">
        <v>923</v>
      </c>
      <c r="AD42" s="200"/>
    </row>
    <row r="43" spans="1:30" s="108" customFormat="1" ht="22.5" customHeight="1">
      <c r="A43" s="203"/>
      <c r="B43" s="204" t="s">
        <v>925</v>
      </c>
      <c r="C43" s="1141" t="s">
        <v>926</v>
      </c>
      <c r="D43" s="1141"/>
      <c r="E43" s="1141"/>
      <c r="F43" s="1141"/>
      <c r="G43" s="1141"/>
      <c r="H43" s="1141"/>
      <c r="I43" s="1141"/>
      <c r="J43" s="1141"/>
      <c r="K43" s="1141"/>
      <c r="L43" s="1141"/>
      <c r="M43" s="1141"/>
      <c r="N43" s="1146"/>
      <c r="Z43" s="193"/>
      <c r="AA43" s="200"/>
      <c r="AC43" s="109" t="s">
        <v>926</v>
      </c>
      <c r="AD43" s="200"/>
    </row>
    <row r="44" spans="1:30" s="108" customFormat="1" ht="33.75" customHeight="1">
      <c r="A44" s="203"/>
      <c r="B44" s="204" t="s">
        <v>2824</v>
      </c>
      <c r="C44" s="1141" t="s">
        <v>2825</v>
      </c>
      <c r="D44" s="1141"/>
      <c r="E44" s="1141"/>
      <c r="F44" s="1141"/>
      <c r="G44" s="1141"/>
      <c r="H44" s="1141"/>
      <c r="I44" s="1141"/>
      <c r="J44" s="1141"/>
      <c r="K44" s="1141"/>
      <c r="L44" s="1141"/>
      <c r="M44" s="1141"/>
      <c r="N44" s="1146"/>
      <c r="Z44" s="193"/>
      <c r="AA44" s="200"/>
      <c r="AC44" s="109" t="s">
        <v>2825</v>
      </c>
      <c r="AD44" s="200"/>
    </row>
    <row r="45" spans="1:30" s="108" customFormat="1" ht="22.5" customHeight="1">
      <c r="A45" s="203"/>
      <c r="B45" s="204" t="s">
        <v>927</v>
      </c>
      <c r="C45" s="1141" t="s">
        <v>928</v>
      </c>
      <c r="D45" s="1141"/>
      <c r="E45" s="1141"/>
      <c r="F45" s="1141"/>
      <c r="G45" s="1141"/>
      <c r="H45" s="1141"/>
      <c r="I45" s="1141"/>
      <c r="J45" s="1141"/>
      <c r="K45" s="1141"/>
      <c r="L45" s="1141"/>
      <c r="M45" s="1141"/>
      <c r="N45" s="1146"/>
      <c r="Z45" s="193"/>
      <c r="AA45" s="200"/>
      <c r="AC45" s="109" t="s">
        <v>928</v>
      </c>
      <c r="AD45" s="200"/>
    </row>
    <row r="46" spans="1:30" s="108" customFormat="1" ht="12" customHeight="1">
      <c r="A46" s="216"/>
      <c r="B46" s="217"/>
      <c r="C46" s="1145" t="s">
        <v>398</v>
      </c>
      <c r="D46" s="1145"/>
      <c r="E46" s="1145"/>
      <c r="F46" s="196"/>
      <c r="G46" s="196"/>
      <c r="H46" s="196"/>
      <c r="I46" s="196"/>
      <c r="J46" s="198"/>
      <c r="K46" s="196"/>
      <c r="L46" s="222">
        <v>10900</v>
      </c>
      <c r="M46" s="212"/>
      <c r="N46" s="260">
        <v>54064</v>
      </c>
      <c r="Z46" s="193"/>
      <c r="AA46" s="200"/>
      <c r="AD46" s="200" t="s">
        <v>398</v>
      </c>
    </row>
    <row r="47" spans="1:30" s="108" customFormat="1" ht="33.75">
      <c r="A47" s="194" t="s">
        <v>1877</v>
      </c>
      <c r="B47" s="195" t="s">
        <v>3423</v>
      </c>
      <c r="C47" s="1145" t="s">
        <v>3424</v>
      </c>
      <c r="D47" s="1145"/>
      <c r="E47" s="1145"/>
      <c r="F47" s="196" t="s">
        <v>486</v>
      </c>
      <c r="G47" s="196"/>
      <c r="H47" s="196"/>
      <c r="I47" s="251">
        <v>1</v>
      </c>
      <c r="J47" s="222">
        <v>7075</v>
      </c>
      <c r="K47" s="219">
        <v>1.04236</v>
      </c>
      <c r="L47" s="222">
        <v>1486.9</v>
      </c>
      <c r="M47" s="247">
        <v>4.96</v>
      </c>
      <c r="N47" s="260">
        <v>7375</v>
      </c>
      <c r="Z47" s="193"/>
      <c r="AA47" s="200" t="s">
        <v>3424</v>
      </c>
      <c r="AD47" s="200"/>
    </row>
    <row r="48" spans="1:30" s="108" customFormat="1" ht="12" customHeight="1">
      <c r="A48" s="216"/>
      <c r="B48" s="217"/>
      <c r="C48" s="1141" t="s">
        <v>923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B48" s="109" t="s">
        <v>923</v>
      </c>
      <c r="AD48" s="200"/>
    </row>
    <row r="49" spans="1:30" s="108" customFormat="1" ht="22.5" customHeight="1">
      <c r="A49" s="203"/>
      <c r="B49" s="204" t="s">
        <v>925</v>
      </c>
      <c r="C49" s="1141" t="s">
        <v>926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C49" s="109" t="s">
        <v>926</v>
      </c>
      <c r="AD49" s="200"/>
    </row>
    <row r="50" spans="1:30" s="108" customFormat="1" ht="22.5" customHeight="1">
      <c r="A50" s="203"/>
      <c r="B50" s="204" t="s">
        <v>927</v>
      </c>
      <c r="C50" s="1141" t="s">
        <v>928</v>
      </c>
      <c r="D50" s="1141"/>
      <c r="E50" s="1141"/>
      <c r="F50" s="1141"/>
      <c r="G50" s="1141"/>
      <c r="H50" s="1141"/>
      <c r="I50" s="1141"/>
      <c r="J50" s="1141"/>
      <c r="K50" s="1141"/>
      <c r="L50" s="1141"/>
      <c r="M50" s="1141"/>
      <c r="N50" s="1146"/>
      <c r="Z50" s="193"/>
      <c r="AA50" s="200"/>
      <c r="AC50" s="109" t="s">
        <v>928</v>
      </c>
      <c r="AD50" s="200"/>
    </row>
    <row r="51" spans="1:30" s="108" customFormat="1" ht="12" customHeight="1">
      <c r="A51" s="216"/>
      <c r="B51" s="217"/>
      <c r="C51" s="1145" t="s">
        <v>398</v>
      </c>
      <c r="D51" s="1145"/>
      <c r="E51" s="1145"/>
      <c r="F51" s="196"/>
      <c r="G51" s="196"/>
      <c r="H51" s="196"/>
      <c r="I51" s="196"/>
      <c r="J51" s="198"/>
      <c r="K51" s="196"/>
      <c r="L51" s="222">
        <v>1486.9</v>
      </c>
      <c r="M51" s="212"/>
      <c r="N51" s="260">
        <v>7375</v>
      </c>
      <c r="Z51" s="193"/>
      <c r="AA51" s="200"/>
      <c r="AD51" s="200" t="s">
        <v>398</v>
      </c>
    </row>
    <row r="52" spans="1:30" s="108" customFormat="1" ht="33.75">
      <c r="A52" s="194" t="s">
        <v>2068</v>
      </c>
      <c r="B52" s="195" t="s">
        <v>3425</v>
      </c>
      <c r="C52" s="1145" t="s">
        <v>3426</v>
      </c>
      <c r="D52" s="1145"/>
      <c r="E52" s="1145"/>
      <c r="F52" s="196" t="s">
        <v>486</v>
      </c>
      <c r="G52" s="196"/>
      <c r="H52" s="196"/>
      <c r="I52" s="251">
        <v>1</v>
      </c>
      <c r="J52" s="222">
        <v>7499.17</v>
      </c>
      <c r="K52" s="219">
        <v>1.04236</v>
      </c>
      <c r="L52" s="222">
        <v>1576.01</v>
      </c>
      <c r="M52" s="247">
        <v>4.96</v>
      </c>
      <c r="N52" s="260">
        <v>7817</v>
      </c>
      <c r="Z52" s="193"/>
      <c r="AA52" s="200" t="s">
        <v>3426</v>
      </c>
      <c r="AD52" s="200"/>
    </row>
    <row r="53" spans="1:30" s="108" customFormat="1" ht="12" customHeight="1">
      <c r="A53" s="216"/>
      <c r="B53" s="217"/>
      <c r="C53" s="1141" t="s">
        <v>923</v>
      </c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6"/>
      <c r="Z53" s="193"/>
      <c r="AA53" s="200"/>
      <c r="AB53" s="109" t="s">
        <v>923</v>
      </c>
      <c r="AD53" s="200"/>
    </row>
    <row r="54" spans="1:30" s="108" customFormat="1" ht="22.5" customHeight="1">
      <c r="A54" s="203"/>
      <c r="B54" s="204" t="s">
        <v>925</v>
      </c>
      <c r="C54" s="1141" t="s">
        <v>926</v>
      </c>
      <c r="D54" s="1141"/>
      <c r="E54" s="1141"/>
      <c r="F54" s="1141"/>
      <c r="G54" s="1141"/>
      <c r="H54" s="1141"/>
      <c r="I54" s="1141"/>
      <c r="J54" s="1141"/>
      <c r="K54" s="1141"/>
      <c r="L54" s="1141"/>
      <c r="M54" s="1141"/>
      <c r="N54" s="1146"/>
      <c r="Z54" s="193"/>
      <c r="AA54" s="200"/>
      <c r="AC54" s="109" t="s">
        <v>926</v>
      </c>
      <c r="AD54" s="200"/>
    </row>
    <row r="55" spans="1:30" s="108" customFormat="1" ht="22.5" customHeight="1">
      <c r="A55" s="203"/>
      <c r="B55" s="204" t="s">
        <v>927</v>
      </c>
      <c r="C55" s="1141" t="s">
        <v>928</v>
      </c>
      <c r="D55" s="1141"/>
      <c r="E55" s="1141"/>
      <c r="F55" s="1141"/>
      <c r="G55" s="1141"/>
      <c r="H55" s="1141"/>
      <c r="I55" s="1141"/>
      <c r="J55" s="1141"/>
      <c r="K55" s="1141"/>
      <c r="L55" s="1141"/>
      <c r="M55" s="1141"/>
      <c r="N55" s="1146"/>
      <c r="Z55" s="193"/>
      <c r="AA55" s="200"/>
      <c r="AC55" s="109" t="s">
        <v>928</v>
      </c>
      <c r="AD55" s="200"/>
    </row>
    <row r="56" spans="1:30" s="108" customFormat="1" ht="12" customHeight="1">
      <c r="A56" s="216"/>
      <c r="B56" s="217"/>
      <c r="C56" s="1145" t="s">
        <v>398</v>
      </c>
      <c r="D56" s="1145"/>
      <c r="E56" s="1145"/>
      <c r="F56" s="196"/>
      <c r="G56" s="196"/>
      <c r="H56" s="196"/>
      <c r="I56" s="196"/>
      <c r="J56" s="198"/>
      <c r="K56" s="196"/>
      <c r="L56" s="222">
        <v>1576.01</v>
      </c>
      <c r="M56" s="212"/>
      <c r="N56" s="260">
        <v>7817</v>
      </c>
      <c r="Z56" s="193"/>
      <c r="AA56" s="200"/>
      <c r="AD56" s="200" t="s">
        <v>398</v>
      </c>
    </row>
    <row r="57" spans="1:30" s="108" customFormat="1" ht="33.75" customHeight="1">
      <c r="A57" s="194" t="s">
        <v>1884</v>
      </c>
      <c r="B57" s="195" t="s">
        <v>3427</v>
      </c>
      <c r="C57" s="1145" t="s">
        <v>3428</v>
      </c>
      <c r="D57" s="1145"/>
      <c r="E57" s="1145"/>
      <c r="F57" s="196" t="s">
        <v>486</v>
      </c>
      <c r="G57" s="196"/>
      <c r="H57" s="196"/>
      <c r="I57" s="251">
        <v>6</v>
      </c>
      <c r="J57" s="222">
        <v>2006.67</v>
      </c>
      <c r="K57" s="219">
        <v>1.04236</v>
      </c>
      <c r="L57" s="222">
        <v>2530.2399999999998</v>
      </c>
      <c r="M57" s="247">
        <v>4.96</v>
      </c>
      <c r="N57" s="260">
        <v>12550</v>
      </c>
      <c r="Z57" s="193"/>
      <c r="AA57" s="200" t="s">
        <v>3428</v>
      </c>
      <c r="AD57" s="200"/>
    </row>
    <row r="58" spans="1:30" s="108" customFormat="1" ht="12" customHeight="1">
      <c r="A58" s="216"/>
      <c r="B58" s="217"/>
      <c r="C58" s="1141" t="s">
        <v>923</v>
      </c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6"/>
      <c r="Z58" s="193"/>
      <c r="AA58" s="200"/>
      <c r="AB58" s="109" t="s">
        <v>923</v>
      </c>
      <c r="AD58" s="200"/>
    </row>
    <row r="59" spans="1:30" s="108" customFormat="1" ht="22.5" customHeight="1">
      <c r="A59" s="203"/>
      <c r="B59" s="204" t="s">
        <v>925</v>
      </c>
      <c r="C59" s="1141" t="s">
        <v>926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C59" s="109" t="s">
        <v>926</v>
      </c>
      <c r="AD59" s="200"/>
    </row>
    <row r="60" spans="1:30" s="108" customFormat="1" ht="22.5" customHeight="1">
      <c r="A60" s="203"/>
      <c r="B60" s="204" t="s">
        <v>927</v>
      </c>
      <c r="C60" s="1141" t="s">
        <v>928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C60" s="109" t="s">
        <v>928</v>
      </c>
      <c r="AD60" s="200"/>
    </row>
    <row r="61" spans="1:30" s="108" customFormat="1" ht="12" customHeight="1">
      <c r="A61" s="216"/>
      <c r="B61" s="217"/>
      <c r="C61" s="1145" t="s">
        <v>398</v>
      </c>
      <c r="D61" s="1145"/>
      <c r="E61" s="1145"/>
      <c r="F61" s="196"/>
      <c r="G61" s="196"/>
      <c r="H61" s="196"/>
      <c r="I61" s="196"/>
      <c r="J61" s="198"/>
      <c r="K61" s="196"/>
      <c r="L61" s="222">
        <v>2530.2399999999998</v>
      </c>
      <c r="M61" s="212"/>
      <c r="N61" s="260">
        <v>12550</v>
      </c>
      <c r="Z61" s="193"/>
      <c r="AA61" s="200"/>
      <c r="AD61" s="200" t="s">
        <v>398</v>
      </c>
    </row>
    <row r="62" spans="1:30" s="108" customFormat="1" ht="33.75" customHeight="1">
      <c r="A62" s="194" t="s">
        <v>2075</v>
      </c>
      <c r="B62" s="195" t="s">
        <v>3429</v>
      </c>
      <c r="C62" s="1145" t="s">
        <v>3430</v>
      </c>
      <c r="D62" s="1145"/>
      <c r="E62" s="1145"/>
      <c r="F62" s="196" t="s">
        <v>486</v>
      </c>
      <c r="G62" s="196"/>
      <c r="H62" s="196"/>
      <c r="I62" s="251">
        <v>2</v>
      </c>
      <c r="J62" s="222">
        <v>7015</v>
      </c>
      <c r="K62" s="261">
        <v>1.0840544000000001</v>
      </c>
      <c r="L62" s="222">
        <v>3066.33</v>
      </c>
      <c r="M62" s="247">
        <v>4.96</v>
      </c>
      <c r="N62" s="260">
        <v>15209</v>
      </c>
      <c r="Z62" s="193"/>
      <c r="AA62" s="200" t="s">
        <v>3430</v>
      </c>
      <c r="AD62" s="200"/>
    </row>
    <row r="63" spans="1:30" s="108" customFormat="1" ht="12" customHeight="1">
      <c r="A63" s="216"/>
      <c r="B63" s="217"/>
      <c r="C63" s="1141" t="s">
        <v>923</v>
      </c>
      <c r="D63" s="1141"/>
      <c r="E63" s="1141"/>
      <c r="F63" s="1141"/>
      <c r="G63" s="1141"/>
      <c r="H63" s="1141"/>
      <c r="I63" s="1141"/>
      <c r="J63" s="1141"/>
      <c r="K63" s="1141"/>
      <c r="L63" s="1141"/>
      <c r="M63" s="1141"/>
      <c r="N63" s="1146"/>
      <c r="Z63" s="193"/>
      <c r="AA63" s="200"/>
      <c r="AB63" s="109" t="s">
        <v>923</v>
      </c>
      <c r="AD63" s="200"/>
    </row>
    <row r="64" spans="1:30" s="108" customFormat="1" ht="22.5" customHeight="1">
      <c r="A64" s="203"/>
      <c r="B64" s="204" t="s">
        <v>925</v>
      </c>
      <c r="C64" s="1141" t="s">
        <v>926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C64" s="109" t="s">
        <v>926</v>
      </c>
      <c r="AD64" s="200"/>
    </row>
    <row r="65" spans="1:32" s="108" customFormat="1" ht="33.75" customHeight="1">
      <c r="A65" s="203"/>
      <c r="B65" s="204" t="s">
        <v>2824</v>
      </c>
      <c r="C65" s="1141" t="s">
        <v>2825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C65" s="109" t="s">
        <v>2825</v>
      </c>
      <c r="AD65" s="200"/>
    </row>
    <row r="66" spans="1:32" s="108" customFormat="1" ht="22.5" customHeight="1">
      <c r="A66" s="203"/>
      <c r="B66" s="204" t="s">
        <v>927</v>
      </c>
      <c r="C66" s="1141" t="s">
        <v>928</v>
      </c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6"/>
      <c r="Z66" s="193"/>
      <c r="AA66" s="200"/>
      <c r="AC66" s="109" t="s">
        <v>928</v>
      </c>
      <c r="AD66" s="200"/>
    </row>
    <row r="67" spans="1:32" s="108" customFormat="1" ht="12" customHeight="1">
      <c r="A67" s="216"/>
      <c r="B67" s="217"/>
      <c r="C67" s="1145" t="s">
        <v>398</v>
      </c>
      <c r="D67" s="1145"/>
      <c r="E67" s="1145"/>
      <c r="F67" s="196"/>
      <c r="G67" s="196"/>
      <c r="H67" s="196"/>
      <c r="I67" s="196"/>
      <c r="J67" s="198"/>
      <c r="K67" s="196"/>
      <c r="L67" s="222">
        <v>3066.33</v>
      </c>
      <c r="M67" s="212"/>
      <c r="N67" s="260">
        <v>15209</v>
      </c>
      <c r="Z67" s="193"/>
      <c r="AA67" s="200"/>
      <c r="AD67" s="200" t="s">
        <v>398</v>
      </c>
    </row>
    <row r="68" spans="1:32" s="108" customFormat="1" ht="33.75" customHeight="1">
      <c r="A68" s="194" t="s">
        <v>2079</v>
      </c>
      <c r="B68" s="195" t="s">
        <v>3431</v>
      </c>
      <c r="C68" s="1145" t="s">
        <v>3432</v>
      </c>
      <c r="D68" s="1145"/>
      <c r="E68" s="1145"/>
      <c r="F68" s="196" t="s">
        <v>486</v>
      </c>
      <c r="G68" s="196"/>
      <c r="H68" s="196"/>
      <c r="I68" s="251">
        <v>1</v>
      </c>
      <c r="J68" s="222">
        <v>30655.83</v>
      </c>
      <c r="K68" s="261">
        <v>1.0840544000000001</v>
      </c>
      <c r="L68" s="222">
        <v>6700.2</v>
      </c>
      <c r="M68" s="247">
        <v>4.96</v>
      </c>
      <c r="N68" s="260">
        <v>33233</v>
      </c>
      <c r="Z68" s="193"/>
      <c r="AA68" s="200" t="s">
        <v>3432</v>
      </c>
      <c r="AD68" s="200"/>
    </row>
    <row r="69" spans="1:32" s="108" customFormat="1" ht="12" customHeight="1">
      <c r="A69" s="216"/>
      <c r="B69" s="217"/>
      <c r="C69" s="1141" t="s">
        <v>923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B69" s="109" t="s">
        <v>923</v>
      </c>
      <c r="AD69" s="200"/>
    </row>
    <row r="70" spans="1:32" s="108" customFormat="1" ht="22.5" customHeight="1">
      <c r="A70" s="203"/>
      <c r="B70" s="204" t="s">
        <v>925</v>
      </c>
      <c r="C70" s="1141" t="s">
        <v>926</v>
      </c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6"/>
      <c r="Z70" s="193"/>
      <c r="AA70" s="200"/>
      <c r="AC70" s="109" t="s">
        <v>926</v>
      </c>
      <c r="AD70" s="200"/>
    </row>
    <row r="71" spans="1:32" s="108" customFormat="1" ht="33.75" customHeight="1">
      <c r="A71" s="203"/>
      <c r="B71" s="204" t="s">
        <v>2824</v>
      </c>
      <c r="C71" s="1141" t="s">
        <v>2825</v>
      </c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6"/>
      <c r="Z71" s="193"/>
      <c r="AA71" s="200"/>
      <c r="AC71" s="109" t="s">
        <v>2825</v>
      </c>
      <c r="AD71" s="200"/>
    </row>
    <row r="72" spans="1:32" s="108" customFormat="1" ht="22.5" customHeight="1">
      <c r="A72" s="203"/>
      <c r="B72" s="204" t="s">
        <v>927</v>
      </c>
      <c r="C72" s="1141" t="s">
        <v>928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C72" s="109" t="s">
        <v>928</v>
      </c>
      <c r="AD72" s="200"/>
    </row>
    <row r="73" spans="1:32" s="108" customFormat="1" ht="12" customHeight="1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22">
        <v>6700.2</v>
      </c>
      <c r="M73" s="212"/>
      <c r="N73" s="260">
        <v>33233</v>
      </c>
      <c r="Z73" s="193"/>
      <c r="AA73" s="200"/>
      <c r="AD73" s="200" t="s">
        <v>398</v>
      </c>
    </row>
    <row r="74" spans="1:32" s="108" customFormat="1" ht="12" customHeight="1">
      <c r="A74" s="194" t="s">
        <v>143</v>
      </c>
      <c r="B74" s="195" t="s">
        <v>3433</v>
      </c>
      <c r="C74" s="1145" t="s">
        <v>3434</v>
      </c>
      <c r="D74" s="1145"/>
      <c r="E74" s="1145"/>
      <c r="F74" s="196" t="s">
        <v>486</v>
      </c>
      <c r="G74" s="196"/>
      <c r="H74" s="196"/>
      <c r="I74" s="251">
        <v>1</v>
      </c>
      <c r="J74" s="198"/>
      <c r="K74" s="196"/>
      <c r="L74" s="198"/>
      <c r="M74" s="196"/>
      <c r="N74" s="199"/>
      <c r="Z74" s="193"/>
      <c r="AA74" s="200" t="s">
        <v>3434</v>
      </c>
      <c r="AD74" s="200"/>
    </row>
    <row r="75" spans="1:32" s="108" customFormat="1" ht="33.75" customHeight="1">
      <c r="A75" s="203"/>
      <c r="B75" s="204" t="s">
        <v>385</v>
      </c>
      <c r="C75" s="1141" t="s">
        <v>386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C75" s="109" t="s">
        <v>386</v>
      </c>
      <c r="AD75" s="200"/>
    </row>
    <row r="76" spans="1:32" s="108" customFormat="1" ht="12">
      <c r="A76" s="205"/>
      <c r="B76" s="206">
        <v>1</v>
      </c>
      <c r="C76" s="1141" t="s">
        <v>446</v>
      </c>
      <c r="D76" s="1141"/>
      <c r="E76" s="1141"/>
      <c r="F76" s="207"/>
      <c r="G76" s="207"/>
      <c r="H76" s="207"/>
      <c r="I76" s="207"/>
      <c r="J76" s="208">
        <v>9.52</v>
      </c>
      <c r="K76" s="209">
        <v>1.25</v>
      </c>
      <c r="L76" s="208">
        <v>11.9</v>
      </c>
      <c r="M76" s="207"/>
      <c r="N76" s="210"/>
      <c r="Z76" s="193"/>
      <c r="AA76" s="200"/>
      <c r="AD76" s="200"/>
      <c r="AE76" s="109" t="s">
        <v>446</v>
      </c>
    </row>
    <row r="77" spans="1:32" s="108" customFormat="1" ht="12">
      <c r="A77" s="205"/>
      <c r="B77" s="206">
        <v>2</v>
      </c>
      <c r="C77" s="1141" t="s">
        <v>387</v>
      </c>
      <c r="D77" s="1141"/>
      <c r="E77" s="1141"/>
      <c r="F77" s="207"/>
      <c r="G77" s="207"/>
      <c r="H77" s="207"/>
      <c r="I77" s="207"/>
      <c r="J77" s="208">
        <v>1.81</v>
      </c>
      <c r="K77" s="209">
        <v>1.25</v>
      </c>
      <c r="L77" s="208">
        <v>2.2599999999999998</v>
      </c>
      <c r="M77" s="207"/>
      <c r="N77" s="210"/>
      <c r="Z77" s="193"/>
      <c r="AA77" s="200"/>
      <c r="AD77" s="200"/>
      <c r="AE77" s="109" t="s">
        <v>387</v>
      </c>
    </row>
    <row r="78" spans="1:32" s="108" customFormat="1" ht="12">
      <c r="A78" s="205"/>
      <c r="B78" s="206">
        <v>3</v>
      </c>
      <c r="C78" s="1141" t="s">
        <v>388</v>
      </c>
      <c r="D78" s="1141"/>
      <c r="E78" s="1141"/>
      <c r="F78" s="207"/>
      <c r="G78" s="207"/>
      <c r="H78" s="207"/>
      <c r="I78" s="207"/>
      <c r="J78" s="208">
        <v>0.26</v>
      </c>
      <c r="K78" s="209">
        <v>1.25</v>
      </c>
      <c r="L78" s="208">
        <v>0.33</v>
      </c>
      <c r="M78" s="207"/>
      <c r="N78" s="210"/>
      <c r="Z78" s="193"/>
      <c r="AA78" s="200"/>
      <c r="AD78" s="200"/>
      <c r="AE78" s="109" t="s">
        <v>388</v>
      </c>
    </row>
    <row r="79" spans="1:32" s="108" customFormat="1" ht="12">
      <c r="A79" s="205"/>
      <c r="B79" s="206">
        <v>4</v>
      </c>
      <c r="C79" s="1141" t="s">
        <v>447</v>
      </c>
      <c r="D79" s="1141"/>
      <c r="E79" s="1141"/>
      <c r="F79" s="207"/>
      <c r="G79" s="207"/>
      <c r="H79" s="207"/>
      <c r="I79" s="207"/>
      <c r="J79" s="208">
        <v>2.5099999999999998</v>
      </c>
      <c r="K79" s="207"/>
      <c r="L79" s="208">
        <v>2.5099999999999998</v>
      </c>
      <c r="M79" s="207"/>
      <c r="N79" s="210"/>
      <c r="Z79" s="193"/>
      <c r="AA79" s="200"/>
      <c r="AD79" s="200"/>
      <c r="AE79" s="109" t="s">
        <v>447</v>
      </c>
    </row>
    <row r="80" spans="1:32" s="108" customFormat="1" ht="12">
      <c r="A80" s="205"/>
      <c r="B80" s="204"/>
      <c r="C80" s="1141" t="s">
        <v>448</v>
      </c>
      <c r="D80" s="1141"/>
      <c r="E80" s="1141"/>
      <c r="F80" s="207" t="s">
        <v>390</v>
      </c>
      <c r="G80" s="209">
        <v>0.96</v>
      </c>
      <c r="H80" s="209">
        <v>1.25</v>
      </c>
      <c r="I80" s="248">
        <v>1.2</v>
      </c>
      <c r="J80" s="204"/>
      <c r="K80" s="207"/>
      <c r="L80" s="204"/>
      <c r="M80" s="207"/>
      <c r="N80" s="210"/>
      <c r="Z80" s="193"/>
      <c r="AA80" s="200"/>
      <c r="AD80" s="200"/>
      <c r="AF80" s="109" t="s">
        <v>448</v>
      </c>
    </row>
    <row r="81" spans="1:35" s="108" customFormat="1" ht="12">
      <c r="A81" s="205"/>
      <c r="B81" s="204"/>
      <c r="C81" s="1141" t="s">
        <v>389</v>
      </c>
      <c r="D81" s="1141"/>
      <c r="E81" s="1141"/>
      <c r="F81" s="207" t="s">
        <v>390</v>
      </c>
      <c r="G81" s="209">
        <v>0.02</v>
      </c>
      <c r="H81" s="209">
        <v>1.25</v>
      </c>
      <c r="I81" s="254">
        <v>2.5000000000000001E-2</v>
      </c>
      <c r="J81" s="204"/>
      <c r="K81" s="207"/>
      <c r="L81" s="204"/>
      <c r="M81" s="207"/>
      <c r="N81" s="210"/>
      <c r="Z81" s="193"/>
      <c r="AA81" s="200"/>
      <c r="AD81" s="200"/>
      <c r="AF81" s="109" t="s">
        <v>389</v>
      </c>
    </row>
    <row r="82" spans="1:35" s="108" customFormat="1" ht="12" customHeight="1">
      <c r="A82" s="205"/>
      <c r="B82" s="204"/>
      <c r="C82" s="1150" t="s">
        <v>391</v>
      </c>
      <c r="D82" s="1150"/>
      <c r="E82" s="1150"/>
      <c r="F82" s="212"/>
      <c r="G82" s="212"/>
      <c r="H82" s="212"/>
      <c r="I82" s="212"/>
      <c r="J82" s="213">
        <v>13.84</v>
      </c>
      <c r="K82" s="212"/>
      <c r="L82" s="213">
        <v>16.670000000000002</v>
      </c>
      <c r="M82" s="212"/>
      <c r="N82" s="214"/>
      <c r="Z82" s="193"/>
      <c r="AA82" s="200"/>
      <c r="AD82" s="200"/>
      <c r="AG82" s="109" t="s">
        <v>391</v>
      </c>
    </row>
    <row r="83" spans="1:35" s="108" customFormat="1" ht="12">
      <c r="A83" s="205"/>
      <c r="B83" s="204"/>
      <c r="C83" s="1141" t="s">
        <v>392</v>
      </c>
      <c r="D83" s="1141"/>
      <c r="E83" s="1141"/>
      <c r="F83" s="207"/>
      <c r="G83" s="207"/>
      <c r="H83" s="207"/>
      <c r="I83" s="207"/>
      <c r="J83" s="204"/>
      <c r="K83" s="207"/>
      <c r="L83" s="208">
        <v>12.23</v>
      </c>
      <c r="M83" s="207"/>
      <c r="N83" s="210"/>
      <c r="Z83" s="193"/>
      <c r="AA83" s="200"/>
      <c r="AD83" s="200"/>
      <c r="AF83" s="109" t="s">
        <v>392</v>
      </c>
    </row>
    <row r="84" spans="1:35" s="108" customFormat="1" ht="22.5" customHeight="1">
      <c r="A84" s="205"/>
      <c r="B84" s="204" t="s">
        <v>885</v>
      </c>
      <c r="C84" s="1141" t="s">
        <v>886</v>
      </c>
      <c r="D84" s="1141"/>
      <c r="E84" s="1141"/>
      <c r="F84" s="207" t="s">
        <v>395</v>
      </c>
      <c r="G84" s="215">
        <v>97</v>
      </c>
      <c r="H84" s="207"/>
      <c r="I84" s="215">
        <v>97</v>
      </c>
      <c r="J84" s="204"/>
      <c r="K84" s="207"/>
      <c r="L84" s="208">
        <v>11.86</v>
      </c>
      <c r="M84" s="207"/>
      <c r="N84" s="210"/>
      <c r="Z84" s="193"/>
      <c r="AA84" s="200"/>
      <c r="AD84" s="200"/>
      <c r="AF84" s="109" t="s">
        <v>886</v>
      </c>
    </row>
    <row r="85" spans="1:35" s="108" customFormat="1" ht="22.5" customHeight="1">
      <c r="A85" s="205"/>
      <c r="B85" s="204" t="s">
        <v>887</v>
      </c>
      <c r="C85" s="1141" t="s">
        <v>888</v>
      </c>
      <c r="D85" s="1141"/>
      <c r="E85" s="1141"/>
      <c r="F85" s="207" t="s">
        <v>395</v>
      </c>
      <c r="G85" s="215">
        <v>51</v>
      </c>
      <c r="H85" s="207"/>
      <c r="I85" s="215">
        <v>51</v>
      </c>
      <c r="J85" s="204"/>
      <c r="K85" s="207"/>
      <c r="L85" s="208">
        <v>6.24</v>
      </c>
      <c r="M85" s="207"/>
      <c r="N85" s="210"/>
      <c r="Z85" s="193"/>
      <c r="AA85" s="200"/>
      <c r="AD85" s="200"/>
      <c r="AF85" s="109" t="s">
        <v>888</v>
      </c>
    </row>
    <row r="86" spans="1:35" s="108" customFormat="1" ht="12" customHeight="1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18">
        <v>34.770000000000003</v>
      </c>
      <c r="M86" s="212"/>
      <c r="N86" s="199"/>
      <c r="Z86" s="193"/>
      <c r="AA86" s="200"/>
      <c r="AD86" s="200" t="s">
        <v>398</v>
      </c>
    </row>
    <row r="87" spans="1:35" s="108" customFormat="1" ht="22.5" customHeight="1">
      <c r="A87" s="194" t="s">
        <v>3137</v>
      </c>
      <c r="B87" s="195" t="s">
        <v>3435</v>
      </c>
      <c r="C87" s="1145" t="s">
        <v>3436</v>
      </c>
      <c r="D87" s="1145"/>
      <c r="E87" s="1145"/>
      <c r="F87" s="196" t="s">
        <v>960</v>
      </c>
      <c r="G87" s="196"/>
      <c r="H87" s="196"/>
      <c r="I87" s="251">
        <v>1</v>
      </c>
      <c r="J87" s="218">
        <v>572</v>
      </c>
      <c r="K87" s="196"/>
      <c r="L87" s="218">
        <v>572</v>
      </c>
      <c r="M87" s="196"/>
      <c r="N87" s="199"/>
      <c r="Z87" s="193"/>
      <c r="AA87" s="200" t="s">
        <v>3436</v>
      </c>
      <c r="AD87" s="200"/>
    </row>
    <row r="88" spans="1:35" s="108" customFormat="1" ht="12" customHeight="1">
      <c r="A88" s="216"/>
      <c r="B88" s="217"/>
      <c r="C88" s="1141" t="s">
        <v>923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B88" s="109" t="s">
        <v>923</v>
      </c>
      <c r="AD88" s="200"/>
    </row>
    <row r="89" spans="1:35" s="108" customFormat="1" ht="12" customHeight="1">
      <c r="A89" s="216"/>
      <c r="B89" s="217"/>
      <c r="C89" s="1145" t="s">
        <v>398</v>
      </c>
      <c r="D89" s="1145"/>
      <c r="E89" s="1145"/>
      <c r="F89" s="196"/>
      <c r="G89" s="196"/>
      <c r="H89" s="196"/>
      <c r="I89" s="196"/>
      <c r="J89" s="198"/>
      <c r="K89" s="196"/>
      <c r="L89" s="218">
        <v>572</v>
      </c>
      <c r="M89" s="212"/>
      <c r="N89" s="199"/>
      <c r="Z89" s="193"/>
      <c r="AA89" s="200"/>
      <c r="AD89" s="200" t="s">
        <v>398</v>
      </c>
    </row>
    <row r="90" spans="1:35" s="108" customFormat="1" ht="1.5" customHeight="1">
      <c r="A90" s="224"/>
      <c r="B90" s="217"/>
      <c r="C90" s="217"/>
      <c r="D90" s="217"/>
      <c r="E90" s="217"/>
      <c r="F90" s="225"/>
      <c r="G90" s="225"/>
      <c r="H90" s="225"/>
      <c r="I90" s="225"/>
      <c r="J90" s="226"/>
      <c r="K90" s="225"/>
      <c r="L90" s="226"/>
      <c r="M90" s="207"/>
      <c r="N90" s="226"/>
      <c r="Z90" s="193"/>
      <c r="AA90" s="200"/>
      <c r="AD90" s="200"/>
    </row>
    <row r="91" spans="1:35" s="108" customFormat="1" ht="2.25" customHeight="1"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</row>
    <row r="92" spans="1:35" s="108" customFormat="1" ht="11.25" customHeight="1">
      <c r="A92" s="227"/>
      <c r="B92" s="198"/>
      <c r="C92" s="1145" t="s">
        <v>415</v>
      </c>
      <c r="D92" s="1145"/>
      <c r="E92" s="1145"/>
      <c r="F92" s="1145"/>
      <c r="G92" s="1145"/>
      <c r="H92" s="1145"/>
      <c r="I92" s="1145"/>
      <c r="J92" s="1145"/>
      <c r="K92" s="1145"/>
      <c r="L92" s="228"/>
      <c r="M92" s="229"/>
      <c r="N92" s="230"/>
      <c r="AH92" s="200" t="s">
        <v>415</v>
      </c>
    </row>
    <row r="93" spans="1:35" s="108" customFormat="1" ht="16.5" customHeight="1">
      <c r="A93" s="231"/>
      <c r="B93" s="204"/>
      <c r="C93" s="1141" t="s">
        <v>416</v>
      </c>
      <c r="D93" s="1141"/>
      <c r="E93" s="1141"/>
      <c r="F93" s="1141"/>
      <c r="G93" s="1141"/>
      <c r="H93" s="1141"/>
      <c r="I93" s="1141"/>
      <c r="J93" s="1141"/>
      <c r="K93" s="1141"/>
      <c r="L93" s="257">
        <v>16.670000000000002</v>
      </c>
      <c r="M93" s="233"/>
      <c r="N93" s="234"/>
      <c r="O93" s="235"/>
      <c r="P93" s="235"/>
      <c r="Q93" s="235"/>
      <c r="AH93" s="200"/>
      <c r="AI93" s="109" t="s">
        <v>416</v>
      </c>
    </row>
    <row r="94" spans="1:35" s="108" customFormat="1" ht="16.5" customHeight="1">
      <c r="A94" s="231"/>
      <c r="B94" s="204"/>
      <c r="C94" s="1141" t="s">
        <v>417</v>
      </c>
      <c r="D94" s="1141"/>
      <c r="E94" s="1141"/>
      <c r="F94" s="1141"/>
      <c r="G94" s="1141"/>
      <c r="H94" s="1141"/>
      <c r="I94" s="1141"/>
      <c r="J94" s="1141"/>
      <c r="K94" s="1141"/>
      <c r="L94" s="236"/>
      <c r="M94" s="233"/>
      <c r="N94" s="234"/>
      <c r="O94" s="235"/>
      <c r="P94" s="235"/>
      <c r="Q94" s="235"/>
      <c r="AH94" s="200"/>
      <c r="AI94" s="109" t="s">
        <v>417</v>
      </c>
    </row>
    <row r="95" spans="1:35" s="108" customFormat="1" ht="16.5" customHeight="1">
      <c r="A95" s="231"/>
      <c r="B95" s="204"/>
      <c r="C95" s="1141" t="s">
        <v>488</v>
      </c>
      <c r="D95" s="1141"/>
      <c r="E95" s="1141"/>
      <c r="F95" s="1141"/>
      <c r="G95" s="1141"/>
      <c r="H95" s="1141"/>
      <c r="I95" s="1141"/>
      <c r="J95" s="1141"/>
      <c r="K95" s="1141"/>
      <c r="L95" s="257">
        <v>11.9</v>
      </c>
      <c r="M95" s="233"/>
      <c r="N95" s="234"/>
      <c r="O95" s="235"/>
      <c r="P95" s="235"/>
      <c r="Q95" s="235"/>
      <c r="AH95" s="200"/>
      <c r="AI95" s="109" t="s">
        <v>488</v>
      </c>
    </row>
    <row r="96" spans="1:35" s="108" customFormat="1" ht="16.5" customHeight="1">
      <c r="A96" s="231"/>
      <c r="B96" s="204"/>
      <c r="C96" s="1141" t="s">
        <v>418</v>
      </c>
      <c r="D96" s="1141"/>
      <c r="E96" s="1141"/>
      <c r="F96" s="1141"/>
      <c r="G96" s="1141"/>
      <c r="H96" s="1141"/>
      <c r="I96" s="1141"/>
      <c r="J96" s="1141"/>
      <c r="K96" s="1141"/>
      <c r="L96" s="257">
        <v>2.2599999999999998</v>
      </c>
      <c r="M96" s="233"/>
      <c r="N96" s="234"/>
      <c r="O96" s="235"/>
      <c r="P96" s="235"/>
      <c r="Q96" s="235"/>
      <c r="AH96" s="200"/>
      <c r="AI96" s="109" t="s">
        <v>418</v>
      </c>
    </row>
    <row r="97" spans="1:36" s="108" customFormat="1" ht="16.5" customHeight="1">
      <c r="A97" s="231"/>
      <c r="B97" s="204"/>
      <c r="C97" s="1141" t="s">
        <v>419</v>
      </c>
      <c r="D97" s="1141"/>
      <c r="E97" s="1141"/>
      <c r="F97" s="1141"/>
      <c r="G97" s="1141"/>
      <c r="H97" s="1141"/>
      <c r="I97" s="1141"/>
      <c r="J97" s="1141"/>
      <c r="K97" s="1141"/>
      <c r="L97" s="257">
        <v>0.33</v>
      </c>
      <c r="M97" s="233"/>
      <c r="N97" s="234"/>
      <c r="O97" s="235"/>
      <c r="P97" s="235"/>
      <c r="Q97" s="235"/>
      <c r="AH97" s="200"/>
      <c r="AI97" s="109" t="s">
        <v>419</v>
      </c>
    </row>
    <row r="98" spans="1:36" s="108" customFormat="1" ht="16.5" customHeight="1">
      <c r="A98" s="231"/>
      <c r="B98" s="204"/>
      <c r="C98" s="1141" t="s">
        <v>420</v>
      </c>
      <c r="D98" s="1141"/>
      <c r="E98" s="1141"/>
      <c r="F98" s="1141"/>
      <c r="G98" s="1141"/>
      <c r="H98" s="1141"/>
      <c r="I98" s="1141"/>
      <c r="J98" s="1141"/>
      <c r="K98" s="1141"/>
      <c r="L98" s="257">
        <v>2.5099999999999998</v>
      </c>
      <c r="M98" s="233"/>
      <c r="N98" s="234"/>
      <c r="O98" s="235"/>
      <c r="P98" s="235"/>
      <c r="Q98" s="235"/>
      <c r="AH98" s="200"/>
      <c r="AI98" s="109" t="s">
        <v>420</v>
      </c>
    </row>
    <row r="99" spans="1:36" s="108" customFormat="1" ht="45">
      <c r="A99" s="231"/>
      <c r="B99" s="204" t="s">
        <v>422</v>
      </c>
      <c r="C99" s="1141" t="s">
        <v>910</v>
      </c>
      <c r="D99" s="1141"/>
      <c r="E99" s="1141"/>
      <c r="F99" s="1141"/>
      <c r="G99" s="1141"/>
      <c r="H99" s="1141"/>
      <c r="I99" s="1141"/>
      <c r="J99" s="1141"/>
      <c r="K99" s="1141"/>
      <c r="L99" s="257">
        <v>34.770000000000003</v>
      </c>
      <c r="M99" s="238">
        <v>9.3800000000000008</v>
      </c>
      <c r="N99" s="263">
        <v>326</v>
      </c>
      <c r="O99" s="235"/>
      <c r="P99" s="235"/>
      <c r="Q99" s="235"/>
      <c r="AH99" s="200"/>
      <c r="AI99" s="109" t="s">
        <v>910</v>
      </c>
    </row>
    <row r="100" spans="1:36" s="108" customFormat="1" ht="16.5" customHeight="1">
      <c r="A100" s="231"/>
      <c r="B100" s="204"/>
      <c r="C100" s="1141" t="s">
        <v>417</v>
      </c>
      <c r="D100" s="1141"/>
      <c r="E100" s="1141"/>
      <c r="F100" s="1141"/>
      <c r="G100" s="1141"/>
      <c r="H100" s="1141"/>
      <c r="I100" s="1141"/>
      <c r="J100" s="1141"/>
      <c r="K100" s="1141"/>
      <c r="L100" s="236"/>
      <c r="M100" s="233"/>
      <c r="N100" s="234"/>
      <c r="O100" s="235"/>
      <c r="P100" s="235"/>
      <c r="Q100" s="235"/>
      <c r="AH100" s="200"/>
      <c r="AI100" s="109" t="s">
        <v>417</v>
      </c>
    </row>
    <row r="101" spans="1:36" s="108" customFormat="1" ht="16.5" customHeight="1">
      <c r="A101" s="231"/>
      <c r="B101" s="204"/>
      <c r="C101" s="1141" t="s">
        <v>489</v>
      </c>
      <c r="D101" s="1141"/>
      <c r="E101" s="1141"/>
      <c r="F101" s="1141"/>
      <c r="G101" s="1141"/>
      <c r="H101" s="1141"/>
      <c r="I101" s="1141"/>
      <c r="J101" s="1141"/>
      <c r="K101" s="1141"/>
      <c r="L101" s="257">
        <v>11.9</v>
      </c>
      <c r="M101" s="233"/>
      <c r="N101" s="234"/>
      <c r="O101" s="235"/>
      <c r="P101" s="235"/>
      <c r="Q101" s="235"/>
      <c r="AH101" s="200"/>
      <c r="AI101" s="109" t="s">
        <v>489</v>
      </c>
    </row>
    <row r="102" spans="1:36" s="108" customFormat="1" ht="16.5" customHeight="1">
      <c r="A102" s="231"/>
      <c r="B102" s="204"/>
      <c r="C102" s="1141" t="s">
        <v>490</v>
      </c>
      <c r="D102" s="1141"/>
      <c r="E102" s="1141"/>
      <c r="F102" s="1141"/>
      <c r="G102" s="1141"/>
      <c r="H102" s="1141"/>
      <c r="I102" s="1141"/>
      <c r="J102" s="1141"/>
      <c r="K102" s="1141"/>
      <c r="L102" s="257">
        <v>2.2599999999999998</v>
      </c>
      <c r="M102" s="233"/>
      <c r="N102" s="234"/>
      <c r="O102" s="235"/>
      <c r="P102" s="235"/>
      <c r="Q102" s="235"/>
      <c r="AH102" s="200"/>
      <c r="AI102" s="109" t="s">
        <v>490</v>
      </c>
    </row>
    <row r="103" spans="1:36" s="108" customFormat="1" ht="16.5" customHeight="1">
      <c r="A103" s="231"/>
      <c r="B103" s="204"/>
      <c r="C103" s="1141" t="s">
        <v>491</v>
      </c>
      <c r="D103" s="1141"/>
      <c r="E103" s="1141"/>
      <c r="F103" s="1141"/>
      <c r="G103" s="1141"/>
      <c r="H103" s="1141"/>
      <c r="I103" s="1141"/>
      <c r="J103" s="1141"/>
      <c r="K103" s="1141"/>
      <c r="L103" s="257">
        <v>0.33</v>
      </c>
      <c r="M103" s="233"/>
      <c r="N103" s="234"/>
      <c r="O103" s="235"/>
      <c r="P103" s="235"/>
      <c r="Q103" s="235"/>
      <c r="AH103" s="200"/>
      <c r="AI103" s="109" t="s">
        <v>491</v>
      </c>
    </row>
    <row r="104" spans="1:36" s="108" customFormat="1" ht="16.5" customHeight="1">
      <c r="A104" s="231"/>
      <c r="B104" s="204"/>
      <c r="C104" s="1141" t="s">
        <v>492</v>
      </c>
      <c r="D104" s="1141"/>
      <c r="E104" s="1141"/>
      <c r="F104" s="1141"/>
      <c r="G104" s="1141"/>
      <c r="H104" s="1141"/>
      <c r="I104" s="1141"/>
      <c r="J104" s="1141"/>
      <c r="K104" s="1141"/>
      <c r="L104" s="257">
        <v>2.5099999999999998</v>
      </c>
      <c r="M104" s="233"/>
      <c r="N104" s="234"/>
      <c r="O104" s="235"/>
      <c r="P104" s="235"/>
      <c r="Q104" s="235"/>
      <c r="AH104" s="200"/>
      <c r="AI104" s="109" t="s">
        <v>492</v>
      </c>
    </row>
    <row r="105" spans="1:36" s="108" customFormat="1" ht="16.5" customHeight="1">
      <c r="A105" s="231"/>
      <c r="B105" s="204"/>
      <c r="C105" s="1141" t="s">
        <v>493</v>
      </c>
      <c r="D105" s="1141"/>
      <c r="E105" s="1141"/>
      <c r="F105" s="1141"/>
      <c r="G105" s="1141"/>
      <c r="H105" s="1141"/>
      <c r="I105" s="1141"/>
      <c r="J105" s="1141"/>
      <c r="K105" s="1141"/>
      <c r="L105" s="257">
        <v>11.86</v>
      </c>
      <c r="M105" s="233"/>
      <c r="N105" s="234"/>
      <c r="O105" s="235"/>
      <c r="P105" s="235"/>
      <c r="Q105" s="235"/>
      <c r="AH105" s="200"/>
      <c r="AI105" s="109" t="s">
        <v>493</v>
      </c>
    </row>
    <row r="106" spans="1:36" s="108" customFormat="1" ht="16.5" customHeight="1">
      <c r="A106" s="231"/>
      <c r="B106" s="204"/>
      <c r="C106" s="1141" t="s">
        <v>494</v>
      </c>
      <c r="D106" s="1141"/>
      <c r="E106" s="1141"/>
      <c r="F106" s="1141"/>
      <c r="G106" s="1141"/>
      <c r="H106" s="1141"/>
      <c r="I106" s="1141"/>
      <c r="J106" s="1141"/>
      <c r="K106" s="1141"/>
      <c r="L106" s="257">
        <v>6.24</v>
      </c>
      <c r="M106" s="233"/>
      <c r="N106" s="234"/>
      <c r="O106" s="235"/>
      <c r="P106" s="235"/>
      <c r="Q106" s="235"/>
      <c r="AH106" s="200"/>
      <c r="AI106" s="109" t="s">
        <v>494</v>
      </c>
    </row>
    <row r="107" spans="1:36" s="108" customFormat="1" ht="78.75">
      <c r="A107" s="231"/>
      <c r="B107" s="204" t="s">
        <v>1230</v>
      </c>
      <c r="C107" s="1141" t="s">
        <v>1100</v>
      </c>
      <c r="D107" s="1141"/>
      <c r="E107" s="1141"/>
      <c r="F107" s="1141"/>
      <c r="G107" s="1141"/>
      <c r="H107" s="1141"/>
      <c r="I107" s="1141"/>
      <c r="J107" s="1141"/>
      <c r="K107" s="1141"/>
      <c r="L107" s="232">
        <v>28940.75</v>
      </c>
      <c r="M107" s="238">
        <v>4.96</v>
      </c>
      <c r="N107" s="237">
        <v>143546</v>
      </c>
      <c r="O107" s="235"/>
      <c r="P107" s="235"/>
      <c r="Q107" s="235"/>
      <c r="AH107" s="200"/>
      <c r="AI107" s="109" t="s">
        <v>1100</v>
      </c>
    </row>
    <row r="108" spans="1:36" s="108" customFormat="1" ht="16.5" customHeight="1">
      <c r="A108" s="231"/>
      <c r="B108" s="204"/>
      <c r="C108" s="1141" t="s">
        <v>431</v>
      </c>
      <c r="D108" s="1141"/>
      <c r="E108" s="1141"/>
      <c r="F108" s="1141"/>
      <c r="G108" s="1141"/>
      <c r="H108" s="1141"/>
      <c r="I108" s="1141"/>
      <c r="J108" s="1141"/>
      <c r="K108" s="1141"/>
      <c r="L108" s="257">
        <v>12.23</v>
      </c>
      <c r="M108" s="233"/>
      <c r="N108" s="234"/>
      <c r="O108" s="235"/>
      <c r="P108" s="235"/>
      <c r="Q108" s="235"/>
      <c r="AH108" s="200"/>
      <c r="AI108" s="109" t="s">
        <v>431</v>
      </c>
    </row>
    <row r="109" spans="1:36" s="108" customFormat="1" ht="16.5" customHeight="1">
      <c r="A109" s="231"/>
      <c r="B109" s="204"/>
      <c r="C109" s="1141" t="s">
        <v>432</v>
      </c>
      <c r="D109" s="1141"/>
      <c r="E109" s="1141"/>
      <c r="F109" s="1141"/>
      <c r="G109" s="1141"/>
      <c r="H109" s="1141"/>
      <c r="I109" s="1141"/>
      <c r="J109" s="1141"/>
      <c r="K109" s="1141"/>
      <c r="L109" s="257">
        <v>11.86</v>
      </c>
      <c r="M109" s="233"/>
      <c r="N109" s="234"/>
      <c r="O109" s="235"/>
      <c r="P109" s="235"/>
      <c r="Q109" s="235"/>
      <c r="AH109" s="200"/>
      <c r="AI109" s="109" t="s">
        <v>432</v>
      </c>
    </row>
    <row r="110" spans="1:36" s="108" customFormat="1" ht="16.5" customHeight="1">
      <c r="A110" s="231"/>
      <c r="B110" s="204"/>
      <c r="C110" s="1141" t="s">
        <v>433</v>
      </c>
      <c r="D110" s="1141"/>
      <c r="E110" s="1141"/>
      <c r="F110" s="1141"/>
      <c r="G110" s="1141"/>
      <c r="H110" s="1141"/>
      <c r="I110" s="1141"/>
      <c r="J110" s="1141"/>
      <c r="K110" s="1141"/>
      <c r="L110" s="257">
        <v>6.24</v>
      </c>
      <c r="M110" s="233"/>
      <c r="N110" s="234"/>
      <c r="O110" s="235"/>
      <c r="P110" s="235"/>
      <c r="Q110" s="235"/>
      <c r="AH110" s="200"/>
      <c r="AI110" s="109" t="s">
        <v>433</v>
      </c>
    </row>
    <row r="111" spans="1:36" s="108" customFormat="1" ht="16.5" customHeight="1">
      <c r="A111" s="231"/>
      <c r="B111" s="226"/>
      <c r="C111" s="1142" t="s">
        <v>434</v>
      </c>
      <c r="D111" s="1142"/>
      <c r="E111" s="1142"/>
      <c r="F111" s="1142"/>
      <c r="G111" s="1142"/>
      <c r="H111" s="1142"/>
      <c r="I111" s="1142"/>
      <c r="J111" s="1142"/>
      <c r="K111" s="1142"/>
      <c r="L111" s="239">
        <v>28975.52</v>
      </c>
      <c r="M111" s="240"/>
      <c r="N111" s="241">
        <v>143872</v>
      </c>
      <c r="O111" s="235"/>
      <c r="P111" s="235"/>
      <c r="Q111" s="235"/>
      <c r="AH111" s="200"/>
      <c r="AJ111" s="200" t="s">
        <v>434</v>
      </c>
    </row>
    <row r="112" spans="1:36" s="108" customFormat="1" ht="16.5" customHeight="1">
      <c r="A112" s="231"/>
      <c r="B112" s="204"/>
      <c r="C112" s="1141" t="s">
        <v>417</v>
      </c>
      <c r="D112" s="1141"/>
      <c r="E112" s="1141"/>
      <c r="F112" s="1141"/>
      <c r="G112" s="1141"/>
      <c r="H112" s="1141"/>
      <c r="I112" s="1141"/>
      <c r="J112" s="1141"/>
      <c r="K112" s="1141"/>
      <c r="L112" s="236"/>
      <c r="M112" s="233"/>
      <c r="N112" s="234"/>
      <c r="O112" s="235"/>
      <c r="P112" s="235"/>
      <c r="Q112" s="235"/>
      <c r="AH112" s="200"/>
      <c r="AI112" s="109" t="s">
        <v>417</v>
      </c>
      <c r="AJ112" s="200"/>
    </row>
    <row r="113" spans="1:37" ht="16.5" customHeight="1">
      <c r="A113" s="231"/>
      <c r="B113" s="204"/>
      <c r="C113" s="1141" t="s">
        <v>1104</v>
      </c>
      <c r="D113" s="1141"/>
      <c r="E113" s="1141"/>
      <c r="F113" s="1141"/>
      <c r="G113" s="1141"/>
      <c r="H113" s="1141"/>
      <c r="I113" s="1141"/>
      <c r="J113" s="1141"/>
      <c r="K113" s="1141"/>
      <c r="L113" s="236"/>
      <c r="M113" s="233"/>
      <c r="N113" s="237">
        <v>140709</v>
      </c>
      <c r="O113" s="235"/>
      <c r="P113" s="235"/>
      <c r="Q113" s="235"/>
      <c r="R113" s="108"/>
      <c r="S113" s="108"/>
      <c r="T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200"/>
      <c r="AI113" s="109" t="s">
        <v>1104</v>
      </c>
      <c r="AJ113" s="200"/>
      <c r="AK113" s="108"/>
    </row>
    <row r="114" spans="1:37" ht="1.5" customHeight="1">
      <c r="B114" s="226"/>
      <c r="C114" s="217"/>
      <c r="D114" s="217"/>
      <c r="E114" s="217"/>
      <c r="F114" s="217"/>
      <c r="G114" s="217"/>
      <c r="H114" s="217"/>
      <c r="I114" s="217"/>
      <c r="J114" s="217"/>
      <c r="K114" s="217"/>
      <c r="L114" s="239"/>
      <c r="M114" s="242"/>
      <c r="N114" s="243"/>
      <c r="R114" s="108"/>
      <c r="S114" s="108"/>
      <c r="T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</row>
    <row r="115" spans="1:37" ht="53.25" customHeight="1">
      <c r="A115" s="244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R115" s="108"/>
      <c r="S115" s="108"/>
      <c r="T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</row>
    <row r="116" spans="1:37" ht="12.75" customHeight="1">
      <c r="A116" s="177"/>
      <c r="B116" s="236" t="s">
        <v>329</v>
      </c>
      <c r="C116" s="1143" t="s">
        <v>435</v>
      </c>
      <c r="D116" s="1143"/>
      <c r="E116" s="1143"/>
      <c r="F116" s="1143"/>
      <c r="G116" s="1143"/>
      <c r="H116" s="1143"/>
      <c r="I116" s="1143"/>
      <c r="J116" s="1143"/>
      <c r="K116" s="1143"/>
      <c r="L116" s="1143"/>
      <c r="R116" s="108"/>
      <c r="S116" s="108"/>
      <c r="T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</row>
    <row r="117" spans="1:37" ht="13.5" customHeight="1">
      <c r="A117" s="177"/>
      <c r="B117" s="169"/>
      <c r="C117" s="1144" t="s">
        <v>157</v>
      </c>
      <c r="D117" s="1144"/>
      <c r="E117" s="1144"/>
      <c r="F117" s="1144"/>
      <c r="G117" s="1144"/>
      <c r="H117" s="1144"/>
      <c r="I117" s="1144"/>
      <c r="J117" s="1144"/>
      <c r="K117" s="1144"/>
      <c r="L117" s="1144"/>
      <c r="R117" s="108"/>
      <c r="S117" s="108"/>
      <c r="T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</row>
    <row r="118" spans="1:37" ht="13.5" customHeight="1">
      <c r="A118" s="177"/>
      <c r="B118" s="236" t="s">
        <v>331</v>
      </c>
      <c r="C118" s="1143" t="s">
        <v>436</v>
      </c>
      <c r="D118" s="1143"/>
      <c r="E118" s="1143"/>
      <c r="F118" s="1143"/>
      <c r="G118" s="1143"/>
      <c r="H118" s="1143"/>
      <c r="I118" s="1143"/>
      <c r="J118" s="1143"/>
      <c r="K118" s="1143"/>
      <c r="L118" s="1143"/>
      <c r="R118" s="108"/>
      <c r="S118" s="108"/>
      <c r="T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</row>
    <row r="119" spans="1:37" ht="13.5" customHeight="1">
      <c r="A119" s="177"/>
      <c r="C119" s="1144" t="s">
        <v>157</v>
      </c>
      <c r="D119" s="1144"/>
      <c r="E119" s="1144"/>
      <c r="F119" s="1144"/>
      <c r="G119" s="1144"/>
      <c r="H119" s="1144"/>
      <c r="I119" s="1144"/>
      <c r="J119" s="1144"/>
      <c r="K119" s="1144"/>
      <c r="L119" s="1144"/>
      <c r="R119" s="108"/>
      <c r="S119" s="108"/>
      <c r="T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</row>
    <row r="121" spans="1:37" ht="11.25">
      <c r="A121" s="1140"/>
      <c r="B121" s="1140"/>
      <c r="C121" s="1140"/>
      <c r="D121" s="1140"/>
      <c r="E121" s="1140"/>
      <c r="F121" s="1140"/>
      <c r="G121" s="1140"/>
      <c r="H121" s="1140"/>
      <c r="I121" s="1140"/>
      <c r="J121" s="1140"/>
      <c r="K121" s="1140"/>
      <c r="L121" s="1140"/>
      <c r="M121" s="1140"/>
      <c r="N121" s="1140"/>
      <c r="R121" s="108"/>
      <c r="S121" s="108"/>
      <c r="T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9" t="s">
        <v>149</v>
      </c>
    </row>
    <row r="122" spans="1:37" ht="11.25">
      <c r="B122" s="246"/>
      <c r="D122" s="246"/>
      <c r="F122" s="246"/>
      <c r="R122" s="108"/>
      <c r="S122" s="108"/>
      <c r="T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</row>
    <row r="126" spans="1:37" ht="11.25">
      <c r="R126" s="108"/>
      <c r="S126" s="108"/>
      <c r="T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</row>
    <row r="143" s="108" customFormat="1" ht="11.25"/>
    <row r="146" s="108" customFormat="1" ht="11.25"/>
    <row r="199" s="108" customFormat="1" ht="11.25"/>
    <row r="200" s="108" customFormat="1" ht="11.25"/>
    <row r="203" s="108" customFormat="1" ht="11.25"/>
    <row r="220" s="108" customFormat="1" ht="11.25"/>
    <row r="221" s="108" customFormat="1" ht="11.25"/>
    <row r="233" s="108" customFormat="1" ht="11.25"/>
    <row r="247" s="108" customFormat="1" ht="11.25"/>
  </sheetData>
  <mergeCells count="105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N38"/>
    <mergeCell ref="C39:N39"/>
    <mergeCell ref="C40:E40"/>
    <mergeCell ref="C41:E41"/>
    <mergeCell ref="C42:N42"/>
    <mergeCell ref="C43:N43"/>
    <mergeCell ref="N30:N32"/>
    <mergeCell ref="C33:E33"/>
    <mergeCell ref="A34:N34"/>
    <mergeCell ref="C35:E35"/>
    <mergeCell ref="C36:N36"/>
    <mergeCell ref="C37:N37"/>
    <mergeCell ref="C50:N50"/>
    <mergeCell ref="C51:E51"/>
    <mergeCell ref="C52:E52"/>
    <mergeCell ref="C53:N53"/>
    <mergeCell ref="C54:N54"/>
    <mergeCell ref="C55:N55"/>
    <mergeCell ref="C44:N44"/>
    <mergeCell ref="C45:N45"/>
    <mergeCell ref="C46:E46"/>
    <mergeCell ref="C47:E47"/>
    <mergeCell ref="C48:N48"/>
    <mergeCell ref="C49:N49"/>
    <mergeCell ref="C62:E62"/>
    <mergeCell ref="C63:N63"/>
    <mergeCell ref="C64:N64"/>
    <mergeCell ref="C65:N65"/>
    <mergeCell ref="C66:N66"/>
    <mergeCell ref="C67:E67"/>
    <mergeCell ref="C56:E56"/>
    <mergeCell ref="C57:E57"/>
    <mergeCell ref="C58:N58"/>
    <mergeCell ref="C59:N59"/>
    <mergeCell ref="C60:N60"/>
    <mergeCell ref="C61:E61"/>
    <mergeCell ref="C74:E74"/>
    <mergeCell ref="C75:N75"/>
    <mergeCell ref="C76:E76"/>
    <mergeCell ref="C77:E77"/>
    <mergeCell ref="C78:E78"/>
    <mergeCell ref="C79:E79"/>
    <mergeCell ref="C68:E68"/>
    <mergeCell ref="C69:N69"/>
    <mergeCell ref="C70:N70"/>
    <mergeCell ref="C71:N71"/>
    <mergeCell ref="C72:N72"/>
    <mergeCell ref="C73:E73"/>
    <mergeCell ref="C86:E86"/>
    <mergeCell ref="C87:E87"/>
    <mergeCell ref="C88:N88"/>
    <mergeCell ref="C89:E89"/>
    <mergeCell ref="C92:K92"/>
    <mergeCell ref="C93:K93"/>
    <mergeCell ref="C80:E80"/>
    <mergeCell ref="C81:E81"/>
    <mergeCell ref="C82:E82"/>
    <mergeCell ref="C83:E83"/>
    <mergeCell ref="C84:E84"/>
    <mergeCell ref="C85:E85"/>
    <mergeCell ref="C100:K100"/>
    <mergeCell ref="C101:K101"/>
    <mergeCell ref="C102:K102"/>
    <mergeCell ref="C103:K103"/>
    <mergeCell ref="C104:K104"/>
    <mergeCell ref="C105:K105"/>
    <mergeCell ref="C94:K94"/>
    <mergeCell ref="C95:K95"/>
    <mergeCell ref="C96:K96"/>
    <mergeCell ref="C97:K97"/>
    <mergeCell ref="C98:K98"/>
    <mergeCell ref="C99:K99"/>
    <mergeCell ref="A121:N121"/>
    <mergeCell ref="C112:K112"/>
    <mergeCell ref="C113:K113"/>
    <mergeCell ref="C116:L116"/>
    <mergeCell ref="C117:L117"/>
    <mergeCell ref="C118:L118"/>
    <mergeCell ref="C119:L119"/>
    <mergeCell ref="C106:K106"/>
    <mergeCell ref="C107:K107"/>
    <mergeCell ref="C108:K108"/>
    <mergeCell ref="C109:K109"/>
    <mergeCell ref="C110:K110"/>
    <mergeCell ref="C111:K111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51"/>
  <sheetViews>
    <sheetView topLeftCell="A283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5" width="112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3437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3437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3438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3439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533.91</v>
      </c>
      <c r="D22" s="182" t="s">
        <v>3440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20.350000000000001</v>
      </c>
      <c r="D24" s="182" t="s">
        <v>3441</v>
      </c>
      <c r="E24" s="137" t="s">
        <v>362</v>
      </c>
      <c r="G24" s="108" t="s">
        <v>365</v>
      </c>
      <c r="L24" s="181"/>
      <c r="M24" s="182" t="s">
        <v>3442</v>
      </c>
      <c r="N24" s="137" t="s">
        <v>362</v>
      </c>
    </row>
    <row r="25" spans="1:14" s="108" customFormat="1" ht="12.75" customHeight="1">
      <c r="B25" s="108" t="s">
        <v>3</v>
      </c>
      <c r="C25" s="181">
        <v>513.57000000000005</v>
      </c>
      <c r="D25" s="186" t="s">
        <v>3443</v>
      </c>
      <c r="E25" s="137" t="s">
        <v>362</v>
      </c>
      <c r="G25" s="108" t="s">
        <v>367</v>
      </c>
      <c r="L25" s="1155">
        <v>203.42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5.61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 customHeight="1">
      <c r="A34" s="1089" t="s">
        <v>3444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3444</v>
      </c>
    </row>
    <row r="35" spans="1:34" s="108" customFormat="1" ht="12" customHeight="1">
      <c r="A35" s="1147" t="s">
        <v>3445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3445</v>
      </c>
    </row>
    <row r="36" spans="1:34" s="108" customFormat="1" ht="33.75" customHeight="1">
      <c r="A36" s="194" t="s">
        <v>122</v>
      </c>
      <c r="B36" s="195" t="s">
        <v>3446</v>
      </c>
      <c r="C36" s="1145" t="s">
        <v>3447</v>
      </c>
      <c r="D36" s="1145"/>
      <c r="E36" s="1145"/>
      <c r="F36" s="196" t="s">
        <v>401</v>
      </c>
      <c r="G36" s="196"/>
      <c r="H36" s="196"/>
      <c r="I36" s="223">
        <v>2.1999999999999999E-2</v>
      </c>
      <c r="J36" s="198"/>
      <c r="K36" s="196"/>
      <c r="L36" s="198"/>
      <c r="M36" s="196"/>
      <c r="N36" s="199"/>
      <c r="Z36" s="193"/>
      <c r="AA36" s="200"/>
      <c r="AB36" s="200" t="s">
        <v>3447</v>
      </c>
    </row>
    <row r="37" spans="1:34" s="108" customFormat="1" ht="12" customHeight="1">
      <c r="A37" s="201"/>
      <c r="B37" s="202"/>
      <c r="C37" s="1141" t="s">
        <v>3448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3448</v>
      </c>
    </row>
    <row r="38" spans="1:34" s="108" customFormat="1" ht="33.75" customHeight="1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4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20">
        <v>3150.45</v>
      </c>
      <c r="K39" s="209">
        <v>1.25</v>
      </c>
      <c r="L39" s="208">
        <v>86.64</v>
      </c>
      <c r="M39" s="207"/>
      <c r="N39" s="210"/>
      <c r="Z39" s="193"/>
      <c r="AA39" s="200"/>
      <c r="AB39" s="200"/>
      <c r="AE39" s="109" t="s">
        <v>387</v>
      </c>
    </row>
    <row r="40" spans="1:34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522</v>
      </c>
      <c r="K40" s="209">
        <v>1.25</v>
      </c>
      <c r="L40" s="208">
        <v>14.36</v>
      </c>
      <c r="M40" s="207"/>
      <c r="N40" s="210"/>
      <c r="Z40" s="193"/>
      <c r="AA40" s="200"/>
      <c r="AB40" s="200"/>
      <c r="AE40" s="109" t="s">
        <v>388</v>
      </c>
    </row>
    <row r="41" spans="1:34" s="108" customFormat="1" ht="12">
      <c r="A41" s="205"/>
      <c r="B41" s="204"/>
      <c r="C41" s="1141" t="s">
        <v>389</v>
      </c>
      <c r="D41" s="1141"/>
      <c r="E41" s="1141"/>
      <c r="F41" s="207" t="s">
        <v>390</v>
      </c>
      <c r="G41" s="215">
        <v>45</v>
      </c>
      <c r="H41" s="209">
        <v>1.25</v>
      </c>
      <c r="I41" s="250">
        <v>1.2375</v>
      </c>
      <c r="J41" s="204"/>
      <c r="K41" s="207"/>
      <c r="L41" s="204"/>
      <c r="M41" s="207"/>
      <c r="N41" s="210"/>
      <c r="Z41" s="193"/>
      <c r="AA41" s="200"/>
      <c r="AB41" s="200"/>
      <c r="AF41" s="109" t="s">
        <v>389</v>
      </c>
    </row>
    <row r="42" spans="1:34" s="108" customFormat="1" ht="12" customHeight="1">
      <c r="A42" s="205"/>
      <c r="B42" s="204"/>
      <c r="C42" s="1150" t="s">
        <v>391</v>
      </c>
      <c r="D42" s="1150"/>
      <c r="E42" s="1150"/>
      <c r="F42" s="212"/>
      <c r="G42" s="212"/>
      <c r="H42" s="212"/>
      <c r="I42" s="212"/>
      <c r="J42" s="221">
        <v>3150.45</v>
      </c>
      <c r="K42" s="212"/>
      <c r="L42" s="213">
        <v>86.64</v>
      </c>
      <c r="M42" s="212"/>
      <c r="N42" s="214"/>
      <c r="Z42" s="193"/>
      <c r="AA42" s="200"/>
      <c r="AB42" s="200"/>
      <c r="AG42" s="109" t="s">
        <v>391</v>
      </c>
    </row>
    <row r="43" spans="1:34" s="108" customFormat="1" ht="12">
      <c r="A43" s="205"/>
      <c r="B43" s="204"/>
      <c r="C43" s="1141" t="s">
        <v>392</v>
      </c>
      <c r="D43" s="1141"/>
      <c r="E43" s="1141"/>
      <c r="F43" s="207"/>
      <c r="G43" s="207"/>
      <c r="H43" s="207"/>
      <c r="I43" s="207"/>
      <c r="J43" s="204"/>
      <c r="K43" s="207"/>
      <c r="L43" s="208">
        <v>14.36</v>
      </c>
      <c r="M43" s="207"/>
      <c r="N43" s="210"/>
      <c r="Z43" s="193"/>
      <c r="AA43" s="200"/>
      <c r="AB43" s="200"/>
      <c r="AF43" s="109" t="s">
        <v>392</v>
      </c>
    </row>
    <row r="44" spans="1:34" s="108" customFormat="1" ht="22.5" customHeight="1">
      <c r="A44" s="205"/>
      <c r="B44" s="204" t="s">
        <v>393</v>
      </c>
      <c r="C44" s="1141" t="s">
        <v>394</v>
      </c>
      <c r="D44" s="1141"/>
      <c r="E44" s="1141"/>
      <c r="F44" s="207" t="s">
        <v>395</v>
      </c>
      <c r="G44" s="215">
        <v>92</v>
      </c>
      <c r="H44" s="207"/>
      <c r="I44" s="215">
        <v>92</v>
      </c>
      <c r="J44" s="204"/>
      <c r="K44" s="207"/>
      <c r="L44" s="208">
        <v>13.21</v>
      </c>
      <c r="M44" s="207"/>
      <c r="N44" s="210"/>
      <c r="Z44" s="193"/>
      <c r="AA44" s="200"/>
      <c r="AB44" s="200"/>
      <c r="AF44" s="109" t="s">
        <v>394</v>
      </c>
    </row>
    <row r="45" spans="1:34" s="108" customFormat="1" ht="22.5" customHeight="1">
      <c r="A45" s="205"/>
      <c r="B45" s="204" t="s">
        <v>396</v>
      </c>
      <c r="C45" s="1141" t="s">
        <v>397</v>
      </c>
      <c r="D45" s="1141"/>
      <c r="E45" s="1141"/>
      <c r="F45" s="207" t="s">
        <v>395</v>
      </c>
      <c r="G45" s="215">
        <v>46</v>
      </c>
      <c r="H45" s="207"/>
      <c r="I45" s="215">
        <v>46</v>
      </c>
      <c r="J45" s="204"/>
      <c r="K45" s="207"/>
      <c r="L45" s="208">
        <v>6.61</v>
      </c>
      <c r="M45" s="207"/>
      <c r="N45" s="210"/>
      <c r="Z45" s="193"/>
      <c r="AA45" s="200"/>
      <c r="AB45" s="200"/>
      <c r="AF45" s="109" t="s">
        <v>397</v>
      </c>
    </row>
    <row r="46" spans="1:34" s="108" customFormat="1" ht="12" customHeight="1">
      <c r="A46" s="216"/>
      <c r="B46" s="217"/>
      <c r="C46" s="1145" t="s">
        <v>398</v>
      </c>
      <c r="D46" s="1145"/>
      <c r="E46" s="1145"/>
      <c r="F46" s="196"/>
      <c r="G46" s="196"/>
      <c r="H46" s="196"/>
      <c r="I46" s="196"/>
      <c r="J46" s="198"/>
      <c r="K46" s="196"/>
      <c r="L46" s="218">
        <v>106.46</v>
      </c>
      <c r="M46" s="212"/>
      <c r="N46" s="199"/>
      <c r="Z46" s="193"/>
      <c r="AA46" s="200"/>
      <c r="AB46" s="200"/>
      <c r="AH46" s="200" t="s">
        <v>398</v>
      </c>
    </row>
    <row r="47" spans="1:34" s="108" customFormat="1" ht="45" customHeight="1">
      <c r="A47" s="194" t="s">
        <v>125</v>
      </c>
      <c r="B47" s="195" t="s">
        <v>3449</v>
      </c>
      <c r="C47" s="1145" t="s">
        <v>3450</v>
      </c>
      <c r="D47" s="1145"/>
      <c r="E47" s="1145"/>
      <c r="F47" s="196" t="s">
        <v>401</v>
      </c>
      <c r="G47" s="196"/>
      <c r="H47" s="196"/>
      <c r="I47" s="223">
        <v>2.1999999999999999E-2</v>
      </c>
      <c r="J47" s="198"/>
      <c r="K47" s="196"/>
      <c r="L47" s="198"/>
      <c r="M47" s="196"/>
      <c r="N47" s="199"/>
      <c r="Z47" s="193"/>
      <c r="AA47" s="200"/>
      <c r="AB47" s="200" t="s">
        <v>3450</v>
      </c>
      <c r="AH47" s="200"/>
    </row>
    <row r="48" spans="1:34" s="108" customFormat="1" ht="12" customHeight="1">
      <c r="A48" s="201"/>
      <c r="B48" s="202"/>
      <c r="C48" s="1141" t="s">
        <v>3448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B48" s="200"/>
      <c r="AC48" s="109" t="s">
        <v>3448</v>
      </c>
      <c r="AH48" s="200"/>
    </row>
    <row r="49" spans="1:34" s="108" customFormat="1" ht="33.75" customHeight="1">
      <c r="A49" s="203"/>
      <c r="B49" s="204" t="s">
        <v>385</v>
      </c>
      <c r="C49" s="1141" t="s">
        <v>386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B49" s="200"/>
      <c r="AD49" s="109" t="s">
        <v>386</v>
      </c>
      <c r="AH49" s="200"/>
    </row>
    <row r="50" spans="1:34" s="108" customFormat="1" ht="12">
      <c r="A50" s="205"/>
      <c r="B50" s="206">
        <v>2</v>
      </c>
      <c r="C50" s="1141" t="s">
        <v>387</v>
      </c>
      <c r="D50" s="1141"/>
      <c r="E50" s="1141"/>
      <c r="F50" s="207"/>
      <c r="G50" s="207"/>
      <c r="H50" s="207"/>
      <c r="I50" s="207"/>
      <c r="J50" s="208">
        <v>505.05</v>
      </c>
      <c r="K50" s="209">
        <v>1.25</v>
      </c>
      <c r="L50" s="208">
        <v>13.89</v>
      </c>
      <c r="M50" s="207"/>
      <c r="N50" s="210"/>
      <c r="Z50" s="193"/>
      <c r="AA50" s="200"/>
      <c r="AB50" s="200"/>
      <c r="AE50" s="109" t="s">
        <v>387</v>
      </c>
      <c r="AH50" s="200"/>
    </row>
    <row r="51" spans="1:34" s="108" customFormat="1" ht="12">
      <c r="A51" s="205"/>
      <c r="B51" s="206">
        <v>3</v>
      </c>
      <c r="C51" s="1141" t="s">
        <v>388</v>
      </c>
      <c r="D51" s="1141"/>
      <c r="E51" s="1141"/>
      <c r="F51" s="207"/>
      <c r="G51" s="207"/>
      <c r="H51" s="207"/>
      <c r="I51" s="207"/>
      <c r="J51" s="208">
        <v>72.5</v>
      </c>
      <c r="K51" s="209">
        <v>1.25</v>
      </c>
      <c r="L51" s="208">
        <v>1.99</v>
      </c>
      <c r="M51" s="207"/>
      <c r="N51" s="210"/>
      <c r="Z51" s="193"/>
      <c r="AA51" s="200"/>
      <c r="AB51" s="200"/>
      <c r="AE51" s="109" t="s">
        <v>388</v>
      </c>
      <c r="AH51" s="200"/>
    </row>
    <row r="52" spans="1:34" s="108" customFormat="1" ht="12">
      <c r="A52" s="205"/>
      <c r="B52" s="204"/>
      <c r="C52" s="1141" t="s">
        <v>389</v>
      </c>
      <c r="D52" s="1141"/>
      <c r="E52" s="1141"/>
      <c r="F52" s="207" t="s">
        <v>390</v>
      </c>
      <c r="G52" s="209">
        <v>5.37</v>
      </c>
      <c r="H52" s="209">
        <v>1.25</v>
      </c>
      <c r="I52" s="249">
        <v>0.147675</v>
      </c>
      <c r="J52" s="204"/>
      <c r="K52" s="207"/>
      <c r="L52" s="204"/>
      <c r="M52" s="207"/>
      <c r="N52" s="210"/>
      <c r="Z52" s="193"/>
      <c r="AA52" s="200"/>
      <c r="AB52" s="200"/>
      <c r="AF52" s="109" t="s">
        <v>389</v>
      </c>
      <c r="AH52" s="200"/>
    </row>
    <row r="53" spans="1:34" s="108" customFormat="1" ht="12" customHeight="1">
      <c r="A53" s="205"/>
      <c r="B53" s="204"/>
      <c r="C53" s="1150" t="s">
        <v>391</v>
      </c>
      <c r="D53" s="1150"/>
      <c r="E53" s="1150"/>
      <c r="F53" s="212"/>
      <c r="G53" s="212"/>
      <c r="H53" s="212"/>
      <c r="I53" s="212"/>
      <c r="J53" s="213">
        <v>505.05</v>
      </c>
      <c r="K53" s="212"/>
      <c r="L53" s="213">
        <v>13.89</v>
      </c>
      <c r="M53" s="212"/>
      <c r="N53" s="214"/>
      <c r="Z53" s="193"/>
      <c r="AA53" s="200"/>
      <c r="AB53" s="200"/>
      <c r="AG53" s="109" t="s">
        <v>391</v>
      </c>
      <c r="AH53" s="200"/>
    </row>
    <row r="54" spans="1:34" s="108" customFormat="1" ht="12">
      <c r="A54" s="205"/>
      <c r="B54" s="204"/>
      <c r="C54" s="1141" t="s">
        <v>392</v>
      </c>
      <c r="D54" s="1141"/>
      <c r="E54" s="1141"/>
      <c r="F54" s="207"/>
      <c r="G54" s="207"/>
      <c r="H54" s="207"/>
      <c r="I54" s="207"/>
      <c r="J54" s="204"/>
      <c r="K54" s="207"/>
      <c r="L54" s="208">
        <v>1.99</v>
      </c>
      <c r="M54" s="207"/>
      <c r="N54" s="210"/>
      <c r="Z54" s="193"/>
      <c r="AA54" s="200"/>
      <c r="AB54" s="200"/>
      <c r="AF54" s="109" t="s">
        <v>392</v>
      </c>
      <c r="AH54" s="200"/>
    </row>
    <row r="55" spans="1:34" s="108" customFormat="1" ht="22.5" customHeight="1">
      <c r="A55" s="205"/>
      <c r="B55" s="204" t="s">
        <v>393</v>
      </c>
      <c r="C55" s="1141" t="s">
        <v>394</v>
      </c>
      <c r="D55" s="1141"/>
      <c r="E55" s="1141"/>
      <c r="F55" s="207" t="s">
        <v>395</v>
      </c>
      <c r="G55" s="215">
        <v>92</v>
      </c>
      <c r="H55" s="207"/>
      <c r="I55" s="215">
        <v>92</v>
      </c>
      <c r="J55" s="204"/>
      <c r="K55" s="207"/>
      <c r="L55" s="208">
        <v>1.83</v>
      </c>
      <c r="M55" s="207"/>
      <c r="N55" s="210"/>
      <c r="Z55" s="193"/>
      <c r="AA55" s="200"/>
      <c r="AB55" s="200"/>
      <c r="AF55" s="109" t="s">
        <v>394</v>
      </c>
      <c r="AH55" s="200"/>
    </row>
    <row r="56" spans="1:34" s="108" customFormat="1" ht="22.5" customHeight="1">
      <c r="A56" s="205"/>
      <c r="B56" s="204" t="s">
        <v>396</v>
      </c>
      <c r="C56" s="1141" t="s">
        <v>397</v>
      </c>
      <c r="D56" s="1141"/>
      <c r="E56" s="1141"/>
      <c r="F56" s="207" t="s">
        <v>395</v>
      </c>
      <c r="G56" s="215">
        <v>46</v>
      </c>
      <c r="H56" s="207"/>
      <c r="I56" s="215">
        <v>46</v>
      </c>
      <c r="J56" s="204"/>
      <c r="K56" s="207"/>
      <c r="L56" s="208">
        <v>0.92</v>
      </c>
      <c r="M56" s="207"/>
      <c r="N56" s="210"/>
      <c r="Z56" s="193"/>
      <c r="AA56" s="200"/>
      <c r="AB56" s="200"/>
      <c r="AF56" s="109" t="s">
        <v>397</v>
      </c>
      <c r="AH56" s="200"/>
    </row>
    <row r="57" spans="1:34" s="108" customFormat="1" ht="12" customHeight="1">
      <c r="A57" s="216"/>
      <c r="B57" s="217"/>
      <c r="C57" s="1145" t="s">
        <v>398</v>
      </c>
      <c r="D57" s="1145"/>
      <c r="E57" s="1145"/>
      <c r="F57" s="196"/>
      <c r="G57" s="196"/>
      <c r="H57" s="196"/>
      <c r="I57" s="196"/>
      <c r="J57" s="198"/>
      <c r="K57" s="196"/>
      <c r="L57" s="218">
        <v>16.64</v>
      </c>
      <c r="M57" s="212"/>
      <c r="N57" s="199"/>
      <c r="Z57" s="193"/>
      <c r="AA57" s="200"/>
      <c r="AB57" s="200"/>
      <c r="AH57" s="200" t="s">
        <v>398</v>
      </c>
    </row>
    <row r="58" spans="1:34" s="108" customFormat="1" ht="33.75" customHeight="1">
      <c r="A58" s="194" t="s">
        <v>128</v>
      </c>
      <c r="B58" s="195" t="s">
        <v>3451</v>
      </c>
      <c r="C58" s="1145" t="s">
        <v>3452</v>
      </c>
      <c r="D58" s="1145"/>
      <c r="E58" s="1145"/>
      <c r="F58" s="196" t="s">
        <v>481</v>
      </c>
      <c r="G58" s="196"/>
      <c r="H58" s="196"/>
      <c r="I58" s="247">
        <v>0.44</v>
      </c>
      <c r="J58" s="198"/>
      <c r="K58" s="196"/>
      <c r="L58" s="198"/>
      <c r="M58" s="196"/>
      <c r="N58" s="199"/>
      <c r="Z58" s="193"/>
      <c r="AA58" s="200"/>
      <c r="AB58" s="200" t="s">
        <v>3452</v>
      </c>
      <c r="AH58" s="200"/>
    </row>
    <row r="59" spans="1:34" s="108" customFormat="1" ht="12" customHeight="1">
      <c r="A59" s="201"/>
      <c r="B59" s="202"/>
      <c r="C59" s="1141" t="s">
        <v>3453</v>
      </c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6"/>
      <c r="Z59" s="193"/>
      <c r="AA59" s="200"/>
      <c r="AB59" s="200"/>
      <c r="AC59" s="109" t="s">
        <v>3453</v>
      </c>
      <c r="AH59" s="200"/>
    </row>
    <row r="60" spans="1:34" s="108" customFormat="1" ht="33.75" customHeight="1">
      <c r="A60" s="203"/>
      <c r="B60" s="204" t="s">
        <v>385</v>
      </c>
      <c r="C60" s="1141" t="s">
        <v>386</v>
      </c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6"/>
      <c r="Z60" s="193"/>
      <c r="AA60" s="200"/>
      <c r="AB60" s="200"/>
      <c r="AD60" s="109" t="s">
        <v>386</v>
      </c>
      <c r="AH60" s="200"/>
    </row>
    <row r="61" spans="1:34" s="108" customFormat="1" ht="12">
      <c r="A61" s="205"/>
      <c r="B61" s="206">
        <v>1</v>
      </c>
      <c r="C61" s="1141" t="s">
        <v>446</v>
      </c>
      <c r="D61" s="1141"/>
      <c r="E61" s="1141"/>
      <c r="F61" s="207"/>
      <c r="G61" s="207"/>
      <c r="H61" s="207"/>
      <c r="I61" s="207"/>
      <c r="J61" s="208">
        <v>49.46</v>
      </c>
      <c r="K61" s="209">
        <v>1.25</v>
      </c>
      <c r="L61" s="208">
        <v>27.2</v>
      </c>
      <c r="M61" s="207"/>
      <c r="N61" s="210"/>
      <c r="Z61" s="193"/>
      <c r="AA61" s="200"/>
      <c r="AB61" s="200"/>
      <c r="AE61" s="109" t="s">
        <v>446</v>
      </c>
      <c r="AH61" s="200"/>
    </row>
    <row r="62" spans="1:34" s="108" customFormat="1" ht="12">
      <c r="A62" s="205"/>
      <c r="B62" s="206">
        <v>2</v>
      </c>
      <c r="C62" s="1141" t="s">
        <v>387</v>
      </c>
      <c r="D62" s="1141"/>
      <c r="E62" s="1141"/>
      <c r="F62" s="207"/>
      <c r="G62" s="207"/>
      <c r="H62" s="207"/>
      <c r="I62" s="207"/>
      <c r="J62" s="208">
        <v>3.94</v>
      </c>
      <c r="K62" s="209">
        <v>1.25</v>
      </c>
      <c r="L62" s="208">
        <v>2.17</v>
      </c>
      <c r="M62" s="207"/>
      <c r="N62" s="210"/>
      <c r="Z62" s="193"/>
      <c r="AA62" s="200"/>
      <c r="AB62" s="200"/>
      <c r="AE62" s="109" t="s">
        <v>387</v>
      </c>
      <c r="AH62" s="200"/>
    </row>
    <row r="63" spans="1:34" s="108" customFormat="1" ht="12">
      <c r="A63" s="205"/>
      <c r="B63" s="206">
        <v>3</v>
      </c>
      <c r="C63" s="1141" t="s">
        <v>388</v>
      </c>
      <c r="D63" s="1141"/>
      <c r="E63" s="1141"/>
      <c r="F63" s="207"/>
      <c r="G63" s="207"/>
      <c r="H63" s="207"/>
      <c r="I63" s="207"/>
      <c r="J63" s="208">
        <v>0.7</v>
      </c>
      <c r="K63" s="209">
        <v>1.25</v>
      </c>
      <c r="L63" s="208">
        <v>0.39</v>
      </c>
      <c r="M63" s="207"/>
      <c r="N63" s="210"/>
      <c r="Z63" s="193"/>
      <c r="AA63" s="200"/>
      <c r="AB63" s="200"/>
      <c r="AE63" s="109" t="s">
        <v>388</v>
      </c>
      <c r="AH63" s="200"/>
    </row>
    <row r="64" spans="1:34" s="108" customFormat="1" ht="12">
      <c r="A64" s="205"/>
      <c r="B64" s="206">
        <v>4</v>
      </c>
      <c r="C64" s="1141" t="s">
        <v>447</v>
      </c>
      <c r="D64" s="1141"/>
      <c r="E64" s="1141"/>
      <c r="F64" s="207"/>
      <c r="G64" s="207"/>
      <c r="H64" s="207"/>
      <c r="I64" s="207"/>
      <c r="J64" s="208">
        <v>0.99</v>
      </c>
      <c r="K64" s="207"/>
      <c r="L64" s="208">
        <v>0.44</v>
      </c>
      <c r="M64" s="207"/>
      <c r="N64" s="210"/>
      <c r="Z64" s="193"/>
      <c r="AA64" s="200"/>
      <c r="AB64" s="200"/>
      <c r="AE64" s="109" t="s">
        <v>447</v>
      </c>
      <c r="AH64" s="200"/>
    </row>
    <row r="65" spans="1:34" s="108" customFormat="1" ht="12">
      <c r="A65" s="205"/>
      <c r="B65" s="204"/>
      <c r="C65" s="1141" t="s">
        <v>448</v>
      </c>
      <c r="D65" s="1141"/>
      <c r="E65" s="1141"/>
      <c r="F65" s="207" t="s">
        <v>390</v>
      </c>
      <c r="G65" s="209">
        <v>6.44</v>
      </c>
      <c r="H65" s="209">
        <v>1.25</v>
      </c>
      <c r="I65" s="254">
        <v>3.5419999999999998</v>
      </c>
      <c r="J65" s="204"/>
      <c r="K65" s="207"/>
      <c r="L65" s="204"/>
      <c r="M65" s="207"/>
      <c r="N65" s="210"/>
      <c r="Z65" s="193"/>
      <c r="AA65" s="200"/>
      <c r="AB65" s="200"/>
      <c r="AF65" s="109" t="s">
        <v>448</v>
      </c>
      <c r="AH65" s="200"/>
    </row>
    <row r="66" spans="1:34" s="108" customFormat="1" ht="12">
      <c r="A66" s="205"/>
      <c r="B66" s="204"/>
      <c r="C66" s="1141" t="s">
        <v>389</v>
      </c>
      <c r="D66" s="1141"/>
      <c r="E66" s="1141"/>
      <c r="F66" s="207" t="s">
        <v>390</v>
      </c>
      <c r="G66" s="209">
        <v>0.06</v>
      </c>
      <c r="H66" s="209">
        <v>1.25</v>
      </c>
      <c r="I66" s="254">
        <v>3.3000000000000002E-2</v>
      </c>
      <c r="J66" s="204"/>
      <c r="K66" s="207"/>
      <c r="L66" s="204"/>
      <c r="M66" s="207"/>
      <c r="N66" s="210"/>
      <c r="Z66" s="193"/>
      <c r="AA66" s="200"/>
      <c r="AB66" s="200"/>
      <c r="AF66" s="109" t="s">
        <v>389</v>
      </c>
      <c r="AH66" s="200"/>
    </row>
    <row r="67" spans="1:34" s="108" customFormat="1" ht="12" customHeight="1">
      <c r="A67" s="205"/>
      <c r="B67" s="204"/>
      <c r="C67" s="1150" t="s">
        <v>391</v>
      </c>
      <c r="D67" s="1150"/>
      <c r="E67" s="1150"/>
      <c r="F67" s="212"/>
      <c r="G67" s="212"/>
      <c r="H67" s="212"/>
      <c r="I67" s="212"/>
      <c r="J67" s="213">
        <v>54.39</v>
      </c>
      <c r="K67" s="212"/>
      <c r="L67" s="213">
        <v>29.81</v>
      </c>
      <c r="M67" s="212"/>
      <c r="N67" s="214"/>
      <c r="Z67" s="193"/>
      <c r="AA67" s="200"/>
      <c r="AB67" s="200"/>
      <c r="AG67" s="109" t="s">
        <v>391</v>
      </c>
      <c r="AH67" s="200"/>
    </row>
    <row r="68" spans="1:34" s="108" customFormat="1" ht="12">
      <c r="A68" s="205"/>
      <c r="B68" s="204"/>
      <c r="C68" s="1141" t="s">
        <v>392</v>
      </c>
      <c r="D68" s="1141"/>
      <c r="E68" s="1141"/>
      <c r="F68" s="207"/>
      <c r="G68" s="207"/>
      <c r="H68" s="207"/>
      <c r="I68" s="207"/>
      <c r="J68" s="204"/>
      <c r="K68" s="207"/>
      <c r="L68" s="208">
        <v>27.59</v>
      </c>
      <c r="M68" s="207"/>
      <c r="N68" s="210"/>
      <c r="Z68" s="193"/>
      <c r="AA68" s="200"/>
      <c r="AB68" s="200"/>
      <c r="AF68" s="109" t="s">
        <v>392</v>
      </c>
      <c r="AH68" s="200"/>
    </row>
    <row r="69" spans="1:34" s="108" customFormat="1" ht="22.5" customHeight="1">
      <c r="A69" s="205"/>
      <c r="B69" s="204" t="s">
        <v>885</v>
      </c>
      <c r="C69" s="1141" t="s">
        <v>886</v>
      </c>
      <c r="D69" s="1141"/>
      <c r="E69" s="1141"/>
      <c r="F69" s="207" t="s">
        <v>395</v>
      </c>
      <c r="G69" s="215">
        <v>97</v>
      </c>
      <c r="H69" s="207"/>
      <c r="I69" s="215">
        <v>97</v>
      </c>
      <c r="J69" s="204"/>
      <c r="K69" s="207"/>
      <c r="L69" s="208">
        <v>26.76</v>
      </c>
      <c r="M69" s="207"/>
      <c r="N69" s="210"/>
      <c r="Z69" s="193"/>
      <c r="AA69" s="200"/>
      <c r="AB69" s="200"/>
      <c r="AF69" s="109" t="s">
        <v>886</v>
      </c>
      <c r="AH69" s="200"/>
    </row>
    <row r="70" spans="1:34" s="108" customFormat="1" ht="22.5" customHeight="1">
      <c r="A70" s="205"/>
      <c r="B70" s="204" t="s">
        <v>887</v>
      </c>
      <c r="C70" s="1141" t="s">
        <v>888</v>
      </c>
      <c r="D70" s="1141"/>
      <c r="E70" s="1141"/>
      <c r="F70" s="207" t="s">
        <v>395</v>
      </c>
      <c r="G70" s="215">
        <v>51</v>
      </c>
      <c r="H70" s="207"/>
      <c r="I70" s="215">
        <v>51</v>
      </c>
      <c r="J70" s="204"/>
      <c r="K70" s="207"/>
      <c r="L70" s="208">
        <v>14.07</v>
      </c>
      <c r="M70" s="207"/>
      <c r="N70" s="210"/>
      <c r="Z70" s="193"/>
      <c r="AA70" s="200"/>
      <c r="AB70" s="200"/>
      <c r="AF70" s="109" t="s">
        <v>888</v>
      </c>
      <c r="AH70" s="200"/>
    </row>
    <row r="71" spans="1:34" s="108" customFormat="1" ht="12" customHeight="1">
      <c r="A71" s="216"/>
      <c r="B71" s="217"/>
      <c r="C71" s="1145" t="s">
        <v>398</v>
      </c>
      <c r="D71" s="1145"/>
      <c r="E71" s="1145"/>
      <c r="F71" s="196"/>
      <c r="G71" s="196"/>
      <c r="H71" s="196"/>
      <c r="I71" s="196"/>
      <c r="J71" s="198"/>
      <c r="K71" s="196"/>
      <c r="L71" s="218">
        <v>70.64</v>
      </c>
      <c r="M71" s="212"/>
      <c r="N71" s="199"/>
      <c r="Z71" s="193"/>
      <c r="AA71" s="200"/>
      <c r="AB71" s="200"/>
      <c r="AH71" s="200" t="s">
        <v>398</v>
      </c>
    </row>
    <row r="72" spans="1:34" s="108" customFormat="1" ht="22.5" customHeight="1">
      <c r="A72" s="194" t="s">
        <v>131</v>
      </c>
      <c r="B72" s="195" t="s">
        <v>3454</v>
      </c>
      <c r="C72" s="1145" t="s">
        <v>3455</v>
      </c>
      <c r="D72" s="1145"/>
      <c r="E72" s="1145"/>
      <c r="F72" s="196" t="s">
        <v>481</v>
      </c>
      <c r="G72" s="196"/>
      <c r="H72" s="196"/>
      <c r="I72" s="247">
        <v>0.44</v>
      </c>
      <c r="J72" s="198"/>
      <c r="K72" s="196"/>
      <c r="L72" s="198"/>
      <c r="M72" s="196"/>
      <c r="N72" s="199"/>
      <c r="Z72" s="193"/>
      <c r="AA72" s="200"/>
      <c r="AB72" s="200" t="s">
        <v>3455</v>
      </c>
      <c r="AH72" s="200"/>
    </row>
    <row r="73" spans="1:34" s="108" customFormat="1" ht="12" customHeight="1">
      <c r="A73" s="201"/>
      <c r="B73" s="202"/>
      <c r="C73" s="1141" t="s">
        <v>3453</v>
      </c>
      <c r="D73" s="1141"/>
      <c r="E73" s="1141"/>
      <c r="F73" s="1141"/>
      <c r="G73" s="1141"/>
      <c r="H73" s="1141"/>
      <c r="I73" s="1141"/>
      <c r="J73" s="1141"/>
      <c r="K73" s="1141"/>
      <c r="L73" s="1141"/>
      <c r="M73" s="1141"/>
      <c r="N73" s="1146"/>
      <c r="Z73" s="193"/>
      <c r="AA73" s="200"/>
      <c r="AB73" s="200"/>
      <c r="AC73" s="109" t="s">
        <v>3453</v>
      </c>
      <c r="AH73" s="200"/>
    </row>
    <row r="74" spans="1:34" s="108" customFormat="1" ht="33.75" customHeight="1">
      <c r="A74" s="203"/>
      <c r="B74" s="204" t="s">
        <v>385</v>
      </c>
      <c r="C74" s="1141" t="s">
        <v>386</v>
      </c>
      <c r="D74" s="1141"/>
      <c r="E74" s="1141"/>
      <c r="F74" s="1141"/>
      <c r="G74" s="1141"/>
      <c r="H74" s="1141"/>
      <c r="I74" s="1141"/>
      <c r="J74" s="1141"/>
      <c r="K74" s="1141"/>
      <c r="L74" s="1141"/>
      <c r="M74" s="1141"/>
      <c r="N74" s="1146"/>
      <c r="Z74" s="193"/>
      <c r="AA74" s="200"/>
      <c r="AB74" s="200"/>
      <c r="AD74" s="109" t="s">
        <v>386</v>
      </c>
      <c r="AH74" s="200"/>
    </row>
    <row r="75" spans="1:34" s="108" customFormat="1" ht="12">
      <c r="A75" s="205"/>
      <c r="B75" s="206">
        <v>1</v>
      </c>
      <c r="C75" s="1141" t="s">
        <v>446</v>
      </c>
      <c r="D75" s="1141"/>
      <c r="E75" s="1141"/>
      <c r="F75" s="207"/>
      <c r="G75" s="207"/>
      <c r="H75" s="207"/>
      <c r="I75" s="207"/>
      <c r="J75" s="208">
        <v>35.06</v>
      </c>
      <c r="K75" s="209">
        <v>1.25</v>
      </c>
      <c r="L75" s="208">
        <v>19.28</v>
      </c>
      <c r="M75" s="207"/>
      <c r="N75" s="210"/>
      <c r="Z75" s="193"/>
      <c r="AA75" s="200"/>
      <c r="AB75" s="200"/>
      <c r="AE75" s="109" t="s">
        <v>446</v>
      </c>
      <c r="AH75" s="200"/>
    </row>
    <row r="76" spans="1:34" s="108" customFormat="1" ht="12">
      <c r="A76" s="205"/>
      <c r="B76" s="206">
        <v>2</v>
      </c>
      <c r="C76" s="1141" t="s">
        <v>387</v>
      </c>
      <c r="D76" s="1141"/>
      <c r="E76" s="1141"/>
      <c r="F76" s="207"/>
      <c r="G76" s="207"/>
      <c r="H76" s="207"/>
      <c r="I76" s="207"/>
      <c r="J76" s="208">
        <v>3.94</v>
      </c>
      <c r="K76" s="209">
        <v>1.25</v>
      </c>
      <c r="L76" s="208">
        <v>2.17</v>
      </c>
      <c r="M76" s="207"/>
      <c r="N76" s="210"/>
      <c r="Z76" s="193"/>
      <c r="AA76" s="200"/>
      <c r="AB76" s="200"/>
      <c r="AE76" s="109" t="s">
        <v>387</v>
      </c>
      <c r="AH76" s="200"/>
    </row>
    <row r="77" spans="1:34" s="108" customFormat="1" ht="12">
      <c r="A77" s="205"/>
      <c r="B77" s="206">
        <v>3</v>
      </c>
      <c r="C77" s="1141" t="s">
        <v>388</v>
      </c>
      <c r="D77" s="1141"/>
      <c r="E77" s="1141"/>
      <c r="F77" s="207"/>
      <c r="G77" s="207"/>
      <c r="H77" s="207"/>
      <c r="I77" s="207"/>
      <c r="J77" s="208">
        <v>0.7</v>
      </c>
      <c r="K77" s="209">
        <v>1.25</v>
      </c>
      <c r="L77" s="208">
        <v>0.39</v>
      </c>
      <c r="M77" s="207"/>
      <c r="N77" s="210"/>
      <c r="Z77" s="193"/>
      <c r="AA77" s="200"/>
      <c r="AB77" s="200"/>
      <c r="AE77" s="109" t="s">
        <v>388</v>
      </c>
      <c r="AH77" s="200"/>
    </row>
    <row r="78" spans="1:34" s="108" customFormat="1" ht="12">
      <c r="A78" s="205"/>
      <c r="B78" s="206">
        <v>4</v>
      </c>
      <c r="C78" s="1141" t="s">
        <v>447</v>
      </c>
      <c r="D78" s="1141"/>
      <c r="E78" s="1141"/>
      <c r="F78" s="207"/>
      <c r="G78" s="207"/>
      <c r="H78" s="207"/>
      <c r="I78" s="207"/>
      <c r="J78" s="208">
        <v>0.7</v>
      </c>
      <c r="K78" s="207"/>
      <c r="L78" s="208">
        <v>0.31</v>
      </c>
      <c r="M78" s="207"/>
      <c r="N78" s="210"/>
      <c r="Z78" s="193"/>
      <c r="AA78" s="200"/>
      <c r="AB78" s="200"/>
      <c r="AE78" s="109" t="s">
        <v>447</v>
      </c>
      <c r="AH78" s="200"/>
    </row>
    <row r="79" spans="1:34" s="108" customFormat="1" ht="12">
      <c r="A79" s="205"/>
      <c r="B79" s="204"/>
      <c r="C79" s="1141" t="s">
        <v>448</v>
      </c>
      <c r="D79" s="1141"/>
      <c r="E79" s="1141"/>
      <c r="F79" s="207" t="s">
        <v>390</v>
      </c>
      <c r="G79" s="209">
        <v>4.53</v>
      </c>
      <c r="H79" s="209">
        <v>1.25</v>
      </c>
      <c r="I79" s="250">
        <v>2.4914999999999998</v>
      </c>
      <c r="J79" s="204"/>
      <c r="K79" s="207"/>
      <c r="L79" s="204"/>
      <c r="M79" s="207"/>
      <c r="N79" s="210"/>
      <c r="Z79" s="193"/>
      <c r="AA79" s="200"/>
      <c r="AB79" s="200"/>
      <c r="AF79" s="109" t="s">
        <v>448</v>
      </c>
      <c r="AH79" s="200"/>
    </row>
    <row r="80" spans="1:34" s="108" customFormat="1" ht="12">
      <c r="A80" s="205"/>
      <c r="B80" s="204"/>
      <c r="C80" s="1141" t="s">
        <v>389</v>
      </c>
      <c r="D80" s="1141"/>
      <c r="E80" s="1141"/>
      <c r="F80" s="207" t="s">
        <v>390</v>
      </c>
      <c r="G80" s="209">
        <v>0.06</v>
      </c>
      <c r="H80" s="209">
        <v>1.25</v>
      </c>
      <c r="I80" s="254">
        <v>3.3000000000000002E-2</v>
      </c>
      <c r="J80" s="204"/>
      <c r="K80" s="207"/>
      <c r="L80" s="204"/>
      <c r="M80" s="207"/>
      <c r="N80" s="210"/>
      <c r="Z80" s="193"/>
      <c r="AA80" s="200"/>
      <c r="AB80" s="200"/>
      <c r="AF80" s="109" t="s">
        <v>389</v>
      </c>
      <c r="AH80" s="200"/>
    </row>
    <row r="81" spans="1:35" s="108" customFormat="1" ht="12" customHeight="1">
      <c r="A81" s="205"/>
      <c r="B81" s="204"/>
      <c r="C81" s="1150" t="s">
        <v>391</v>
      </c>
      <c r="D81" s="1150"/>
      <c r="E81" s="1150"/>
      <c r="F81" s="212"/>
      <c r="G81" s="212"/>
      <c r="H81" s="212"/>
      <c r="I81" s="212"/>
      <c r="J81" s="213">
        <v>39.700000000000003</v>
      </c>
      <c r="K81" s="212"/>
      <c r="L81" s="213">
        <v>21.76</v>
      </c>
      <c r="M81" s="212"/>
      <c r="N81" s="214"/>
      <c r="Z81" s="193"/>
      <c r="AA81" s="200"/>
      <c r="AB81" s="200"/>
      <c r="AG81" s="109" t="s">
        <v>391</v>
      </c>
      <c r="AH81" s="200"/>
    </row>
    <row r="82" spans="1:35" s="108" customFormat="1" ht="12">
      <c r="A82" s="205"/>
      <c r="B82" s="204"/>
      <c r="C82" s="1141" t="s">
        <v>392</v>
      </c>
      <c r="D82" s="1141"/>
      <c r="E82" s="1141"/>
      <c r="F82" s="207"/>
      <c r="G82" s="207"/>
      <c r="H82" s="207"/>
      <c r="I82" s="207"/>
      <c r="J82" s="204"/>
      <c r="K82" s="207"/>
      <c r="L82" s="208">
        <v>19.670000000000002</v>
      </c>
      <c r="M82" s="207"/>
      <c r="N82" s="210"/>
      <c r="Z82" s="193"/>
      <c r="AA82" s="200"/>
      <c r="AB82" s="200"/>
      <c r="AF82" s="109" t="s">
        <v>392</v>
      </c>
      <c r="AH82" s="200"/>
    </row>
    <row r="83" spans="1:35" s="108" customFormat="1" ht="22.5" customHeight="1">
      <c r="A83" s="205"/>
      <c r="B83" s="204" t="s">
        <v>885</v>
      </c>
      <c r="C83" s="1141" t="s">
        <v>886</v>
      </c>
      <c r="D83" s="1141"/>
      <c r="E83" s="1141"/>
      <c r="F83" s="207" t="s">
        <v>395</v>
      </c>
      <c r="G83" s="215">
        <v>97</v>
      </c>
      <c r="H83" s="207"/>
      <c r="I83" s="215">
        <v>97</v>
      </c>
      <c r="J83" s="204"/>
      <c r="K83" s="207"/>
      <c r="L83" s="208">
        <v>19.079999999999998</v>
      </c>
      <c r="M83" s="207"/>
      <c r="N83" s="210"/>
      <c r="Z83" s="193"/>
      <c r="AA83" s="200"/>
      <c r="AB83" s="200"/>
      <c r="AF83" s="109" t="s">
        <v>886</v>
      </c>
      <c r="AH83" s="200"/>
    </row>
    <row r="84" spans="1:35" s="108" customFormat="1" ht="22.5" customHeight="1">
      <c r="A84" s="205"/>
      <c r="B84" s="204" t="s">
        <v>887</v>
      </c>
      <c r="C84" s="1141" t="s">
        <v>888</v>
      </c>
      <c r="D84" s="1141"/>
      <c r="E84" s="1141"/>
      <c r="F84" s="207" t="s">
        <v>395</v>
      </c>
      <c r="G84" s="215">
        <v>51</v>
      </c>
      <c r="H84" s="207"/>
      <c r="I84" s="215">
        <v>51</v>
      </c>
      <c r="J84" s="204"/>
      <c r="K84" s="207"/>
      <c r="L84" s="208">
        <v>10.029999999999999</v>
      </c>
      <c r="M84" s="207"/>
      <c r="N84" s="210"/>
      <c r="Z84" s="193"/>
      <c r="AA84" s="200"/>
      <c r="AB84" s="200"/>
      <c r="AF84" s="109" t="s">
        <v>888</v>
      </c>
      <c r="AH84" s="200"/>
    </row>
    <row r="85" spans="1:35" s="108" customFormat="1" ht="12" customHeight="1">
      <c r="A85" s="216"/>
      <c r="B85" s="217"/>
      <c r="C85" s="1145" t="s">
        <v>398</v>
      </c>
      <c r="D85" s="1145"/>
      <c r="E85" s="1145"/>
      <c r="F85" s="196"/>
      <c r="G85" s="196"/>
      <c r="H85" s="196"/>
      <c r="I85" s="196"/>
      <c r="J85" s="198"/>
      <c r="K85" s="196"/>
      <c r="L85" s="218">
        <v>50.87</v>
      </c>
      <c r="M85" s="212"/>
      <c r="N85" s="199"/>
      <c r="Z85" s="193"/>
      <c r="AA85" s="200"/>
      <c r="AB85" s="200"/>
      <c r="AH85" s="200" t="s">
        <v>398</v>
      </c>
    </row>
    <row r="86" spans="1:35" s="108" customFormat="1" ht="22.5" customHeight="1">
      <c r="A86" s="194" t="s">
        <v>134</v>
      </c>
      <c r="B86" s="195" t="s">
        <v>3456</v>
      </c>
      <c r="C86" s="1145" t="s">
        <v>3457</v>
      </c>
      <c r="D86" s="1145"/>
      <c r="E86" s="1145"/>
      <c r="F86" s="196" t="s">
        <v>891</v>
      </c>
      <c r="G86" s="196"/>
      <c r="H86" s="196"/>
      <c r="I86" s="251">
        <v>88</v>
      </c>
      <c r="J86" s="218">
        <v>97.34</v>
      </c>
      <c r="K86" s="196"/>
      <c r="L86" s="222">
        <v>8565.92</v>
      </c>
      <c r="M86" s="196"/>
      <c r="N86" s="199"/>
      <c r="Z86" s="193"/>
      <c r="AA86" s="200"/>
      <c r="AB86" s="200" t="s">
        <v>3457</v>
      </c>
      <c r="AH86" s="200"/>
    </row>
    <row r="87" spans="1:35" s="108" customFormat="1" ht="12" customHeight="1">
      <c r="A87" s="216"/>
      <c r="B87" s="217"/>
      <c r="C87" s="1141" t="s">
        <v>1929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B87" s="200"/>
      <c r="AH87" s="200"/>
      <c r="AI87" s="109" t="s">
        <v>1929</v>
      </c>
    </row>
    <row r="88" spans="1:35" s="108" customFormat="1" ht="12" customHeight="1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22">
        <v>8565.92</v>
      </c>
      <c r="M88" s="212"/>
      <c r="N88" s="199"/>
      <c r="Z88" s="193"/>
      <c r="AA88" s="200"/>
      <c r="AB88" s="200"/>
      <c r="AH88" s="200" t="s">
        <v>398</v>
      </c>
    </row>
    <row r="89" spans="1:35" s="108" customFormat="1" ht="33.75" customHeight="1">
      <c r="A89" s="194" t="s">
        <v>137</v>
      </c>
      <c r="B89" s="195" t="s">
        <v>3458</v>
      </c>
      <c r="C89" s="1145" t="s">
        <v>3459</v>
      </c>
      <c r="D89" s="1145"/>
      <c r="E89" s="1145"/>
      <c r="F89" s="196" t="s">
        <v>481</v>
      </c>
      <c r="G89" s="196"/>
      <c r="H89" s="196"/>
      <c r="I89" s="247">
        <v>0.93</v>
      </c>
      <c r="J89" s="198"/>
      <c r="K89" s="196"/>
      <c r="L89" s="198"/>
      <c r="M89" s="196"/>
      <c r="N89" s="199"/>
      <c r="Z89" s="193"/>
      <c r="AA89" s="200"/>
      <c r="AB89" s="200" t="s">
        <v>3459</v>
      </c>
      <c r="AH89" s="200"/>
    </row>
    <row r="90" spans="1:35" s="108" customFormat="1" ht="12" customHeight="1">
      <c r="A90" s="201"/>
      <c r="B90" s="202"/>
      <c r="C90" s="1141" t="s">
        <v>3460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B90" s="200"/>
      <c r="AC90" s="109" t="s">
        <v>3460</v>
      </c>
      <c r="AH90" s="200"/>
    </row>
    <row r="91" spans="1:35" s="108" customFormat="1" ht="33.75" customHeight="1">
      <c r="A91" s="203"/>
      <c r="B91" s="204" t="s">
        <v>385</v>
      </c>
      <c r="C91" s="1141" t="s">
        <v>386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B91" s="200"/>
      <c r="AD91" s="109" t="s">
        <v>386</v>
      </c>
      <c r="AH91" s="200"/>
    </row>
    <row r="92" spans="1:35" s="108" customFormat="1" ht="12">
      <c r="A92" s="205"/>
      <c r="B92" s="206">
        <v>1</v>
      </c>
      <c r="C92" s="1141" t="s">
        <v>446</v>
      </c>
      <c r="D92" s="1141"/>
      <c r="E92" s="1141"/>
      <c r="F92" s="207"/>
      <c r="G92" s="207"/>
      <c r="H92" s="207"/>
      <c r="I92" s="207"/>
      <c r="J92" s="208">
        <v>174.46</v>
      </c>
      <c r="K92" s="209">
        <v>1.25</v>
      </c>
      <c r="L92" s="208">
        <v>202.81</v>
      </c>
      <c r="M92" s="207"/>
      <c r="N92" s="210"/>
      <c r="Z92" s="193"/>
      <c r="AA92" s="200"/>
      <c r="AB92" s="200"/>
      <c r="AE92" s="109" t="s">
        <v>446</v>
      </c>
      <c r="AH92" s="200"/>
    </row>
    <row r="93" spans="1:35" s="108" customFormat="1" ht="12">
      <c r="A93" s="205"/>
      <c r="B93" s="206">
        <v>2</v>
      </c>
      <c r="C93" s="1141" t="s">
        <v>387</v>
      </c>
      <c r="D93" s="1141"/>
      <c r="E93" s="1141"/>
      <c r="F93" s="207"/>
      <c r="G93" s="207"/>
      <c r="H93" s="207"/>
      <c r="I93" s="207"/>
      <c r="J93" s="208">
        <v>54.07</v>
      </c>
      <c r="K93" s="209">
        <v>1.25</v>
      </c>
      <c r="L93" s="208">
        <v>62.86</v>
      </c>
      <c r="M93" s="207"/>
      <c r="N93" s="210"/>
      <c r="Z93" s="193"/>
      <c r="AA93" s="200"/>
      <c r="AB93" s="200"/>
      <c r="AE93" s="109" t="s">
        <v>387</v>
      </c>
      <c r="AH93" s="200"/>
    </row>
    <row r="94" spans="1:35" s="108" customFormat="1" ht="12">
      <c r="A94" s="205"/>
      <c r="B94" s="206">
        <v>3</v>
      </c>
      <c r="C94" s="1141" t="s">
        <v>388</v>
      </c>
      <c r="D94" s="1141"/>
      <c r="E94" s="1141"/>
      <c r="F94" s="207"/>
      <c r="G94" s="207"/>
      <c r="H94" s="207"/>
      <c r="I94" s="207"/>
      <c r="J94" s="208">
        <v>5.0199999999999996</v>
      </c>
      <c r="K94" s="209">
        <v>1.25</v>
      </c>
      <c r="L94" s="208">
        <v>5.84</v>
      </c>
      <c r="M94" s="207"/>
      <c r="N94" s="210"/>
      <c r="Z94" s="193"/>
      <c r="AA94" s="200"/>
      <c r="AB94" s="200"/>
      <c r="AE94" s="109" t="s">
        <v>388</v>
      </c>
      <c r="AH94" s="200"/>
    </row>
    <row r="95" spans="1:35" s="108" customFormat="1" ht="12">
      <c r="A95" s="205"/>
      <c r="B95" s="206">
        <v>4</v>
      </c>
      <c r="C95" s="1141" t="s">
        <v>447</v>
      </c>
      <c r="D95" s="1141"/>
      <c r="E95" s="1141"/>
      <c r="F95" s="207"/>
      <c r="G95" s="207"/>
      <c r="H95" s="207"/>
      <c r="I95" s="207"/>
      <c r="J95" s="208">
        <v>38.65</v>
      </c>
      <c r="K95" s="207"/>
      <c r="L95" s="208">
        <v>35.94</v>
      </c>
      <c r="M95" s="207"/>
      <c r="N95" s="210"/>
      <c r="Z95" s="193"/>
      <c r="AA95" s="200"/>
      <c r="AB95" s="200"/>
      <c r="AE95" s="109" t="s">
        <v>447</v>
      </c>
      <c r="AH95" s="200"/>
    </row>
    <row r="96" spans="1:35" s="108" customFormat="1" ht="12">
      <c r="A96" s="205"/>
      <c r="B96" s="204"/>
      <c r="C96" s="1141" t="s">
        <v>448</v>
      </c>
      <c r="D96" s="1141"/>
      <c r="E96" s="1141"/>
      <c r="F96" s="207" t="s">
        <v>390</v>
      </c>
      <c r="G96" s="209">
        <v>18.559999999999999</v>
      </c>
      <c r="H96" s="209">
        <v>1.25</v>
      </c>
      <c r="I96" s="254">
        <v>21.576000000000001</v>
      </c>
      <c r="J96" s="204"/>
      <c r="K96" s="207"/>
      <c r="L96" s="204"/>
      <c r="M96" s="207"/>
      <c r="N96" s="210"/>
      <c r="Z96" s="193"/>
      <c r="AA96" s="200"/>
      <c r="AB96" s="200"/>
      <c r="AF96" s="109" t="s">
        <v>448</v>
      </c>
      <c r="AH96" s="200"/>
    </row>
    <row r="97" spans="1:35" s="108" customFormat="1" ht="12">
      <c r="A97" s="205"/>
      <c r="B97" s="204"/>
      <c r="C97" s="1141" t="s">
        <v>389</v>
      </c>
      <c r="D97" s="1141"/>
      <c r="E97" s="1141"/>
      <c r="F97" s="207" t="s">
        <v>390</v>
      </c>
      <c r="G97" s="248">
        <v>0.4</v>
      </c>
      <c r="H97" s="209">
        <v>1.25</v>
      </c>
      <c r="I97" s="254">
        <v>0.46500000000000002</v>
      </c>
      <c r="J97" s="204"/>
      <c r="K97" s="207"/>
      <c r="L97" s="204"/>
      <c r="M97" s="207"/>
      <c r="N97" s="210"/>
      <c r="Z97" s="193"/>
      <c r="AA97" s="200"/>
      <c r="AB97" s="200"/>
      <c r="AF97" s="109" t="s">
        <v>389</v>
      </c>
      <c r="AH97" s="200"/>
    </row>
    <row r="98" spans="1:35" s="108" customFormat="1" ht="12" customHeight="1">
      <c r="A98" s="205"/>
      <c r="B98" s="204"/>
      <c r="C98" s="1150" t="s">
        <v>391</v>
      </c>
      <c r="D98" s="1150"/>
      <c r="E98" s="1150"/>
      <c r="F98" s="212"/>
      <c r="G98" s="212"/>
      <c r="H98" s="212"/>
      <c r="I98" s="212"/>
      <c r="J98" s="213">
        <v>267.18</v>
      </c>
      <c r="K98" s="212"/>
      <c r="L98" s="213">
        <v>301.61</v>
      </c>
      <c r="M98" s="212"/>
      <c r="N98" s="214"/>
      <c r="Z98" s="193"/>
      <c r="AA98" s="200"/>
      <c r="AB98" s="200"/>
      <c r="AG98" s="109" t="s">
        <v>391</v>
      </c>
      <c r="AH98" s="200"/>
    </row>
    <row r="99" spans="1:35" s="108" customFormat="1" ht="12">
      <c r="A99" s="205"/>
      <c r="B99" s="204"/>
      <c r="C99" s="1141" t="s">
        <v>392</v>
      </c>
      <c r="D99" s="1141"/>
      <c r="E99" s="1141"/>
      <c r="F99" s="207"/>
      <c r="G99" s="207"/>
      <c r="H99" s="207"/>
      <c r="I99" s="207"/>
      <c r="J99" s="204"/>
      <c r="K99" s="207"/>
      <c r="L99" s="208">
        <v>208.65</v>
      </c>
      <c r="M99" s="207"/>
      <c r="N99" s="210"/>
      <c r="Z99" s="193"/>
      <c r="AA99" s="200"/>
      <c r="AB99" s="200"/>
      <c r="AF99" s="109" t="s">
        <v>392</v>
      </c>
      <c r="AH99" s="200"/>
    </row>
    <row r="100" spans="1:35" s="108" customFormat="1" ht="22.5" customHeight="1">
      <c r="A100" s="205"/>
      <c r="B100" s="204" t="s">
        <v>885</v>
      </c>
      <c r="C100" s="1141" t="s">
        <v>886</v>
      </c>
      <c r="D100" s="1141"/>
      <c r="E100" s="1141"/>
      <c r="F100" s="207" t="s">
        <v>395</v>
      </c>
      <c r="G100" s="215">
        <v>97</v>
      </c>
      <c r="H100" s="207"/>
      <c r="I100" s="215">
        <v>97</v>
      </c>
      <c r="J100" s="204"/>
      <c r="K100" s="207"/>
      <c r="L100" s="208">
        <v>202.39</v>
      </c>
      <c r="M100" s="207"/>
      <c r="N100" s="210"/>
      <c r="Z100" s="193"/>
      <c r="AA100" s="200"/>
      <c r="AB100" s="200"/>
      <c r="AF100" s="109" t="s">
        <v>886</v>
      </c>
      <c r="AH100" s="200"/>
    </row>
    <row r="101" spans="1:35" s="108" customFormat="1" ht="22.5" customHeight="1">
      <c r="A101" s="205"/>
      <c r="B101" s="204" t="s">
        <v>887</v>
      </c>
      <c r="C101" s="1141" t="s">
        <v>888</v>
      </c>
      <c r="D101" s="1141"/>
      <c r="E101" s="1141"/>
      <c r="F101" s="207" t="s">
        <v>395</v>
      </c>
      <c r="G101" s="215">
        <v>51</v>
      </c>
      <c r="H101" s="207"/>
      <c r="I101" s="215">
        <v>51</v>
      </c>
      <c r="J101" s="204"/>
      <c r="K101" s="207"/>
      <c r="L101" s="208">
        <v>106.41</v>
      </c>
      <c r="M101" s="207"/>
      <c r="N101" s="210"/>
      <c r="Z101" s="193"/>
      <c r="AA101" s="200"/>
      <c r="AB101" s="200"/>
      <c r="AF101" s="109" t="s">
        <v>888</v>
      </c>
      <c r="AH101" s="200"/>
    </row>
    <row r="102" spans="1:35" s="108" customFormat="1" ht="12" customHeight="1">
      <c r="A102" s="216"/>
      <c r="B102" s="217"/>
      <c r="C102" s="1145" t="s">
        <v>398</v>
      </c>
      <c r="D102" s="1145"/>
      <c r="E102" s="1145"/>
      <c r="F102" s="196"/>
      <c r="G102" s="196"/>
      <c r="H102" s="196"/>
      <c r="I102" s="196"/>
      <c r="J102" s="198"/>
      <c r="K102" s="196"/>
      <c r="L102" s="218">
        <v>610.41</v>
      </c>
      <c r="M102" s="212"/>
      <c r="N102" s="199"/>
      <c r="Z102" s="193"/>
      <c r="AA102" s="200"/>
      <c r="AB102" s="200"/>
      <c r="AH102" s="200" t="s">
        <v>398</v>
      </c>
    </row>
    <row r="103" spans="1:35" s="108" customFormat="1" ht="45">
      <c r="A103" s="194" t="s">
        <v>140</v>
      </c>
      <c r="B103" s="195" t="s">
        <v>3461</v>
      </c>
      <c r="C103" s="1145" t="s">
        <v>3462</v>
      </c>
      <c r="D103" s="1145"/>
      <c r="E103" s="1145"/>
      <c r="F103" s="196" t="s">
        <v>891</v>
      </c>
      <c r="G103" s="196"/>
      <c r="H103" s="196"/>
      <c r="I103" s="247">
        <v>94.86</v>
      </c>
      <c r="J103" s="218">
        <v>554.13</v>
      </c>
      <c r="K103" s="247">
        <v>1.02</v>
      </c>
      <c r="L103" s="222">
        <v>5715.99</v>
      </c>
      <c r="M103" s="247">
        <v>9.3800000000000008</v>
      </c>
      <c r="N103" s="260">
        <v>53616</v>
      </c>
      <c r="Z103" s="193"/>
      <c r="AA103" s="200"/>
      <c r="AB103" s="200" t="s">
        <v>3462</v>
      </c>
      <c r="AH103" s="200"/>
    </row>
    <row r="104" spans="1:35" s="108" customFormat="1" ht="12" customHeight="1">
      <c r="A104" s="216"/>
      <c r="B104" s="217"/>
      <c r="C104" s="1141" t="s">
        <v>1929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B104" s="200"/>
      <c r="AH104" s="200"/>
      <c r="AI104" s="109" t="s">
        <v>1929</v>
      </c>
    </row>
    <row r="105" spans="1:35" s="108" customFormat="1" ht="12" customHeight="1">
      <c r="A105" s="201"/>
      <c r="B105" s="202"/>
      <c r="C105" s="1141" t="s">
        <v>3463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B105" s="200"/>
      <c r="AC105" s="109" t="s">
        <v>3463</v>
      </c>
      <c r="AH105" s="200"/>
    </row>
    <row r="106" spans="1:35" s="108" customFormat="1" ht="22.5" customHeight="1">
      <c r="A106" s="203"/>
      <c r="B106" s="204" t="s">
        <v>1142</v>
      </c>
      <c r="C106" s="1141" t="s">
        <v>1143</v>
      </c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6"/>
      <c r="Z106" s="193"/>
      <c r="AA106" s="200"/>
      <c r="AB106" s="200"/>
      <c r="AD106" s="109" t="s">
        <v>1143</v>
      </c>
      <c r="AH106" s="200"/>
    </row>
    <row r="107" spans="1:35" s="108" customFormat="1" ht="12" customHeight="1">
      <c r="A107" s="216"/>
      <c r="B107" s="217"/>
      <c r="C107" s="1145" t="s">
        <v>398</v>
      </c>
      <c r="D107" s="1145"/>
      <c r="E107" s="1145"/>
      <c r="F107" s="196"/>
      <c r="G107" s="196"/>
      <c r="H107" s="196"/>
      <c r="I107" s="196"/>
      <c r="J107" s="198"/>
      <c r="K107" s="196"/>
      <c r="L107" s="222">
        <v>5715.99</v>
      </c>
      <c r="M107" s="212"/>
      <c r="N107" s="260">
        <v>53616</v>
      </c>
      <c r="Z107" s="193"/>
      <c r="AA107" s="200"/>
      <c r="AB107" s="200"/>
      <c r="AH107" s="200" t="s">
        <v>398</v>
      </c>
    </row>
    <row r="108" spans="1:35" s="108" customFormat="1" ht="45" customHeight="1">
      <c r="A108" s="194" t="s">
        <v>143</v>
      </c>
      <c r="B108" s="195" t="s">
        <v>1998</v>
      </c>
      <c r="C108" s="1145" t="s">
        <v>1999</v>
      </c>
      <c r="D108" s="1145"/>
      <c r="E108" s="1145"/>
      <c r="F108" s="196" t="s">
        <v>481</v>
      </c>
      <c r="G108" s="196"/>
      <c r="H108" s="196"/>
      <c r="I108" s="247">
        <v>0.08</v>
      </c>
      <c r="J108" s="198"/>
      <c r="K108" s="196"/>
      <c r="L108" s="198"/>
      <c r="M108" s="196"/>
      <c r="N108" s="199"/>
      <c r="Z108" s="193"/>
      <c r="AA108" s="200"/>
      <c r="AB108" s="200" t="s">
        <v>1999</v>
      </c>
      <c r="AH108" s="200"/>
    </row>
    <row r="109" spans="1:35" s="108" customFormat="1" ht="12" customHeight="1">
      <c r="A109" s="201"/>
      <c r="B109" s="202"/>
      <c r="C109" s="1141" t="s">
        <v>1286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B109" s="200"/>
      <c r="AC109" s="109" t="s">
        <v>1286</v>
      </c>
      <c r="AH109" s="200"/>
    </row>
    <row r="110" spans="1:35" s="108" customFormat="1" ht="33.75" customHeight="1">
      <c r="A110" s="203"/>
      <c r="B110" s="204" t="s">
        <v>385</v>
      </c>
      <c r="C110" s="1141" t="s">
        <v>386</v>
      </c>
      <c r="D110" s="1141"/>
      <c r="E110" s="1141"/>
      <c r="F110" s="1141"/>
      <c r="G110" s="1141"/>
      <c r="H110" s="1141"/>
      <c r="I110" s="1141"/>
      <c r="J110" s="1141"/>
      <c r="K110" s="1141"/>
      <c r="L110" s="1141"/>
      <c r="M110" s="1141"/>
      <c r="N110" s="1146"/>
      <c r="Z110" s="193"/>
      <c r="AA110" s="200"/>
      <c r="AB110" s="200"/>
      <c r="AD110" s="109" t="s">
        <v>386</v>
      </c>
      <c r="AH110" s="200"/>
    </row>
    <row r="111" spans="1:35" s="108" customFormat="1" ht="12">
      <c r="A111" s="205"/>
      <c r="B111" s="206">
        <v>1</v>
      </c>
      <c r="C111" s="1141" t="s">
        <v>446</v>
      </c>
      <c r="D111" s="1141"/>
      <c r="E111" s="1141"/>
      <c r="F111" s="207"/>
      <c r="G111" s="207"/>
      <c r="H111" s="207"/>
      <c r="I111" s="207"/>
      <c r="J111" s="208">
        <v>139.54</v>
      </c>
      <c r="K111" s="209">
        <v>1.25</v>
      </c>
      <c r="L111" s="208">
        <v>13.95</v>
      </c>
      <c r="M111" s="207"/>
      <c r="N111" s="210"/>
      <c r="Z111" s="193"/>
      <c r="AA111" s="200"/>
      <c r="AB111" s="200"/>
      <c r="AE111" s="109" t="s">
        <v>446</v>
      </c>
      <c r="AH111" s="200"/>
    </row>
    <row r="112" spans="1:35" s="108" customFormat="1" ht="12">
      <c r="A112" s="205"/>
      <c r="B112" s="206">
        <v>4</v>
      </c>
      <c r="C112" s="1141" t="s">
        <v>447</v>
      </c>
      <c r="D112" s="1141"/>
      <c r="E112" s="1141"/>
      <c r="F112" s="207"/>
      <c r="G112" s="207"/>
      <c r="H112" s="207"/>
      <c r="I112" s="207"/>
      <c r="J112" s="208">
        <v>16.79</v>
      </c>
      <c r="K112" s="207"/>
      <c r="L112" s="208">
        <v>1.34</v>
      </c>
      <c r="M112" s="207"/>
      <c r="N112" s="210"/>
      <c r="Z112" s="193"/>
      <c r="AA112" s="200"/>
      <c r="AB112" s="200"/>
      <c r="AE112" s="109" t="s">
        <v>447</v>
      </c>
      <c r="AH112" s="200"/>
    </row>
    <row r="113" spans="1:35" s="108" customFormat="1" ht="12">
      <c r="A113" s="205"/>
      <c r="B113" s="204"/>
      <c r="C113" s="1141" t="s">
        <v>448</v>
      </c>
      <c r="D113" s="1141"/>
      <c r="E113" s="1141"/>
      <c r="F113" s="207" t="s">
        <v>390</v>
      </c>
      <c r="G113" s="248">
        <v>15.2</v>
      </c>
      <c r="H113" s="209">
        <v>1.25</v>
      </c>
      <c r="I113" s="209">
        <v>1.52</v>
      </c>
      <c r="J113" s="204"/>
      <c r="K113" s="207"/>
      <c r="L113" s="204"/>
      <c r="M113" s="207"/>
      <c r="N113" s="210"/>
      <c r="Z113" s="193"/>
      <c r="AA113" s="200"/>
      <c r="AB113" s="200"/>
      <c r="AF113" s="109" t="s">
        <v>448</v>
      </c>
      <c r="AH113" s="200"/>
    </row>
    <row r="114" spans="1:35" s="108" customFormat="1" ht="12" customHeight="1">
      <c r="A114" s="205"/>
      <c r="B114" s="204"/>
      <c r="C114" s="1150" t="s">
        <v>391</v>
      </c>
      <c r="D114" s="1150"/>
      <c r="E114" s="1150"/>
      <c r="F114" s="212"/>
      <c r="G114" s="212"/>
      <c r="H114" s="212"/>
      <c r="I114" s="212"/>
      <c r="J114" s="213">
        <v>156.33000000000001</v>
      </c>
      <c r="K114" s="212"/>
      <c r="L114" s="213">
        <v>15.29</v>
      </c>
      <c r="M114" s="212"/>
      <c r="N114" s="214"/>
      <c r="Z114" s="193"/>
      <c r="AA114" s="200"/>
      <c r="AB114" s="200"/>
      <c r="AG114" s="109" t="s">
        <v>391</v>
      </c>
      <c r="AH114" s="200"/>
    </row>
    <row r="115" spans="1:35" s="108" customFormat="1" ht="12">
      <c r="A115" s="205"/>
      <c r="B115" s="204"/>
      <c r="C115" s="1141" t="s">
        <v>392</v>
      </c>
      <c r="D115" s="1141"/>
      <c r="E115" s="1141"/>
      <c r="F115" s="207"/>
      <c r="G115" s="207"/>
      <c r="H115" s="207"/>
      <c r="I115" s="207"/>
      <c r="J115" s="204"/>
      <c r="K115" s="207"/>
      <c r="L115" s="208">
        <v>13.95</v>
      </c>
      <c r="M115" s="207"/>
      <c r="N115" s="210"/>
      <c r="Z115" s="193"/>
      <c r="AA115" s="200"/>
      <c r="AB115" s="200"/>
      <c r="AF115" s="109" t="s">
        <v>392</v>
      </c>
      <c r="AH115" s="200"/>
    </row>
    <row r="116" spans="1:35" s="108" customFormat="1" ht="22.5" customHeight="1">
      <c r="A116" s="205"/>
      <c r="B116" s="204" t="s">
        <v>885</v>
      </c>
      <c r="C116" s="1141" t="s">
        <v>886</v>
      </c>
      <c r="D116" s="1141"/>
      <c r="E116" s="1141"/>
      <c r="F116" s="207" t="s">
        <v>395</v>
      </c>
      <c r="G116" s="215">
        <v>97</v>
      </c>
      <c r="H116" s="207"/>
      <c r="I116" s="215">
        <v>97</v>
      </c>
      <c r="J116" s="204"/>
      <c r="K116" s="207"/>
      <c r="L116" s="208">
        <v>13.53</v>
      </c>
      <c r="M116" s="207"/>
      <c r="N116" s="210"/>
      <c r="Z116" s="193"/>
      <c r="AA116" s="200"/>
      <c r="AB116" s="200"/>
      <c r="AF116" s="109" t="s">
        <v>886</v>
      </c>
      <c r="AH116" s="200"/>
    </row>
    <row r="117" spans="1:35" s="108" customFormat="1" ht="22.5" customHeight="1">
      <c r="A117" s="205"/>
      <c r="B117" s="204" t="s">
        <v>887</v>
      </c>
      <c r="C117" s="1141" t="s">
        <v>888</v>
      </c>
      <c r="D117" s="1141"/>
      <c r="E117" s="1141"/>
      <c r="F117" s="207" t="s">
        <v>395</v>
      </c>
      <c r="G117" s="215">
        <v>51</v>
      </c>
      <c r="H117" s="207"/>
      <c r="I117" s="215">
        <v>51</v>
      </c>
      <c r="J117" s="204"/>
      <c r="K117" s="207"/>
      <c r="L117" s="208">
        <v>7.11</v>
      </c>
      <c r="M117" s="207"/>
      <c r="N117" s="210"/>
      <c r="Z117" s="193"/>
      <c r="AA117" s="200"/>
      <c r="AB117" s="200"/>
      <c r="AF117" s="109" t="s">
        <v>888</v>
      </c>
      <c r="AH117" s="200"/>
    </row>
    <row r="118" spans="1:35" s="108" customFormat="1" ht="12" customHeight="1">
      <c r="A118" s="216"/>
      <c r="B118" s="217"/>
      <c r="C118" s="1145" t="s">
        <v>398</v>
      </c>
      <c r="D118" s="1145"/>
      <c r="E118" s="1145"/>
      <c r="F118" s="196"/>
      <c r="G118" s="196"/>
      <c r="H118" s="196"/>
      <c r="I118" s="196"/>
      <c r="J118" s="198"/>
      <c r="K118" s="196"/>
      <c r="L118" s="218">
        <v>35.93</v>
      </c>
      <c r="M118" s="212"/>
      <c r="N118" s="199"/>
      <c r="Z118" s="193"/>
      <c r="AA118" s="200"/>
      <c r="AB118" s="200"/>
      <c r="AH118" s="200" t="s">
        <v>398</v>
      </c>
    </row>
    <row r="119" spans="1:35" s="108" customFormat="1" ht="45" customHeight="1">
      <c r="A119" s="194" t="s">
        <v>146</v>
      </c>
      <c r="B119" s="195" t="s">
        <v>3464</v>
      </c>
      <c r="C119" s="1145" t="s">
        <v>3465</v>
      </c>
      <c r="D119" s="1145"/>
      <c r="E119" s="1145"/>
      <c r="F119" s="196" t="s">
        <v>891</v>
      </c>
      <c r="G119" s="196"/>
      <c r="H119" s="196"/>
      <c r="I119" s="247">
        <v>8.16</v>
      </c>
      <c r="J119" s="218">
        <v>22.24</v>
      </c>
      <c r="K119" s="196"/>
      <c r="L119" s="218">
        <v>181.48</v>
      </c>
      <c r="M119" s="196"/>
      <c r="N119" s="199"/>
      <c r="Z119" s="193"/>
      <c r="AA119" s="200"/>
      <c r="AB119" s="200" t="s">
        <v>3465</v>
      </c>
      <c r="AH119" s="200"/>
    </row>
    <row r="120" spans="1:35" s="108" customFormat="1" ht="12" customHeight="1">
      <c r="A120" s="216"/>
      <c r="B120" s="217"/>
      <c r="C120" s="1141" t="s">
        <v>1929</v>
      </c>
      <c r="D120" s="1141"/>
      <c r="E120" s="1141"/>
      <c r="F120" s="1141"/>
      <c r="G120" s="1141"/>
      <c r="H120" s="1141"/>
      <c r="I120" s="1141"/>
      <c r="J120" s="1141"/>
      <c r="K120" s="1141"/>
      <c r="L120" s="1141"/>
      <c r="M120" s="1141"/>
      <c r="N120" s="1146"/>
      <c r="Z120" s="193"/>
      <c r="AA120" s="200"/>
      <c r="AB120" s="200"/>
      <c r="AH120" s="200"/>
      <c r="AI120" s="109" t="s">
        <v>1929</v>
      </c>
    </row>
    <row r="121" spans="1:35" s="108" customFormat="1" ht="12" customHeight="1">
      <c r="A121" s="201"/>
      <c r="B121" s="202"/>
      <c r="C121" s="1141" t="s">
        <v>3466</v>
      </c>
      <c r="D121" s="1141"/>
      <c r="E121" s="1141"/>
      <c r="F121" s="1141"/>
      <c r="G121" s="1141"/>
      <c r="H121" s="1141"/>
      <c r="I121" s="1141"/>
      <c r="J121" s="1141"/>
      <c r="K121" s="1141"/>
      <c r="L121" s="1141"/>
      <c r="M121" s="1141"/>
      <c r="N121" s="1146"/>
      <c r="Z121" s="193"/>
      <c r="AA121" s="200"/>
      <c r="AB121" s="200"/>
      <c r="AC121" s="109" t="s">
        <v>3466</v>
      </c>
      <c r="AH121" s="200"/>
    </row>
    <row r="122" spans="1:35" s="108" customFormat="1" ht="12" customHeight="1">
      <c r="A122" s="216"/>
      <c r="B122" s="217"/>
      <c r="C122" s="1145" t="s">
        <v>398</v>
      </c>
      <c r="D122" s="1145"/>
      <c r="E122" s="1145"/>
      <c r="F122" s="196"/>
      <c r="G122" s="196"/>
      <c r="H122" s="196"/>
      <c r="I122" s="196"/>
      <c r="J122" s="198"/>
      <c r="K122" s="196"/>
      <c r="L122" s="218">
        <v>181.48</v>
      </c>
      <c r="M122" s="212"/>
      <c r="N122" s="199"/>
      <c r="Z122" s="193"/>
      <c r="AA122" s="200"/>
      <c r="AB122" s="200"/>
      <c r="AH122" s="200" t="s">
        <v>398</v>
      </c>
    </row>
    <row r="123" spans="1:35" s="108" customFormat="1" ht="56.25" customHeight="1">
      <c r="A123" s="194" t="s">
        <v>159</v>
      </c>
      <c r="B123" s="195" t="s">
        <v>3467</v>
      </c>
      <c r="C123" s="1145" t="s">
        <v>3468</v>
      </c>
      <c r="D123" s="1145"/>
      <c r="E123" s="1145"/>
      <c r="F123" s="196" t="s">
        <v>481</v>
      </c>
      <c r="G123" s="196"/>
      <c r="H123" s="196"/>
      <c r="I123" s="247">
        <v>0.08</v>
      </c>
      <c r="J123" s="198"/>
      <c r="K123" s="196"/>
      <c r="L123" s="198"/>
      <c r="M123" s="196"/>
      <c r="N123" s="199"/>
      <c r="Z123" s="193"/>
      <c r="AA123" s="200"/>
      <c r="AB123" s="200" t="s">
        <v>3468</v>
      </c>
      <c r="AH123" s="200"/>
    </row>
    <row r="124" spans="1:35" s="108" customFormat="1" ht="12" customHeight="1">
      <c r="A124" s="201"/>
      <c r="B124" s="202"/>
      <c r="C124" s="1141" t="s">
        <v>1286</v>
      </c>
      <c r="D124" s="1141"/>
      <c r="E124" s="1141"/>
      <c r="F124" s="1141"/>
      <c r="G124" s="1141"/>
      <c r="H124" s="1141"/>
      <c r="I124" s="1141"/>
      <c r="J124" s="1141"/>
      <c r="K124" s="1141"/>
      <c r="L124" s="1141"/>
      <c r="M124" s="1141"/>
      <c r="N124" s="1146"/>
      <c r="Z124" s="193"/>
      <c r="AA124" s="200"/>
      <c r="AB124" s="200"/>
      <c r="AC124" s="109" t="s">
        <v>1286</v>
      </c>
      <c r="AH124" s="200"/>
    </row>
    <row r="125" spans="1:35" s="108" customFormat="1" ht="33.75" customHeight="1">
      <c r="A125" s="203"/>
      <c r="B125" s="204" t="s">
        <v>385</v>
      </c>
      <c r="C125" s="1141" t="s">
        <v>386</v>
      </c>
      <c r="D125" s="1141"/>
      <c r="E125" s="1141"/>
      <c r="F125" s="1141"/>
      <c r="G125" s="1141"/>
      <c r="H125" s="1141"/>
      <c r="I125" s="1141"/>
      <c r="J125" s="1141"/>
      <c r="K125" s="1141"/>
      <c r="L125" s="1141"/>
      <c r="M125" s="1141"/>
      <c r="N125" s="1146"/>
      <c r="Z125" s="193"/>
      <c r="AA125" s="200"/>
      <c r="AB125" s="200"/>
      <c r="AD125" s="109" t="s">
        <v>386</v>
      </c>
      <c r="AH125" s="200"/>
    </row>
    <row r="126" spans="1:35" s="108" customFormat="1" ht="12">
      <c r="A126" s="205"/>
      <c r="B126" s="206">
        <v>1</v>
      </c>
      <c r="C126" s="1141" t="s">
        <v>446</v>
      </c>
      <c r="D126" s="1141"/>
      <c r="E126" s="1141"/>
      <c r="F126" s="207"/>
      <c r="G126" s="207"/>
      <c r="H126" s="207"/>
      <c r="I126" s="207"/>
      <c r="J126" s="208">
        <v>295.54000000000002</v>
      </c>
      <c r="K126" s="209">
        <v>1.25</v>
      </c>
      <c r="L126" s="208">
        <v>29.55</v>
      </c>
      <c r="M126" s="207"/>
      <c r="N126" s="210"/>
      <c r="Z126" s="193"/>
      <c r="AA126" s="200"/>
      <c r="AB126" s="200"/>
      <c r="AE126" s="109" t="s">
        <v>446</v>
      </c>
      <c r="AH126" s="200"/>
    </row>
    <row r="127" spans="1:35" s="108" customFormat="1" ht="12">
      <c r="A127" s="205"/>
      <c r="B127" s="206">
        <v>2</v>
      </c>
      <c r="C127" s="1141" t="s">
        <v>387</v>
      </c>
      <c r="D127" s="1141"/>
      <c r="E127" s="1141"/>
      <c r="F127" s="207"/>
      <c r="G127" s="207"/>
      <c r="H127" s="207"/>
      <c r="I127" s="207"/>
      <c r="J127" s="208">
        <v>57.96</v>
      </c>
      <c r="K127" s="209">
        <v>1.25</v>
      </c>
      <c r="L127" s="208">
        <v>5.8</v>
      </c>
      <c r="M127" s="207"/>
      <c r="N127" s="210"/>
      <c r="Z127" s="193"/>
      <c r="AA127" s="200"/>
      <c r="AB127" s="200"/>
      <c r="AE127" s="109" t="s">
        <v>387</v>
      </c>
      <c r="AH127" s="200"/>
    </row>
    <row r="128" spans="1:35" s="108" customFormat="1" ht="12">
      <c r="A128" s="205"/>
      <c r="B128" s="206">
        <v>3</v>
      </c>
      <c r="C128" s="1141" t="s">
        <v>388</v>
      </c>
      <c r="D128" s="1141"/>
      <c r="E128" s="1141"/>
      <c r="F128" s="207"/>
      <c r="G128" s="207"/>
      <c r="H128" s="207"/>
      <c r="I128" s="207"/>
      <c r="J128" s="208">
        <v>8.0299999999999994</v>
      </c>
      <c r="K128" s="209">
        <v>1.25</v>
      </c>
      <c r="L128" s="208">
        <v>0.8</v>
      </c>
      <c r="M128" s="207"/>
      <c r="N128" s="210"/>
      <c r="Z128" s="193"/>
      <c r="AA128" s="200"/>
      <c r="AB128" s="200"/>
      <c r="AE128" s="109" t="s">
        <v>388</v>
      </c>
      <c r="AH128" s="200"/>
    </row>
    <row r="129" spans="1:35" s="108" customFormat="1" ht="12">
      <c r="A129" s="205"/>
      <c r="B129" s="206">
        <v>4</v>
      </c>
      <c r="C129" s="1141" t="s">
        <v>447</v>
      </c>
      <c r="D129" s="1141"/>
      <c r="E129" s="1141"/>
      <c r="F129" s="207"/>
      <c r="G129" s="207"/>
      <c r="H129" s="207"/>
      <c r="I129" s="207"/>
      <c r="J129" s="208">
        <v>187.08</v>
      </c>
      <c r="K129" s="207"/>
      <c r="L129" s="208">
        <v>14.97</v>
      </c>
      <c r="M129" s="207"/>
      <c r="N129" s="210"/>
      <c r="Z129" s="193"/>
      <c r="AA129" s="200"/>
      <c r="AB129" s="200"/>
      <c r="AE129" s="109" t="s">
        <v>447</v>
      </c>
      <c r="AH129" s="200"/>
    </row>
    <row r="130" spans="1:35" s="108" customFormat="1" ht="12">
      <c r="A130" s="205"/>
      <c r="B130" s="204"/>
      <c r="C130" s="1141" t="s">
        <v>448</v>
      </c>
      <c r="D130" s="1141"/>
      <c r="E130" s="1141"/>
      <c r="F130" s="207" t="s">
        <v>390</v>
      </c>
      <c r="G130" s="209">
        <v>31.44</v>
      </c>
      <c r="H130" s="209">
        <v>1.25</v>
      </c>
      <c r="I130" s="254">
        <v>3.1440000000000001</v>
      </c>
      <c r="J130" s="204"/>
      <c r="K130" s="207"/>
      <c r="L130" s="204"/>
      <c r="M130" s="207"/>
      <c r="N130" s="210"/>
      <c r="Z130" s="193"/>
      <c r="AA130" s="200"/>
      <c r="AB130" s="200"/>
      <c r="AF130" s="109" t="s">
        <v>448</v>
      </c>
      <c r="AH130" s="200"/>
    </row>
    <row r="131" spans="1:35" s="108" customFormat="1" ht="12">
      <c r="A131" s="205"/>
      <c r="B131" s="204"/>
      <c r="C131" s="1141" t="s">
        <v>389</v>
      </c>
      <c r="D131" s="1141"/>
      <c r="E131" s="1141"/>
      <c r="F131" s="207" t="s">
        <v>390</v>
      </c>
      <c r="G131" s="209">
        <v>0.64</v>
      </c>
      <c r="H131" s="209">
        <v>1.25</v>
      </c>
      <c r="I131" s="254">
        <v>6.4000000000000001E-2</v>
      </c>
      <c r="J131" s="204"/>
      <c r="K131" s="207"/>
      <c r="L131" s="204"/>
      <c r="M131" s="207"/>
      <c r="N131" s="210"/>
      <c r="Z131" s="193"/>
      <c r="AA131" s="200"/>
      <c r="AB131" s="200"/>
      <c r="AF131" s="109" t="s">
        <v>389</v>
      </c>
      <c r="AH131" s="200"/>
    </row>
    <row r="132" spans="1:35" s="108" customFormat="1" ht="12" customHeight="1">
      <c r="A132" s="205"/>
      <c r="B132" s="204"/>
      <c r="C132" s="1150" t="s">
        <v>391</v>
      </c>
      <c r="D132" s="1150"/>
      <c r="E132" s="1150"/>
      <c r="F132" s="212"/>
      <c r="G132" s="212"/>
      <c r="H132" s="212"/>
      <c r="I132" s="212"/>
      <c r="J132" s="213">
        <v>540.58000000000004</v>
      </c>
      <c r="K132" s="212"/>
      <c r="L132" s="213">
        <v>50.32</v>
      </c>
      <c r="M132" s="212"/>
      <c r="N132" s="214"/>
      <c r="Z132" s="193"/>
      <c r="AA132" s="200"/>
      <c r="AB132" s="200"/>
      <c r="AG132" s="109" t="s">
        <v>391</v>
      </c>
      <c r="AH132" s="200"/>
    </row>
    <row r="133" spans="1:35" s="108" customFormat="1" ht="12">
      <c r="A133" s="205"/>
      <c r="B133" s="204"/>
      <c r="C133" s="1141" t="s">
        <v>392</v>
      </c>
      <c r="D133" s="1141"/>
      <c r="E133" s="1141"/>
      <c r="F133" s="207"/>
      <c r="G133" s="207"/>
      <c r="H133" s="207"/>
      <c r="I133" s="207"/>
      <c r="J133" s="204"/>
      <c r="K133" s="207"/>
      <c r="L133" s="208">
        <v>30.35</v>
      </c>
      <c r="M133" s="207"/>
      <c r="N133" s="210"/>
      <c r="Z133" s="193"/>
      <c r="AA133" s="200"/>
      <c r="AB133" s="200"/>
      <c r="AF133" s="109" t="s">
        <v>392</v>
      </c>
      <c r="AH133" s="200"/>
    </row>
    <row r="134" spans="1:35" s="108" customFormat="1" ht="22.5" customHeight="1">
      <c r="A134" s="205"/>
      <c r="B134" s="204" t="s">
        <v>885</v>
      </c>
      <c r="C134" s="1141" t="s">
        <v>886</v>
      </c>
      <c r="D134" s="1141"/>
      <c r="E134" s="1141"/>
      <c r="F134" s="207" t="s">
        <v>395</v>
      </c>
      <c r="G134" s="215">
        <v>97</v>
      </c>
      <c r="H134" s="207"/>
      <c r="I134" s="215">
        <v>97</v>
      </c>
      <c r="J134" s="204"/>
      <c r="K134" s="207"/>
      <c r="L134" s="208">
        <v>29.44</v>
      </c>
      <c r="M134" s="207"/>
      <c r="N134" s="210"/>
      <c r="Z134" s="193"/>
      <c r="AA134" s="200"/>
      <c r="AB134" s="200"/>
      <c r="AF134" s="109" t="s">
        <v>886</v>
      </c>
      <c r="AH134" s="200"/>
    </row>
    <row r="135" spans="1:35" s="108" customFormat="1" ht="22.5" customHeight="1">
      <c r="A135" s="205"/>
      <c r="B135" s="204" t="s">
        <v>887</v>
      </c>
      <c r="C135" s="1141" t="s">
        <v>888</v>
      </c>
      <c r="D135" s="1141"/>
      <c r="E135" s="1141"/>
      <c r="F135" s="207" t="s">
        <v>395</v>
      </c>
      <c r="G135" s="215">
        <v>51</v>
      </c>
      <c r="H135" s="207"/>
      <c r="I135" s="215">
        <v>51</v>
      </c>
      <c r="J135" s="204"/>
      <c r="K135" s="207"/>
      <c r="L135" s="208">
        <v>15.48</v>
      </c>
      <c r="M135" s="207"/>
      <c r="N135" s="210"/>
      <c r="Z135" s="193"/>
      <c r="AA135" s="200"/>
      <c r="AB135" s="200"/>
      <c r="AF135" s="109" t="s">
        <v>888</v>
      </c>
      <c r="AH135" s="200"/>
    </row>
    <row r="136" spans="1:35" s="108" customFormat="1" ht="12" customHeight="1">
      <c r="A136" s="216"/>
      <c r="B136" s="217"/>
      <c r="C136" s="1145" t="s">
        <v>398</v>
      </c>
      <c r="D136" s="1145"/>
      <c r="E136" s="1145"/>
      <c r="F136" s="196"/>
      <c r="G136" s="196"/>
      <c r="H136" s="196"/>
      <c r="I136" s="196"/>
      <c r="J136" s="198"/>
      <c r="K136" s="196"/>
      <c r="L136" s="218">
        <v>95.24</v>
      </c>
      <c r="M136" s="212"/>
      <c r="N136" s="199"/>
      <c r="Z136" s="193"/>
      <c r="AA136" s="200"/>
      <c r="AB136" s="200"/>
      <c r="AH136" s="200" t="s">
        <v>398</v>
      </c>
    </row>
    <row r="137" spans="1:35" s="108" customFormat="1" ht="45">
      <c r="A137" s="194" t="s">
        <v>473</v>
      </c>
      <c r="B137" s="195" t="s">
        <v>3461</v>
      </c>
      <c r="C137" s="1145" t="s">
        <v>3462</v>
      </c>
      <c r="D137" s="1145"/>
      <c r="E137" s="1145"/>
      <c r="F137" s="196" t="s">
        <v>891</v>
      </c>
      <c r="G137" s="196"/>
      <c r="H137" s="196"/>
      <c r="I137" s="247">
        <v>8.16</v>
      </c>
      <c r="J137" s="218">
        <v>554.13</v>
      </c>
      <c r="K137" s="247">
        <v>1.02</v>
      </c>
      <c r="L137" s="218">
        <v>491.68</v>
      </c>
      <c r="M137" s="247">
        <v>9.3800000000000008</v>
      </c>
      <c r="N137" s="260">
        <v>4612</v>
      </c>
      <c r="Z137" s="193"/>
      <c r="AA137" s="200"/>
      <c r="AB137" s="200" t="s">
        <v>3462</v>
      </c>
      <c r="AH137" s="200"/>
    </row>
    <row r="138" spans="1:35" s="108" customFormat="1" ht="12" customHeight="1">
      <c r="A138" s="216"/>
      <c r="B138" s="217"/>
      <c r="C138" s="1141" t="s">
        <v>1929</v>
      </c>
      <c r="D138" s="1141"/>
      <c r="E138" s="1141"/>
      <c r="F138" s="1141"/>
      <c r="G138" s="1141"/>
      <c r="H138" s="1141"/>
      <c r="I138" s="1141"/>
      <c r="J138" s="1141"/>
      <c r="K138" s="1141"/>
      <c r="L138" s="1141"/>
      <c r="M138" s="1141"/>
      <c r="N138" s="1146"/>
      <c r="Z138" s="193"/>
      <c r="AA138" s="200"/>
      <c r="AB138" s="200"/>
      <c r="AH138" s="200"/>
      <c r="AI138" s="109" t="s">
        <v>1929</v>
      </c>
    </row>
    <row r="139" spans="1:35" s="108" customFormat="1" ht="12" customHeight="1">
      <c r="A139" s="201"/>
      <c r="B139" s="202"/>
      <c r="C139" s="1141" t="s">
        <v>3466</v>
      </c>
      <c r="D139" s="1141"/>
      <c r="E139" s="1141"/>
      <c r="F139" s="1141"/>
      <c r="G139" s="1141"/>
      <c r="H139" s="1141"/>
      <c r="I139" s="1141"/>
      <c r="J139" s="1141"/>
      <c r="K139" s="1141"/>
      <c r="L139" s="1141"/>
      <c r="M139" s="1141"/>
      <c r="N139" s="1146"/>
      <c r="Z139" s="193"/>
      <c r="AA139" s="200"/>
      <c r="AB139" s="200"/>
      <c r="AC139" s="109" t="s">
        <v>3466</v>
      </c>
      <c r="AH139" s="200"/>
    </row>
    <row r="140" spans="1:35" s="108" customFormat="1" ht="22.5" customHeight="1">
      <c r="A140" s="203"/>
      <c r="B140" s="204" t="s">
        <v>1142</v>
      </c>
      <c r="C140" s="1141" t="s">
        <v>1143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B140" s="200"/>
      <c r="AD140" s="109" t="s">
        <v>1143</v>
      </c>
      <c r="AH140" s="200"/>
    </row>
    <row r="141" spans="1:35" s="108" customFormat="1" ht="12" customHeight="1">
      <c r="A141" s="216"/>
      <c r="B141" s="217"/>
      <c r="C141" s="1145" t="s">
        <v>398</v>
      </c>
      <c r="D141" s="1145"/>
      <c r="E141" s="1145"/>
      <c r="F141" s="196"/>
      <c r="G141" s="196"/>
      <c r="H141" s="196"/>
      <c r="I141" s="196"/>
      <c r="J141" s="198"/>
      <c r="K141" s="196"/>
      <c r="L141" s="218">
        <v>491.68</v>
      </c>
      <c r="M141" s="212"/>
      <c r="N141" s="260">
        <v>4612</v>
      </c>
      <c r="Z141" s="193"/>
      <c r="AA141" s="200"/>
      <c r="AB141" s="200"/>
      <c r="AH141" s="200" t="s">
        <v>398</v>
      </c>
    </row>
    <row r="142" spans="1:35" s="108" customFormat="1" ht="67.5" customHeight="1">
      <c r="A142" s="194" t="s">
        <v>475</v>
      </c>
      <c r="B142" s="195" t="s">
        <v>3469</v>
      </c>
      <c r="C142" s="1145" t="s">
        <v>3470</v>
      </c>
      <c r="D142" s="1145"/>
      <c r="E142" s="1145"/>
      <c r="F142" s="196" t="s">
        <v>486</v>
      </c>
      <c r="G142" s="196"/>
      <c r="H142" s="196"/>
      <c r="I142" s="251">
        <v>4</v>
      </c>
      <c r="J142" s="198"/>
      <c r="K142" s="196"/>
      <c r="L142" s="198"/>
      <c r="M142" s="196"/>
      <c r="N142" s="199"/>
      <c r="Z142" s="193"/>
      <c r="AA142" s="200"/>
      <c r="AB142" s="200" t="s">
        <v>3470</v>
      </c>
      <c r="AH142" s="200"/>
    </row>
    <row r="143" spans="1:35" s="108" customFormat="1" ht="33.75" customHeight="1">
      <c r="A143" s="203"/>
      <c r="B143" s="204" t="s">
        <v>385</v>
      </c>
      <c r="C143" s="1141" t="s">
        <v>386</v>
      </c>
      <c r="D143" s="1141"/>
      <c r="E143" s="1141"/>
      <c r="F143" s="1141"/>
      <c r="G143" s="1141"/>
      <c r="H143" s="1141"/>
      <c r="I143" s="1141"/>
      <c r="J143" s="1141"/>
      <c r="K143" s="1141"/>
      <c r="L143" s="1141"/>
      <c r="M143" s="1141"/>
      <c r="N143" s="1146"/>
      <c r="Z143" s="193"/>
      <c r="AA143" s="200"/>
      <c r="AB143" s="200"/>
      <c r="AD143" s="109" t="s">
        <v>386</v>
      </c>
      <c r="AH143" s="200"/>
    </row>
    <row r="144" spans="1:35" s="108" customFormat="1" ht="12">
      <c r="A144" s="205"/>
      <c r="B144" s="206">
        <v>1</v>
      </c>
      <c r="C144" s="1141" t="s">
        <v>446</v>
      </c>
      <c r="D144" s="1141"/>
      <c r="E144" s="1141"/>
      <c r="F144" s="207"/>
      <c r="G144" s="207"/>
      <c r="H144" s="207"/>
      <c r="I144" s="207"/>
      <c r="J144" s="208">
        <v>10.34</v>
      </c>
      <c r="K144" s="209">
        <v>1.25</v>
      </c>
      <c r="L144" s="208">
        <v>51.7</v>
      </c>
      <c r="M144" s="207"/>
      <c r="N144" s="210"/>
      <c r="Z144" s="193"/>
      <c r="AA144" s="200"/>
      <c r="AB144" s="200"/>
      <c r="AE144" s="109" t="s">
        <v>446</v>
      </c>
      <c r="AH144" s="200"/>
    </row>
    <row r="145" spans="1:37" s="108" customFormat="1" ht="12">
      <c r="A145" s="205"/>
      <c r="B145" s="206">
        <v>4</v>
      </c>
      <c r="C145" s="1141" t="s">
        <v>447</v>
      </c>
      <c r="D145" s="1141"/>
      <c r="E145" s="1141"/>
      <c r="F145" s="207"/>
      <c r="G145" s="207"/>
      <c r="H145" s="207"/>
      <c r="I145" s="207"/>
      <c r="J145" s="208">
        <v>4.05</v>
      </c>
      <c r="K145" s="207"/>
      <c r="L145" s="208">
        <v>16.2</v>
      </c>
      <c r="M145" s="207"/>
      <c r="N145" s="210"/>
      <c r="Z145" s="193"/>
      <c r="AA145" s="200"/>
      <c r="AB145" s="200"/>
      <c r="AE145" s="109" t="s">
        <v>447</v>
      </c>
      <c r="AH145" s="200"/>
    </row>
    <row r="146" spans="1:37" s="108" customFormat="1" ht="12">
      <c r="A146" s="205"/>
      <c r="B146" s="204"/>
      <c r="C146" s="1141" t="s">
        <v>448</v>
      </c>
      <c r="D146" s="1141"/>
      <c r="E146" s="1141"/>
      <c r="F146" s="207" t="s">
        <v>390</v>
      </c>
      <c r="G146" s="248">
        <v>1.1000000000000001</v>
      </c>
      <c r="H146" s="209">
        <v>1.25</v>
      </c>
      <c r="I146" s="248">
        <v>5.5</v>
      </c>
      <c r="J146" s="204"/>
      <c r="K146" s="207"/>
      <c r="L146" s="204"/>
      <c r="M146" s="207"/>
      <c r="N146" s="210"/>
      <c r="Z146" s="193"/>
      <c r="AA146" s="200"/>
      <c r="AB146" s="200"/>
      <c r="AF146" s="109" t="s">
        <v>448</v>
      </c>
      <c r="AH146" s="200"/>
    </row>
    <row r="147" spans="1:37" s="108" customFormat="1" ht="12" customHeight="1">
      <c r="A147" s="205"/>
      <c r="B147" s="204"/>
      <c r="C147" s="1150" t="s">
        <v>391</v>
      </c>
      <c r="D147" s="1150"/>
      <c r="E147" s="1150"/>
      <c r="F147" s="212"/>
      <c r="G147" s="212"/>
      <c r="H147" s="212"/>
      <c r="I147" s="212"/>
      <c r="J147" s="213">
        <v>14.39</v>
      </c>
      <c r="K147" s="212"/>
      <c r="L147" s="213">
        <v>67.900000000000006</v>
      </c>
      <c r="M147" s="212"/>
      <c r="N147" s="214"/>
      <c r="Z147" s="193"/>
      <c r="AA147" s="200"/>
      <c r="AB147" s="200"/>
      <c r="AG147" s="109" t="s">
        <v>391</v>
      </c>
      <c r="AH147" s="200"/>
    </row>
    <row r="148" spans="1:37" s="108" customFormat="1" ht="12">
      <c r="A148" s="205"/>
      <c r="B148" s="204"/>
      <c r="C148" s="1141" t="s">
        <v>392</v>
      </c>
      <c r="D148" s="1141"/>
      <c r="E148" s="1141"/>
      <c r="F148" s="207"/>
      <c r="G148" s="207"/>
      <c r="H148" s="207"/>
      <c r="I148" s="207"/>
      <c r="J148" s="204"/>
      <c r="K148" s="207"/>
      <c r="L148" s="208">
        <v>51.7</v>
      </c>
      <c r="M148" s="207"/>
      <c r="N148" s="210"/>
      <c r="Z148" s="193"/>
      <c r="AA148" s="200"/>
      <c r="AB148" s="200"/>
      <c r="AF148" s="109" t="s">
        <v>392</v>
      </c>
      <c r="AH148" s="200"/>
    </row>
    <row r="149" spans="1:37" s="108" customFormat="1" ht="22.5" customHeight="1">
      <c r="A149" s="205"/>
      <c r="B149" s="204" t="s">
        <v>885</v>
      </c>
      <c r="C149" s="1141" t="s">
        <v>886</v>
      </c>
      <c r="D149" s="1141"/>
      <c r="E149" s="1141"/>
      <c r="F149" s="207" t="s">
        <v>395</v>
      </c>
      <c r="G149" s="215">
        <v>97</v>
      </c>
      <c r="H149" s="207"/>
      <c r="I149" s="215">
        <v>97</v>
      </c>
      <c r="J149" s="204"/>
      <c r="K149" s="207"/>
      <c r="L149" s="208">
        <v>50.15</v>
      </c>
      <c r="M149" s="207"/>
      <c r="N149" s="210"/>
      <c r="Z149" s="193"/>
      <c r="AA149" s="200"/>
      <c r="AB149" s="200"/>
      <c r="AF149" s="109" t="s">
        <v>886</v>
      </c>
      <c r="AH149" s="200"/>
    </row>
    <row r="150" spans="1:37" s="108" customFormat="1" ht="22.5" customHeight="1">
      <c r="A150" s="205"/>
      <c r="B150" s="204" t="s">
        <v>887</v>
      </c>
      <c r="C150" s="1141" t="s">
        <v>888</v>
      </c>
      <c r="D150" s="1141"/>
      <c r="E150" s="1141"/>
      <c r="F150" s="207" t="s">
        <v>395</v>
      </c>
      <c r="G150" s="215">
        <v>51</v>
      </c>
      <c r="H150" s="207"/>
      <c r="I150" s="215">
        <v>51</v>
      </c>
      <c r="J150" s="204"/>
      <c r="K150" s="207"/>
      <c r="L150" s="208">
        <v>26.37</v>
      </c>
      <c r="M150" s="207"/>
      <c r="N150" s="210"/>
      <c r="Z150" s="193"/>
      <c r="AA150" s="200"/>
      <c r="AB150" s="200"/>
      <c r="AF150" s="109" t="s">
        <v>888</v>
      </c>
      <c r="AH150" s="200"/>
    </row>
    <row r="151" spans="1:37" s="108" customFormat="1" ht="12" customHeight="1">
      <c r="A151" s="216"/>
      <c r="B151" s="217"/>
      <c r="C151" s="1145" t="s">
        <v>398</v>
      </c>
      <c r="D151" s="1145"/>
      <c r="E151" s="1145"/>
      <c r="F151" s="196"/>
      <c r="G151" s="196"/>
      <c r="H151" s="196"/>
      <c r="I151" s="196"/>
      <c r="J151" s="198"/>
      <c r="K151" s="196"/>
      <c r="L151" s="218">
        <v>144.41999999999999</v>
      </c>
      <c r="M151" s="212"/>
      <c r="N151" s="199"/>
      <c r="Z151" s="193"/>
      <c r="AA151" s="200"/>
      <c r="AB151" s="200"/>
      <c r="AH151" s="200" t="s">
        <v>398</v>
      </c>
    </row>
    <row r="152" spans="1:37" s="108" customFormat="1" ht="56.25" customHeight="1">
      <c r="A152" s="194" t="s">
        <v>478</v>
      </c>
      <c r="B152" s="195" t="s">
        <v>3471</v>
      </c>
      <c r="C152" s="1145" t="s">
        <v>3472</v>
      </c>
      <c r="D152" s="1145"/>
      <c r="E152" s="1145"/>
      <c r="F152" s="196" t="s">
        <v>960</v>
      </c>
      <c r="G152" s="196"/>
      <c r="H152" s="196"/>
      <c r="I152" s="251">
        <v>4</v>
      </c>
      <c r="J152" s="218">
        <v>190.61</v>
      </c>
      <c r="K152" s="196"/>
      <c r="L152" s="218">
        <v>762.44</v>
      </c>
      <c r="M152" s="196"/>
      <c r="N152" s="199"/>
      <c r="Z152" s="193"/>
      <c r="AA152" s="200"/>
      <c r="AB152" s="200" t="s">
        <v>3472</v>
      </c>
      <c r="AH152" s="200"/>
    </row>
    <row r="153" spans="1:37" s="108" customFormat="1" ht="12" customHeight="1">
      <c r="A153" s="216"/>
      <c r="B153" s="217"/>
      <c r="C153" s="1141" t="s">
        <v>1929</v>
      </c>
      <c r="D153" s="1141"/>
      <c r="E153" s="1141"/>
      <c r="F153" s="1141"/>
      <c r="G153" s="1141"/>
      <c r="H153" s="1141"/>
      <c r="I153" s="1141"/>
      <c r="J153" s="1141"/>
      <c r="K153" s="1141"/>
      <c r="L153" s="1141"/>
      <c r="M153" s="1141"/>
      <c r="N153" s="1146"/>
      <c r="Z153" s="193"/>
      <c r="AA153" s="200"/>
      <c r="AB153" s="200"/>
      <c r="AH153" s="200"/>
      <c r="AI153" s="109" t="s">
        <v>1929</v>
      </c>
    </row>
    <row r="154" spans="1:37" s="108" customFormat="1" ht="12" customHeight="1">
      <c r="A154" s="216"/>
      <c r="B154" s="217"/>
      <c r="C154" s="1145" t="s">
        <v>398</v>
      </c>
      <c r="D154" s="1145"/>
      <c r="E154" s="1145"/>
      <c r="F154" s="196"/>
      <c r="G154" s="196"/>
      <c r="H154" s="196"/>
      <c r="I154" s="196"/>
      <c r="J154" s="198"/>
      <c r="K154" s="196"/>
      <c r="L154" s="218">
        <v>762.44</v>
      </c>
      <c r="M154" s="212"/>
      <c r="N154" s="199"/>
      <c r="Z154" s="193"/>
      <c r="AA154" s="200"/>
      <c r="AB154" s="200"/>
      <c r="AH154" s="200" t="s">
        <v>398</v>
      </c>
    </row>
    <row r="155" spans="1:37" s="108" customFormat="1" ht="1.5" customHeight="1">
      <c r="A155" s="224"/>
      <c r="B155" s="217"/>
      <c r="C155" s="217"/>
      <c r="D155" s="217"/>
      <c r="E155" s="217"/>
      <c r="F155" s="225"/>
      <c r="G155" s="225"/>
      <c r="H155" s="225"/>
      <c r="I155" s="225"/>
      <c r="J155" s="226"/>
      <c r="K155" s="225"/>
      <c r="L155" s="226"/>
      <c r="M155" s="207"/>
      <c r="N155" s="226"/>
      <c r="Z155" s="193"/>
      <c r="AA155" s="200"/>
      <c r="AB155" s="200"/>
      <c r="AH155" s="200"/>
    </row>
    <row r="156" spans="1:37" s="108" customFormat="1" ht="12" customHeight="1">
      <c r="A156" s="227"/>
      <c r="B156" s="198"/>
      <c r="C156" s="1145" t="s">
        <v>3473</v>
      </c>
      <c r="D156" s="1145"/>
      <c r="E156" s="1145"/>
      <c r="F156" s="1145"/>
      <c r="G156" s="1145"/>
      <c r="H156" s="1145"/>
      <c r="I156" s="1145"/>
      <c r="J156" s="1145"/>
      <c r="K156" s="1145"/>
      <c r="L156" s="228"/>
      <c r="M156" s="229"/>
      <c r="N156" s="230"/>
      <c r="Z156" s="193"/>
      <c r="AA156" s="200"/>
      <c r="AB156" s="200"/>
      <c r="AH156" s="200"/>
      <c r="AJ156" s="200" t="s">
        <v>3473</v>
      </c>
    </row>
    <row r="157" spans="1:37" s="108" customFormat="1" ht="12" customHeight="1">
      <c r="A157" s="231"/>
      <c r="B157" s="204"/>
      <c r="C157" s="1141" t="s">
        <v>416</v>
      </c>
      <c r="D157" s="1141"/>
      <c r="E157" s="1141"/>
      <c r="F157" s="1141"/>
      <c r="G157" s="1141"/>
      <c r="H157" s="1141"/>
      <c r="I157" s="1141"/>
      <c r="J157" s="1141"/>
      <c r="K157" s="1141"/>
      <c r="L157" s="232">
        <v>16304.73</v>
      </c>
      <c r="M157" s="233"/>
      <c r="N157" s="234"/>
      <c r="Z157" s="193"/>
      <c r="AA157" s="200"/>
      <c r="AB157" s="200"/>
      <c r="AH157" s="200"/>
      <c r="AJ157" s="200"/>
      <c r="AK157" s="109" t="s">
        <v>416</v>
      </c>
    </row>
    <row r="158" spans="1:37" s="108" customFormat="1" ht="12" customHeight="1">
      <c r="A158" s="231"/>
      <c r="B158" s="204"/>
      <c r="C158" s="1141" t="s">
        <v>417</v>
      </c>
      <c r="D158" s="1141"/>
      <c r="E158" s="1141"/>
      <c r="F158" s="1141"/>
      <c r="G158" s="1141"/>
      <c r="H158" s="1141"/>
      <c r="I158" s="1141"/>
      <c r="J158" s="1141"/>
      <c r="K158" s="1141"/>
      <c r="L158" s="236"/>
      <c r="M158" s="233"/>
      <c r="N158" s="234"/>
      <c r="Z158" s="193"/>
      <c r="AA158" s="200"/>
      <c r="AB158" s="200"/>
      <c r="AH158" s="200"/>
      <c r="AJ158" s="200"/>
      <c r="AK158" s="109" t="s">
        <v>417</v>
      </c>
    </row>
    <row r="159" spans="1:37" s="108" customFormat="1" ht="12" customHeight="1">
      <c r="A159" s="231"/>
      <c r="B159" s="204"/>
      <c r="C159" s="1141" t="s">
        <v>488</v>
      </c>
      <c r="D159" s="1141"/>
      <c r="E159" s="1141"/>
      <c r="F159" s="1141"/>
      <c r="G159" s="1141"/>
      <c r="H159" s="1141"/>
      <c r="I159" s="1141"/>
      <c r="J159" s="1141"/>
      <c r="K159" s="1141"/>
      <c r="L159" s="257">
        <v>344.49</v>
      </c>
      <c r="M159" s="233"/>
      <c r="N159" s="234"/>
      <c r="Z159" s="193"/>
      <c r="AA159" s="200"/>
      <c r="AB159" s="200"/>
      <c r="AH159" s="200"/>
      <c r="AJ159" s="200"/>
      <c r="AK159" s="109" t="s">
        <v>488</v>
      </c>
    </row>
    <row r="160" spans="1:37" s="108" customFormat="1" ht="12" customHeight="1">
      <c r="A160" s="231"/>
      <c r="B160" s="204"/>
      <c r="C160" s="1141" t="s">
        <v>418</v>
      </c>
      <c r="D160" s="1141"/>
      <c r="E160" s="1141"/>
      <c r="F160" s="1141"/>
      <c r="G160" s="1141"/>
      <c r="H160" s="1141"/>
      <c r="I160" s="1141"/>
      <c r="J160" s="1141"/>
      <c r="K160" s="1141"/>
      <c r="L160" s="257">
        <v>173.53</v>
      </c>
      <c r="M160" s="233"/>
      <c r="N160" s="234"/>
      <c r="Z160" s="193"/>
      <c r="AA160" s="200"/>
      <c r="AB160" s="200"/>
      <c r="AH160" s="200"/>
      <c r="AJ160" s="200"/>
      <c r="AK160" s="109" t="s">
        <v>418</v>
      </c>
    </row>
    <row r="161" spans="1:37" s="108" customFormat="1" ht="12" customHeight="1">
      <c r="A161" s="231"/>
      <c r="B161" s="204"/>
      <c r="C161" s="1141" t="s">
        <v>419</v>
      </c>
      <c r="D161" s="1141"/>
      <c r="E161" s="1141"/>
      <c r="F161" s="1141"/>
      <c r="G161" s="1141"/>
      <c r="H161" s="1141"/>
      <c r="I161" s="1141"/>
      <c r="J161" s="1141"/>
      <c r="K161" s="1141"/>
      <c r="L161" s="257">
        <v>23.77</v>
      </c>
      <c r="M161" s="233"/>
      <c r="N161" s="234"/>
      <c r="Z161" s="193"/>
      <c r="AA161" s="200"/>
      <c r="AB161" s="200"/>
      <c r="AH161" s="200"/>
      <c r="AJ161" s="200"/>
      <c r="AK161" s="109" t="s">
        <v>419</v>
      </c>
    </row>
    <row r="162" spans="1:37" s="108" customFormat="1" ht="12" customHeight="1">
      <c r="A162" s="231"/>
      <c r="B162" s="204"/>
      <c r="C162" s="1141" t="s">
        <v>420</v>
      </c>
      <c r="D162" s="1141"/>
      <c r="E162" s="1141"/>
      <c r="F162" s="1141"/>
      <c r="G162" s="1141"/>
      <c r="H162" s="1141"/>
      <c r="I162" s="1141"/>
      <c r="J162" s="1141"/>
      <c r="K162" s="1141"/>
      <c r="L162" s="232">
        <v>15786.71</v>
      </c>
      <c r="M162" s="233"/>
      <c r="N162" s="234"/>
      <c r="Z162" s="193"/>
      <c r="AA162" s="200"/>
      <c r="AB162" s="200"/>
      <c r="AH162" s="200"/>
      <c r="AJ162" s="200"/>
      <c r="AK162" s="109" t="s">
        <v>420</v>
      </c>
    </row>
    <row r="163" spans="1:37" s="108" customFormat="1" ht="12" customHeight="1">
      <c r="A163" s="231"/>
      <c r="B163" s="204"/>
      <c r="C163" s="1141" t="s">
        <v>421</v>
      </c>
      <c r="D163" s="1141"/>
      <c r="E163" s="1141"/>
      <c r="F163" s="1141"/>
      <c r="G163" s="1141"/>
      <c r="H163" s="1141"/>
      <c r="I163" s="1141"/>
      <c r="J163" s="1141"/>
      <c r="K163" s="1141"/>
      <c r="L163" s="257">
        <v>123.1</v>
      </c>
      <c r="M163" s="233"/>
      <c r="N163" s="234"/>
      <c r="Z163" s="193"/>
      <c r="AA163" s="200"/>
      <c r="AB163" s="200"/>
      <c r="AH163" s="200"/>
      <c r="AJ163" s="200"/>
      <c r="AK163" s="109" t="s">
        <v>421</v>
      </c>
    </row>
    <row r="164" spans="1:37" s="108" customFormat="1" ht="12" customHeight="1">
      <c r="A164" s="231"/>
      <c r="B164" s="204"/>
      <c r="C164" s="1141" t="s">
        <v>417</v>
      </c>
      <c r="D164" s="1141"/>
      <c r="E164" s="1141"/>
      <c r="F164" s="1141"/>
      <c r="G164" s="1141"/>
      <c r="H164" s="1141"/>
      <c r="I164" s="1141"/>
      <c r="J164" s="1141"/>
      <c r="K164" s="1141"/>
      <c r="L164" s="236"/>
      <c r="M164" s="233"/>
      <c r="N164" s="234"/>
      <c r="Z164" s="193"/>
      <c r="AA164" s="200"/>
      <c r="AB164" s="200"/>
      <c r="AH164" s="200"/>
      <c r="AJ164" s="200"/>
      <c r="AK164" s="109" t="s">
        <v>417</v>
      </c>
    </row>
    <row r="165" spans="1:37" s="108" customFormat="1" ht="12" customHeight="1">
      <c r="A165" s="231"/>
      <c r="B165" s="204"/>
      <c r="C165" s="1141" t="s">
        <v>490</v>
      </c>
      <c r="D165" s="1141"/>
      <c r="E165" s="1141"/>
      <c r="F165" s="1141"/>
      <c r="G165" s="1141"/>
      <c r="H165" s="1141"/>
      <c r="I165" s="1141"/>
      <c r="J165" s="1141"/>
      <c r="K165" s="1141"/>
      <c r="L165" s="257">
        <v>100.53</v>
      </c>
      <c r="M165" s="233"/>
      <c r="N165" s="234"/>
      <c r="Z165" s="193"/>
      <c r="AA165" s="200"/>
      <c r="AB165" s="200"/>
      <c r="AH165" s="200"/>
      <c r="AJ165" s="200"/>
      <c r="AK165" s="109" t="s">
        <v>490</v>
      </c>
    </row>
    <row r="166" spans="1:37" s="108" customFormat="1" ht="12" customHeight="1">
      <c r="A166" s="231"/>
      <c r="B166" s="204"/>
      <c r="C166" s="1141" t="s">
        <v>491</v>
      </c>
      <c r="D166" s="1141"/>
      <c r="E166" s="1141"/>
      <c r="F166" s="1141"/>
      <c r="G166" s="1141"/>
      <c r="H166" s="1141"/>
      <c r="I166" s="1141"/>
      <c r="J166" s="1141"/>
      <c r="K166" s="1141"/>
      <c r="L166" s="257">
        <v>16.350000000000001</v>
      </c>
      <c r="M166" s="233"/>
      <c r="N166" s="234"/>
      <c r="Z166" s="193"/>
      <c r="AA166" s="200"/>
      <c r="AB166" s="200"/>
      <c r="AH166" s="200"/>
      <c r="AJ166" s="200"/>
      <c r="AK166" s="109" t="s">
        <v>491</v>
      </c>
    </row>
    <row r="167" spans="1:37" s="108" customFormat="1" ht="12" customHeight="1">
      <c r="A167" s="231"/>
      <c r="B167" s="204"/>
      <c r="C167" s="1141" t="s">
        <v>493</v>
      </c>
      <c r="D167" s="1141"/>
      <c r="E167" s="1141"/>
      <c r="F167" s="1141"/>
      <c r="G167" s="1141"/>
      <c r="H167" s="1141"/>
      <c r="I167" s="1141"/>
      <c r="J167" s="1141"/>
      <c r="K167" s="1141"/>
      <c r="L167" s="257">
        <v>15.04</v>
      </c>
      <c r="M167" s="233"/>
      <c r="N167" s="234"/>
      <c r="Z167" s="193"/>
      <c r="AA167" s="200"/>
      <c r="AB167" s="200"/>
      <c r="AH167" s="200"/>
      <c r="AJ167" s="200"/>
      <c r="AK167" s="109" t="s">
        <v>493</v>
      </c>
    </row>
    <row r="168" spans="1:37" s="108" customFormat="1" ht="12" customHeight="1">
      <c r="A168" s="231"/>
      <c r="B168" s="204"/>
      <c r="C168" s="1141" t="s">
        <v>494</v>
      </c>
      <c r="D168" s="1141"/>
      <c r="E168" s="1141"/>
      <c r="F168" s="1141"/>
      <c r="G168" s="1141"/>
      <c r="H168" s="1141"/>
      <c r="I168" s="1141"/>
      <c r="J168" s="1141"/>
      <c r="K168" s="1141"/>
      <c r="L168" s="257">
        <v>7.53</v>
      </c>
      <c r="M168" s="233"/>
      <c r="N168" s="234"/>
      <c r="Z168" s="193"/>
      <c r="AA168" s="200"/>
      <c r="AB168" s="200"/>
      <c r="AH168" s="200"/>
      <c r="AJ168" s="200"/>
      <c r="AK168" s="109" t="s">
        <v>494</v>
      </c>
    </row>
    <row r="169" spans="1:37" s="108" customFormat="1" ht="12" customHeight="1">
      <c r="A169" s="231"/>
      <c r="B169" s="204"/>
      <c r="C169" s="1141" t="s">
        <v>910</v>
      </c>
      <c r="D169" s="1141"/>
      <c r="E169" s="1141"/>
      <c r="F169" s="1141"/>
      <c r="G169" s="1141"/>
      <c r="H169" s="1141"/>
      <c r="I169" s="1141"/>
      <c r="J169" s="1141"/>
      <c r="K169" s="1141"/>
      <c r="L169" s="232">
        <v>16725.02</v>
      </c>
      <c r="M169" s="233"/>
      <c r="N169" s="234"/>
      <c r="Z169" s="193"/>
      <c r="AA169" s="200"/>
      <c r="AB169" s="200"/>
      <c r="AH169" s="200"/>
      <c r="AJ169" s="200"/>
      <c r="AK169" s="109" t="s">
        <v>910</v>
      </c>
    </row>
    <row r="170" spans="1:37" s="108" customFormat="1" ht="12" customHeight="1">
      <c r="A170" s="231"/>
      <c r="B170" s="204"/>
      <c r="C170" s="1141" t="s">
        <v>417</v>
      </c>
      <c r="D170" s="1141"/>
      <c r="E170" s="1141"/>
      <c r="F170" s="1141"/>
      <c r="G170" s="1141"/>
      <c r="H170" s="1141"/>
      <c r="I170" s="1141"/>
      <c r="J170" s="1141"/>
      <c r="K170" s="1141"/>
      <c r="L170" s="236"/>
      <c r="M170" s="233"/>
      <c r="N170" s="234"/>
      <c r="Z170" s="193"/>
      <c r="AA170" s="200"/>
      <c r="AB170" s="200"/>
      <c r="AH170" s="200"/>
      <c r="AJ170" s="200"/>
      <c r="AK170" s="109" t="s">
        <v>417</v>
      </c>
    </row>
    <row r="171" spans="1:37" s="108" customFormat="1" ht="12" customHeight="1">
      <c r="A171" s="231"/>
      <c r="B171" s="204"/>
      <c r="C171" s="1141" t="s">
        <v>489</v>
      </c>
      <c r="D171" s="1141"/>
      <c r="E171" s="1141"/>
      <c r="F171" s="1141"/>
      <c r="G171" s="1141"/>
      <c r="H171" s="1141"/>
      <c r="I171" s="1141"/>
      <c r="J171" s="1141"/>
      <c r="K171" s="1141"/>
      <c r="L171" s="257">
        <v>344.49</v>
      </c>
      <c r="M171" s="233"/>
      <c r="N171" s="234"/>
      <c r="Z171" s="193"/>
      <c r="AA171" s="200"/>
      <c r="AB171" s="200"/>
      <c r="AH171" s="200"/>
      <c r="AJ171" s="200"/>
      <c r="AK171" s="109" t="s">
        <v>489</v>
      </c>
    </row>
    <row r="172" spans="1:37" s="108" customFormat="1" ht="12" customHeight="1">
      <c r="A172" s="231"/>
      <c r="B172" s="204"/>
      <c r="C172" s="1141" t="s">
        <v>490</v>
      </c>
      <c r="D172" s="1141"/>
      <c r="E172" s="1141"/>
      <c r="F172" s="1141"/>
      <c r="G172" s="1141"/>
      <c r="H172" s="1141"/>
      <c r="I172" s="1141"/>
      <c r="J172" s="1141"/>
      <c r="K172" s="1141"/>
      <c r="L172" s="257">
        <v>73</v>
      </c>
      <c r="M172" s="233"/>
      <c r="N172" s="234"/>
      <c r="Z172" s="193"/>
      <c r="AA172" s="200"/>
      <c r="AB172" s="200"/>
      <c r="AH172" s="200"/>
      <c r="AJ172" s="200"/>
      <c r="AK172" s="109" t="s">
        <v>490</v>
      </c>
    </row>
    <row r="173" spans="1:37" s="108" customFormat="1" ht="12" customHeight="1">
      <c r="A173" s="231"/>
      <c r="B173" s="204"/>
      <c r="C173" s="1141" t="s">
        <v>491</v>
      </c>
      <c r="D173" s="1141"/>
      <c r="E173" s="1141"/>
      <c r="F173" s="1141"/>
      <c r="G173" s="1141"/>
      <c r="H173" s="1141"/>
      <c r="I173" s="1141"/>
      <c r="J173" s="1141"/>
      <c r="K173" s="1141"/>
      <c r="L173" s="257">
        <v>7.42</v>
      </c>
      <c r="M173" s="233"/>
      <c r="N173" s="234"/>
      <c r="Z173" s="193"/>
      <c r="AA173" s="200"/>
      <c r="AB173" s="200"/>
      <c r="AH173" s="200"/>
      <c r="AJ173" s="200"/>
      <c r="AK173" s="109" t="s">
        <v>491</v>
      </c>
    </row>
    <row r="174" spans="1:37" s="108" customFormat="1" ht="12" customHeight="1">
      <c r="A174" s="231"/>
      <c r="B174" s="204"/>
      <c r="C174" s="1141" t="s">
        <v>492</v>
      </c>
      <c r="D174" s="1141"/>
      <c r="E174" s="1141"/>
      <c r="F174" s="1141"/>
      <c r="G174" s="1141"/>
      <c r="H174" s="1141"/>
      <c r="I174" s="1141"/>
      <c r="J174" s="1141"/>
      <c r="K174" s="1141"/>
      <c r="L174" s="232">
        <v>15786.71</v>
      </c>
      <c r="M174" s="233"/>
      <c r="N174" s="234"/>
      <c r="Z174" s="193"/>
      <c r="AA174" s="200"/>
      <c r="AB174" s="200"/>
      <c r="AH174" s="200"/>
      <c r="AJ174" s="200"/>
      <c r="AK174" s="109" t="s">
        <v>492</v>
      </c>
    </row>
    <row r="175" spans="1:37" s="108" customFormat="1" ht="12" customHeight="1">
      <c r="A175" s="231"/>
      <c r="B175" s="204"/>
      <c r="C175" s="1141" t="s">
        <v>493</v>
      </c>
      <c r="D175" s="1141"/>
      <c r="E175" s="1141"/>
      <c r="F175" s="1141"/>
      <c r="G175" s="1141"/>
      <c r="H175" s="1141"/>
      <c r="I175" s="1141"/>
      <c r="J175" s="1141"/>
      <c r="K175" s="1141"/>
      <c r="L175" s="257">
        <v>341.35</v>
      </c>
      <c r="M175" s="233"/>
      <c r="N175" s="234"/>
      <c r="Z175" s="193"/>
      <c r="AA175" s="200"/>
      <c r="AB175" s="200"/>
      <c r="AH175" s="200"/>
      <c r="AJ175" s="200"/>
      <c r="AK175" s="109" t="s">
        <v>493</v>
      </c>
    </row>
    <row r="176" spans="1:37" s="108" customFormat="1" ht="12" customHeight="1">
      <c r="A176" s="231"/>
      <c r="B176" s="204"/>
      <c r="C176" s="1141" t="s">
        <v>494</v>
      </c>
      <c r="D176" s="1141"/>
      <c r="E176" s="1141"/>
      <c r="F176" s="1141"/>
      <c r="G176" s="1141"/>
      <c r="H176" s="1141"/>
      <c r="I176" s="1141"/>
      <c r="J176" s="1141"/>
      <c r="K176" s="1141"/>
      <c r="L176" s="257">
        <v>179.47</v>
      </c>
      <c r="M176" s="233"/>
      <c r="N176" s="234"/>
      <c r="Z176" s="193"/>
      <c r="AA176" s="200"/>
      <c r="AB176" s="200"/>
      <c r="AH176" s="200"/>
      <c r="AJ176" s="200"/>
      <c r="AK176" s="109" t="s">
        <v>494</v>
      </c>
    </row>
    <row r="177" spans="1:38" s="108" customFormat="1" ht="12" customHeight="1">
      <c r="A177" s="231"/>
      <c r="B177" s="204"/>
      <c r="C177" s="1141" t="s">
        <v>431</v>
      </c>
      <c r="D177" s="1141"/>
      <c r="E177" s="1141"/>
      <c r="F177" s="1141"/>
      <c r="G177" s="1141"/>
      <c r="H177" s="1141"/>
      <c r="I177" s="1141"/>
      <c r="J177" s="1141"/>
      <c r="K177" s="1141"/>
      <c r="L177" s="257">
        <v>368.26</v>
      </c>
      <c r="M177" s="233"/>
      <c r="N177" s="234"/>
      <c r="Z177" s="193"/>
      <c r="AA177" s="200"/>
      <c r="AB177" s="200"/>
      <c r="AH177" s="200"/>
      <c r="AJ177" s="200"/>
      <c r="AK177" s="109" t="s">
        <v>431</v>
      </c>
    </row>
    <row r="178" spans="1:38" s="108" customFormat="1" ht="12" customHeight="1">
      <c r="A178" s="231"/>
      <c r="B178" s="204"/>
      <c r="C178" s="1141" t="s">
        <v>432</v>
      </c>
      <c r="D178" s="1141"/>
      <c r="E178" s="1141"/>
      <c r="F178" s="1141"/>
      <c r="G178" s="1141"/>
      <c r="H178" s="1141"/>
      <c r="I178" s="1141"/>
      <c r="J178" s="1141"/>
      <c r="K178" s="1141"/>
      <c r="L178" s="257">
        <v>356.39</v>
      </c>
      <c r="M178" s="233"/>
      <c r="N178" s="234"/>
      <c r="Z178" s="193"/>
      <c r="AA178" s="200"/>
      <c r="AB178" s="200"/>
      <c r="AH178" s="200"/>
      <c r="AJ178" s="200"/>
      <c r="AK178" s="109" t="s">
        <v>432</v>
      </c>
    </row>
    <row r="179" spans="1:38" s="108" customFormat="1" ht="12" customHeight="1">
      <c r="A179" s="231"/>
      <c r="B179" s="204"/>
      <c r="C179" s="1141" t="s">
        <v>433</v>
      </c>
      <c r="D179" s="1141"/>
      <c r="E179" s="1141"/>
      <c r="F179" s="1141"/>
      <c r="G179" s="1141"/>
      <c r="H179" s="1141"/>
      <c r="I179" s="1141"/>
      <c r="J179" s="1141"/>
      <c r="K179" s="1141"/>
      <c r="L179" s="257">
        <v>187</v>
      </c>
      <c r="M179" s="233"/>
      <c r="N179" s="234"/>
      <c r="Z179" s="193"/>
      <c r="AA179" s="200"/>
      <c r="AB179" s="200"/>
      <c r="AH179" s="200"/>
      <c r="AJ179" s="200"/>
      <c r="AK179" s="109" t="s">
        <v>433</v>
      </c>
    </row>
    <row r="180" spans="1:38" s="108" customFormat="1" ht="12" customHeight="1">
      <c r="A180" s="231"/>
      <c r="B180" s="226"/>
      <c r="C180" s="1142" t="s">
        <v>3474</v>
      </c>
      <c r="D180" s="1142"/>
      <c r="E180" s="1142"/>
      <c r="F180" s="1142"/>
      <c r="G180" s="1142"/>
      <c r="H180" s="1142"/>
      <c r="I180" s="1142"/>
      <c r="J180" s="1142"/>
      <c r="K180" s="1142"/>
      <c r="L180" s="239">
        <v>16848.12</v>
      </c>
      <c r="M180" s="240"/>
      <c r="N180" s="253"/>
      <c r="Z180" s="193"/>
      <c r="AA180" s="200"/>
      <c r="AB180" s="200"/>
      <c r="AH180" s="200"/>
      <c r="AJ180" s="200"/>
      <c r="AL180" s="200" t="s">
        <v>3474</v>
      </c>
    </row>
    <row r="181" spans="1:38" s="108" customFormat="1" ht="12" customHeight="1">
      <c r="A181" s="231"/>
      <c r="B181" s="204"/>
      <c r="C181" s="1141" t="s">
        <v>417</v>
      </c>
      <c r="D181" s="1141"/>
      <c r="E181" s="1141"/>
      <c r="F181" s="1141"/>
      <c r="G181" s="1141"/>
      <c r="H181" s="1141"/>
      <c r="I181" s="1141"/>
      <c r="J181" s="1141"/>
      <c r="K181" s="1141"/>
      <c r="L181" s="236"/>
      <c r="M181" s="233"/>
      <c r="N181" s="234"/>
      <c r="Z181" s="193"/>
      <c r="AA181" s="200"/>
      <c r="AB181" s="200"/>
      <c r="AH181" s="200"/>
      <c r="AJ181" s="200"/>
      <c r="AK181" s="109" t="s">
        <v>417</v>
      </c>
      <c r="AL181" s="200"/>
    </row>
    <row r="182" spans="1:38" s="108" customFormat="1" ht="12" customHeight="1">
      <c r="A182" s="231"/>
      <c r="B182" s="204"/>
      <c r="C182" s="1141" t="s">
        <v>1204</v>
      </c>
      <c r="D182" s="1141"/>
      <c r="E182" s="1141"/>
      <c r="F182" s="1141"/>
      <c r="G182" s="1141"/>
      <c r="H182" s="1141"/>
      <c r="I182" s="1141"/>
      <c r="J182" s="1141"/>
      <c r="K182" s="1141"/>
      <c r="L182" s="232">
        <v>6207.67</v>
      </c>
      <c r="M182" s="233"/>
      <c r="N182" s="234"/>
      <c r="Z182" s="193"/>
      <c r="AA182" s="200"/>
      <c r="AB182" s="200"/>
      <c r="AH182" s="200"/>
      <c r="AJ182" s="200"/>
      <c r="AK182" s="109" t="s">
        <v>1204</v>
      </c>
      <c r="AL182" s="200"/>
    </row>
    <row r="183" spans="1:38" s="108" customFormat="1" ht="12" customHeight="1">
      <c r="A183" s="1089" t="s">
        <v>3475</v>
      </c>
      <c r="B183" s="1090"/>
      <c r="C183" s="1090"/>
      <c r="D183" s="1090"/>
      <c r="E183" s="1090"/>
      <c r="F183" s="1090"/>
      <c r="G183" s="1090"/>
      <c r="H183" s="1090"/>
      <c r="I183" s="1090"/>
      <c r="J183" s="1090"/>
      <c r="K183" s="1090"/>
      <c r="L183" s="1090"/>
      <c r="M183" s="1090"/>
      <c r="N183" s="1095"/>
      <c r="Z183" s="193" t="s">
        <v>3475</v>
      </c>
      <c r="AA183" s="200"/>
      <c r="AB183" s="200"/>
      <c r="AH183" s="200"/>
      <c r="AJ183" s="200"/>
      <c r="AL183" s="200"/>
    </row>
    <row r="184" spans="1:38" s="108" customFormat="1" ht="45" customHeight="1">
      <c r="A184" s="194" t="s">
        <v>483</v>
      </c>
      <c r="B184" s="195" t="s">
        <v>876</v>
      </c>
      <c r="C184" s="1145" t="s">
        <v>877</v>
      </c>
      <c r="D184" s="1145"/>
      <c r="E184" s="1145"/>
      <c r="F184" s="196" t="s">
        <v>401</v>
      </c>
      <c r="G184" s="196"/>
      <c r="H184" s="196"/>
      <c r="I184" s="197">
        <v>7.85E-2</v>
      </c>
      <c r="J184" s="198"/>
      <c r="K184" s="196"/>
      <c r="L184" s="198"/>
      <c r="M184" s="196"/>
      <c r="N184" s="199"/>
      <c r="Z184" s="193"/>
      <c r="AA184" s="200"/>
      <c r="AB184" s="200" t="s">
        <v>877</v>
      </c>
      <c r="AH184" s="200"/>
      <c r="AJ184" s="200"/>
      <c r="AL184" s="200"/>
    </row>
    <row r="185" spans="1:38" s="108" customFormat="1" ht="12" customHeight="1">
      <c r="A185" s="201"/>
      <c r="B185" s="202"/>
      <c r="C185" s="1141" t="s">
        <v>3476</v>
      </c>
      <c r="D185" s="1141"/>
      <c r="E185" s="1141"/>
      <c r="F185" s="1141"/>
      <c r="G185" s="1141"/>
      <c r="H185" s="1141"/>
      <c r="I185" s="1141"/>
      <c r="J185" s="1141"/>
      <c r="K185" s="1141"/>
      <c r="L185" s="1141"/>
      <c r="M185" s="1141"/>
      <c r="N185" s="1146"/>
      <c r="Z185" s="193"/>
      <c r="AA185" s="200"/>
      <c r="AB185" s="200"/>
      <c r="AC185" s="109" t="s">
        <v>3476</v>
      </c>
      <c r="AH185" s="200"/>
      <c r="AJ185" s="200"/>
      <c r="AL185" s="200"/>
    </row>
    <row r="186" spans="1:38" s="108" customFormat="1" ht="33.75" customHeight="1">
      <c r="A186" s="203"/>
      <c r="B186" s="204" t="s">
        <v>385</v>
      </c>
      <c r="C186" s="1141" t="s">
        <v>386</v>
      </c>
      <c r="D186" s="1141"/>
      <c r="E186" s="1141"/>
      <c r="F186" s="1141"/>
      <c r="G186" s="1141"/>
      <c r="H186" s="1141"/>
      <c r="I186" s="1141"/>
      <c r="J186" s="1141"/>
      <c r="K186" s="1141"/>
      <c r="L186" s="1141"/>
      <c r="M186" s="1141"/>
      <c r="N186" s="1146"/>
      <c r="Z186" s="193"/>
      <c r="AA186" s="200"/>
      <c r="AB186" s="200"/>
      <c r="AD186" s="109" t="s">
        <v>386</v>
      </c>
      <c r="AH186" s="200"/>
      <c r="AJ186" s="200"/>
      <c r="AL186" s="200"/>
    </row>
    <row r="187" spans="1:38" s="108" customFormat="1" ht="12">
      <c r="A187" s="205"/>
      <c r="B187" s="206">
        <v>2</v>
      </c>
      <c r="C187" s="1141" t="s">
        <v>387</v>
      </c>
      <c r="D187" s="1141"/>
      <c r="E187" s="1141"/>
      <c r="F187" s="207"/>
      <c r="G187" s="207"/>
      <c r="H187" s="207"/>
      <c r="I187" s="207"/>
      <c r="J187" s="220">
        <v>2730.75</v>
      </c>
      <c r="K187" s="209">
        <v>1.25</v>
      </c>
      <c r="L187" s="208">
        <v>267.95</v>
      </c>
      <c r="M187" s="207"/>
      <c r="N187" s="210"/>
      <c r="Z187" s="193"/>
      <c r="AA187" s="200"/>
      <c r="AB187" s="200"/>
      <c r="AE187" s="109" t="s">
        <v>387</v>
      </c>
      <c r="AH187" s="200"/>
      <c r="AJ187" s="200"/>
      <c r="AL187" s="200"/>
    </row>
    <row r="188" spans="1:38" s="108" customFormat="1" ht="12">
      <c r="A188" s="205"/>
      <c r="B188" s="206">
        <v>3</v>
      </c>
      <c r="C188" s="1141" t="s">
        <v>388</v>
      </c>
      <c r="D188" s="1141"/>
      <c r="E188" s="1141"/>
      <c r="F188" s="207"/>
      <c r="G188" s="207"/>
      <c r="H188" s="207"/>
      <c r="I188" s="207"/>
      <c r="J188" s="208">
        <v>319.82</v>
      </c>
      <c r="K188" s="209">
        <v>1.25</v>
      </c>
      <c r="L188" s="208">
        <v>31.38</v>
      </c>
      <c r="M188" s="207"/>
      <c r="N188" s="210"/>
      <c r="Z188" s="193"/>
      <c r="AA188" s="200"/>
      <c r="AB188" s="200"/>
      <c r="AE188" s="109" t="s">
        <v>388</v>
      </c>
      <c r="AH188" s="200"/>
      <c r="AJ188" s="200"/>
      <c r="AL188" s="200"/>
    </row>
    <row r="189" spans="1:38" s="108" customFormat="1" ht="12">
      <c r="A189" s="205"/>
      <c r="B189" s="204"/>
      <c r="C189" s="1141" t="s">
        <v>389</v>
      </c>
      <c r="D189" s="1141"/>
      <c r="E189" s="1141"/>
      <c r="F189" s="207" t="s">
        <v>390</v>
      </c>
      <c r="G189" s="209">
        <v>23.69</v>
      </c>
      <c r="H189" s="209">
        <v>1.25</v>
      </c>
      <c r="I189" s="211">
        <v>2.3245813000000002</v>
      </c>
      <c r="J189" s="204"/>
      <c r="K189" s="207"/>
      <c r="L189" s="204"/>
      <c r="M189" s="207"/>
      <c r="N189" s="210"/>
      <c r="Z189" s="193"/>
      <c r="AA189" s="200"/>
      <c r="AB189" s="200"/>
      <c r="AF189" s="109" t="s">
        <v>389</v>
      </c>
      <c r="AH189" s="200"/>
      <c r="AJ189" s="200"/>
      <c r="AL189" s="200"/>
    </row>
    <row r="190" spans="1:38" s="108" customFormat="1" ht="12" customHeight="1">
      <c r="A190" s="205"/>
      <c r="B190" s="204"/>
      <c r="C190" s="1150" t="s">
        <v>391</v>
      </c>
      <c r="D190" s="1150"/>
      <c r="E190" s="1150"/>
      <c r="F190" s="212"/>
      <c r="G190" s="212"/>
      <c r="H190" s="212"/>
      <c r="I190" s="212"/>
      <c r="J190" s="221">
        <v>2730.75</v>
      </c>
      <c r="K190" s="212"/>
      <c r="L190" s="213">
        <v>267.95</v>
      </c>
      <c r="M190" s="212"/>
      <c r="N190" s="214"/>
      <c r="Z190" s="193"/>
      <c r="AA190" s="200"/>
      <c r="AB190" s="200"/>
      <c r="AG190" s="109" t="s">
        <v>391</v>
      </c>
      <c r="AH190" s="200"/>
      <c r="AJ190" s="200"/>
      <c r="AL190" s="200"/>
    </row>
    <row r="191" spans="1:38" s="108" customFormat="1" ht="12">
      <c r="A191" s="205"/>
      <c r="B191" s="204"/>
      <c r="C191" s="1141" t="s">
        <v>392</v>
      </c>
      <c r="D191" s="1141"/>
      <c r="E191" s="1141"/>
      <c r="F191" s="207"/>
      <c r="G191" s="207"/>
      <c r="H191" s="207"/>
      <c r="I191" s="207"/>
      <c r="J191" s="204"/>
      <c r="K191" s="207"/>
      <c r="L191" s="208">
        <v>31.38</v>
      </c>
      <c r="M191" s="207"/>
      <c r="N191" s="210"/>
      <c r="Z191" s="193"/>
      <c r="AA191" s="200"/>
      <c r="AB191" s="200"/>
      <c r="AF191" s="109" t="s">
        <v>392</v>
      </c>
      <c r="AH191" s="200"/>
      <c r="AJ191" s="200"/>
      <c r="AL191" s="200"/>
    </row>
    <row r="192" spans="1:38" s="108" customFormat="1" ht="22.5" customHeight="1">
      <c r="A192" s="205"/>
      <c r="B192" s="204" t="s">
        <v>393</v>
      </c>
      <c r="C192" s="1141" t="s">
        <v>394</v>
      </c>
      <c r="D192" s="1141"/>
      <c r="E192" s="1141"/>
      <c r="F192" s="207" t="s">
        <v>395</v>
      </c>
      <c r="G192" s="215">
        <v>92</v>
      </c>
      <c r="H192" s="207"/>
      <c r="I192" s="215">
        <v>92</v>
      </c>
      <c r="J192" s="204"/>
      <c r="K192" s="207"/>
      <c r="L192" s="208">
        <v>28.87</v>
      </c>
      <c r="M192" s="207"/>
      <c r="N192" s="210"/>
      <c r="Z192" s="193"/>
      <c r="AA192" s="200"/>
      <c r="AB192" s="200"/>
      <c r="AF192" s="109" t="s">
        <v>394</v>
      </c>
      <c r="AH192" s="200"/>
      <c r="AJ192" s="200"/>
      <c r="AL192" s="200"/>
    </row>
    <row r="193" spans="1:38" s="108" customFormat="1" ht="22.5" customHeight="1">
      <c r="A193" s="205"/>
      <c r="B193" s="204" t="s">
        <v>396</v>
      </c>
      <c r="C193" s="1141" t="s">
        <v>397</v>
      </c>
      <c r="D193" s="1141"/>
      <c r="E193" s="1141"/>
      <c r="F193" s="207" t="s">
        <v>395</v>
      </c>
      <c r="G193" s="215">
        <v>46</v>
      </c>
      <c r="H193" s="207"/>
      <c r="I193" s="215">
        <v>46</v>
      </c>
      <c r="J193" s="204"/>
      <c r="K193" s="207"/>
      <c r="L193" s="208">
        <v>14.43</v>
      </c>
      <c r="M193" s="207"/>
      <c r="N193" s="210"/>
      <c r="Z193" s="193"/>
      <c r="AA193" s="200"/>
      <c r="AB193" s="200"/>
      <c r="AF193" s="109" t="s">
        <v>397</v>
      </c>
      <c r="AH193" s="200"/>
      <c r="AJ193" s="200"/>
      <c r="AL193" s="200"/>
    </row>
    <row r="194" spans="1:38" s="108" customFormat="1" ht="12" customHeight="1">
      <c r="A194" s="216"/>
      <c r="B194" s="217"/>
      <c r="C194" s="1145" t="s">
        <v>398</v>
      </c>
      <c r="D194" s="1145"/>
      <c r="E194" s="1145"/>
      <c r="F194" s="196"/>
      <c r="G194" s="196"/>
      <c r="H194" s="196"/>
      <c r="I194" s="196"/>
      <c r="J194" s="198"/>
      <c r="K194" s="196"/>
      <c r="L194" s="218">
        <v>311.25</v>
      </c>
      <c r="M194" s="212"/>
      <c r="N194" s="199"/>
      <c r="Z194" s="193"/>
      <c r="AA194" s="200"/>
      <c r="AB194" s="200"/>
      <c r="AH194" s="200" t="s">
        <v>398</v>
      </c>
      <c r="AJ194" s="200"/>
      <c r="AL194" s="200"/>
    </row>
    <row r="195" spans="1:38" s="108" customFormat="1" ht="22.5" customHeight="1">
      <c r="A195" s="194" t="s">
        <v>497</v>
      </c>
      <c r="B195" s="195" t="s">
        <v>3477</v>
      </c>
      <c r="C195" s="1145" t="s">
        <v>3478</v>
      </c>
      <c r="D195" s="1145"/>
      <c r="E195" s="1145"/>
      <c r="F195" s="196" t="s">
        <v>444</v>
      </c>
      <c r="G195" s="196"/>
      <c r="H195" s="196"/>
      <c r="I195" s="223">
        <v>0.78500000000000003</v>
      </c>
      <c r="J195" s="198"/>
      <c r="K195" s="196"/>
      <c r="L195" s="198"/>
      <c r="M195" s="196"/>
      <c r="N195" s="199"/>
      <c r="Z195" s="193"/>
      <c r="AA195" s="200"/>
      <c r="AB195" s="200" t="s">
        <v>3478</v>
      </c>
      <c r="AH195" s="200"/>
      <c r="AJ195" s="200"/>
      <c r="AL195" s="200"/>
    </row>
    <row r="196" spans="1:38" s="108" customFormat="1" ht="12" customHeight="1">
      <c r="A196" s="201"/>
      <c r="B196" s="202"/>
      <c r="C196" s="1141" t="s">
        <v>3479</v>
      </c>
      <c r="D196" s="1141"/>
      <c r="E196" s="1141"/>
      <c r="F196" s="1141"/>
      <c r="G196" s="1141"/>
      <c r="H196" s="1141"/>
      <c r="I196" s="1141"/>
      <c r="J196" s="1141"/>
      <c r="K196" s="1141"/>
      <c r="L196" s="1141"/>
      <c r="M196" s="1141"/>
      <c r="N196" s="1146"/>
      <c r="Z196" s="193"/>
      <c r="AA196" s="200"/>
      <c r="AB196" s="200"/>
      <c r="AC196" s="109" t="s">
        <v>3479</v>
      </c>
      <c r="AH196" s="200"/>
      <c r="AJ196" s="200"/>
      <c r="AL196" s="200"/>
    </row>
    <row r="197" spans="1:38" s="108" customFormat="1" ht="33.75" customHeight="1">
      <c r="A197" s="203"/>
      <c r="B197" s="204" t="s">
        <v>385</v>
      </c>
      <c r="C197" s="1141" t="s">
        <v>386</v>
      </c>
      <c r="D197" s="1141"/>
      <c r="E197" s="1141"/>
      <c r="F197" s="1141"/>
      <c r="G197" s="1141"/>
      <c r="H197" s="1141"/>
      <c r="I197" s="1141"/>
      <c r="J197" s="1141"/>
      <c r="K197" s="1141"/>
      <c r="L197" s="1141"/>
      <c r="M197" s="1141"/>
      <c r="N197" s="1146"/>
      <c r="Z197" s="193"/>
      <c r="AA197" s="200"/>
      <c r="AB197" s="200"/>
      <c r="AD197" s="109" t="s">
        <v>386</v>
      </c>
      <c r="AH197" s="200"/>
      <c r="AJ197" s="200"/>
      <c r="AL197" s="200"/>
    </row>
    <row r="198" spans="1:38" s="108" customFormat="1" ht="12">
      <c r="A198" s="205"/>
      <c r="B198" s="206">
        <v>1</v>
      </c>
      <c r="C198" s="1141" t="s">
        <v>446</v>
      </c>
      <c r="D198" s="1141"/>
      <c r="E198" s="1141"/>
      <c r="F198" s="207"/>
      <c r="G198" s="207"/>
      <c r="H198" s="207"/>
      <c r="I198" s="207"/>
      <c r="J198" s="208">
        <v>729</v>
      </c>
      <c r="K198" s="209">
        <v>1.25</v>
      </c>
      <c r="L198" s="208">
        <v>715.33</v>
      </c>
      <c r="M198" s="207"/>
      <c r="N198" s="210"/>
      <c r="Z198" s="193"/>
      <c r="AA198" s="200"/>
      <c r="AB198" s="200"/>
      <c r="AE198" s="109" t="s">
        <v>446</v>
      </c>
      <c r="AH198" s="200"/>
      <c r="AJ198" s="200"/>
      <c r="AL198" s="200"/>
    </row>
    <row r="199" spans="1:38" s="108" customFormat="1" ht="12">
      <c r="A199" s="205"/>
      <c r="B199" s="204"/>
      <c r="C199" s="1141" t="s">
        <v>448</v>
      </c>
      <c r="D199" s="1141"/>
      <c r="E199" s="1141"/>
      <c r="F199" s="207" t="s">
        <v>390</v>
      </c>
      <c r="G199" s="248">
        <v>97.2</v>
      </c>
      <c r="H199" s="209">
        <v>1.25</v>
      </c>
      <c r="I199" s="250">
        <v>95.377499999999998</v>
      </c>
      <c r="J199" s="204"/>
      <c r="K199" s="207"/>
      <c r="L199" s="204"/>
      <c r="M199" s="207"/>
      <c r="N199" s="210"/>
      <c r="Z199" s="193"/>
      <c r="AA199" s="200"/>
      <c r="AB199" s="200"/>
      <c r="AF199" s="109" t="s">
        <v>448</v>
      </c>
      <c r="AH199" s="200"/>
      <c r="AJ199" s="200"/>
      <c r="AL199" s="200"/>
    </row>
    <row r="200" spans="1:38" s="108" customFormat="1" ht="12" customHeight="1">
      <c r="A200" s="205"/>
      <c r="B200" s="204"/>
      <c r="C200" s="1150" t="s">
        <v>391</v>
      </c>
      <c r="D200" s="1150"/>
      <c r="E200" s="1150"/>
      <c r="F200" s="212"/>
      <c r="G200" s="212"/>
      <c r="H200" s="212"/>
      <c r="I200" s="212"/>
      <c r="J200" s="213">
        <v>729</v>
      </c>
      <c r="K200" s="212"/>
      <c r="L200" s="213">
        <v>715.33</v>
      </c>
      <c r="M200" s="212"/>
      <c r="N200" s="214"/>
      <c r="Z200" s="193"/>
      <c r="AA200" s="200"/>
      <c r="AB200" s="200"/>
      <c r="AG200" s="109" t="s">
        <v>391</v>
      </c>
      <c r="AH200" s="200"/>
      <c r="AJ200" s="200"/>
      <c r="AL200" s="200"/>
    </row>
    <row r="201" spans="1:38" s="108" customFormat="1" ht="12">
      <c r="A201" s="205"/>
      <c r="B201" s="204"/>
      <c r="C201" s="1141" t="s">
        <v>392</v>
      </c>
      <c r="D201" s="1141"/>
      <c r="E201" s="1141"/>
      <c r="F201" s="207"/>
      <c r="G201" s="207"/>
      <c r="H201" s="207"/>
      <c r="I201" s="207"/>
      <c r="J201" s="204"/>
      <c r="K201" s="207"/>
      <c r="L201" s="208">
        <v>715.33</v>
      </c>
      <c r="M201" s="207"/>
      <c r="N201" s="210"/>
      <c r="Z201" s="193"/>
      <c r="AA201" s="200"/>
      <c r="AB201" s="200"/>
      <c r="AF201" s="109" t="s">
        <v>392</v>
      </c>
      <c r="AH201" s="200"/>
      <c r="AJ201" s="200"/>
      <c r="AL201" s="200"/>
    </row>
    <row r="202" spans="1:38" s="108" customFormat="1" ht="22.5" customHeight="1">
      <c r="A202" s="205"/>
      <c r="B202" s="204" t="s">
        <v>1965</v>
      </c>
      <c r="C202" s="1141" t="s">
        <v>1966</v>
      </c>
      <c r="D202" s="1141"/>
      <c r="E202" s="1141"/>
      <c r="F202" s="207" t="s">
        <v>395</v>
      </c>
      <c r="G202" s="215">
        <v>89</v>
      </c>
      <c r="H202" s="207"/>
      <c r="I202" s="215">
        <v>89</v>
      </c>
      <c r="J202" s="204"/>
      <c r="K202" s="207"/>
      <c r="L202" s="208">
        <v>636.64</v>
      </c>
      <c r="M202" s="207"/>
      <c r="N202" s="210"/>
      <c r="Z202" s="193"/>
      <c r="AA202" s="200"/>
      <c r="AB202" s="200"/>
      <c r="AF202" s="109" t="s">
        <v>1966</v>
      </c>
      <c r="AH202" s="200"/>
      <c r="AJ202" s="200"/>
      <c r="AL202" s="200"/>
    </row>
    <row r="203" spans="1:38" s="108" customFormat="1" ht="22.5" customHeight="1">
      <c r="A203" s="205"/>
      <c r="B203" s="204" t="s">
        <v>1967</v>
      </c>
      <c r="C203" s="1141" t="s">
        <v>1968</v>
      </c>
      <c r="D203" s="1141"/>
      <c r="E203" s="1141"/>
      <c r="F203" s="207" t="s">
        <v>395</v>
      </c>
      <c r="G203" s="215">
        <v>40</v>
      </c>
      <c r="H203" s="207"/>
      <c r="I203" s="215">
        <v>40</v>
      </c>
      <c r="J203" s="204"/>
      <c r="K203" s="207"/>
      <c r="L203" s="208">
        <v>286.13</v>
      </c>
      <c r="M203" s="207"/>
      <c r="N203" s="210"/>
      <c r="Z203" s="193"/>
      <c r="AA203" s="200"/>
      <c r="AB203" s="200"/>
      <c r="AF203" s="109" t="s">
        <v>1968</v>
      </c>
      <c r="AH203" s="200"/>
      <c r="AJ203" s="200"/>
      <c r="AL203" s="200"/>
    </row>
    <row r="204" spans="1:38" s="108" customFormat="1" ht="12" customHeight="1">
      <c r="A204" s="216"/>
      <c r="B204" s="217"/>
      <c r="C204" s="1145" t="s">
        <v>398</v>
      </c>
      <c r="D204" s="1145"/>
      <c r="E204" s="1145"/>
      <c r="F204" s="196"/>
      <c r="G204" s="196"/>
      <c r="H204" s="196"/>
      <c r="I204" s="196"/>
      <c r="J204" s="198"/>
      <c r="K204" s="196"/>
      <c r="L204" s="222">
        <v>1638.1</v>
      </c>
      <c r="M204" s="212"/>
      <c r="N204" s="199"/>
      <c r="Z204" s="193"/>
      <c r="AA204" s="200"/>
      <c r="AB204" s="200"/>
      <c r="AH204" s="200" t="s">
        <v>398</v>
      </c>
      <c r="AJ204" s="200"/>
      <c r="AL204" s="200"/>
    </row>
    <row r="205" spans="1:38" s="108" customFormat="1" ht="33.75" customHeight="1">
      <c r="A205" s="194" t="s">
        <v>499</v>
      </c>
      <c r="B205" s="195" t="s">
        <v>3451</v>
      </c>
      <c r="C205" s="1145" t="s">
        <v>3452</v>
      </c>
      <c r="D205" s="1145"/>
      <c r="E205" s="1145"/>
      <c r="F205" s="196" t="s">
        <v>481</v>
      </c>
      <c r="G205" s="196"/>
      <c r="H205" s="196"/>
      <c r="I205" s="256">
        <v>2.1</v>
      </c>
      <c r="J205" s="198"/>
      <c r="K205" s="196"/>
      <c r="L205" s="198"/>
      <c r="M205" s="196"/>
      <c r="N205" s="199"/>
      <c r="Z205" s="193"/>
      <c r="AA205" s="200"/>
      <c r="AB205" s="200" t="s">
        <v>3452</v>
      </c>
      <c r="AH205" s="200"/>
      <c r="AJ205" s="200"/>
      <c r="AL205" s="200"/>
    </row>
    <row r="206" spans="1:38" s="108" customFormat="1" ht="12" customHeight="1">
      <c r="A206" s="201"/>
      <c r="B206" s="202"/>
      <c r="C206" s="1141" t="s">
        <v>3480</v>
      </c>
      <c r="D206" s="1141"/>
      <c r="E206" s="1141"/>
      <c r="F206" s="1141"/>
      <c r="G206" s="1141"/>
      <c r="H206" s="1141"/>
      <c r="I206" s="1141"/>
      <c r="J206" s="1141"/>
      <c r="K206" s="1141"/>
      <c r="L206" s="1141"/>
      <c r="M206" s="1141"/>
      <c r="N206" s="1146"/>
      <c r="Z206" s="193"/>
      <c r="AA206" s="200"/>
      <c r="AB206" s="200"/>
      <c r="AC206" s="109" t="s">
        <v>3480</v>
      </c>
      <c r="AH206" s="200"/>
      <c r="AJ206" s="200"/>
      <c r="AL206" s="200"/>
    </row>
    <row r="207" spans="1:38" s="108" customFormat="1" ht="33.75" customHeight="1">
      <c r="A207" s="203"/>
      <c r="B207" s="204" t="s">
        <v>385</v>
      </c>
      <c r="C207" s="1141" t="s">
        <v>386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B207" s="200"/>
      <c r="AD207" s="109" t="s">
        <v>386</v>
      </c>
      <c r="AH207" s="200"/>
      <c r="AJ207" s="200"/>
      <c r="AL207" s="200"/>
    </row>
    <row r="208" spans="1:38" s="108" customFormat="1" ht="12">
      <c r="A208" s="205"/>
      <c r="B208" s="206">
        <v>1</v>
      </c>
      <c r="C208" s="1141" t="s">
        <v>446</v>
      </c>
      <c r="D208" s="1141"/>
      <c r="E208" s="1141"/>
      <c r="F208" s="207"/>
      <c r="G208" s="207"/>
      <c r="H208" s="207"/>
      <c r="I208" s="207"/>
      <c r="J208" s="208">
        <v>49.46</v>
      </c>
      <c r="K208" s="209">
        <v>1.25</v>
      </c>
      <c r="L208" s="208">
        <v>129.83000000000001</v>
      </c>
      <c r="M208" s="207"/>
      <c r="N208" s="210"/>
      <c r="Z208" s="193"/>
      <c r="AA208" s="200"/>
      <c r="AB208" s="200"/>
      <c r="AE208" s="109" t="s">
        <v>446</v>
      </c>
      <c r="AH208" s="200"/>
      <c r="AJ208" s="200"/>
      <c r="AL208" s="200"/>
    </row>
    <row r="209" spans="1:38" s="108" customFormat="1" ht="12">
      <c r="A209" s="205"/>
      <c r="B209" s="206">
        <v>2</v>
      </c>
      <c r="C209" s="1141" t="s">
        <v>387</v>
      </c>
      <c r="D209" s="1141"/>
      <c r="E209" s="1141"/>
      <c r="F209" s="207"/>
      <c r="G209" s="207"/>
      <c r="H209" s="207"/>
      <c r="I209" s="207"/>
      <c r="J209" s="208">
        <v>3.94</v>
      </c>
      <c r="K209" s="209">
        <v>1.25</v>
      </c>
      <c r="L209" s="208">
        <v>10.34</v>
      </c>
      <c r="M209" s="207"/>
      <c r="N209" s="210"/>
      <c r="Z209" s="193"/>
      <c r="AA209" s="200"/>
      <c r="AB209" s="200"/>
      <c r="AE209" s="109" t="s">
        <v>387</v>
      </c>
      <c r="AH209" s="200"/>
      <c r="AJ209" s="200"/>
      <c r="AL209" s="200"/>
    </row>
    <row r="210" spans="1:38" s="108" customFormat="1" ht="12">
      <c r="A210" s="205"/>
      <c r="B210" s="206">
        <v>3</v>
      </c>
      <c r="C210" s="1141" t="s">
        <v>388</v>
      </c>
      <c r="D210" s="1141"/>
      <c r="E210" s="1141"/>
      <c r="F210" s="207"/>
      <c r="G210" s="207"/>
      <c r="H210" s="207"/>
      <c r="I210" s="207"/>
      <c r="J210" s="208">
        <v>0.7</v>
      </c>
      <c r="K210" s="209">
        <v>1.25</v>
      </c>
      <c r="L210" s="208">
        <v>1.84</v>
      </c>
      <c r="M210" s="207"/>
      <c r="N210" s="210"/>
      <c r="Z210" s="193"/>
      <c r="AA210" s="200"/>
      <c r="AB210" s="200"/>
      <c r="AE210" s="109" t="s">
        <v>388</v>
      </c>
      <c r="AH210" s="200"/>
      <c r="AJ210" s="200"/>
      <c r="AL210" s="200"/>
    </row>
    <row r="211" spans="1:38" s="108" customFormat="1" ht="12">
      <c r="A211" s="205"/>
      <c r="B211" s="206">
        <v>4</v>
      </c>
      <c r="C211" s="1141" t="s">
        <v>447</v>
      </c>
      <c r="D211" s="1141"/>
      <c r="E211" s="1141"/>
      <c r="F211" s="207"/>
      <c r="G211" s="207"/>
      <c r="H211" s="207"/>
      <c r="I211" s="207"/>
      <c r="J211" s="208">
        <v>0.99</v>
      </c>
      <c r="K211" s="207"/>
      <c r="L211" s="208">
        <v>2.08</v>
      </c>
      <c r="M211" s="207"/>
      <c r="N211" s="210"/>
      <c r="Z211" s="193"/>
      <c r="AA211" s="200"/>
      <c r="AB211" s="200"/>
      <c r="AE211" s="109" t="s">
        <v>447</v>
      </c>
      <c r="AH211" s="200"/>
      <c r="AJ211" s="200"/>
      <c r="AL211" s="200"/>
    </row>
    <row r="212" spans="1:38" s="108" customFormat="1" ht="12">
      <c r="A212" s="205"/>
      <c r="B212" s="204"/>
      <c r="C212" s="1141" t="s">
        <v>448</v>
      </c>
      <c r="D212" s="1141"/>
      <c r="E212" s="1141"/>
      <c r="F212" s="207" t="s">
        <v>390</v>
      </c>
      <c r="G212" s="209">
        <v>6.44</v>
      </c>
      <c r="H212" s="209">
        <v>1.25</v>
      </c>
      <c r="I212" s="254">
        <v>16.905000000000001</v>
      </c>
      <c r="J212" s="204"/>
      <c r="K212" s="207"/>
      <c r="L212" s="204"/>
      <c r="M212" s="207"/>
      <c r="N212" s="210"/>
      <c r="Z212" s="193"/>
      <c r="AA212" s="200"/>
      <c r="AB212" s="200"/>
      <c r="AF212" s="109" t="s">
        <v>448</v>
      </c>
      <c r="AH212" s="200"/>
      <c r="AJ212" s="200"/>
      <c r="AL212" s="200"/>
    </row>
    <row r="213" spans="1:38" s="108" customFormat="1" ht="12">
      <c r="A213" s="205"/>
      <c r="B213" s="204"/>
      <c r="C213" s="1141" t="s">
        <v>389</v>
      </c>
      <c r="D213" s="1141"/>
      <c r="E213" s="1141"/>
      <c r="F213" s="207" t="s">
        <v>390</v>
      </c>
      <c r="G213" s="209">
        <v>0.06</v>
      </c>
      <c r="H213" s="209">
        <v>1.25</v>
      </c>
      <c r="I213" s="250">
        <v>0.1575</v>
      </c>
      <c r="J213" s="204"/>
      <c r="K213" s="207"/>
      <c r="L213" s="204"/>
      <c r="M213" s="207"/>
      <c r="N213" s="210"/>
      <c r="Z213" s="193"/>
      <c r="AA213" s="200"/>
      <c r="AB213" s="200"/>
      <c r="AF213" s="109" t="s">
        <v>389</v>
      </c>
      <c r="AH213" s="200"/>
      <c r="AJ213" s="200"/>
      <c r="AL213" s="200"/>
    </row>
    <row r="214" spans="1:38" s="108" customFormat="1" ht="12" customHeight="1">
      <c r="A214" s="205"/>
      <c r="B214" s="204"/>
      <c r="C214" s="1150" t="s">
        <v>391</v>
      </c>
      <c r="D214" s="1150"/>
      <c r="E214" s="1150"/>
      <c r="F214" s="212"/>
      <c r="G214" s="212"/>
      <c r="H214" s="212"/>
      <c r="I214" s="212"/>
      <c r="J214" s="213">
        <v>54.39</v>
      </c>
      <c r="K214" s="212"/>
      <c r="L214" s="213">
        <v>142.25</v>
      </c>
      <c r="M214" s="212"/>
      <c r="N214" s="214"/>
      <c r="Z214" s="193"/>
      <c r="AA214" s="200"/>
      <c r="AB214" s="200"/>
      <c r="AG214" s="109" t="s">
        <v>391</v>
      </c>
      <c r="AH214" s="200"/>
      <c r="AJ214" s="200"/>
      <c r="AL214" s="200"/>
    </row>
    <row r="215" spans="1:38" s="108" customFormat="1" ht="12">
      <c r="A215" s="205"/>
      <c r="B215" s="204"/>
      <c r="C215" s="1141" t="s">
        <v>392</v>
      </c>
      <c r="D215" s="1141"/>
      <c r="E215" s="1141"/>
      <c r="F215" s="207"/>
      <c r="G215" s="207"/>
      <c r="H215" s="207"/>
      <c r="I215" s="207"/>
      <c r="J215" s="204"/>
      <c r="K215" s="207"/>
      <c r="L215" s="208">
        <v>131.66999999999999</v>
      </c>
      <c r="M215" s="207"/>
      <c r="N215" s="210"/>
      <c r="Z215" s="193"/>
      <c r="AA215" s="200"/>
      <c r="AB215" s="200"/>
      <c r="AF215" s="109" t="s">
        <v>392</v>
      </c>
      <c r="AH215" s="200"/>
      <c r="AJ215" s="200"/>
      <c r="AL215" s="200"/>
    </row>
    <row r="216" spans="1:38" s="108" customFormat="1" ht="22.5" customHeight="1">
      <c r="A216" s="205"/>
      <c r="B216" s="204" t="s">
        <v>885</v>
      </c>
      <c r="C216" s="1141" t="s">
        <v>886</v>
      </c>
      <c r="D216" s="1141"/>
      <c r="E216" s="1141"/>
      <c r="F216" s="207" t="s">
        <v>395</v>
      </c>
      <c r="G216" s="215">
        <v>97</v>
      </c>
      <c r="H216" s="207"/>
      <c r="I216" s="215">
        <v>97</v>
      </c>
      <c r="J216" s="204"/>
      <c r="K216" s="207"/>
      <c r="L216" s="208">
        <v>127.72</v>
      </c>
      <c r="M216" s="207"/>
      <c r="N216" s="210"/>
      <c r="Z216" s="193"/>
      <c r="AA216" s="200"/>
      <c r="AB216" s="200"/>
      <c r="AF216" s="109" t="s">
        <v>886</v>
      </c>
      <c r="AH216" s="200"/>
      <c r="AJ216" s="200"/>
      <c r="AL216" s="200"/>
    </row>
    <row r="217" spans="1:38" s="108" customFormat="1" ht="22.5" customHeight="1">
      <c r="A217" s="205"/>
      <c r="B217" s="204" t="s">
        <v>887</v>
      </c>
      <c r="C217" s="1141" t="s">
        <v>888</v>
      </c>
      <c r="D217" s="1141"/>
      <c r="E217" s="1141"/>
      <c r="F217" s="207" t="s">
        <v>395</v>
      </c>
      <c r="G217" s="215">
        <v>51</v>
      </c>
      <c r="H217" s="207"/>
      <c r="I217" s="215">
        <v>51</v>
      </c>
      <c r="J217" s="204"/>
      <c r="K217" s="207"/>
      <c r="L217" s="208">
        <v>67.150000000000006</v>
      </c>
      <c r="M217" s="207"/>
      <c r="N217" s="210"/>
      <c r="Z217" s="193"/>
      <c r="AA217" s="200"/>
      <c r="AB217" s="200"/>
      <c r="AF217" s="109" t="s">
        <v>888</v>
      </c>
      <c r="AH217" s="200"/>
      <c r="AJ217" s="200"/>
      <c r="AL217" s="200"/>
    </row>
    <row r="218" spans="1:38" s="108" customFormat="1" ht="12" customHeight="1">
      <c r="A218" s="216"/>
      <c r="B218" s="217"/>
      <c r="C218" s="1145" t="s">
        <v>398</v>
      </c>
      <c r="D218" s="1145"/>
      <c r="E218" s="1145"/>
      <c r="F218" s="196"/>
      <c r="G218" s="196"/>
      <c r="H218" s="196"/>
      <c r="I218" s="196"/>
      <c r="J218" s="198"/>
      <c r="K218" s="196"/>
      <c r="L218" s="218">
        <v>337.12</v>
      </c>
      <c r="M218" s="212"/>
      <c r="N218" s="199"/>
      <c r="Z218" s="193"/>
      <c r="AA218" s="200"/>
      <c r="AB218" s="200"/>
      <c r="AH218" s="200" t="s">
        <v>398</v>
      </c>
      <c r="AJ218" s="200"/>
      <c r="AL218" s="200"/>
    </row>
    <row r="219" spans="1:38" s="108" customFormat="1" ht="22.5" customHeight="1">
      <c r="A219" s="194" t="s">
        <v>501</v>
      </c>
      <c r="B219" s="195" t="s">
        <v>3456</v>
      </c>
      <c r="C219" s="1145" t="s">
        <v>3457</v>
      </c>
      <c r="D219" s="1145"/>
      <c r="E219" s="1145"/>
      <c r="F219" s="196" t="s">
        <v>891</v>
      </c>
      <c r="G219" s="196"/>
      <c r="H219" s="196"/>
      <c r="I219" s="251">
        <v>210</v>
      </c>
      <c r="J219" s="218">
        <v>97.34</v>
      </c>
      <c r="K219" s="196"/>
      <c r="L219" s="222">
        <v>20441.400000000001</v>
      </c>
      <c r="M219" s="196"/>
      <c r="N219" s="199"/>
      <c r="Z219" s="193"/>
      <c r="AA219" s="200"/>
      <c r="AB219" s="200" t="s">
        <v>3457</v>
      </c>
      <c r="AH219" s="200"/>
      <c r="AJ219" s="200"/>
      <c r="AL219" s="200"/>
    </row>
    <row r="220" spans="1:38" s="108" customFormat="1" ht="12" customHeight="1">
      <c r="A220" s="216"/>
      <c r="B220" s="217"/>
      <c r="C220" s="1141" t="s">
        <v>1929</v>
      </c>
      <c r="D220" s="1141"/>
      <c r="E220" s="1141"/>
      <c r="F220" s="1141"/>
      <c r="G220" s="1141"/>
      <c r="H220" s="1141"/>
      <c r="I220" s="1141"/>
      <c r="J220" s="1141"/>
      <c r="K220" s="1141"/>
      <c r="L220" s="1141"/>
      <c r="M220" s="1141"/>
      <c r="N220" s="1146"/>
      <c r="Z220" s="193"/>
      <c r="AA220" s="200"/>
      <c r="AB220" s="200"/>
      <c r="AH220" s="200"/>
      <c r="AI220" s="109" t="s">
        <v>1929</v>
      </c>
      <c r="AJ220" s="200"/>
      <c r="AL220" s="200"/>
    </row>
    <row r="221" spans="1:38" s="108" customFormat="1" ht="12" customHeight="1">
      <c r="A221" s="216"/>
      <c r="B221" s="217"/>
      <c r="C221" s="1145" t="s">
        <v>398</v>
      </c>
      <c r="D221" s="1145"/>
      <c r="E221" s="1145"/>
      <c r="F221" s="196"/>
      <c r="G221" s="196"/>
      <c r="H221" s="196"/>
      <c r="I221" s="196"/>
      <c r="J221" s="198"/>
      <c r="K221" s="196"/>
      <c r="L221" s="222">
        <v>20441.400000000001</v>
      </c>
      <c r="M221" s="212"/>
      <c r="N221" s="199"/>
      <c r="Z221" s="193"/>
      <c r="AA221" s="200"/>
      <c r="AB221" s="200"/>
      <c r="AH221" s="200" t="s">
        <v>398</v>
      </c>
      <c r="AJ221" s="200"/>
      <c r="AL221" s="200"/>
    </row>
    <row r="222" spans="1:38" s="108" customFormat="1" ht="33.75" customHeight="1">
      <c r="A222" s="194" t="s">
        <v>503</v>
      </c>
      <c r="B222" s="195" t="s">
        <v>3458</v>
      </c>
      <c r="C222" s="1145" t="s">
        <v>3459</v>
      </c>
      <c r="D222" s="1145"/>
      <c r="E222" s="1145"/>
      <c r="F222" s="196" t="s">
        <v>481</v>
      </c>
      <c r="G222" s="196"/>
      <c r="H222" s="196"/>
      <c r="I222" s="256">
        <v>2.2999999999999998</v>
      </c>
      <c r="J222" s="198"/>
      <c r="K222" s="196"/>
      <c r="L222" s="198"/>
      <c r="M222" s="196"/>
      <c r="N222" s="199"/>
      <c r="Z222" s="193"/>
      <c r="AA222" s="200"/>
      <c r="AB222" s="200" t="s">
        <v>3459</v>
      </c>
      <c r="AH222" s="200"/>
      <c r="AJ222" s="200"/>
      <c r="AL222" s="200"/>
    </row>
    <row r="223" spans="1:38" s="108" customFormat="1" ht="12" customHeight="1">
      <c r="A223" s="201"/>
      <c r="B223" s="202"/>
      <c r="C223" s="1141" t="s">
        <v>3481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  <c r="Z223" s="193"/>
      <c r="AA223" s="200"/>
      <c r="AB223" s="200"/>
      <c r="AC223" s="109" t="s">
        <v>3481</v>
      </c>
      <c r="AH223" s="200"/>
      <c r="AJ223" s="200"/>
      <c r="AL223" s="200"/>
    </row>
    <row r="224" spans="1:38" s="108" customFormat="1" ht="33.75" customHeight="1">
      <c r="A224" s="203"/>
      <c r="B224" s="204" t="s">
        <v>385</v>
      </c>
      <c r="C224" s="1141" t="s">
        <v>386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B224" s="200"/>
      <c r="AD224" s="109" t="s">
        <v>386</v>
      </c>
      <c r="AH224" s="200"/>
      <c r="AJ224" s="200"/>
      <c r="AL224" s="200"/>
    </row>
    <row r="225" spans="1:38" s="108" customFormat="1" ht="12">
      <c r="A225" s="205"/>
      <c r="B225" s="206">
        <v>1</v>
      </c>
      <c r="C225" s="1141" t="s">
        <v>446</v>
      </c>
      <c r="D225" s="1141"/>
      <c r="E225" s="1141"/>
      <c r="F225" s="207"/>
      <c r="G225" s="207"/>
      <c r="H225" s="207"/>
      <c r="I225" s="207"/>
      <c r="J225" s="208">
        <v>174.46</v>
      </c>
      <c r="K225" s="209">
        <v>1.25</v>
      </c>
      <c r="L225" s="208">
        <v>501.57</v>
      </c>
      <c r="M225" s="207"/>
      <c r="N225" s="210"/>
      <c r="Z225" s="193"/>
      <c r="AA225" s="200"/>
      <c r="AB225" s="200"/>
      <c r="AE225" s="109" t="s">
        <v>446</v>
      </c>
      <c r="AH225" s="200"/>
      <c r="AJ225" s="200"/>
      <c r="AL225" s="200"/>
    </row>
    <row r="226" spans="1:38" s="108" customFormat="1" ht="12">
      <c r="A226" s="205"/>
      <c r="B226" s="206">
        <v>2</v>
      </c>
      <c r="C226" s="1141" t="s">
        <v>387</v>
      </c>
      <c r="D226" s="1141"/>
      <c r="E226" s="1141"/>
      <c r="F226" s="207"/>
      <c r="G226" s="207"/>
      <c r="H226" s="207"/>
      <c r="I226" s="207"/>
      <c r="J226" s="208">
        <v>54.07</v>
      </c>
      <c r="K226" s="209">
        <v>1.25</v>
      </c>
      <c r="L226" s="208">
        <v>155.44999999999999</v>
      </c>
      <c r="M226" s="207"/>
      <c r="N226" s="210"/>
      <c r="Z226" s="193"/>
      <c r="AA226" s="200"/>
      <c r="AB226" s="200"/>
      <c r="AE226" s="109" t="s">
        <v>387</v>
      </c>
      <c r="AH226" s="200"/>
      <c r="AJ226" s="200"/>
      <c r="AL226" s="200"/>
    </row>
    <row r="227" spans="1:38" s="108" customFormat="1" ht="12">
      <c r="A227" s="205"/>
      <c r="B227" s="206">
        <v>3</v>
      </c>
      <c r="C227" s="1141" t="s">
        <v>388</v>
      </c>
      <c r="D227" s="1141"/>
      <c r="E227" s="1141"/>
      <c r="F227" s="207"/>
      <c r="G227" s="207"/>
      <c r="H227" s="207"/>
      <c r="I227" s="207"/>
      <c r="J227" s="208">
        <v>5.0199999999999996</v>
      </c>
      <c r="K227" s="209">
        <v>1.25</v>
      </c>
      <c r="L227" s="208">
        <v>14.43</v>
      </c>
      <c r="M227" s="207"/>
      <c r="N227" s="210"/>
      <c r="Z227" s="193"/>
      <c r="AA227" s="200"/>
      <c r="AB227" s="200"/>
      <c r="AE227" s="109" t="s">
        <v>388</v>
      </c>
      <c r="AH227" s="200"/>
      <c r="AJ227" s="200"/>
      <c r="AL227" s="200"/>
    </row>
    <row r="228" spans="1:38" s="108" customFormat="1" ht="12">
      <c r="A228" s="205"/>
      <c r="B228" s="206">
        <v>4</v>
      </c>
      <c r="C228" s="1141" t="s">
        <v>447</v>
      </c>
      <c r="D228" s="1141"/>
      <c r="E228" s="1141"/>
      <c r="F228" s="207"/>
      <c r="G228" s="207"/>
      <c r="H228" s="207"/>
      <c r="I228" s="207"/>
      <c r="J228" s="208">
        <v>38.65</v>
      </c>
      <c r="K228" s="207"/>
      <c r="L228" s="208">
        <v>88.9</v>
      </c>
      <c r="M228" s="207"/>
      <c r="N228" s="210"/>
      <c r="Z228" s="193"/>
      <c r="AA228" s="200"/>
      <c r="AB228" s="200"/>
      <c r="AE228" s="109" t="s">
        <v>447</v>
      </c>
      <c r="AH228" s="200"/>
      <c r="AJ228" s="200"/>
      <c r="AL228" s="200"/>
    </row>
    <row r="229" spans="1:38" s="108" customFormat="1" ht="12">
      <c r="A229" s="205"/>
      <c r="B229" s="204"/>
      <c r="C229" s="1141" t="s">
        <v>448</v>
      </c>
      <c r="D229" s="1141"/>
      <c r="E229" s="1141"/>
      <c r="F229" s="207" t="s">
        <v>390</v>
      </c>
      <c r="G229" s="209">
        <v>18.559999999999999</v>
      </c>
      <c r="H229" s="209">
        <v>1.25</v>
      </c>
      <c r="I229" s="209">
        <v>53.36</v>
      </c>
      <c r="J229" s="204"/>
      <c r="K229" s="207"/>
      <c r="L229" s="204"/>
      <c r="M229" s="207"/>
      <c r="N229" s="210"/>
      <c r="Z229" s="193"/>
      <c r="AA229" s="200"/>
      <c r="AB229" s="200"/>
      <c r="AF229" s="109" t="s">
        <v>448</v>
      </c>
      <c r="AH229" s="200"/>
      <c r="AJ229" s="200"/>
      <c r="AL229" s="200"/>
    </row>
    <row r="230" spans="1:38" s="108" customFormat="1" ht="12">
      <c r="A230" s="205"/>
      <c r="B230" s="204"/>
      <c r="C230" s="1141" t="s">
        <v>389</v>
      </c>
      <c r="D230" s="1141"/>
      <c r="E230" s="1141"/>
      <c r="F230" s="207" t="s">
        <v>390</v>
      </c>
      <c r="G230" s="248">
        <v>0.4</v>
      </c>
      <c r="H230" s="209">
        <v>1.25</v>
      </c>
      <c r="I230" s="209">
        <v>1.1499999999999999</v>
      </c>
      <c r="J230" s="204"/>
      <c r="K230" s="207"/>
      <c r="L230" s="204"/>
      <c r="M230" s="207"/>
      <c r="N230" s="210"/>
      <c r="Z230" s="193"/>
      <c r="AA230" s="200"/>
      <c r="AB230" s="200"/>
      <c r="AF230" s="109" t="s">
        <v>389</v>
      </c>
      <c r="AH230" s="200"/>
      <c r="AJ230" s="200"/>
      <c r="AL230" s="200"/>
    </row>
    <row r="231" spans="1:38" s="108" customFormat="1" ht="12" customHeight="1">
      <c r="A231" s="205"/>
      <c r="B231" s="204"/>
      <c r="C231" s="1150" t="s">
        <v>391</v>
      </c>
      <c r="D231" s="1150"/>
      <c r="E231" s="1150"/>
      <c r="F231" s="212"/>
      <c r="G231" s="212"/>
      <c r="H231" s="212"/>
      <c r="I231" s="212"/>
      <c r="J231" s="213">
        <v>267.18</v>
      </c>
      <c r="K231" s="212"/>
      <c r="L231" s="213">
        <v>745.92</v>
      </c>
      <c r="M231" s="212"/>
      <c r="N231" s="214"/>
      <c r="Z231" s="193"/>
      <c r="AA231" s="200"/>
      <c r="AB231" s="200"/>
      <c r="AG231" s="109" t="s">
        <v>391</v>
      </c>
      <c r="AH231" s="200"/>
      <c r="AJ231" s="200"/>
      <c r="AL231" s="200"/>
    </row>
    <row r="232" spans="1:38" s="108" customFormat="1" ht="12">
      <c r="A232" s="205"/>
      <c r="B232" s="204"/>
      <c r="C232" s="1141" t="s">
        <v>392</v>
      </c>
      <c r="D232" s="1141"/>
      <c r="E232" s="1141"/>
      <c r="F232" s="207"/>
      <c r="G232" s="207"/>
      <c r="H232" s="207"/>
      <c r="I232" s="207"/>
      <c r="J232" s="204"/>
      <c r="K232" s="207"/>
      <c r="L232" s="208">
        <v>516</v>
      </c>
      <c r="M232" s="207"/>
      <c r="N232" s="210"/>
      <c r="Z232" s="193"/>
      <c r="AA232" s="200"/>
      <c r="AB232" s="200"/>
      <c r="AF232" s="109" t="s">
        <v>392</v>
      </c>
      <c r="AH232" s="200"/>
      <c r="AJ232" s="200"/>
      <c r="AL232" s="200"/>
    </row>
    <row r="233" spans="1:38" s="108" customFormat="1" ht="22.5" customHeight="1">
      <c r="A233" s="205"/>
      <c r="B233" s="204" t="s">
        <v>885</v>
      </c>
      <c r="C233" s="1141" t="s">
        <v>886</v>
      </c>
      <c r="D233" s="1141"/>
      <c r="E233" s="1141"/>
      <c r="F233" s="207" t="s">
        <v>395</v>
      </c>
      <c r="G233" s="215">
        <v>97</v>
      </c>
      <c r="H233" s="207"/>
      <c r="I233" s="215">
        <v>97</v>
      </c>
      <c r="J233" s="204"/>
      <c r="K233" s="207"/>
      <c r="L233" s="208">
        <v>500.52</v>
      </c>
      <c r="M233" s="207"/>
      <c r="N233" s="210"/>
      <c r="Z233" s="193"/>
      <c r="AA233" s="200"/>
      <c r="AB233" s="200"/>
      <c r="AF233" s="109" t="s">
        <v>886</v>
      </c>
      <c r="AH233" s="200"/>
      <c r="AJ233" s="200"/>
      <c r="AL233" s="200"/>
    </row>
    <row r="234" spans="1:38" s="108" customFormat="1" ht="22.5" customHeight="1">
      <c r="A234" s="205"/>
      <c r="B234" s="204" t="s">
        <v>887</v>
      </c>
      <c r="C234" s="1141" t="s">
        <v>888</v>
      </c>
      <c r="D234" s="1141"/>
      <c r="E234" s="1141"/>
      <c r="F234" s="207" t="s">
        <v>395</v>
      </c>
      <c r="G234" s="215">
        <v>51</v>
      </c>
      <c r="H234" s="207"/>
      <c r="I234" s="215">
        <v>51</v>
      </c>
      <c r="J234" s="204"/>
      <c r="K234" s="207"/>
      <c r="L234" s="208">
        <v>263.16000000000003</v>
      </c>
      <c r="M234" s="207"/>
      <c r="N234" s="210"/>
      <c r="Z234" s="193"/>
      <c r="AA234" s="200"/>
      <c r="AB234" s="200"/>
      <c r="AF234" s="109" t="s">
        <v>888</v>
      </c>
      <c r="AH234" s="200"/>
      <c r="AJ234" s="200"/>
      <c r="AL234" s="200"/>
    </row>
    <row r="235" spans="1:38" s="108" customFormat="1" ht="12" customHeight="1">
      <c r="A235" s="216"/>
      <c r="B235" s="217"/>
      <c r="C235" s="1145" t="s">
        <v>398</v>
      </c>
      <c r="D235" s="1145"/>
      <c r="E235" s="1145"/>
      <c r="F235" s="196"/>
      <c r="G235" s="196"/>
      <c r="H235" s="196"/>
      <c r="I235" s="196"/>
      <c r="J235" s="198"/>
      <c r="K235" s="196"/>
      <c r="L235" s="222">
        <v>1509.6</v>
      </c>
      <c r="M235" s="212"/>
      <c r="N235" s="199"/>
      <c r="Z235" s="193"/>
      <c r="AA235" s="200"/>
      <c r="AB235" s="200"/>
      <c r="AH235" s="200" t="s">
        <v>398</v>
      </c>
      <c r="AJ235" s="200"/>
      <c r="AL235" s="200"/>
    </row>
    <row r="236" spans="1:38" s="108" customFormat="1" ht="22.5" customHeight="1">
      <c r="A236" s="194" t="s">
        <v>505</v>
      </c>
      <c r="B236" s="195" t="s">
        <v>3482</v>
      </c>
      <c r="C236" s="1145" t="s">
        <v>3483</v>
      </c>
      <c r="D236" s="1145"/>
      <c r="E236" s="1145"/>
      <c r="F236" s="196" t="s">
        <v>659</v>
      </c>
      <c r="G236" s="196"/>
      <c r="H236" s="196"/>
      <c r="I236" s="197">
        <v>0.2346</v>
      </c>
      <c r="J236" s="222">
        <v>67084.09</v>
      </c>
      <c r="K236" s="196"/>
      <c r="L236" s="222">
        <v>15737.93</v>
      </c>
      <c r="M236" s="196"/>
      <c r="N236" s="199"/>
      <c r="Z236" s="193"/>
      <c r="AA236" s="200"/>
      <c r="AB236" s="200" t="s">
        <v>3483</v>
      </c>
      <c r="AH236" s="200"/>
      <c r="AJ236" s="200"/>
      <c r="AL236" s="200"/>
    </row>
    <row r="237" spans="1:38" s="108" customFormat="1" ht="12" customHeight="1">
      <c r="A237" s="216"/>
      <c r="B237" s="217"/>
      <c r="C237" s="1141" t="s">
        <v>1929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  <c r="Z237" s="193"/>
      <c r="AA237" s="200"/>
      <c r="AB237" s="200"/>
      <c r="AH237" s="200"/>
      <c r="AI237" s="109" t="s">
        <v>1929</v>
      </c>
      <c r="AJ237" s="200"/>
      <c r="AL237" s="200"/>
    </row>
    <row r="238" spans="1:38" s="108" customFormat="1" ht="12" customHeight="1">
      <c r="A238" s="201"/>
      <c r="B238" s="202"/>
      <c r="C238" s="1141" t="s">
        <v>3484</v>
      </c>
      <c r="D238" s="1141"/>
      <c r="E238" s="1141"/>
      <c r="F238" s="1141"/>
      <c r="G238" s="1141"/>
      <c r="H238" s="1141"/>
      <c r="I238" s="1141"/>
      <c r="J238" s="1141"/>
      <c r="K238" s="1141"/>
      <c r="L238" s="1141"/>
      <c r="M238" s="1141"/>
      <c r="N238" s="1146"/>
      <c r="Z238" s="193"/>
      <c r="AA238" s="200"/>
      <c r="AB238" s="200"/>
      <c r="AC238" s="109" t="s">
        <v>3484</v>
      </c>
      <c r="AH238" s="200"/>
      <c r="AJ238" s="200"/>
      <c r="AL238" s="200"/>
    </row>
    <row r="239" spans="1:38" s="108" customFormat="1" ht="12" customHeight="1">
      <c r="A239" s="216"/>
      <c r="B239" s="217"/>
      <c r="C239" s="1145" t="s">
        <v>398</v>
      </c>
      <c r="D239" s="1145"/>
      <c r="E239" s="1145"/>
      <c r="F239" s="196"/>
      <c r="G239" s="196"/>
      <c r="H239" s="196"/>
      <c r="I239" s="196"/>
      <c r="J239" s="198"/>
      <c r="K239" s="196"/>
      <c r="L239" s="222">
        <v>15737.93</v>
      </c>
      <c r="M239" s="212"/>
      <c r="N239" s="199"/>
      <c r="Z239" s="193"/>
      <c r="AA239" s="200"/>
      <c r="AB239" s="200"/>
      <c r="AH239" s="200" t="s">
        <v>398</v>
      </c>
      <c r="AJ239" s="200"/>
      <c r="AL239" s="200"/>
    </row>
    <row r="240" spans="1:38" s="108" customFormat="1" ht="1.5" customHeight="1">
      <c r="A240" s="224"/>
      <c r="B240" s="217"/>
      <c r="C240" s="217"/>
      <c r="D240" s="217"/>
      <c r="E240" s="217"/>
      <c r="F240" s="225"/>
      <c r="G240" s="225"/>
      <c r="H240" s="225"/>
      <c r="I240" s="225"/>
      <c r="J240" s="226"/>
      <c r="K240" s="225"/>
      <c r="L240" s="226"/>
      <c r="M240" s="207"/>
      <c r="N240" s="226"/>
      <c r="Z240" s="193"/>
      <c r="AA240" s="200"/>
      <c r="AB240" s="200"/>
      <c r="AH240" s="200"/>
      <c r="AJ240" s="200"/>
      <c r="AL240" s="200"/>
    </row>
    <row r="241" spans="1:38" s="108" customFormat="1" ht="12" customHeight="1">
      <c r="A241" s="227"/>
      <c r="B241" s="198"/>
      <c r="C241" s="1145" t="s">
        <v>3485</v>
      </c>
      <c r="D241" s="1145"/>
      <c r="E241" s="1145"/>
      <c r="F241" s="1145"/>
      <c r="G241" s="1145"/>
      <c r="H241" s="1145"/>
      <c r="I241" s="1145"/>
      <c r="J241" s="1145"/>
      <c r="K241" s="1145"/>
      <c r="L241" s="228"/>
      <c r="M241" s="229"/>
      <c r="N241" s="230"/>
      <c r="Z241" s="193"/>
      <c r="AA241" s="200"/>
      <c r="AB241" s="200"/>
      <c r="AH241" s="200"/>
      <c r="AJ241" s="200" t="s">
        <v>3485</v>
      </c>
      <c r="AL241" s="200"/>
    </row>
    <row r="242" spans="1:38" s="108" customFormat="1" ht="12" customHeight="1">
      <c r="A242" s="231"/>
      <c r="B242" s="204"/>
      <c r="C242" s="1141" t="s">
        <v>416</v>
      </c>
      <c r="D242" s="1141"/>
      <c r="E242" s="1141"/>
      <c r="F242" s="1141"/>
      <c r="G242" s="1141"/>
      <c r="H242" s="1141"/>
      <c r="I242" s="1141"/>
      <c r="J242" s="1141"/>
      <c r="K242" s="1141"/>
      <c r="L242" s="232">
        <v>38050.78</v>
      </c>
      <c r="M242" s="233"/>
      <c r="N242" s="234"/>
      <c r="Z242" s="193"/>
      <c r="AA242" s="200"/>
      <c r="AB242" s="200"/>
      <c r="AH242" s="200"/>
      <c r="AJ242" s="200"/>
      <c r="AK242" s="109" t="s">
        <v>416</v>
      </c>
      <c r="AL242" s="200"/>
    </row>
    <row r="243" spans="1:38" s="108" customFormat="1" ht="12" customHeight="1">
      <c r="A243" s="231"/>
      <c r="B243" s="204"/>
      <c r="C243" s="1141" t="s">
        <v>417</v>
      </c>
      <c r="D243" s="1141"/>
      <c r="E243" s="1141"/>
      <c r="F243" s="1141"/>
      <c r="G243" s="1141"/>
      <c r="H243" s="1141"/>
      <c r="I243" s="1141"/>
      <c r="J243" s="1141"/>
      <c r="K243" s="1141"/>
      <c r="L243" s="236"/>
      <c r="M243" s="233"/>
      <c r="N243" s="234"/>
      <c r="Z243" s="193"/>
      <c r="AA243" s="200"/>
      <c r="AB243" s="200"/>
      <c r="AH243" s="200"/>
      <c r="AJ243" s="200"/>
      <c r="AK243" s="109" t="s">
        <v>417</v>
      </c>
      <c r="AL243" s="200"/>
    </row>
    <row r="244" spans="1:38" s="108" customFormat="1" ht="12" customHeight="1">
      <c r="A244" s="231"/>
      <c r="B244" s="204"/>
      <c r="C244" s="1141" t="s">
        <v>488</v>
      </c>
      <c r="D244" s="1141"/>
      <c r="E244" s="1141"/>
      <c r="F244" s="1141"/>
      <c r="G244" s="1141"/>
      <c r="H244" s="1141"/>
      <c r="I244" s="1141"/>
      <c r="J244" s="1141"/>
      <c r="K244" s="1141"/>
      <c r="L244" s="232">
        <v>1346.73</v>
      </c>
      <c r="M244" s="233"/>
      <c r="N244" s="234"/>
      <c r="Z244" s="193"/>
      <c r="AA244" s="200"/>
      <c r="AB244" s="200"/>
      <c r="AH244" s="200"/>
      <c r="AJ244" s="200"/>
      <c r="AK244" s="109" t="s">
        <v>488</v>
      </c>
      <c r="AL244" s="200"/>
    </row>
    <row r="245" spans="1:38" s="108" customFormat="1" ht="12" customHeight="1">
      <c r="A245" s="231"/>
      <c r="B245" s="204"/>
      <c r="C245" s="1141" t="s">
        <v>418</v>
      </c>
      <c r="D245" s="1141"/>
      <c r="E245" s="1141"/>
      <c r="F245" s="1141"/>
      <c r="G245" s="1141"/>
      <c r="H245" s="1141"/>
      <c r="I245" s="1141"/>
      <c r="J245" s="1141"/>
      <c r="K245" s="1141"/>
      <c r="L245" s="257">
        <v>433.74</v>
      </c>
      <c r="M245" s="233"/>
      <c r="N245" s="234"/>
      <c r="Z245" s="193"/>
      <c r="AA245" s="200"/>
      <c r="AB245" s="200"/>
      <c r="AH245" s="200"/>
      <c r="AJ245" s="200"/>
      <c r="AK245" s="109" t="s">
        <v>418</v>
      </c>
      <c r="AL245" s="200"/>
    </row>
    <row r="246" spans="1:38" s="108" customFormat="1" ht="12" customHeight="1">
      <c r="A246" s="231"/>
      <c r="B246" s="204"/>
      <c r="C246" s="1141" t="s">
        <v>419</v>
      </c>
      <c r="D246" s="1141"/>
      <c r="E246" s="1141"/>
      <c r="F246" s="1141"/>
      <c r="G246" s="1141"/>
      <c r="H246" s="1141"/>
      <c r="I246" s="1141"/>
      <c r="J246" s="1141"/>
      <c r="K246" s="1141"/>
      <c r="L246" s="257">
        <v>47.65</v>
      </c>
      <c r="M246" s="233"/>
      <c r="N246" s="234"/>
      <c r="Z246" s="193"/>
      <c r="AA246" s="200"/>
      <c r="AB246" s="200"/>
      <c r="AH246" s="200"/>
      <c r="AJ246" s="200"/>
      <c r="AK246" s="109" t="s">
        <v>419</v>
      </c>
      <c r="AL246" s="200"/>
    </row>
    <row r="247" spans="1:38" s="108" customFormat="1" ht="12" customHeight="1">
      <c r="A247" s="231"/>
      <c r="B247" s="204"/>
      <c r="C247" s="1141" t="s">
        <v>420</v>
      </c>
      <c r="D247" s="1141"/>
      <c r="E247" s="1141"/>
      <c r="F247" s="1141"/>
      <c r="G247" s="1141"/>
      <c r="H247" s="1141"/>
      <c r="I247" s="1141"/>
      <c r="J247" s="1141"/>
      <c r="K247" s="1141"/>
      <c r="L247" s="232">
        <v>36270.31</v>
      </c>
      <c r="M247" s="233"/>
      <c r="N247" s="234"/>
      <c r="Z247" s="193"/>
      <c r="AA247" s="200"/>
      <c r="AB247" s="200"/>
      <c r="AH247" s="200"/>
      <c r="AJ247" s="200"/>
      <c r="AK247" s="109" t="s">
        <v>420</v>
      </c>
      <c r="AL247" s="200"/>
    </row>
    <row r="248" spans="1:38" s="108" customFormat="1" ht="12" customHeight="1">
      <c r="A248" s="231"/>
      <c r="B248" s="204"/>
      <c r="C248" s="1141" t="s">
        <v>421</v>
      </c>
      <c r="D248" s="1141"/>
      <c r="E248" s="1141"/>
      <c r="F248" s="1141"/>
      <c r="G248" s="1141"/>
      <c r="H248" s="1141"/>
      <c r="I248" s="1141"/>
      <c r="J248" s="1141"/>
      <c r="K248" s="1141"/>
      <c r="L248" s="232">
        <v>1949.35</v>
      </c>
      <c r="M248" s="233"/>
      <c r="N248" s="234"/>
      <c r="Z248" s="193"/>
      <c r="AA248" s="200"/>
      <c r="AB248" s="200"/>
      <c r="AH248" s="200"/>
      <c r="AJ248" s="200"/>
      <c r="AK248" s="109" t="s">
        <v>421</v>
      </c>
      <c r="AL248" s="200"/>
    </row>
    <row r="249" spans="1:38" s="108" customFormat="1" ht="12" customHeight="1">
      <c r="A249" s="231"/>
      <c r="B249" s="204"/>
      <c r="C249" s="1141" t="s">
        <v>417</v>
      </c>
      <c r="D249" s="1141"/>
      <c r="E249" s="1141"/>
      <c r="F249" s="1141"/>
      <c r="G249" s="1141"/>
      <c r="H249" s="1141"/>
      <c r="I249" s="1141"/>
      <c r="J249" s="1141"/>
      <c r="K249" s="1141"/>
      <c r="L249" s="236"/>
      <c r="M249" s="233"/>
      <c r="N249" s="234"/>
      <c r="Z249" s="193"/>
      <c r="AA249" s="200"/>
      <c r="AB249" s="200"/>
      <c r="AH249" s="200"/>
      <c r="AJ249" s="200"/>
      <c r="AK249" s="109" t="s">
        <v>417</v>
      </c>
      <c r="AL249" s="200"/>
    </row>
    <row r="250" spans="1:38" s="108" customFormat="1" ht="12" customHeight="1">
      <c r="A250" s="231"/>
      <c r="B250" s="204"/>
      <c r="C250" s="1141" t="s">
        <v>489</v>
      </c>
      <c r="D250" s="1141"/>
      <c r="E250" s="1141"/>
      <c r="F250" s="1141"/>
      <c r="G250" s="1141"/>
      <c r="H250" s="1141"/>
      <c r="I250" s="1141"/>
      <c r="J250" s="1141"/>
      <c r="K250" s="1141"/>
      <c r="L250" s="257">
        <v>715.33</v>
      </c>
      <c r="M250" s="233"/>
      <c r="N250" s="234"/>
      <c r="Z250" s="193"/>
      <c r="AA250" s="200"/>
      <c r="AB250" s="200"/>
      <c r="AH250" s="200"/>
      <c r="AJ250" s="200"/>
      <c r="AK250" s="109" t="s">
        <v>489</v>
      </c>
      <c r="AL250" s="200"/>
    </row>
    <row r="251" spans="1:38" s="108" customFormat="1" ht="12" customHeight="1">
      <c r="A251" s="231"/>
      <c r="B251" s="204"/>
      <c r="C251" s="1141" t="s">
        <v>490</v>
      </c>
      <c r="D251" s="1141"/>
      <c r="E251" s="1141"/>
      <c r="F251" s="1141"/>
      <c r="G251" s="1141"/>
      <c r="H251" s="1141"/>
      <c r="I251" s="1141"/>
      <c r="J251" s="1141"/>
      <c r="K251" s="1141"/>
      <c r="L251" s="257">
        <v>267.95</v>
      </c>
      <c r="M251" s="233"/>
      <c r="N251" s="234"/>
      <c r="Z251" s="193"/>
      <c r="AA251" s="200"/>
      <c r="AB251" s="200"/>
      <c r="AH251" s="200"/>
      <c r="AJ251" s="200"/>
      <c r="AK251" s="109" t="s">
        <v>490</v>
      </c>
      <c r="AL251" s="200"/>
    </row>
    <row r="252" spans="1:38" s="108" customFormat="1" ht="12" customHeight="1">
      <c r="A252" s="231"/>
      <c r="B252" s="204"/>
      <c r="C252" s="1141" t="s">
        <v>491</v>
      </c>
      <c r="D252" s="1141"/>
      <c r="E252" s="1141"/>
      <c r="F252" s="1141"/>
      <c r="G252" s="1141"/>
      <c r="H252" s="1141"/>
      <c r="I252" s="1141"/>
      <c r="J252" s="1141"/>
      <c r="K252" s="1141"/>
      <c r="L252" s="257">
        <v>31.38</v>
      </c>
      <c r="M252" s="233"/>
      <c r="N252" s="234"/>
      <c r="Z252" s="193"/>
      <c r="AA252" s="200"/>
      <c r="AB252" s="200"/>
      <c r="AH252" s="200"/>
      <c r="AJ252" s="200"/>
      <c r="AK252" s="109" t="s">
        <v>491</v>
      </c>
      <c r="AL252" s="200"/>
    </row>
    <row r="253" spans="1:38" s="108" customFormat="1" ht="12" customHeight="1">
      <c r="A253" s="231"/>
      <c r="B253" s="204"/>
      <c r="C253" s="1141" t="s">
        <v>493</v>
      </c>
      <c r="D253" s="1141"/>
      <c r="E253" s="1141"/>
      <c r="F253" s="1141"/>
      <c r="G253" s="1141"/>
      <c r="H253" s="1141"/>
      <c r="I253" s="1141"/>
      <c r="J253" s="1141"/>
      <c r="K253" s="1141"/>
      <c r="L253" s="257">
        <v>665.51</v>
      </c>
      <c r="M253" s="233"/>
      <c r="N253" s="234"/>
      <c r="Z253" s="193"/>
      <c r="AA253" s="200"/>
      <c r="AB253" s="200"/>
      <c r="AH253" s="200"/>
      <c r="AJ253" s="200"/>
      <c r="AK253" s="109" t="s">
        <v>493</v>
      </c>
      <c r="AL253" s="200"/>
    </row>
    <row r="254" spans="1:38" s="108" customFormat="1" ht="12" customHeight="1">
      <c r="A254" s="231"/>
      <c r="B254" s="204"/>
      <c r="C254" s="1141" t="s">
        <v>494</v>
      </c>
      <c r="D254" s="1141"/>
      <c r="E254" s="1141"/>
      <c r="F254" s="1141"/>
      <c r="G254" s="1141"/>
      <c r="H254" s="1141"/>
      <c r="I254" s="1141"/>
      <c r="J254" s="1141"/>
      <c r="K254" s="1141"/>
      <c r="L254" s="257">
        <v>300.56</v>
      </c>
      <c r="M254" s="233"/>
      <c r="N254" s="234"/>
      <c r="Z254" s="193"/>
      <c r="AA254" s="200"/>
      <c r="AB254" s="200"/>
      <c r="AH254" s="200"/>
      <c r="AJ254" s="200"/>
      <c r="AK254" s="109" t="s">
        <v>494</v>
      </c>
      <c r="AL254" s="200"/>
    </row>
    <row r="255" spans="1:38" s="108" customFormat="1" ht="12" customHeight="1">
      <c r="A255" s="231"/>
      <c r="B255" s="204"/>
      <c r="C255" s="1141" t="s">
        <v>910</v>
      </c>
      <c r="D255" s="1141"/>
      <c r="E255" s="1141"/>
      <c r="F255" s="1141"/>
      <c r="G255" s="1141"/>
      <c r="H255" s="1141"/>
      <c r="I255" s="1141"/>
      <c r="J255" s="1141"/>
      <c r="K255" s="1141"/>
      <c r="L255" s="232">
        <v>38026.050000000003</v>
      </c>
      <c r="M255" s="233"/>
      <c r="N255" s="234"/>
      <c r="Z255" s="193"/>
      <c r="AA255" s="200"/>
      <c r="AB255" s="200"/>
      <c r="AH255" s="200"/>
      <c r="AJ255" s="200"/>
      <c r="AK255" s="109" t="s">
        <v>910</v>
      </c>
      <c r="AL255" s="200"/>
    </row>
    <row r="256" spans="1:38" s="108" customFormat="1" ht="12" customHeight="1">
      <c r="A256" s="231"/>
      <c r="B256" s="204"/>
      <c r="C256" s="1141" t="s">
        <v>417</v>
      </c>
      <c r="D256" s="1141"/>
      <c r="E256" s="1141"/>
      <c r="F256" s="1141"/>
      <c r="G256" s="1141"/>
      <c r="H256" s="1141"/>
      <c r="I256" s="1141"/>
      <c r="J256" s="1141"/>
      <c r="K256" s="1141"/>
      <c r="L256" s="236"/>
      <c r="M256" s="233"/>
      <c r="N256" s="234"/>
      <c r="Z256" s="193"/>
      <c r="AA256" s="200"/>
      <c r="AB256" s="200"/>
      <c r="AH256" s="200"/>
      <c r="AJ256" s="200"/>
      <c r="AK256" s="109" t="s">
        <v>417</v>
      </c>
      <c r="AL256" s="200"/>
    </row>
    <row r="257" spans="1:38" s="108" customFormat="1" ht="12" customHeight="1">
      <c r="A257" s="231"/>
      <c r="B257" s="204"/>
      <c r="C257" s="1141" t="s">
        <v>489</v>
      </c>
      <c r="D257" s="1141"/>
      <c r="E257" s="1141"/>
      <c r="F257" s="1141"/>
      <c r="G257" s="1141"/>
      <c r="H257" s="1141"/>
      <c r="I257" s="1141"/>
      <c r="J257" s="1141"/>
      <c r="K257" s="1141"/>
      <c r="L257" s="257">
        <v>631.4</v>
      </c>
      <c r="M257" s="233"/>
      <c r="N257" s="234"/>
      <c r="Z257" s="193"/>
      <c r="AA257" s="200"/>
      <c r="AB257" s="200"/>
      <c r="AH257" s="200"/>
      <c r="AJ257" s="200"/>
      <c r="AK257" s="109" t="s">
        <v>489</v>
      </c>
      <c r="AL257" s="200"/>
    </row>
    <row r="258" spans="1:38" s="108" customFormat="1" ht="12" customHeight="1">
      <c r="A258" s="231"/>
      <c r="B258" s="204"/>
      <c r="C258" s="1141" t="s">
        <v>490</v>
      </c>
      <c r="D258" s="1141"/>
      <c r="E258" s="1141"/>
      <c r="F258" s="1141"/>
      <c r="G258" s="1141"/>
      <c r="H258" s="1141"/>
      <c r="I258" s="1141"/>
      <c r="J258" s="1141"/>
      <c r="K258" s="1141"/>
      <c r="L258" s="257">
        <v>165.79</v>
      </c>
      <c r="M258" s="233"/>
      <c r="N258" s="234"/>
      <c r="Z258" s="193"/>
      <c r="AA258" s="200"/>
      <c r="AB258" s="200"/>
      <c r="AH258" s="200"/>
      <c r="AJ258" s="200"/>
      <c r="AK258" s="109" t="s">
        <v>490</v>
      </c>
      <c r="AL258" s="200"/>
    </row>
    <row r="259" spans="1:38" s="108" customFormat="1" ht="12" customHeight="1">
      <c r="A259" s="231"/>
      <c r="B259" s="204"/>
      <c r="C259" s="1141" t="s">
        <v>491</v>
      </c>
      <c r="D259" s="1141"/>
      <c r="E259" s="1141"/>
      <c r="F259" s="1141"/>
      <c r="G259" s="1141"/>
      <c r="H259" s="1141"/>
      <c r="I259" s="1141"/>
      <c r="J259" s="1141"/>
      <c r="K259" s="1141"/>
      <c r="L259" s="257">
        <v>16.27</v>
      </c>
      <c r="M259" s="233"/>
      <c r="N259" s="234"/>
      <c r="Z259" s="193"/>
      <c r="AA259" s="200"/>
      <c r="AB259" s="200"/>
      <c r="AH259" s="200"/>
      <c r="AJ259" s="200"/>
      <c r="AK259" s="109" t="s">
        <v>491</v>
      </c>
      <c r="AL259" s="200"/>
    </row>
    <row r="260" spans="1:38" s="108" customFormat="1" ht="12" customHeight="1">
      <c r="A260" s="231"/>
      <c r="B260" s="204"/>
      <c r="C260" s="1141" t="s">
        <v>492</v>
      </c>
      <c r="D260" s="1141"/>
      <c r="E260" s="1141"/>
      <c r="F260" s="1141"/>
      <c r="G260" s="1141"/>
      <c r="H260" s="1141"/>
      <c r="I260" s="1141"/>
      <c r="J260" s="1141"/>
      <c r="K260" s="1141"/>
      <c r="L260" s="232">
        <v>36270.31</v>
      </c>
      <c r="M260" s="233"/>
      <c r="N260" s="234"/>
      <c r="Z260" s="193"/>
      <c r="AA260" s="200"/>
      <c r="AB260" s="200"/>
      <c r="AH260" s="200"/>
      <c r="AJ260" s="200"/>
      <c r="AK260" s="109" t="s">
        <v>492</v>
      </c>
      <c r="AL260" s="200"/>
    </row>
    <row r="261" spans="1:38" s="108" customFormat="1" ht="12" customHeight="1">
      <c r="A261" s="231"/>
      <c r="B261" s="204"/>
      <c r="C261" s="1141" t="s">
        <v>493</v>
      </c>
      <c r="D261" s="1141"/>
      <c r="E261" s="1141"/>
      <c r="F261" s="1141"/>
      <c r="G261" s="1141"/>
      <c r="H261" s="1141"/>
      <c r="I261" s="1141"/>
      <c r="J261" s="1141"/>
      <c r="K261" s="1141"/>
      <c r="L261" s="257">
        <v>628.24</v>
      </c>
      <c r="M261" s="233"/>
      <c r="N261" s="234"/>
      <c r="Z261" s="193"/>
      <c r="AA261" s="200"/>
      <c r="AB261" s="200"/>
      <c r="AH261" s="200"/>
      <c r="AJ261" s="200"/>
      <c r="AK261" s="109" t="s">
        <v>493</v>
      </c>
      <c r="AL261" s="200"/>
    </row>
    <row r="262" spans="1:38" s="108" customFormat="1" ht="12" customHeight="1">
      <c r="A262" s="231"/>
      <c r="B262" s="204"/>
      <c r="C262" s="1141" t="s">
        <v>494</v>
      </c>
      <c r="D262" s="1141"/>
      <c r="E262" s="1141"/>
      <c r="F262" s="1141"/>
      <c r="G262" s="1141"/>
      <c r="H262" s="1141"/>
      <c r="I262" s="1141"/>
      <c r="J262" s="1141"/>
      <c r="K262" s="1141"/>
      <c r="L262" s="257">
        <v>330.31</v>
      </c>
      <c r="M262" s="233"/>
      <c r="N262" s="234"/>
      <c r="Z262" s="193"/>
      <c r="AA262" s="200"/>
      <c r="AB262" s="200"/>
      <c r="AH262" s="200"/>
      <c r="AJ262" s="200"/>
      <c r="AK262" s="109" t="s">
        <v>494</v>
      </c>
      <c r="AL262" s="200"/>
    </row>
    <row r="263" spans="1:38" s="108" customFormat="1" ht="12" customHeight="1">
      <c r="A263" s="231"/>
      <c r="B263" s="204"/>
      <c r="C263" s="1141" t="s">
        <v>431</v>
      </c>
      <c r="D263" s="1141"/>
      <c r="E263" s="1141"/>
      <c r="F263" s="1141"/>
      <c r="G263" s="1141"/>
      <c r="H263" s="1141"/>
      <c r="I263" s="1141"/>
      <c r="J263" s="1141"/>
      <c r="K263" s="1141"/>
      <c r="L263" s="232">
        <v>1394.38</v>
      </c>
      <c r="M263" s="233"/>
      <c r="N263" s="234"/>
      <c r="Z263" s="193"/>
      <c r="AA263" s="200"/>
      <c r="AB263" s="200"/>
      <c r="AH263" s="200"/>
      <c r="AJ263" s="200"/>
      <c r="AK263" s="109" t="s">
        <v>431</v>
      </c>
      <c r="AL263" s="200"/>
    </row>
    <row r="264" spans="1:38" s="108" customFormat="1" ht="12" customHeight="1">
      <c r="A264" s="231"/>
      <c r="B264" s="204"/>
      <c r="C264" s="1141" t="s">
        <v>432</v>
      </c>
      <c r="D264" s="1141"/>
      <c r="E264" s="1141"/>
      <c r="F264" s="1141"/>
      <c r="G264" s="1141"/>
      <c r="H264" s="1141"/>
      <c r="I264" s="1141"/>
      <c r="J264" s="1141"/>
      <c r="K264" s="1141"/>
      <c r="L264" s="232">
        <v>1293.75</v>
      </c>
      <c r="M264" s="233"/>
      <c r="N264" s="234"/>
      <c r="Z264" s="193"/>
      <c r="AA264" s="200"/>
      <c r="AB264" s="200"/>
      <c r="AH264" s="200"/>
      <c r="AJ264" s="200"/>
      <c r="AK264" s="109" t="s">
        <v>432</v>
      </c>
      <c r="AL264" s="200"/>
    </row>
    <row r="265" spans="1:38" s="108" customFormat="1" ht="12" customHeight="1">
      <c r="A265" s="231"/>
      <c r="B265" s="204"/>
      <c r="C265" s="1141" t="s">
        <v>433</v>
      </c>
      <c r="D265" s="1141"/>
      <c r="E265" s="1141"/>
      <c r="F265" s="1141"/>
      <c r="G265" s="1141"/>
      <c r="H265" s="1141"/>
      <c r="I265" s="1141"/>
      <c r="J265" s="1141"/>
      <c r="K265" s="1141"/>
      <c r="L265" s="257">
        <v>630.87</v>
      </c>
      <c r="M265" s="233"/>
      <c r="N265" s="234"/>
      <c r="Z265" s="193"/>
      <c r="AA265" s="200"/>
      <c r="AB265" s="200"/>
      <c r="AH265" s="200"/>
      <c r="AJ265" s="200"/>
      <c r="AK265" s="109" t="s">
        <v>433</v>
      </c>
      <c r="AL265" s="200"/>
    </row>
    <row r="266" spans="1:38" s="108" customFormat="1" ht="12" customHeight="1">
      <c r="A266" s="231"/>
      <c r="B266" s="226"/>
      <c r="C266" s="1142" t="s">
        <v>3486</v>
      </c>
      <c r="D266" s="1142"/>
      <c r="E266" s="1142"/>
      <c r="F266" s="1142"/>
      <c r="G266" s="1142"/>
      <c r="H266" s="1142"/>
      <c r="I266" s="1142"/>
      <c r="J266" s="1142"/>
      <c r="K266" s="1142"/>
      <c r="L266" s="239">
        <v>39975.4</v>
      </c>
      <c r="M266" s="240"/>
      <c r="N266" s="253"/>
      <c r="Z266" s="193"/>
      <c r="AA266" s="200"/>
      <c r="AB266" s="200"/>
      <c r="AH266" s="200"/>
      <c r="AJ266" s="200"/>
      <c r="AL266" s="200" t="s">
        <v>3486</v>
      </c>
    </row>
    <row r="267" spans="1:38" s="108" customFormat="1" ht="12" customHeight="1">
      <c r="A267" s="1089" t="s">
        <v>3232</v>
      </c>
      <c r="B267" s="1090"/>
      <c r="C267" s="1090"/>
      <c r="D267" s="1090"/>
      <c r="E267" s="1090"/>
      <c r="F267" s="1090"/>
      <c r="G267" s="1090"/>
      <c r="H267" s="1090"/>
      <c r="I267" s="1090"/>
      <c r="J267" s="1090"/>
      <c r="K267" s="1090"/>
      <c r="L267" s="1090"/>
      <c r="M267" s="1090"/>
      <c r="N267" s="1095"/>
      <c r="Z267" s="193" t="s">
        <v>3232</v>
      </c>
      <c r="AA267" s="200"/>
      <c r="AB267" s="200"/>
      <c r="AH267" s="200"/>
      <c r="AJ267" s="200"/>
      <c r="AL267" s="200"/>
    </row>
    <row r="268" spans="1:38" s="108" customFormat="1" ht="12" customHeight="1">
      <c r="A268" s="1147" t="s">
        <v>743</v>
      </c>
      <c r="B268" s="1148"/>
      <c r="C268" s="1148"/>
      <c r="D268" s="1148"/>
      <c r="E268" s="1148"/>
      <c r="F268" s="1148"/>
      <c r="G268" s="1148"/>
      <c r="H268" s="1148"/>
      <c r="I268" s="1148"/>
      <c r="J268" s="1148"/>
      <c r="K268" s="1148"/>
      <c r="L268" s="1148"/>
      <c r="M268" s="1148"/>
      <c r="N268" s="1149"/>
      <c r="Z268" s="193"/>
      <c r="AA268" s="200" t="s">
        <v>743</v>
      </c>
      <c r="AB268" s="200"/>
      <c r="AH268" s="200"/>
      <c r="AJ268" s="200"/>
      <c r="AL268" s="200"/>
    </row>
    <row r="269" spans="1:38" s="108" customFormat="1" ht="33.75" customHeight="1">
      <c r="A269" s="194" t="s">
        <v>514</v>
      </c>
      <c r="B269" s="195" t="s">
        <v>745</v>
      </c>
      <c r="C269" s="1145" t="s">
        <v>746</v>
      </c>
      <c r="D269" s="1145"/>
      <c r="E269" s="1145"/>
      <c r="F269" s="196" t="s">
        <v>414</v>
      </c>
      <c r="G269" s="196"/>
      <c r="H269" s="196"/>
      <c r="I269" s="223">
        <v>1E-3</v>
      </c>
      <c r="J269" s="218">
        <v>64.680000000000007</v>
      </c>
      <c r="K269" s="196"/>
      <c r="L269" s="218">
        <v>0.06</v>
      </c>
      <c r="M269" s="196"/>
      <c r="N269" s="199"/>
      <c r="Z269" s="193"/>
      <c r="AA269" s="200"/>
      <c r="AB269" s="200" t="s">
        <v>746</v>
      </c>
      <c r="AH269" s="200"/>
      <c r="AJ269" s="200"/>
      <c r="AL269" s="200"/>
    </row>
    <row r="270" spans="1:38" s="108" customFormat="1" ht="12" customHeight="1">
      <c r="A270" s="216"/>
      <c r="B270" s="217"/>
      <c r="C270" s="1141" t="s">
        <v>747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B270" s="200"/>
      <c r="AH270" s="200"/>
      <c r="AI270" s="109" t="s">
        <v>747</v>
      </c>
      <c r="AJ270" s="200"/>
      <c r="AL270" s="200"/>
    </row>
    <row r="271" spans="1:38" s="108" customFormat="1" ht="12" customHeight="1">
      <c r="A271" s="216"/>
      <c r="B271" s="217"/>
      <c r="C271" s="1145" t="s">
        <v>398</v>
      </c>
      <c r="D271" s="1145"/>
      <c r="E271" s="1145"/>
      <c r="F271" s="196"/>
      <c r="G271" s="196"/>
      <c r="H271" s="196"/>
      <c r="I271" s="196"/>
      <c r="J271" s="198"/>
      <c r="K271" s="196"/>
      <c r="L271" s="218">
        <v>0.06</v>
      </c>
      <c r="M271" s="212"/>
      <c r="N271" s="199"/>
      <c r="Z271" s="193"/>
      <c r="AA271" s="200"/>
      <c r="AB271" s="200"/>
      <c r="AH271" s="200" t="s">
        <v>398</v>
      </c>
      <c r="AJ271" s="200"/>
      <c r="AL271" s="200"/>
    </row>
    <row r="272" spans="1:38" s="108" customFormat="1" ht="33.75" customHeight="1">
      <c r="A272" s="194" t="s">
        <v>517</v>
      </c>
      <c r="B272" s="195" t="s">
        <v>750</v>
      </c>
      <c r="C272" s="1145" t="s">
        <v>751</v>
      </c>
      <c r="D272" s="1145"/>
      <c r="E272" s="1145"/>
      <c r="F272" s="196" t="s">
        <v>414</v>
      </c>
      <c r="G272" s="196"/>
      <c r="H272" s="196"/>
      <c r="I272" s="223">
        <v>0.94499999999999995</v>
      </c>
      <c r="J272" s="218">
        <v>76.09</v>
      </c>
      <c r="K272" s="196"/>
      <c r="L272" s="218">
        <v>71.91</v>
      </c>
      <c r="M272" s="196"/>
      <c r="N272" s="199"/>
      <c r="Z272" s="193"/>
      <c r="AA272" s="200"/>
      <c r="AB272" s="200" t="s">
        <v>751</v>
      </c>
      <c r="AH272" s="200"/>
      <c r="AJ272" s="200"/>
      <c r="AL272" s="200"/>
    </row>
    <row r="273" spans="1:38" s="108" customFormat="1" ht="12" customHeight="1">
      <c r="A273" s="216"/>
      <c r="B273" s="217"/>
      <c r="C273" s="1141" t="s">
        <v>747</v>
      </c>
      <c r="D273" s="1141"/>
      <c r="E273" s="1141"/>
      <c r="F273" s="1141"/>
      <c r="G273" s="1141"/>
      <c r="H273" s="1141"/>
      <c r="I273" s="1141"/>
      <c r="J273" s="1141"/>
      <c r="K273" s="1141"/>
      <c r="L273" s="1141"/>
      <c r="M273" s="1141"/>
      <c r="N273" s="1146"/>
      <c r="Z273" s="193"/>
      <c r="AA273" s="200"/>
      <c r="AB273" s="200"/>
      <c r="AH273" s="200"/>
      <c r="AI273" s="109" t="s">
        <v>747</v>
      </c>
      <c r="AJ273" s="200"/>
      <c r="AL273" s="200"/>
    </row>
    <row r="274" spans="1:38" s="108" customFormat="1" ht="12" customHeight="1">
      <c r="A274" s="216"/>
      <c r="B274" s="217"/>
      <c r="C274" s="1145" t="s">
        <v>398</v>
      </c>
      <c r="D274" s="1145"/>
      <c r="E274" s="1145"/>
      <c r="F274" s="196"/>
      <c r="G274" s="196"/>
      <c r="H274" s="196"/>
      <c r="I274" s="196"/>
      <c r="J274" s="198"/>
      <c r="K274" s="196"/>
      <c r="L274" s="218">
        <v>71.91</v>
      </c>
      <c r="M274" s="212"/>
      <c r="N274" s="199"/>
      <c r="Z274" s="193"/>
      <c r="AA274" s="200"/>
      <c r="AB274" s="200"/>
      <c r="AH274" s="200" t="s">
        <v>398</v>
      </c>
      <c r="AJ274" s="200"/>
      <c r="AL274" s="200"/>
    </row>
    <row r="275" spans="1:38" s="108" customFormat="1" ht="12" customHeight="1">
      <c r="A275" s="1147" t="s">
        <v>1221</v>
      </c>
      <c r="B275" s="1148"/>
      <c r="C275" s="1148"/>
      <c r="D275" s="1148"/>
      <c r="E275" s="1148"/>
      <c r="F275" s="1148"/>
      <c r="G275" s="1148"/>
      <c r="H275" s="1148"/>
      <c r="I275" s="1148"/>
      <c r="J275" s="1148"/>
      <c r="K275" s="1148"/>
      <c r="L275" s="1148"/>
      <c r="M275" s="1148"/>
      <c r="N275" s="1149"/>
      <c r="Z275" s="193"/>
      <c r="AA275" s="200" t="s">
        <v>1221</v>
      </c>
      <c r="AB275" s="200"/>
      <c r="AH275" s="200"/>
      <c r="AJ275" s="200"/>
      <c r="AL275" s="200"/>
    </row>
    <row r="276" spans="1:38" s="108" customFormat="1" ht="33.75" customHeight="1">
      <c r="A276" s="194" t="s">
        <v>519</v>
      </c>
      <c r="B276" s="195" t="s">
        <v>1226</v>
      </c>
      <c r="C276" s="1145" t="s">
        <v>1227</v>
      </c>
      <c r="D276" s="1145"/>
      <c r="E276" s="1145"/>
      <c r="F276" s="196" t="s">
        <v>414</v>
      </c>
      <c r="G276" s="196"/>
      <c r="H276" s="196"/>
      <c r="I276" s="223">
        <v>0.23899999999999999</v>
      </c>
      <c r="J276" s="218">
        <v>103.88</v>
      </c>
      <c r="K276" s="196"/>
      <c r="L276" s="218">
        <v>24.83</v>
      </c>
      <c r="M276" s="196"/>
      <c r="N276" s="199"/>
      <c r="Z276" s="193"/>
      <c r="AA276" s="200"/>
      <c r="AB276" s="200" t="s">
        <v>1227</v>
      </c>
      <c r="AH276" s="200"/>
      <c r="AJ276" s="200"/>
      <c r="AL276" s="200"/>
    </row>
    <row r="277" spans="1:38" s="108" customFormat="1" ht="12" customHeight="1">
      <c r="A277" s="216"/>
      <c r="B277" s="217"/>
      <c r="C277" s="1141" t="s">
        <v>747</v>
      </c>
      <c r="D277" s="1141"/>
      <c r="E277" s="1141"/>
      <c r="F277" s="1141"/>
      <c r="G277" s="1141"/>
      <c r="H277" s="1141"/>
      <c r="I277" s="1141"/>
      <c r="J277" s="1141"/>
      <c r="K277" s="1141"/>
      <c r="L277" s="1141"/>
      <c r="M277" s="1141"/>
      <c r="N277" s="1146"/>
      <c r="Z277" s="193"/>
      <c r="AA277" s="200"/>
      <c r="AB277" s="200"/>
      <c r="AH277" s="200"/>
      <c r="AI277" s="109" t="s">
        <v>747</v>
      </c>
      <c r="AJ277" s="200"/>
      <c r="AL277" s="200"/>
    </row>
    <row r="278" spans="1:38" s="108" customFormat="1" ht="12" customHeight="1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18">
        <v>24.83</v>
      </c>
      <c r="M278" s="212"/>
      <c r="N278" s="199"/>
      <c r="Z278" s="193"/>
      <c r="AA278" s="200"/>
      <c r="AB278" s="200"/>
      <c r="AH278" s="200" t="s">
        <v>398</v>
      </c>
      <c r="AJ278" s="200"/>
      <c r="AL278" s="200"/>
    </row>
    <row r="279" spans="1:38" s="108" customFormat="1" ht="1.5" customHeight="1">
      <c r="A279" s="224"/>
      <c r="B279" s="217"/>
      <c r="C279" s="217"/>
      <c r="D279" s="217"/>
      <c r="E279" s="217"/>
      <c r="F279" s="225"/>
      <c r="G279" s="225"/>
      <c r="H279" s="225"/>
      <c r="I279" s="225"/>
      <c r="J279" s="226"/>
      <c r="K279" s="225"/>
      <c r="L279" s="226"/>
      <c r="M279" s="207"/>
      <c r="N279" s="226"/>
      <c r="Z279" s="193"/>
      <c r="AA279" s="200"/>
      <c r="AB279" s="200"/>
      <c r="AH279" s="200"/>
      <c r="AJ279" s="200"/>
      <c r="AL279" s="200"/>
    </row>
    <row r="280" spans="1:38" s="108" customFormat="1" ht="12" customHeight="1">
      <c r="A280" s="227"/>
      <c r="B280" s="198"/>
      <c r="C280" s="1145" t="s">
        <v>3235</v>
      </c>
      <c r="D280" s="1145"/>
      <c r="E280" s="1145"/>
      <c r="F280" s="1145"/>
      <c r="G280" s="1145"/>
      <c r="H280" s="1145"/>
      <c r="I280" s="1145"/>
      <c r="J280" s="1145"/>
      <c r="K280" s="1145"/>
      <c r="L280" s="228"/>
      <c r="M280" s="229"/>
      <c r="N280" s="230"/>
      <c r="Z280" s="193"/>
      <c r="AA280" s="200"/>
      <c r="AB280" s="200"/>
      <c r="AH280" s="200"/>
      <c r="AJ280" s="200" t="s">
        <v>3235</v>
      </c>
      <c r="AL280" s="200"/>
    </row>
    <row r="281" spans="1:38" s="108" customFormat="1" ht="12" customHeight="1">
      <c r="A281" s="231"/>
      <c r="B281" s="204"/>
      <c r="C281" s="1141" t="s">
        <v>416</v>
      </c>
      <c r="D281" s="1141"/>
      <c r="E281" s="1141"/>
      <c r="F281" s="1141"/>
      <c r="G281" s="1141"/>
      <c r="H281" s="1141"/>
      <c r="I281" s="1141"/>
      <c r="J281" s="1141"/>
      <c r="K281" s="1141"/>
      <c r="L281" s="257">
        <v>96.8</v>
      </c>
      <c r="M281" s="233"/>
      <c r="N281" s="234"/>
      <c r="Z281" s="193"/>
      <c r="AA281" s="200"/>
      <c r="AB281" s="200"/>
      <c r="AH281" s="200"/>
      <c r="AJ281" s="200"/>
      <c r="AK281" s="109" t="s">
        <v>416</v>
      </c>
      <c r="AL281" s="200"/>
    </row>
    <row r="282" spans="1:38" s="108" customFormat="1" ht="12" customHeight="1">
      <c r="A282" s="231"/>
      <c r="B282" s="204"/>
      <c r="C282" s="1141" t="s">
        <v>417</v>
      </c>
      <c r="D282" s="1141"/>
      <c r="E282" s="1141"/>
      <c r="F282" s="1141"/>
      <c r="G282" s="1141"/>
      <c r="H282" s="1141"/>
      <c r="I282" s="1141"/>
      <c r="J282" s="1141"/>
      <c r="K282" s="1141"/>
      <c r="L282" s="236"/>
      <c r="M282" s="233"/>
      <c r="N282" s="234"/>
      <c r="Z282" s="193"/>
      <c r="AA282" s="200"/>
      <c r="AB282" s="200"/>
      <c r="AH282" s="200"/>
      <c r="AJ282" s="200"/>
      <c r="AK282" s="109" t="s">
        <v>417</v>
      </c>
      <c r="AL282" s="200"/>
    </row>
    <row r="283" spans="1:38" s="108" customFormat="1" ht="12" customHeight="1">
      <c r="A283" s="231"/>
      <c r="B283" s="204"/>
      <c r="C283" s="1141" t="s">
        <v>420</v>
      </c>
      <c r="D283" s="1141"/>
      <c r="E283" s="1141"/>
      <c r="F283" s="1141"/>
      <c r="G283" s="1141"/>
      <c r="H283" s="1141"/>
      <c r="I283" s="1141"/>
      <c r="J283" s="1141"/>
      <c r="K283" s="1141"/>
      <c r="L283" s="257">
        <v>96.8</v>
      </c>
      <c r="M283" s="233"/>
      <c r="N283" s="234"/>
      <c r="Z283" s="193"/>
      <c r="AA283" s="200"/>
      <c r="AB283" s="200"/>
      <c r="AH283" s="200"/>
      <c r="AJ283" s="200"/>
      <c r="AK283" s="109" t="s">
        <v>420</v>
      </c>
      <c r="AL283" s="200"/>
    </row>
    <row r="284" spans="1:38" s="108" customFormat="1" ht="12" customHeight="1">
      <c r="A284" s="231"/>
      <c r="B284" s="204"/>
      <c r="C284" s="1141" t="s">
        <v>421</v>
      </c>
      <c r="D284" s="1141"/>
      <c r="E284" s="1141"/>
      <c r="F284" s="1141"/>
      <c r="G284" s="1141"/>
      <c r="H284" s="1141"/>
      <c r="I284" s="1141"/>
      <c r="J284" s="1141"/>
      <c r="K284" s="1141"/>
      <c r="L284" s="257">
        <v>96.8</v>
      </c>
      <c r="M284" s="233"/>
      <c r="N284" s="234"/>
      <c r="Z284" s="193"/>
      <c r="AA284" s="200"/>
      <c r="AB284" s="200"/>
      <c r="AH284" s="200"/>
      <c r="AJ284" s="200"/>
      <c r="AK284" s="109" t="s">
        <v>421</v>
      </c>
      <c r="AL284" s="200"/>
    </row>
    <row r="285" spans="1:38" s="108" customFormat="1" ht="12" customHeight="1">
      <c r="A285" s="231"/>
      <c r="B285" s="204"/>
      <c r="C285" s="1141" t="s">
        <v>417</v>
      </c>
      <c r="D285" s="1141"/>
      <c r="E285" s="1141"/>
      <c r="F285" s="1141"/>
      <c r="G285" s="1141"/>
      <c r="H285" s="1141"/>
      <c r="I285" s="1141"/>
      <c r="J285" s="1141"/>
      <c r="K285" s="1141"/>
      <c r="L285" s="236"/>
      <c r="M285" s="233"/>
      <c r="N285" s="234"/>
      <c r="Z285" s="193"/>
      <c r="AA285" s="200"/>
      <c r="AB285" s="200"/>
      <c r="AH285" s="200"/>
      <c r="AJ285" s="200"/>
      <c r="AK285" s="109" t="s">
        <v>417</v>
      </c>
      <c r="AL285" s="200"/>
    </row>
    <row r="286" spans="1:38" s="108" customFormat="1" ht="12" customHeight="1">
      <c r="A286" s="231"/>
      <c r="B286" s="204"/>
      <c r="C286" s="1141" t="s">
        <v>492</v>
      </c>
      <c r="D286" s="1141"/>
      <c r="E286" s="1141"/>
      <c r="F286" s="1141"/>
      <c r="G286" s="1141"/>
      <c r="H286" s="1141"/>
      <c r="I286" s="1141"/>
      <c r="J286" s="1141"/>
      <c r="K286" s="1141"/>
      <c r="L286" s="257">
        <v>96.8</v>
      </c>
      <c r="M286" s="233"/>
      <c r="N286" s="234"/>
      <c r="Z286" s="193"/>
      <c r="AA286" s="200"/>
      <c r="AB286" s="200"/>
      <c r="AH286" s="200"/>
      <c r="AJ286" s="200"/>
      <c r="AK286" s="109" t="s">
        <v>492</v>
      </c>
      <c r="AL286" s="200"/>
    </row>
    <row r="287" spans="1:38" s="108" customFormat="1" ht="12" customHeight="1">
      <c r="A287" s="231"/>
      <c r="B287" s="226"/>
      <c r="C287" s="1142" t="s">
        <v>3236</v>
      </c>
      <c r="D287" s="1142"/>
      <c r="E287" s="1142"/>
      <c r="F287" s="1142"/>
      <c r="G287" s="1142"/>
      <c r="H287" s="1142"/>
      <c r="I287" s="1142"/>
      <c r="J287" s="1142"/>
      <c r="K287" s="1142"/>
      <c r="L287" s="258">
        <v>96.8</v>
      </c>
      <c r="M287" s="240"/>
      <c r="N287" s="253"/>
      <c r="Z287" s="193"/>
      <c r="AA287" s="200"/>
      <c r="AB287" s="200"/>
      <c r="AH287" s="200"/>
      <c r="AJ287" s="200"/>
      <c r="AL287" s="200" t="s">
        <v>3236</v>
      </c>
    </row>
    <row r="288" spans="1:38" s="108" customFormat="1" ht="2.25" customHeight="1">
      <c r="B288" s="171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</row>
    <row r="289" spans="1:40" s="108" customFormat="1" ht="11.25" customHeight="1">
      <c r="A289" s="227"/>
      <c r="B289" s="198"/>
      <c r="C289" s="1145" t="s">
        <v>415</v>
      </c>
      <c r="D289" s="1145"/>
      <c r="E289" s="1145"/>
      <c r="F289" s="1145"/>
      <c r="G289" s="1145"/>
      <c r="H289" s="1145"/>
      <c r="I289" s="1145"/>
      <c r="J289" s="1145"/>
      <c r="K289" s="1145"/>
      <c r="L289" s="228"/>
      <c r="M289" s="229"/>
      <c r="N289" s="230"/>
      <c r="AM289" s="200" t="s">
        <v>415</v>
      </c>
    </row>
    <row r="290" spans="1:40" s="108" customFormat="1" ht="16.5" customHeight="1">
      <c r="A290" s="231"/>
      <c r="B290" s="204"/>
      <c r="C290" s="1141" t="s">
        <v>416</v>
      </c>
      <c r="D290" s="1141"/>
      <c r="E290" s="1141"/>
      <c r="F290" s="1141"/>
      <c r="G290" s="1141"/>
      <c r="H290" s="1141"/>
      <c r="I290" s="1141"/>
      <c r="J290" s="1141"/>
      <c r="K290" s="1141"/>
      <c r="L290" s="232">
        <v>54452.31</v>
      </c>
      <c r="M290" s="233"/>
      <c r="N290" s="234"/>
      <c r="O290" s="235"/>
      <c r="P290" s="235"/>
      <c r="Q290" s="235"/>
      <c r="AM290" s="200"/>
      <c r="AN290" s="109" t="s">
        <v>416</v>
      </c>
    </row>
    <row r="291" spans="1:40" s="108" customFormat="1" ht="16.5" customHeight="1">
      <c r="A291" s="231"/>
      <c r="B291" s="204"/>
      <c r="C291" s="1141" t="s">
        <v>417</v>
      </c>
      <c r="D291" s="1141"/>
      <c r="E291" s="1141"/>
      <c r="F291" s="1141"/>
      <c r="G291" s="1141"/>
      <c r="H291" s="1141"/>
      <c r="I291" s="1141"/>
      <c r="J291" s="1141"/>
      <c r="K291" s="1141"/>
      <c r="L291" s="236"/>
      <c r="M291" s="233"/>
      <c r="N291" s="234"/>
      <c r="O291" s="235"/>
      <c r="P291" s="235"/>
      <c r="Q291" s="235"/>
      <c r="AM291" s="200"/>
      <c r="AN291" s="109" t="s">
        <v>417</v>
      </c>
    </row>
    <row r="292" spans="1:40" s="108" customFormat="1" ht="16.5" customHeight="1">
      <c r="A292" s="231"/>
      <c r="B292" s="204"/>
      <c r="C292" s="1141" t="s">
        <v>488</v>
      </c>
      <c r="D292" s="1141"/>
      <c r="E292" s="1141"/>
      <c r="F292" s="1141"/>
      <c r="G292" s="1141"/>
      <c r="H292" s="1141"/>
      <c r="I292" s="1141"/>
      <c r="J292" s="1141"/>
      <c r="K292" s="1141"/>
      <c r="L292" s="232">
        <v>1691.22</v>
      </c>
      <c r="M292" s="233"/>
      <c r="N292" s="234"/>
      <c r="O292" s="235"/>
      <c r="P292" s="235"/>
      <c r="Q292" s="235"/>
      <c r="AM292" s="200"/>
      <c r="AN292" s="109" t="s">
        <v>488</v>
      </c>
    </row>
    <row r="293" spans="1:40" s="108" customFormat="1" ht="16.5" customHeight="1">
      <c r="A293" s="231"/>
      <c r="B293" s="204"/>
      <c r="C293" s="1141" t="s">
        <v>418</v>
      </c>
      <c r="D293" s="1141"/>
      <c r="E293" s="1141"/>
      <c r="F293" s="1141"/>
      <c r="G293" s="1141"/>
      <c r="H293" s="1141"/>
      <c r="I293" s="1141"/>
      <c r="J293" s="1141"/>
      <c r="K293" s="1141"/>
      <c r="L293" s="257">
        <v>607.27</v>
      </c>
      <c r="M293" s="233"/>
      <c r="N293" s="234"/>
      <c r="O293" s="235"/>
      <c r="P293" s="235"/>
      <c r="Q293" s="235"/>
      <c r="AM293" s="200"/>
      <c r="AN293" s="109" t="s">
        <v>418</v>
      </c>
    </row>
    <row r="294" spans="1:40" s="108" customFormat="1" ht="16.5" customHeight="1">
      <c r="A294" s="231"/>
      <c r="B294" s="204"/>
      <c r="C294" s="1141" t="s">
        <v>419</v>
      </c>
      <c r="D294" s="1141"/>
      <c r="E294" s="1141"/>
      <c r="F294" s="1141"/>
      <c r="G294" s="1141"/>
      <c r="H294" s="1141"/>
      <c r="I294" s="1141"/>
      <c r="J294" s="1141"/>
      <c r="K294" s="1141"/>
      <c r="L294" s="257">
        <v>71.42</v>
      </c>
      <c r="M294" s="233"/>
      <c r="N294" s="234"/>
      <c r="O294" s="235"/>
      <c r="P294" s="235"/>
      <c r="Q294" s="235"/>
      <c r="AM294" s="200"/>
      <c r="AN294" s="109" t="s">
        <v>419</v>
      </c>
    </row>
    <row r="295" spans="1:40" s="108" customFormat="1" ht="16.5" customHeight="1">
      <c r="A295" s="231"/>
      <c r="B295" s="204"/>
      <c r="C295" s="1141" t="s">
        <v>420</v>
      </c>
      <c r="D295" s="1141"/>
      <c r="E295" s="1141"/>
      <c r="F295" s="1141"/>
      <c r="G295" s="1141"/>
      <c r="H295" s="1141"/>
      <c r="I295" s="1141"/>
      <c r="J295" s="1141"/>
      <c r="K295" s="1141"/>
      <c r="L295" s="232">
        <v>52153.82</v>
      </c>
      <c r="M295" s="233"/>
      <c r="N295" s="234"/>
      <c r="O295" s="235"/>
      <c r="P295" s="235"/>
      <c r="Q295" s="235"/>
      <c r="AM295" s="200"/>
      <c r="AN295" s="109" t="s">
        <v>420</v>
      </c>
    </row>
    <row r="296" spans="1:40" s="108" customFormat="1" ht="45">
      <c r="A296" s="231"/>
      <c r="B296" s="204" t="s">
        <v>422</v>
      </c>
      <c r="C296" s="1141" t="s">
        <v>421</v>
      </c>
      <c r="D296" s="1141"/>
      <c r="E296" s="1141"/>
      <c r="F296" s="1141"/>
      <c r="G296" s="1141"/>
      <c r="H296" s="1141"/>
      <c r="I296" s="1141"/>
      <c r="J296" s="1141"/>
      <c r="K296" s="1141"/>
      <c r="L296" s="232">
        <v>2169.25</v>
      </c>
      <c r="M296" s="238">
        <v>9.3800000000000008</v>
      </c>
      <c r="N296" s="237">
        <v>20348</v>
      </c>
      <c r="O296" s="235"/>
      <c r="P296" s="235"/>
      <c r="Q296" s="235"/>
      <c r="AM296" s="200"/>
      <c r="AN296" s="109" t="s">
        <v>421</v>
      </c>
    </row>
    <row r="297" spans="1:40" s="108" customFormat="1" ht="16.5" customHeight="1">
      <c r="A297" s="231"/>
      <c r="B297" s="204"/>
      <c r="C297" s="1141" t="s">
        <v>417</v>
      </c>
      <c r="D297" s="1141"/>
      <c r="E297" s="1141"/>
      <c r="F297" s="1141"/>
      <c r="G297" s="1141"/>
      <c r="H297" s="1141"/>
      <c r="I297" s="1141"/>
      <c r="J297" s="1141"/>
      <c r="K297" s="1141"/>
      <c r="L297" s="236"/>
      <c r="M297" s="233"/>
      <c r="N297" s="234"/>
      <c r="O297" s="235"/>
      <c r="P297" s="235"/>
      <c r="Q297" s="235"/>
      <c r="AM297" s="200"/>
      <c r="AN297" s="109" t="s">
        <v>417</v>
      </c>
    </row>
    <row r="298" spans="1:40" s="108" customFormat="1" ht="16.5" customHeight="1">
      <c r="A298" s="231"/>
      <c r="B298" s="204"/>
      <c r="C298" s="1141" t="s">
        <v>489</v>
      </c>
      <c r="D298" s="1141"/>
      <c r="E298" s="1141"/>
      <c r="F298" s="1141"/>
      <c r="G298" s="1141"/>
      <c r="H298" s="1141"/>
      <c r="I298" s="1141"/>
      <c r="J298" s="1141"/>
      <c r="K298" s="1141"/>
      <c r="L298" s="257">
        <v>715.33</v>
      </c>
      <c r="M298" s="233"/>
      <c r="N298" s="234"/>
      <c r="O298" s="235"/>
      <c r="P298" s="235"/>
      <c r="Q298" s="235"/>
      <c r="AM298" s="200"/>
      <c r="AN298" s="109" t="s">
        <v>489</v>
      </c>
    </row>
    <row r="299" spans="1:40" s="108" customFormat="1" ht="16.5" customHeight="1">
      <c r="A299" s="231"/>
      <c r="B299" s="204"/>
      <c r="C299" s="1141" t="s">
        <v>490</v>
      </c>
      <c r="D299" s="1141"/>
      <c r="E299" s="1141"/>
      <c r="F299" s="1141"/>
      <c r="G299" s="1141"/>
      <c r="H299" s="1141"/>
      <c r="I299" s="1141"/>
      <c r="J299" s="1141"/>
      <c r="K299" s="1141"/>
      <c r="L299" s="257">
        <v>368.48</v>
      </c>
      <c r="M299" s="233"/>
      <c r="N299" s="234"/>
      <c r="O299" s="235"/>
      <c r="P299" s="235"/>
      <c r="Q299" s="235"/>
      <c r="AM299" s="200"/>
      <c r="AN299" s="109" t="s">
        <v>490</v>
      </c>
    </row>
    <row r="300" spans="1:40" s="108" customFormat="1" ht="16.5" customHeight="1">
      <c r="A300" s="231"/>
      <c r="B300" s="204"/>
      <c r="C300" s="1141" t="s">
        <v>491</v>
      </c>
      <c r="D300" s="1141"/>
      <c r="E300" s="1141"/>
      <c r="F300" s="1141"/>
      <c r="G300" s="1141"/>
      <c r="H300" s="1141"/>
      <c r="I300" s="1141"/>
      <c r="J300" s="1141"/>
      <c r="K300" s="1141"/>
      <c r="L300" s="257">
        <v>47.73</v>
      </c>
      <c r="M300" s="233"/>
      <c r="N300" s="234"/>
      <c r="O300" s="235"/>
      <c r="P300" s="235"/>
      <c r="Q300" s="235"/>
      <c r="AM300" s="200"/>
      <c r="AN300" s="109" t="s">
        <v>491</v>
      </c>
    </row>
    <row r="301" spans="1:40" s="108" customFormat="1" ht="16.5" customHeight="1">
      <c r="A301" s="231"/>
      <c r="B301" s="204"/>
      <c r="C301" s="1141" t="s">
        <v>492</v>
      </c>
      <c r="D301" s="1141"/>
      <c r="E301" s="1141"/>
      <c r="F301" s="1141"/>
      <c r="G301" s="1141"/>
      <c r="H301" s="1141"/>
      <c r="I301" s="1141"/>
      <c r="J301" s="1141"/>
      <c r="K301" s="1141"/>
      <c r="L301" s="257">
        <v>96.8</v>
      </c>
      <c r="M301" s="233"/>
      <c r="N301" s="234"/>
      <c r="O301" s="235"/>
      <c r="P301" s="235"/>
      <c r="Q301" s="235"/>
      <c r="AM301" s="200"/>
      <c r="AN301" s="109" t="s">
        <v>492</v>
      </c>
    </row>
    <row r="302" spans="1:40" s="108" customFormat="1" ht="16.5" customHeight="1">
      <c r="A302" s="231"/>
      <c r="B302" s="204"/>
      <c r="C302" s="1141" t="s">
        <v>493</v>
      </c>
      <c r="D302" s="1141"/>
      <c r="E302" s="1141"/>
      <c r="F302" s="1141"/>
      <c r="G302" s="1141"/>
      <c r="H302" s="1141"/>
      <c r="I302" s="1141"/>
      <c r="J302" s="1141"/>
      <c r="K302" s="1141"/>
      <c r="L302" s="257">
        <v>680.55</v>
      </c>
      <c r="M302" s="233"/>
      <c r="N302" s="234"/>
      <c r="O302" s="235"/>
      <c r="P302" s="235"/>
      <c r="Q302" s="235"/>
      <c r="AM302" s="200"/>
      <c r="AN302" s="109" t="s">
        <v>493</v>
      </c>
    </row>
    <row r="303" spans="1:40" s="108" customFormat="1" ht="16.5" customHeight="1">
      <c r="A303" s="231"/>
      <c r="B303" s="204"/>
      <c r="C303" s="1141" t="s">
        <v>494</v>
      </c>
      <c r="D303" s="1141"/>
      <c r="E303" s="1141"/>
      <c r="F303" s="1141"/>
      <c r="G303" s="1141"/>
      <c r="H303" s="1141"/>
      <c r="I303" s="1141"/>
      <c r="J303" s="1141"/>
      <c r="K303" s="1141"/>
      <c r="L303" s="257">
        <v>308.08999999999997</v>
      </c>
      <c r="M303" s="233"/>
      <c r="N303" s="234"/>
      <c r="O303" s="235"/>
      <c r="P303" s="235"/>
      <c r="Q303" s="235"/>
      <c r="AM303" s="200"/>
      <c r="AN303" s="109" t="s">
        <v>494</v>
      </c>
    </row>
    <row r="304" spans="1:40" s="108" customFormat="1" ht="45">
      <c r="A304" s="231"/>
      <c r="B304" s="204" t="s">
        <v>422</v>
      </c>
      <c r="C304" s="1141" t="s">
        <v>910</v>
      </c>
      <c r="D304" s="1141"/>
      <c r="E304" s="1141"/>
      <c r="F304" s="1141"/>
      <c r="G304" s="1141"/>
      <c r="H304" s="1141"/>
      <c r="I304" s="1141"/>
      <c r="J304" s="1141"/>
      <c r="K304" s="1141"/>
      <c r="L304" s="232">
        <v>54751.07</v>
      </c>
      <c r="M304" s="238">
        <v>9.3800000000000008</v>
      </c>
      <c r="N304" s="237">
        <v>513565</v>
      </c>
      <c r="O304" s="235"/>
      <c r="P304" s="235"/>
      <c r="Q304" s="235"/>
      <c r="AM304" s="200"/>
      <c r="AN304" s="109" t="s">
        <v>910</v>
      </c>
    </row>
    <row r="305" spans="1:41" s="108" customFormat="1" ht="16.5" customHeight="1">
      <c r="A305" s="231"/>
      <c r="B305" s="204"/>
      <c r="C305" s="1141" t="s">
        <v>417</v>
      </c>
      <c r="D305" s="1141"/>
      <c r="E305" s="1141"/>
      <c r="F305" s="1141"/>
      <c r="G305" s="1141"/>
      <c r="H305" s="1141"/>
      <c r="I305" s="1141"/>
      <c r="J305" s="1141"/>
      <c r="K305" s="1141"/>
      <c r="L305" s="236"/>
      <c r="M305" s="233"/>
      <c r="N305" s="234"/>
      <c r="O305" s="235"/>
      <c r="P305" s="235"/>
      <c r="Q305" s="235"/>
      <c r="AM305" s="200"/>
      <c r="AN305" s="109" t="s">
        <v>417</v>
      </c>
    </row>
    <row r="306" spans="1:41" s="108" customFormat="1" ht="16.5" customHeight="1">
      <c r="A306" s="231"/>
      <c r="B306" s="204"/>
      <c r="C306" s="1141" t="s">
        <v>489</v>
      </c>
      <c r="D306" s="1141"/>
      <c r="E306" s="1141"/>
      <c r="F306" s="1141"/>
      <c r="G306" s="1141"/>
      <c r="H306" s="1141"/>
      <c r="I306" s="1141"/>
      <c r="J306" s="1141"/>
      <c r="K306" s="1141"/>
      <c r="L306" s="257">
        <v>975.89</v>
      </c>
      <c r="M306" s="233"/>
      <c r="N306" s="234"/>
      <c r="O306" s="235"/>
      <c r="P306" s="235"/>
      <c r="Q306" s="235"/>
      <c r="AM306" s="200"/>
      <c r="AN306" s="109" t="s">
        <v>489</v>
      </c>
    </row>
    <row r="307" spans="1:41" s="108" customFormat="1" ht="16.5" customHeight="1">
      <c r="A307" s="231"/>
      <c r="B307" s="204"/>
      <c r="C307" s="1141" t="s">
        <v>490</v>
      </c>
      <c r="D307" s="1141"/>
      <c r="E307" s="1141"/>
      <c r="F307" s="1141"/>
      <c r="G307" s="1141"/>
      <c r="H307" s="1141"/>
      <c r="I307" s="1141"/>
      <c r="J307" s="1141"/>
      <c r="K307" s="1141"/>
      <c r="L307" s="257">
        <v>238.79</v>
      </c>
      <c r="M307" s="233"/>
      <c r="N307" s="234"/>
      <c r="O307" s="235"/>
      <c r="P307" s="235"/>
      <c r="Q307" s="235"/>
      <c r="AM307" s="200"/>
      <c r="AN307" s="109" t="s">
        <v>490</v>
      </c>
    </row>
    <row r="308" spans="1:41" s="108" customFormat="1" ht="16.5" customHeight="1">
      <c r="A308" s="231"/>
      <c r="B308" s="204"/>
      <c r="C308" s="1141" t="s">
        <v>491</v>
      </c>
      <c r="D308" s="1141"/>
      <c r="E308" s="1141"/>
      <c r="F308" s="1141"/>
      <c r="G308" s="1141"/>
      <c r="H308" s="1141"/>
      <c r="I308" s="1141"/>
      <c r="J308" s="1141"/>
      <c r="K308" s="1141"/>
      <c r="L308" s="257">
        <v>23.69</v>
      </c>
      <c r="M308" s="233"/>
      <c r="N308" s="234"/>
      <c r="O308" s="235"/>
      <c r="P308" s="235"/>
      <c r="Q308" s="235"/>
      <c r="AM308" s="200"/>
      <c r="AN308" s="109" t="s">
        <v>491</v>
      </c>
    </row>
    <row r="309" spans="1:41" s="108" customFormat="1" ht="16.5" customHeight="1">
      <c r="A309" s="231"/>
      <c r="B309" s="204"/>
      <c r="C309" s="1141" t="s">
        <v>492</v>
      </c>
      <c r="D309" s="1141"/>
      <c r="E309" s="1141"/>
      <c r="F309" s="1141"/>
      <c r="G309" s="1141"/>
      <c r="H309" s="1141"/>
      <c r="I309" s="1141"/>
      <c r="J309" s="1141"/>
      <c r="K309" s="1141"/>
      <c r="L309" s="232">
        <v>52057.02</v>
      </c>
      <c r="M309" s="233"/>
      <c r="N309" s="234"/>
      <c r="O309" s="235"/>
      <c r="P309" s="235"/>
      <c r="Q309" s="235"/>
      <c r="AM309" s="200"/>
      <c r="AN309" s="109" t="s">
        <v>492</v>
      </c>
    </row>
    <row r="310" spans="1:41" s="108" customFormat="1" ht="16.5" customHeight="1">
      <c r="A310" s="231"/>
      <c r="B310" s="204"/>
      <c r="C310" s="1141" t="s">
        <v>493</v>
      </c>
      <c r="D310" s="1141"/>
      <c r="E310" s="1141"/>
      <c r="F310" s="1141"/>
      <c r="G310" s="1141"/>
      <c r="H310" s="1141"/>
      <c r="I310" s="1141"/>
      <c r="J310" s="1141"/>
      <c r="K310" s="1141"/>
      <c r="L310" s="257">
        <v>969.59</v>
      </c>
      <c r="M310" s="233"/>
      <c r="N310" s="234"/>
      <c r="O310" s="235"/>
      <c r="P310" s="235"/>
      <c r="Q310" s="235"/>
      <c r="AM310" s="200"/>
      <c r="AN310" s="109" t="s">
        <v>493</v>
      </c>
    </row>
    <row r="311" spans="1:41" s="108" customFormat="1" ht="16.5" customHeight="1">
      <c r="A311" s="231"/>
      <c r="B311" s="204"/>
      <c r="C311" s="1141" t="s">
        <v>494</v>
      </c>
      <c r="D311" s="1141"/>
      <c r="E311" s="1141"/>
      <c r="F311" s="1141"/>
      <c r="G311" s="1141"/>
      <c r="H311" s="1141"/>
      <c r="I311" s="1141"/>
      <c r="J311" s="1141"/>
      <c r="K311" s="1141"/>
      <c r="L311" s="257">
        <v>509.78</v>
      </c>
      <c r="M311" s="233"/>
      <c r="N311" s="234"/>
      <c r="O311" s="235"/>
      <c r="P311" s="235"/>
      <c r="Q311" s="235"/>
      <c r="AM311" s="200"/>
      <c r="AN311" s="109" t="s">
        <v>494</v>
      </c>
    </row>
    <row r="312" spans="1:41" s="108" customFormat="1" ht="16.5" customHeight="1">
      <c r="A312" s="231"/>
      <c r="B312" s="204"/>
      <c r="C312" s="1141" t="s">
        <v>431</v>
      </c>
      <c r="D312" s="1141"/>
      <c r="E312" s="1141"/>
      <c r="F312" s="1141"/>
      <c r="G312" s="1141"/>
      <c r="H312" s="1141"/>
      <c r="I312" s="1141"/>
      <c r="J312" s="1141"/>
      <c r="K312" s="1141"/>
      <c r="L312" s="232">
        <v>1762.64</v>
      </c>
      <c r="M312" s="233"/>
      <c r="N312" s="234"/>
      <c r="O312" s="235"/>
      <c r="P312" s="235"/>
      <c r="Q312" s="235"/>
      <c r="AM312" s="200"/>
      <c r="AN312" s="109" t="s">
        <v>431</v>
      </c>
    </row>
    <row r="313" spans="1:41" s="108" customFormat="1" ht="16.5" customHeight="1">
      <c r="A313" s="231"/>
      <c r="B313" s="204"/>
      <c r="C313" s="1141" t="s">
        <v>432</v>
      </c>
      <c r="D313" s="1141"/>
      <c r="E313" s="1141"/>
      <c r="F313" s="1141"/>
      <c r="G313" s="1141"/>
      <c r="H313" s="1141"/>
      <c r="I313" s="1141"/>
      <c r="J313" s="1141"/>
      <c r="K313" s="1141"/>
      <c r="L313" s="232">
        <v>1650.14</v>
      </c>
      <c r="M313" s="233"/>
      <c r="N313" s="234"/>
      <c r="O313" s="235"/>
      <c r="P313" s="235"/>
      <c r="Q313" s="235"/>
      <c r="AM313" s="200"/>
      <c r="AN313" s="109" t="s">
        <v>432</v>
      </c>
    </row>
    <row r="314" spans="1:41" s="108" customFormat="1" ht="16.5" customHeight="1">
      <c r="A314" s="231"/>
      <c r="B314" s="204"/>
      <c r="C314" s="1141" t="s">
        <v>433</v>
      </c>
      <c r="D314" s="1141"/>
      <c r="E314" s="1141"/>
      <c r="F314" s="1141"/>
      <c r="G314" s="1141"/>
      <c r="H314" s="1141"/>
      <c r="I314" s="1141"/>
      <c r="J314" s="1141"/>
      <c r="K314" s="1141"/>
      <c r="L314" s="257">
        <v>817.87</v>
      </c>
      <c r="M314" s="233"/>
      <c r="N314" s="234"/>
      <c r="O314" s="235"/>
      <c r="P314" s="235"/>
      <c r="Q314" s="235"/>
      <c r="AM314" s="200"/>
      <c r="AN314" s="109" t="s">
        <v>433</v>
      </c>
    </row>
    <row r="315" spans="1:41" s="108" customFormat="1" ht="16.5" customHeight="1">
      <c r="A315" s="231"/>
      <c r="B315" s="226"/>
      <c r="C315" s="1142" t="s">
        <v>434</v>
      </c>
      <c r="D315" s="1142"/>
      <c r="E315" s="1142"/>
      <c r="F315" s="1142"/>
      <c r="G315" s="1142"/>
      <c r="H315" s="1142"/>
      <c r="I315" s="1142"/>
      <c r="J315" s="1142"/>
      <c r="K315" s="1142"/>
      <c r="L315" s="239">
        <v>56920.32</v>
      </c>
      <c r="M315" s="240"/>
      <c r="N315" s="241">
        <v>533913</v>
      </c>
      <c r="O315" s="235"/>
      <c r="P315" s="235"/>
      <c r="Q315" s="235"/>
      <c r="AM315" s="200"/>
      <c r="AO315" s="200" t="s">
        <v>434</v>
      </c>
    </row>
    <row r="316" spans="1:41" s="108" customFormat="1" ht="16.5" customHeight="1">
      <c r="A316" s="231"/>
      <c r="B316" s="204"/>
      <c r="C316" s="1141" t="s">
        <v>417</v>
      </c>
      <c r="D316" s="1141"/>
      <c r="E316" s="1141"/>
      <c r="F316" s="1141"/>
      <c r="G316" s="1141"/>
      <c r="H316" s="1141"/>
      <c r="I316" s="1141"/>
      <c r="J316" s="1141"/>
      <c r="K316" s="1141"/>
      <c r="L316" s="236"/>
      <c r="M316" s="233"/>
      <c r="N316" s="234"/>
      <c r="O316" s="235"/>
      <c r="P316" s="235"/>
      <c r="Q316" s="235"/>
      <c r="AM316" s="200"/>
      <c r="AN316" s="109" t="s">
        <v>417</v>
      </c>
      <c r="AO316" s="200"/>
    </row>
    <row r="317" spans="1:41" s="108" customFormat="1" ht="16.5" customHeight="1">
      <c r="A317" s="231"/>
      <c r="B317" s="204"/>
      <c r="C317" s="1141" t="s">
        <v>1204</v>
      </c>
      <c r="D317" s="1141"/>
      <c r="E317" s="1141"/>
      <c r="F317" s="1141"/>
      <c r="G317" s="1141"/>
      <c r="H317" s="1141"/>
      <c r="I317" s="1141"/>
      <c r="J317" s="1141"/>
      <c r="K317" s="1141"/>
      <c r="L317" s="236"/>
      <c r="M317" s="233"/>
      <c r="N317" s="237">
        <v>58228</v>
      </c>
      <c r="O317" s="235"/>
      <c r="P317" s="235"/>
      <c r="Q317" s="235"/>
      <c r="AM317" s="200"/>
      <c r="AN317" s="109" t="s">
        <v>1204</v>
      </c>
      <c r="AO317" s="200"/>
    </row>
    <row r="318" spans="1:41" s="108" customFormat="1" ht="1.5" customHeight="1">
      <c r="B318" s="226"/>
      <c r="C318" s="217"/>
      <c r="D318" s="217"/>
      <c r="E318" s="217"/>
      <c r="F318" s="217"/>
      <c r="G318" s="217"/>
      <c r="H318" s="217"/>
      <c r="I318" s="217"/>
      <c r="J318" s="217"/>
      <c r="K318" s="217"/>
      <c r="L318" s="239"/>
      <c r="M318" s="242"/>
      <c r="N318" s="243"/>
    </row>
    <row r="319" spans="1:41" s="108" customFormat="1" ht="53.25" customHeight="1">
      <c r="A319" s="244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</row>
    <row r="320" spans="1:41" s="108" customFormat="1" ht="12.75" customHeight="1">
      <c r="A320" s="177"/>
      <c r="B320" s="236" t="s">
        <v>329</v>
      </c>
      <c r="C320" s="1143" t="s">
        <v>435</v>
      </c>
      <c r="D320" s="1143"/>
      <c r="E320" s="1143"/>
      <c r="F320" s="1143"/>
      <c r="G320" s="1143"/>
      <c r="H320" s="1143"/>
      <c r="I320" s="1143"/>
      <c r="J320" s="1143"/>
      <c r="K320" s="1143"/>
      <c r="L320" s="1143"/>
    </row>
    <row r="321" spans="1:42" ht="13.5" customHeight="1">
      <c r="A321" s="177"/>
      <c r="B321" s="169"/>
      <c r="C321" s="1144" t="s">
        <v>157</v>
      </c>
      <c r="D321" s="1144"/>
      <c r="E321" s="1144"/>
      <c r="F321" s="1144"/>
      <c r="G321" s="1144"/>
      <c r="H321" s="1144"/>
      <c r="I321" s="1144"/>
      <c r="J321" s="1144"/>
      <c r="K321" s="1144"/>
      <c r="L321" s="1144"/>
      <c r="R321" s="108"/>
      <c r="S321" s="108"/>
      <c r="T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</row>
    <row r="322" spans="1:42" ht="13.5" customHeight="1">
      <c r="A322" s="177"/>
      <c r="B322" s="236" t="s">
        <v>331</v>
      </c>
      <c r="C322" s="1143" t="s">
        <v>436</v>
      </c>
      <c r="D322" s="1143"/>
      <c r="E322" s="1143"/>
      <c r="F322" s="1143"/>
      <c r="G322" s="1143"/>
      <c r="H322" s="1143"/>
      <c r="I322" s="1143"/>
      <c r="J322" s="1143"/>
      <c r="K322" s="1143"/>
      <c r="L322" s="1143"/>
      <c r="R322" s="108"/>
      <c r="S322" s="108"/>
      <c r="T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</row>
    <row r="323" spans="1:42" ht="13.5" customHeight="1">
      <c r="A323" s="177"/>
      <c r="C323" s="1144" t="s">
        <v>157</v>
      </c>
      <c r="D323" s="1144"/>
      <c r="E323" s="1144"/>
      <c r="F323" s="1144"/>
      <c r="G323" s="1144"/>
      <c r="H323" s="1144"/>
      <c r="I323" s="1144"/>
      <c r="J323" s="1144"/>
      <c r="K323" s="1144"/>
      <c r="L323" s="1144"/>
      <c r="R323" s="108"/>
      <c r="S323" s="108"/>
      <c r="T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</row>
    <row r="325" spans="1:42" ht="11.25">
      <c r="A325" s="1140"/>
      <c r="B325" s="1140"/>
      <c r="C325" s="1140"/>
      <c r="D325" s="1140"/>
      <c r="E325" s="1140"/>
      <c r="F325" s="1140"/>
      <c r="G325" s="1140"/>
      <c r="H325" s="1140"/>
      <c r="I325" s="1140"/>
      <c r="J325" s="1140"/>
      <c r="K325" s="1140"/>
      <c r="L325" s="1140"/>
      <c r="M325" s="1140"/>
      <c r="N325" s="1140"/>
      <c r="R325" s="108"/>
      <c r="S325" s="108"/>
      <c r="T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9" t="s">
        <v>149</v>
      </c>
    </row>
    <row r="326" spans="1:42" ht="11.25">
      <c r="B326" s="246"/>
      <c r="D326" s="246"/>
      <c r="F326" s="246"/>
      <c r="R326" s="108"/>
      <c r="S326" s="108"/>
      <c r="T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</row>
    <row r="330" spans="1:42" ht="11.25">
      <c r="R330" s="108"/>
      <c r="S330" s="108"/>
      <c r="T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</row>
    <row r="347" s="108" customFormat="1" ht="11.25"/>
    <row r="350" s="108" customFormat="1" ht="11.25"/>
    <row r="403" s="108" customFormat="1" ht="11.25"/>
    <row r="404" s="108" customFormat="1" ht="11.25"/>
    <row r="407" s="108" customFormat="1" ht="11.25"/>
    <row r="424" s="108" customFormat="1" ht="11.25"/>
    <row r="425" s="108" customFormat="1" ht="11.25"/>
    <row r="437" s="108" customFormat="1" ht="11.25"/>
    <row r="451" s="108" customFormat="1" ht="11.25"/>
  </sheetData>
  <mergeCells count="307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N38"/>
    <mergeCell ref="C39:E39"/>
    <mergeCell ref="C40:E40"/>
    <mergeCell ref="C41:E41"/>
    <mergeCell ref="C42:E42"/>
    <mergeCell ref="C43:E43"/>
    <mergeCell ref="N30:N32"/>
    <mergeCell ref="C33:E33"/>
    <mergeCell ref="A34:N34"/>
    <mergeCell ref="A35:N35"/>
    <mergeCell ref="C36:E36"/>
    <mergeCell ref="C37:N37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C48:N48"/>
    <mergeCell ref="C49:N49"/>
    <mergeCell ref="C62:E62"/>
    <mergeCell ref="C63:E63"/>
    <mergeCell ref="C64:E64"/>
    <mergeCell ref="C65:E65"/>
    <mergeCell ref="C66:E66"/>
    <mergeCell ref="C67:E67"/>
    <mergeCell ref="C56:E56"/>
    <mergeCell ref="C57:E57"/>
    <mergeCell ref="C58:E58"/>
    <mergeCell ref="C59:N59"/>
    <mergeCell ref="C60:N60"/>
    <mergeCell ref="C61:E61"/>
    <mergeCell ref="C74:N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N73"/>
    <mergeCell ref="C86:E86"/>
    <mergeCell ref="C87:N87"/>
    <mergeCell ref="C88:E88"/>
    <mergeCell ref="C89:E89"/>
    <mergeCell ref="C90:N90"/>
    <mergeCell ref="C91:N91"/>
    <mergeCell ref="C80:E80"/>
    <mergeCell ref="C81:E81"/>
    <mergeCell ref="C82:E82"/>
    <mergeCell ref="C83:E83"/>
    <mergeCell ref="C84:E84"/>
    <mergeCell ref="C85:E85"/>
    <mergeCell ref="C98:E98"/>
    <mergeCell ref="C99:E99"/>
    <mergeCell ref="C100:E100"/>
    <mergeCell ref="C101:E101"/>
    <mergeCell ref="C102:E102"/>
    <mergeCell ref="C103:E103"/>
    <mergeCell ref="C92:E92"/>
    <mergeCell ref="C93:E93"/>
    <mergeCell ref="C94:E94"/>
    <mergeCell ref="C95:E95"/>
    <mergeCell ref="C96:E96"/>
    <mergeCell ref="C97:E97"/>
    <mergeCell ref="C110:N110"/>
    <mergeCell ref="C111:E111"/>
    <mergeCell ref="C112:E112"/>
    <mergeCell ref="C113:E113"/>
    <mergeCell ref="C114:E114"/>
    <mergeCell ref="C115:E115"/>
    <mergeCell ref="C104:N104"/>
    <mergeCell ref="C105:N105"/>
    <mergeCell ref="C106:N106"/>
    <mergeCell ref="C107:E107"/>
    <mergeCell ref="C108:E108"/>
    <mergeCell ref="C109:N109"/>
    <mergeCell ref="C122:E122"/>
    <mergeCell ref="C123:E123"/>
    <mergeCell ref="C124:N124"/>
    <mergeCell ref="C125:N125"/>
    <mergeCell ref="C126:E126"/>
    <mergeCell ref="C127:E127"/>
    <mergeCell ref="C116:E116"/>
    <mergeCell ref="C117:E117"/>
    <mergeCell ref="C118:E118"/>
    <mergeCell ref="C119:E119"/>
    <mergeCell ref="C120:N120"/>
    <mergeCell ref="C121:N121"/>
    <mergeCell ref="C134:E134"/>
    <mergeCell ref="C135:E135"/>
    <mergeCell ref="C136:E136"/>
    <mergeCell ref="C137:E137"/>
    <mergeCell ref="C138:N138"/>
    <mergeCell ref="C139:N139"/>
    <mergeCell ref="C128:E128"/>
    <mergeCell ref="C129:E129"/>
    <mergeCell ref="C130:E130"/>
    <mergeCell ref="C131:E131"/>
    <mergeCell ref="C132:E132"/>
    <mergeCell ref="C133:E133"/>
    <mergeCell ref="C146:E146"/>
    <mergeCell ref="C147:E147"/>
    <mergeCell ref="C148:E148"/>
    <mergeCell ref="C149:E149"/>
    <mergeCell ref="C150:E150"/>
    <mergeCell ref="C151:E151"/>
    <mergeCell ref="C140:N140"/>
    <mergeCell ref="C141:E141"/>
    <mergeCell ref="C142:E142"/>
    <mergeCell ref="C143:N143"/>
    <mergeCell ref="C144:E144"/>
    <mergeCell ref="C145:E145"/>
    <mergeCell ref="C159:K159"/>
    <mergeCell ref="C160:K160"/>
    <mergeCell ref="C161:K161"/>
    <mergeCell ref="C162:K162"/>
    <mergeCell ref="C163:K163"/>
    <mergeCell ref="C164:K164"/>
    <mergeCell ref="C152:E152"/>
    <mergeCell ref="C153:N153"/>
    <mergeCell ref="C154:E154"/>
    <mergeCell ref="C156:K156"/>
    <mergeCell ref="C157:K157"/>
    <mergeCell ref="C158:K158"/>
    <mergeCell ref="C171:K171"/>
    <mergeCell ref="C172:K172"/>
    <mergeCell ref="C173:K173"/>
    <mergeCell ref="C174:K174"/>
    <mergeCell ref="C175:K175"/>
    <mergeCell ref="C176:K176"/>
    <mergeCell ref="C165:K165"/>
    <mergeCell ref="C166:K166"/>
    <mergeCell ref="C167:K167"/>
    <mergeCell ref="C168:K168"/>
    <mergeCell ref="C169:K169"/>
    <mergeCell ref="C170:K170"/>
    <mergeCell ref="A183:N183"/>
    <mergeCell ref="C184:E184"/>
    <mergeCell ref="C185:N185"/>
    <mergeCell ref="C186:N186"/>
    <mergeCell ref="C187:E187"/>
    <mergeCell ref="C188:E188"/>
    <mergeCell ref="C177:K177"/>
    <mergeCell ref="C178:K178"/>
    <mergeCell ref="C179:K179"/>
    <mergeCell ref="C180:K180"/>
    <mergeCell ref="C181:K181"/>
    <mergeCell ref="C182:K182"/>
    <mergeCell ref="C195:E195"/>
    <mergeCell ref="C196:N196"/>
    <mergeCell ref="C197:N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207:N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N206"/>
    <mergeCell ref="C219:E219"/>
    <mergeCell ref="C220:N220"/>
    <mergeCell ref="C221:E221"/>
    <mergeCell ref="C222:E222"/>
    <mergeCell ref="C223:N223"/>
    <mergeCell ref="C224:N224"/>
    <mergeCell ref="C213:E213"/>
    <mergeCell ref="C214:E214"/>
    <mergeCell ref="C215:E215"/>
    <mergeCell ref="C216:E216"/>
    <mergeCell ref="C217:E217"/>
    <mergeCell ref="C218:E218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44:K244"/>
    <mergeCell ref="C245:K245"/>
    <mergeCell ref="C246:K246"/>
    <mergeCell ref="C247:K247"/>
    <mergeCell ref="C248:K248"/>
    <mergeCell ref="C249:K249"/>
    <mergeCell ref="C237:N237"/>
    <mergeCell ref="C238:N238"/>
    <mergeCell ref="C239:E239"/>
    <mergeCell ref="C241:K241"/>
    <mergeCell ref="C242:K242"/>
    <mergeCell ref="C243:K243"/>
    <mergeCell ref="C256:K256"/>
    <mergeCell ref="C257:K257"/>
    <mergeCell ref="C258:K258"/>
    <mergeCell ref="C259:K259"/>
    <mergeCell ref="C260:K260"/>
    <mergeCell ref="C261:K261"/>
    <mergeCell ref="C250:K250"/>
    <mergeCell ref="C251:K251"/>
    <mergeCell ref="C252:K252"/>
    <mergeCell ref="C253:K253"/>
    <mergeCell ref="C254:K254"/>
    <mergeCell ref="C255:K255"/>
    <mergeCell ref="A268:N268"/>
    <mergeCell ref="C269:E269"/>
    <mergeCell ref="C270:N270"/>
    <mergeCell ref="C271:E271"/>
    <mergeCell ref="C272:E272"/>
    <mergeCell ref="C273:N273"/>
    <mergeCell ref="C262:K262"/>
    <mergeCell ref="C263:K263"/>
    <mergeCell ref="C264:K264"/>
    <mergeCell ref="C265:K265"/>
    <mergeCell ref="C266:K266"/>
    <mergeCell ref="A267:N267"/>
    <mergeCell ref="C281:K281"/>
    <mergeCell ref="C282:K282"/>
    <mergeCell ref="C283:K283"/>
    <mergeCell ref="C284:K284"/>
    <mergeCell ref="C285:K285"/>
    <mergeCell ref="C286:K286"/>
    <mergeCell ref="C274:E274"/>
    <mergeCell ref="A275:N275"/>
    <mergeCell ref="C276:E276"/>
    <mergeCell ref="C277:N277"/>
    <mergeCell ref="C278:E278"/>
    <mergeCell ref="C280:K280"/>
    <mergeCell ref="C294:K294"/>
    <mergeCell ref="C295:K295"/>
    <mergeCell ref="C296:K296"/>
    <mergeCell ref="C297:K297"/>
    <mergeCell ref="C298:K298"/>
    <mergeCell ref="C299:K299"/>
    <mergeCell ref="C287:K287"/>
    <mergeCell ref="C289:K289"/>
    <mergeCell ref="C290:K290"/>
    <mergeCell ref="C291:K291"/>
    <mergeCell ref="C292:K292"/>
    <mergeCell ref="C293:K293"/>
    <mergeCell ref="C306:K306"/>
    <mergeCell ref="C307:K307"/>
    <mergeCell ref="C308:K308"/>
    <mergeCell ref="C309:K309"/>
    <mergeCell ref="C310:K310"/>
    <mergeCell ref="C311:K311"/>
    <mergeCell ref="C300:K300"/>
    <mergeCell ref="C301:K301"/>
    <mergeCell ref="C302:K302"/>
    <mergeCell ref="C303:K303"/>
    <mergeCell ref="C304:K304"/>
    <mergeCell ref="C305:K305"/>
    <mergeCell ref="C320:L320"/>
    <mergeCell ref="C321:L321"/>
    <mergeCell ref="C322:L322"/>
    <mergeCell ref="C323:L323"/>
    <mergeCell ref="A325:N325"/>
    <mergeCell ref="C312:K312"/>
    <mergeCell ref="C313:K313"/>
    <mergeCell ref="C314:K314"/>
    <mergeCell ref="C315:K315"/>
    <mergeCell ref="C316:K316"/>
    <mergeCell ref="C317:K317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H59"/>
  <sheetViews>
    <sheetView showGridLines="0" tabSelected="1" view="pageBreakPreview" zoomScaleNormal="100" zoomScaleSheetLayoutView="100" workbookViewId="0">
      <selection activeCell="E10" sqref="E10"/>
    </sheetView>
  </sheetViews>
  <sheetFormatPr defaultRowHeight="15.75" outlineLevelRow="1"/>
  <cols>
    <col min="1" max="1" width="8.28515625" style="849" customWidth="1"/>
    <col min="2" max="2" width="39" style="849" customWidth="1"/>
    <col min="3" max="3" width="11.85546875" style="849" customWidth="1"/>
    <col min="4" max="4" width="15.140625" style="849" customWidth="1"/>
    <col min="5" max="6" width="15.42578125" style="849" customWidth="1"/>
    <col min="7" max="8" width="14.28515625" style="849" customWidth="1"/>
    <col min="9" max="16384" width="9.140625" style="849"/>
  </cols>
  <sheetData>
    <row r="1" spans="1:8" s="872" customFormat="1" ht="21.75" customHeight="1">
      <c r="A1" s="1019" t="s">
        <v>5348</v>
      </c>
      <c r="B1" s="1019"/>
      <c r="C1" s="1019"/>
      <c r="D1" s="1019"/>
      <c r="E1" s="1019"/>
      <c r="F1" s="1019"/>
      <c r="G1" s="1019"/>
      <c r="H1" s="1019"/>
    </row>
    <row r="2" spans="1:8" s="872" customFormat="1" ht="12.75">
      <c r="A2" s="873"/>
      <c r="B2" s="874"/>
    </row>
    <row r="3" spans="1:8" s="872" customFormat="1" ht="35.25" customHeight="1">
      <c r="A3" s="855" t="s">
        <v>5300</v>
      </c>
      <c r="B3" s="1020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  <c r="C3" s="1020"/>
      <c r="D3" s="1020"/>
      <c r="E3" s="1020"/>
      <c r="F3" s="1020"/>
      <c r="G3" s="1020"/>
      <c r="H3" s="1020"/>
    </row>
    <row r="4" spans="1:8" s="856" customFormat="1">
      <c r="A4" s="853"/>
      <c r="B4" s="855"/>
    </row>
    <row r="5" spans="1:8" s="856" customFormat="1" ht="21.75" customHeight="1">
      <c r="A5" s="1021" t="s">
        <v>70</v>
      </c>
      <c r="B5" s="1021" t="s">
        <v>371</v>
      </c>
      <c r="C5" s="1023" t="s">
        <v>372</v>
      </c>
      <c r="D5" s="1023" t="s">
        <v>5310</v>
      </c>
      <c r="E5" s="1018" t="s">
        <v>5349</v>
      </c>
      <c r="F5" s="1018"/>
      <c r="G5" s="1018" t="s">
        <v>5293</v>
      </c>
      <c r="H5" s="1018"/>
    </row>
    <row r="6" spans="1:8" s="856" customFormat="1" ht="36.75" customHeight="1">
      <c r="A6" s="1022"/>
      <c r="B6" s="1022"/>
      <c r="C6" s="1024"/>
      <c r="D6" s="1024"/>
      <c r="E6" s="875" t="s">
        <v>5350</v>
      </c>
      <c r="F6" s="876" t="s">
        <v>5196</v>
      </c>
      <c r="G6" s="875" t="s">
        <v>5350</v>
      </c>
      <c r="H6" s="876" t="s">
        <v>5196</v>
      </c>
    </row>
    <row r="7" spans="1:8" s="856" customFormat="1">
      <c r="A7" s="857">
        <v>1</v>
      </c>
      <c r="B7" s="857">
        <v>2</v>
      </c>
      <c r="C7" s="858">
        <v>3</v>
      </c>
      <c r="D7" s="858">
        <v>4</v>
      </c>
      <c r="E7" s="877">
        <v>5</v>
      </c>
      <c r="F7" s="877">
        <v>6</v>
      </c>
      <c r="G7" s="877">
        <v>7</v>
      </c>
      <c r="H7" s="877">
        <v>8</v>
      </c>
    </row>
    <row r="8" spans="1:8" s="863" customFormat="1">
      <c r="A8" s="859">
        <v>1</v>
      </c>
      <c r="B8" s="860" t="s">
        <v>5287</v>
      </c>
      <c r="C8" s="861" t="s">
        <v>5311</v>
      </c>
      <c r="D8" s="861">
        <v>1</v>
      </c>
      <c r="E8" s="878">
        <f>SUM(E9:E10)</f>
        <v>9844444.5099999998</v>
      </c>
      <c r="F8" s="878">
        <f>SUM(F9:F10)</f>
        <v>9844444.5099999998</v>
      </c>
      <c r="G8" s="878">
        <f>SUM(G9:G10)</f>
        <v>0</v>
      </c>
      <c r="H8" s="878">
        <f>SUM(H9:H10)</f>
        <v>0</v>
      </c>
    </row>
    <row r="9" spans="1:8">
      <c r="A9" s="864" t="s">
        <v>4362</v>
      </c>
      <c r="B9" s="865" t="s">
        <v>53</v>
      </c>
      <c r="C9" s="866" t="s">
        <v>5311</v>
      </c>
      <c r="D9" s="866">
        <v>1</v>
      </c>
      <c r="E9" s="879">
        <f>НМЦК!P16</f>
        <v>9651416.1899999995</v>
      </c>
      <c r="F9" s="879">
        <f t="shared" ref="F9:F53" si="0">D9*E9</f>
        <v>9651416.1899999995</v>
      </c>
      <c r="G9" s="879">
        <f>НМЦК!Q16</f>
        <v>0</v>
      </c>
      <c r="H9" s="879">
        <f t="shared" ref="H9:H53" si="1">D9*G9</f>
        <v>0</v>
      </c>
    </row>
    <row r="10" spans="1:8" ht="63">
      <c r="A10" s="864" t="s">
        <v>4372</v>
      </c>
      <c r="B10" s="865" t="s">
        <v>59</v>
      </c>
      <c r="C10" s="866" t="s">
        <v>5311</v>
      </c>
      <c r="D10" s="866">
        <v>1</v>
      </c>
      <c r="E10" s="879">
        <f>НМЦК!P17</f>
        <v>193028.32</v>
      </c>
      <c r="F10" s="879">
        <f t="shared" si="0"/>
        <v>193028.32</v>
      </c>
      <c r="G10" s="879">
        <f>НМЦК!Q17</f>
        <v>0</v>
      </c>
      <c r="H10" s="879">
        <f t="shared" si="1"/>
        <v>0</v>
      </c>
    </row>
    <row r="11" spans="1:8" s="863" customFormat="1" ht="47.25">
      <c r="A11" s="867">
        <v>2</v>
      </c>
      <c r="B11" s="860" t="s">
        <v>5294</v>
      </c>
      <c r="C11" s="861" t="s">
        <v>5311</v>
      </c>
      <c r="D11" s="861">
        <v>1</v>
      </c>
      <c r="E11" s="878">
        <f t="shared" ref="E11:H11" si="2">E12+E13+E14+E20+E31+E42+E43+E44+E47+E48+E49+E50+E51+E52+E53</f>
        <v>206014639.88</v>
      </c>
      <c r="F11" s="878">
        <f t="shared" si="2"/>
        <v>206014639.88</v>
      </c>
      <c r="G11" s="878">
        <f t="shared" si="2"/>
        <v>35659285.670000002</v>
      </c>
      <c r="H11" s="878">
        <f t="shared" si="2"/>
        <v>35659285.670000002</v>
      </c>
    </row>
    <row r="12" spans="1:8" ht="157.5">
      <c r="A12" s="864" t="s">
        <v>4394</v>
      </c>
      <c r="B12" s="865" t="s">
        <v>5346</v>
      </c>
      <c r="C12" s="866" t="s">
        <v>5311</v>
      </c>
      <c r="D12" s="866">
        <v>1</v>
      </c>
      <c r="E12" s="879">
        <f>НМЦК!P19</f>
        <v>1948069.4</v>
      </c>
      <c r="F12" s="879">
        <f t="shared" si="0"/>
        <v>1948069.4</v>
      </c>
      <c r="G12" s="879">
        <f>НМЦК!Q19</f>
        <v>0</v>
      </c>
      <c r="H12" s="879">
        <f t="shared" si="1"/>
        <v>0</v>
      </c>
    </row>
    <row r="13" spans="1:8">
      <c r="A13" s="864" t="s">
        <v>4396</v>
      </c>
      <c r="B13" s="865" t="s">
        <v>84</v>
      </c>
      <c r="C13" s="866" t="s">
        <v>5311</v>
      </c>
      <c r="D13" s="866">
        <v>1</v>
      </c>
      <c r="E13" s="879">
        <f>НМЦК!P20</f>
        <v>757098</v>
      </c>
      <c r="F13" s="879">
        <f t="shared" si="0"/>
        <v>757098</v>
      </c>
      <c r="G13" s="879">
        <f>НМЦК!Q20</f>
        <v>0</v>
      </c>
      <c r="H13" s="879">
        <f t="shared" si="1"/>
        <v>0</v>
      </c>
    </row>
    <row r="14" spans="1:8">
      <c r="A14" s="864" t="s">
        <v>4507</v>
      </c>
      <c r="B14" s="865" t="s">
        <v>25</v>
      </c>
      <c r="C14" s="866" t="s">
        <v>5311</v>
      </c>
      <c r="D14" s="866">
        <v>1</v>
      </c>
      <c r="E14" s="879">
        <f>SUM(E15:E19)</f>
        <v>153944639.52000001</v>
      </c>
      <c r="F14" s="879">
        <f>SUM(F15:F19)</f>
        <v>153944639.52000001</v>
      </c>
      <c r="G14" s="879">
        <f>SUM(G15:G19)</f>
        <v>23850670.280000001</v>
      </c>
      <c r="H14" s="879">
        <f>SUM(H15:H19)</f>
        <v>23850670.280000001</v>
      </c>
    </row>
    <row r="15" spans="1:8" s="871" customFormat="1" outlineLevel="1">
      <c r="A15" s="868" t="s">
        <v>5312</v>
      </c>
      <c r="B15" s="869" t="s">
        <v>215</v>
      </c>
      <c r="C15" s="870" t="s">
        <v>5311</v>
      </c>
      <c r="D15" s="870">
        <v>1</v>
      </c>
      <c r="E15" s="880">
        <f>НМЦК!P22</f>
        <v>27579125.699999999</v>
      </c>
      <c r="F15" s="880">
        <f t="shared" si="0"/>
        <v>27579125.699999999</v>
      </c>
      <c r="G15" s="880">
        <f>НМЦК!Q22</f>
        <v>0</v>
      </c>
      <c r="H15" s="880">
        <f t="shared" si="1"/>
        <v>0</v>
      </c>
    </row>
    <row r="16" spans="1:8" s="871" customFormat="1" ht="47.25" outlineLevel="1">
      <c r="A16" s="868" t="s">
        <v>5313</v>
      </c>
      <c r="B16" s="869" t="s">
        <v>313</v>
      </c>
      <c r="C16" s="870" t="s">
        <v>5311</v>
      </c>
      <c r="D16" s="870">
        <v>1</v>
      </c>
      <c r="E16" s="880">
        <f>НМЦК!P23</f>
        <v>73368707.519999996</v>
      </c>
      <c r="F16" s="880">
        <f t="shared" si="0"/>
        <v>73368707.519999996</v>
      </c>
      <c r="G16" s="880">
        <f>НМЦК!Q23</f>
        <v>0</v>
      </c>
      <c r="H16" s="880">
        <f t="shared" si="1"/>
        <v>0</v>
      </c>
    </row>
    <row r="17" spans="1:8" s="871" customFormat="1" outlineLevel="1">
      <c r="A17" s="868" t="s">
        <v>5314</v>
      </c>
      <c r="B17" s="869" t="s">
        <v>219</v>
      </c>
      <c r="C17" s="870" t="s">
        <v>5311</v>
      </c>
      <c r="D17" s="870">
        <v>1</v>
      </c>
      <c r="E17" s="880">
        <f>НМЦК!P24</f>
        <v>28020967.329999998</v>
      </c>
      <c r="F17" s="880">
        <f t="shared" si="0"/>
        <v>28020967.329999998</v>
      </c>
      <c r="G17" s="880">
        <f>НМЦК!Q24</f>
        <v>0</v>
      </c>
      <c r="H17" s="880">
        <f t="shared" si="1"/>
        <v>0</v>
      </c>
    </row>
    <row r="18" spans="1:8" s="871" customFormat="1" outlineLevel="1">
      <c r="A18" s="868" t="s">
        <v>5315</v>
      </c>
      <c r="B18" s="869" t="s">
        <v>221</v>
      </c>
      <c r="C18" s="870" t="s">
        <v>5311</v>
      </c>
      <c r="D18" s="870">
        <v>1</v>
      </c>
      <c r="E18" s="880">
        <f>НМЦК!P25</f>
        <v>24699223.140000001</v>
      </c>
      <c r="F18" s="880">
        <f t="shared" si="0"/>
        <v>24699223.140000001</v>
      </c>
      <c r="G18" s="880">
        <f>НМЦК!Q25</f>
        <v>23639458.190000001</v>
      </c>
      <c r="H18" s="880">
        <f t="shared" si="1"/>
        <v>23639458.190000001</v>
      </c>
    </row>
    <row r="19" spans="1:8" s="871" customFormat="1" outlineLevel="1">
      <c r="A19" s="868" t="s">
        <v>5316</v>
      </c>
      <c r="B19" s="869" t="s">
        <v>223</v>
      </c>
      <c r="C19" s="870" t="s">
        <v>5311</v>
      </c>
      <c r="D19" s="870">
        <v>1</v>
      </c>
      <c r="E19" s="880">
        <f>НМЦК!P26</f>
        <v>276615.83</v>
      </c>
      <c r="F19" s="880">
        <f t="shared" si="0"/>
        <v>276615.83</v>
      </c>
      <c r="G19" s="880">
        <f>НМЦК!Q26</f>
        <v>211212.09</v>
      </c>
      <c r="H19" s="880">
        <f t="shared" si="1"/>
        <v>211212.09</v>
      </c>
    </row>
    <row r="20" spans="1:8" ht="31.5">
      <c r="A20" s="864" t="s">
        <v>4511</v>
      </c>
      <c r="B20" s="865" t="s">
        <v>23</v>
      </c>
      <c r="C20" s="866" t="s">
        <v>5311</v>
      </c>
      <c r="D20" s="866">
        <v>1</v>
      </c>
      <c r="E20" s="879">
        <f>SUM(E21:E30)</f>
        <v>14575079.51</v>
      </c>
      <c r="F20" s="879">
        <f>SUM(F21:F30)</f>
        <v>14575079.51</v>
      </c>
      <c r="G20" s="879">
        <f>SUM(G21:G30)</f>
        <v>10585619.630000001</v>
      </c>
      <c r="H20" s="879">
        <f>SUM(H21:H30)</f>
        <v>10585619.630000001</v>
      </c>
    </row>
    <row r="21" spans="1:8" s="871" customFormat="1" outlineLevel="1">
      <c r="A21" s="868" t="s">
        <v>5317</v>
      </c>
      <c r="B21" s="869" t="s">
        <v>227</v>
      </c>
      <c r="C21" s="870" t="s">
        <v>5311</v>
      </c>
      <c r="D21" s="870">
        <v>1</v>
      </c>
      <c r="E21" s="880">
        <f>НМЦК!P28</f>
        <v>600432.80000000005</v>
      </c>
      <c r="F21" s="880">
        <f t="shared" si="0"/>
        <v>600432.80000000005</v>
      </c>
      <c r="G21" s="880">
        <f>НМЦК!Q28</f>
        <v>0</v>
      </c>
      <c r="H21" s="880">
        <f t="shared" si="1"/>
        <v>0</v>
      </c>
    </row>
    <row r="22" spans="1:8" s="871" customFormat="1" outlineLevel="1">
      <c r="A22" s="868" t="s">
        <v>5318</v>
      </c>
      <c r="B22" s="869" t="s">
        <v>229</v>
      </c>
      <c r="C22" s="870" t="s">
        <v>5311</v>
      </c>
      <c r="D22" s="870">
        <v>1</v>
      </c>
      <c r="E22" s="880">
        <f>НМЦК!P29</f>
        <v>2134113.11</v>
      </c>
      <c r="F22" s="880">
        <f t="shared" si="0"/>
        <v>2134113.11</v>
      </c>
      <c r="G22" s="880">
        <f>НМЦК!Q29</f>
        <v>0</v>
      </c>
      <c r="H22" s="880">
        <f t="shared" si="1"/>
        <v>0</v>
      </c>
    </row>
    <row r="23" spans="1:8" s="871" customFormat="1" outlineLevel="1">
      <c r="A23" s="868" t="s">
        <v>5319</v>
      </c>
      <c r="B23" s="869" t="s">
        <v>231</v>
      </c>
      <c r="C23" s="870" t="s">
        <v>5311</v>
      </c>
      <c r="D23" s="870">
        <v>1</v>
      </c>
      <c r="E23" s="880">
        <f>НМЦК!P30</f>
        <v>64966.17</v>
      </c>
      <c r="F23" s="880">
        <f t="shared" si="0"/>
        <v>64966.17</v>
      </c>
      <c r="G23" s="880">
        <f>НМЦК!Q30</f>
        <v>11223.15</v>
      </c>
      <c r="H23" s="880">
        <f t="shared" si="1"/>
        <v>11223.15</v>
      </c>
    </row>
    <row r="24" spans="1:8" s="871" customFormat="1" outlineLevel="1">
      <c r="A24" s="868" t="s">
        <v>5320</v>
      </c>
      <c r="B24" s="869" t="s">
        <v>233</v>
      </c>
      <c r="C24" s="870" t="s">
        <v>5311</v>
      </c>
      <c r="D24" s="870">
        <v>1</v>
      </c>
      <c r="E24" s="880">
        <f>НМЦК!P31</f>
        <v>22315.95</v>
      </c>
      <c r="F24" s="880">
        <f t="shared" si="0"/>
        <v>22315.95</v>
      </c>
      <c r="G24" s="880">
        <f>НМЦК!Q31</f>
        <v>0</v>
      </c>
      <c r="H24" s="880">
        <f t="shared" si="1"/>
        <v>0</v>
      </c>
    </row>
    <row r="25" spans="1:8" s="871" customFormat="1" outlineLevel="1">
      <c r="A25" s="868" t="s">
        <v>5321</v>
      </c>
      <c r="B25" s="869" t="s">
        <v>235</v>
      </c>
      <c r="C25" s="870" t="s">
        <v>5311</v>
      </c>
      <c r="D25" s="870">
        <v>1</v>
      </c>
      <c r="E25" s="880">
        <f>НМЦК!P32</f>
        <v>40514.269999999997</v>
      </c>
      <c r="F25" s="880">
        <f t="shared" si="0"/>
        <v>40514.269999999997</v>
      </c>
      <c r="G25" s="880">
        <f>НМЦК!Q32</f>
        <v>35788.050000000003</v>
      </c>
      <c r="H25" s="880">
        <f t="shared" si="1"/>
        <v>35788.050000000003</v>
      </c>
    </row>
    <row r="26" spans="1:8" s="871" customFormat="1" outlineLevel="1">
      <c r="A26" s="868" t="s">
        <v>5322</v>
      </c>
      <c r="B26" s="869" t="s">
        <v>237</v>
      </c>
      <c r="C26" s="870" t="s">
        <v>5311</v>
      </c>
      <c r="D26" s="870">
        <v>1</v>
      </c>
      <c r="E26" s="880">
        <f>НМЦК!P33</f>
        <v>26503.48</v>
      </c>
      <c r="F26" s="880">
        <f t="shared" si="0"/>
        <v>26503.48</v>
      </c>
      <c r="G26" s="880">
        <f>НМЦК!Q33</f>
        <v>0</v>
      </c>
      <c r="H26" s="880">
        <f t="shared" si="1"/>
        <v>0</v>
      </c>
    </row>
    <row r="27" spans="1:8" s="871" customFormat="1" ht="31.5" outlineLevel="1">
      <c r="A27" s="868" t="s">
        <v>5323</v>
      </c>
      <c r="B27" s="869" t="s">
        <v>239</v>
      </c>
      <c r="C27" s="870" t="s">
        <v>5311</v>
      </c>
      <c r="D27" s="870">
        <v>1</v>
      </c>
      <c r="E27" s="880">
        <f>НМЦК!P34</f>
        <v>356898.34</v>
      </c>
      <c r="F27" s="880">
        <f t="shared" si="0"/>
        <v>356898.34</v>
      </c>
      <c r="G27" s="880">
        <f>НМЦК!Q34</f>
        <v>0</v>
      </c>
      <c r="H27" s="880">
        <f t="shared" si="1"/>
        <v>0</v>
      </c>
    </row>
    <row r="28" spans="1:8" s="871" customFormat="1" outlineLevel="1">
      <c r="A28" s="868" t="s">
        <v>5324</v>
      </c>
      <c r="B28" s="869" t="s">
        <v>241</v>
      </c>
      <c r="C28" s="870" t="s">
        <v>5311</v>
      </c>
      <c r="D28" s="870">
        <v>1</v>
      </c>
      <c r="E28" s="880">
        <f>НМЦК!P35</f>
        <v>11090973.039999999</v>
      </c>
      <c r="F28" s="880">
        <f t="shared" si="0"/>
        <v>11090973.039999999</v>
      </c>
      <c r="G28" s="880">
        <f>НМЦК!Q35</f>
        <v>10489495.529999999</v>
      </c>
      <c r="H28" s="880">
        <f t="shared" si="1"/>
        <v>10489495.529999999</v>
      </c>
    </row>
    <row r="29" spans="1:8" s="871" customFormat="1" outlineLevel="1">
      <c r="A29" s="868" t="s">
        <v>5325</v>
      </c>
      <c r="B29" s="869" t="s">
        <v>243</v>
      </c>
      <c r="C29" s="870" t="s">
        <v>5311</v>
      </c>
      <c r="D29" s="870">
        <v>1</v>
      </c>
      <c r="E29" s="880">
        <f>НМЦК!P36</f>
        <v>51018.8</v>
      </c>
      <c r="F29" s="880">
        <f t="shared" si="0"/>
        <v>51018.8</v>
      </c>
      <c r="G29" s="880">
        <f>НМЦК!Q36</f>
        <v>21431.39</v>
      </c>
      <c r="H29" s="880">
        <f t="shared" si="1"/>
        <v>21431.39</v>
      </c>
    </row>
    <row r="30" spans="1:8" s="871" customFormat="1" outlineLevel="1">
      <c r="A30" s="868" t="s">
        <v>5326</v>
      </c>
      <c r="B30" s="869" t="s">
        <v>245</v>
      </c>
      <c r="C30" s="870" t="s">
        <v>5311</v>
      </c>
      <c r="D30" s="870">
        <v>1</v>
      </c>
      <c r="E30" s="880">
        <f>НМЦК!P37</f>
        <v>187343.55</v>
      </c>
      <c r="F30" s="880">
        <f t="shared" si="0"/>
        <v>187343.55</v>
      </c>
      <c r="G30" s="880">
        <f>НМЦК!Q37</f>
        <v>27681.51</v>
      </c>
      <c r="H30" s="880">
        <f t="shared" si="1"/>
        <v>27681.51</v>
      </c>
    </row>
    <row r="31" spans="1:8" ht="63">
      <c r="A31" s="864" t="s">
        <v>4515</v>
      </c>
      <c r="B31" s="865" t="s">
        <v>24</v>
      </c>
      <c r="C31" s="866" t="s">
        <v>5311</v>
      </c>
      <c r="D31" s="866">
        <v>1</v>
      </c>
      <c r="E31" s="879">
        <f>SUM(E32:E41)</f>
        <v>13764243.869999999</v>
      </c>
      <c r="F31" s="879">
        <f>SUM(F32:F41)</f>
        <v>13764243.869999999</v>
      </c>
      <c r="G31" s="879">
        <f>SUM(G32:G41)</f>
        <v>495815.5</v>
      </c>
      <c r="H31" s="879">
        <f>SUM(H32:H41)</f>
        <v>495815.5</v>
      </c>
    </row>
    <row r="32" spans="1:8" s="871" customFormat="1" outlineLevel="1">
      <c r="A32" s="868" t="s">
        <v>5327</v>
      </c>
      <c r="B32" s="869" t="s">
        <v>227</v>
      </c>
      <c r="C32" s="870" t="s">
        <v>5311</v>
      </c>
      <c r="D32" s="870">
        <v>1</v>
      </c>
      <c r="E32" s="880">
        <f>НМЦК!P39</f>
        <v>2153237.17</v>
      </c>
      <c r="F32" s="880">
        <f t="shared" si="0"/>
        <v>2153237.17</v>
      </c>
      <c r="G32" s="880">
        <f>НМЦК!Q39</f>
        <v>0</v>
      </c>
      <c r="H32" s="880">
        <f t="shared" si="1"/>
        <v>0</v>
      </c>
    </row>
    <row r="33" spans="1:8" s="871" customFormat="1" outlineLevel="1">
      <c r="A33" s="868" t="s">
        <v>5328</v>
      </c>
      <c r="B33" s="869" t="s">
        <v>229</v>
      </c>
      <c r="C33" s="870" t="s">
        <v>5311</v>
      </c>
      <c r="D33" s="870">
        <v>1</v>
      </c>
      <c r="E33" s="880">
        <f>НМЦК!P40</f>
        <v>9291575.7100000009</v>
      </c>
      <c r="F33" s="880">
        <f t="shared" si="0"/>
        <v>9291575.7100000009</v>
      </c>
      <c r="G33" s="880">
        <f>НМЦК!Q40</f>
        <v>0</v>
      </c>
      <c r="H33" s="880">
        <f t="shared" si="1"/>
        <v>0</v>
      </c>
    </row>
    <row r="34" spans="1:8" s="871" customFormat="1" outlineLevel="1">
      <c r="A34" s="868" t="s">
        <v>5329</v>
      </c>
      <c r="B34" s="869" t="s">
        <v>231</v>
      </c>
      <c r="C34" s="870" t="s">
        <v>5311</v>
      </c>
      <c r="D34" s="870">
        <v>1</v>
      </c>
      <c r="E34" s="880">
        <f>НМЦК!P41</f>
        <v>312443.33</v>
      </c>
      <c r="F34" s="880">
        <f t="shared" si="0"/>
        <v>312443.33</v>
      </c>
      <c r="G34" s="880">
        <f>НМЦК!Q41</f>
        <v>91337.13</v>
      </c>
      <c r="H34" s="880">
        <f t="shared" si="1"/>
        <v>91337.13</v>
      </c>
    </row>
    <row r="35" spans="1:8" s="871" customFormat="1" outlineLevel="1">
      <c r="A35" s="868" t="s">
        <v>5330</v>
      </c>
      <c r="B35" s="869" t="s">
        <v>233</v>
      </c>
      <c r="C35" s="870" t="s">
        <v>5311</v>
      </c>
      <c r="D35" s="870">
        <v>1</v>
      </c>
      <c r="E35" s="880">
        <f>НМЦК!P42</f>
        <v>456634.23</v>
      </c>
      <c r="F35" s="880">
        <f t="shared" si="0"/>
        <v>456634.23</v>
      </c>
      <c r="G35" s="880">
        <f>НМЦК!Q42</f>
        <v>0</v>
      </c>
      <c r="H35" s="880">
        <f t="shared" si="1"/>
        <v>0</v>
      </c>
    </row>
    <row r="36" spans="1:8" s="871" customFormat="1" outlineLevel="1">
      <c r="A36" s="868" t="s">
        <v>5331</v>
      </c>
      <c r="B36" s="869" t="s">
        <v>235</v>
      </c>
      <c r="C36" s="870" t="s">
        <v>5311</v>
      </c>
      <c r="D36" s="870">
        <v>1</v>
      </c>
      <c r="E36" s="880">
        <f>НМЦК!P43</f>
        <v>79620.289999999994</v>
      </c>
      <c r="F36" s="880">
        <f t="shared" si="0"/>
        <v>79620.289999999994</v>
      </c>
      <c r="G36" s="880">
        <f>НМЦК!Q43</f>
        <v>73562.570000000007</v>
      </c>
      <c r="H36" s="880">
        <f t="shared" si="1"/>
        <v>73562.570000000007</v>
      </c>
    </row>
    <row r="37" spans="1:8" s="871" customFormat="1" outlineLevel="1">
      <c r="A37" s="868" t="s">
        <v>5332</v>
      </c>
      <c r="B37" s="869" t="s">
        <v>237</v>
      </c>
      <c r="C37" s="870" t="s">
        <v>5311</v>
      </c>
      <c r="D37" s="870">
        <v>1</v>
      </c>
      <c r="E37" s="880">
        <f>НМЦК!P44</f>
        <v>301169.15999999997</v>
      </c>
      <c r="F37" s="880">
        <f t="shared" si="0"/>
        <v>301169.15999999997</v>
      </c>
      <c r="G37" s="880">
        <f>НМЦК!Q44</f>
        <v>78895.039999999994</v>
      </c>
      <c r="H37" s="880">
        <f t="shared" si="1"/>
        <v>78895.039999999994</v>
      </c>
    </row>
    <row r="38" spans="1:8" s="871" customFormat="1" ht="31.5" outlineLevel="1">
      <c r="A38" s="868" t="s">
        <v>5333</v>
      </c>
      <c r="B38" s="869" t="s">
        <v>239</v>
      </c>
      <c r="C38" s="870" t="s">
        <v>5311</v>
      </c>
      <c r="D38" s="870">
        <v>1</v>
      </c>
      <c r="E38" s="880">
        <f>НМЦК!P45</f>
        <v>680967.22</v>
      </c>
      <c r="F38" s="880">
        <f t="shared" si="0"/>
        <v>680967.22</v>
      </c>
      <c r="G38" s="880">
        <f>НМЦК!Q45</f>
        <v>0</v>
      </c>
      <c r="H38" s="880">
        <f t="shared" si="1"/>
        <v>0</v>
      </c>
    </row>
    <row r="39" spans="1:8" s="871" customFormat="1" outlineLevel="1">
      <c r="A39" s="868" t="s">
        <v>5334</v>
      </c>
      <c r="B39" s="869" t="s">
        <v>243</v>
      </c>
      <c r="C39" s="870" t="s">
        <v>5311</v>
      </c>
      <c r="D39" s="870">
        <v>1</v>
      </c>
      <c r="E39" s="880">
        <f>НМЦК!P46</f>
        <v>86306.96</v>
      </c>
      <c r="F39" s="880">
        <f t="shared" si="0"/>
        <v>86306.96</v>
      </c>
      <c r="G39" s="880">
        <f>НМЦК!Q46</f>
        <v>27015.48</v>
      </c>
      <c r="H39" s="880">
        <f t="shared" si="1"/>
        <v>27015.48</v>
      </c>
    </row>
    <row r="40" spans="1:8" s="871" customFormat="1" outlineLevel="1">
      <c r="A40" s="868" t="s">
        <v>5335</v>
      </c>
      <c r="B40" s="869" t="s">
        <v>257</v>
      </c>
      <c r="C40" s="870" t="s">
        <v>5311</v>
      </c>
      <c r="D40" s="870">
        <v>1</v>
      </c>
      <c r="E40" s="880">
        <f>НМЦК!P47</f>
        <v>250178.66</v>
      </c>
      <c r="F40" s="880">
        <f t="shared" si="0"/>
        <v>250178.66</v>
      </c>
      <c r="G40" s="880">
        <f>НМЦК!Q47</f>
        <v>73249.64</v>
      </c>
      <c r="H40" s="880">
        <f t="shared" si="1"/>
        <v>73249.64</v>
      </c>
    </row>
    <row r="41" spans="1:8" s="871" customFormat="1" outlineLevel="1">
      <c r="A41" s="868" t="s">
        <v>5336</v>
      </c>
      <c r="B41" s="869" t="s">
        <v>245</v>
      </c>
      <c r="C41" s="870" t="s">
        <v>5311</v>
      </c>
      <c r="D41" s="870">
        <v>1</v>
      </c>
      <c r="E41" s="880">
        <f>НМЦК!P48</f>
        <v>152111.14000000001</v>
      </c>
      <c r="F41" s="880">
        <f t="shared" si="0"/>
        <v>152111.14000000001</v>
      </c>
      <c r="G41" s="880">
        <f>НМЦК!Q48</f>
        <v>151755.64000000001</v>
      </c>
      <c r="H41" s="880">
        <f t="shared" si="1"/>
        <v>151755.64000000001</v>
      </c>
    </row>
    <row r="42" spans="1:8">
      <c r="A42" s="864" t="s">
        <v>4519</v>
      </c>
      <c r="B42" s="865" t="s">
        <v>27</v>
      </c>
      <c r="C42" s="866" t="s">
        <v>5311</v>
      </c>
      <c r="D42" s="866">
        <v>1</v>
      </c>
      <c r="E42" s="879">
        <f>НМЦК!P49</f>
        <v>582231.29</v>
      </c>
      <c r="F42" s="879">
        <f t="shared" si="0"/>
        <v>582231.29</v>
      </c>
      <c r="G42" s="879">
        <f>НМЦК!Q49</f>
        <v>0</v>
      </c>
      <c r="H42" s="879">
        <f t="shared" si="1"/>
        <v>0</v>
      </c>
    </row>
    <row r="43" spans="1:8">
      <c r="A43" s="864" t="s">
        <v>4523</v>
      </c>
      <c r="B43" s="865" t="s">
        <v>28</v>
      </c>
      <c r="C43" s="866" t="s">
        <v>5311</v>
      </c>
      <c r="D43" s="866">
        <v>1</v>
      </c>
      <c r="E43" s="879">
        <f>НМЦК!P50</f>
        <v>2746616.65</v>
      </c>
      <c r="F43" s="879">
        <f t="shared" si="0"/>
        <v>2746616.65</v>
      </c>
      <c r="G43" s="879">
        <f>НМЦК!Q50</f>
        <v>0</v>
      </c>
      <c r="H43" s="879">
        <f t="shared" si="1"/>
        <v>0</v>
      </c>
    </row>
    <row r="44" spans="1:8" ht="31.5">
      <c r="A44" s="864" t="s">
        <v>4524</v>
      </c>
      <c r="B44" s="865" t="s">
        <v>30</v>
      </c>
      <c r="C44" s="866" t="s">
        <v>5311</v>
      </c>
      <c r="D44" s="866">
        <v>1</v>
      </c>
      <c r="E44" s="879">
        <f>SUM(E45:E46)</f>
        <v>6299319.9299999997</v>
      </c>
      <c r="F44" s="879">
        <f t="shared" ref="F44:H44" si="3">SUM(F45:F46)</f>
        <v>6299319.9299999997</v>
      </c>
      <c r="G44" s="879">
        <f t="shared" si="3"/>
        <v>0</v>
      </c>
      <c r="H44" s="879">
        <f t="shared" si="3"/>
        <v>0</v>
      </c>
    </row>
    <row r="45" spans="1:8" s="871" customFormat="1" ht="31.5" outlineLevel="1">
      <c r="A45" s="868" t="s">
        <v>5338</v>
      </c>
      <c r="B45" s="869" t="s">
        <v>267</v>
      </c>
      <c r="C45" s="870" t="s">
        <v>5311</v>
      </c>
      <c r="D45" s="870">
        <v>1</v>
      </c>
      <c r="E45" s="880">
        <f>НМЦК!P52</f>
        <v>5766466.4000000004</v>
      </c>
      <c r="F45" s="880">
        <f t="shared" si="0"/>
        <v>5766466.4000000004</v>
      </c>
      <c r="G45" s="880">
        <f>НМЦК!Q52</f>
        <v>0</v>
      </c>
      <c r="H45" s="880">
        <f t="shared" si="1"/>
        <v>0</v>
      </c>
    </row>
    <row r="46" spans="1:8" s="871" customFormat="1" ht="31.5" outlineLevel="1">
      <c r="A46" s="868" t="s">
        <v>5339</v>
      </c>
      <c r="B46" s="869" t="s">
        <v>265</v>
      </c>
      <c r="C46" s="870" t="s">
        <v>5311</v>
      </c>
      <c r="D46" s="870">
        <v>1</v>
      </c>
      <c r="E46" s="880">
        <f>НМЦК!P53</f>
        <v>532853.53</v>
      </c>
      <c r="F46" s="880">
        <f t="shared" si="0"/>
        <v>532853.53</v>
      </c>
      <c r="G46" s="880">
        <f>НМЦК!Q53</f>
        <v>0</v>
      </c>
      <c r="H46" s="880">
        <f t="shared" si="1"/>
        <v>0</v>
      </c>
    </row>
    <row r="47" spans="1:8">
      <c r="A47" s="864" t="s">
        <v>5340</v>
      </c>
      <c r="B47" s="865" t="s">
        <v>89</v>
      </c>
      <c r="C47" s="866" t="s">
        <v>5311</v>
      </c>
      <c r="D47" s="866">
        <v>1</v>
      </c>
      <c r="E47" s="879">
        <f>НМЦК!P54</f>
        <v>164886.69</v>
      </c>
      <c r="F47" s="879">
        <f t="shared" si="0"/>
        <v>164886.69</v>
      </c>
      <c r="G47" s="879">
        <f>НМЦК!Q54</f>
        <v>0</v>
      </c>
      <c r="H47" s="879">
        <f t="shared" si="1"/>
        <v>0</v>
      </c>
    </row>
    <row r="48" spans="1:8">
      <c r="A48" s="864" t="s">
        <v>5337</v>
      </c>
      <c r="B48" s="865" t="s">
        <v>169</v>
      </c>
      <c r="C48" s="866" t="s">
        <v>5311</v>
      </c>
      <c r="D48" s="866">
        <v>1</v>
      </c>
      <c r="E48" s="879">
        <f>НМЦК!P55</f>
        <v>6186694</v>
      </c>
      <c r="F48" s="879">
        <f t="shared" si="0"/>
        <v>6186694</v>
      </c>
      <c r="G48" s="879">
        <f>НМЦК!Q55</f>
        <v>27978.58</v>
      </c>
      <c r="H48" s="879">
        <f t="shared" si="1"/>
        <v>27978.58</v>
      </c>
    </row>
    <row r="49" spans="1:8">
      <c r="A49" s="864" t="s">
        <v>5341</v>
      </c>
      <c r="B49" s="865" t="s">
        <v>41</v>
      </c>
      <c r="C49" s="866" t="s">
        <v>5311</v>
      </c>
      <c r="D49" s="866">
        <v>1</v>
      </c>
      <c r="E49" s="879">
        <f>НМЦК!P56</f>
        <v>275826.58</v>
      </c>
      <c r="F49" s="879">
        <f t="shared" si="0"/>
        <v>275826.58</v>
      </c>
      <c r="G49" s="879">
        <f>НМЦК!Q56</f>
        <v>0</v>
      </c>
      <c r="H49" s="879">
        <f t="shared" si="1"/>
        <v>0</v>
      </c>
    </row>
    <row r="50" spans="1:8" ht="110.25">
      <c r="A50" s="864" t="s">
        <v>5342</v>
      </c>
      <c r="B50" s="865" t="s">
        <v>173</v>
      </c>
      <c r="C50" s="866" t="s">
        <v>5311</v>
      </c>
      <c r="D50" s="866">
        <v>1</v>
      </c>
      <c r="E50" s="879">
        <f>НМЦК!P57</f>
        <v>693021.93</v>
      </c>
      <c r="F50" s="879">
        <f t="shared" si="0"/>
        <v>693021.93</v>
      </c>
      <c r="G50" s="879">
        <f>НМЦК!Q57</f>
        <v>0</v>
      </c>
      <c r="H50" s="879">
        <f t="shared" si="1"/>
        <v>0</v>
      </c>
    </row>
    <row r="51" spans="1:8" ht="78.75">
      <c r="A51" s="864" t="s">
        <v>5343</v>
      </c>
      <c r="B51" s="865" t="s">
        <v>5182</v>
      </c>
      <c r="C51" s="866" t="s">
        <v>5311</v>
      </c>
      <c r="D51" s="866">
        <v>1</v>
      </c>
      <c r="E51" s="879">
        <f>НМЦК!P58</f>
        <v>33.909999999999997</v>
      </c>
      <c r="F51" s="879">
        <f t="shared" si="0"/>
        <v>33.909999999999997</v>
      </c>
      <c r="G51" s="879">
        <f>НМЦК!Q58</f>
        <v>0</v>
      </c>
      <c r="H51" s="879">
        <f t="shared" si="1"/>
        <v>0</v>
      </c>
    </row>
    <row r="52" spans="1:8" ht="63">
      <c r="A52" s="864" t="s">
        <v>5344</v>
      </c>
      <c r="B52" s="865" t="s">
        <v>5347</v>
      </c>
      <c r="C52" s="866" t="s">
        <v>5311</v>
      </c>
      <c r="D52" s="866">
        <v>1</v>
      </c>
      <c r="E52" s="879">
        <f>НМЦК!P59</f>
        <v>22941.16</v>
      </c>
      <c r="F52" s="879">
        <f t="shared" si="0"/>
        <v>22941.16</v>
      </c>
      <c r="G52" s="879">
        <f>НМЦК!Q59</f>
        <v>0</v>
      </c>
      <c r="H52" s="879">
        <f t="shared" si="1"/>
        <v>0</v>
      </c>
    </row>
    <row r="53" spans="1:8" ht="63">
      <c r="A53" s="864" t="s">
        <v>5345</v>
      </c>
      <c r="B53" s="865" t="s">
        <v>59</v>
      </c>
      <c r="C53" s="866" t="s">
        <v>5311</v>
      </c>
      <c r="D53" s="866">
        <v>1</v>
      </c>
      <c r="E53" s="879">
        <f>НМЦК!P60</f>
        <v>4053937.44</v>
      </c>
      <c r="F53" s="879">
        <f t="shared" si="0"/>
        <v>4053937.44</v>
      </c>
      <c r="G53" s="879">
        <f>НМЦК!Q60</f>
        <v>699201.68</v>
      </c>
      <c r="H53" s="879">
        <f t="shared" si="1"/>
        <v>699201.68</v>
      </c>
    </row>
    <row r="54" spans="1:8" s="872" customFormat="1">
      <c r="A54" s="881"/>
      <c r="B54" s="882" t="s">
        <v>5295</v>
      </c>
      <c r="C54" s="881"/>
      <c r="D54" s="881"/>
      <c r="E54" s="883">
        <f t="shared" ref="E54:F54" si="4">E8+E11</f>
        <v>215859084.38999999</v>
      </c>
      <c r="F54" s="883">
        <f t="shared" si="4"/>
        <v>215859084.38999999</v>
      </c>
      <c r="G54" s="883">
        <f t="shared" ref="G54:H54" si="5">G8+G11</f>
        <v>35659285.670000002</v>
      </c>
      <c r="H54" s="883">
        <f t="shared" si="5"/>
        <v>35659285.670000002</v>
      </c>
    </row>
    <row r="55" spans="1:8" s="872" customFormat="1">
      <c r="A55" s="884"/>
      <c r="B55" s="885" t="s">
        <v>5351</v>
      </c>
      <c r="C55" s="884"/>
      <c r="D55" s="884"/>
      <c r="E55" s="886">
        <f t="shared" ref="E55:H55" si="6">(E54-E51*1.02)*20%</f>
        <v>43171809.960000001</v>
      </c>
      <c r="F55" s="886">
        <f t="shared" si="6"/>
        <v>43171809.960000001</v>
      </c>
      <c r="G55" s="886">
        <f t="shared" si="6"/>
        <v>7131857.1299999999</v>
      </c>
      <c r="H55" s="886">
        <f t="shared" si="6"/>
        <v>7131857.1299999999</v>
      </c>
    </row>
    <row r="56" spans="1:8" s="872" customFormat="1">
      <c r="A56" s="887"/>
      <c r="B56" s="882" t="s">
        <v>5352</v>
      </c>
      <c r="C56" s="887"/>
      <c r="D56" s="887"/>
      <c r="E56" s="888">
        <f>E54+E55</f>
        <v>259030894.34999999</v>
      </c>
      <c r="F56" s="888">
        <f>F54+F55</f>
        <v>259030894.34999999</v>
      </c>
      <c r="G56" s="888">
        <f>G54+G55</f>
        <v>42791142.799999997</v>
      </c>
      <c r="H56" s="888">
        <f>H54+H55</f>
        <v>42791142.799999997</v>
      </c>
    </row>
    <row r="59" spans="1:8">
      <c r="F59" s="969">
        <f>(F11-F12-F13-F49-F50-F51-F52-F53)*1.02*1.2</f>
        <v>242674782.83000001</v>
      </c>
      <c r="G59" s="849" t="s">
        <v>5446</v>
      </c>
    </row>
  </sheetData>
  <mergeCells count="8">
    <mergeCell ref="G5:H5"/>
    <mergeCell ref="A1:H1"/>
    <mergeCell ref="B3:H3"/>
    <mergeCell ref="A5:A6"/>
    <mergeCell ref="B5:B6"/>
    <mergeCell ref="C5:C6"/>
    <mergeCell ref="D5:D6"/>
    <mergeCell ref="E5:F5"/>
  </mergeCells>
  <pageMargins left="0.31496062992125984" right="0.23622047244094491" top="0.35433070866141736" bottom="0.35433070866141736" header="0.19685039370078741" footer="0.19685039370078741"/>
  <pageSetup paperSize="9" scale="75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50"/>
  <sheetViews>
    <sheetView topLeftCell="A375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5" width="141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 customHeight="1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 customHeight="1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 customHeight="1">
      <c r="A10" s="1078" t="s">
        <v>3487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3487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3488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 customHeight="1">
      <c r="A14" s="1157" t="s">
        <v>28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28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3489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198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2518.6799999999998</v>
      </c>
      <c r="D22" s="182" t="s">
        <v>3490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2379.5700000000002</v>
      </c>
      <c r="D24" s="182" t="s">
        <v>3491</v>
      </c>
      <c r="E24" s="137" t="s">
        <v>362</v>
      </c>
      <c r="G24" s="108" t="s">
        <v>365</v>
      </c>
      <c r="L24" s="181"/>
      <c r="M24" s="182" t="s">
        <v>3492</v>
      </c>
      <c r="N24" s="137" t="s">
        <v>362</v>
      </c>
    </row>
    <row r="25" spans="1:14" s="108" customFormat="1" ht="12.75" customHeight="1">
      <c r="B25" s="108" t="s">
        <v>3</v>
      </c>
      <c r="C25" s="181">
        <v>139.11000000000001</v>
      </c>
      <c r="D25" s="186" t="s">
        <v>3493</v>
      </c>
      <c r="E25" s="137" t="s">
        <v>362</v>
      </c>
      <c r="G25" s="108" t="s">
        <v>367</v>
      </c>
      <c r="L25" s="1155">
        <v>1049.3800000000001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65.36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 customHeight="1">
      <c r="A34" s="1089" t="s">
        <v>2749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2749</v>
      </c>
    </row>
    <row r="35" spans="1:33" s="108" customFormat="1" ht="45" customHeight="1">
      <c r="A35" s="194" t="s">
        <v>122</v>
      </c>
      <c r="B35" s="195" t="s">
        <v>876</v>
      </c>
      <c r="C35" s="1145" t="s">
        <v>877</v>
      </c>
      <c r="D35" s="1145"/>
      <c r="E35" s="1145"/>
      <c r="F35" s="196" t="s">
        <v>401</v>
      </c>
      <c r="G35" s="196"/>
      <c r="H35" s="196"/>
      <c r="I35" s="255">
        <v>8.4375000000000006E-2</v>
      </c>
      <c r="J35" s="198"/>
      <c r="K35" s="196"/>
      <c r="L35" s="198"/>
      <c r="M35" s="196"/>
      <c r="N35" s="199"/>
      <c r="Z35" s="193"/>
      <c r="AA35" s="200" t="s">
        <v>877</v>
      </c>
    </row>
    <row r="36" spans="1:33" s="108" customFormat="1" ht="12" customHeight="1">
      <c r="A36" s="201"/>
      <c r="B36" s="202"/>
      <c r="C36" s="1141" t="s">
        <v>3494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3494</v>
      </c>
    </row>
    <row r="37" spans="1:33" s="108" customFormat="1" ht="33.75" customHeight="1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20">
        <v>2730.75</v>
      </c>
      <c r="K38" s="209">
        <v>1.25</v>
      </c>
      <c r="L38" s="208">
        <v>288.01</v>
      </c>
      <c r="M38" s="207"/>
      <c r="N38" s="210"/>
      <c r="Z38" s="193"/>
      <c r="AA38" s="200"/>
      <c r="AD38" s="109" t="s">
        <v>387</v>
      </c>
    </row>
    <row r="39" spans="1:33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319.82</v>
      </c>
      <c r="K39" s="209">
        <v>1.25</v>
      </c>
      <c r="L39" s="208">
        <v>33.729999999999997</v>
      </c>
      <c r="M39" s="207"/>
      <c r="N39" s="210"/>
      <c r="Z39" s="193"/>
      <c r="AA39" s="200"/>
      <c r="AD39" s="109" t="s">
        <v>388</v>
      </c>
    </row>
    <row r="40" spans="1:33" s="108" customFormat="1" ht="12">
      <c r="A40" s="205"/>
      <c r="B40" s="204"/>
      <c r="C40" s="1141" t="s">
        <v>389</v>
      </c>
      <c r="D40" s="1141"/>
      <c r="E40" s="1141"/>
      <c r="F40" s="207" t="s">
        <v>390</v>
      </c>
      <c r="G40" s="209">
        <v>23.69</v>
      </c>
      <c r="H40" s="209">
        <v>1.25</v>
      </c>
      <c r="I40" s="211">
        <v>2.4985547000000001</v>
      </c>
      <c r="J40" s="204"/>
      <c r="K40" s="207"/>
      <c r="L40" s="204"/>
      <c r="M40" s="207"/>
      <c r="N40" s="210"/>
      <c r="Z40" s="193"/>
      <c r="AA40" s="200"/>
      <c r="AE40" s="109" t="s">
        <v>389</v>
      </c>
    </row>
    <row r="41" spans="1:33" s="108" customFormat="1" ht="12" customHeight="1">
      <c r="A41" s="205"/>
      <c r="B41" s="204"/>
      <c r="C41" s="1150" t="s">
        <v>391</v>
      </c>
      <c r="D41" s="1150"/>
      <c r="E41" s="1150"/>
      <c r="F41" s="212"/>
      <c r="G41" s="212"/>
      <c r="H41" s="212"/>
      <c r="I41" s="212"/>
      <c r="J41" s="221">
        <v>2730.75</v>
      </c>
      <c r="K41" s="212"/>
      <c r="L41" s="213">
        <v>288.01</v>
      </c>
      <c r="M41" s="212"/>
      <c r="N41" s="214"/>
      <c r="Z41" s="193"/>
      <c r="AA41" s="200"/>
      <c r="AF41" s="109" t="s">
        <v>391</v>
      </c>
    </row>
    <row r="42" spans="1:33" s="108" customFormat="1" ht="12">
      <c r="A42" s="205"/>
      <c r="B42" s="204"/>
      <c r="C42" s="1141" t="s">
        <v>392</v>
      </c>
      <c r="D42" s="1141"/>
      <c r="E42" s="1141"/>
      <c r="F42" s="207"/>
      <c r="G42" s="207"/>
      <c r="H42" s="207"/>
      <c r="I42" s="207"/>
      <c r="J42" s="204"/>
      <c r="K42" s="207"/>
      <c r="L42" s="208">
        <v>33.729999999999997</v>
      </c>
      <c r="M42" s="207"/>
      <c r="N42" s="210"/>
      <c r="Z42" s="193"/>
      <c r="AA42" s="200"/>
      <c r="AE42" s="109" t="s">
        <v>392</v>
      </c>
    </row>
    <row r="43" spans="1:33" s="108" customFormat="1" ht="22.5" customHeight="1">
      <c r="A43" s="205"/>
      <c r="B43" s="204" t="s">
        <v>393</v>
      </c>
      <c r="C43" s="1141" t="s">
        <v>394</v>
      </c>
      <c r="D43" s="1141"/>
      <c r="E43" s="1141"/>
      <c r="F43" s="207" t="s">
        <v>395</v>
      </c>
      <c r="G43" s="215">
        <v>92</v>
      </c>
      <c r="H43" s="207"/>
      <c r="I43" s="215">
        <v>92</v>
      </c>
      <c r="J43" s="204"/>
      <c r="K43" s="207"/>
      <c r="L43" s="208">
        <v>31.03</v>
      </c>
      <c r="M43" s="207"/>
      <c r="N43" s="210"/>
      <c r="Z43" s="193"/>
      <c r="AA43" s="200"/>
      <c r="AE43" s="109" t="s">
        <v>394</v>
      </c>
    </row>
    <row r="44" spans="1:33" s="108" customFormat="1" ht="22.5" customHeight="1">
      <c r="A44" s="205"/>
      <c r="B44" s="204" t="s">
        <v>396</v>
      </c>
      <c r="C44" s="1141" t="s">
        <v>397</v>
      </c>
      <c r="D44" s="1141"/>
      <c r="E44" s="1141"/>
      <c r="F44" s="207" t="s">
        <v>395</v>
      </c>
      <c r="G44" s="215">
        <v>46</v>
      </c>
      <c r="H44" s="207"/>
      <c r="I44" s="215">
        <v>46</v>
      </c>
      <c r="J44" s="204"/>
      <c r="K44" s="207"/>
      <c r="L44" s="208">
        <v>15.52</v>
      </c>
      <c r="M44" s="207"/>
      <c r="N44" s="210"/>
      <c r="Z44" s="193"/>
      <c r="AA44" s="200"/>
      <c r="AE44" s="109" t="s">
        <v>397</v>
      </c>
    </row>
    <row r="45" spans="1:33" s="108" customFormat="1" ht="12" customHeight="1">
      <c r="A45" s="216"/>
      <c r="B45" s="217"/>
      <c r="C45" s="1145" t="s">
        <v>398</v>
      </c>
      <c r="D45" s="1145"/>
      <c r="E45" s="1145"/>
      <c r="F45" s="196"/>
      <c r="G45" s="196"/>
      <c r="H45" s="196"/>
      <c r="I45" s="196"/>
      <c r="J45" s="198"/>
      <c r="K45" s="196"/>
      <c r="L45" s="218">
        <v>334.56</v>
      </c>
      <c r="M45" s="212"/>
      <c r="N45" s="199"/>
      <c r="Z45" s="193"/>
      <c r="AA45" s="200"/>
      <c r="AG45" s="200" t="s">
        <v>398</v>
      </c>
    </row>
    <row r="46" spans="1:33" s="108" customFormat="1" ht="45" customHeight="1">
      <c r="A46" s="194" t="s">
        <v>125</v>
      </c>
      <c r="B46" s="195" t="s">
        <v>3495</v>
      </c>
      <c r="C46" s="1145" t="s">
        <v>3496</v>
      </c>
      <c r="D46" s="1145"/>
      <c r="E46" s="1145"/>
      <c r="F46" s="196" t="s">
        <v>401</v>
      </c>
      <c r="G46" s="196"/>
      <c r="H46" s="196"/>
      <c r="I46" s="255">
        <v>7.8375E-2</v>
      </c>
      <c r="J46" s="198"/>
      <c r="K46" s="196"/>
      <c r="L46" s="198"/>
      <c r="M46" s="196"/>
      <c r="N46" s="199"/>
      <c r="Z46" s="193"/>
      <c r="AA46" s="200" t="s">
        <v>3496</v>
      </c>
      <c r="AG46" s="200"/>
    </row>
    <row r="47" spans="1:33" s="108" customFormat="1" ht="12" customHeight="1">
      <c r="A47" s="201"/>
      <c r="B47" s="202"/>
      <c r="C47" s="1141" t="s">
        <v>3497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B47" s="109" t="s">
        <v>3497</v>
      </c>
      <c r="AG47" s="200"/>
    </row>
    <row r="48" spans="1:33" s="108" customFormat="1" ht="33.75" customHeight="1">
      <c r="A48" s="203"/>
      <c r="B48" s="204" t="s">
        <v>385</v>
      </c>
      <c r="C48" s="1141" t="s">
        <v>386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C48" s="109" t="s">
        <v>386</v>
      </c>
      <c r="AG48" s="200"/>
    </row>
    <row r="49" spans="1:34" s="108" customFormat="1" ht="12">
      <c r="A49" s="205"/>
      <c r="B49" s="206">
        <v>2</v>
      </c>
      <c r="C49" s="1141" t="s">
        <v>387</v>
      </c>
      <c r="D49" s="1141"/>
      <c r="E49" s="1141"/>
      <c r="F49" s="207"/>
      <c r="G49" s="207"/>
      <c r="H49" s="207"/>
      <c r="I49" s="207"/>
      <c r="J49" s="208">
        <v>573.71</v>
      </c>
      <c r="K49" s="209">
        <v>1.25</v>
      </c>
      <c r="L49" s="208">
        <v>56.21</v>
      </c>
      <c r="M49" s="207"/>
      <c r="N49" s="210"/>
      <c r="Z49" s="193"/>
      <c r="AA49" s="200"/>
      <c r="AD49" s="109" t="s">
        <v>387</v>
      </c>
      <c r="AG49" s="200"/>
    </row>
    <row r="50" spans="1:34" s="108" customFormat="1" ht="12">
      <c r="A50" s="205"/>
      <c r="B50" s="206">
        <v>3</v>
      </c>
      <c r="C50" s="1141" t="s">
        <v>388</v>
      </c>
      <c r="D50" s="1141"/>
      <c r="E50" s="1141"/>
      <c r="F50" s="207"/>
      <c r="G50" s="207"/>
      <c r="H50" s="207"/>
      <c r="I50" s="207"/>
      <c r="J50" s="208">
        <v>82.35</v>
      </c>
      <c r="K50" s="209">
        <v>1.25</v>
      </c>
      <c r="L50" s="208">
        <v>8.07</v>
      </c>
      <c r="M50" s="207"/>
      <c r="N50" s="210"/>
      <c r="Z50" s="193"/>
      <c r="AA50" s="200"/>
      <c r="AD50" s="109" t="s">
        <v>388</v>
      </c>
      <c r="AG50" s="200"/>
    </row>
    <row r="51" spans="1:34" s="108" customFormat="1" ht="12">
      <c r="A51" s="205"/>
      <c r="B51" s="204"/>
      <c r="C51" s="1141" t="s">
        <v>389</v>
      </c>
      <c r="D51" s="1141"/>
      <c r="E51" s="1141"/>
      <c r="F51" s="207" t="s">
        <v>390</v>
      </c>
      <c r="G51" s="248">
        <v>6.1</v>
      </c>
      <c r="H51" s="209">
        <v>1.25</v>
      </c>
      <c r="I51" s="211">
        <v>0.59760939999999996</v>
      </c>
      <c r="J51" s="204"/>
      <c r="K51" s="207"/>
      <c r="L51" s="204"/>
      <c r="M51" s="207"/>
      <c r="N51" s="210"/>
      <c r="Z51" s="193"/>
      <c r="AA51" s="200"/>
      <c r="AE51" s="109" t="s">
        <v>389</v>
      </c>
      <c r="AG51" s="200"/>
    </row>
    <row r="52" spans="1:34" s="108" customFormat="1" ht="12" customHeight="1">
      <c r="A52" s="205"/>
      <c r="B52" s="204"/>
      <c r="C52" s="1150" t="s">
        <v>391</v>
      </c>
      <c r="D52" s="1150"/>
      <c r="E52" s="1150"/>
      <c r="F52" s="212"/>
      <c r="G52" s="212"/>
      <c r="H52" s="212"/>
      <c r="I52" s="212"/>
      <c r="J52" s="213">
        <v>573.71</v>
      </c>
      <c r="K52" s="212"/>
      <c r="L52" s="213">
        <v>56.21</v>
      </c>
      <c r="M52" s="212"/>
      <c r="N52" s="214"/>
      <c r="Z52" s="193"/>
      <c r="AA52" s="200"/>
      <c r="AF52" s="109" t="s">
        <v>391</v>
      </c>
      <c r="AG52" s="200"/>
    </row>
    <row r="53" spans="1:34" s="108" customFormat="1" ht="12">
      <c r="A53" s="205"/>
      <c r="B53" s="204"/>
      <c r="C53" s="1141" t="s">
        <v>392</v>
      </c>
      <c r="D53" s="1141"/>
      <c r="E53" s="1141"/>
      <c r="F53" s="207"/>
      <c r="G53" s="207"/>
      <c r="H53" s="207"/>
      <c r="I53" s="207"/>
      <c r="J53" s="204"/>
      <c r="K53" s="207"/>
      <c r="L53" s="208">
        <v>8.07</v>
      </c>
      <c r="M53" s="207"/>
      <c r="N53" s="210"/>
      <c r="Z53" s="193"/>
      <c r="AA53" s="200"/>
      <c r="AE53" s="109" t="s">
        <v>392</v>
      </c>
      <c r="AG53" s="200"/>
    </row>
    <row r="54" spans="1:34" s="108" customFormat="1" ht="22.5" customHeight="1">
      <c r="A54" s="205"/>
      <c r="B54" s="204" t="s">
        <v>393</v>
      </c>
      <c r="C54" s="1141" t="s">
        <v>394</v>
      </c>
      <c r="D54" s="1141"/>
      <c r="E54" s="1141"/>
      <c r="F54" s="207" t="s">
        <v>395</v>
      </c>
      <c r="G54" s="215">
        <v>92</v>
      </c>
      <c r="H54" s="207"/>
      <c r="I54" s="215">
        <v>92</v>
      </c>
      <c r="J54" s="204"/>
      <c r="K54" s="207"/>
      <c r="L54" s="208">
        <v>7.42</v>
      </c>
      <c r="M54" s="207"/>
      <c r="N54" s="210"/>
      <c r="Z54" s="193"/>
      <c r="AA54" s="200"/>
      <c r="AE54" s="109" t="s">
        <v>394</v>
      </c>
      <c r="AG54" s="200"/>
    </row>
    <row r="55" spans="1:34" s="108" customFormat="1" ht="22.5" customHeight="1">
      <c r="A55" s="205"/>
      <c r="B55" s="204" t="s">
        <v>396</v>
      </c>
      <c r="C55" s="1141" t="s">
        <v>397</v>
      </c>
      <c r="D55" s="1141"/>
      <c r="E55" s="1141"/>
      <c r="F55" s="207" t="s">
        <v>395</v>
      </c>
      <c r="G55" s="215">
        <v>46</v>
      </c>
      <c r="H55" s="207"/>
      <c r="I55" s="215">
        <v>46</v>
      </c>
      <c r="J55" s="204"/>
      <c r="K55" s="207"/>
      <c r="L55" s="208">
        <v>3.71</v>
      </c>
      <c r="M55" s="207"/>
      <c r="N55" s="210"/>
      <c r="Z55" s="193"/>
      <c r="AA55" s="200"/>
      <c r="AE55" s="109" t="s">
        <v>397</v>
      </c>
      <c r="AG55" s="200"/>
    </row>
    <row r="56" spans="1:34" s="108" customFormat="1" ht="12" customHeight="1">
      <c r="A56" s="216"/>
      <c r="B56" s="217"/>
      <c r="C56" s="1145" t="s">
        <v>398</v>
      </c>
      <c r="D56" s="1145"/>
      <c r="E56" s="1145"/>
      <c r="F56" s="196"/>
      <c r="G56" s="196"/>
      <c r="H56" s="196"/>
      <c r="I56" s="196"/>
      <c r="J56" s="198"/>
      <c r="K56" s="196"/>
      <c r="L56" s="218">
        <v>67.34</v>
      </c>
      <c r="M56" s="212"/>
      <c r="N56" s="199"/>
      <c r="Z56" s="193"/>
      <c r="AA56" s="200"/>
      <c r="AG56" s="200" t="s">
        <v>398</v>
      </c>
    </row>
    <row r="57" spans="1:34" s="108" customFormat="1" ht="45" customHeight="1">
      <c r="A57" s="194" t="s">
        <v>128</v>
      </c>
      <c r="B57" s="195" t="s">
        <v>3498</v>
      </c>
      <c r="C57" s="1145" t="s">
        <v>3499</v>
      </c>
      <c r="D57" s="1145"/>
      <c r="E57" s="1145"/>
      <c r="F57" s="196" t="s">
        <v>408</v>
      </c>
      <c r="G57" s="196"/>
      <c r="H57" s="196"/>
      <c r="I57" s="251">
        <v>12</v>
      </c>
      <c r="J57" s="218">
        <v>55.26</v>
      </c>
      <c r="K57" s="196"/>
      <c r="L57" s="218">
        <v>663.12</v>
      </c>
      <c r="M57" s="196"/>
      <c r="N57" s="199"/>
      <c r="Z57" s="193"/>
      <c r="AA57" s="200" t="s">
        <v>3499</v>
      </c>
      <c r="AG57" s="200"/>
    </row>
    <row r="58" spans="1:34" s="108" customFormat="1" ht="12" customHeight="1">
      <c r="A58" s="216"/>
      <c r="B58" s="217"/>
      <c r="C58" s="1141" t="s">
        <v>409</v>
      </c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6"/>
      <c r="Z58" s="193"/>
      <c r="AA58" s="200"/>
      <c r="AG58" s="200"/>
      <c r="AH58" s="109" t="s">
        <v>409</v>
      </c>
    </row>
    <row r="59" spans="1:34" s="108" customFormat="1" ht="12" customHeight="1">
      <c r="A59" s="216"/>
      <c r="B59" s="217"/>
      <c r="C59" s="1145" t="s">
        <v>398</v>
      </c>
      <c r="D59" s="1145"/>
      <c r="E59" s="1145"/>
      <c r="F59" s="196"/>
      <c r="G59" s="196"/>
      <c r="H59" s="196"/>
      <c r="I59" s="196"/>
      <c r="J59" s="198"/>
      <c r="K59" s="196"/>
      <c r="L59" s="218">
        <v>663.12</v>
      </c>
      <c r="M59" s="212"/>
      <c r="N59" s="199"/>
      <c r="Z59" s="193"/>
      <c r="AA59" s="200"/>
      <c r="AG59" s="200" t="s">
        <v>398</v>
      </c>
    </row>
    <row r="60" spans="1:34" s="108" customFormat="1" ht="22.5" customHeight="1">
      <c r="A60" s="194" t="s">
        <v>131</v>
      </c>
      <c r="B60" s="195" t="s">
        <v>1107</v>
      </c>
      <c r="C60" s="1145" t="s">
        <v>1108</v>
      </c>
      <c r="D60" s="1145"/>
      <c r="E60" s="1145"/>
      <c r="F60" s="196" t="s">
        <v>1109</v>
      </c>
      <c r="G60" s="196"/>
      <c r="H60" s="196"/>
      <c r="I60" s="247">
        <v>0.75</v>
      </c>
      <c r="J60" s="198"/>
      <c r="K60" s="196"/>
      <c r="L60" s="198"/>
      <c r="M60" s="196"/>
      <c r="N60" s="199"/>
      <c r="Z60" s="193"/>
      <c r="AA60" s="200" t="s">
        <v>1108</v>
      </c>
      <c r="AG60" s="200"/>
    </row>
    <row r="61" spans="1:34" s="108" customFormat="1" ht="33.75" customHeight="1">
      <c r="A61" s="203"/>
      <c r="B61" s="204" t="s">
        <v>385</v>
      </c>
      <c r="C61" s="1141" t="s">
        <v>386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C61" s="109" t="s">
        <v>386</v>
      </c>
      <c r="AG61" s="200"/>
    </row>
    <row r="62" spans="1:34" s="108" customFormat="1" ht="12">
      <c r="A62" s="205"/>
      <c r="B62" s="206">
        <v>1</v>
      </c>
      <c r="C62" s="1141" t="s">
        <v>446</v>
      </c>
      <c r="D62" s="1141"/>
      <c r="E62" s="1141"/>
      <c r="F62" s="207"/>
      <c r="G62" s="207"/>
      <c r="H62" s="207"/>
      <c r="I62" s="207"/>
      <c r="J62" s="220">
        <v>1125.18</v>
      </c>
      <c r="K62" s="209">
        <v>1.25</v>
      </c>
      <c r="L62" s="220">
        <v>1054.8599999999999</v>
      </c>
      <c r="M62" s="207"/>
      <c r="N62" s="210"/>
      <c r="Z62" s="193"/>
      <c r="AA62" s="200"/>
      <c r="AD62" s="109" t="s">
        <v>446</v>
      </c>
      <c r="AG62" s="200"/>
    </row>
    <row r="63" spans="1:34" s="108" customFormat="1" ht="12">
      <c r="A63" s="205"/>
      <c r="B63" s="206">
        <v>4</v>
      </c>
      <c r="C63" s="1141" t="s">
        <v>447</v>
      </c>
      <c r="D63" s="1141"/>
      <c r="E63" s="1141"/>
      <c r="F63" s="207"/>
      <c r="G63" s="207"/>
      <c r="H63" s="207"/>
      <c r="I63" s="207"/>
      <c r="J63" s="220">
        <v>63068.02</v>
      </c>
      <c r="K63" s="207"/>
      <c r="L63" s="220">
        <v>47301.02</v>
      </c>
      <c r="M63" s="207"/>
      <c r="N63" s="210"/>
      <c r="Z63" s="193"/>
      <c r="AA63" s="200"/>
      <c r="AD63" s="109" t="s">
        <v>447</v>
      </c>
      <c r="AG63" s="200"/>
    </row>
    <row r="64" spans="1:34" s="108" customFormat="1" ht="12">
      <c r="A64" s="205"/>
      <c r="B64" s="204"/>
      <c r="C64" s="1141" t="s">
        <v>448</v>
      </c>
      <c r="D64" s="1141"/>
      <c r="E64" s="1141"/>
      <c r="F64" s="207" t="s">
        <v>390</v>
      </c>
      <c r="G64" s="215">
        <v>133</v>
      </c>
      <c r="H64" s="209">
        <v>1.25</v>
      </c>
      <c r="I64" s="250">
        <v>124.6875</v>
      </c>
      <c r="J64" s="204"/>
      <c r="K64" s="207"/>
      <c r="L64" s="204"/>
      <c r="M64" s="207"/>
      <c r="N64" s="210"/>
      <c r="Z64" s="193"/>
      <c r="AA64" s="200"/>
      <c r="AE64" s="109" t="s">
        <v>448</v>
      </c>
      <c r="AG64" s="200"/>
    </row>
    <row r="65" spans="1:33" s="108" customFormat="1" ht="12" customHeight="1">
      <c r="A65" s="205"/>
      <c r="B65" s="204"/>
      <c r="C65" s="1150" t="s">
        <v>391</v>
      </c>
      <c r="D65" s="1150"/>
      <c r="E65" s="1150"/>
      <c r="F65" s="212"/>
      <c r="G65" s="212"/>
      <c r="H65" s="212"/>
      <c r="I65" s="212"/>
      <c r="J65" s="221">
        <v>64193.2</v>
      </c>
      <c r="K65" s="212"/>
      <c r="L65" s="221">
        <v>48355.88</v>
      </c>
      <c r="M65" s="212"/>
      <c r="N65" s="214"/>
      <c r="Z65" s="193"/>
      <c r="AA65" s="200"/>
      <c r="AF65" s="109" t="s">
        <v>391</v>
      </c>
      <c r="AG65" s="200"/>
    </row>
    <row r="66" spans="1:33" s="108" customFormat="1" ht="12">
      <c r="A66" s="205"/>
      <c r="B66" s="204"/>
      <c r="C66" s="1141" t="s">
        <v>392</v>
      </c>
      <c r="D66" s="1141"/>
      <c r="E66" s="1141"/>
      <c r="F66" s="207"/>
      <c r="G66" s="207"/>
      <c r="H66" s="207"/>
      <c r="I66" s="207"/>
      <c r="J66" s="204"/>
      <c r="K66" s="207"/>
      <c r="L66" s="220">
        <v>1054.8599999999999</v>
      </c>
      <c r="M66" s="207"/>
      <c r="N66" s="210"/>
      <c r="Z66" s="193"/>
      <c r="AA66" s="200"/>
      <c r="AE66" s="109" t="s">
        <v>392</v>
      </c>
      <c r="AG66" s="200"/>
    </row>
    <row r="67" spans="1:33" s="108" customFormat="1" ht="22.5" customHeight="1">
      <c r="A67" s="205"/>
      <c r="B67" s="204" t="s">
        <v>1111</v>
      </c>
      <c r="C67" s="1141" t="s">
        <v>1112</v>
      </c>
      <c r="D67" s="1141"/>
      <c r="E67" s="1141"/>
      <c r="F67" s="207" t="s">
        <v>395</v>
      </c>
      <c r="G67" s="215">
        <v>98</v>
      </c>
      <c r="H67" s="207"/>
      <c r="I67" s="215">
        <v>98</v>
      </c>
      <c r="J67" s="204"/>
      <c r="K67" s="207"/>
      <c r="L67" s="220">
        <v>1033.76</v>
      </c>
      <c r="M67" s="207"/>
      <c r="N67" s="210"/>
      <c r="Z67" s="193"/>
      <c r="AA67" s="200"/>
      <c r="AE67" s="109" t="s">
        <v>1112</v>
      </c>
      <c r="AG67" s="200"/>
    </row>
    <row r="68" spans="1:33" s="108" customFormat="1" ht="22.5" customHeight="1">
      <c r="A68" s="205"/>
      <c r="B68" s="204" t="s">
        <v>1113</v>
      </c>
      <c r="C68" s="1141" t="s">
        <v>1114</v>
      </c>
      <c r="D68" s="1141"/>
      <c r="E68" s="1141"/>
      <c r="F68" s="207" t="s">
        <v>395</v>
      </c>
      <c r="G68" s="215">
        <v>58</v>
      </c>
      <c r="H68" s="207"/>
      <c r="I68" s="215">
        <v>58</v>
      </c>
      <c r="J68" s="204"/>
      <c r="K68" s="207"/>
      <c r="L68" s="208">
        <v>611.82000000000005</v>
      </c>
      <c r="M68" s="207"/>
      <c r="N68" s="210"/>
      <c r="Z68" s="193"/>
      <c r="AA68" s="200"/>
      <c r="AE68" s="109" t="s">
        <v>1114</v>
      </c>
      <c r="AG68" s="200"/>
    </row>
    <row r="69" spans="1:33" s="108" customFormat="1" ht="12" customHeight="1">
      <c r="A69" s="216"/>
      <c r="B69" s="217"/>
      <c r="C69" s="1145" t="s">
        <v>398</v>
      </c>
      <c r="D69" s="1145"/>
      <c r="E69" s="1145"/>
      <c r="F69" s="196"/>
      <c r="G69" s="196"/>
      <c r="H69" s="196"/>
      <c r="I69" s="196"/>
      <c r="J69" s="198"/>
      <c r="K69" s="196"/>
      <c r="L69" s="222">
        <v>50001.46</v>
      </c>
      <c r="M69" s="212"/>
      <c r="N69" s="199"/>
      <c r="Z69" s="193"/>
      <c r="AA69" s="200"/>
      <c r="AG69" s="200" t="s">
        <v>398</v>
      </c>
    </row>
    <row r="70" spans="1:33" s="108" customFormat="1" ht="45" customHeight="1">
      <c r="A70" s="194" t="s">
        <v>134</v>
      </c>
      <c r="B70" s="195" t="s">
        <v>3500</v>
      </c>
      <c r="C70" s="1145" t="s">
        <v>3501</v>
      </c>
      <c r="D70" s="1145"/>
      <c r="E70" s="1145"/>
      <c r="F70" s="196" t="s">
        <v>3502</v>
      </c>
      <c r="G70" s="196"/>
      <c r="H70" s="196"/>
      <c r="I70" s="256">
        <v>10.5</v>
      </c>
      <c r="J70" s="198"/>
      <c r="K70" s="196"/>
      <c r="L70" s="198"/>
      <c r="M70" s="196"/>
      <c r="N70" s="199"/>
      <c r="Z70" s="193"/>
      <c r="AA70" s="200" t="s">
        <v>3501</v>
      </c>
      <c r="AG70" s="200"/>
    </row>
    <row r="71" spans="1:33" s="108" customFormat="1" ht="12" customHeight="1">
      <c r="A71" s="201"/>
      <c r="B71" s="202"/>
      <c r="C71" s="1141" t="s">
        <v>3503</v>
      </c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6"/>
      <c r="Z71" s="193"/>
      <c r="AA71" s="200"/>
      <c r="AB71" s="109" t="s">
        <v>3503</v>
      </c>
      <c r="AG71" s="200"/>
    </row>
    <row r="72" spans="1:33" s="108" customFormat="1" ht="12" customHeight="1">
      <c r="A72" s="203"/>
      <c r="B72" s="204" t="s">
        <v>3504</v>
      </c>
      <c r="C72" s="1141" t="s">
        <v>3505</v>
      </c>
      <c r="D72" s="1141"/>
      <c r="E72" s="1141"/>
      <c r="F72" s="1141"/>
      <c r="G72" s="1141"/>
      <c r="H72" s="1141"/>
      <c r="I72" s="1141"/>
      <c r="J72" s="1141"/>
      <c r="K72" s="1141"/>
      <c r="L72" s="1141"/>
      <c r="M72" s="1141"/>
      <c r="N72" s="1146"/>
      <c r="Z72" s="193"/>
      <c r="AA72" s="200"/>
      <c r="AC72" s="109" t="s">
        <v>3505</v>
      </c>
      <c r="AG72" s="200"/>
    </row>
    <row r="73" spans="1:33" s="108" customFormat="1" ht="12">
      <c r="A73" s="205"/>
      <c r="B73" s="206">
        <v>1</v>
      </c>
      <c r="C73" s="1141" t="s">
        <v>446</v>
      </c>
      <c r="D73" s="1141"/>
      <c r="E73" s="1141"/>
      <c r="F73" s="207"/>
      <c r="G73" s="207"/>
      <c r="H73" s="207"/>
      <c r="I73" s="207"/>
      <c r="J73" s="208">
        <v>155.25</v>
      </c>
      <c r="K73" s="248">
        <v>1.3</v>
      </c>
      <c r="L73" s="220">
        <v>2119.16</v>
      </c>
      <c r="M73" s="207"/>
      <c r="N73" s="210"/>
      <c r="Z73" s="193"/>
      <c r="AA73" s="200"/>
      <c r="AD73" s="109" t="s">
        <v>446</v>
      </c>
      <c r="AG73" s="200"/>
    </row>
    <row r="74" spans="1:33" s="108" customFormat="1" ht="12">
      <c r="A74" s="205"/>
      <c r="B74" s="206">
        <v>2</v>
      </c>
      <c r="C74" s="1141" t="s">
        <v>387</v>
      </c>
      <c r="D74" s="1141"/>
      <c r="E74" s="1141"/>
      <c r="F74" s="207"/>
      <c r="G74" s="207"/>
      <c r="H74" s="207"/>
      <c r="I74" s="207"/>
      <c r="J74" s="208">
        <v>327.04000000000002</v>
      </c>
      <c r="K74" s="207"/>
      <c r="L74" s="220">
        <v>3433.92</v>
      </c>
      <c r="M74" s="207"/>
      <c r="N74" s="210"/>
      <c r="Z74" s="193"/>
      <c r="AA74" s="200"/>
      <c r="AD74" s="109" t="s">
        <v>387</v>
      </c>
      <c r="AG74" s="200"/>
    </row>
    <row r="75" spans="1:33" s="108" customFormat="1" ht="12">
      <c r="A75" s="205"/>
      <c r="B75" s="206">
        <v>3</v>
      </c>
      <c r="C75" s="1141" t="s">
        <v>388</v>
      </c>
      <c r="D75" s="1141"/>
      <c r="E75" s="1141"/>
      <c r="F75" s="207"/>
      <c r="G75" s="207"/>
      <c r="H75" s="207"/>
      <c r="I75" s="207"/>
      <c r="J75" s="208">
        <v>34.22</v>
      </c>
      <c r="K75" s="207"/>
      <c r="L75" s="208">
        <v>359.31</v>
      </c>
      <c r="M75" s="207"/>
      <c r="N75" s="210"/>
      <c r="Z75" s="193"/>
      <c r="AA75" s="200"/>
      <c r="AD75" s="109" t="s">
        <v>388</v>
      </c>
      <c r="AG75" s="200"/>
    </row>
    <row r="76" spans="1:33" s="108" customFormat="1" ht="12">
      <c r="A76" s="205"/>
      <c r="B76" s="206">
        <v>4</v>
      </c>
      <c r="C76" s="1141" t="s">
        <v>447</v>
      </c>
      <c r="D76" s="1141"/>
      <c r="E76" s="1141"/>
      <c r="F76" s="207"/>
      <c r="G76" s="207"/>
      <c r="H76" s="207"/>
      <c r="I76" s="207"/>
      <c r="J76" s="208">
        <v>16.68</v>
      </c>
      <c r="K76" s="207"/>
      <c r="L76" s="208">
        <v>175.14</v>
      </c>
      <c r="M76" s="207"/>
      <c r="N76" s="210"/>
      <c r="Z76" s="193"/>
      <c r="AA76" s="200"/>
      <c r="AD76" s="109" t="s">
        <v>447</v>
      </c>
      <c r="AG76" s="200"/>
    </row>
    <row r="77" spans="1:33" s="108" customFormat="1" ht="12">
      <c r="A77" s="205"/>
      <c r="B77" s="204"/>
      <c r="C77" s="1141" t="s">
        <v>448</v>
      </c>
      <c r="D77" s="1141"/>
      <c r="E77" s="1141"/>
      <c r="F77" s="207" t="s">
        <v>390</v>
      </c>
      <c r="G77" s="215">
        <v>15</v>
      </c>
      <c r="H77" s="248">
        <v>1.3</v>
      </c>
      <c r="I77" s="209">
        <v>204.75</v>
      </c>
      <c r="J77" s="204"/>
      <c r="K77" s="207"/>
      <c r="L77" s="204"/>
      <c r="M77" s="207"/>
      <c r="N77" s="210"/>
      <c r="Z77" s="193"/>
      <c r="AA77" s="200"/>
      <c r="AE77" s="109" t="s">
        <v>448</v>
      </c>
      <c r="AG77" s="200"/>
    </row>
    <row r="78" spans="1:33" s="108" customFormat="1" ht="12">
      <c r="A78" s="205"/>
      <c r="B78" s="204"/>
      <c r="C78" s="1141" t="s">
        <v>389</v>
      </c>
      <c r="D78" s="1141"/>
      <c r="E78" s="1141"/>
      <c r="F78" s="207" t="s">
        <v>390</v>
      </c>
      <c r="G78" s="209">
        <v>2.95</v>
      </c>
      <c r="H78" s="207"/>
      <c r="I78" s="254">
        <v>30.975000000000001</v>
      </c>
      <c r="J78" s="204"/>
      <c r="K78" s="207"/>
      <c r="L78" s="204"/>
      <c r="M78" s="207"/>
      <c r="N78" s="210"/>
      <c r="Z78" s="193"/>
      <c r="AA78" s="200"/>
      <c r="AE78" s="109" t="s">
        <v>389</v>
      </c>
      <c r="AG78" s="200"/>
    </row>
    <row r="79" spans="1:33" s="108" customFormat="1" ht="12" customHeight="1">
      <c r="A79" s="205"/>
      <c r="B79" s="204"/>
      <c r="C79" s="1150" t="s">
        <v>391</v>
      </c>
      <c r="D79" s="1150"/>
      <c r="E79" s="1150"/>
      <c r="F79" s="212"/>
      <c r="G79" s="212"/>
      <c r="H79" s="212"/>
      <c r="I79" s="212"/>
      <c r="J79" s="213">
        <v>498.97</v>
      </c>
      <c r="K79" s="212"/>
      <c r="L79" s="221">
        <v>5728.22</v>
      </c>
      <c r="M79" s="212"/>
      <c r="N79" s="214"/>
      <c r="Z79" s="193"/>
      <c r="AA79" s="200"/>
      <c r="AF79" s="109" t="s">
        <v>391</v>
      </c>
      <c r="AG79" s="200"/>
    </row>
    <row r="80" spans="1:33" s="108" customFormat="1" ht="12">
      <c r="A80" s="205"/>
      <c r="B80" s="204"/>
      <c r="C80" s="1141" t="s">
        <v>392</v>
      </c>
      <c r="D80" s="1141"/>
      <c r="E80" s="1141"/>
      <c r="F80" s="207"/>
      <c r="G80" s="207"/>
      <c r="H80" s="207"/>
      <c r="I80" s="207"/>
      <c r="J80" s="204"/>
      <c r="K80" s="207"/>
      <c r="L80" s="220">
        <v>2478.4699999999998</v>
      </c>
      <c r="M80" s="207"/>
      <c r="N80" s="210"/>
      <c r="Z80" s="193"/>
      <c r="AA80" s="200"/>
      <c r="AE80" s="109" t="s">
        <v>392</v>
      </c>
      <c r="AG80" s="200"/>
    </row>
    <row r="81" spans="1:34" s="108" customFormat="1" ht="22.5" customHeight="1">
      <c r="A81" s="205"/>
      <c r="B81" s="204" t="s">
        <v>1014</v>
      </c>
      <c r="C81" s="1141" t="s">
        <v>1015</v>
      </c>
      <c r="D81" s="1141"/>
      <c r="E81" s="1141"/>
      <c r="F81" s="207" t="s">
        <v>395</v>
      </c>
      <c r="G81" s="215">
        <v>90</v>
      </c>
      <c r="H81" s="207"/>
      <c r="I81" s="215">
        <v>90</v>
      </c>
      <c r="J81" s="204"/>
      <c r="K81" s="207"/>
      <c r="L81" s="220">
        <v>2230.62</v>
      </c>
      <c r="M81" s="207"/>
      <c r="N81" s="210"/>
      <c r="Z81" s="193"/>
      <c r="AA81" s="200"/>
      <c r="AE81" s="109" t="s">
        <v>1015</v>
      </c>
      <c r="AG81" s="200"/>
    </row>
    <row r="82" spans="1:34" s="108" customFormat="1" ht="22.5" customHeight="1">
      <c r="A82" s="205"/>
      <c r="B82" s="204" t="s">
        <v>1016</v>
      </c>
      <c r="C82" s="1141" t="s">
        <v>1017</v>
      </c>
      <c r="D82" s="1141"/>
      <c r="E82" s="1141"/>
      <c r="F82" s="207" t="s">
        <v>395</v>
      </c>
      <c r="G82" s="215">
        <v>46</v>
      </c>
      <c r="H82" s="207"/>
      <c r="I82" s="215">
        <v>46</v>
      </c>
      <c r="J82" s="204"/>
      <c r="K82" s="207"/>
      <c r="L82" s="220">
        <v>1140.0999999999999</v>
      </c>
      <c r="M82" s="207"/>
      <c r="N82" s="210"/>
      <c r="Z82" s="193"/>
      <c r="AA82" s="200"/>
      <c r="AE82" s="109" t="s">
        <v>1017</v>
      </c>
      <c r="AG82" s="200"/>
    </row>
    <row r="83" spans="1:34" s="108" customFormat="1" ht="12" customHeight="1">
      <c r="A83" s="216"/>
      <c r="B83" s="217"/>
      <c r="C83" s="1145" t="s">
        <v>398</v>
      </c>
      <c r="D83" s="1145"/>
      <c r="E83" s="1145"/>
      <c r="F83" s="196"/>
      <c r="G83" s="196"/>
      <c r="H83" s="196"/>
      <c r="I83" s="196"/>
      <c r="J83" s="198"/>
      <c r="K83" s="196"/>
      <c r="L83" s="222">
        <v>9098.94</v>
      </c>
      <c r="M83" s="212"/>
      <c r="N83" s="199"/>
      <c r="Z83" s="193"/>
      <c r="AA83" s="200"/>
      <c r="AG83" s="200" t="s">
        <v>398</v>
      </c>
    </row>
    <row r="84" spans="1:34" s="108" customFormat="1" ht="56.25" customHeight="1">
      <c r="A84" s="194" t="s">
        <v>137</v>
      </c>
      <c r="B84" s="195" t="s">
        <v>3506</v>
      </c>
      <c r="C84" s="1145" t="s">
        <v>3507</v>
      </c>
      <c r="D84" s="1145"/>
      <c r="E84" s="1145"/>
      <c r="F84" s="196" t="s">
        <v>891</v>
      </c>
      <c r="G84" s="196"/>
      <c r="H84" s="196"/>
      <c r="I84" s="251">
        <v>1071</v>
      </c>
      <c r="J84" s="218">
        <v>138</v>
      </c>
      <c r="K84" s="247">
        <v>1.02</v>
      </c>
      <c r="L84" s="222">
        <v>16071.86</v>
      </c>
      <c r="M84" s="247">
        <v>9.3800000000000008</v>
      </c>
      <c r="N84" s="260">
        <v>150754</v>
      </c>
      <c r="Z84" s="193"/>
      <c r="AA84" s="200" t="s">
        <v>3507</v>
      </c>
      <c r="AG84" s="200"/>
    </row>
    <row r="85" spans="1:34" s="108" customFormat="1" ht="12" customHeight="1">
      <c r="A85" s="216"/>
      <c r="B85" s="217"/>
      <c r="C85" s="1141" t="s">
        <v>409</v>
      </c>
      <c r="D85" s="1141"/>
      <c r="E85" s="1141"/>
      <c r="F85" s="1141"/>
      <c r="G85" s="1141"/>
      <c r="H85" s="1141"/>
      <c r="I85" s="1141"/>
      <c r="J85" s="1141"/>
      <c r="K85" s="1141"/>
      <c r="L85" s="1141"/>
      <c r="M85" s="1141"/>
      <c r="N85" s="1146"/>
      <c r="Z85" s="193"/>
      <c r="AA85" s="200"/>
      <c r="AG85" s="200"/>
      <c r="AH85" s="109" t="s">
        <v>409</v>
      </c>
    </row>
    <row r="86" spans="1:34" s="108" customFormat="1" ht="12" customHeight="1">
      <c r="A86" s="201"/>
      <c r="B86" s="202"/>
      <c r="C86" s="1141" t="s">
        <v>3508</v>
      </c>
      <c r="D86" s="1141"/>
      <c r="E86" s="1141"/>
      <c r="F86" s="1141"/>
      <c r="G86" s="1141"/>
      <c r="H86" s="1141"/>
      <c r="I86" s="1141"/>
      <c r="J86" s="1141"/>
      <c r="K86" s="1141"/>
      <c r="L86" s="1141"/>
      <c r="M86" s="1141"/>
      <c r="N86" s="1146"/>
      <c r="Z86" s="193"/>
      <c r="AA86" s="200"/>
      <c r="AB86" s="109" t="s">
        <v>3508</v>
      </c>
      <c r="AG86" s="200"/>
    </row>
    <row r="87" spans="1:34" s="108" customFormat="1" ht="22.5" customHeight="1">
      <c r="A87" s="203"/>
      <c r="B87" s="204" t="s">
        <v>1142</v>
      </c>
      <c r="C87" s="1141" t="s">
        <v>1143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C87" s="109" t="s">
        <v>1143</v>
      </c>
      <c r="AG87" s="200"/>
    </row>
    <row r="88" spans="1:34" s="108" customFormat="1" ht="12" customHeight="1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22">
        <v>16071.86</v>
      </c>
      <c r="M88" s="212"/>
      <c r="N88" s="260">
        <v>150754</v>
      </c>
      <c r="Z88" s="193"/>
      <c r="AA88" s="200"/>
      <c r="AG88" s="200" t="s">
        <v>398</v>
      </c>
    </row>
    <row r="89" spans="1:34" s="108" customFormat="1" ht="33.75" customHeight="1">
      <c r="A89" s="194" t="s">
        <v>140</v>
      </c>
      <c r="B89" s="195" t="s">
        <v>3509</v>
      </c>
      <c r="C89" s="1145" t="s">
        <v>3510</v>
      </c>
      <c r="D89" s="1145"/>
      <c r="E89" s="1145"/>
      <c r="F89" s="196" t="s">
        <v>891</v>
      </c>
      <c r="G89" s="196"/>
      <c r="H89" s="196"/>
      <c r="I89" s="251">
        <v>3</v>
      </c>
      <c r="J89" s="218">
        <v>10.1</v>
      </c>
      <c r="K89" s="196"/>
      <c r="L89" s="218">
        <v>30.3</v>
      </c>
      <c r="M89" s="196"/>
      <c r="N89" s="199"/>
      <c r="Z89" s="193"/>
      <c r="AA89" s="200" t="s">
        <v>3510</v>
      </c>
      <c r="AG89" s="200"/>
    </row>
    <row r="90" spans="1:34" s="108" customFormat="1" ht="12" customHeight="1">
      <c r="A90" s="216"/>
      <c r="B90" s="217"/>
      <c r="C90" s="1141" t="s">
        <v>409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G90" s="200"/>
      <c r="AH90" s="109" t="s">
        <v>409</v>
      </c>
    </row>
    <row r="91" spans="1:34" s="108" customFormat="1" ht="12" customHeight="1">
      <c r="A91" s="216"/>
      <c r="B91" s="217"/>
      <c r="C91" s="1145" t="s">
        <v>398</v>
      </c>
      <c r="D91" s="1145"/>
      <c r="E91" s="1145"/>
      <c r="F91" s="196"/>
      <c r="G91" s="196"/>
      <c r="H91" s="196"/>
      <c r="I91" s="196"/>
      <c r="J91" s="198"/>
      <c r="K91" s="196"/>
      <c r="L91" s="218">
        <v>30.3</v>
      </c>
      <c r="M91" s="212"/>
      <c r="N91" s="199"/>
      <c r="Z91" s="193"/>
      <c r="AA91" s="200"/>
      <c r="AG91" s="200" t="s">
        <v>398</v>
      </c>
    </row>
    <row r="92" spans="1:34" s="108" customFormat="1" ht="45" customHeight="1">
      <c r="A92" s="194" t="s">
        <v>143</v>
      </c>
      <c r="B92" s="195" t="s">
        <v>1998</v>
      </c>
      <c r="C92" s="1145" t="s">
        <v>1999</v>
      </c>
      <c r="D92" s="1145"/>
      <c r="E92" s="1145"/>
      <c r="F92" s="196" t="s">
        <v>481</v>
      </c>
      <c r="G92" s="196"/>
      <c r="H92" s="196"/>
      <c r="I92" s="256">
        <v>1.2</v>
      </c>
      <c r="J92" s="198"/>
      <c r="K92" s="196"/>
      <c r="L92" s="198"/>
      <c r="M92" s="196"/>
      <c r="N92" s="199"/>
      <c r="Z92" s="193"/>
      <c r="AA92" s="200" t="s">
        <v>1999</v>
      </c>
      <c r="AG92" s="200"/>
    </row>
    <row r="93" spans="1:34" s="108" customFormat="1" ht="12" customHeight="1">
      <c r="A93" s="201"/>
      <c r="B93" s="202"/>
      <c r="C93" s="1141" t="s">
        <v>3511</v>
      </c>
      <c r="D93" s="1141"/>
      <c r="E93" s="1141"/>
      <c r="F93" s="1141"/>
      <c r="G93" s="1141"/>
      <c r="H93" s="1141"/>
      <c r="I93" s="1141"/>
      <c r="J93" s="1141"/>
      <c r="K93" s="1141"/>
      <c r="L93" s="1141"/>
      <c r="M93" s="1141"/>
      <c r="N93" s="1146"/>
      <c r="Z93" s="193"/>
      <c r="AA93" s="200"/>
      <c r="AB93" s="109" t="s">
        <v>3511</v>
      </c>
      <c r="AG93" s="200"/>
    </row>
    <row r="94" spans="1:34" s="108" customFormat="1" ht="33.75" customHeight="1">
      <c r="A94" s="203"/>
      <c r="B94" s="204" t="s">
        <v>385</v>
      </c>
      <c r="C94" s="1141" t="s">
        <v>386</v>
      </c>
      <c r="D94" s="1141"/>
      <c r="E94" s="1141"/>
      <c r="F94" s="1141"/>
      <c r="G94" s="1141"/>
      <c r="H94" s="1141"/>
      <c r="I94" s="1141"/>
      <c r="J94" s="1141"/>
      <c r="K94" s="1141"/>
      <c r="L94" s="1141"/>
      <c r="M94" s="1141"/>
      <c r="N94" s="1146"/>
      <c r="Z94" s="193"/>
      <c r="AA94" s="200"/>
      <c r="AC94" s="109" t="s">
        <v>386</v>
      </c>
      <c r="AG94" s="200"/>
    </row>
    <row r="95" spans="1:34" s="108" customFormat="1" ht="12">
      <c r="A95" s="205"/>
      <c r="B95" s="206">
        <v>1</v>
      </c>
      <c r="C95" s="1141" t="s">
        <v>446</v>
      </c>
      <c r="D95" s="1141"/>
      <c r="E95" s="1141"/>
      <c r="F95" s="207"/>
      <c r="G95" s="207"/>
      <c r="H95" s="207"/>
      <c r="I95" s="207"/>
      <c r="J95" s="208">
        <v>139.54</v>
      </c>
      <c r="K95" s="209">
        <v>1.25</v>
      </c>
      <c r="L95" s="208">
        <v>209.31</v>
      </c>
      <c r="M95" s="207"/>
      <c r="N95" s="210"/>
      <c r="Z95" s="193"/>
      <c r="AA95" s="200"/>
      <c r="AD95" s="109" t="s">
        <v>446</v>
      </c>
      <c r="AG95" s="200"/>
    </row>
    <row r="96" spans="1:34" s="108" customFormat="1" ht="12">
      <c r="A96" s="205"/>
      <c r="B96" s="206">
        <v>4</v>
      </c>
      <c r="C96" s="1141" t="s">
        <v>447</v>
      </c>
      <c r="D96" s="1141"/>
      <c r="E96" s="1141"/>
      <c r="F96" s="207"/>
      <c r="G96" s="207"/>
      <c r="H96" s="207"/>
      <c r="I96" s="207"/>
      <c r="J96" s="208">
        <v>16.79</v>
      </c>
      <c r="K96" s="207"/>
      <c r="L96" s="208">
        <v>20.149999999999999</v>
      </c>
      <c r="M96" s="207"/>
      <c r="N96" s="210"/>
      <c r="Z96" s="193"/>
      <c r="AA96" s="200"/>
      <c r="AD96" s="109" t="s">
        <v>447</v>
      </c>
      <c r="AG96" s="200"/>
    </row>
    <row r="97" spans="1:34" s="108" customFormat="1" ht="12">
      <c r="A97" s="205"/>
      <c r="B97" s="204"/>
      <c r="C97" s="1141" t="s">
        <v>448</v>
      </c>
      <c r="D97" s="1141"/>
      <c r="E97" s="1141"/>
      <c r="F97" s="207" t="s">
        <v>390</v>
      </c>
      <c r="G97" s="248">
        <v>15.2</v>
      </c>
      <c r="H97" s="209">
        <v>1.25</v>
      </c>
      <c r="I97" s="248">
        <v>22.8</v>
      </c>
      <c r="J97" s="204"/>
      <c r="K97" s="207"/>
      <c r="L97" s="204"/>
      <c r="M97" s="207"/>
      <c r="N97" s="210"/>
      <c r="Z97" s="193"/>
      <c r="AA97" s="200"/>
      <c r="AE97" s="109" t="s">
        <v>448</v>
      </c>
      <c r="AG97" s="200"/>
    </row>
    <row r="98" spans="1:34" s="108" customFormat="1" ht="12" customHeight="1">
      <c r="A98" s="205"/>
      <c r="B98" s="204"/>
      <c r="C98" s="1150" t="s">
        <v>391</v>
      </c>
      <c r="D98" s="1150"/>
      <c r="E98" s="1150"/>
      <c r="F98" s="212"/>
      <c r="G98" s="212"/>
      <c r="H98" s="212"/>
      <c r="I98" s="212"/>
      <c r="J98" s="213">
        <v>156.33000000000001</v>
      </c>
      <c r="K98" s="212"/>
      <c r="L98" s="213">
        <v>229.46</v>
      </c>
      <c r="M98" s="212"/>
      <c r="N98" s="214"/>
      <c r="Z98" s="193"/>
      <c r="AA98" s="200"/>
      <c r="AF98" s="109" t="s">
        <v>391</v>
      </c>
      <c r="AG98" s="200"/>
    </row>
    <row r="99" spans="1:34" s="108" customFormat="1" ht="12">
      <c r="A99" s="205"/>
      <c r="B99" s="204"/>
      <c r="C99" s="1141" t="s">
        <v>392</v>
      </c>
      <c r="D99" s="1141"/>
      <c r="E99" s="1141"/>
      <c r="F99" s="207"/>
      <c r="G99" s="207"/>
      <c r="H99" s="207"/>
      <c r="I99" s="207"/>
      <c r="J99" s="204"/>
      <c r="K99" s="207"/>
      <c r="L99" s="208">
        <v>209.31</v>
      </c>
      <c r="M99" s="207"/>
      <c r="N99" s="210"/>
      <c r="Z99" s="193"/>
      <c r="AA99" s="200"/>
      <c r="AE99" s="109" t="s">
        <v>392</v>
      </c>
      <c r="AG99" s="200"/>
    </row>
    <row r="100" spans="1:34" s="108" customFormat="1" ht="22.5" customHeight="1">
      <c r="A100" s="205"/>
      <c r="B100" s="204" t="s">
        <v>885</v>
      </c>
      <c r="C100" s="1141" t="s">
        <v>886</v>
      </c>
      <c r="D100" s="1141"/>
      <c r="E100" s="1141"/>
      <c r="F100" s="207" t="s">
        <v>395</v>
      </c>
      <c r="G100" s="215">
        <v>97</v>
      </c>
      <c r="H100" s="207"/>
      <c r="I100" s="215">
        <v>97</v>
      </c>
      <c r="J100" s="204"/>
      <c r="K100" s="207"/>
      <c r="L100" s="208">
        <v>203.03</v>
      </c>
      <c r="M100" s="207"/>
      <c r="N100" s="210"/>
      <c r="Z100" s="193"/>
      <c r="AA100" s="200"/>
      <c r="AE100" s="109" t="s">
        <v>886</v>
      </c>
      <c r="AG100" s="200"/>
    </row>
    <row r="101" spans="1:34" s="108" customFormat="1" ht="22.5" customHeight="1">
      <c r="A101" s="205"/>
      <c r="B101" s="204" t="s">
        <v>887</v>
      </c>
      <c r="C101" s="1141" t="s">
        <v>888</v>
      </c>
      <c r="D101" s="1141"/>
      <c r="E101" s="1141"/>
      <c r="F101" s="207" t="s">
        <v>395</v>
      </c>
      <c r="G101" s="215">
        <v>51</v>
      </c>
      <c r="H101" s="207"/>
      <c r="I101" s="215">
        <v>51</v>
      </c>
      <c r="J101" s="204"/>
      <c r="K101" s="207"/>
      <c r="L101" s="208">
        <v>106.75</v>
      </c>
      <c r="M101" s="207"/>
      <c r="N101" s="210"/>
      <c r="Z101" s="193"/>
      <c r="AA101" s="200"/>
      <c r="AE101" s="109" t="s">
        <v>888</v>
      </c>
      <c r="AG101" s="200"/>
    </row>
    <row r="102" spans="1:34" s="108" customFormat="1" ht="12" customHeight="1">
      <c r="A102" s="216"/>
      <c r="B102" s="217"/>
      <c r="C102" s="1145" t="s">
        <v>398</v>
      </c>
      <c r="D102" s="1145"/>
      <c r="E102" s="1145"/>
      <c r="F102" s="196"/>
      <c r="G102" s="196"/>
      <c r="H102" s="196"/>
      <c r="I102" s="196"/>
      <c r="J102" s="198"/>
      <c r="K102" s="196"/>
      <c r="L102" s="218">
        <v>539.24</v>
      </c>
      <c r="M102" s="212"/>
      <c r="N102" s="199"/>
      <c r="Z102" s="193"/>
      <c r="AA102" s="200"/>
      <c r="AG102" s="200" t="s">
        <v>398</v>
      </c>
    </row>
    <row r="103" spans="1:34" s="108" customFormat="1" ht="45" customHeight="1">
      <c r="A103" s="194" t="s">
        <v>146</v>
      </c>
      <c r="B103" s="195" t="s">
        <v>2620</v>
      </c>
      <c r="C103" s="1145" t="s">
        <v>2621</v>
      </c>
      <c r="D103" s="1145"/>
      <c r="E103" s="1145"/>
      <c r="F103" s="196" t="s">
        <v>891</v>
      </c>
      <c r="G103" s="196"/>
      <c r="H103" s="196"/>
      <c r="I103" s="251">
        <v>120</v>
      </c>
      <c r="J103" s="218">
        <v>5.0599999999999996</v>
      </c>
      <c r="K103" s="196"/>
      <c r="L103" s="218">
        <v>607.20000000000005</v>
      </c>
      <c r="M103" s="196"/>
      <c r="N103" s="199"/>
      <c r="Z103" s="193"/>
      <c r="AA103" s="200" t="s">
        <v>2621</v>
      </c>
      <c r="AG103" s="200"/>
    </row>
    <row r="104" spans="1:34" s="108" customFormat="1" ht="12" customHeight="1">
      <c r="A104" s="216"/>
      <c r="B104" s="217"/>
      <c r="C104" s="1141" t="s">
        <v>409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G104" s="200"/>
      <c r="AH104" s="109" t="s">
        <v>409</v>
      </c>
    </row>
    <row r="105" spans="1:34" s="108" customFormat="1" ht="12" customHeight="1">
      <c r="A105" s="201"/>
      <c r="B105" s="202"/>
      <c r="C105" s="1141" t="s">
        <v>3512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B105" s="109" t="s">
        <v>3512</v>
      </c>
      <c r="AG105" s="200"/>
    </row>
    <row r="106" spans="1:34" s="108" customFormat="1" ht="12" customHeight="1">
      <c r="A106" s="216"/>
      <c r="B106" s="217"/>
      <c r="C106" s="1145" t="s">
        <v>398</v>
      </c>
      <c r="D106" s="1145"/>
      <c r="E106" s="1145"/>
      <c r="F106" s="196"/>
      <c r="G106" s="196"/>
      <c r="H106" s="196"/>
      <c r="I106" s="196"/>
      <c r="J106" s="198"/>
      <c r="K106" s="196"/>
      <c r="L106" s="218">
        <v>607.20000000000005</v>
      </c>
      <c r="M106" s="212"/>
      <c r="N106" s="199"/>
      <c r="Z106" s="193"/>
      <c r="AA106" s="200"/>
      <c r="AG106" s="200" t="s">
        <v>398</v>
      </c>
    </row>
    <row r="107" spans="1:34" s="108" customFormat="1" ht="22.5" customHeight="1">
      <c r="A107" s="194" t="s">
        <v>159</v>
      </c>
      <c r="B107" s="195" t="s">
        <v>2624</v>
      </c>
      <c r="C107" s="1145" t="s">
        <v>2625</v>
      </c>
      <c r="D107" s="1145"/>
      <c r="E107" s="1145"/>
      <c r="F107" s="196" t="s">
        <v>711</v>
      </c>
      <c r="G107" s="196"/>
      <c r="H107" s="196"/>
      <c r="I107" s="251">
        <v>8</v>
      </c>
      <c r="J107" s="218">
        <v>2.9</v>
      </c>
      <c r="K107" s="196"/>
      <c r="L107" s="218">
        <v>23.2</v>
      </c>
      <c r="M107" s="196"/>
      <c r="N107" s="199"/>
      <c r="Z107" s="193"/>
      <c r="AA107" s="200" t="s">
        <v>2625</v>
      </c>
      <c r="AG107" s="200"/>
    </row>
    <row r="108" spans="1:34" s="108" customFormat="1" ht="12" customHeight="1">
      <c r="A108" s="216"/>
      <c r="B108" s="217"/>
      <c r="C108" s="1141" t="s">
        <v>409</v>
      </c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6"/>
      <c r="Z108" s="193"/>
      <c r="AA108" s="200"/>
      <c r="AG108" s="200"/>
      <c r="AH108" s="109" t="s">
        <v>409</v>
      </c>
    </row>
    <row r="109" spans="1:34" s="108" customFormat="1" ht="12" customHeight="1">
      <c r="A109" s="201"/>
      <c r="B109" s="202"/>
      <c r="C109" s="1141" t="s">
        <v>3513</v>
      </c>
      <c r="D109" s="1141"/>
      <c r="E109" s="1141"/>
      <c r="F109" s="1141"/>
      <c r="G109" s="1141"/>
      <c r="H109" s="1141"/>
      <c r="I109" s="1141"/>
      <c r="J109" s="1141"/>
      <c r="K109" s="1141"/>
      <c r="L109" s="1141"/>
      <c r="M109" s="1141"/>
      <c r="N109" s="1146"/>
      <c r="Z109" s="193"/>
      <c r="AA109" s="200"/>
      <c r="AB109" s="109" t="s">
        <v>3513</v>
      </c>
      <c r="AG109" s="200"/>
    </row>
    <row r="110" spans="1:34" s="108" customFormat="1" ht="12" customHeight="1">
      <c r="A110" s="216"/>
      <c r="B110" s="217"/>
      <c r="C110" s="1145" t="s">
        <v>398</v>
      </c>
      <c r="D110" s="1145"/>
      <c r="E110" s="1145"/>
      <c r="F110" s="196"/>
      <c r="G110" s="196"/>
      <c r="H110" s="196"/>
      <c r="I110" s="196"/>
      <c r="J110" s="198"/>
      <c r="K110" s="196"/>
      <c r="L110" s="218">
        <v>23.2</v>
      </c>
      <c r="M110" s="212"/>
      <c r="N110" s="199"/>
      <c r="Z110" s="193"/>
      <c r="AA110" s="200"/>
      <c r="AG110" s="200" t="s">
        <v>398</v>
      </c>
    </row>
    <row r="111" spans="1:34" s="108" customFormat="1" ht="22.5" customHeight="1">
      <c r="A111" s="194" t="s">
        <v>473</v>
      </c>
      <c r="B111" s="195" t="s">
        <v>2129</v>
      </c>
      <c r="C111" s="1145" t="s">
        <v>2130</v>
      </c>
      <c r="D111" s="1145"/>
      <c r="E111" s="1145"/>
      <c r="F111" s="196" t="s">
        <v>2131</v>
      </c>
      <c r="G111" s="196"/>
      <c r="H111" s="196"/>
      <c r="I111" s="256">
        <v>1.2</v>
      </c>
      <c r="J111" s="198"/>
      <c r="K111" s="196"/>
      <c r="L111" s="198"/>
      <c r="M111" s="196"/>
      <c r="N111" s="199"/>
      <c r="Z111" s="193"/>
      <c r="AA111" s="200" t="s">
        <v>2130</v>
      </c>
      <c r="AG111" s="200"/>
    </row>
    <row r="112" spans="1:34" s="108" customFormat="1" ht="12" customHeight="1">
      <c r="A112" s="201"/>
      <c r="B112" s="202"/>
      <c r="C112" s="1141" t="s">
        <v>3511</v>
      </c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6"/>
      <c r="Z112" s="193"/>
      <c r="AA112" s="200"/>
      <c r="AB112" s="109" t="s">
        <v>3511</v>
      </c>
      <c r="AG112" s="200"/>
    </row>
    <row r="113" spans="1:34" s="108" customFormat="1" ht="33.75" customHeight="1">
      <c r="A113" s="203"/>
      <c r="B113" s="204" t="s">
        <v>385</v>
      </c>
      <c r="C113" s="1141" t="s">
        <v>386</v>
      </c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6"/>
      <c r="Z113" s="193"/>
      <c r="AA113" s="200"/>
      <c r="AC113" s="109" t="s">
        <v>386</v>
      </c>
      <c r="AG113" s="200"/>
    </row>
    <row r="114" spans="1:34" s="108" customFormat="1" ht="12">
      <c r="A114" s="205"/>
      <c r="B114" s="206">
        <v>1</v>
      </c>
      <c r="C114" s="1141" t="s">
        <v>446</v>
      </c>
      <c r="D114" s="1141"/>
      <c r="E114" s="1141"/>
      <c r="F114" s="207"/>
      <c r="G114" s="207"/>
      <c r="H114" s="207"/>
      <c r="I114" s="207"/>
      <c r="J114" s="208">
        <v>9.49</v>
      </c>
      <c r="K114" s="209">
        <v>1.25</v>
      </c>
      <c r="L114" s="208">
        <v>14.24</v>
      </c>
      <c r="M114" s="207"/>
      <c r="N114" s="210"/>
      <c r="Z114" s="193"/>
      <c r="AA114" s="200"/>
      <c r="AD114" s="109" t="s">
        <v>446</v>
      </c>
      <c r="AG114" s="200"/>
    </row>
    <row r="115" spans="1:34" s="108" customFormat="1" ht="12">
      <c r="A115" s="205"/>
      <c r="B115" s="206">
        <v>4</v>
      </c>
      <c r="C115" s="1141" t="s">
        <v>447</v>
      </c>
      <c r="D115" s="1141"/>
      <c r="E115" s="1141"/>
      <c r="F115" s="207"/>
      <c r="G115" s="207"/>
      <c r="H115" s="207"/>
      <c r="I115" s="207"/>
      <c r="J115" s="208">
        <v>1</v>
      </c>
      <c r="K115" s="207"/>
      <c r="L115" s="208">
        <v>1.2</v>
      </c>
      <c r="M115" s="207"/>
      <c r="N115" s="210"/>
      <c r="Z115" s="193"/>
      <c r="AA115" s="200"/>
      <c r="AD115" s="109" t="s">
        <v>447</v>
      </c>
      <c r="AG115" s="200"/>
    </row>
    <row r="116" spans="1:34" s="108" customFormat="1" ht="12">
      <c r="A116" s="205"/>
      <c r="B116" s="204"/>
      <c r="C116" s="1141" t="s">
        <v>448</v>
      </c>
      <c r="D116" s="1141"/>
      <c r="E116" s="1141"/>
      <c r="F116" s="207" t="s">
        <v>390</v>
      </c>
      <c r="G116" s="209">
        <v>1.01</v>
      </c>
      <c r="H116" s="209">
        <v>1.25</v>
      </c>
      <c r="I116" s="254">
        <v>1.5149999999999999</v>
      </c>
      <c r="J116" s="204"/>
      <c r="K116" s="207"/>
      <c r="L116" s="204"/>
      <c r="M116" s="207"/>
      <c r="N116" s="210"/>
      <c r="Z116" s="193"/>
      <c r="AA116" s="200"/>
      <c r="AE116" s="109" t="s">
        <v>448</v>
      </c>
      <c r="AG116" s="200"/>
    </row>
    <row r="117" spans="1:34" s="108" customFormat="1" ht="12" customHeight="1">
      <c r="A117" s="205"/>
      <c r="B117" s="204"/>
      <c r="C117" s="1150" t="s">
        <v>391</v>
      </c>
      <c r="D117" s="1150"/>
      <c r="E117" s="1150"/>
      <c r="F117" s="212"/>
      <c r="G117" s="212"/>
      <c r="H117" s="212"/>
      <c r="I117" s="212"/>
      <c r="J117" s="213">
        <v>10.49</v>
      </c>
      <c r="K117" s="212"/>
      <c r="L117" s="213">
        <v>15.44</v>
      </c>
      <c r="M117" s="212"/>
      <c r="N117" s="214"/>
      <c r="Z117" s="193"/>
      <c r="AA117" s="200"/>
      <c r="AF117" s="109" t="s">
        <v>391</v>
      </c>
      <c r="AG117" s="200"/>
    </row>
    <row r="118" spans="1:34" s="108" customFormat="1" ht="12">
      <c r="A118" s="205"/>
      <c r="B118" s="204"/>
      <c r="C118" s="1141" t="s">
        <v>392</v>
      </c>
      <c r="D118" s="1141"/>
      <c r="E118" s="1141"/>
      <c r="F118" s="207"/>
      <c r="G118" s="207"/>
      <c r="H118" s="207"/>
      <c r="I118" s="207"/>
      <c r="J118" s="204"/>
      <c r="K118" s="207"/>
      <c r="L118" s="208">
        <v>14.24</v>
      </c>
      <c r="M118" s="207"/>
      <c r="N118" s="210"/>
      <c r="Z118" s="193"/>
      <c r="AA118" s="200"/>
      <c r="AE118" s="109" t="s">
        <v>392</v>
      </c>
      <c r="AG118" s="200"/>
    </row>
    <row r="119" spans="1:34" s="108" customFormat="1" ht="22.5" customHeight="1">
      <c r="A119" s="205"/>
      <c r="B119" s="204" t="s">
        <v>885</v>
      </c>
      <c r="C119" s="1141" t="s">
        <v>886</v>
      </c>
      <c r="D119" s="1141"/>
      <c r="E119" s="1141"/>
      <c r="F119" s="207" t="s">
        <v>395</v>
      </c>
      <c r="G119" s="215">
        <v>97</v>
      </c>
      <c r="H119" s="207"/>
      <c r="I119" s="215">
        <v>97</v>
      </c>
      <c r="J119" s="204"/>
      <c r="K119" s="207"/>
      <c r="L119" s="208">
        <v>13.81</v>
      </c>
      <c r="M119" s="207"/>
      <c r="N119" s="210"/>
      <c r="Z119" s="193"/>
      <c r="AA119" s="200"/>
      <c r="AE119" s="109" t="s">
        <v>886</v>
      </c>
      <c r="AG119" s="200"/>
    </row>
    <row r="120" spans="1:34" s="108" customFormat="1" ht="22.5" customHeight="1">
      <c r="A120" s="205"/>
      <c r="B120" s="204" t="s">
        <v>887</v>
      </c>
      <c r="C120" s="1141" t="s">
        <v>888</v>
      </c>
      <c r="D120" s="1141"/>
      <c r="E120" s="1141"/>
      <c r="F120" s="207" t="s">
        <v>395</v>
      </c>
      <c r="G120" s="215">
        <v>51</v>
      </c>
      <c r="H120" s="207"/>
      <c r="I120" s="215">
        <v>51</v>
      </c>
      <c r="J120" s="204"/>
      <c r="K120" s="207"/>
      <c r="L120" s="208">
        <v>7.26</v>
      </c>
      <c r="M120" s="207"/>
      <c r="N120" s="210"/>
      <c r="Z120" s="193"/>
      <c r="AA120" s="200"/>
      <c r="AE120" s="109" t="s">
        <v>888</v>
      </c>
      <c r="AG120" s="200"/>
    </row>
    <row r="121" spans="1:34" s="108" customFormat="1" ht="12" customHeight="1">
      <c r="A121" s="216"/>
      <c r="B121" s="217"/>
      <c r="C121" s="1145" t="s">
        <v>398</v>
      </c>
      <c r="D121" s="1145"/>
      <c r="E121" s="1145"/>
      <c r="F121" s="196"/>
      <c r="G121" s="196"/>
      <c r="H121" s="196"/>
      <c r="I121" s="196"/>
      <c r="J121" s="198"/>
      <c r="K121" s="196"/>
      <c r="L121" s="218">
        <v>36.51</v>
      </c>
      <c r="M121" s="212"/>
      <c r="N121" s="199"/>
      <c r="Z121" s="193"/>
      <c r="AA121" s="200"/>
      <c r="AG121" s="200" t="s">
        <v>398</v>
      </c>
    </row>
    <row r="122" spans="1:34" s="108" customFormat="1" ht="78.75" customHeight="1">
      <c r="A122" s="194" t="s">
        <v>475</v>
      </c>
      <c r="B122" s="195" t="s">
        <v>2599</v>
      </c>
      <c r="C122" s="1145" t="s">
        <v>2600</v>
      </c>
      <c r="D122" s="1145"/>
      <c r="E122" s="1145"/>
      <c r="F122" s="196" t="s">
        <v>486</v>
      </c>
      <c r="G122" s="196"/>
      <c r="H122" s="196"/>
      <c r="I122" s="251">
        <v>2</v>
      </c>
      <c r="J122" s="218">
        <v>110.11</v>
      </c>
      <c r="K122" s="196"/>
      <c r="L122" s="218">
        <v>220.22</v>
      </c>
      <c r="M122" s="196"/>
      <c r="N122" s="199"/>
      <c r="Z122" s="193"/>
      <c r="AA122" s="200" t="s">
        <v>2600</v>
      </c>
      <c r="AG122" s="200"/>
    </row>
    <row r="123" spans="1:34" s="108" customFormat="1" ht="12" customHeight="1">
      <c r="A123" s="216"/>
      <c r="B123" s="217"/>
      <c r="C123" s="1141" t="s">
        <v>2594</v>
      </c>
      <c r="D123" s="1141"/>
      <c r="E123" s="1141"/>
      <c r="F123" s="1141"/>
      <c r="G123" s="1141"/>
      <c r="H123" s="1141"/>
      <c r="I123" s="1141"/>
      <c r="J123" s="1141"/>
      <c r="K123" s="1141"/>
      <c r="L123" s="1141"/>
      <c r="M123" s="1141"/>
      <c r="N123" s="1146"/>
      <c r="Z123" s="193"/>
      <c r="AA123" s="200"/>
      <c r="AG123" s="200"/>
      <c r="AH123" s="109" t="s">
        <v>2594</v>
      </c>
    </row>
    <row r="124" spans="1:34" s="108" customFormat="1" ht="12" customHeight="1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18">
        <v>220.22</v>
      </c>
      <c r="M124" s="212"/>
      <c r="N124" s="199"/>
      <c r="Z124" s="193"/>
      <c r="AA124" s="200"/>
      <c r="AG124" s="200" t="s">
        <v>398</v>
      </c>
    </row>
    <row r="125" spans="1:34" s="108" customFormat="1" ht="22.5" customHeight="1">
      <c r="A125" s="194" t="s">
        <v>478</v>
      </c>
      <c r="B125" s="195" t="s">
        <v>1576</v>
      </c>
      <c r="C125" s="1145" t="s">
        <v>1577</v>
      </c>
      <c r="D125" s="1145"/>
      <c r="E125" s="1145"/>
      <c r="F125" s="196" t="s">
        <v>539</v>
      </c>
      <c r="G125" s="196"/>
      <c r="H125" s="196"/>
      <c r="I125" s="256">
        <v>0.2</v>
      </c>
      <c r="J125" s="198"/>
      <c r="K125" s="196"/>
      <c r="L125" s="198"/>
      <c r="M125" s="196"/>
      <c r="N125" s="199"/>
      <c r="Z125" s="193"/>
      <c r="AA125" s="200" t="s">
        <v>1577</v>
      </c>
      <c r="AG125" s="200"/>
    </row>
    <row r="126" spans="1:34" s="108" customFormat="1" ht="12" customHeight="1">
      <c r="A126" s="201"/>
      <c r="B126" s="202"/>
      <c r="C126" s="1141" t="s">
        <v>3514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B126" s="109" t="s">
        <v>3514</v>
      </c>
      <c r="AG126" s="200"/>
    </row>
    <row r="127" spans="1:34" s="108" customFormat="1" ht="12" customHeight="1">
      <c r="A127" s="203"/>
      <c r="B127" s="204"/>
      <c r="C127" s="1141" t="s">
        <v>836</v>
      </c>
      <c r="D127" s="1141"/>
      <c r="E127" s="1141"/>
      <c r="F127" s="1141"/>
      <c r="G127" s="1141"/>
      <c r="H127" s="1141"/>
      <c r="I127" s="1141"/>
      <c r="J127" s="1141"/>
      <c r="K127" s="1141"/>
      <c r="L127" s="1141"/>
      <c r="M127" s="1141"/>
      <c r="N127" s="1146"/>
      <c r="Z127" s="193"/>
      <c r="AA127" s="200"/>
      <c r="AC127" s="109" t="s">
        <v>836</v>
      </c>
      <c r="AG127" s="200"/>
    </row>
    <row r="128" spans="1:34" s="108" customFormat="1" ht="12">
      <c r="A128" s="205"/>
      <c r="B128" s="206">
        <v>1</v>
      </c>
      <c r="C128" s="1141" t="s">
        <v>446</v>
      </c>
      <c r="D128" s="1141"/>
      <c r="E128" s="1141"/>
      <c r="F128" s="207"/>
      <c r="G128" s="207"/>
      <c r="H128" s="207"/>
      <c r="I128" s="207"/>
      <c r="J128" s="208">
        <v>58.09</v>
      </c>
      <c r="K128" s="215">
        <v>2</v>
      </c>
      <c r="L128" s="208">
        <v>23.24</v>
      </c>
      <c r="M128" s="207"/>
      <c r="N128" s="210"/>
      <c r="Z128" s="193"/>
      <c r="AA128" s="200"/>
      <c r="AD128" s="109" t="s">
        <v>446</v>
      </c>
      <c r="AG128" s="200"/>
    </row>
    <row r="129" spans="1:35" s="108" customFormat="1" ht="12">
      <c r="A129" s="205"/>
      <c r="B129" s="206">
        <v>2</v>
      </c>
      <c r="C129" s="1141" t="s">
        <v>387</v>
      </c>
      <c r="D129" s="1141"/>
      <c r="E129" s="1141"/>
      <c r="F129" s="207"/>
      <c r="G129" s="207"/>
      <c r="H129" s="207"/>
      <c r="I129" s="207"/>
      <c r="J129" s="208">
        <v>45.18</v>
      </c>
      <c r="K129" s="215">
        <v>2</v>
      </c>
      <c r="L129" s="208">
        <v>18.07</v>
      </c>
      <c r="M129" s="207"/>
      <c r="N129" s="210"/>
      <c r="Z129" s="193"/>
      <c r="AA129" s="200"/>
      <c r="AD129" s="109" t="s">
        <v>387</v>
      </c>
      <c r="AG129" s="200"/>
    </row>
    <row r="130" spans="1:35" s="108" customFormat="1" ht="12">
      <c r="A130" s="205"/>
      <c r="B130" s="206">
        <v>3</v>
      </c>
      <c r="C130" s="1141" t="s">
        <v>388</v>
      </c>
      <c r="D130" s="1141"/>
      <c r="E130" s="1141"/>
      <c r="F130" s="207"/>
      <c r="G130" s="207"/>
      <c r="H130" s="207"/>
      <c r="I130" s="207"/>
      <c r="J130" s="208">
        <v>1.99</v>
      </c>
      <c r="K130" s="215">
        <v>2</v>
      </c>
      <c r="L130" s="208">
        <v>0.8</v>
      </c>
      <c r="M130" s="207"/>
      <c r="N130" s="210"/>
      <c r="Z130" s="193"/>
      <c r="AA130" s="200"/>
      <c r="AD130" s="109" t="s">
        <v>388</v>
      </c>
      <c r="AG130" s="200"/>
    </row>
    <row r="131" spans="1:35" s="108" customFormat="1" ht="12">
      <c r="A131" s="205"/>
      <c r="B131" s="206">
        <v>4</v>
      </c>
      <c r="C131" s="1141" t="s">
        <v>447</v>
      </c>
      <c r="D131" s="1141"/>
      <c r="E131" s="1141"/>
      <c r="F131" s="207"/>
      <c r="G131" s="207"/>
      <c r="H131" s="207"/>
      <c r="I131" s="207"/>
      <c r="J131" s="208">
        <v>74.2</v>
      </c>
      <c r="K131" s="215">
        <v>2</v>
      </c>
      <c r="L131" s="208">
        <v>29.68</v>
      </c>
      <c r="M131" s="207"/>
      <c r="N131" s="210"/>
      <c r="Z131" s="193"/>
      <c r="AA131" s="200"/>
      <c r="AD131" s="109" t="s">
        <v>447</v>
      </c>
      <c r="AG131" s="200"/>
    </row>
    <row r="132" spans="1:35" s="108" customFormat="1" ht="12">
      <c r="A132" s="205"/>
      <c r="B132" s="204"/>
      <c r="C132" s="1141" t="s">
        <v>448</v>
      </c>
      <c r="D132" s="1141"/>
      <c r="E132" s="1141"/>
      <c r="F132" s="207" t="s">
        <v>390</v>
      </c>
      <c r="G132" s="209">
        <v>6.81</v>
      </c>
      <c r="H132" s="215">
        <v>2</v>
      </c>
      <c r="I132" s="254">
        <v>2.7240000000000002</v>
      </c>
      <c r="J132" s="204"/>
      <c r="K132" s="207"/>
      <c r="L132" s="204"/>
      <c r="M132" s="207"/>
      <c r="N132" s="210"/>
      <c r="Z132" s="193"/>
      <c r="AA132" s="200"/>
      <c r="AE132" s="109" t="s">
        <v>448</v>
      </c>
      <c r="AG132" s="200"/>
    </row>
    <row r="133" spans="1:35" s="108" customFormat="1" ht="12">
      <c r="A133" s="205"/>
      <c r="B133" s="204"/>
      <c r="C133" s="1141" t="s">
        <v>389</v>
      </c>
      <c r="D133" s="1141"/>
      <c r="E133" s="1141"/>
      <c r="F133" s="207" t="s">
        <v>390</v>
      </c>
      <c r="G133" s="209">
        <v>0.16</v>
      </c>
      <c r="H133" s="215">
        <v>2</v>
      </c>
      <c r="I133" s="254">
        <v>6.4000000000000001E-2</v>
      </c>
      <c r="J133" s="204"/>
      <c r="K133" s="207"/>
      <c r="L133" s="204"/>
      <c r="M133" s="207"/>
      <c r="N133" s="210"/>
      <c r="Z133" s="193"/>
      <c r="AA133" s="200"/>
      <c r="AE133" s="109" t="s">
        <v>389</v>
      </c>
      <c r="AG133" s="200"/>
    </row>
    <row r="134" spans="1:35" s="108" customFormat="1" ht="12" customHeight="1">
      <c r="A134" s="205"/>
      <c r="B134" s="204"/>
      <c r="C134" s="1150" t="s">
        <v>391</v>
      </c>
      <c r="D134" s="1150"/>
      <c r="E134" s="1150"/>
      <c r="F134" s="212"/>
      <c r="G134" s="212"/>
      <c r="H134" s="212"/>
      <c r="I134" s="212"/>
      <c r="J134" s="213">
        <v>177.47</v>
      </c>
      <c r="K134" s="212"/>
      <c r="L134" s="213">
        <v>70.989999999999995</v>
      </c>
      <c r="M134" s="212"/>
      <c r="N134" s="214"/>
      <c r="Z134" s="193"/>
      <c r="AA134" s="200"/>
      <c r="AF134" s="109" t="s">
        <v>391</v>
      </c>
      <c r="AG134" s="200"/>
    </row>
    <row r="135" spans="1:35" s="108" customFormat="1" ht="12">
      <c r="A135" s="205"/>
      <c r="B135" s="204"/>
      <c r="C135" s="1141" t="s">
        <v>392</v>
      </c>
      <c r="D135" s="1141"/>
      <c r="E135" s="1141"/>
      <c r="F135" s="207"/>
      <c r="G135" s="207"/>
      <c r="H135" s="207"/>
      <c r="I135" s="207"/>
      <c r="J135" s="204"/>
      <c r="K135" s="207"/>
      <c r="L135" s="208">
        <v>24.04</v>
      </c>
      <c r="M135" s="207"/>
      <c r="N135" s="210"/>
      <c r="Z135" s="193"/>
      <c r="AA135" s="200"/>
      <c r="AE135" s="109" t="s">
        <v>392</v>
      </c>
      <c r="AG135" s="200"/>
    </row>
    <row r="136" spans="1:35" s="108" customFormat="1" ht="22.5" customHeight="1">
      <c r="A136" s="205"/>
      <c r="B136" s="204" t="s">
        <v>785</v>
      </c>
      <c r="C136" s="1141" t="s">
        <v>786</v>
      </c>
      <c r="D136" s="1141"/>
      <c r="E136" s="1141"/>
      <c r="F136" s="207" t="s">
        <v>395</v>
      </c>
      <c r="G136" s="215">
        <v>110</v>
      </c>
      <c r="H136" s="207"/>
      <c r="I136" s="215">
        <v>110</v>
      </c>
      <c r="J136" s="204"/>
      <c r="K136" s="207"/>
      <c r="L136" s="208">
        <v>26.44</v>
      </c>
      <c r="M136" s="207"/>
      <c r="N136" s="210"/>
      <c r="Z136" s="193"/>
      <c r="AA136" s="200"/>
      <c r="AE136" s="109" t="s">
        <v>786</v>
      </c>
      <c r="AG136" s="200"/>
    </row>
    <row r="137" spans="1:35" s="108" customFormat="1" ht="22.5" customHeight="1">
      <c r="A137" s="205"/>
      <c r="B137" s="204" t="s">
        <v>787</v>
      </c>
      <c r="C137" s="1141" t="s">
        <v>788</v>
      </c>
      <c r="D137" s="1141"/>
      <c r="E137" s="1141"/>
      <c r="F137" s="207" t="s">
        <v>395</v>
      </c>
      <c r="G137" s="215">
        <v>69</v>
      </c>
      <c r="H137" s="207"/>
      <c r="I137" s="215">
        <v>69</v>
      </c>
      <c r="J137" s="204"/>
      <c r="K137" s="207"/>
      <c r="L137" s="208">
        <v>16.59</v>
      </c>
      <c r="M137" s="207"/>
      <c r="N137" s="210"/>
      <c r="Z137" s="193"/>
      <c r="AA137" s="200"/>
      <c r="AE137" s="109" t="s">
        <v>788</v>
      </c>
      <c r="AG137" s="200"/>
    </row>
    <row r="138" spans="1:35" s="108" customFormat="1" ht="12" customHeight="1">
      <c r="A138" s="216"/>
      <c r="B138" s="217"/>
      <c r="C138" s="1145" t="s">
        <v>398</v>
      </c>
      <c r="D138" s="1145"/>
      <c r="E138" s="1145"/>
      <c r="F138" s="196"/>
      <c r="G138" s="196"/>
      <c r="H138" s="196"/>
      <c r="I138" s="196"/>
      <c r="J138" s="198"/>
      <c r="K138" s="196"/>
      <c r="L138" s="218">
        <v>114.02</v>
      </c>
      <c r="M138" s="212"/>
      <c r="N138" s="199"/>
      <c r="Z138" s="193"/>
      <c r="AA138" s="200"/>
      <c r="AG138" s="200" t="s">
        <v>398</v>
      </c>
    </row>
    <row r="139" spans="1:35" s="108" customFormat="1" ht="12" customHeight="1">
      <c r="A139" s="194" t="s">
        <v>483</v>
      </c>
      <c r="B139" s="195" t="s">
        <v>1578</v>
      </c>
      <c r="C139" s="1145" t="s">
        <v>1579</v>
      </c>
      <c r="D139" s="1145"/>
      <c r="E139" s="1145"/>
      <c r="F139" s="196" t="s">
        <v>307</v>
      </c>
      <c r="G139" s="196"/>
      <c r="H139" s="196"/>
      <c r="I139" s="256">
        <v>21.6</v>
      </c>
      <c r="J139" s="218">
        <v>41.12</v>
      </c>
      <c r="K139" s="196"/>
      <c r="L139" s="218">
        <v>888.19</v>
      </c>
      <c r="M139" s="196"/>
      <c r="N139" s="199"/>
      <c r="Z139" s="193"/>
      <c r="AA139" s="200" t="s">
        <v>1579</v>
      </c>
      <c r="AG139" s="200"/>
    </row>
    <row r="140" spans="1:35" s="108" customFormat="1" ht="12">
      <c r="A140" s="216"/>
      <c r="B140" s="217"/>
      <c r="C140" s="1141" t="s">
        <v>1395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G140" s="200"/>
      <c r="AH140" s="109" t="s">
        <v>1395</v>
      </c>
    </row>
    <row r="141" spans="1:35" s="108" customFormat="1" ht="12" customHeight="1">
      <c r="A141" s="216"/>
      <c r="B141" s="217"/>
      <c r="C141" s="1145" t="s">
        <v>398</v>
      </c>
      <c r="D141" s="1145"/>
      <c r="E141" s="1145"/>
      <c r="F141" s="196"/>
      <c r="G141" s="196"/>
      <c r="H141" s="196"/>
      <c r="I141" s="196"/>
      <c r="J141" s="198"/>
      <c r="K141" s="196"/>
      <c r="L141" s="218">
        <v>888.19</v>
      </c>
      <c r="M141" s="212"/>
      <c r="N141" s="199"/>
      <c r="Z141" s="193"/>
      <c r="AA141" s="200"/>
      <c r="AG141" s="200" t="s">
        <v>398</v>
      </c>
    </row>
    <row r="142" spans="1:35" s="108" customFormat="1" ht="12" customHeight="1">
      <c r="A142" s="1147" t="s">
        <v>3515</v>
      </c>
      <c r="B142" s="1148"/>
      <c r="C142" s="1148"/>
      <c r="D142" s="1148"/>
      <c r="E142" s="1148"/>
      <c r="F142" s="1148"/>
      <c r="G142" s="1148"/>
      <c r="H142" s="1148"/>
      <c r="I142" s="1148"/>
      <c r="J142" s="1148"/>
      <c r="K142" s="1148"/>
      <c r="L142" s="1148"/>
      <c r="M142" s="1148"/>
      <c r="N142" s="1149"/>
      <c r="Z142" s="193"/>
      <c r="AA142" s="200"/>
      <c r="AG142" s="200"/>
      <c r="AI142" s="200" t="s">
        <v>3515</v>
      </c>
    </row>
    <row r="143" spans="1:35" s="108" customFormat="1" ht="22.5" customHeight="1">
      <c r="A143" s="194" t="s">
        <v>497</v>
      </c>
      <c r="B143" s="195" t="s">
        <v>3516</v>
      </c>
      <c r="C143" s="1145" t="s">
        <v>3517</v>
      </c>
      <c r="D143" s="1145"/>
      <c r="E143" s="1145"/>
      <c r="F143" s="196" t="s">
        <v>673</v>
      </c>
      <c r="G143" s="196"/>
      <c r="H143" s="196"/>
      <c r="I143" s="247">
        <v>0.03</v>
      </c>
      <c r="J143" s="198"/>
      <c r="K143" s="196"/>
      <c r="L143" s="198"/>
      <c r="M143" s="196"/>
      <c r="N143" s="199"/>
      <c r="Z143" s="193"/>
      <c r="AA143" s="200" t="s">
        <v>3517</v>
      </c>
      <c r="AG143" s="200"/>
      <c r="AI143" s="200"/>
    </row>
    <row r="144" spans="1:35" s="108" customFormat="1" ht="12" customHeight="1">
      <c r="A144" s="201"/>
      <c r="B144" s="202"/>
      <c r="C144" s="1141" t="s">
        <v>1682</v>
      </c>
      <c r="D144" s="1141"/>
      <c r="E144" s="1141"/>
      <c r="F144" s="1141"/>
      <c r="G144" s="1141"/>
      <c r="H144" s="1141"/>
      <c r="I144" s="1141"/>
      <c r="J144" s="1141"/>
      <c r="K144" s="1141"/>
      <c r="L144" s="1141"/>
      <c r="M144" s="1141"/>
      <c r="N144" s="1146"/>
      <c r="Z144" s="193"/>
      <c r="AA144" s="200"/>
      <c r="AB144" s="109" t="s">
        <v>1682</v>
      </c>
      <c r="AG144" s="200"/>
      <c r="AI144" s="200"/>
    </row>
    <row r="145" spans="1:35" s="108" customFormat="1" ht="33.75" customHeight="1">
      <c r="A145" s="203"/>
      <c r="B145" s="204" t="s">
        <v>385</v>
      </c>
      <c r="C145" s="1141" t="s">
        <v>386</v>
      </c>
      <c r="D145" s="1141"/>
      <c r="E145" s="1141"/>
      <c r="F145" s="1141"/>
      <c r="G145" s="1141"/>
      <c r="H145" s="1141"/>
      <c r="I145" s="1141"/>
      <c r="J145" s="1141"/>
      <c r="K145" s="1141"/>
      <c r="L145" s="1141"/>
      <c r="M145" s="1141"/>
      <c r="N145" s="1146"/>
      <c r="Z145" s="193"/>
      <c r="AA145" s="200"/>
      <c r="AC145" s="109" t="s">
        <v>386</v>
      </c>
      <c r="AG145" s="200"/>
      <c r="AI145" s="200"/>
    </row>
    <row r="146" spans="1:35" s="108" customFormat="1" ht="12">
      <c r="A146" s="205"/>
      <c r="B146" s="206">
        <v>1</v>
      </c>
      <c r="C146" s="1141" t="s">
        <v>446</v>
      </c>
      <c r="D146" s="1141"/>
      <c r="E146" s="1141"/>
      <c r="F146" s="207"/>
      <c r="G146" s="207"/>
      <c r="H146" s="207"/>
      <c r="I146" s="207"/>
      <c r="J146" s="208">
        <v>105.43</v>
      </c>
      <c r="K146" s="209">
        <v>1.25</v>
      </c>
      <c r="L146" s="208">
        <v>3.95</v>
      </c>
      <c r="M146" s="207"/>
      <c r="N146" s="210"/>
      <c r="Z146" s="193"/>
      <c r="AA146" s="200"/>
      <c r="AD146" s="109" t="s">
        <v>446</v>
      </c>
      <c r="AG146" s="200"/>
      <c r="AI146" s="200"/>
    </row>
    <row r="147" spans="1:35" s="108" customFormat="1" ht="12">
      <c r="A147" s="205"/>
      <c r="B147" s="206">
        <v>2</v>
      </c>
      <c r="C147" s="1141" t="s">
        <v>387</v>
      </c>
      <c r="D147" s="1141"/>
      <c r="E147" s="1141"/>
      <c r="F147" s="207"/>
      <c r="G147" s="207"/>
      <c r="H147" s="207"/>
      <c r="I147" s="207"/>
      <c r="J147" s="208">
        <v>674.16</v>
      </c>
      <c r="K147" s="209">
        <v>1.25</v>
      </c>
      <c r="L147" s="208">
        <v>25.28</v>
      </c>
      <c r="M147" s="207"/>
      <c r="N147" s="210"/>
      <c r="Z147" s="193"/>
      <c r="AA147" s="200"/>
      <c r="AD147" s="109" t="s">
        <v>387</v>
      </c>
      <c r="AG147" s="200"/>
      <c r="AI147" s="200"/>
    </row>
    <row r="148" spans="1:35" s="108" customFormat="1" ht="12">
      <c r="A148" s="205"/>
      <c r="B148" s="206">
        <v>3</v>
      </c>
      <c r="C148" s="1141" t="s">
        <v>388</v>
      </c>
      <c r="D148" s="1141"/>
      <c r="E148" s="1141"/>
      <c r="F148" s="207"/>
      <c r="G148" s="207"/>
      <c r="H148" s="207"/>
      <c r="I148" s="207"/>
      <c r="J148" s="208">
        <v>69.599999999999994</v>
      </c>
      <c r="K148" s="209">
        <v>1.25</v>
      </c>
      <c r="L148" s="208">
        <v>2.61</v>
      </c>
      <c r="M148" s="207"/>
      <c r="N148" s="210"/>
      <c r="Z148" s="193"/>
      <c r="AA148" s="200"/>
      <c r="AD148" s="109" t="s">
        <v>388</v>
      </c>
      <c r="AG148" s="200"/>
      <c r="AI148" s="200"/>
    </row>
    <row r="149" spans="1:35" s="108" customFormat="1" ht="12">
      <c r="A149" s="205"/>
      <c r="B149" s="204"/>
      <c r="C149" s="1141" t="s">
        <v>448</v>
      </c>
      <c r="D149" s="1141"/>
      <c r="E149" s="1141"/>
      <c r="F149" s="207" t="s">
        <v>390</v>
      </c>
      <c r="G149" s="209">
        <v>12.36</v>
      </c>
      <c r="H149" s="209">
        <v>1.25</v>
      </c>
      <c r="I149" s="250">
        <v>0.46350000000000002</v>
      </c>
      <c r="J149" s="204"/>
      <c r="K149" s="207"/>
      <c r="L149" s="204"/>
      <c r="M149" s="207"/>
      <c r="N149" s="210"/>
      <c r="Z149" s="193"/>
      <c r="AA149" s="200"/>
      <c r="AE149" s="109" t="s">
        <v>448</v>
      </c>
      <c r="AG149" s="200"/>
      <c r="AI149" s="200"/>
    </row>
    <row r="150" spans="1:35" s="108" customFormat="1" ht="12">
      <c r="A150" s="205"/>
      <c r="B150" s="204"/>
      <c r="C150" s="1141" t="s">
        <v>389</v>
      </c>
      <c r="D150" s="1141"/>
      <c r="E150" s="1141"/>
      <c r="F150" s="207" t="s">
        <v>390</v>
      </c>
      <c r="G150" s="215">
        <v>6</v>
      </c>
      <c r="H150" s="209">
        <v>1.25</v>
      </c>
      <c r="I150" s="254">
        <v>0.22500000000000001</v>
      </c>
      <c r="J150" s="204"/>
      <c r="K150" s="207"/>
      <c r="L150" s="204"/>
      <c r="M150" s="207"/>
      <c r="N150" s="210"/>
      <c r="Z150" s="193"/>
      <c r="AA150" s="200"/>
      <c r="AE150" s="109" t="s">
        <v>389</v>
      </c>
      <c r="AG150" s="200"/>
      <c r="AI150" s="200"/>
    </row>
    <row r="151" spans="1:35" s="108" customFormat="1" ht="12" customHeight="1">
      <c r="A151" s="205"/>
      <c r="B151" s="204"/>
      <c r="C151" s="1150" t="s">
        <v>391</v>
      </c>
      <c r="D151" s="1150"/>
      <c r="E151" s="1150"/>
      <c r="F151" s="212"/>
      <c r="G151" s="212"/>
      <c r="H151" s="212"/>
      <c r="I151" s="212"/>
      <c r="J151" s="213">
        <v>779.59</v>
      </c>
      <c r="K151" s="212"/>
      <c r="L151" s="213">
        <v>29.23</v>
      </c>
      <c r="M151" s="212"/>
      <c r="N151" s="214"/>
      <c r="Z151" s="193"/>
      <c r="AA151" s="200"/>
      <c r="AF151" s="109" t="s">
        <v>391</v>
      </c>
      <c r="AG151" s="200"/>
      <c r="AI151" s="200"/>
    </row>
    <row r="152" spans="1:35" s="108" customFormat="1" ht="12">
      <c r="A152" s="205"/>
      <c r="B152" s="204"/>
      <c r="C152" s="1141" t="s">
        <v>392</v>
      </c>
      <c r="D152" s="1141"/>
      <c r="E152" s="1141"/>
      <c r="F152" s="207"/>
      <c r="G152" s="207"/>
      <c r="H152" s="207"/>
      <c r="I152" s="207"/>
      <c r="J152" s="204"/>
      <c r="K152" s="207"/>
      <c r="L152" s="208">
        <v>6.56</v>
      </c>
      <c r="M152" s="207"/>
      <c r="N152" s="210"/>
      <c r="Z152" s="193"/>
      <c r="AA152" s="200"/>
      <c r="AE152" s="109" t="s">
        <v>392</v>
      </c>
      <c r="AG152" s="200"/>
      <c r="AI152" s="200"/>
    </row>
    <row r="153" spans="1:35" s="108" customFormat="1" ht="22.5" customHeight="1">
      <c r="A153" s="205"/>
      <c r="B153" s="204" t="s">
        <v>1111</v>
      </c>
      <c r="C153" s="1141" t="s">
        <v>1112</v>
      </c>
      <c r="D153" s="1141"/>
      <c r="E153" s="1141"/>
      <c r="F153" s="207" t="s">
        <v>395</v>
      </c>
      <c r="G153" s="215">
        <v>98</v>
      </c>
      <c r="H153" s="207"/>
      <c r="I153" s="215">
        <v>98</v>
      </c>
      <c r="J153" s="204"/>
      <c r="K153" s="207"/>
      <c r="L153" s="208">
        <v>6.43</v>
      </c>
      <c r="M153" s="207"/>
      <c r="N153" s="210"/>
      <c r="Z153" s="193"/>
      <c r="AA153" s="200"/>
      <c r="AE153" s="109" t="s">
        <v>1112</v>
      </c>
      <c r="AG153" s="200"/>
      <c r="AI153" s="200"/>
    </row>
    <row r="154" spans="1:35" s="108" customFormat="1" ht="22.5" customHeight="1">
      <c r="A154" s="205"/>
      <c r="B154" s="204" t="s">
        <v>1113</v>
      </c>
      <c r="C154" s="1141" t="s">
        <v>1114</v>
      </c>
      <c r="D154" s="1141"/>
      <c r="E154" s="1141"/>
      <c r="F154" s="207" t="s">
        <v>395</v>
      </c>
      <c r="G154" s="215">
        <v>58</v>
      </c>
      <c r="H154" s="207"/>
      <c r="I154" s="215">
        <v>58</v>
      </c>
      <c r="J154" s="204"/>
      <c r="K154" s="207"/>
      <c r="L154" s="208">
        <v>3.8</v>
      </c>
      <c r="M154" s="207"/>
      <c r="N154" s="210"/>
      <c r="Z154" s="193"/>
      <c r="AA154" s="200"/>
      <c r="AE154" s="109" t="s">
        <v>1114</v>
      </c>
      <c r="AG154" s="200"/>
      <c r="AI154" s="200"/>
    </row>
    <row r="155" spans="1:35" s="108" customFormat="1" ht="12" customHeight="1">
      <c r="A155" s="216"/>
      <c r="B155" s="217"/>
      <c r="C155" s="1145" t="s">
        <v>398</v>
      </c>
      <c r="D155" s="1145"/>
      <c r="E155" s="1145"/>
      <c r="F155" s="196"/>
      <c r="G155" s="196"/>
      <c r="H155" s="196"/>
      <c r="I155" s="196"/>
      <c r="J155" s="198"/>
      <c r="K155" s="196"/>
      <c r="L155" s="218">
        <v>39.46</v>
      </c>
      <c r="M155" s="212"/>
      <c r="N155" s="199"/>
      <c r="Z155" s="193"/>
      <c r="AA155" s="200"/>
      <c r="AG155" s="200" t="s">
        <v>398</v>
      </c>
      <c r="AI155" s="200"/>
    </row>
    <row r="156" spans="1:35" s="108" customFormat="1" ht="67.5" customHeight="1">
      <c r="A156" s="194" t="s">
        <v>499</v>
      </c>
      <c r="B156" s="195" t="s">
        <v>3518</v>
      </c>
      <c r="C156" s="1145" t="s">
        <v>3519</v>
      </c>
      <c r="D156" s="1145"/>
      <c r="E156" s="1145"/>
      <c r="F156" s="196" t="s">
        <v>960</v>
      </c>
      <c r="G156" s="196"/>
      <c r="H156" s="196"/>
      <c r="I156" s="251">
        <v>3</v>
      </c>
      <c r="J156" s="218">
        <v>886.75</v>
      </c>
      <c r="K156" s="196"/>
      <c r="L156" s="222">
        <v>2660.25</v>
      </c>
      <c r="M156" s="196"/>
      <c r="N156" s="199"/>
      <c r="Z156" s="193"/>
      <c r="AA156" s="200" t="s">
        <v>3519</v>
      </c>
      <c r="AG156" s="200"/>
      <c r="AI156" s="200"/>
    </row>
    <row r="157" spans="1:35" s="108" customFormat="1" ht="12" customHeight="1">
      <c r="A157" s="216"/>
      <c r="B157" s="217"/>
      <c r="C157" s="1141" t="s">
        <v>1249</v>
      </c>
      <c r="D157" s="1141"/>
      <c r="E157" s="1141"/>
      <c r="F157" s="1141"/>
      <c r="G157" s="1141"/>
      <c r="H157" s="1141"/>
      <c r="I157" s="1141"/>
      <c r="J157" s="1141"/>
      <c r="K157" s="1141"/>
      <c r="L157" s="1141"/>
      <c r="M157" s="1141"/>
      <c r="N157" s="1146"/>
      <c r="Z157" s="193"/>
      <c r="AA157" s="200"/>
      <c r="AG157" s="200"/>
      <c r="AH157" s="109" t="s">
        <v>1249</v>
      </c>
      <c r="AI157" s="200"/>
    </row>
    <row r="158" spans="1:35" s="108" customFormat="1" ht="12" customHeight="1">
      <c r="A158" s="216"/>
      <c r="B158" s="217"/>
      <c r="C158" s="1145" t="s">
        <v>398</v>
      </c>
      <c r="D158" s="1145"/>
      <c r="E158" s="1145"/>
      <c r="F158" s="196"/>
      <c r="G158" s="196"/>
      <c r="H158" s="196"/>
      <c r="I158" s="196"/>
      <c r="J158" s="198"/>
      <c r="K158" s="196"/>
      <c r="L158" s="222">
        <v>2660.25</v>
      </c>
      <c r="M158" s="212"/>
      <c r="N158" s="199"/>
      <c r="Z158" s="193"/>
      <c r="AA158" s="200"/>
      <c r="AG158" s="200" t="s">
        <v>398</v>
      </c>
      <c r="AI158" s="200"/>
    </row>
    <row r="159" spans="1:35" s="108" customFormat="1" ht="33.75" customHeight="1">
      <c r="A159" s="194" t="s">
        <v>501</v>
      </c>
      <c r="B159" s="195" t="s">
        <v>3520</v>
      </c>
      <c r="C159" s="1145" t="s">
        <v>3521</v>
      </c>
      <c r="D159" s="1145"/>
      <c r="E159" s="1145"/>
      <c r="F159" s="196" t="s">
        <v>673</v>
      </c>
      <c r="G159" s="196"/>
      <c r="H159" s="196"/>
      <c r="I159" s="247">
        <v>0.15</v>
      </c>
      <c r="J159" s="198"/>
      <c r="K159" s="196"/>
      <c r="L159" s="198"/>
      <c r="M159" s="196"/>
      <c r="N159" s="199"/>
      <c r="Z159" s="193"/>
      <c r="AA159" s="200" t="s">
        <v>3521</v>
      </c>
      <c r="AG159" s="200"/>
      <c r="AI159" s="200"/>
    </row>
    <row r="160" spans="1:35" s="108" customFormat="1" ht="12" customHeight="1">
      <c r="A160" s="201"/>
      <c r="B160" s="202"/>
      <c r="C160" s="1141" t="s">
        <v>2023</v>
      </c>
      <c r="D160" s="1141"/>
      <c r="E160" s="1141"/>
      <c r="F160" s="1141"/>
      <c r="G160" s="1141"/>
      <c r="H160" s="1141"/>
      <c r="I160" s="1141"/>
      <c r="J160" s="1141"/>
      <c r="K160" s="1141"/>
      <c r="L160" s="1141"/>
      <c r="M160" s="1141"/>
      <c r="N160" s="1146"/>
      <c r="Z160" s="193"/>
      <c r="AA160" s="200"/>
      <c r="AB160" s="109" t="s">
        <v>2023</v>
      </c>
      <c r="AG160" s="200"/>
      <c r="AI160" s="200"/>
    </row>
    <row r="161" spans="1:35" s="108" customFormat="1" ht="33.75" customHeight="1">
      <c r="A161" s="203"/>
      <c r="B161" s="204" t="s">
        <v>385</v>
      </c>
      <c r="C161" s="1141" t="s">
        <v>386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C161" s="109" t="s">
        <v>386</v>
      </c>
      <c r="AG161" s="200"/>
      <c r="AI161" s="200"/>
    </row>
    <row r="162" spans="1:35" s="108" customFormat="1" ht="12">
      <c r="A162" s="205"/>
      <c r="B162" s="206">
        <v>1</v>
      </c>
      <c r="C162" s="1141" t="s">
        <v>446</v>
      </c>
      <c r="D162" s="1141"/>
      <c r="E162" s="1141"/>
      <c r="F162" s="207"/>
      <c r="G162" s="207"/>
      <c r="H162" s="207"/>
      <c r="I162" s="207"/>
      <c r="J162" s="208">
        <v>93.32</v>
      </c>
      <c r="K162" s="209">
        <v>1.25</v>
      </c>
      <c r="L162" s="208">
        <v>17.5</v>
      </c>
      <c r="M162" s="207"/>
      <c r="N162" s="210"/>
      <c r="Z162" s="193"/>
      <c r="AA162" s="200"/>
      <c r="AD162" s="109" t="s">
        <v>446</v>
      </c>
      <c r="AG162" s="200"/>
      <c r="AI162" s="200"/>
    </row>
    <row r="163" spans="1:35" s="108" customFormat="1" ht="12">
      <c r="A163" s="205"/>
      <c r="B163" s="204"/>
      <c r="C163" s="1141" t="s">
        <v>448</v>
      </c>
      <c r="D163" s="1141"/>
      <c r="E163" s="1141"/>
      <c r="F163" s="207" t="s">
        <v>390</v>
      </c>
      <c r="G163" s="209">
        <v>10.94</v>
      </c>
      <c r="H163" s="209">
        <v>1.25</v>
      </c>
      <c r="I163" s="252">
        <v>2.05125</v>
      </c>
      <c r="J163" s="204"/>
      <c r="K163" s="207"/>
      <c r="L163" s="204"/>
      <c r="M163" s="207"/>
      <c r="N163" s="210"/>
      <c r="Z163" s="193"/>
      <c r="AA163" s="200"/>
      <c r="AE163" s="109" t="s">
        <v>448</v>
      </c>
      <c r="AG163" s="200"/>
      <c r="AI163" s="200"/>
    </row>
    <row r="164" spans="1:35" s="108" customFormat="1" ht="12" customHeight="1">
      <c r="A164" s="205"/>
      <c r="B164" s="204"/>
      <c r="C164" s="1150" t="s">
        <v>391</v>
      </c>
      <c r="D164" s="1150"/>
      <c r="E164" s="1150"/>
      <c r="F164" s="212"/>
      <c r="G164" s="212"/>
      <c r="H164" s="212"/>
      <c r="I164" s="212"/>
      <c r="J164" s="213">
        <v>93.32</v>
      </c>
      <c r="K164" s="212"/>
      <c r="L164" s="213">
        <v>17.5</v>
      </c>
      <c r="M164" s="212"/>
      <c r="N164" s="214"/>
      <c r="Z164" s="193"/>
      <c r="AA164" s="200"/>
      <c r="AF164" s="109" t="s">
        <v>391</v>
      </c>
      <c r="AG164" s="200"/>
      <c r="AI164" s="200"/>
    </row>
    <row r="165" spans="1:35" s="108" customFormat="1" ht="12">
      <c r="A165" s="205"/>
      <c r="B165" s="204"/>
      <c r="C165" s="1141" t="s">
        <v>392</v>
      </c>
      <c r="D165" s="1141"/>
      <c r="E165" s="1141"/>
      <c r="F165" s="207"/>
      <c r="G165" s="207"/>
      <c r="H165" s="207"/>
      <c r="I165" s="207"/>
      <c r="J165" s="204"/>
      <c r="K165" s="207"/>
      <c r="L165" s="208">
        <v>17.5</v>
      </c>
      <c r="M165" s="207"/>
      <c r="N165" s="210"/>
      <c r="Z165" s="193"/>
      <c r="AA165" s="200"/>
      <c r="AE165" s="109" t="s">
        <v>392</v>
      </c>
      <c r="AG165" s="200"/>
      <c r="AI165" s="200"/>
    </row>
    <row r="166" spans="1:35" s="108" customFormat="1" ht="22.5" customHeight="1">
      <c r="A166" s="205"/>
      <c r="B166" s="204" t="s">
        <v>1111</v>
      </c>
      <c r="C166" s="1141" t="s">
        <v>1112</v>
      </c>
      <c r="D166" s="1141"/>
      <c r="E166" s="1141"/>
      <c r="F166" s="207" t="s">
        <v>395</v>
      </c>
      <c r="G166" s="215">
        <v>98</v>
      </c>
      <c r="H166" s="207"/>
      <c r="I166" s="215">
        <v>98</v>
      </c>
      <c r="J166" s="204"/>
      <c r="K166" s="207"/>
      <c r="L166" s="208">
        <v>17.149999999999999</v>
      </c>
      <c r="M166" s="207"/>
      <c r="N166" s="210"/>
      <c r="Z166" s="193"/>
      <c r="AA166" s="200"/>
      <c r="AE166" s="109" t="s">
        <v>1112</v>
      </c>
      <c r="AG166" s="200"/>
      <c r="AI166" s="200"/>
    </row>
    <row r="167" spans="1:35" s="108" customFormat="1" ht="22.5" customHeight="1">
      <c r="A167" s="205"/>
      <c r="B167" s="204" t="s">
        <v>1113</v>
      </c>
      <c r="C167" s="1141" t="s">
        <v>1114</v>
      </c>
      <c r="D167" s="1141"/>
      <c r="E167" s="1141"/>
      <c r="F167" s="207" t="s">
        <v>395</v>
      </c>
      <c r="G167" s="215">
        <v>58</v>
      </c>
      <c r="H167" s="207"/>
      <c r="I167" s="215">
        <v>58</v>
      </c>
      <c r="J167" s="204"/>
      <c r="K167" s="207"/>
      <c r="L167" s="208">
        <v>10.15</v>
      </c>
      <c r="M167" s="207"/>
      <c r="N167" s="210"/>
      <c r="Z167" s="193"/>
      <c r="AA167" s="200"/>
      <c r="AE167" s="109" t="s">
        <v>1114</v>
      </c>
      <c r="AG167" s="200"/>
      <c r="AI167" s="200"/>
    </row>
    <row r="168" spans="1:35" s="108" customFormat="1" ht="12" customHeight="1">
      <c r="A168" s="216"/>
      <c r="B168" s="217"/>
      <c r="C168" s="1145" t="s">
        <v>398</v>
      </c>
      <c r="D168" s="1145"/>
      <c r="E168" s="1145"/>
      <c r="F168" s="196"/>
      <c r="G168" s="196"/>
      <c r="H168" s="196"/>
      <c r="I168" s="196"/>
      <c r="J168" s="198"/>
      <c r="K168" s="196"/>
      <c r="L168" s="218">
        <v>44.8</v>
      </c>
      <c r="M168" s="212"/>
      <c r="N168" s="199"/>
      <c r="Z168" s="193"/>
      <c r="AA168" s="200"/>
      <c r="AG168" s="200" t="s">
        <v>398</v>
      </c>
      <c r="AI168" s="200"/>
    </row>
    <row r="169" spans="1:35" s="108" customFormat="1" ht="12" customHeight="1">
      <c r="A169" s="194" t="s">
        <v>503</v>
      </c>
      <c r="B169" s="195" t="s">
        <v>3522</v>
      </c>
      <c r="C169" s="1145" t="s">
        <v>3523</v>
      </c>
      <c r="D169" s="1145"/>
      <c r="E169" s="1145"/>
      <c r="F169" s="196" t="s">
        <v>486</v>
      </c>
      <c r="G169" s="196"/>
      <c r="H169" s="196"/>
      <c r="I169" s="251">
        <v>15</v>
      </c>
      <c r="J169" s="218">
        <v>10</v>
      </c>
      <c r="K169" s="196"/>
      <c r="L169" s="218">
        <v>150</v>
      </c>
      <c r="M169" s="196"/>
      <c r="N169" s="199"/>
      <c r="Z169" s="193"/>
      <c r="AA169" s="200" t="s">
        <v>3523</v>
      </c>
      <c r="AG169" s="200"/>
      <c r="AI169" s="200"/>
    </row>
    <row r="170" spans="1:35" s="108" customFormat="1" ht="12" customHeight="1">
      <c r="A170" s="216"/>
      <c r="B170" s="217"/>
      <c r="C170" s="1141" t="s">
        <v>1249</v>
      </c>
      <c r="D170" s="1141"/>
      <c r="E170" s="1141"/>
      <c r="F170" s="1141"/>
      <c r="G170" s="1141"/>
      <c r="H170" s="1141"/>
      <c r="I170" s="1141"/>
      <c r="J170" s="1141"/>
      <c r="K170" s="1141"/>
      <c r="L170" s="1141"/>
      <c r="M170" s="1141"/>
      <c r="N170" s="1146"/>
      <c r="Z170" s="193"/>
      <c r="AA170" s="200"/>
      <c r="AG170" s="200"/>
      <c r="AH170" s="109" t="s">
        <v>1249</v>
      </c>
      <c r="AI170" s="200"/>
    </row>
    <row r="171" spans="1:35" s="108" customFormat="1" ht="12" customHeight="1">
      <c r="A171" s="216"/>
      <c r="B171" s="217"/>
      <c r="C171" s="1145" t="s">
        <v>398</v>
      </c>
      <c r="D171" s="1145"/>
      <c r="E171" s="1145"/>
      <c r="F171" s="196"/>
      <c r="G171" s="196"/>
      <c r="H171" s="196"/>
      <c r="I171" s="196"/>
      <c r="J171" s="198"/>
      <c r="K171" s="196"/>
      <c r="L171" s="218">
        <v>150</v>
      </c>
      <c r="M171" s="212"/>
      <c r="N171" s="199"/>
      <c r="Z171" s="193"/>
      <c r="AA171" s="200"/>
      <c r="AG171" s="200" t="s">
        <v>398</v>
      </c>
      <c r="AI171" s="200"/>
    </row>
    <row r="172" spans="1:35" s="108" customFormat="1" ht="12" customHeight="1">
      <c r="A172" s="1147" t="s">
        <v>3524</v>
      </c>
      <c r="B172" s="1148"/>
      <c r="C172" s="1148"/>
      <c r="D172" s="1148"/>
      <c r="E172" s="1148"/>
      <c r="F172" s="1148"/>
      <c r="G172" s="1148"/>
      <c r="H172" s="1148"/>
      <c r="I172" s="1148"/>
      <c r="J172" s="1148"/>
      <c r="K172" s="1148"/>
      <c r="L172" s="1148"/>
      <c r="M172" s="1148"/>
      <c r="N172" s="1149"/>
      <c r="Z172" s="193"/>
      <c r="AA172" s="200"/>
      <c r="AG172" s="200"/>
      <c r="AI172" s="200" t="s">
        <v>3524</v>
      </c>
    </row>
    <row r="173" spans="1:35" s="108" customFormat="1" ht="45" customHeight="1">
      <c r="A173" s="194" t="s">
        <v>505</v>
      </c>
      <c r="B173" s="195" t="s">
        <v>3525</v>
      </c>
      <c r="C173" s="1145" t="s">
        <v>3526</v>
      </c>
      <c r="D173" s="1145"/>
      <c r="E173" s="1145"/>
      <c r="F173" s="196" t="s">
        <v>3527</v>
      </c>
      <c r="G173" s="196"/>
      <c r="H173" s="196"/>
      <c r="I173" s="251">
        <v>3</v>
      </c>
      <c r="J173" s="198"/>
      <c r="K173" s="196"/>
      <c r="L173" s="198"/>
      <c r="M173" s="196"/>
      <c r="N173" s="199"/>
      <c r="Z173" s="193"/>
      <c r="AA173" s="200" t="s">
        <v>3526</v>
      </c>
      <c r="AG173" s="200"/>
      <c r="AI173" s="200"/>
    </row>
    <row r="174" spans="1:35" s="108" customFormat="1" ht="12">
      <c r="A174" s="205"/>
      <c r="B174" s="206">
        <v>1</v>
      </c>
      <c r="C174" s="1141" t="s">
        <v>446</v>
      </c>
      <c r="D174" s="1141"/>
      <c r="E174" s="1141"/>
      <c r="F174" s="207"/>
      <c r="G174" s="207"/>
      <c r="H174" s="207"/>
      <c r="I174" s="207"/>
      <c r="J174" s="208">
        <v>24.16</v>
      </c>
      <c r="K174" s="207"/>
      <c r="L174" s="208">
        <v>72.48</v>
      </c>
      <c r="M174" s="207"/>
      <c r="N174" s="210"/>
      <c r="Z174" s="193"/>
      <c r="AA174" s="200"/>
      <c r="AD174" s="109" t="s">
        <v>446</v>
      </c>
      <c r="AG174" s="200"/>
      <c r="AI174" s="200"/>
    </row>
    <row r="175" spans="1:35" s="108" customFormat="1" ht="12">
      <c r="A175" s="205"/>
      <c r="B175" s="206">
        <v>2</v>
      </c>
      <c r="C175" s="1141" t="s">
        <v>387</v>
      </c>
      <c r="D175" s="1141"/>
      <c r="E175" s="1141"/>
      <c r="F175" s="207"/>
      <c r="G175" s="207"/>
      <c r="H175" s="207"/>
      <c r="I175" s="207"/>
      <c r="J175" s="208">
        <v>23.89</v>
      </c>
      <c r="K175" s="207"/>
      <c r="L175" s="208">
        <v>71.67</v>
      </c>
      <c r="M175" s="207"/>
      <c r="N175" s="210"/>
      <c r="Z175" s="193"/>
      <c r="AA175" s="200"/>
      <c r="AD175" s="109" t="s">
        <v>387</v>
      </c>
      <c r="AG175" s="200"/>
      <c r="AI175" s="200"/>
    </row>
    <row r="176" spans="1:35" s="108" customFormat="1" ht="12">
      <c r="A176" s="205"/>
      <c r="B176" s="206">
        <v>4</v>
      </c>
      <c r="C176" s="1141" t="s">
        <v>447</v>
      </c>
      <c r="D176" s="1141"/>
      <c r="E176" s="1141"/>
      <c r="F176" s="207"/>
      <c r="G176" s="207"/>
      <c r="H176" s="207"/>
      <c r="I176" s="207"/>
      <c r="J176" s="208">
        <v>0.48</v>
      </c>
      <c r="K176" s="207"/>
      <c r="L176" s="208">
        <v>1.44</v>
      </c>
      <c r="M176" s="207"/>
      <c r="N176" s="210"/>
      <c r="Z176" s="193"/>
      <c r="AA176" s="200"/>
      <c r="AD176" s="109" t="s">
        <v>447</v>
      </c>
      <c r="AG176" s="200"/>
      <c r="AI176" s="200"/>
    </row>
    <row r="177" spans="1:35" s="108" customFormat="1" ht="12">
      <c r="A177" s="205"/>
      <c r="B177" s="204"/>
      <c r="C177" s="1141" t="s">
        <v>448</v>
      </c>
      <c r="D177" s="1141"/>
      <c r="E177" s="1141"/>
      <c r="F177" s="207" t="s">
        <v>390</v>
      </c>
      <c r="G177" s="209">
        <v>1.87</v>
      </c>
      <c r="H177" s="207"/>
      <c r="I177" s="209">
        <v>5.61</v>
      </c>
      <c r="J177" s="204"/>
      <c r="K177" s="207"/>
      <c r="L177" s="204"/>
      <c r="M177" s="207"/>
      <c r="N177" s="210"/>
      <c r="Z177" s="193"/>
      <c r="AA177" s="200"/>
      <c r="AE177" s="109" t="s">
        <v>448</v>
      </c>
      <c r="AG177" s="200"/>
      <c r="AI177" s="200"/>
    </row>
    <row r="178" spans="1:35" s="108" customFormat="1" ht="12" customHeight="1">
      <c r="A178" s="205"/>
      <c r="B178" s="204"/>
      <c r="C178" s="1150" t="s">
        <v>391</v>
      </c>
      <c r="D178" s="1150"/>
      <c r="E178" s="1150"/>
      <c r="F178" s="212"/>
      <c r="G178" s="212"/>
      <c r="H178" s="212"/>
      <c r="I178" s="212"/>
      <c r="J178" s="213">
        <v>48.53</v>
      </c>
      <c r="K178" s="212"/>
      <c r="L178" s="213">
        <v>145.59</v>
      </c>
      <c r="M178" s="212"/>
      <c r="N178" s="214"/>
      <c r="Z178" s="193"/>
      <c r="AA178" s="200"/>
      <c r="AF178" s="109" t="s">
        <v>391</v>
      </c>
      <c r="AG178" s="200"/>
      <c r="AI178" s="200"/>
    </row>
    <row r="179" spans="1:35" s="108" customFormat="1" ht="12">
      <c r="A179" s="205"/>
      <c r="B179" s="204"/>
      <c r="C179" s="1141" t="s">
        <v>392</v>
      </c>
      <c r="D179" s="1141"/>
      <c r="E179" s="1141"/>
      <c r="F179" s="207"/>
      <c r="G179" s="207"/>
      <c r="H179" s="207"/>
      <c r="I179" s="207"/>
      <c r="J179" s="204"/>
      <c r="K179" s="207"/>
      <c r="L179" s="208">
        <v>72.48</v>
      </c>
      <c r="M179" s="207"/>
      <c r="N179" s="210"/>
      <c r="Z179" s="193"/>
      <c r="AA179" s="200"/>
      <c r="AE179" s="109" t="s">
        <v>392</v>
      </c>
      <c r="AG179" s="200"/>
      <c r="AI179" s="200"/>
    </row>
    <row r="180" spans="1:35" s="108" customFormat="1" ht="22.5" customHeight="1">
      <c r="A180" s="205"/>
      <c r="B180" s="204" t="s">
        <v>1014</v>
      </c>
      <c r="C180" s="1141" t="s">
        <v>1015</v>
      </c>
      <c r="D180" s="1141"/>
      <c r="E180" s="1141"/>
      <c r="F180" s="207" t="s">
        <v>395</v>
      </c>
      <c r="G180" s="215">
        <v>90</v>
      </c>
      <c r="H180" s="207"/>
      <c r="I180" s="215">
        <v>90</v>
      </c>
      <c r="J180" s="204"/>
      <c r="K180" s="207"/>
      <c r="L180" s="208">
        <v>65.23</v>
      </c>
      <c r="M180" s="207"/>
      <c r="N180" s="210"/>
      <c r="Z180" s="193"/>
      <c r="AA180" s="200"/>
      <c r="AE180" s="109" t="s">
        <v>1015</v>
      </c>
      <c r="AG180" s="200"/>
      <c r="AI180" s="200"/>
    </row>
    <row r="181" spans="1:35" s="108" customFormat="1" ht="22.5" customHeight="1">
      <c r="A181" s="205"/>
      <c r="B181" s="204" t="s">
        <v>1016</v>
      </c>
      <c r="C181" s="1141" t="s">
        <v>1017</v>
      </c>
      <c r="D181" s="1141"/>
      <c r="E181" s="1141"/>
      <c r="F181" s="207" t="s">
        <v>395</v>
      </c>
      <c r="G181" s="215">
        <v>46</v>
      </c>
      <c r="H181" s="207"/>
      <c r="I181" s="215">
        <v>46</v>
      </c>
      <c r="J181" s="204"/>
      <c r="K181" s="207"/>
      <c r="L181" s="208">
        <v>33.340000000000003</v>
      </c>
      <c r="M181" s="207"/>
      <c r="N181" s="210"/>
      <c r="Z181" s="193"/>
      <c r="AA181" s="200"/>
      <c r="AE181" s="109" t="s">
        <v>1017</v>
      </c>
      <c r="AG181" s="200"/>
      <c r="AI181" s="200"/>
    </row>
    <row r="182" spans="1:35" s="108" customFormat="1" ht="12" customHeight="1">
      <c r="A182" s="216"/>
      <c r="B182" s="217"/>
      <c r="C182" s="1145" t="s">
        <v>398</v>
      </c>
      <c r="D182" s="1145"/>
      <c r="E182" s="1145"/>
      <c r="F182" s="196"/>
      <c r="G182" s="196"/>
      <c r="H182" s="196"/>
      <c r="I182" s="196"/>
      <c r="J182" s="198"/>
      <c r="K182" s="196"/>
      <c r="L182" s="218">
        <v>244.16</v>
      </c>
      <c r="M182" s="212"/>
      <c r="N182" s="199"/>
      <c r="Z182" s="193"/>
      <c r="AA182" s="200"/>
      <c r="AG182" s="200" t="s">
        <v>398</v>
      </c>
      <c r="AI182" s="200"/>
    </row>
    <row r="183" spans="1:35" s="108" customFormat="1" ht="45" customHeight="1">
      <c r="A183" s="194" t="s">
        <v>514</v>
      </c>
      <c r="B183" s="195" t="s">
        <v>3528</v>
      </c>
      <c r="C183" s="1145" t="s">
        <v>3529</v>
      </c>
      <c r="D183" s="1145"/>
      <c r="E183" s="1145"/>
      <c r="F183" s="196" t="s">
        <v>3530</v>
      </c>
      <c r="G183" s="196"/>
      <c r="H183" s="196"/>
      <c r="I183" s="251">
        <v>3</v>
      </c>
      <c r="J183" s="198"/>
      <c r="K183" s="196"/>
      <c r="L183" s="198"/>
      <c r="M183" s="196"/>
      <c r="N183" s="199"/>
      <c r="Z183" s="193"/>
      <c r="AA183" s="200" t="s">
        <v>3529</v>
      </c>
      <c r="AG183" s="200"/>
      <c r="AI183" s="200"/>
    </row>
    <row r="184" spans="1:35" s="108" customFormat="1" ht="12">
      <c r="A184" s="205"/>
      <c r="B184" s="206">
        <v>1</v>
      </c>
      <c r="C184" s="1141" t="s">
        <v>446</v>
      </c>
      <c r="D184" s="1141"/>
      <c r="E184" s="1141"/>
      <c r="F184" s="207"/>
      <c r="G184" s="207"/>
      <c r="H184" s="207"/>
      <c r="I184" s="207"/>
      <c r="J184" s="208">
        <v>47.52</v>
      </c>
      <c r="K184" s="207"/>
      <c r="L184" s="208">
        <v>142.56</v>
      </c>
      <c r="M184" s="207"/>
      <c r="N184" s="210"/>
      <c r="Z184" s="193"/>
      <c r="AA184" s="200"/>
      <c r="AD184" s="109" t="s">
        <v>446</v>
      </c>
      <c r="AG184" s="200"/>
      <c r="AI184" s="200"/>
    </row>
    <row r="185" spans="1:35" s="108" customFormat="1" ht="12">
      <c r="A185" s="205"/>
      <c r="B185" s="206">
        <v>2</v>
      </c>
      <c r="C185" s="1141" t="s">
        <v>387</v>
      </c>
      <c r="D185" s="1141"/>
      <c r="E185" s="1141"/>
      <c r="F185" s="207"/>
      <c r="G185" s="207"/>
      <c r="H185" s="207"/>
      <c r="I185" s="207"/>
      <c r="J185" s="208">
        <v>8.81</v>
      </c>
      <c r="K185" s="207"/>
      <c r="L185" s="208">
        <v>26.43</v>
      </c>
      <c r="M185" s="207"/>
      <c r="N185" s="210"/>
      <c r="Z185" s="193"/>
      <c r="AA185" s="200"/>
      <c r="AD185" s="109" t="s">
        <v>387</v>
      </c>
      <c r="AG185" s="200"/>
      <c r="AI185" s="200"/>
    </row>
    <row r="186" spans="1:35" s="108" customFormat="1" ht="12">
      <c r="A186" s="205"/>
      <c r="B186" s="206">
        <v>4</v>
      </c>
      <c r="C186" s="1141" t="s">
        <v>447</v>
      </c>
      <c r="D186" s="1141"/>
      <c r="E186" s="1141"/>
      <c r="F186" s="207"/>
      <c r="G186" s="207"/>
      <c r="H186" s="207"/>
      <c r="I186" s="207"/>
      <c r="J186" s="208">
        <v>0.95</v>
      </c>
      <c r="K186" s="207"/>
      <c r="L186" s="208">
        <v>2.85</v>
      </c>
      <c r="M186" s="207"/>
      <c r="N186" s="210"/>
      <c r="Z186" s="193"/>
      <c r="AA186" s="200"/>
      <c r="AD186" s="109" t="s">
        <v>447</v>
      </c>
      <c r="AG186" s="200"/>
      <c r="AI186" s="200"/>
    </row>
    <row r="187" spans="1:35" s="108" customFormat="1" ht="12">
      <c r="A187" s="205"/>
      <c r="B187" s="204"/>
      <c r="C187" s="1141" t="s">
        <v>448</v>
      </c>
      <c r="D187" s="1141"/>
      <c r="E187" s="1141"/>
      <c r="F187" s="207" t="s">
        <v>390</v>
      </c>
      <c r="G187" s="209">
        <v>3.35</v>
      </c>
      <c r="H187" s="207"/>
      <c r="I187" s="209">
        <v>10.050000000000001</v>
      </c>
      <c r="J187" s="204"/>
      <c r="K187" s="207"/>
      <c r="L187" s="204"/>
      <c r="M187" s="207"/>
      <c r="N187" s="210"/>
      <c r="Z187" s="193"/>
      <c r="AA187" s="200"/>
      <c r="AE187" s="109" t="s">
        <v>448</v>
      </c>
      <c r="AG187" s="200"/>
      <c r="AI187" s="200"/>
    </row>
    <row r="188" spans="1:35" s="108" customFormat="1" ht="12" customHeight="1">
      <c r="A188" s="205"/>
      <c r="B188" s="204"/>
      <c r="C188" s="1150" t="s">
        <v>391</v>
      </c>
      <c r="D188" s="1150"/>
      <c r="E188" s="1150"/>
      <c r="F188" s="212"/>
      <c r="G188" s="212"/>
      <c r="H188" s="212"/>
      <c r="I188" s="212"/>
      <c r="J188" s="213">
        <v>57.28</v>
      </c>
      <c r="K188" s="212"/>
      <c r="L188" s="213">
        <v>171.84</v>
      </c>
      <c r="M188" s="212"/>
      <c r="N188" s="214"/>
      <c r="Z188" s="193"/>
      <c r="AA188" s="200"/>
      <c r="AF188" s="109" t="s">
        <v>391</v>
      </c>
      <c r="AG188" s="200"/>
      <c r="AI188" s="200"/>
    </row>
    <row r="189" spans="1:35" s="108" customFormat="1" ht="12">
      <c r="A189" s="205"/>
      <c r="B189" s="204"/>
      <c r="C189" s="1141" t="s">
        <v>392</v>
      </c>
      <c r="D189" s="1141"/>
      <c r="E189" s="1141"/>
      <c r="F189" s="207"/>
      <c r="G189" s="207"/>
      <c r="H189" s="207"/>
      <c r="I189" s="207"/>
      <c r="J189" s="204"/>
      <c r="K189" s="207"/>
      <c r="L189" s="208">
        <v>142.56</v>
      </c>
      <c r="M189" s="207"/>
      <c r="N189" s="210"/>
      <c r="Z189" s="193"/>
      <c r="AA189" s="200"/>
      <c r="AE189" s="109" t="s">
        <v>392</v>
      </c>
      <c r="AG189" s="200"/>
      <c r="AI189" s="200"/>
    </row>
    <row r="190" spans="1:35" s="108" customFormat="1" ht="22.5" customHeight="1">
      <c r="A190" s="205"/>
      <c r="B190" s="204" t="s">
        <v>1014</v>
      </c>
      <c r="C190" s="1141" t="s">
        <v>1015</v>
      </c>
      <c r="D190" s="1141"/>
      <c r="E190" s="1141"/>
      <c r="F190" s="207" t="s">
        <v>395</v>
      </c>
      <c r="G190" s="215">
        <v>90</v>
      </c>
      <c r="H190" s="207"/>
      <c r="I190" s="215">
        <v>90</v>
      </c>
      <c r="J190" s="204"/>
      <c r="K190" s="207"/>
      <c r="L190" s="208">
        <v>128.30000000000001</v>
      </c>
      <c r="M190" s="207"/>
      <c r="N190" s="210"/>
      <c r="Z190" s="193"/>
      <c r="AA190" s="200"/>
      <c r="AE190" s="109" t="s">
        <v>1015</v>
      </c>
      <c r="AG190" s="200"/>
      <c r="AI190" s="200"/>
    </row>
    <row r="191" spans="1:35" s="108" customFormat="1" ht="22.5" customHeight="1">
      <c r="A191" s="205"/>
      <c r="B191" s="204" t="s">
        <v>1016</v>
      </c>
      <c r="C191" s="1141" t="s">
        <v>1017</v>
      </c>
      <c r="D191" s="1141"/>
      <c r="E191" s="1141"/>
      <c r="F191" s="207" t="s">
        <v>395</v>
      </c>
      <c r="G191" s="215">
        <v>46</v>
      </c>
      <c r="H191" s="207"/>
      <c r="I191" s="215">
        <v>46</v>
      </c>
      <c r="J191" s="204"/>
      <c r="K191" s="207"/>
      <c r="L191" s="208">
        <v>65.58</v>
      </c>
      <c r="M191" s="207"/>
      <c r="N191" s="210"/>
      <c r="Z191" s="193"/>
      <c r="AA191" s="200"/>
      <c r="AE191" s="109" t="s">
        <v>1017</v>
      </c>
      <c r="AG191" s="200"/>
      <c r="AI191" s="200"/>
    </row>
    <row r="192" spans="1:35" s="108" customFormat="1" ht="12" customHeight="1">
      <c r="A192" s="216"/>
      <c r="B192" s="217"/>
      <c r="C192" s="1145" t="s">
        <v>398</v>
      </c>
      <c r="D192" s="1145"/>
      <c r="E192" s="1145"/>
      <c r="F192" s="196"/>
      <c r="G192" s="196"/>
      <c r="H192" s="196"/>
      <c r="I192" s="196"/>
      <c r="J192" s="198"/>
      <c r="K192" s="196"/>
      <c r="L192" s="218">
        <v>365.72</v>
      </c>
      <c r="M192" s="212"/>
      <c r="N192" s="199"/>
      <c r="Z192" s="193"/>
      <c r="AA192" s="200"/>
      <c r="AG192" s="200" t="s">
        <v>398</v>
      </c>
      <c r="AI192" s="200"/>
    </row>
    <row r="193" spans="1:37" s="108" customFormat="1" ht="1.5" customHeight="1">
      <c r="A193" s="224"/>
      <c r="B193" s="217"/>
      <c r="C193" s="217"/>
      <c r="D193" s="217"/>
      <c r="E193" s="217"/>
      <c r="F193" s="225"/>
      <c r="G193" s="225"/>
      <c r="H193" s="225"/>
      <c r="I193" s="225"/>
      <c r="J193" s="226"/>
      <c r="K193" s="225"/>
      <c r="L193" s="226"/>
      <c r="M193" s="207"/>
      <c r="N193" s="226"/>
      <c r="Z193" s="193"/>
      <c r="AA193" s="200"/>
      <c r="AG193" s="200"/>
      <c r="AI193" s="200"/>
    </row>
    <row r="194" spans="1:37" s="108" customFormat="1" ht="12" customHeight="1">
      <c r="A194" s="227"/>
      <c r="B194" s="198"/>
      <c r="C194" s="1145" t="s">
        <v>2807</v>
      </c>
      <c r="D194" s="1145"/>
      <c r="E194" s="1145"/>
      <c r="F194" s="1145"/>
      <c r="G194" s="1145"/>
      <c r="H194" s="1145"/>
      <c r="I194" s="1145"/>
      <c r="J194" s="1145"/>
      <c r="K194" s="1145"/>
      <c r="L194" s="228"/>
      <c r="M194" s="229"/>
      <c r="N194" s="230"/>
      <c r="Z194" s="193"/>
      <c r="AA194" s="200"/>
      <c r="AG194" s="200"/>
      <c r="AI194" s="200"/>
      <c r="AJ194" s="200" t="s">
        <v>2807</v>
      </c>
    </row>
    <row r="195" spans="1:37" s="108" customFormat="1" ht="12" customHeight="1">
      <c r="A195" s="231"/>
      <c r="B195" s="204"/>
      <c r="C195" s="1141" t="s">
        <v>416</v>
      </c>
      <c r="D195" s="1141"/>
      <c r="E195" s="1141"/>
      <c r="F195" s="1141"/>
      <c r="G195" s="1141"/>
      <c r="H195" s="1141"/>
      <c r="I195" s="1141"/>
      <c r="J195" s="1141"/>
      <c r="K195" s="1141"/>
      <c r="L195" s="232">
        <v>76422.710000000006</v>
      </c>
      <c r="M195" s="233"/>
      <c r="N195" s="234"/>
      <c r="Z195" s="193"/>
      <c r="AA195" s="200"/>
      <c r="AG195" s="200"/>
      <c r="AI195" s="200"/>
      <c r="AJ195" s="200"/>
      <c r="AK195" s="109" t="s">
        <v>416</v>
      </c>
    </row>
    <row r="196" spans="1:37" s="108" customFormat="1" ht="12" customHeight="1">
      <c r="A196" s="231"/>
      <c r="B196" s="204"/>
      <c r="C196" s="1141" t="s">
        <v>417</v>
      </c>
      <c r="D196" s="1141"/>
      <c r="E196" s="1141"/>
      <c r="F196" s="1141"/>
      <c r="G196" s="1141"/>
      <c r="H196" s="1141"/>
      <c r="I196" s="1141"/>
      <c r="J196" s="1141"/>
      <c r="K196" s="1141"/>
      <c r="L196" s="236"/>
      <c r="M196" s="233"/>
      <c r="N196" s="234"/>
      <c r="Z196" s="193"/>
      <c r="AA196" s="200"/>
      <c r="AG196" s="200"/>
      <c r="AI196" s="200"/>
      <c r="AJ196" s="200"/>
      <c r="AK196" s="109" t="s">
        <v>417</v>
      </c>
    </row>
    <row r="197" spans="1:37" s="108" customFormat="1" ht="12" customHeight="1">
      <c r="A197" s="231"/>
      <c r="B197" s="204"/>
      <c r="C197" s="1141" t="s">
        <v>488</v>
      </c>
      <c r="D197" s="1141"/>
      <c r="E197" s="1141"/>
      <c r="F197" s="1141"/>
      <c r="G197" s="1141"/>
      <c r="H197" s="1141"/>
      <c r="I197" s="1141"/>
      <c r="J197" s="1141"/>
      <c r="K197" s="1141"/>
      <c r="L197" s="232">
        <v>3657.3</v>
      </c>
      <c r="M197" s="233"/>
      <c r="N197" s="234"/>
      <c r="Z197" s="193"/>
      <c r="AA197" s="200"/>
      <c r="AG197" s="200"/>
      <c r="AI197" s="200"/>
      <c r="AJ197" s="200"/>
      <c r="AK197" s="109" t="s">
        <v>488</v>
      </c>
    </row>
    <row r="198" spans="1:37" s="108" customFormat="1" ht="12" customHeight="1">
      <c r="A198" s="231"/>
      <c r="B198" s="204"/>
      <c r="C198" s="1141" t="s">
        <v>418</v>
      </c>
      <c r="D198" s="1141"/>
      <c r="E198" s="1141"/>
      <c r="F198" s="1141"/>
      <c r="G198" s="1141"/>
      <c r="H198" s="1141"/>
      <c r="I198" s="1141"/>
      <c r="J198" s="1141"/>
      <c r="K198" s="1141"/>
      <c r="L198" s="232">
        <v>3919.59</v>
      </c>
      <c r="M198" s="233"/>
      <c r="N198" s="234"/>
      <c r="Z198" s="193"/>
      <c r="AA198" s="200"/>
      <c r="AG198" s="200"/>
      <c r="AI198" s="200"/>
      <c r="AJ198" s="200"/>
      <c r="AK198" s="109" t="s">
        <v>418</v>
      </c>
    </row>
    <row r="199" spans="1:37" s="108" customFormat="1" ht="12" customHeight="1">
      <c r="A199" s="231"/>
      <c r="B199" s="204"/>
      <c r="C199" s="1141" t="s">
        <v>419</v>
      </c>
      <c r="D199" s="1141"/>
      <c r="E199" s="1141"/>
      <c r="F199" s="1141"/>
      <c r="G199" s="1141"/>
      <c r="H199" s="1141"/>
      <c r="I199" s="1141"/>
      <c r="J199" s="1141"/>
      <c r="K199" s="1141"/>
      <c r="L199" s="257">
        <v>404.52</v>
      </c>
      <c r="M199" s="233"/>
      <c r="N199" s="234"/>
      <c r="Z199" s="193"/>
      <c r="AA199" s="200"/>
      <c r="AG199" s="200"/>
      <c r="AI199" s="200"/>
      <c r="AJ199" s="200"/>
      <c r="AK199" s="109" t="s">
        <v>419</v>
      </c>
    </row>
    <row r="200" spans="1:37" s="108" customFormat="1" ht="12" customHeight="1">
      <c r="A200" s="231"/>
      <c r="B200" s="204"/>
      <c r="C200" s="1141" t="s">
        <v>420</v>
      </c>
      <c r="D200" s="1141"/>
      <c r="E200" s="1141"/>
      <c r="F200" s="1141"/>
      <c r="G200" s="1141"/>
      <c r="H200" s="1141"/>
      <c r="I200" s="1141"/>
      <c r="J200" s="1141"/>
      <c r="K200" s="1141"/>
      <c r="L200" s="232">
        <v>68845.820000000007</v>
      </c>
      <c r="M200" s="233"/>
      <c r="N200" s="234"/>
      <c r="Z200" s="193"/>
      <c r="AA200" s="200"/>
      <c r="AG200" s="200"/>
      <c r="AI200" s="200"/>
      <c r="AJ200" s="200"/>
      <c r="AK200" s="109" t="s">
        <v>420</v>
      </c>
    </row>
    <row r="201" spans="1:37" s="108" customFormat="1" ht="12" customHeight="1">
      <c r="A201" s="231"/>
      <c r="B201" s="204"/>
      <c r="C201" s="1141" t="s">
        <v>421</v>
      </c>
      <c r="D201" s="1141"/>
      <c r="E201" s="1141"/>
      <c r="F201" s="1141"/>
      <c r="G201" s="1141"/>
      <c r="H201" s="1141"/>
      <c r="I201" s="1141"/>
      <c r="J201" s="1141"/>
      <c r="K201" s="1141"/>
      <c r="L201" s="232">
        <v>71695.759999999995</v>
      </c>
      <c r="M201" s="233"/>
      <c r="N201" s="234"/>
      <c r="Z201" s="193"/>
      <c r="AA201" s="200"/>
      <c r="AG201" s="200"/>
      <c r="AI201" s="200"/>
      <c r="AJ201" s="200"/>
      <c r="AK201" s="109" t="s">
        <v>421</v>
      </c>
    </row>
    <row r="202" spans="1:37" s="108" customFormat="1" ht="12" customHeight="1">
      <c r="A202" s="231"/>
      <c r="B202" s="204"/>
      <c r="C202" s="1141" t="s">
        <v>417</v>
      </c>
      <c r="D202" s="1141"/>
      <c r="E202" s="1141"/>
      <c r="F202" s="1141"/>
      <c r="G202" s="1141"/>
      <c r="H202" s="1141"/>
      <c r="I202" s="1141"/>
      <c r="J202" s="1141"/>
      <c r="K202" s="1141"/>
      <c r="L202" s="236"/>
      <c r="M202" s="233"/>
      <c r="N202" s="234"/>
      <c r="Z202" s="193"/>
      <c r="AA202" s="200"/>
      <c r="AG202" s="200"/>
      <c r="AI202" s="200"/>
      <c r="AJ202" s="200"/>
      <c r="AK202" s="109" t="s">
        <v>417</v>
      </c>
    </row>
    <row r="203" spans="1:37" s="108" customFormat="1" ht="12" customHeight="1">
      <c r="A203" s="231"/>
      <c r="B203" s="204"/>
      <c r="C203" s="1141" t="s">
        <v>489</v>
      </c>
      <c r="D203" s="1141"/>
      <c r="E203" s="1141"/>
      <c r="F203" s="1141"/>
      <c r="G203" s="1141"/>
      <c r="H203" s="1141"/>
      <c r="I203" s="1141"/>
      <c r="J203" s="1141"/>
      <c r="K203" s="1141"/>
      <c r="L203" s="232">
        <v>1099.55</v>
      </c>
      <c r="M203" s="233"/>
      <c r="N203" s="234"/>
      <c r="Z203" s="193"/>
      <c r="AA203" s="200"/>
      <c r="AG203" s="200"/>
      <c r="AI203" s="200"/>
      <c r="AJ203" s="200"/>
      <c r="AK203" s="109" t="s">
        <v>489</v>
      </c>
    </row>
    <row r="204" spans="1:37" s="108" customFormat="1" ht="12" customHeight="1">
      <c r="A204" s="231"/>
      <c r="B204" s="204"/>
      <c r="C204" s="1141" t="s">
        <v>490</v>
      </c>
      <c r="D204" s="1141"/>
      <c r="E204" s="1141"/>
      <c r="F204" s="1141"/>
      <c r="G204" s="1141"/>
      <c r="H204" s="1141"/>
      <c r="I204" s="1141"/>
      <c r="J204" s="1141"/>
      <c r="K204" s="1141"/>
      <c r="L204" s="257">
        <v>387.57</v>
      </c>
      <c r="M204" s="233"/>
      <c r="N204" s="234"/>
      <c r="Z204" s="193"/>
      <c r="AA204" s="200"/>
      <c r="AG204" s="200"/>
      <c r="AI204" s="200"/>
      <c r="AJ204" s="200"/>
      <c r="AK204" s="109" t="s">
        <v>490</v>
      </c>
    </row>
    <row r="205" spans="1:37" s="108" customFormat="1" ht="12" customHeight="1">
      <c r="A205" s="231"/>
      <c r="B205" s="204"/>
      <c r="C205" s="1141" t="s">
        <v>491</v>
      </c>
      <c r="D205" s="1141"/>
      <c r="E205" s="1141"/>
      <c r="F205" s="1141"/>
      <c r="G205" s="1141"/>
      <c r="H205" s="1141"/>
      <c r="I205" s="1141"/>
      <c r="J205" s="1141"/>
      <c r="K205" s="1141"/>
      <c r="L205" s="257">
        <v>45.21</v>
      </c>
      <c r="M205" s="233"/>
      <c r="N205" s="234"/>
      <c r="Z205" s="193"/>
      <c r="AA205" s="200"/>
      <c r="AG205" s="200"/>
      <c r="AI205" s="200"/>
      <c r="AJ205" s="200"/>
      <c r="AK205" s="109" t="s">
        <v>491</v>
      </c>
    </row>
    <row r="206" spans="1:37" s="108" customFormat="1" ht="12" customHeight="1">
      <c r="A206" s="231"/>
      <c r="B206" s="204"/>
      <c r="C206" s="1141" t="s">
        <v>492</v>
      </c>
      <c r="D206" s="1141"/>
      <c r="E206" s="1141"/>
      <c r="F206" s="1141"/>
      <c r="G206" s="1141"/>
      <c r="H206" s="1141"/>
      <c r="I206" s="1141"/>
      <c r="J206" s="1141"/>
      <c r="K206" s="1141"/>
      <c r="L206" s="232">
        <v>68424.820000000007</v>
      </c>
      <c r="M206" s="233"/>
      <c r="N206" s="234"/>
      <c r="Z206" s="193"/>
      <c r="AA206" s="200"/>
      <c r="AG206" s="200"/>
      <c r="AI206" s="200"/>
      <c r="AJ206" s="200"/>
      <c r="AK206" s="109" t="s">
        <v>492</v>
      </c>
    </row>
    <row r="207" spans="1:37" s="108" customFormat="1" ht="12" customHeight="1">
      <c r="A207" s="231"/>
      <c r="B207" s="204"/>
      <c r="C207" s="1141" t="s">
        <v>493</v>
      </c>
      <c r="D207" s="1141"/>
      <c r="E207" s="1141"/>
      <c r="F207" s="1141"/>
      <c r="G207" s="1141"/>
      <c r="H207" s="1141"/>
      <c r="I207" s="1141"/>
      <c r="J207" s="1141"/>
      <c r="K207" s="1141"/>
      <c r="L207" s="232">
        <v>1122.23</v>
      </c>
      <c r="M207" s="233"/>
      <c r="N207" s="234"/>
      <c r="Z207" s="193"/>
      <c r="AA207" s="200"/>
      <c r="AG207" s="200"/>
      <c r="AI207" s="200"/>
      <c r="AJ207" s="200"/>
      <c r="AK207" s="109" t="s">
        <v>493</v>
      </c>
    </row>
    <row r="208" spans="1:37" s="108" customFormat="1" ht="12" customHeight="1">
      <c r="A208" s="231"/>
      <c r="B208" s="204"/>
      <c r="C208" s="1141" t="s">
        <v>494</v>
      </c>
      <c r="D208" s="1141"/>
      <c r="E208" s="1141"/>
      <c r="F208" s="1141"/>
      <c r="G208" s="1141"/>
      <c r="H208" s="1141"/>
      <c r="I208" s="1141"/>
      <c r="J208" s="1141"/>
      <c r="K208" s="1141"/>
      <c r="L208" s="257">
        <v>661.59</v>
      </c>
      <c r="M208" s="233"/>
      <c r="N208" s="234"/>
      <c r="Z208" s="193"/>
      <c r="AA208" s="200"/>
      <c r="AG208" s="200"/>
      <c r="AI208" s="200"/>
      <c r="AJ208" s="200"/>
      <c r="AK208" s="109" t="s">
        <v>494</v>
      </c>
    </row>
    <row r="209" spans="1:38" s="108" customFormat="1" ht="12" customHeight="1">
      <c r="A209" s="231"/>
      <c r="B209" s="204"/>
      <c r="C209" s="1141" t="s">
        <v>910</v>
      </c>
      <c r="D209" s="1141"/>
      <c r="E209" s="1141"/>
      <c r="F209" s="1141"/>
      <c r="G209" s="1141"/>
      <c r="H209" s="1141"/>
      <c r="I209" s="1141"/>
      <c r="J209" s="1141"/>
      <c r="K209" s="1141"/>
      <c r="L209" s="232">
        <v>10504.79</v>
      </c>
      <c r="M209" s="233"/>
      <c r="N209" s="234"/>
      <c r="Z209" s="193"/>
      <c r="AA209" s="200"/>
      <c r="AG209" s="200"/>
      <c r="AI209" s="200"/>
      <c r="AJ209" s="200"/>
      <c r="AK209" s="109" t="s">
        <v>910</v>
      </c>
    </row>
    <row r="210" spans="1:38" s="108" customFormat="1" ht="12" customHeight="1">
      <c r="A210" s="231"/>
      <c r="B210" s="204"/>
      <c r="C210" s="1141" t="s">
        <v>417</v>
      </c>
      <c r="D210" s="1141"/>
      <c r="E210" s="1141"/>
      <c r="F210" s="1141"/>
      <c r="G210" s="1141"/>
      <c r="H210" s="1141"/>
      <c r="I210" s="1141"/>
      <c r="J210" s="1141"/>
      <c r="K210" s="1141"/>
      <c r="L210" s="236"/>
      <c r="M210" s="233"/>
      <c r="N210" s="234"/>
      <c r="Z210" s="193"/>
      <c r="AA210" s="200"/>
      <c r="AG210" s="200"/>
      <c r="AI210" s="200"/>
      <c r="AJ210" s="200"/>
      <c r="AK210" s="109" t="s">
        <v>417</v>
      </c>
    </row>
    <row r="211" spans="1:38" s="108" customFormat="1" ht="12" customHeight="1">
      <c r="A211" s="231"/>
      <c r="B211" s="204"/>
      <c r="C211" s="1141" t="s">
        <v>489</v>
      </c>
      <c r="D211" s="1141"/>
      <c r="E211" s="1141"/>
      <c r="F211" s="1141"/>
      <c r="G211" s="1141"/>
      <c r="H211" s="1141"/>
      <c r="I211" s="1141"/>
      <c r="J211" s="1141"/>
      <c r="K211" s="1141"/>
      <c r="L211" s="232">
        <v>2557.75</v>
      </c>
      <c r="M211" s="233"/>
      <c r="N211" s="234"/>
      <c r="Z211" s="193"/>
      <c r="AA211" s="200"/>
      <c r="AG211" s="200"/>
      <c r="AI211" s="200"/>
      <c r="AJ211" s="200"/>
      <c r="AK211" s="109" t="s">
        <v>489</v>
      </c>
    </row>
    <row r="212" spans="1:38" s="108" customFormat="1" ht="12" customHeight="1">
      <c r="A212" s="231"/>
      <c r="B212" s="204"/>
      <c r="C212" s="1141" t="s">
        <v>490</v>
      </c>
      <c r="D212" s="1141"/>
      <c r="E212" s="1141"/>
      <c r="F212" s="1141"/>
      <c r="G212" s="1141"/>
      <c r="H212" s="1141"/>
      <c r="I212" s="1141"/>
      <c r="J212" s="1141"/>
      <c r="K212" s="1141"/>
      <c r="L212" s="232">
        <v>3532.02</v>
      </c>
      <c r="M212" s="233"/>
      <c r="N212" s="234"/>
      <c r="Z212" s="193"/>
      <c r="AA212" s="200"/>
      <c r="AG212" s="200"/>
      <c r="AI212" s="200"/>
      <c r="AJ212" s="200"/>
      <c r="AK212" s="109" t="s">
        <v>490</v>
      </c>
    </row>
    <row r="213" spans="1:38" s="108" customFormat="1" ht="12" customHeight="1">
      <c r="A213" s="231"/>
      <c r="B213" s="204"/>
      <c r="C213" s="1141" t="s">
        <v>491</v>
      </c>
      <c r="D213" s="1141"/>
      <c r="E213" s="1141"/>
      <c r="F213" s="1141"/>
      <c r="G213" s="1141"/>
      <c r="H213" s="1141"/>
      <c r="I213" s="1141"/>
      <c r="J213" s="1141"/>
      <c r="K213" s="1141"/>
      <c r="L213" s="257">
        <v>359.31</v>
      </c>
      <c r="M213" s="233"/>
      <c r="N213" s="234"/>
      <c r="Z213" s="193"/>
      <c r="AA213" s="200"/>
      <c r="AG213" s="200"/>
      <c r="AI213" s="200"/>
      <c r="AJ213" s="200"/>
      <c r="AK213" s="109" t="s">
        <v>491</v>
      </c>
    </row>
    <row r="214" spans="1:38" s="108" customFormat="1" ht="12" customHeight="1">
      <c r="A214" s="231"/>
      <c r="B214" s="204"/>
      <c r="C214" s="1141" t="s">
        <v>492</v>
      </c>
      <c r="D214" s="1141"/>
      <c r="E214" s="1141"/>
      <c r="F214" s="1141"/>
      <c r="G214" s="1141"/>
      <c r="H214" s="1141"/>
      <c r="I214" s="1141"/>
      <c r="J214" s="1141"/>
      <c r="K214" s="1141"/>
      <c r="L214" s="257">
        <v>421</v>
      </c>
      <c r="M214" s="233"/>
      <c r="N214" s="234"/>
      <c r="Z214" s="193"/>
      <c r="AA214" s="200"/>
      <c r="AG214" s="200"/>
      <c r="AI214" s="200"/>
      <c r="AJ214" s="200"/>
      <c r="AK214" s="109" t="s">
        <v>492</v>
      </c>
    </row>
    <row r="215" spans="1:38" s="108" customFormat="1" ht="12" customHeight="1">
      <c r="A215" s="231"/>
      <c r="B215" s="204"/>
      <c r="C215" s="1141" t="s">
        <v>493</v>
      </c>
      <c r="D215" s="1141"/>
      <c r="E215" s="1141"/>
      <c r="F215" s="1141"/>
      <c r="G215" s="1141"/>
      <c r="H215" s="1141"/>
      <c r="I215" s="1141"/>
      <c r="J215" s="1141"/>
      <c r="K215" s="1141"/>
      <c r="L215" s="232">
        <v>2640.99</v>
      </c>
      <c r="M215" s="233"/>
      <c r="N215" s="234"/>
      <c r="Z215" s="193"/>
      <c r="AA215" s="200"/>
      <c r="AG215" s="200"/>
      <c r="AI215" s="200"/>
      <c r="AJ215" s="200"/>
      <c r="AK215" s="109" t="s">
        <v>493</v>
      </c>
    </row>
    <row r="216" spans="1:38" s="108" customFormat="1" ht="12" customHeight="1">
      <c r="A216" s="231"/>
      <c r="B216" s="204"/>
      <c r="C216" s="1141" t="s">
        <v>494</v>
      </c>
      <c r="D216" s="1141"/>
      <c r="E216" s="1141"/>
      <c r="F216" s="1141"/>
      <c r="G216" s="1141"/>
      <c r="H216" s="1141"/>
      <c r="I216" s="1141"/>
      <c r="J216" s="1141"/>
      <c r="K216" s="1141"/>
      <c r="L216" s="232">
        <v>1353.03</v>
      </c>
      <c r="M216" s="233"/>
      <c r="N216" s="234"/>
      <c r="Z216" s="193"/>
      <c r="AA216" s="200"/>
      <c r="AG216" s="200"/>
      <c r="AI216" s="200"/>
      <c r="AJ216" s="200"/>
      <c r="AK216" s="109" t="s">
        <v>494</v>
      </c>
    </row>
    <row r="217" spans="1:38" s="108" customFormat="1" ht="12" customHeight="1">
      <c r="A217" s="231"/>
      <c r="B217" s="204"/>
      <c r="C217" s="1141" t="s">
        <v>431</v>
      </c>
      <c r="D217" s="1141"/>
      <c r="E217" s="1141"/>
      <c r="F217" s="1141"/>
      <c r="G217" s="1141"/>
      <c r="H217" s="1141"/>
      <c r="I217" s="1141"/>
      <c r="J217" s="1141"/>
      <c r="K217" s="1141"/>
      <c r="L217" s="232">
        <v>4061.82</v>
      </c>
      <c r="M217" s="233"/>
      <c r="N217" s="234"/>
      <c r="Z217" s="193"/>
      <c r="AA217" s="200"/>
      <c r="AG217" s="200"/>
      <c r="AI217" s="200"/>
      <c r="AJ217" s="200"/>
      <c r="AK217" s="109" t="s">
        <v>431</v>
      </c>
    </row>
    <row r="218" spans="1:38" s="108" customFormat="1" ht="12" customHeight="1">
      <c r="A218" s="231"/>
      <c r="B218" s="204"/>
      <c r="C218" s="1141" t="s">
        <v>432</v>
      </c>
      <c r="D218" s="1141"/>
      <c r="E218" s="1141"/>
      <c r="F218" s="1141"/>
      <c r="G218" s="1141"/>
      <c r="H218" s="1141"/>
      <c r="I218" s="1141"/>
      <c r="J218" s="1141"/>
      <c r="K218" s="1141"/>
      <c r="L218" s="232">
        <v>3763.22</v>
      </c>
      <c r="M218" s="233"/>
      <c r="N218" s="234"/>
      <c r="Z218" s="193"/>
      <c r="AA218" s="200"/>
      <c r="AG218" s="200"/>
      <c r="AI218" s="200"/>
      <c r="AJ218" s="200"/>
      <c r="AK218" s="109" t="s">
        <v>432</v>
      </c>
    </row>
    <row r="219" spans="1:38" s="108" customFormat="1" ht="12" customHeight="1">
      <c r="A219" s="231"/>
      <c r="B219" s="204"/>
      <c r="C219" s="1141" t="s">
        <v>433</v>
      </c>
      <c r="D219" s="1141"/>
      <c r="E219" s="1141"/>
      <c r="F219" s="1141"/>
      <c r="G219" s="1141"/>
      <c r="H219" s="1141"/>
      <c r="I219" s="1141"/>
      <c r="J219" s="1141"/>
      <c r="K219" s="1141"/>
      <c r="L219" s="232">
        <v>2014.62</v>
      </c>
      <c r="M219" s="233"/>
      <c r="N219" s="234"/>
      <c r="Z219" s="193"/>
      <c r="AA219" s="200"/>
      <c r="AG219" s="200"/>
      <c r="AI219" s="200"/>
      <c r="AJ219" s="200"/>
      <c r="AK219" s="109" t="s">
        <v>433</v>
      </c>
    </row>
    <row r="220" spans="1:38" s="108" customFormat="1" ht="12" customHeight="1">
      <c r="A220" s="231"/>
      <c r="B220" s="226"/>
      <c r="C220" s="1142" t="s">
        <v>2808</v>
      </c>
      <c r="D220" s="1142"/>
      <c r="E220" s="1142"/>
      <c r="F220" s="1142"/>
      <c r="G220" s="1142"/>
      <c r="H220" s="1142"/>
      <c r="I220" s="1142"/>
      <c r="J220" s="1142"/>
      <c r="K220" s="1142"/>
      <c r="L220" s="239">
        <v>82200.55</v>
      </c>
      <c r="M220" s="240"/>
      <c r="N220" s="253"/>
      <c r="Z220" s="193"/>
      <c r="AA220" s="200"/>
      <c r="AG220" s="200"/>
      <c r="AI220" s="200"/>
      <c r="AJ220" s="200"/>
      <c r="AL220" s="200" t="s">
        <v>2808</v>
      </c>
    </row>
    <row r="221" spans="1:38" s="108" customFormat="1" ht="12" customHeight="1">
      <c r="A221" s="231"/>
      <c r="B221" s="204"/>
      <c r="C221" s="1141" t="s">
        <v>417</v>
      </c>
      <c r="D221" s="1141"/>
      <c r="E221" s="1141"/>
      <c r="F221" s="1141"/>
      <c r="G221" s="1141"/>
      <c r="H221" s="1141"/>
      <c r="I221" s="1141"/>
      <c r="J221" s="1141"/>
      <c r="K221" s="1141"/>
      <c r="L221" s="236"/>
      <c r="M221" s="233"/>
      <c r="N221" s="234"/>
      <c r="Z221" s="193"/>
      <c r="AA221" s="200"/>
      <c r="AG221" s="200"/>
      <c r="AI221" s="200"/>
      <c r="AJ221" s="200"/>
      <c r="AK221" s="109" t="s">
        <v>417</v>
      </c>
      <c r="AL221" s="200"/>
    </row>
    <row r="222" spans="1:38" s="108" customFormat="1" ht="12" customHeight="1">
      <c r="A222" s="231"/>
      <c r="B222" s="204"/>
      <c r="C222" s="1141" t="s">
        <v>1204</v>
      </c>
      <c r="D222" s="1141"/>
      <c r="E222" s="1141"/>
      <c r="F222" s="1141"/>
      <c r="G222" s="1141"/>
      <c r="H222" s="1141"/>
      <c r="I222" s="1141"/>
      <c r="J222" s="1141"/>
      <c r="K222" s="1141"/>
      <c r="L222" s="232">
        <v>16071.86</v>
      </c>
      <c r="M222" s="233"/>
      <c r="N222" s="234"/>
      <c r="Z222" s="193"/>
      <c r="AA222" s="200"/>
      <c r="AG222" s="200"/>
      <c r="AI222" s="200"/>
      <c r="AJ222" s="200"/>
      <c r="AK222" s="109" t="s">
        <v>1204</v>
      </c>
      <c r="AL222" s="200"/>
    </row>
    <row r="223" spans="1:38" s="108" customFormat="1" ht="12" customHeight="1">
      <c r="A223" s="1089" t="s">
        <v>3531</v>
      </c>
      <c r="B223" s="1090"/>
      <c r="C223" s="1090"/>
      <c r="D223" s="1090"/>
      <c r="E223" s="1090"/>
      <c r="F223" s="1090"/>
      <c r="G223" s="1090"/>
      <c r="H223" s="1090"/>
      <c r="I223" s="1090"/>
      <c r="J223" s="1090"/>
      <c r="K223" s="1090"/>
      <c r="L223" s="1090"/>
      <c r="M223" s="1090"/>
      <c r="N223" s="1095"/>
      <c r="Z223" s="193" t="s">
        <v>3531</v>
      </c>
      <c r="AA223" s="200"/>
      <c r="AG223" s="200"/>
      <c r="AI223" s="200"/>
      <c r="AJ223" s="200"/>
      <c r="AL223" s="200"/>
    </row>
    <row r="224" spans="1:38" s="108" customFormat="1" ht="45" customHeight="1">
      <c r="A224" s="194" t="s">
        <v>517</v>
      </c>
      <c r="B224" s="195" t="s">
        <v>876</v>
      </c>
      <c r="C224" s="1145" t="s">
        <v>877</v>
      </c>
      <c r="D224" s="1145"/>
      <c r="E224" s="1145"/>
      <c r="F224" s="196" t="s">
        <v>401</v>
      </c>
      <c r="G224" s="196"/>
      <c r="H224" s="196"/>
      <c r="I224" s="247">
        <v>0.55000000000000004</v>
      </c>
      <c r="J224" s="198"/>
      <c r="K224" s="196"/>
      <c r="L224" s="198"/>
      <c r="M224" s="196"/>
      <c r="N224" s="199"/>
      <c r="Z224" s="193"/>
      <c r="AA224" s="200" t="s">
        <v>877</v>
      </c>
      <c r="AG224" s="200"/>
      <c r="AI224" s="200"/>
      <c r="AJ224" s="200"/>
      <c r="AL224" s="200"/>
    </row>
    <row r="225" spans="1:38" s="108" customFormat="1" ht="12" customHeight="1">
      <c r="A225" s="201"/>
      <c r="B225" s="202"/>
      <c r="C225" s="1141" t="s">
        <v>3532</v>
      </c>
      <c r="D225" s="1141"/>
      <c r="E225" s="1141"/>
      <c r="F225" s="1141"/>
      <c r="G225" s="1141"/>
      <c r="H225" s="1141"/>
      <c r="I225" s="1141"/>
      <c r="J225" s="1141"/>
      <c r="K225" s="1141"/>
      <c r="L225" s="1141"/>
      <c r="M225" s="1141"/>
      <c r="N225" s="1146"/>
      <c r="Z225" s="193"/>
      <c r="AA225" s="200"/>
      <c r="AB225" s="109" t="s">
        <v>3532</v>
      </c>
      <c r="AG225" s="200"/>
      <c r="AI225" s="200"/>
      <c r="AJ225" s="200"/>
      <c r="AL225" s="200"/>
    </row>
    <row r="226" spans="1:38" s="108" customFormat="1" ht="33.75" customHeight="1">
      <c r="A226" s="203"/>
      <c r="B226" s="204" t="s">
        <v>385</v>
      </c>
      <c r="C226" s="1141" t="s">
        <v>386</v>
      </c>
      <c r="D226" s="1141"/>
      <c r="E226" s="1141"/>
      <c r="F226" s="1141"/>
      <c r="G226" s="1141"/>
      <c r="H226" s="1141"/>
      <c r="I226" s="1141"/>
      <c r="J226" s="1141"/>
      <c r="K226" s="1141"/>
      <c r="L226" s="1141"/>
      <c r="M226" s="1141"/>
      <c r="N226" s="1146"/>
      <c r="Z226" s="193"/>
      <c r="AA226" s="200"/>
      <c r="AC226" s="109" t="s">
        <v>386</v>
      </c>
      <c r="AG226" s="200"/>
      <c r="AI226" s="200"/>
      <c r="AJ226" s="200"/>
      <c r="AL226" s="200"/>
    </row>
    <row r="227" spans="1:38" s="108" customFormat="1" ht="12">
      <c r="A227" s="205"/>
      <c r="B227" s="206">
        <v>2</v>
      </c>
      <c r="C227" s="1141" t="s">
        <v>387</v>
      </c>
      <c r="D227" s="1141"/>
      <c r="E227" s="1141"/>
      <c r="F227" s="207"/>
      <c r="G227" s="207"/>
      <c r="H227" s="207"/>
      <c r="I227" s="207"/>
      <c r="J227" s="220">
        <v>2730.75</v>
      </c>
      <c r="K227" s="209">
        <v>1.25</v>
      </c>
      <c r="L227" s="220">
        <v>1877.39</v>
      </c>
      <c r="M227" s="207"/>
      <c r="N227" s="210"/>
      <c r="Z227" s="193"/>
      <c r="AA227" s="200"/>
      <c r="AD227" s="109" t="s">
        <v>387</v>
      </c>
      <c r="AG227" s="200"/>
      <c r="AI227" s="200"/>
      <c r="AJ227" s="200"/>
      <c r="AL227" s="200"/>
    </row>
    <row r="228" spans="1:38" s="108" customFormat="1" ht="12">
      <c r="A228" s="205"/>
      <c r="B228" s="206">
        <v>3</v>
      </c>
      <c r="C228" s="1141" t="s">
        <v>388</v>
      </c>
      <c r="D228" s="1141"/>
      <c r="E228" s="1141"/>
      <c r="F228" s="207"/>
      <c r="G228" s="207"/>
      <c r="H228" s="207"/>
      <c r="I228" s="207"/>
      <c r="J228" s="208">
        <v>319.82</v>
      </c>
      <c r="K228" s="209">
        <v>1.25</v>
      </c>
      <c r="L228" s="208">
        <v>219.88</v>
      </c>
      <c r="M228" s="207"/>
      <c r="N228" s="210"/>
      <c r="Z228" s="193"/>
      <c r="AA228" s="200"/>
      <c r="AD228" s="109" t="s">
        <v>388</v>
      </c>
      <c r="AG228" s="200"/>
      <c r="AI228" s="200"/>
      <c r="AJ228" s="200"/>
      <c r="AL228" s="200"/>
    </row>
    <row r="229" spans="1:38" s="108" customFormat="1" ht="12">
      <c r="A229" s="205"/>
      <c r="B229" s="204"/>
      <c r="C229" s="1141" t="s">
        <v>389</v>
      </c>
      <c r="D229" s="1141"/>
      <c r="E229" s="1141"/>
      <c r="F229" s="207" t="s">
        <v>390</v>
      </c>
      <c r="G229" s="209">
        <v>23.69</v>
      </c>
      <c r="H229" s="209">
        <v>1.25</v>
      </c>
      <c r="I229" s="249">
        <v>16.286874999999998</v>
      </c>
      <c r="J229" s="204"/>
      <c r="K229" s="207"/>
      <c r="L229" s="204"/>
      <c r="M229" s="207"/>
      <c r="N229" s="210"/>
      <c r="Z229" s="193"/>
      <c r="AA229" s="200"/>
      <c r="AE229" s="109" t="s">
        <v>389</v>
      </c>
      <c r="AG229" s="200"/>
      <c r="AI229" s="200"/>
      <c r="AJ229" s="200"/>
      <c r="AL229" s="200"/>
    </row>
    <row r="230" spans="1:38" s="108" customFormat="1" ht="12" customHeight="1">
      <c r="A230" s="205"/>
      <c r="B230" s="204"/>
      <c r="C230" s="1150" t="s">
        <v>391</v>
      </c>
      <c r="D230" s="1150"/>
      <c r="E230" s="1150"/>
      <c r="F230" s="212"/>
      <c r="G230" s="212"/>
      <c r="H230" s="212"/>
      <c r="I230" s="212"/>
      <c r="J230" s="221">
        <v>2730.75</v>
      </c>
      <c r="K230" s="212"/>
      <c r="L230" s="221">
        <v>1877.39</v>
      </c>
      <c r="M230" s="212"/>
      <c r="N230" s="214"/>
      <c r="Z230" s="193"/>
      <c r="AA230" s="200"/>
      <c r="AF230" s="109" t="s">
        <v>391</v>
      </c>
      <c r="AG230" s="200"/>
      <c r="AI230" s="200"/>
      <c r="AJ230" s="200"/>
      <c r="AL230" s="200"/>
    </row>
    <row r="231" spans="1:38" s="108" customFormat="1" ht="12">
      <c r="A231" s="205"/>
      <c r="B231" s="204"/>
      <c r="C231" s="1141" t="s">
        <v>392</v>
      </c>
      <c r="D231" s="1141"/>
      <c r="E231" s="1141"/>
      <c r="F231" s="207"/>
      <c r="G231" s="207"/>
      <c r="H231" s="207"/>
      <c r="I231" s="207"/>
      <c r="J231" s="204"/>
      <c r="K231" s="207"/>
      <c r="L231" s="208">
        <v>219.88</v>
      </c>
      <c r="M231" s="207"/>
      <c r="N231" s="210"/>
      <c r="Z231" s="193"/>
      <c r="AA231" s="200"/>
      <c r="AE231" s="109" t="s">
        <v>392</v>
      </c>
      <c r="AG231" s="200"/>
      <c r="AI231" s="200"/>
      <c r="AJ231" s="200"/>
      <c r="AL231" s="200"/>
    </row>
    <row r="232" spans="1:38" s="108" customFormat="1" ht="22.5" customHeight="1">
      <c r="A232" s="205"/>
      <c r="B232" s="204" t="s">
        <v>393</v>
      </c>
      <c r="C232" s="1141" t="s">
        <v>394</v>
      </c>
      <c r="D232" s="1141"/>
      <c r="E232" s="1141"/>
      <c r="F232" s="207" t="s">
        <v>395</v>
      </c>
      <c r="G232" s="215">
        <v>92</v>
      </c>
      <c r="H232" s="207"/>
      <c r="I232" s="215">
        <v>92</v>
      </c>
      <c r="J232" s="204"/>
      <c r="K232" s="207"/>
      <c r="L232" s="208">
        <v>202.29</v>
      </c>
      <c r="M232" s="207"/>
      <c r="N232" s="210"/>
      <c r="Z232" s="193"/>
      <c r="AA232" s="200"/>
      <c r="AE232" s="109" t="s">
        <v>394</v>
      </c>
      <c r="AG232" s="200"/>
      <c r="AI232" s="200"/>
      <c r="AJ232" s="200"/>
      <c r="AL232" s="200"/>
    </row>
    <row r="233" spans="1:38" s="108" customFormat="1" ht="22.5" customHeight="1">
      <c r="A233" s="205"/>
      <c r="B233" s="204" t="s">
        <v>396</v>
      </c>
      <c r="C233" s="1141" t="s">
        <v>397</v>
      </c>
      <c r="D233" s="1141"/>
      <c r="E233" s="1141"/>
      <c r="F233" s="207" t="s">
        <v>395</v>
      </c>
      <c r="G233" s="215">
        <v>46</v>
      </c>
      <c r="H233" s="207"/>
      <c r="I233" s="215">
        <v>46</v>
      </c>
      <c r="J233" s="204"/>
      <c r="K233" s="207"/>
      <c r="L233" s="208">
        <v>101.14</v>
      </c>
      <c r="M233" s="207"/>
      <c r="N233" s="210"/>
      <c r="Z233" s="193"/>
      <c r="AA233" s="200"/>
      <c r="AE233" s="109" t="s">
        <v>397</v>
      </c>
      <c r="AG233" s="200"/>
      <c r="AI233" s="200"/>
      <c r="AJ233" s="200"/>
      <c r="AL233" s="200"/>
    </row>
    <row r="234" spans="1:38" s="108" customFormat="1" ht="12" customHeight="1">
      <c r="A234" s="216"/>
      <c r="B234" s="217"/>
      <c r="C234" s="1145" t="s">
        <v>398</v>
      </c>
      <c r="D234" s="1145"/>
      <c r="E234" s="1145"/>
      <c r="F234" s="196"/>
      <c r="G234" s="196"/>
      <c r="H234" s="196"/>
      <c r="I234" s="196"/>
      <c r="J234" s="198"/>
      <c r="K234" s="196"/>
      <c r="L234" s="222">
        <v>2180.8200000000002</v>
      </c>
      <c r="M234" s="212"/>
      <c r="N234" s="199"/>
      <c r="Z234" s="193"/>
      <c r="AA234" s="200"/>
      <c r="AG234" s="200" t="s">
        <v>398</v>
      </c>
      <c r="AI234" s="200"/>
      <c r="AJ234" s="200"/>
      <c r="AL234" s="200"/>
    </row>
    <row r="235" spans="1:38" s="108" customFormat="1" ht="45" customHeight="1">
      <c r="A235" s="194" t="s">
        <v>519</v>
      </c>
      <c r="B235" s="195" t="s">
        <v>3495</v>
      </c>
      <c r="C235" s="1145" t="s">
        <v>3496</v>
      </c>
      <c r="D235" s="1145"/>
      <c r="E235" s="1145"/>
      <c r="F235" s="196" t="s">
        <v>401</v>
      </c>
      <c r="G235" s="196"/>
      <c r="H235" s="196"/>
      <c r="I235" s="223">
        <v>0.41799999999999998</v>
      </c>
      <c r="J235" s="198"/>
      <c r="K235" s="196"/>
      <c r="L235" s="198"/>
      <c r="M235" s="196"/>
      <c r="N235" s="199"/>
      <c r="Z235" s="193"/>
      <c r="AA235" s="200" t="s">
        <v>3496</v>
      </c>
      <c r="AG235" s="200"/>
      <c r="AI235" s="200"/>
      <c r="AJ235" s="200"/>
      <c r="AL235" s="200"/>
    </row>
    <row r="236" spans="1:38" s="108" customFormat="1" ht="12" customHeight="1">
      <c r="A236" s="201"/>
      <c r="B236" s="202"/>
      <c r="C236" s="1141" t="s">
        <v>3533</v>
      </c>
      <c r="D236" s="1141"/>
      <c r="E236" s="1141"/>
      <c r="F236" s="1141"/>
      <c r="G236" s="1141"/>
      <c r="H236" s="1141"/>
      <c r="I236" s="1141"/>
      <c r="J236" s="1141"/>
      <c r="K236" s="1141"/>
      <c r="L236" s="1141"/>
      <c r="M236" s="1141"/>
      <c r="N236" s="1146"/>
      <c r="Z236" s="193"/>
      <c r="AA236" s="200"/>
      <c r="AB236" s="109" t="s">
        <v>3533</v>
      </c>
      <c r="AG236" s="200"/>
      <c r="AI236" s="200"/>
      <c r="AJ236" s="200"/>
      <c r="AL236" s="200"/>
    </row>
    <row r="237" spans="1:38" s="108" customFormat="1" ht="33.75" customHeight="1">
      <c r="A237" s="203"/>
      <c r="B237" s="204" t="s">
        <v>385</v>
      </c>
      <c r="C237" s="1141" t="s">
        <v>386</v>
      </c>
      <c r="D237" s="1141"/>
      <c r="E237" s="1141"/>
      <c r="F237" s="1141"/>
      <c r="G237" s="1141"/>
      <c r="H237" s="1141"/>
      <c r="I237" s="1141"/>
      <c r="J237" s="1141"/>
      <c r="K237" s="1141"/>
      <c r="L237" s="1141"/>
      <c r="M237" s="1141"/>
      <c r="N237" s="1146"/>
      <c r="Z237" s="193"/>
      <c r="AA237" s="200"/>
      <c r="AC237" s="109" t="s">
        <v>386</v>
      </c>
      <c r="AG237" s="200"/>
      <c r="AI237" s="200"/>
      <c r="AJ237" s="200"/>
      <c r="AL237" s="200"/>
    </row>
    <row r="238" spans="1:38" s="108" customFormat="1" ht="12">
      <c r="A238" s="205"/>
      <c r="B238" s="206">
        <v>2</v>
      </c>
      <c r="C238" s="1141" t="s">
        <v>387</v>
      </c>
      <c r="D238" s="1141"/>
      <c r="E238" s="1141"/>
      <c r="F238" s="207"/>
      <c r="G238" s="207"/>
      <c r="H238" s="207"/>
      <c r="I238" s="207"/>
      <c r="J238" s="208">
        <v>573.71</v>
      </c>
      <c r="K238" s="209">
        <v>1.25</v>
      </c>
      <c r="L238" s="208">
        <v>299.76</v>
      </c>
      <c r="M238" s="207"/>
      <c r="N238" s="210"/>
      <c r="Z238" s="193"/>
      <c r="AA238" s="200"/>
      <c r="AD238" s="109" t="s">
        <v>387</v>
      </c>
      <c r="AG238" s="200"/>
      <c r="AI238" s="200"/>
      <c r="AJ238" s="200"/>
      <c r="AL238" s="200"/>
    </row>
    <row r="239" spans="1:38" s="108" customFormat="1" ht="12">
      <c r="A239" s="205"/>
      <c r="B239" s="206">
        <v>3</v>
      </c>
      <c r="C239" s="1141" t="s">
        <v>388</v>
      </c>
      <c r="D239" s="1141"/>
      <c r="E239" s="1141"/>
      <c r="F239" s="207"/>
      <c r="G239" s="207"/>
      <c r="H239" s="207"/>
      <c r="I239" s="207"/>
      <c r="J239" s="208">
        <v>82.35</v>
      </c>
      <c r="K239" s="209">
        <v>1.25</v>
      </c>
      <c r="L239" s="208">
        <v>43.03</v>
      </c>
      <c r="M239" s="207"/>
      <c r="N239" s="210"/>
      <c r="Z239" s="193"/>
      <c r="AA239" s="200"/>
      <c r="AD239" s="109" t="s">
        <v>388</v>
      </c>
      <c r="AG239" s="200"/>
      <c r="AI239" s="200"/>
      <c r="AJ239" s="200"/>
      <c r="AL239" s="200"/>
    </row>
    <row r="240" spans="1:38" s="108" customFormat="1" ht="12">
      <c r="A240" s="205"/>
      <c r="B240" s="204"/>
      <c r="C240" s="1141" t="s">
        <v>389</v>
      </c>
      <c r="D240" s="1141"/>
      <c r="E240" s="1141"/>
      <c r="F240" s="207" t="s">
        <v>390</v>
      </c>
      <c r="G240" s="248">
        <v>6.1</v>
      </c>
      <c r="H240" s="209">
        <v>1.25</v>
      </c>
      <c r="I240" s="252">
        <v>3.1872500000000001</v>
      </c>
      <c r="J240" s="204"/>
      <c r="K240" s="207"/>
      <c r="L240" s="204"/>
      <c r="M240" s="207"/>
      <c r="N240" s="210"/>
      <c r="Z240" s="193"/>
      <c r="AA240" s="200"/>
      <c r="AE240" s="109" t="s">
        <v>389</v>
      </c>
      <c r="AG240" s="200"/>
      <c r="AI240" s="200"/>
      <c r="AJ240" s="200"/>
      <c r="AL240" s="200"/>
    </row>
    <row r="241" spans="1:38" s="108" customFormat="1" ht="12" customHeight="1">
      <c r="A241" s="205"/>
      <c r="B241" s="204"/>
      <c r="C241" s="1150" t="s">
        <v>391</v>
      </c>
      <c r="D241" s="1150"/>
      <c r="E241" s="1150"/>
      <c r="F241" s="212"/>
      <c r="G241" s="212"/>
      <c r="H241" s="212"/>
      <c r="I241" s="212"/>
      <c r="J241" s="213">
        <v>573.71</v>
      </c>
      <c r="K241" s="212"/>
      <c r="L241" s="213">
        <v>299.76</v>
      </c>
      <c r="M241" s="212"/>
      <c r="N241" s="214"/>
      <c r="Z241" s="193"/>
      <c r="AA241" s="200"/>
      <c r="AF241" s="109" t="s">
        <v>391</v>
      </c>
      <c r="AG241" s="200"/>
      <c r="AI241" s="200"/>
      <c r="AJ241" s="200"/>
      <c r="AL241" s="200"/>
    </row>
    <row r="242" spans="1:38" s="108" customFormat="1" ht="12">
      <c r="A242" s="205"/>
      <c r="B242" s="204"/>
      <c r="C242" s="1141" t="s">
        <v>392</v>
      </c>
      <c r="D242" s="1141"/>
      <c r="E242" s="1141"/>
      <c r="F242" s="207"/>
      <c r="G242" s="207"/>
      <c r="H242" s="207"/>
      <c r="I242" s="207"/>
      <c r="J242" s="204"/>
      <c r="K242" s="207"/>
      <c r="L242" s="208">
        <v>43.03</v>
      </c>
      <c r="M242" s="207"/>
      <c r="N242" s="210"/>
      <c r="Z242" s="193"/>
      <c r="AA242" s="200"/>
      <c r="AE242" s="109" t="s">
        <v>392</v>
      </c>
      <c r="AG242" s="200"/>
      <c r="AI242" s="200"/>
      <c r="AJ242" s="200"/>
      <c r="AL242" s="200"/>
    </row>
    <row r="243" spans="1:38" s="108" customFormat="1" ht="22.5" customHeight="1">
      <c r="A243" s="205"/>
      <c r="B243" s="204" t="s">
        <v>393</v>
      </c>
      <c r="C243" s="1141" t="s">
        <v>394</v>
      </c>
      <c r="D243" s="1141"/>
      <c r="E243" s="1141"/>
      <c r="F243" s="207" t="s">
        <v>395</v>
      </c>
      <c r="G243" s="215">
        <v>92</v>
      </c>
      <c r="H243" s="207"/>
      <c r="I243" s="215">
        <v>92</v>
      </c>
      <c r="J243" s="204"/>
      <c r="K243" s="207"/>
      <c r="L243" s="208">
        <v>39.590000000000003</v>
      </c>
      <c r="M243" s="207"/>
      <c r="N243" s="210"/>
      <c r="Z243" s="193"/>
      <c r="AA243" s="200"/>
      <c r="AE243" s="109" t="s">
        <v>394</v>
      </c>
      <c r="AG243" s="200"/>
      <c r="AI243" s="200"/>
      <c r="AJ243" s="200"/>
      <c r="AL243" s="200"/>
    </row>
    <row r="244" spans="1:38" s="108" customFormat="1" ht="22.5" customHeight="1">
      <c r="A244" s="205"/>
      <c r="B244" s="204" t="s">
        <v>396</v>
      </c>
      <c r="C244" s="1141" t="s">
        <v>397</v>
      </c>
      <c r="D244" s="1141"/>
      <c r="E244" s="1141"/>
      <c r="F244" s="207" t="s">
        <v>395</v>
      </c>
      <c r="G244" s="215">
        <v>46</v>
      </c>
      <c r="H244" s="207"/>
      <c r="I244" s="215">
        <v>46</v>
      </c>
      <c r="J244" s="204"/>
      <c r="K244" s="207"/>
      <c r="L244" s="208">
        <v>19.79</v>
      </c>
      <c r="M244" s="207"/>
      <c r="N244" s="210"/>
      <c r="Z244" s="193"/>
      <c r="AA244" s="200"/>
      <c r="AE244" s="109" t="s">
        <v>397</v>
      </c>
      <c r="AG244" s="200"/>
      <c r="AI244" s="200"/>
      <c r="AJ244" s="200"/>
      <c r="AL244" s="200"/>
    </row>
    <row r="245" spans="1:38" s="108" customFormat="1" ht="12" customHeight="1">
      <c r="A245" s="216"/>
      <c r="B245" s="217"/>
      <c r="C245" s="1145" t="s">
        <v>398</v>
      </c>
      <c r="D245" s="1145"/>
      <c r="E245" s="1145"/>
      <c r="F245" s="196"/>
      <c r="G245" s="196"/>
      <c r="H245" s="196"/>
      <c r="I245" s="196"/>
      <c r="J245" s="198"/>
      <c r="K245" s="196"/>
      <c r="L245" s="218">
        <v>359.14</v>
      </c>
      <c r="M245" s="212"/>
      <c r="N245" s="199"/>
      <c r="Z245" s="193"/>
      <c r="AA245" s="200"/>
      <c r="AG245" s="200" t="s">
        <v>398</v>
      </c>
      <c r="AI245" s="200"/>
      <c r="AJ245" s="200"/>
      <c r="AL245" s="200"/>
    </row>
    <row r="246" spans="1:38" s="108" customFormat="1" ht="22.5" customHeight="1">
      <c r="A246" s="194" t="s">
        <v>523</v>
      </c>
      <c r="B246" s="195" t="s">
        <v>3534</v>
      </c>
      <c r="C246" s="1145" t="s">
        <v>3535</v>
      </c>
      <c r="D246" s="1145"/>
      <c r="E246" s="1145"/>
      <c r="F246" s="196" t="s">
        <v>3536</v>
      </c>
      <c r="G246" s="196"/>
      <c r="H246" s="196"/>
      <c r="I246" s="256">
        <v>13.2</v>
      </c>
      <c r="J246" s="198"/>
      <c r="K246" s="196"/>
      <c r="L246" s="198"/>
      <c r="M246" s="196"/>
      <c r="N246" s="199"/>
      <c r="Z246" s="193"/>
      <c r="AA246" s="200" t="s">
        <v>3535</v>
      </c>
      <c r="AG246" s="200"/>
      <c r="AI246" s="200"/>
      <c r="AJ246" s="200"/>
      <c r="AL246" s="200"/>
    </row>
    <row r="247" spans="1:38" s="108" customFormat="1" ht="12" customHeight="1">
      <c r="A247" s="201"/>
      <c r="B247" s="202"/>
      <c r="C247" s="1141" t="s">
        <v>3537</v>
      </c>
      <c r="D247" s="1141"/>
      <c r="E247" s="1141"/>
      <c r="F247" s="1141"/>
      <c r="G247" s="1141"/>
      <c r="H247" s="1141"/>
      <c r="I247" s="1141"/>
      <c r="J247" s="1141"/>
      <c r="K247" s="1141"/>
      <c r="L247" s="1141"/>
      <c r="M247" s="1141"/>
      <c r="N247" s="1146"/>
      <c r="Z247" s="193"/>
      <c r="AA247" s="200"/>
      <c r="AB247" s="109" t="s">
        <v>3537</v>
      </c>
      <c r="AG247" s="200"/>
      <c r="AI247" s="200"/>
      <c r="AJ247" s="200"/>
      <c r="AL247" s="200"/>
    </row>
    <row r="248" spans="1:38" s="108" customFormat="1" ht="33.75" customHeight="1">
      <c r="A248" s="203"/>
      <c r="B248" s="204" t="s">
        <v>385</v>
      </c>
      <c r="C248" s="1141" t="s">
        <v>386</v>
      </c>
      <c r="D248" s="1141"/>
      <c r="E248" s="1141"/>
      <c r="F248" s="1141"/>
      <c r="G248" s="1141"/>
      <c r="H248" s="1141"/>
      <c r="I248" s="1141"/>
      <c r="J248" s="1141"/>
      <c r="K248" s="1141"/>
      <c r="L248" s="1141"/>
      <c r="M248" s="1141"/>
      <c r="N248" s="1146"/>
      <c r="Z248" s="193"/>
      <c r="AA248" s="200"/>
      <c r="AC248" s="109" t="s">
        <v>386</v>
      </c>
      <c r="AG248" s="200"/>
      <c r="AI248" s="200"/>
      <c r="AJ248" s="200"/>
      <c r="AL248" s="200"/>
    </row>
    <row r="249" spans="1:38" s="108" customFormat="1" ht="12">
      <c r="A249" s="205"/>
      <c r="B249" s="206">
        <v>1</v>
      </c>
      <c r="C249" s="1141" t="s">
        <v>446</v>
      </c>
      <c r="D249" s="1141"/>
      <c r="E249" s="1141"/>
      <c r="F249" s="207"/>
      <c r="G249" s="207"/>
      <c r="H249" s="207"/>
      <c r="I249" s="207"/>
      <c r="J249" s="208">
        <v>83.33</v>
      </c>
      <c r="K249" s="209">
        <v>1.25</v>
      </c>
      <c r="L249" s="220">
        <v>1374.95</v>
      </c>
      <c r="M249" s="207"/>
      <c r="N249" s="210"/>
      <c r="Z249" s="193"/>
      <c r="AA249" s="200"/>
      <c r="AD249" s="109" t="s">
        <v>446</v>
      </c>
      <c r="AG249" s="200"/>
      <c r="AI249" s="200"/>
      <c r="AJ249" s="200"/>
      <c r="AL249" s="200"/>
    </row>
    <row r="250" spans="1:38" s="108" customFormat="1" ht="12">
      <c r="A250" s="205"/>
      <c r="B250" s="206">
        <v>2</v>
      </c>
      <c r="C250" s="1141" t="s">
        <v>387</v>
      </c>
      <c r="D250" s="1141"/>
      <c r="E250" s="1141"/>
      <c r="F250" s="207"/>
      <c r="G250" s="207"/>
      <c r="H250" s="207"/>
      <c r="I250" s="207"/>
      <c r="J250" s="208">
        <v>28.8</v>
      </c>
      <c r="K250" s="209">
        <v>1.25</v>
      </c>
      <c r="L250" s="208">
        <v>475.2</v>
      </c>
      <c r="M250" s="207"/>
      <c r="N250" s="210"/>
      <c r="Z250" s="193"/>
      <c r="AA250" s="200"/>
      <c r="AD250" s="109" t="s">
        <v>387</v>
      </c>
      <c r="AG250" s="200"/>
      <c r="AI250" s="200"/>
      <c r="AJ250" s="200"/>
      <c r="AL250" s="200"/>
    </row>
    <row r="251" spans="1:38" s="108" customFormat="1" ht="12">
      <c r="A251" s="205"/>
      <c r="B251" s="206">
        <v>3</v>
      </c>
      <c r="C251" s="1141" t="s">
        <v>388</v>
      </c>
      <c r="D251" s="1141"/>
      <c r="E251" s="1141"/>
      <c r="F251" s="207"/>
      <c r="G251" s="207"/>
      <c r="H251" s="207"/>
      <c r="I251" s="207"/>
      <c r="J251" s="208">
        <v>3.22</v>
      </c>
      <c r="K251" s="209">
        <v>1.25</v>
      </c>
      <c r="L251" s="208">
        <v>53.13</v>
      </c>
      <c r="M251" s="207"/>
      <c r="N251" s="210"/>
      <c r="Z251" s="193"/>
      <c r="AA251" s="200"/>
      <c r="AD251" s="109" t="s">
        <v>388</v>
      </c>
      <c r="AG251" s="200"/>
      <c r="AI251" s="200"/>
      <c r="AJ251" s="200"/>
      <c r="AL251" s="200"/>
    </row>
    <row r="252" spans="1:38" s="108" customFormat="1" ht="12">
      <c r="A252" s="205"/>
      <c r="B252" s="204"/>
      <c r="C252" s="1141" t="s">
        <v>448</v>
      </c>
      <c r="D252" s="1141"/>
      <c r="E252" s="1141"/>
      <c r="F252" s="207" t="s">
        <v>390</v>
      </c>
      <c r="G252" s="248">
        <v>10.199999999999999</v>
      </c>
      <c r="H252" s="209">
        <v>1.25</v>
      </c>
      <c r="I252" s="248">
        <v>168.3</v>
      </c>
      <c r="J252" s="204"/>
      <c r="K252" s="207"/>
      <c r="L252" s="204"/>
      <c r="M252" s="207"/>
      <c r="N252" s="210"/>
      <c r="Z252" s="193"/>
      <c r="AA252" s="200"/>
      <c r="AE252" s="109" t="s">
        <v>448</v>
      </c>
      <c r="AG252" s="200"/>
      <c r="AI252" s="200"/>
      <c r="AJ252" s="200"/>
      <c r="AL252" s="200"/>
    </row>
    <row r="253" spans="1:38" s="108" customFormat="1" ht="12">
      <c r="A253" s="205"/>
      <c r="B253" s="204"/>
      <c r="C253" s="1141" t="s">
        <v>389</v>
      </c>
      <c r="D253" s="1141"/>
      <c r="E253" s="1141"/>
      <c r="F253" s="207" t="s">
        <v>390</v>
      </c>
      <c r="G253" s="209">
        <v>0.32</v>
      </c>
      <c r="H253" s="209">
        <v>1.25</v>
      </c>
      <c r="I253" s="209">
        <v>5.28</v>
      </c>
      <c r="J253" s="204"/>
      <c r="K253" s="207"/>
      <c r="L253" s="204"/>
      <c r="M253" s="207"/>
      <c r="N253" s="210"/>
      <c r="Z253" s="193"/>
      <c r="AA253" s="200"/>
      <c r="AE253" s="109" t="s">
        <v>389</v>
      </c>
      <c r="AG253" s="200"/>
      <c r="AI253" s="200"/>
      <c r="AJ253" s="200"/>
      <c r="AL253" s="200"/>
    </row>
    <row r="254" spans="1:38" s="108" customFormat="1" ht="12" customHeight="1">
      <c r="A254" s="205"/>
      <c r="B254" s="204"/>
      <c r="C254" s="1150" t="s">
        <v>391</v>
      </c>
      <c r="D254" s="1150"/>
      <c r="E254" s="1150"/>
      <c r="F254" s="212"/>
      <c r="G254" s="212"/>
      <c r="H254" s="212"/>
      <c r="I254" s="212"/>
      <c r="J254" s="213">
        <v>112.13</v>
      </c>
      <c r="K254" s="212"/>
      <c r="L254" s="221">
        <v>1850.15</v>
      </c>
      <c r="M254" s="212"/>
      <c r="N254" s="214"/>
      <c r="Z254" s="193"/>
      <c r="AA254" s="200"/>
      <c r="AF254" s="109" t="s">
        <v>391</v>
      </c>
      <c r="AG254" s="200"/>
      <c r="AI254" s="200"/>
      <c r="AJ254" s="200"/>
      <c r="AL254" s="200"/>
    </row>
    <row r="255" spans="1:38" s="108" customFormat="1" ht="12">
      <c r="A255" s="205"/>
      <c r="B255" s="204"/>
      <c r="C255" s="1141" t="s">
        <v>392</v>
      </c>
      <c r="D255" s="1141"/>
      <c r="E255" s="1141"/>
      <c r="F255" s="207"/>
      <c r="G255" s="207"/>
      <c r="H255" s="207"/>
      <c r="I255" s="207"/>
      <c r="J255" s="204"/>
      <c r="K255" s="207"/>
      <c r="L255" s="220">
        <v>1428.08</v>
      </c>
      <c r="M255" s="207"/>
      <c r="N255" s="210"/>
      <c r="Z255" s="193"/>
      <c r="AA255" s="200"/>
      <c r="AE255" s="109" t="s">
        <v>392</v>
      </c>
      <c r="AG255" s="200"/>
      <c r="AI255" s="200"/>
      <c r="AJ255" s="200"/>
      <c r="AL255" s="200"/>
    </row>
    <row r="256" spans="1:38" s="108" customFormat="1" ht="22.5" customHeight="1">
      <c r="A256" s="205"/>
      <c r="B256" s="204" t="s">
        <v>1768</v>
      </c>
      <c r="C256" s="1141" t="s">
        <v>1769</v>
      </c>
      <c r="D256" s="1141"/>
      <c r="E256" s="1141"/>
      <c r="F256" s="207" t="s">
        <v>395</v>
      </c>
      <c r="G256" s="215">
        <v>117</v>
      </c>
      <c r="H256" s="207"/>
      <c r="I256" s="215">
        <v>117</v>
      </c>
      <c r="J256" s="204"/>
      <c r="K256" s="207"/>
      <c r="L256" s="220">
        <v>1670.85</v>
      </c>
      <c r="M256" s="207"/>
      <c r="N256" s="210"/>
      <c r="Z256" s="193"/>
      <c r="AA256" s="200"/>
      <c r="AE256" s="109" t="s">
        <v>1769</v>
      </c>
      <c r="AG256" s="200"/>
      <c r="AI256" s="200"/>
      <c r="AJ256" s="200"/>
      <c r="AL256" s="200"/>
    </row>
    <row r="257" spans="1:38" s="108" customFormat="1" ht="22.5" customHeight="1">
      <c r="A257" s="205"/>
      <c r="B257" s="204" t="s">
        <v>1770</v>
      </c>
      <c r="C257" s="1141" t="s">
        <v>1771</v>
      </c>
      <c r="D257" s="1141"/>
      <c r="E257" s="1141"/>
      <c r="F257" s="207" t="s">
        <v>395</v>
      </c>
      <c r="G257" s="215">
        <v>74</v>
      </c>
      <c r="H257" s="207"/>
      <c r="I257" s="215">
        <v>74</v>
      </c>
      <c r="J257" s="204"/>
      <c r="K257" s="207"/>
      <c r="L257" s="220">
        <v>1056.78</v>
      </c>
      <c r="M257" s="207"/>
      <c r="N257" s="210"/>
      <c r="Z257" s="193"/>
      <c r="AA257" s="200"/>
      <c r="AE257" s="109" t="s">
        <v>1771</v>
      </c>
      <c r="AG257" s="200"/>
      <c r="AI257" s="200"/>
      <c r="AJ257" s="200"/>
      <c r="AL257" s="200"/>
    </row>
    <row r="258" spans="1:38" s="108" customFormat="1" ht="12" customHeight="1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22">
        <v>4577.78</v>
      </c>
      <c r="M258" s="212"/>
      <c r="N258" s="199"/>
      <c r="Z258" s="193"/>
      <c r="AA258" s="200"/>
      <c r="AG258" s="200" t="s">
        <v>398</v>
      </c>
      <c r="AI258" s="200"/>
      <c r="AJ258" s="200"/>
      <c r="AL258" s="200"/>
    </row>
    <row r="259" spans="1:38" s="108" customFormat="1" ht="33.75" customHeight="1">
      <c r="A259" s="194" t="s">
        <v>526</v>
      </c>
      <c r="B259" s="195" t="s">
        <v>3498</v>
      </c>
      <c r="C259" s="1145" t="s">
        <v>3538</v>
      </c>
      <c r="D259" s="1145"/>
      <c r="E259" s="1145"/>
      <c r="F259" s="196" t="s">
        <v>408</v>
      </c>
      <c r="G259" s="196"/>
      <c r="H259" s="196"/>
      <c r="I259" s="256">
        <v>145.19999999999999</v>
      </c>
      <c r="J259" s="218">
        <v>55.26</v>
      </c>
      <c r="K259" s="196"/>
      <c r="L259" s="222">
        <v>8023.75</v>
      </c>
      <c r="M259" s="196"/>
      <c r="N259" s="199"/>
      <c r="Z259" s="193"/>
      <c r="AA259" s="200" t="s">
        <v>3538</v>
      </c>
      <c r="AG259" s="200"/>
      <c r="AI259" s="200"/>
      <c r="AJ259" s="200"/>
      <c r="AL259" s="200"/>
    </row>
    <row r="260" spans="1:38" s="108" customFormat="1" ht="12" customHeight="1">
      <c r="A260" s="216"/>
      <c r="B260" s="217"/>
      <c r="C260" s="1141" t="s">
        <v>3539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G260" s="200"/>
      <c r="AH260" s="109" t="s">
        <v>3539</v>
      </c>
      <c r="AI260" s="200"/>
      <c r="AJ260" s="200"/>
      <c r="AL260" s="200"/>
    </row>
    <row r="261" spans="1:38" s="108" customFormat="1" ht="12" customHeight="1">
      <c r="A261" s="216"/>
      <c r="B261" s="217"/>
      <c r="C261" s="1145" t="s">
        <v>398</v>
      </c>
      <c r="D261" s="1145"/>
      <c r="E261" s="1145"/>
      <c r="F261" s="196"/>
      <c r="G261" s="196"/>
      <c r="H261" s="196"/>
      <c r="I261" s="196"/>
      <c r="J261" s="198"/>
      <c r="K261" s="196"/>
      <c r="L261" s="222">
        <v>8023.75</v>
      </c>
      <c r="M261" s="212"/>
      <c r="N261" s="199"/>
      <c r="Z261" s="193"/>
      <c r="AA261" s="200"/>
      <c r="AG261" s="200" t="s">
        <v>398</v>
      </c>
      <c r="AI261" s="200"/>
      <c r="AJ261" s="200"/>
      <c r="AL261" s="200"/>
    </row>
    <row r="262" spans="1:38" s="108" customFormat="1" ht="22.5" customHeight="1">
      <c r="A262" s="194" t="s">
        <v>528</v>
      </c>
      <c r="B262" s="195" t="s">
        <v>1107</v>
      </c>
      <c r="C262" s="1145" t="s">
        <v>1108</v>
      </c>
      <c r="D262" s="1145"/>
      <c r="E262" s="1145"/>
      <c r="F262" s="196" t="s">
        <v>1109</v>
      </c>
      <c r="G262" s="196"/>
      <c r="H262" s="196"/>
      <c r="I262" s="256">
        <v>2.2000000000000002</v>
      </c>
      <c r="J262" s="198"/>
      <c r="K262" s="196"/>
      <c r="L262" s="198"/>
      <c r="M262" s="196"/>
      <c r="N262" s="199"/>
      <c r="Z262" s="193"/>
      <c r="AA262" s="200" t="s">
        <v>1108</v>
      </c>
      <c r="AG262" s="200"/>
      <c r="AI262" s="200"/>
      <c r="AJ262" s="200"/>
      <c r="AL262" s="200"/>
    </row>
    <row r="263" spans="1:38" s="108" customFormat="1" ht="33.75" customHeight="1">
      <c r="A263" s="203"/>
      <c r="B263" s="204" t="s">
        <v>385</v>
      </c>
      <c r="C263" s="1141" t="s">
        <v>386</v>
      </c>
      <c r="D263" s="1141"/>
      <c r="E263" s="1141"/>
      <c r="F263" s="1141"/>
      <c r="G263" s="1141"/>
      <c r="H263" s="1141"/>
      <c r="I263" s="1141"/>
      <c r="J263" s="1141"/>
      <c r="K263" s="1141"/>
      <c r="L263" s="1141"/>
      <c r="M263" s="1141"/>
      <c r="N263" s="1146"/>
      <c r="Z263" s="193"/>
      <c r="AA263" s="200"/>
      <c r="AC263" s="109" t="s">
        <v>386</v>
      </c>
      <c r="AG263" s="200"/>
      <c r="AI263" s="200"/>
      <c r="AJ263" s="200"/>
      <c r="AL263" s="200"/>
    </row>
    <row r="264" spans="1:38" s="108" customFormat="1" ht="12">
      <c r="A264" s="205"/>
      <c r="B264" s="206">
        <v>1</v>
      </c>
      <c r="C264" s="1141" t="s">
        <v>446</v>
      </c>
      <c r="D264" s="1141"/>
      <c r="E264" s="1141"/>
      <c r="F264" s="207"/>
      <c r="G264" s="207"/>
      <c r="H264" s="207"/>
      <c r="I264" s="207"/>
      <c r="J264" s="220">
        <v>1125.18</v>
      </c>
      <c r="K264" s="209">
        <v>1.25</v>
      </c>
      <c r="L264" s="220">
        <v>3094.25</v>
      </c>
      <c r="M264" s="207"/>
      <c r="N264" s="210"/>
      <c r="Z264" s="193"/>
      <c r="AA264" s="200"/>
      <c r="AD264" s="109" t="s">
        <v>446</v>
      </c>
      <c r="AG264" s="200"/>
      <c r="AI264" s="200"/>
      <c r="AJ264" s="200"/>
      <c r="AL264" s="200"/>
    </row>
    <row r="265" spans="1:38" s="108" customFormat="1" ht="12">
      <c r="A265" s="205"/>
      <c r="B265" s="206">
        <v>4</v>
      </c>
      <c r="C265" s="1141" t="s">
        <v>447</v>
      </c>
      <c r="D265" s="1141"/>
      <c r="E265" s="1141"/>
      <c r="F265" s="207"/>
      <c r="G265" s="207"/>
      <c r="H265" s="207"/>
      <c r="I265" s="207"/>
      <c r="J265" s="220">
        <v>63068.02</v>
      </c>
      <c r="K265" s="207"/>
      <c r="L265" s="220">
        <v>138749.64000000001</v>
      </c>
      <c r="M265" s="207"/>
      <c r="N265" s="210"/>
      <c r="Z265" s="193"/>
      <c r="AA265" s="200"/>
      <c r="AD265" s="109" t="s">
        <v>447</v>
      </c>
      <c r="AG265" s="200"/>
      <c r="AI265" s="200"/>
      <c r="AJ265" s="200"/>
      <c r="AL265" s="200"/>
    </row>
    <row r="266" spans="1:38" s="108" customFormat="1" ht="12">
      <c r="A266" s="205"/>
      <c r="B266" s="204"/>
      <c r="C266" s="1141" t="s">
        <v>448</v>
      </c>
      <c r="D266" s="1141"/>
      <c r="E266" s="1141"/>
      <c r="F266" s="207" t="s">
        <v>390</v>
      </c>
      <c r="G266" s="215">
        <v>133</v>
      </c>
      <c r="H266" s="209">
        <v>1.25</v>
      </c>
      <c r="I266" s="209">
        <v>365.75</v>
      </c>
      <c r="J266" s="204"/>
      <c r="K266" s="207"/>
      <c r="L266" s="204"/>
      <c r="M266" s="207"/>
      <c r="N266" s="210"/>
      <c r="Z266" s="193"/>
      <c r="AA266" s="200"/>
      <c r="AE266" s="109" t="s">
        <v>448</v>
      </c>
      <c r="AG266" s="200"/>
      <c r="AI266" s="200"/>
      <c r="AJ266" s="200"/>
      <c r="AL266" s="200"/>
    </row>
    <row r="267" spans="1:38" s="108" customFormat="1" ht="12" customHeight="1">
      <c r="A267" s="205"/>
      <c r="B267" s="204"/>
      <c r="C267" s="1150" t="s">
        <v>391</v>
      </c>
      <c r="D267" s="1150"/>
      <c r="E267" s="1150"/>
      <c r="F267" s="212"/>
      <c r="G267" s="212"/>
      <c r="H267" s="212"/>
      <c r="I267" s="212"/>
      <c r="J267" s="221">
        <v>64193.2</v>
      </c>
      <c r="K267" s="212"/>
      <c r="L267" s="221">
        <v>141843.89000000001</v>
      </c>
      <c r="M267" s="212"/>
      <c r="N267" s="214"/>
      <c r="Z267" s="193"/>
      <c r="AA267" s="200"/>
      <c r="AF267" s="109" t="s">
        <v>391</v>
      </c>
      <c r="AG267" s="200"/>
      <c r="AI267" s="200"/>
      <c r="AJ267" s="200"/>
      <c r="AL267" s="200"/>
    </row>
    <row r="268" spans="1:38" s="108" customFormat="1" ht="12">
      <c r="A268" s="205"/>
      <c r="B268" s="204"/>
      <c r="C268" s="1141" t="s">
        <v>392</v>
      </c>
      <c r="D268" s="1141"/>
      <c r="E268" s="1141"/>
      <c r="F268" s="207"/>
      <c r="G268" s="207"/>
      <c r="H268" s="207"/>
      <c r="I268" s="207"/>
      <c r="J268" s="204"/>
      <c r="K268" s="207"/>
      <c r="L268" s="220">
        <v>3094.25</v>
      </c>
      <c r="M268" s="207"/>
      <c r="N268" s="210"/>
      <c r="Z268" s="193"/>
      <c r="AA268" s="200"/>
      <c r="AE268" s="109" t="s">
        <v>392</v>
      </c>
      <c r="AG268" s="200"/>
      <c r="AI268" s="200"/>
      <c r="AJ268" s="200"/>
      <c r="AL268" s="200"/>
    </row>
    <row r="269" spans="1:38" s="108" customFormat="1" ht="22.5" customHeight="1">
      <c r="A269" s="205"/>
      <c r="B269" s="204" t="s">
        <v>1111</v>
      </c>
      <c r="C269" s="1141" t="s">
        <v>1112</v>
      </c>
      <c r="D269" s="1141"/>
      <c r="E269" s="1141"/>
      <c r="F269" s="207" t="s">
        <v>395</v>
      </c>
      <c r="G269" s="215">
        <v>98</v>
      </c>
      <c r="H269" s="207"/>
      <c r="I269" s="215">
        <v>98</v>
      </c>
      <c r="J269" s="204"/>
      <c r="K269" s="207"/>
      <c r="L269" s="220">
        <v>3032.37</v>
      </c>
      <c r="M269" s="207"/>
      <c r="N269" s="210"/>
      <c r="Z269" s="193"/>
      <c r="AA269" s="200"/>
      <c r="AE269" s="109" t="s">
        <v>1112</v>
      </c>
      <c r="AG269" s="200"/>
      <c r="AI269" s="200"/>
      <c r="AJ269" s="200"/>
      <c r="AL269" s="200"/>
    </row>
    <row r="270" spans="1:38" s="108" customFormat="1" ht="22.5" customHeight="1">
      <c r="A270" s="205"/>
      <c r="B270" s="204" t="s">
        <v>1113</v>
      </c>
      <c r="C270" s="1141" t="s">
        <v>1114</v>
      </c>
      <c r="D270" s="1141"/>
      <c r="E270" s="1141"/>
      <c r="F270" s="207" t="s">
        <v>395</v>
      </c>
      <c r="G270" s="215">
        <v>58</v>
      </c>
      <c r="H270" s="207"/>
      <c r="I270" s="215">
        <v>58</v>
      </c>
      <c r="J270" s="204"/>
      <c r="K270" s="207"/>
      <c r="L270" s="220">
        <v>1794.67</v>
      </c>
      <c r="M270" s="207"/>
      <c r="N270" s="210"/>
      <c r="Z270" s="193"/>
      <c r="AA270" s="200"/>
      <c r="AE270" s="109" t="s">
        <v>1114</v>
      </c>
      <c r="AG270" s="200"/>
      <c r="AI270" s="200"/>
      <c r="AJ270" s="200"/>
      <c r="AL270" s="200"/>
    </row>
    <row r="271" spans="1:38" s="108" customFormat="1" ht="12" customHeight="1">
      <c r="A271" s="216"/>
      <c r="B271" s="217"/>
      <c r="C271" s="1145" t="s">
        <v>398</v>
      </c>
      <c r="D271" s="1145"/>
      <c r="E271" s="1145"/>
      <c r="F271" s="196"/>
      <c r="G271" s="196"/>
      <c r="H271" s="196"/>
      <c r="I271" s="196"/>
      <c r="J271" s="198"/>
      <c r="K271" s="196"/>
      <c r="L271" s="222">
        <v>146670.93</v>
      </c>
      <c r="M271" s="212"/>
      <c r="N271" s="199"/>
      <c r="Z271" s="193"/>
      <c r="AA271" s="200"/>
      <c r="AG271" s="200" t="s">
        <v>398</v>
      </c>
      <c r="AI271" s="200"/>
      <c r="AJ271" s="200"/>
      <c r="AL271" s="200"/>
    </row>
    <row r="272" spans="1:38" s="108" customFormat="1" ht="22.5" customHeight="1">
      <c r="A272" s="194" t="s">
        <v>530</v>
      </c>
      <c r="B272" s="195" t="s">
        <v>3540</v>
      </c>
      <c r="C272" s="1145" t="s">
        <v>3541</v>
      </c>
      <c r="D272" s="1145"/>
      <c r="E272" s="1145"/>
      <c r="F272" s="196" t="s">
        <v>486</v>
      </c>
      <c r="G272" s="196"/>
      <c r="H272" s="196"/>
      <c r="I272" s="251">
        <v>220</v>
      </c>
      <c r="J272" s="218">
        <v>5.93</v>
      </c>
      <c r="K272" s="196"/>
      <c r="L272" s="222">
        <v>1304.5999999999999</v>
      </c>
      <c r="M272" s="196"/>
      <c r="N272" s="199"/>
      <c r="Z272" s="193"/>
      <c r="AA272" s="200" t="s">
        <v>3541</v>
      </c>
      <c r="AG272" s="200"/>
      <c r="AI272" s="200"/>
      <c r="AJ272" s="200"/>
      <c r="AL272" s="200"/>
    </row>
    <row r="273" spans="1:38" s="108" customFormat="1" ht="12" customHeight="1">
      <c r="A273" s="216"/>
      <c r="B273" s="217"/>
      <c r="C273" s="1141" t="s">
        <v>1249</v>
      </c>
      <c r="D273" s="1141"/>
      <c r="E273" s="1141"/>
      <c r="F273" s="1141"/>
      <c r="G273" s="1141"/>
      <c r="H273" s="1141"/>
      <c r="I273" s="1141"/>
      <c r="J273" s="1141"/>
      <c r="K273" s="1141"/>
      <c r="L273" s="1141"/>
      <c r="M273" s="1141"/>
      <c r="N273" s="1146"/>
      <c r="Z273" s="193"/>
      <c r="AA273" s="200"/>
      <c r="AG273" s="200"/>
      <c r="AH273" s="109" t="s">
        <v>1249</v>
      </c>
      <c r="AI273" s="200"/>
      <c r="AJ273" s="200"/>
      <c r="AL273" s="200"/>
    </row>
    <row r="274" spans="1:38" s="108" customFormat="1" ht="12" customHeight="1">
      <c r="A274" s="216"/>
      <c r="B274" s="217"/>
      <c r="C274" s="1145" t="s">
        <v>398</v>
      </c>
      <c r="D274" s="1145"/>
      <c r="E274" s="1145"/>
      <c r="F274" s="196"/>
      <c r="G274" s="196"/>
      <c r="H274" s="196"/>
      <c r="I274" s="196"/>
      <c r="J274" s="198"/>
      <c r="K274" s="196"/>
      <c r="L274" s="222">
        <v>1304.5999999999999</v>
      </c>
      <c r="M274" s="212"/>
      <c r="N274" s="199"/>
      <c r="Z274" s="193"/>
      <c r="AA274" s="200"/>
      <c r="AG274" s="200" t="s">
        <v>398</v>
      </c>
      <c r="AI274" s="200"/>
      <c r="AJ274" s="200"/>
      <c r="AL274" s="200"/>
    </row>
    <row r="275" spans="1:38" s="108" customFormat="1" ht="22.5" customHeight="1">
      <c r="A275" s="194" t="s">
        <v>536</v>
      </c>
      <c r="B275" s="195" t="s">
        <v>3542</v>
      </c>
      <c r="C275" s="1145" t="s">
        <v>3543</v>
      </c>
      <c r="D275" s="1145"/>
      <c r="E275" s="1145"/>
      <c r="F275" s="196" t="s">
        <v>673</v>
      </c>
      <c r="G275" s="196"/>
      <c r="H275" s="196"/>
      <c r="I275" s="256">
        <v>4.4000000000000004</v>
      </c>
      <c r="J275" s="218">
        <v>358</v>
      </c>
      <c r="K275" s="196"/>
      <c r="L275" s="222">
        <v>1575.2</v>
      </c>
      <c r="M275" s="196"/>
      <c r="N275" s="199"/>
      <c r="Z275" s="193"/>
      <c r="AA275" s="200" t="s">
        <v>3543</v>
      </c>
      <c r="AG275" s="200"/>
      <c r="AI275" s="200"/>
      <c r="AJ275" s="200"/>
      <c r="AL275" s="200"/>
    </row>
    <row r="276" spans="1:38" s="108" customFormat="1" ht="12" customHeight="1">
      <c r="A276" s="216"/>
      <c r="B276" s="217"/>
      <c r="C276" s="1141" t="s">
        <v>1249</v>
      </c>
      <c r="D276" s="1141"/>
      <c r="E276" s="1141"/>
      <c r="F276" s="1141"/>
      <c r="G276" s="1141"/>
      <c r="H276" s="1141"/>
      <c r="I276" s="1141"/>
      <c r="J276" s="1141"/>
      <c r="K276" s="1141"/>
      <c r="L276" s="1141"/>
      <c r="M276" s="1141"/>
      <c r="N276" s="1146"/>
      <c r="Z276" s="193"/>
      <c r="AA276" s="200"/>
      <c r="AG276" s="200"/>
      <c r="AH276" s="109" t="s">
        <v>1249</v>
      </c>
      <c r="AI276" s="200"/>
      <c r="AJ276" s="200"/>
      <c r="AL276" s="200"/>
    </row>
    <row r="277" spans="1:38" s="108" customFormat="1" ht="12" customHeight="1">
      <c r="A277" s="201"/>
      <c r="B277" s="202"/>
      <c r="C277" s="1141" t="s">
        <v>2348</v>
      </c>
      <c r="D277" s="1141"/>
      <c r="E277" s="1141"/>
      <c r="F277" s="1141"/>
      <c r="G277" s="1141"/>
      <c r="H277" s="1141"/>
      <c r="I277" s="1141"/>
      <c r="J277" s="1141"/>
      <c r="K277" s="1141"/>
      <c r="L277" s="1141"/>
      <c r="M277" s="1141"/>
      <c r="N277" s="1146"/>
      <c r="Z277" s="193"/>
      <c r="AA277" s="200"/>
      <c r="AB277" s="109" t="s">
        <v>2348</v>
      </c>
      <c r="AG277" s="200"/>
      <c r="AI277" s="200"/>
      <c r="AJ277" s="200"/>
      <c r="AL277" s="200"/>
    </row>
    <row r="278" spans="1:38" s="108" customFormat="1" ht="12" customHeight="1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22">
        <v>1575.2</v>
      </c>
      <c r="M278" s="212"/>
      <c r="N278" s="199"/>
      <c r="Z278" s="193"/>
      <c r="AA278" s="200"/>
      <c r="AG278" s="200" t="s">
        <v>398</v>
      </c>
      <c r="AI278" s="200"/>
      <c r="AJ278" s="200"/>
      <c r="AL278" s="200"/>
    </row>
    <row r="279" spans="1:38" s="108" customFormat="1" ht="33.75" customHeight="1">
      <c r="A279" s="194" t="s">
        <v>545</v>
      </c>
      <c r="B279" s="195" t="s">
        <v>1131</v>
      </c>
      <c r="C279" s="1145" t="s">
        <v>1132</v>
      </c>
      <c r="D279" s="1145"/>
      <c r="E279" s="1145"/>
      <c r="F279" s="196" t="s">
        <v>481</v>
      </c>
      <c r="G279" s="196"/>
      <c r="H279" s="196"/>
      <c r="I279" s="251">
        <v>11</v>
      </c>
      <c r="J279" s="198"/>
      <c r="K279" s="196"/>
      <c r="L279" s="198"/>
      <c r="M279" s="196"/>
      <c r="N279" s="199"/>
      <c r="Z279" s="193"/>
      <c r="AA279" s="200" t="s">
        <v>1132</v>
      </c>
      <c r="AG279" s="200"/>
      <c r="AI279" s="200"/>
      <c r="AJ279" s="200"/>
      <c r="AL279" s="200"/>
    </row>
    <row r="280" spans="1:38" s="108" customFormat="1" ht="33.75" customHeight="1">
      <c r="A280" s="203"/>
      <c r="B280" s="204" t="s">
        <v>385</v>
      </c>
      <c r="C280" s="1141" t="s">
        <v>386</v>
      </c>
      <c r="D280" s="1141"/>
      <c r="E280" s="1141"/>
      <c r="F280" s="1141"/>
      <c r="G280" s="1141"/>
      <c r="H280" s="1141"/>
      <c r="I280" s="1141"/>
      <c r="J280" s="1141"/>
      <c r="K280" s="1141"/>
      <c r="L280" s="1141"/>
      <c r="M280" s="1141"/>
      <c r="N280" s="1146"/>
      <c r="Z280" s="193"/>
      <c r="AA280" s="200"/>
      <c r="AC280" s="109" t="s">
        <v>386</v>
      </c>
      <c r="AG280" s="200"/>
      <c r="AI280" s="200"/>
      <c r="AJ280" s="200"/>
      <c r="AL280" s="200"/>
    </row>
    <row r="281" spans="1:38" s="108" customFormat="1" ht="12">
      <c r="A281" s="205"/>
      <c r="B281" s="206">
        <v>1</v>
      </c>
      <c r="C281" s="1141" t="s">
        <v>446</v>
      </c>
      <c r="D281" s="1141"/>
      <c r="E281" s="1141"/>
      <c r="F281" s="207"/>
      <c r="G281" s="207"/>
      <c r="H281" s="207"/>
      <c r="I281" s="207"/>
      <c r="J281" s="208">
        <v>93.25</v>
      </c>
      <c r="K281" s="209">
        <v>1.25</v>
      </c>
      <c r="L281" s="220">
        <v>1282.19</v>
      </c>
      <c r="M281" s="207"/>
      <c r="N281" s="210"/>
      <c r="Z281" s="193"/>
      <c r="AA281" s="200"/>
      <c r="AD281" s="109" t="s">
        <v>446</v>
      </c>
      <c r="AG281" s="200"/>
      <c r="AI281" s="200"/>
      <c r="AJ281" s="200"/>
      <c r="AL281" s="200"/>
    </row>
    <row r="282" spans="1:38" s="108" customFormat="1" ht="12">
      <c r="A282" s="205"/>
      <c r="B282" s="206">
        <v>2</v>
      </c>
      <c r="C282" s="1141" t="s">
        <v>387</v>
      </c>
      <c r="D282" s="1141"/>
      <c r="E282" s="1141"/>
      <c r="F282" s="207"/>
      <c r="G282" s="207"/>
      <c r="H282" s="207"/>
      <c r="I282" s="207"/>
      <c r="J282" s="208">
        <v>46.25</v>
      </c>
      <c r="K282" s="209">
        <v>1.25</v>
      </c>
      <c r="L282" s="208">
        <v>635.94000000000005</v>
      </c>
      <c r="M282" s="207"/>
      <c r="N282" s="210"/>
      <c r="Z282" s="193"/>
      <c r="AA282" s="200"/>
      <c r="AD282" s="109" t="s">
        <v>387</v>
      </c>
      <c r="AG282" s="200"/>
      <c r="AI282" s="200"/>
      <c r="AJ282" s="200"/>
      <c r="AL282" s="200"/>
    </row>
    <row r="283" spans="1:38" s="108" customFormat="1" ht="12">
      <c r="A283" s="205"/>
      <c r="B283" s="206">
        <v>3</v>
      </c>
      <c r="C283" s="1141" t="s">
        <v>388</v>
      </c>
      <c r="D283" s="1141"/>
      <c r="E283" s="1141"/>
      <c r="F283" s="207"/>
      <c r="G283" s="207"/>
      <c r="H283" s="207"/>
      <c r="I283" s="207"/>
      <c r="J283" s="208">
        <v>5.0199999999999996</v>
      </c>
      <c r="K283" s="209">
        <v>1.25</v>
      </c>
      <c r="L283" s="208">
        <v>69.03</v>
      </c>
      <c r="M283" s="207"/>
      <c r="N283" s="210"/>
      <c r="Z283" s="193"/>
      <c r="AA283" s="200"/>
      <c r="AD283" s="109" t="s">
        <v>388</v>
      </c>
      <c r="AG283" s="200"/>
      <c r="AI283" s="200"/>
      <c r="AJ283" s="200"/>
      <c r="AL283" s="200"/>
    </row>
    <row r="284" spans="1:38" s="108" customFormat="1" ht="12">
      <c r="A284" s="205"/>
      <c r="B284" s="206">
        <v>4</v>
      </c>
      <c r="C284" s="1141" t="s">
        <v>447</v>
      </c>
      <c r="D284" s="1141"/>
      <c r="E284" s="1141"/>
      <c r="F284" s="207"/>
      <c r="G284" s="207"/>
      <c r="H284" s="207"/>
      <c r="I284" s="207"/>
      <c r="J284" s="208">
        <v>37.03</v>
      </c>
      <c r="K284" s="207"/>
      <c r="L284" s="208">
        <v>407.33</v>
      </c>
      <c r="M284" s="207"/>
      <c r="N284" s="210"/>
      <c r="Z284" s="193"/>
      <c r="AA284" s="200"/>
      <c r="AD284" s="109" t="s">
        <v>447</v>
      </c>
      <c r="AG284" s="200"/>
      <c r="AI284" s="200"/>
      <c r="AJ284" s="200"/>
      <c r="AL284" s="200"/>
    </row>
    <row r="285" spans="1:38" s="108" customFormat="1" ht="12">
      <c r="A285" s="205"/>
      <c r="B285" s="204"/>
      <c r="C285" s="1141" t="s">
        <v>448</v>
      </c>
      <c r="D285" s="1141"/>
      <c r="E285" s="1141"/>
      <c r="F285" s="207" t="s">
        <v>390</v>
      </c>
      <c r="G285" s="209">
        <v>9.92</v>
      </c>
      <c r="H285" s="209">
        <v>1.25</v>
      </c>
      <c r="I285" s="248">
        <v>136.4</v>
      </c>
      <c r="J285" s="204"/>
      <c r="K285" s="207"/>
      <c r="L285" s="204"/>
      <c r="M285" s="207"/>
      <c r="N285" s="210"/>
      <c r="Z285" s="193"/>
      <c r="AA285" s="200"/>
      <c r="AE285" s="109" t="s">
        <v>448</v>
      </c>
      <c r="AG285" s="200"/>
      <c r="AI285" s="200"/>
      <c r="AJ285" s="200"/>
      <c r="AL285" s="200"/>
    </row>
    <row r="286" spans="1:38" s="108" customFormat="1" ht="12">
      <c r="A286" s="205"/>
      <c r="B286" s="204"/>
      <c r="C286" s="1141" t="s">
        <v>389</v>
      </c>
      <c r="D286" s="1141"/>
      <c r="E286" s="1141"/>
      <c r="F286" s="207" t="s">
        <v>390</v>
      </c>
      <c r="G286" s="248">
        <v>0.4</v>
      </c>
      <c r="H286" s="209">
        <v>1.25</v>
      </c>
      <c r="I286" s="248">
        <v>5.5</v>
      </c>
      <c r="J286" s="204"/>
      <c r="K286" s="207"/>
      <c r="L286" s="204"/>
      <c r="M286" s="207"/>
      <c r="N286" s="210"/>
      <c r="Z286" s="193"/>
      <c r="AA286" s="200"/>
      <c r="AE286" s="109" t="s">
        <v>389</v>
      </c>
      <c r="AG286" s="200"/>
      <c r="AI286" s="200"/>
      <c r="AJ286" s="200"/>
      <c r="AL286" s="200"/>
    </row>
    <row r="287" spans="1:38" s="108" customFormat="1" ht="12" customHeight="1">
      <c r="A287" s="205"/>
      <c r="B287" s="204"/>
      <c r="C287" s="1150" t="s">
        <v>391</v>
      </c>
      <c r="D287" s="1150"/>
      <c r="E287" s="1150"/>
      <c r="F287" s="212"/>
      <c r="G287" s="212"/>
      <c r="H287" s="212"/>
      <c r="I287" s="212"/>
      <c r="J287" s="213">
        <v>176.53</v>
      </c>
      <c r="K287" s="212"/>
      <c r="L287" s="221">
        <v>2325.46</v>
      </c>
      <c r="M287" s="212"/>
      <c r="N287" s="214"/>
      <c r="Z287" s="193"/>
      <c r="AA287" s="200"/>
      <c r="AF287" s="109" t="s">
        <v>391</v>
      </c>
      <c r="AG287" s="200"/>
      <c r="AI287" s="200"/>
      <c r="AJ287" s="200"/>
      <c r="AL287" s="200"/>
    </row>
    <row r="288" spans="1:38" s="108" customFormat="1" ht="12">
      <c r="A288" s="205"/>
      <c r="B288" s="204"/>
      <c r="C288" s="1141" t="s">
        <v>392</v>
      </c>
      <c r="D288" s="1141"/>
      <c r="E288" s="1141"/>
      <c r="F288" s="207"/>
      <c r="G288" s="207"/>
      <c r="H288" s="207"/>
      <c r="I288" s="207"/>
      <c r="J288" s="204"/>
      <c r="K288" s="207"/>
      <c r="L288" s="220">
        <v>1351.22</v>
      </c>
      <c r="M288" s="207"/>
      <c r="N288" s="210"/>
      <c r="Z288" s="193"/>
      <c r="AA288" s="200"/>
      <c r="AE288" s="109" t="s">
        <v>392</v>
      </c>
      <c r="AG288" s="200"/>
      <c r="AI288" s="200"/>
      <c r="AJ288" s="200"/>
      <c r="AL288" s="200"/>
    </row>
    <row r="289" spans="1:38" s="108" customFormat="1" ht="22.5" customHeight="1">
      <c r="A289" s="205"/>
      <c r="B289" s="204" t="s">
        <v>885</v>
      </c>
      <c r="C289" s="1141" t="s">
        <v>886</v>
      </c>
      <c r="D289" s="1141"/>
      <c r="E289" s="1141"/>
      <c r="F289" s="207" t="s">
        <v>395</v>
      </c>
      <c r="G289" s="215">
        <v>97</v>
      </c>
      <c r="H289" s="207"/>
      <c r="I289" s="215">
        <v>97</v>
      </c>
      <c r="J289" s="204"/>
      <c r="K289" s="207"/>
      <c r="L289" s="220">
        <v>1310.68</v>
      </c>
      <c r="M289" s="207"/>
      <c r="N289" s="210"/>
      <c r="Z289" s="193"/>
      <c r="AA289" s="200"/>
      <c r="AE289" s="109" t="s">
        <v>886</v>
      </c>
      <c r="AG289" s="200"/>
      <c r="AI289" s="200"/>
      <c r="AJ289" s="200"/>
      <c r="AL289" s="200"/>
    </row>
    <row r="290" spans="1:38" s="108" customFormat="1" ht="22.5" customHeight="1">
      <c r="A290" s="205"/>
      <c r="B290" s="204" t="s">
        <v>887</v>
      </c>
      <c r="C290" s="1141" t="s">
        <v>888</v>
      </c>
      <c r="D290" s="1141"/>
      <c r="E290" s="1141"/>
      <c r="F290" s="207" t="s">
        <v>395</v>
      </c>
      <c r="G290" s="215">
        <v>51</v>
      </c>
      <c r="H290" s="207"/>
      <c r="I290" s="215">
        <v>51</v>
      </c>
      <c r="J290" s="204"/>
      <c r="K290" s="207"/>
      <c r="L290" s="208">
        <v>689.12</v>
      </c>
      <c r="M290" s="207"/>
      <c r="N290" s="210"/>
      <c r="Z290" s="193"/>
      <c r="AA290" s="200"/>
      <c r="AE290" s="109" t="s">
        <v>888</v>
      </c>
      <c r="AG290" s="200"/>
      <c r="AI290" s="200"/>
      <c r="AJ290" s="200"/>
      <c r="AL290" s="200"/>
    </row>
    <row r="291" spans="1:38" s="108" customFormat="1" ht="12" customHeight="1">
      <c r="A291" s="216"/>
      <c r="B291" s="217"/>
      <c r="C291" s="1145" t="s">
        <v>398</v>
      </c>
      <c r="D291" s="1145"/>
      <c r="E291" s="1145"/>
      <c r="F291" s="196"/>
      <c r="G291" s="196"/>
      <c r="H291" s="196"/>
      <c r="I291" s="196"/>
      <c r="J291" s="198"/>
      <c r="K291" s="196"/>
      <c r="L291" s="222">
        <v>4325.26</v>
      </c>
      <c r="M291" s="212"/>
      <c r="N291" s="199"/>
      <c r="Z291" s="193"/>
      <c r="AA291" s="200"/>
      <c r="AG291" s="200" t="s">
        <v>398</v>
      </c>
      <c r="AI291" s="200"/>
      <c r="AJ291" s="200"/>
      <c r="AL291" s="200"/>
    </row>
    <row r="292" spans="1:38" s="108" customFormat="1" ht="22.5" customHeight="1">
      <c r="A292" s="194" t="s">
        <v>546</v>
      </c>
      <c r="B292" s="195" t="s">
        <v>2636</v>
      </c>
      <c r="C292" s="1145" t="s">
        <v>2637</v>
      </c>
      <c r="D292" s="1145"/>
      <c r="E292" s="1145"/>
      <c r="F292" s="196" t="s">
        <v>659</v>
      </c>
      <c r="G292" s="196"/>
      <c r="H292" s="196"/>
      <c r="I292" s="223">
        <v>1.1220000000000001</v>
      </c>
      <c r="J292" s="222">
        <v>1468.2</v>
      </c>
      <c r="K292" s="196"/>
      <c r="L292" s="222">
        <v>1647.32</v>
      </c>
      <c r="M292" s="196"/>
      <c r="N292" s="199"/>
      <c r="Z292" s="193"/>
      <c r="AA292" s="200" t="s">
        <v>2637</v>
      </c>
      <c r="AG292" s="200"/>
      <c r="AI292" s="200"/>
      <c r="AJ292" s="200"/>
      <c r="AL292" s="200"/>
    </row>
    <row r="293" spans="1:38" s="108" customFormat="1" ht="12" customHeight="1">
      <c r="A293" s="216"/>
      <c r="B293" s="217"/>
      <c r="C293" s="1141" t="s">
        <v>409</v>
      </c>
      <c r="D293" s="1141"/>
      <c r="E293" s="1141"/>
      <c r="F293" s="1141"/>
      <c r="G293" s="1141"/>
      <c r="H293" s="1141"/>
      <c r="I293" s="1141"/>
      <c r="J293" s="1141"/>
      <c r="K293" s="1141"/>
      <c r="L293" s="1141"/>
      <c r="M293" s="1141"/>
      <c r="N293" s="1146"/>
      <c r="Z293" s="193"/>
      <c r="AA293" s="200"/>
      <c r="AG293" s="200"/>
      <c r="AH293" s="109" t="s">
        <v>409</v>
      </c>
      <c r="AI293" s="200"/>
      <c r="AJ293" s="200"/>
      <c r="AL293" s="200"/>
    </row>
    <row r="294" spans="1:38" s="108" customFormat="1" ht="12" customHeight="1">
      <c r="A294" s="201"/>
      <c r="B294" s="202"/>
      <c r="C294" s="1141" t="s">
        <v>3544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B294" s="109" t="s">
        <v>3544</v>
      </c>
      <c r="AG294" s="200"/>
      <c r="AI294" s="200"/>
      <c r="AJ294" s="200"/>
      <c r="AL294" s="200"/>
    </row>
    <row r="295" spans="1:38" s="108" customFormat="1" ht="12" customHeight="1">
      <c r="A295" s="216"/>
      <c r="B295" s="217"/>
      <c r="C295" s="1145" t="s">
        <v>398</v>
      </c>
      <c r="D295" s="1145"/>
      <c r="E295" s="1145"/>
      <c r="F295" s="196"/>
      <c r="G295" s="196"/>
      <c r="H295" s="196"/>
      <c r="I295" s="196"/>
      <c r="J295" s="198"/>
      <c r="K295" s="196"/>
      <c r="L295" s="222">
        <v>1647.32</v>
      </c>
      <c r="M295" s="212"/>
      <c r="N295" s="199"/>
      <c r="Z295" s="193"/>
      <c r="AA295" s="200"/>
      <c r="AG295" s="200" t="s">
        <v>398</v>
      </c>
      <c r="AI295" s="200"/>
      <c r="AJ295" s="200"/>
      <c r="AL295" s="200"/>
    </row>
    <row r="296" spans="1:38" s="108" customFormat="1" ht="12" customHeight="1">
      <c r="A296" s="1147" t="s">
        <v>3515</v>
      </c>
      <c r="B296" s="1148"/>
      <c r="C296" s="1148"/>
      <c r="D296" s="1148"/>
      <c r="E296" s="1148"/>
      <c r="F296" s="1148"/>
      <c r="G296" s="1148"/>
      <c r="H296" s="1148"/>
      <c r="I296" s="1148"/>
      <c r="J296" s="1148"/>
      <c r="K296" s="1148"/>
      <c r="L296" s="1148"/>
      <c r="M296" s="1148"/>
      <c r="N296" s="1149"/>
      <c r="Z296" s="193"/>
      <c r="AA296" s="200"/>
      <c r="AG296" s="200"/>
      <c r="AI296" s="200" t="s">
        <v>3515</v>
      </c>
      <c r="AJ296" s="200"/>
      <c r="AL296" s="200"/>
    </row>
    <row r="297" spans="1:38" s="108" customFormat="1" ht="22.5" customHeight="1">
      <c r="A297" s="194" t="s">
        <v>554</v>
      </c>
      <c r="B297" s="195" t="s">
        <v>3516</v>
      </c>
      <c r="C297" s="1145" t="s">
        <v>3517</v>
      </c>
      <c r="D297" s="1145"/>
      <c r="E297" s="1145"/>
      <c r="F297" s="196" t="s">
        <v>673</v>
      </c>
      <c r="G297" s="196"/>
      <c r="H297" s="196"/>
      <c r="I297" s="256">
        <v>0.1</v>
      </c>
      <c r="J297" s="198"/>
      <c r="K297" s="196"/>
      <c r="L297" s="198"/>
      <c r="M297" s="196"/>
      <c r="N297" s="199"/>
      <c r="Z297" s="193"/>
      <c r="AA297" s="200" t="s">
        <v>3517</v>
      </c>
      <c r="AG297" s="200"/>
      <c r="AI297" s="200"/>
      <c r="AJ297" s="200"/>
      <c r="AL297" s="200"/>
    </row>
    <row r="298" spans="1:38" s="108" customFormat="1" ht="12" customHeight="1">
      <c r="A298" s="201"/>
      <c r="B298" s="202"/>
      <c r="C298" s="1141" t="s">
        <v>1178</v>
      </c>
      <c r="D298" s="1141"/>
      <c r="E298" s="1141"/>
      <c r="F298" s="1141"/>
      <c r="G298" s="1141"/>
      <c r="H298" s="1141"/>
      <c r="I298" s="1141"/>
      <c r="J298" s="1141"/>
      <c r="K298" s="1141"/>
      <c r="L298" s="1141"/>
      <c r="M298" s="1141"/>
      <c r="N298" s="1146"/>
      <c r="Z298" s="193"/>
      <c r="AA298" s="200"/>
      <c r="AB298" s="109" t="s">
        <v>1178</v>
      </c>
      <c r="AG298" s="200"/>
      <c r="AI298" s="200"/>
      <c r="AJ298" s="200"/>
      <c r="AL298" s="200"/>
    </row>
    <row r="299" spans="1:38" s="108" customFormat="1" ht="33.75" customHeight="1">
      <c r="A299" s="203"/>
      <c r="B299" s="204" t="s">
        <v>385</v>
      </c>
      <c r="C299" s="1141" t="s">
        <v>386</v>
      </c>
      <c r="D299" s="1141"/>
      <c r="E299" s="1141"/>
      <c r="F299" s="1141"/>
      <c r="G299" s="1141"/>
      <c r="H299" s="1141"/>
      <c r="I299" s="1141"/>
      <c r="J299" s="1141"/>
      <c r="K299" s="1141"/>
      <c r="L299" s="1141"/>
      <c r="M299" s="1141"/>
      <c r="N299" s="1146"/>
      <c r="Z299" s="193"/>
      <c r="AA299" s="200"/>
      <c r="AC299" s="109" t="s">
        <v>386</v>
      </c>
      <c r="AG299" s="200"/>
      <c r="AI299" s="200"/>
      <c r="AJ299" s="200"/>
      <c r="AL299" s="200"/>
    </row>
    <row r="300" spans="1:38" s="108" customFormat="1" ht="12">
      <c r="A300" s="205"/>
      <c r="B300" s="206">
        <v>1</v>
      </c>
      <c r="C300" s="1141" t="s">
        <v>446</v>
      </c>
      <c r="D300" s="1141"/>
      <c r="E300" s="1141"/>
      <c r="F300" s="207"/>
      <c r="G300" s="207"/>
      <c r="H300" s="207"/>
      <c r="I300" s="207"/>
      <c r="J300" s="208">
        <v>105.43</v>
      </c>
      <c r="K300" s="209">
        <v>1.25</v>
      </c>
      <c r="L300" s="208">
        <v>13.18</v>
      </c>
      <c r="M300" s="207"/>
      <c r="N300" s="210"/>
      <c r="Z300" s="193"/>
      <c r="AA300" s="200"/>
      <c r="AD300" s="109" t="s">
        <v>446</v>
      </c>
      <c r="AG300" s="200"/>
      <c r="AI300" s="200"/>
      <c r="AJ300" s="200"/>
      <c r="AL300" s="200"/>
    </row>
    <row r="301" spans="1:38" s="108" customFormat="1" ht="12">
      <c r="A301" s="205"/>
      <c r="B301" s="206">
        <v>2</v>
      </c>
      <c r="C301" s="1141" t="s">
        <v>387</v>
      </c>
      <c r="D301" s="1141"/>
      <c r="E301" s="1141"/>
      <c r="F301" s="207"/>
      <c r="G301" s="207"/>
      <c r="H301" s="207"/>
      <c r="I301" s="207"/>
      <c r="J301" s="208">
        <v>674.16</v>
      </c>
      <c r="K301" s="209">
        <v>1.25</v>
      </c>
      <c r="L301" s="208">
        <v>84.27</v>
      </c>
      <c r="M301" s="207"/>
      <c r="N301" s="210"/>
      <c r="Z301" s="193"/>
      <c r="AA301" s="200"/>
      <c r="AD301" s="109" t="s">
        <v>387</v>
      </c>
      <c r="AG301" s="200"/>
      <c r="AI301" s="200"/>
      <c r="AJ301" s="200"/>
      <c r="AL301" s="200"/>
    </row>
    <row r="302" spans="1:38" s="108" customFormat="1" ht="12">
      <c r="A302" s="205"/>
      <c r="B302" s="206">
        <v>3</v>
      </c>
      <c r="C302" s="1141" t="s">
        <v>388</v>
      </c>
      <c r="D302" s="1141"/>
      <c r="E302" s="1141"/>
      <c r="F302" s="207"/>
      <c r="G302" s="207"/>
      <c r="H302" s="207"/>
      <c r="I302" s="207"/>
      <c r="J302" s="208">
        <v>69.599999999999994</v>
      </c>
      <c r="K302" s="209">
        <v>1.25</v>
      </c>
      <c r="L302" s="208">
        <v>8.6999999999999993</v>
      </c>
      <c r="M302" s="207"/>
      <c r="N302" s="210"/>
      <c r="Z302" s="193"/>
      <c r="AA302" s="200"/>
      <c r="AD302" s="109" t="s">
        <v>388</v>
      </c>
      <c r="AG302" s="200"/>
      <c r="AI302" s="200"/>
      <c r="AJ302" s="200"/>
      <c r="AL302" s="200"/>
    </row>
    <row r="303" spans="1:38" s="108" customFormat="1" ht="12">
      <c r="A303" s="205"/>
      <c r="B303" s="204"/>
      <c r="C303" s="1141" t="s">
        <v>448</v>
      </c>
      <c r="D303" s="1141"/>
      <c r="E303" s="1141"/>
      <c r="F303" s="207" t="s">
        <v>390</v>
      </c>
      <c r="G303" s="209">
        <v>12.36</v>
      </c>
      <c r="H303" s="209">
        <v>1.25</v>
      </c>
      <c r="I303" s="254">
        <v>1.5449999999999999</v>
      </c>
      <c r="J303" s="204"/>
      <c r="K303" s="207"/>
      <c r="L303" s="204"/>
      <c r="M303" s="207"/>
      <c r="N303" s="210"/>
      <c r="Z303" s="193"/>
      <c r="AA303" s="200"/>
      <c r="AE303" s="109" t="s">
        <v>448</v>
      </c>
      <c r="AG303" s="200"/>
      <c r="AI303" s="200"/>
      <c r="AJ303" s="200"/>
      <c r="AL303" s="200"/>
    </row>
    <row r="304" spans="1:38" s="108" customFormat="1" ht="12">
      <c r="A304" s="205"/>
      <c r="B304" s="204"/>
      <c r="C304" s="1141" t="s">
        <v>389</v>
      </c>
      <c r="D304" s="1141"/>
      <c r="E304" s="1141"/>
      <c r="F304" s="207" t="s">
        <v>390</v>
      </c>
      <c r="G304" s="215">
        <v>6</v>
      </c>
      <c r="H304" s="209">
        <v>1.25</v>
      </c>
      <c r="I304" s="209">
        <v>0.75</v>
      </c>
      <c r="J304" s="204"/>
      <c r="K304" s="207"/>
      <c r="L304" s="204"/>
      <c r="M304" s="207"/>
      <c r="N304" s="210"/>
      <c r="Z304" s="193"/>
      <c r="AA304" s="200"/>
      <c r="AE304" s="109" t="s">
        <v>389</v>
      </c>
      <c r="AG304" s="200"/>
      <c r="AI304" s="200"/>
      <c r="AJ304" s="200"/>
      <c r="AL304" s="200"/>
    </row>
    <row r="305" spans="1:38" s="108" customFormat="1" ht="12" customHeight="1">
      <c r="A305" s="205"/>
      <c r="B305" s="204"/>
      <c r="C305" s="1150" t="s">
        <v>391</v>
      </c>
      <c r="D305" s="1150"/>
      <c r="E305" s="1150"/>
      <c r="F305" s="212"/>
      <c r="G305" s="212"/>
      <c r="H305" s="212"/>
      <c r="I305" s="212"/>
      <c r="J305" s="213">
        <v>779.59</v>
      </c>
      <c r="K305" s="212"/>
      <c r="L305" s="213">
        <v>97.45</v>
      </c>
      <c r="M305" s="212"/>
      <c r="N305" s="214"/>
      <c r="Z305" s="193"/>
      <c r="AA305" s="200"/>
      <c r="AF305" s="109" t="s">
        <v>391</v>
      </c>
      <c r="AG305" s="200"/>
      <c r="AI305" s="200"/>
      <c r="AJ305" s="200"/>
      <c r="AL305" s="200"/>
    </row>
    <row r="306" spans="1:38" s="108" customFormat="1" ht="12">
      <c r="A306" s="205"/>
      <c r="B306" s="204"/>
      <c r="C306" s="1141" t="s">
        <v>392</v>
      </c>
      <c r="D306" s="1141"/>
      <c r="E306" s="1141"/>
      <c r="F306" s="207"/>
      <c r="G306" s="207"/>
      <c r="H306" s="207"/>
      <c r="I306" s="207"/>
      <c r="J306" s="204"/>
      <c r="K306" s="207"/>
      <c r="L306" s="208">
        <v>21.88</v>
      </c>
      <c r="M306" s="207"/>
      <c r="N306" s="210"/>
      <c r="Z306" s="193"/>
      <c r="AA306" s="200"/>
      <c r="AE306" s="109" t="s">
        <v>392</v>
      </c>
      <c r="AG306" s="200"/>
      <c r="AI306" s="200"/>
      <c r="AJ306" s="200"/>
      <c r="AL306" s="200"/>
    </row>
    <row r="307" spans="1:38" s="108" customFormat="1" ht="22.5" customHeight="1">
      <c r="A307" s="205"/>
      <c r="B307" s="204" t="s">
        <v>1111</v>
      </c>
      <c r="C307" s="1141" t="s">
        <v>1112</v>
      </c>
      <c r="D307" s="1141"/>
      <c r="E307" s="1141"/>
      <c r="F307" s="207" t="s">
        <v>395</v>
      </c>
      <c r="G307" s="215">
        <v>98</v>
      </c>
      <c r="H307" s="207"/>
      <c r="I307" s="215">
        <v>98</v>
      </c>
      <c r="J307" s="204"/>
      <c r="K307" s="207"/>
      <c r="L307" s="208">
        <v>21.44</v>
      </c>
      <c r="M307" s="207"/>
      <c r="N307" s="210"/>
      <c r="Z307" s="193"/>
      <c r="AA307" s="200"/>
      <c r="AE307" s="109" t="s">
        <v>1112</v>
      </c>
      <c r="AG307" s="200"/>
      <c r="AI307" s="200"/>
      <c r="AJ307" s="200"/>
      <c r="AL307" s="200"/>
    </row>
    <row r="308" spans="1:38" s="108" customFormat="1" ht="22.5" customHeight="1">
      <c r="A308" s="205"/>
      <c r="B308" s="204" t="s">
        <v>1113</v>
      </c>
      <c r="C308" s="1141" t="s">
        <v>1114</v>
      </c>
      <c r="D308" s="1141"/>
      <c r="E308" s="1141"/>
      <c r="F308" s="207" t="s">
        <v>395</v>
      </c>
      <c r="G308" s="215">
        <v>58</v>
      </c>
      <c r="H308" s="207"/>
      <c r="I308" s="215">
        <v>58</v>
      </c>
      <c r="J308" s="204"/>
      <c r="K308" s="207"/>
      <c r="L308" s="208">
        <v>12.69</v>
      </c>
      <c r="M308" s="207"/>
      <c r="N308" s="210"/>
      <c r="Z308" s="193"/>
      <c r="AA308" s="200"/>
      <c r="AE308" s="109" t="s">
        <v>1114</v>
      </c>
      <c r="AG308" s="200"/>
      <c r="AI308" s="200"/>
      <c r="AJ308" s="200"/>
      <c r="AL308" s="200"/>
    </row>
    <row r="309" spans="1:38" s="108" customFormat="1" ht="12" customHeight="1">
      <c r="A309" s="216"/>
      <c r="B309" s="217"/>
      <c r="C309" s="1145" t="s">
        <v>398</v>
      </c>
      <c r="D309" s="1145"/>
      <c r="E309" s="1145"/>
      <c r="F309" s="196"/>
      <c r="G309" s="196"/>
      <c r="H309" s="196"/>
      <c r="I309" s="196"/>
      <c r="J309" s="198"/>
      <c r="K309" s="196"/>
      <c r="L309" s="218">
        <v>131.58000000000001</v>
      </c>
      <c r="M309" s="212"/>
      <c r="N309" s="199"/>
      <c r="Z309" s="193"/>
      <c r="AA309" s="200"/>
      <c r="AG309" s="200" t="s">
        <v>398</v>
      </c>
      <c r="AI309" s="200"/>
      <c r="AJ309" s="200"/>
      <c r="AL309" s="200"/>
    </row>
    <row r="310" spans="1:38" s="108" customFormat="1" ht="67.5" customHeight="1">
      <c r="A310" s="194" t="s">
        <v>557</v>
      </c>
      <c r="B310" s="195" t="s">
        <v>3518</v>
      </c>
      <c r="C310" s="1145" t="s">
        <v>3519</v>
      </c>
      <c r="D310" s="1145"/>
      <c r="E310" s="1145"/>
      <c r="F310" s="196" t="s">
        <v>960</v>
      </c>
      <c r="G310" s="196"/>
      <c r="H310" s="196"/>
      <c r="I310" s="251">
        <v>10</v>
      </c>
      <c r="J310" s="218">
        <v>886.75</v>
      </c>
      <c r="K310" s="196"/>
      <c r="L310" s="222">
        <v>8867.5</v>
      </c>
      <c r="M310" s="196"/>
      <c r="N310" s="199"/>
      <c r="Z310" s="193"/>
      <c r="AA310" s="200" t="s">
        <v>3519</v>
      </c>
      <c r="AG310" s="200"/>
      <c r="AI310" s="200"/>
      <c r="AJ310" s="200"/>
      <c r="AL310" s="200"/>
    </row>
    <row r="311" spans="1:38" s="108" customFormat="1" ht="12" customHeight="1">
      <c r="A311" s="216"/>
      <c r="B311" s="217"/>
      <c r="C311" s="1141" t="s">
        <v>1249</v>
      </c>
      <c r="D311" s="1141"/>
      <c r="E311" s="1141"/>
      <c r="F311" s="1141"/>
      <c r="G311" s="1141"/>
      <c r="H311" s="1141"/>
      <c r="I311" s="1141"/>
      <c r="J311" s="1141"/>
      <c r="K311" s="1141"/>
      <c r="L311" s="1141"/>
      <c r="M311" s="1141"/>
      <c r="N311" s="1146"/>
      <c r="Z311" s="193"/>
      <c r="AA311" s="200"/>
      <c r="AG311" s="200"/>
      <c r="AH311" s="109" t="s">
        <v>1249</v>
      </c>
      <c r="AI311" s="200"/>
      <c r="AJ311" s="200"/>
      <c r="AL311" s="200"/>
    </row>
    <row r="312" spans="1:38" s="108" customFormat="1" ht="12" customHeight="1">
      <c r="A312" s="216"/>
      <c r="B312" s="217"/>
      <c r="C312" s="1145" t="s">
        <v>398</v>
      </c>
      <c r="D312" s="1145"/>
      <c r="E312" s="1145"/>
      <c r="F312" s="196"/>
      <c r="G312" s="196"/>
      <c r="H312" s="196"/>
      <c r="I312" s="196"/>
      <c r="J312" s="198"/>
      <c r="K312" s="196"/>
      <c r="L312" s="222">
        <v>8867.5</v>
      </c>
      <c r="M312" s="212"/>
      <c r="N312" s="199"/>
      <c r="Z312" s="193"/>
      <c r="AA312" s="200"/>
      <c r="AG312" s="200" t="s">
        <v>398</v>
      </c>
      <c r="AI312" s="200"/>
      <c r="AJ312" s="200"/>
      <c r="AL312" s="200"/>
    </row>
    <row r="313" spans="1:38" s="108" customFormat="1" ht="33.75" customHeight="1">
      <c r="A313" s="194" t="s">
        <v>559</v>
      </c>
      <c r="B313" s="195" t="s">
        <v>3520</v>
      </c>
      <c r="C313" s="1145" t="s">
        <v>3521</v>
      </c>
      <c r="D313" s="1145"/>
      <c r="E313" s="1145"/>
      <c r="F313" s="196" t="s">
        <v>673</v>
      </c>
      <c r="G313" s="196"/>
      <c r="H313" s="196"/>
      <c r="I313" s="256">
        <v>0.2</v>
      </c>
      <c r="J313" s="198"/>
      <c r="K313" s="196"/>
      <c r="L313" s="198"/>
      <c r="M313" s="196"/>
      <c r="N313" s="199"/>
      <c r="Z313" s="193"/>
      <c r="AA313" s="200" t="s">
        <v>3521</v>
      </c>
      <c r="AG313" s="200"/>
      <c r="AI313" s="200"/>
      <c r="AJ313" s="200"/>
      <c r="AL313" s="200"/>
    </row>
    <row r="314" spans="1:38" s="108" customFormat="1" ht="12" customHeight="1">
      <c r="A314" s="201"/>
      <c r="B314" s="202"/>
      <c r="C314" s="1141" t="s">
        <v>3514</v>
      </c>
      <c r="D314" s="1141"/>
      <c r="E314" s="1141"/>
      <c r="F314" s="1141"/>
      <c r="G314" s="1141"/>
      <c r="H314" s="1141"/>
      <c r="I314" s="1141"/>
      <c r="J314" s="1141"/>
      <c r="K314" s="1141"/>
      <c r="L314" s="1141"/>
      <c r="M314" s="1141"/>
      <c r="N314" s="1146"/>
      <c r="Z314" s="193"/>
      <c r="AA314" s="200"/>
      <c r="AB314" s="109" t="s">
        <v>3514</v>
      </c>
      <c r="AG314" s="200"/>
      <c r="AI314" s="200"/>
      <c r="AJ314" s="200"/>
      <c r="AL314" s="200"/>
    </row>
    <row r="315" spans="1:38" s="108" customFormat="1" ht="33.75" customHeight="1">
      <c r="A315" s="203"/>
      <c r="B315" s="204" t="s">
        <v>385</v>
      </c>
      <c r="C315" s="1141" t="s">
        <v>386</v>
      </c>
      <c r="D315" s="1141"/>
      <c r="E315" s="1141"/>
      <c r="F315" s="1141"/>
      <c r="G315" s="1141"/>
      <c r="H315" s="1141"/>
      <c r="I315" s="1141"/>
      <c r="J315" s="1141"/>
      <c r="K315" s="1141"/>
      <c r="L315" s="1141"/>
      <c r="M315" s="1141"/>
      <c r="N315" s="1146"/>
      <c r="Z315" s="193"/>
      <c r="AA315" s="200"/>
      <c r="AC315" s="109" t="s">
        <v>386</v>
      </c>
      <c r="AG315" s="200"/>
      <c r="AI315" s="200"/>
      <c r="AJ315" s="200"/>
      <c r="AL315" s="200"/>
    </row>
    <row r="316" spans="1:38" s="108" customFormat="1" ht="12">
      <c r="A316" s="205"/>
      <c r="B316" s="206">
        <v>1</v>
      </c>
      <c r="C316" s="1141" t="s">
        <v>446</v>
      </c>
      <c r="D316" s="1141"/>
      <c r="E316" s="1141"/>
      <c r="F316" s="207"/>
      <c r="G316" s="207"/>
      <c r="H316" s="207"/>
      <c r="I316" s="207"/>
      <c r="J316" s="208">
        <v>93.32</v>
      </c>
      <c r="K316" s="209">
        <v>1.25</v>
      </c>
      <c r="L316" s="208">
        <v>23.33</v>
      </c>
      <c r="M316" s="207"/>
      <c r="N316" s="210"/>
      <c r="Z316" s="193"/>
      <c r="AA316" s="200"/>
      <c r="AD316" s="109" t="s">
        <v>446</v>
      </c>
      <c r="AG316" s="200"/>
      <c r="AI316" s="200"/>
      <c r="AJ316" s="200"/>
      <c r="AL316" s="200"/>
    </row>
    <row r="317" spans="1:38" s="108" customFormat="1" ht="12">
      <c r="A317" s="205"/>
      <c r="B317" s="204"/>
      <c r="C317" s="1141" t="s">
        <v>448</v>
      </c>
      <c r="D317" s="1141"/>
      <c r="E317" s="1141"/>
      <c r="F317" s="207" t="s">
        <v>390</v>
      </c>
      <c r="G317" s="209">
        <v>10.94</v>
      </c>
      <c r="H317" s="209">
        <v>1.25</v>
      </c>
      <c r="I317" s="254">
        <v>2.7349999999999999</v>
      </c>
      <c r="J317" s="204"/>
      <c r="K317" s="207"/>
      <c r="L317" s="204"/>
      <c r="M317" s="207"/>
      <c r="N317" s="210"/>
      <c r="Z317" s="193"/>
      <c r="AA317" s="200"/>
      <c r="AE317" s="109" t="s">
        <v>448</v>
      </c>
      <c r="AG317" s="200"/>
      <c r="AI317" s="200"/>
      <c r="AJ317" s="200"/>
      <c r="AL317" s="200"/>
    </row>
    <row r="318" spans="1:38" s="108" customFormat="1" ht="12" customHeight="1">
      <c r="A318" s="205"/>
      <c r="B318" s="204"/>
      <c r="C318" s="1150" t="s">
        <v>391</v>
      </c>
      <c r="D318" s="1150"/>
      <c r="E318" s="1150"/>
      <c r="F318" s="212"/>
      <c r="G318" s="212"/>
      <c r="H318" s="212"/>
      <c r="I318" s="212"/>
      <c r="J318" s="213">
        <v>93.32</v>
      </c>
      <c r="K318" s="212"/>
      <c r="L318" s="213">
        <v>23.33</v>
      </c>
      <c r="M318" s="212"/>
      <c r="N318" s="214"/>
      <c r="Z318" s="193"/>
      <c r="AA318" s="200"/>
      <c r="AF318" s="109" t="s">
        <v>391</v>
      </c>
      <c r="AG318" s="200"/>
      <c r="AI318" s="200"/>
      <c r="AJ318" s="200"/>
      <c r="AL318" s="200"/>
    </row>
    <row r="319" spans="1:38" s="108" customFormat="1" ht="12">
      <c r="A319" s="205"/>
      <c r="B319" s="204"/>
      <c r="C319" s="1141" t="s">
        <v>392</v>
      </c>
      <c r="D319" s="1141"/>
      <c r="E319" s="1141"/>
      <c r="F319" s="207"/>
      <c r="G319" s="207"/>
      <c r="H319" s="207"/>
      <c r="I319" s="207"/>
      <c r="J319" s="204"/>
      <c r="K319" s="207"/>
      <c r="L319" s="208">
        <v>23.33</v>
      </c>
      <c r="M319" s="207"/>
      <c r="N319" s="210"/>
      <c r="Z319" s="193"/>
      <c r="AA319" s="200"/>
      <c r="AE319" s="109" t="s">
        <v>392</v>
      </c>
      <c r="AG319" s="200"/>
      <c r="AI319" s="200"/>
      <c r="AJ319" s="200"/>
      <c r="AL319" s="200"/>
    </row>
    <row r="320" spans="1:38" s="108" customFormat="1" ht="22.5" customHeight="1">
      <c r="A320" s="205"/>
      <c r="B320" s="204" t="s">
        <v>1111</v>
      </c>
      <c r="C320" s="1141" t="s">
        <v>1112</v>
      </c>
      <c r="D320" s="1141"/>
      <c r="E320" s="1141"/>
      <c r="F320" s="207" t="s">
        <v>395</v>
      </c>
      <c r="G320" s="215">
        <v>98</v>
      </c>
      <c r="H320" s="207"/>
      <c r="I320" s="215">
        <v>98</v>
      </c>
      <c r="J320" s="204"/>
      <c r="K320" s="207"/>
      <c r="L320" s="208">
        <v>22.86</v>
      </c>
      <c r="M320" s="207"/>
      <c r="N320" s="210"/>
      <c r="Z320" s="193"/>
      <c r="AA320" s="200"/>
      <c r="AE320" s="109" t="s">
        <v>1112</v>
      </c>
      <c r="AG320" s="200"/>
      <c r="AI320" s="200"/>
      <c r="AJ320" s="200"/>
      <c r="AL320" s="200"/>
    </row>
    <row r="321" spans="1:38" s="108" customFormat="1" ht="22.5" customHeight="1">
      <c r="A321" s="205"/>
      <c r="B321" s="204" t="s">
        <v>1113</v>
      </c>
      <c r="C321" s="1141" t="s">
        <v>1114</v>
      </c>
      <c r="D321" s="1141"/>
      <c r="E321" s="1141"/>
      <c r="F321" s="207" t="s">
        <v>395</v>
      </c>
      <c r="G321" s="215">
        <v>58</v>
      </c>
      <c r="H321" s="207"/>
      <c r="I321" s="215">
        <v>58</v>
      </c>
      <c r="J321" s="204"/>
      <c r="K321" s="207"/>
      <c r="L321" s="208">
        <v>13.53</v>
      </c>
      <c r="M321" s="207"/>
      <c r="N321" s="210"/>
      <c r="Z321" s="193"/>
      <c r="AA321" s="200"/>
      <c r="AE321" s="109" t="s">
        <v>1114</v>
      </c>
      <c r="AG321" s="200"/>
      <c r="AI321" s="200"/>
      <c r="AJ321" s="200"/>
      <c r="AL321" s="200"/>
    </row>
    <row r="322" spans="1:38" s="108" customFormat="1" ht="12" customHeight="1">
      <c r="A322" s="216"/>
      <c r="B322" s="217"/>
      <c r="C322" s="1145" t="s">
        <v>398</v>
      </c>
      <c r="D322" s="1145"/>
      <c r="E322" s="1145"/>
      <c r="F322" s="196"/>
      <c r="G322" s="196"/>
      <c r="H322" s="196"/>
      <c r="I322" s="196"/>
      <c r="J322" s="198"/>
      <c r="K322" s="196"/>
      <c r="L322" s="218">
        <v>59.72</v>
      </c>
      <c r="M322" s="212"/>
      <c r="N322" s="199"/>
      <c r="Z322" s="193"/>
      <c r="AA322" s="200"/>
      <c r="AG322" s="200" t="s">
        <v>398</v>
      </c>
      <c r="AI322" s="200"/>
      <c r="AJ322" s="200"/>
      <c r="AL322" s="200"/>
    </row>
    <row r="323" spans="1:38" s="108" customFormat="1" ht="12" customHeight="1">
      <c r="A323" s="194" t="s">
        <v>561</v>
      </c>
      <c r="B323" s="195" t="s">
        <v>3522</v>
      </c>
      <c r="C323" s="1145" t="s">
        <v>3545</v>
      </c>
      <c r="D323" s="1145"/>
      <c r="E323" s="1145"/>
      <c r="F323" s="196" t="s">
        <v>486</v>
      </c>
      <c r="G323" s="196"/>
      <c r="H323" s="196"/>
      <c r="I323" s="251">
        <v>20</v>
      </c>
      <c r="J323" s="218">
        <v>10</v>
      </c>
      <c r="K323" s="196"/>
      <c r="L323" s="218">
        <v>200</v>
      </c>
      <c r="M323" s="196"/>
      <c r="N323" s="199"/>
      <c r="Z323" s="193"/>
      <c r="AA323" s="200" t="s">
        <v>3545</v>
      </c>
      <c r="AG323" s="200"/>
      <c r="AI323" s="200"/>
      <c r="AJ323" s="200"/>
      <c r="AL323" s="200"/>
    </row>
    <row r="324" spans="1:38" s="108" customFormat="1" ht="12" customHeight="1">
      <c r="A324" s="216"/>
      <c r="B324" s="217"/>
      <c r="C324" s="1141" t="s">
        <v>1249</v>
      </c>
      <c r="D324" s="1141"/>
      <c r="E324" s="1141"/>
      <c r="F324" s="1141"/>
      <c r="G324" s="1141"/>
      <c r="H324" s="1141"/>
      <c r="I324" s="1141"/>
      <c r="J324" s="1141"/>
      <c r="K324" s="1141"/>
      <c r="L324" s="1141"/>
      <c r="M324" s="1141"/>
      <c r="N324" s="1146"/>
      <c r="Z324" s="193"/>
      <c r="AA324" s="200"/>
      <c r="AG324" s="200"/>
      <c r="AH324" s="109" t="s">
        <v>1249</v>
      </c>
      <c r="AI324" s="200"/>
      <c r="AJ324" s="200"/>
      <c r="AL324" s="200"/>
    </row>
    <row r="325" spans="1:38" s="108" customFormat="1" ht="12" customHeight="1">
      <c r="A325" s="216"/>
      <c r="B325" s="217"/>
      <c r="C325" s="1145" t="s">
        <v>398</v>
      </c>
      <c r="D325" s="1145"/>
      <c r="E325" s="1145"/>
      <c r="F325" s="196"/>
      <c r="G325" s="196"/>
      <c r="H325" s="196"/>
      <c r="I325" s="196"/>
      <c r="J325" s="198"/>
      <c r="K325" s="196"/>
      <c r="L325" s="218">
        <v>200</v>
      </c>
      <c r="M325" s="212"/>
      <c r="N325" s="199"/>
      <c r="Z325" s="193"/>
      <c r="AA325" s="200"/>
      <c r="AG325" s="200" t="s">
        <v>398</v>
      </c>
      <c r="AI325" s="200"/>
      <c r="AJ325" s="200"/>
      <c r="AL325" s="200"/>
    </row>
    <row r="326" spans="1:38" s="108" customFormat="1" ht="1.5" customHeight="1">
      <c r="A326" s="224"/>
      <c r="B326" s="217"/>
      <c r="C326" s="217"/>
      <c r="D326" s="217"/>
      <c r="E326" s="217"/>
      <c r="F326" s="225"/>
      <c r="G326" s="225"/>
      <c r="H326" s="225"/>
      <c r="I326" s="225"/>
      <c r="J326" s="226"/>
      <c r="K326" s="225"/>
      <c r="L326" s="226"/>
      <c r="M326" s="207"/>
      <c r="N326" s="226"/>
      <c r="Z326" s="193"/>
      <c r="AA326" s="200"/>
      <c r="AG326" s="200"/>
      <c r="AI326" s="200"/>
      <c r="AJ326" s="200"/>
      <c r="AL326" s="200"/>
    </row>
    <row r="327" spans="1:38" s="108" customFormat="1" ht="12" customHeight="1">
      <c r="A327" s="227"/>
      <c r="B327" s="198"/>
      <c r="C327" s="1145" t="s">
        <v>3546</v>
      </c>
      <c r="D327" s="1145"/>
      <c r="E327" s="1145"/>
      <c r="F327" s="1145"/>
      <c r="G327" s="1145"/>
      <c r="H327" s="1145"/>
      <c r="I327" s="1145"/>
      <c r="J327" s="1145"/>
      <c r="K327" s="1145"/>
      <c r="L327" s="228"/>
      <c r="M327" s="229"/>
      <c r="N327" s="230"/>
      <c r="Z327" s="193"/>
      <c r="AA327" s="200"/>
      <c r="AG327" s="200"/>
      <c r="AI327" s="200"/>
      <c r="AJ327" s="200" t="s">
        <v>3546</v>
      </c>
      <c r="AL327" s="200"/>
    </row>
    <row r="328" spans="1:38" s="108" customFormat="1" ht="12" customHeight="1">
      <c r="A328" s="231"/>
      <c r="B328" s="204"/>
      <c r="C328" s="1141" t="s">
        <v>416</v>
      </c>
      <c r="D328" s="1141"/>
      <c r="E328" s="1141"/>
      <c r="F328" s="1141"/>
      <c r="G328" s="1141"/>
      <c r="H328" s="1141"/>
      <c r="I328" s="1141"/>
      <c r="J328" s="1141"/>
      <c r="K328" s="1141"/>
      <c r="L328" s="232">
        <v>169935.8</v>
      </c>
      <c r="M328" s="233"/>
      <c r="N328" s="234"/>
      <c r="Z328" s="193"/>
      <c r="AA328" s="200"/>
      <c r="AG328" s="200"/>
      <c r="AI328" s="200"/>
      <c r="AJ328" s="200"/>
      <c r="AK328" s="109" t="s">
        <v>416</v>
      </c>
      <c r="AL328" s="200"/>
    </row>
    <row r="329" spans="1:38" s="108" customFormat="1" ht="12" customHeight="1">
      <c r="A329" s="231"/>
      <c r="B329" s="204"/>
      <c r="C329" s="1141" t="s">
        <v>417</v>
      </c>
      <c r="D329" s="1141"/>
      <c r="E329" s="1141"/>
      <c r="F329" s="1141"/>
      <c r="G329" s="1141"/>
      <c r="H329" s="1141"/>
      <c r="I329" s="1141"/>
      <c r="J329" s="1141"/>
      <c r="K329" s="1141"/>
      <c r="L329" s="236"/>
      <c r="M329" s="233"/>
      <c r="N329" s="234"/>
      <c r="Z329" s="193"/>
      <c r="AA329" s="200"/>
      <c r="AG329" s="200"/>
      <c r="AI329" s="200"/>
      <c r="AJ329" s="200"/>
      <c r="AK329" s="109" t="s">
        <v>417</v>
      </c>
      <c r="AL329" s="200"/>
    </row>
    <row r="330" spans="1:38" s="108" customFormat="1" ht="12" customHeight="1">
      <c r="A330" s="231"/>
      <c r="B330" s="204"/>
      <c r="C330" s="1141" t="s">
        <v>488</v>
      </c>
      <c r="D330" s="1141"/>
      <c r="E330" s="1141"/>
      <c r="F330" s="1141"/>
      <c r="G330" s="1141"/>
      <c r="H330" s="1141"/>
      <c r="I330" s="1141"/>
      <c r="J330" s="1141"/>
      <c r="K330" s="1141"/>
      <c r="L330" s="232">
        <v>5787.9</v>
      </c>
      <c r="M330" s="233"/>
      <c r="N330" s="234"/>
      <c r="Z330" s="193"/>
      <c r="AA330" s="200"/>
      <c r="AG330" s="200"/>
      <c r="AI330" s="200"/>
      <c r="AJ330" s="200"/>
      <c r="AK330" s="109" t="s">
        <v>488</v>
      </c>
      <c r="AL330" s="200"/>
    </row>
    <row r="331" spans="1:38" s="108" customFormat="1" ht="12" customHeight="1">
      <c r="A331" s="231"/>
      <c r="B331" s="204"/>
      <c r="C331" s="1141" t="s">
        <v>418</v>
      </c>
      <c r="D331" s="1141"/>
      <c r="E331" s="1141"/>
      <c r="F331" s="1141"/>
      <c r="G331" s="1141"/>
      <c r="H331" s="1141"/>
      <c r="I331" s="1141"/>
      <c r="J331" s="1141"/>
      <c r="K331" s="1141"/>
      <c r="L331" s="232">
        <v>3372.56</v>
      </c>
      <c r="M331" s="233"/>
      <c r="N331" s="234"/>
      <c r="Z331" s="193"/>
      <c r="AA331" s="200"/>
      <c r="AG331" s="200"/>
      <c r="AI331" s="200"/>
      <c r="AJ331" s="200"/>
      <c r="AK331" s="109" t="s">
        <v>418</v>
      </c>
      <c r="AL331" s="200"/>
    </row>
    <row r="332" spans="1:38" s="108" customFormat="1" ht="12" customHeight="1">
      <c r="A332" s="231"/>
      <c r="B332" s="204"/>
      <c r="C332" s="1141" t="s">
        <v>419</v>
      </c>
      <c r="D332" s="1141"/>
      <c r="E332" s="1141"/>
      <c r="F332" s="1141"/>
      <c r="G332" s="1141"/>
      <c r="H332" s="1141"/>
      <c r="I332" s="1141"/>
      <c r="J332" s="1141"/>
      <c r="K332" s="1141"/>
      <c r="L332" s="257">
        <v>393.77</v>
      </c>
      <c r="M332" s="233"/>
      <c r="N332" s="234"/>
      <c r="Z332" s="193"/>
      <c r="AA332" s="200"/>
      <c r="AG332" s="200"/>
      <c r="AI332" s="200"/>
      <c r="AJ332" s="200"/>
      <c r="AK332" s="109" t="s">
        <v>419</v>
      </c>
      <c r="AL332" s="200"/>
    </row>
    <row r="333" spans="1:38" s="108" customFormat="1" ht="12" customHeight="1">
      <c r="A333" s="231"/>
      <c r="B333" s="204"/>
      <c r="C333" s="1141" t="s">
        <v>420</v>
      </c>
      <c r="D333" s="1141"/>
      <c r="E333" s="1141"/>
      <c r="F333" s="1141"/>
      <c r="G333" s="1141"/>
      <c r="H333" s="1141"/>
      <c r="I333" s="1141"/>
      <c r="J333" s="1141"/>
      <c r="K333" s="1141"/>
      <c r="L333" s="232">
        <v>160775.34</v>
      </c>
      <c r="M333" s="233"/>
      <c r="N333" s="234"/>
      <c r="Z333" s="193"/>
      <c r="AA333" s="200"/>
      <c r="AG333" s="200"/>
      <c r="AI333" s="200"/>
      <c r="AJ333" s="200"/>
      <c r="AK333" s="109" t="s">
        <v>420</v>
      </c>
      <c r="AL333" s="200"/>
    </row>
    <row r="334" spans="1:38" s="108" customFormat="1" ht="12" customHeight="1">
      <c r="A334" s="231"/>
      <c r="B334" s="204"/>
      <c r="C334" s="1141" t="s">
        <v>421</v>
      </c>
      <c r="D334" s="1141"/>
      <c r="E334" s="1141"/>
      <c r="F334" s="1141"/>
      <c r="G334" s="1141"/>
      <c r="H334" s="1141"/>
      <c r="I334" s="1141"/>
      <c r="J334" s="1141"/>
      <c r="K334" s="1141"/>
      <c r="L334" s="232">
        <v>175598.34</v>
      </c>
      <c r="M334" s="233"/>
      <c r="N334" s="234"/>
      <c r="Z334" s="193"/>
      <c r="AA334" s="200"/>
      <c r="AG334" s="200"/>
      <c r="AI334" s="200"/>
      <c r="AJ334" s="200"/>
      <c r="AK334" s="109" t="s">
        <v>421</v>
      </c>
      <c r="AL334" s="200"/>
    </row>
    <row r="335" spans="1:38" s="108" customFormat="1" ht="12" customHeight="1">
      <c r="A335" s="231"/>
      <c r="B335" s="204"/>
      <c r="C335" s="1141" t="s">
        <v>417</v>
      </c>
      <c r="D335" s="1141"/>
      <c r="E335" s="1141"/>
      <c r="F335" s="1141"/>
      <c r="G335" s="1141"/>
      <c r="H335" s="1141"/>
      <c r="I335" s="1141"/>
      <c r="J335" s="1141"/>
      <c r="K335" s="1141"/>
      <c r="L335" s="236"/>
      <c r="M335" s="233"/>
      <c r="N335" s="234"/>
      <c r="Z335" s="193"/>
      <c r="AA335" s="200"/>
      <c r="AG335" s="200"/>
      <c r="AI335" s="200"/>
      <c r="AJ335" s="200"/>
      <c r="AK335" s="109" t="s">
        <v>417</v>
      </c>
      <c r="AL335" s="200"/>
    </row>
    <row r="336" spans="1:38" s="108" customFormat="1" ht="12" customHeight="1">
      <c r="A336" s="231"/>
      <c r="B336" s="204"/>
      <c r="C336" s="1141" t="s">
        <v>489</v>
      </c>
      <c r="D336" s="1141"/>
      <c r="E336" s="1141"/>
      <c r="F336" s="1141"/>
      <c r="G336" s="1141"/>
      <c r="H336" s="1141"/>
      <c r="I336" s="1141"/>
      <c r="J336" s="1141"/>
      <c r="K336" s="1141"/>
      <c r="L336" s="232">
        <v>4505.71</v>
      </c>
      <c r="M336" s="233"/>
      <c r="N336" s="234"/>
      <c r="Z336" s="193"/>
      <c r="AA336" s="200"/>
      <c r="AG336" s="200"/>
      <c r="AI336" s="200"/>
      <c r="AJ336" s="200"/>
      <c r="AK336" s="109" t="s">
        <v>489</v>
      </c>
      <c r="AL336" s="200"/>
    </row>
    <row r="337" spans="1:38" s="108" customFormat="1" ht="12" customHeight="1">
      <c r="A337" s="231"/>
      <c r="B337" s="204"/>
      <c r="C337" s="1141" t="s">
        <v>490</v>
      </c>
      <c r="D337" s="1141"/>
      <c r="E337" s="1141"/>
      <c r="F337" s="1141"/>
      <c r="G337" s="1141"/>
      <c r="H337" s="1141"/>
      <c r="I337" s="1141"/>
      <c r="J337" s="1141"/>
      <c r="K337" s="1141"/>
      <c r="L337" s="232">
        <v>2736.62</v>
      </c>
      <c r="M337" s="233"/>
      <c r="N337" s="234"/>
      <c r="Z337" s="193"/>
      <c r="AA337" s="200"/>
      <c r="AG337" s="200"/>
      <c r="AI337" s="200"/>
      <c r="AJ337" s="200"/>
      <c r="AK337" s="109" t="s">
        <v>490</v>
      </c>
      <c r="AL337" s="200"/>
    </row>
    <row r="338" spans="1:38" s="108" customFormat="1" ht="12" customHeight="1">
      <c r="A338" s="231"/>
      <c r="B338" s="204"/>
      <c r="C338" s="1141" t="s">
        <v>491</v>
      </c>
      <c r="D338" s="1141"/>
      <c r="E338" s="1141"/>
      <c r="F338" s="1141"/>
      <c r="G338" s="1141"/>
      <c r="H338" s="1141"/>
      <c r="I338" s="1141"/>
      <c r="J338" s="1141"/>
      <c r="K338" s="1141"/>
      <c r="L338" s="257">
        <v>324.74</v>
      </c>
      <c r="M338" s="233"/>
      <c r="N338" s="234"/>
      <c r="Z338" s="193"/>
      <c r="AA338" s="200"/>
      <c r="AG338" s="200"/>
      <c r="AI338" s="200"/>
      <c r="AJ338" s="200"/>
      <c r="AK338" s="109" t="s">
        <v>491</v>
      </c>
      <c r="AL338" s="200"/>
    </row>
    <row r="339" spans="1:38" s="108" customFormat="1" ht="12" customHeight="1">
      <c r="A339" s="231"/>
      <c r="B339" s="204"/>
      <c r="C339" s="1141" t="s">
        <v>492</v>
      </c>
      <c r="D339" s="1141"/>
      <c r="E339" s="1141"/>
      <c r="F339" s="1141"/>
      <c r="G339" s="1141"/>
      <c r="H339" s="1141"/>
      <c r="I339" s="1141"/>
      <c r="J339" s="1141"/>
      <c r="K339" s="1141"/>
      <c r="L339" s="232">
        <v>160368.01</v>
      </c>
      <c r="M339" s="233"/>
      <c r="N339" s="234"/>
      <c r="Z339" s="193"/>
      <c r="AA339" s="200"/>
      <c r="AG339" s="200"/>
      <c r="AI339" s="200"/>
      <c r="AJ339" s="200"/>
      <c r="AK339" s="109" t="s">
        <v>492</v>
      </c>
      <c r="AL339" s="200"/>
    </row>
    <row r="340" spans="1:38" s="108" customFormat="1" ht="12" customHeight="1">
      <c r="A340" s="231"/>
      <c r="B340" s="204"/>
      <c r="C340" s="1141" t="s">
        <v>493</v>
      </c>
      <c r="D340" s="1141"/>
      <c r="E340" s="1141"/>
      <c r="F340" s="1141"/>
      <c r="G340" s="1141"/>
      <c r="H340" s="1141"/>
      <c r="I340" s="1141"/>
      <c r="J340" s="1141"/>
      <c r="K340" s="1141"/>
      <c r="L340" s="232">
        <v>4989.3999999999996</v>
      </c>
      <c r="M340" s="233"/>
      <c r="N340" s="234"/>
      <c r="Z340" s="193"/>
      <c r="AA340" s="200"/>
      <c r="AG340" s="200"/>
      <c r="AI340" s="200"/>
      <c r="AJ340" s="200"/>
      <c r="AK340" s="109" t="s">
        <v>493</v>
      </c>
      <c r="AL340" s="200"/>
    </row>
    <row r="341" spans="1:38" s="108" customFormat="1" ht="12" customHeight="1">
      <c r="A341" s="231"/>
      <c r="B341" s="204"/>
      <c r="C341" s="1141" t="s">
        <v>494</v>
      </c>
      <c r="D341" s="1141"/>
      <c r="E341" s="1141"/>
      <c r="F341" s="1141"/>
      <c r="G341" s="1141"/>
      <c r="H341" s="1141"/>
      <c r="I341" s="1141"/>
      <c r="J341" s="1141"/>
      <c r="K341" s="1141"/>
      <c r="L341" s="232">
        <v>2998.6</v>
      </c>
      <c r="M341" s="233"/>
      <c r="N341" s="234"/>
      <c r="Z341" s="193"/>
      <c r="AA341" s="200"/>
      <c r="AG341" s="200"/>
      <c r="AI341" s="200"/>
      <c r="AJ341" s="200"/>
      <c r="AK341" s="109" t="s">
        <v>494</v>
      </c>
      <c r="AL341" s="200"/>
    </row>
    <row r="342" spans="1:38" s="108" customFormat="1" ht="12" customHeight="1">
      <c r="A342" s="231"/>
      <c r="B342" s="204"/>
      <c r="C342" s="1141" t="s">
        <v>910</v>
      </c>
      <c r="D342" s="1141"/>
      <c r="E342" s="1141"/>
      <c r="F342" s="1141"/>
      <c r="G342" s="1141"/>
      <c r="H342" s="1141"/>
      <c r="I342" s="1141"/>
      <c r="J342" s="1141"/>
      <c r="K342" s="1141"/>
      <c r="L342" s="232">
        <v>4325.26</v>
      </c>
      <c r="M342" s="233"/>
      <c r="N342" s="234"/>
      <c r="Z342" s="193"/>
      <c r="AA342" s="200"/>
      <c r="AG342" s="200"/>
      <c r="AI342" s="200"/>
      <c r="AJ342" s="200"/>
      <c r="AK342" s="109" t="s">
        <v>910</v>
      </c>
      <c r="AL342" s="200"/>
    </row>
    <row r="343" spans="1:38" s="108" customFormat="1" ht="12" customHeight="1">
      <c r="A343" s="231"/>
      <c r="B343" s="204"/>
      <c r="C343" s="1141" t="s">
        <v>417</v>
      </c>
      <c r="D343" s="1141"/>
      <c r="E343" s="1141"/>
      <c r="F343" s="1141"/>
      <c r="G343" s="1141"/>
      <c r="H343" s="1141"/>
      <c r="I343" s="1141"/>
      <c r="J343" s="1141"/>
      <c r="K343" s="1141"/>
      <c r="L343" s="236"/>
      <c r="M343" s="233"/>
      <c r="N343" s="234"/>
      <c r="Z343" s="193"/>
      <c r="AA343" s="200"/>
      <c r="AG343" s="200"/>
      <c r="AI343" s="200"/>
      <c r="AJ343" s="200"/>
      <c r="AK343" s="109" t="s">
        <v>417</v>
      </c>
      <c r="AL343" s="200"/>
    </row>
    <row r="344" spans="1:38" s="108" customFormat="1" ht="12" customHeight="1">
      <c r="A344" s="231"/>
      <c r="B344" s="204"/>
      <c r="C344" s="1141" t="s">
        <v>489</v>
      </c>
      <c r="D344" s="1141"/>
      <c r="E344" s="1141"/>
      <c r="F344" s="1141"/>
      <c r="G344" s="1141"/>
      <c r="H344" s="1141"/>
      <c r="I344" s="1141"/>
      <c r="J344" s="1141"/>
      <c r="K344" s="1141"/>
      <c r="L344" s="232">
        <v>1282.19</v>
      </c>
      <c r="M344" s="233"/>
      <c r="N344" s="234"/>
      <c r="Z344" s="193"/>
      <c r="AA344" s="200"/>
      <c r="AG344" s="200"/>
      <c r="AI344" s="200"/>
      <c r="AJ344" s="200"/>
      <c r="AK344" s="109" t="s">
        <v>489</v>
      </c>
      <c r="AL344" s="200"/>
    </row>
    <row r="345" spans="1:38" s="108" customFormat="1" ht="12" customHeight="1">
      <c r="A345" s="231"/>
      <c r="B345" s="204"/>
      <c r="C345" s="1141" t="s">
        <v>490</v>
      </c>
      <c r="D345" s="1141"/>
      <c r="E345" s="1141"/>
      <c r="F345" s="1141"/>
      <c r="G345" s="1141"/>
      <c r="H345" s="1141"/>
      <c r="I345" s="1141"/>
      <c r="J345" s="1141"/>
      <c r="K345" s="1141"/>
      <c r="L345" s="257">
        <v>635.94000000000005</v>
      </c>
      <c r="M345" s="233"/>
      <c r="N345" s="234"/>
      <c r="Z345" s="193"/>
      <c r="AA345" s="200"/>
      <c r="AG345" s="200"/>
      <c r="AI345" s="200"/>
      <c r="AJ345" s="200"/>
      <c r="AK345" s="109" t="s">
        <v>490</v>
      </c>
      <c r="AL345" s="200"/>
    </row>
    <row r="346" spans="1:38" s="108" customFormat="1" ht="12" customHeight="1">
      <c r="A346" s="231"/>
      <c r="B346" s="204"/>
      <c r="C346" s="1141" t="s">
        <v>491</v>
      </c>
      <c r="D346" s="1141"/>
      <c r="E346" s="1141"/>
      <c r="F346" s="1141"/>
      <c r="G346" s="1141"/>
      <c r="H346" s="1141"/>
      <c r="I346" s="1141"/>
      <c r="J346" s="1141"/>
      <c r="K346" s="1141"/>
      <c r="L346" s="257">
        <v>69.03</v>
      </c>
      <c r="M346" s="233"/>
      <c r="N346" s="234"/>
      <c r="Z346" s="193"/>
      <c r="AA346" s="200"/>
      <c r="AG346" s="200"/>
      <c r="AI346" s="200"/>
      <c r="AJ346" s="200"/>
      <c r="AK346" s="109" t="s">
        <v>491</v>
      </c>
      <c r="AL346" s="200"/>
    </row>
    <row r="347" spans="1:38" s="108" customFormat="1" ht="12" customHeight="1">
      <c r="A347" s="231"/>
      <c r="B347" s="204"/>
      <c r="C347" s="1141" t="s">
        <v>492</v>
      </c>
      <c r="D347" s="1141"/>
      <c r="E347" s="1141"/>
      <c r="F347" s="1141"/>
      <c r="G347" s="1141"/>
      <c r="H347" s="1141"/>
      <c r="I347" s="1141"/>
      <c r="J347" s="1141"/>
      <c r="K347" s="1141"/>
      <c r="L347" s="257">
        <v>407.33</v>
      </c>
      <c r="M347" s="233"/>
      <c r="N347" s="234"/>
      <c r="Z347" s="193"/>
      <c r="AA347" s="200"/>
      <c r="AG347" s="200"/>
      <c r="AI347" s="200"/>
      <c r="AJ347" s="200"/>
      <c r="AK347" s="109" t="s">
        <v>492</v>
      </c>
      <c r="AL347" s="200"/>
    </row>
    <row r="348" spans="1:38" s="108" customFormat="1" ht="12" customHeight="1">
      <c r="A348" s="231"/>
      <c r="B348" s="204"/>
      <c r="C348" s="1141" t="s">
        <v>493</v>
      </c>
      <c r="D348" s="1141"/>
      <c r="E348" s="1141"/>
      <c r="F348" s="1141"/>
      <c r="G348" s="1141"/>
      <c r="H348" s="1141"/>
      <c r="I348" s="1141"/>
      <c r="J348" s="1141"/>
      <c r="K348" s="1141"/>
      <c r="L348" s="232">
        <v>1310.68</v>
      </c>
      <c r="M348" s="233"/>
      <c r="N348" s="234"/>
      <c r="Z348" s="193"/>
      <c r="AA348" s="200"/>
      <c r="AG348" s="200"/>
      <c r="AI348" s="200"/>
      <c r="AJ348" s="200"/>
      <c r="AK348" s="109" t="s">
        <v>493</v>
      </c>
      <c r="AL348" s="200"/>
    </row>
    <row r="349" spans="1:38" s="108" customFormat="1" ht="12" customHeight="1">
      <c r="A349" s="231"/>
      <c r="B349" s="204"/>
      <c r="C349" s="1141" t="s">
        <v>494</v>
      </c>
      <c r="D349" s="1141"/>
      <c r="E349" s="1141"/>
      <c r="F349" s="1141"/>
      <c r="G349" s="1141"/>
      <c r="H349" s="1141"/>
      <c r="I349" s="1141"/>
      <c r="J349" s="1141"/>
      <c r="K349" s="1141"/>
      <c r="L349" s="257">
        <v>689.12</v>
      </c>
      <c r="M349" s="233"/>
      <c r="N349" s="234"/>
      <c r="Z349" s="193"/>
      <c r="AA349" s="200"/>
      <c r="AG349" s="200"/>
      <c r="AI349" s="200"/>
      <c r="AJ349" s="200"/>
      <c r="AK349" s="109" t="s">
        <v>494</v>
      </c>
      <c r="AL349" s="200"/>
    </row>
    <row r="350" spans="1:38" s="108" customFormat="1" ht="12" customHeight="1">
      <c r="A350" s="231"/>
      <c r="B350" s="204"/>
      <c r="C350" s="1141" t="s">
        <v>431</v>
      </c>
      <c r="D350" s="1141"/>
      <c r="E350" s="1141"/>
      <c r="F350" s="1141"/>
      <c r="G350" s="1141"/>
      <c r="H350" s="1141"/>
      <c r="I350" s="1141"/>
      <c r="J350" s="1141"/>
      <c r="K350" s="1141"/>
      <c r="L350" s="232">
        <v>6181.67</v>
      </c>
      <c r="M350" s="233"/>
      <c r="N350" s="234"/>
      <c r="Z350" s="193"/>
      <c r="AA350" s="200"/>
      <c r="AG350" s="200"/>
      <c r="AI350" s="200"/>
      <c r="AJ350" s="200"/>
      <c r="AK350" s="109" t="s">
        <v>431</v>
      </c>
      <c r="AL350" s="200"/>
    </row>
    <row r="351" spans="1:38" s="108" customFormat="1" ht="12" customHeight="1">
      <c r="A351" s="231"/>
      <c r="B351" s="204"/>
      <c r="C351" s="1141" t="s">
        <v>432</v>
      </c>
      <c r="D351" s="1141"/>
      <c r="E351" s="1141"/>
      <c r="F351" s="1141"/>
      <c r="G351" s="1141"/>
      <c r="H351" s="1141"/>
      <c r="I351" s="1141"/>
      <c r="J351" s="1141"/>
      <c r="K351" s="1141"/>
      <c r="L351" s="232">
        <v>6300.08</v>
      </c>
      <c r="M351" s="233"/>
      <c r="N351" s="234"/>
      <c r="Z351" s="193"/>
      <c r="AA351" s="200"/>
      <c r="AG351" s="200"/>
      <c r="AI351" s="200"/>
      <c r="AJ351" s="200"/>
      <c r="AK351" s="109" t="s">
        <v>432</v>
      </c>
      <c r="AL351" s="200"/>
    </row>
    <row r="352" spans="1:38" s="108" customFormat="1" ht="12" customHeight="1">
      <c r="A352" s="231"/>
      <c r="B352" s="204"/>
      <c r="C352" s="1141" t="s">
        <v>433</v>
      </c>
      <c r="D352" s="1141"/>
      <c r="E352" s="1141"/>
      <c r="F352" s="1141"/>
      <c r="G352" s="1141"/>
      <c r="H352" s="1141"/>
      <c r="I352" s="1141"/>
      <c r="J352" s="1141"/>
      <c r="K352" s="1141"/>
      <c r="L352" s="232">
        <v>3687.72</v>
      </c>
      <c r="M352" s="233"/>
      <c r="N352" s="234"/>
      <c r="Z352" s="193"/>
      <c r="AA352" s="200"/>
      <c r="AG352" s="200"/>
      <c r="AI352" s="200"/>
      <c r="AJ352" s="200"/>
      <c r="AK352" s="109" t="s">
        <v>433</v>
      </c>
      <c r="AL352" s="200"/>
    </row>
    <row r="353" spans="1:38" s="108" customFormat="1" ht="12" customHeight="1">
      <c r="A353" s="231"/>
      <c r="B353" s="226"/>
      <c r="C353" s="1142" t="s">
        <v>3547</v>
      </c>
      <c r="D353" s="1142"/>
      <c r="E353" s="1142"/>
      <c r="F353" s="1142"/>
      <c r="G353" s="1142"/>
      <c r="H353" s="1142"/>
      <c r="I353" s="1142"/>
      <c r="J353" s="1142"/>
      <c r="K353" s="1142"/>
      <c r="L353" s="239">
        <v>179923.6</v>
      </c>
      <c r="M353" s="240"/>
      <c r="N353" s="253"/>
      <c r="Z353" s="193"/>
      <c r="AA353" s="200"/>
      <c r="AG353" s="200"/>
      <c r="AI353" s="200"/>
      <c r="AJ353" s="200"/>
      <c r="AL353" s="200" t="s">
        <v>3547</v>
      </c>
    </row>
    <row r="354" spans="1:38" s="108" customFormat="1" ht="24" customHeight="1">
      <c r="A354" s="1089" t="s">
        <v>857</v>
      </c>
      <c r="B354" s="1090"/>
      <c r="C354" s="1090"/>
      <c r="D354" s="1090"/>
      <c r="E354" s="1090"/>
      <c r="F354" s="1090"/>
      <c r="G354" s="1090"/>
      <c r="H354" s="1090"/>
      <c r="I354" s="1090"/>
      <c r="J354" s="1090"/>
      <c r="K354" s="1090"/>
      <c r="L354" s="1090"/>
      <c r="M354" s="1090"/>
      <c r="N354" s="1095"/>
      <c r="Z354" s="193" t="s">
        <v>857</v>
      </c>
      <c r="AA354" s="200"/>
      <c r="AG354" s="200"/>
      <c r="AI354" s="200"/>
      <c r="AJ354" s="200"/>
      <c r="AL354" s="200"/>
    </row>
    <row r="355" spans="1:38" s="108" customFormat="1" ht="12" customHeight="1">
      <c r="A355" s="1147" t="s">
        <v>743</v>
      </c>
      <c r="B355" s="1148"/>
      <c r="C355" s="1148"/>
      <c r="D355" s="1148"/>
      <c r="E355" s="1148"/>
      <c r="F355" s="1148"/>
      <c r="G355" s="1148"/>
      <c r="H355" s="1148"/>
      <c r="I355" s="1148"/>
      <c r="J355" s="1148"/>
      <c r="K355" s="1148"/>
      <c r="L355" s="1148"/>
      <c r="M355" s="1148"/>
      <c r="N355" s="1149"/>
      <c r="Z355" s="193"/>
      <c r="AA355" s="200"/>
      <c r="AG355" s="200"/>
      <c r="AI355" s="200" t="s">
        <v>743</v>
      </c>
      <c r="AJ355" s="200"/>
      <c r="AL355" s="200"/>
    </row>
    <row r="356" spans="1:38" s="108" customFormat="1" ht="45" customHeight="1">
      <c r="A356" s="194" t="s">
        <v>564</v>
      </c>
      <c r="B356" s="195" t="s">
        <v>1218</v>
      </c>
      <c r="C356" s="1145" t="s">
        <v>1219</v>
      </c>
      <c r="D356" s="1145"/>
      <c r="E356" s="1145"/>
      <c r="F356" s="196" t="s">
        <v>414</v>
      </c>
      <c r="G356" s="196"/>
      <c r="H356" s="196"/>
      <c r="I356" s="223">
        <v>0.25800000000000001</v>
      </c>
      <c r="J356" s="218">
        <v>38.97</v>
      </c>
      <c r="K356" s="196"/>
      <c r="L356" s="218">
        <v>10.050000000000001</v>
      </c>
      <c r="M356" s="196"/>
      <c r="N356" s="199"/>
      <c r="Z356" s="193"/>
      <c r="AA356" s="200" t="s">
        <v>1219</v>
      </c>
      <c r="AG356" s="200"/>
      <c r="AI356" s="200"/>
      <c r="AJ356" s="200"/>
      <c r="AL356" s="200"/>
    </row>
    <row r="357" spans="1:38" s="108" customFormat="1" ht="12" customHeight="1">
      <c r="A357" s="201"/>
      <c r="B357" s="202"/>
      <c r="C357" s="1141" t="s">
        <v>3548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109" t="s">
        <v>3548</v>
      </c>
      <c r="AG357" s="200"/>
      <c r="AI357" s="200"/>
      <c r="AJ357" s="200"/>
      <c r="AL357" s="200"/>
    </row>
    <row r="358" spans="1:38" s="108" customFormat="1" ht="12" customHeight="1">
      <c r="A358" s="216"/>
      <c r="B358" s="217"/>
      <c r="C358" s="1145" t="s">
        <v>398</v>
      </c>
      <c r="D358" s="1145"/>
      <c r="E358" s="1145"/>
      <c r="F358" s="196"/>
      <c r="G358" s="196"/>
      <c r="H358" s="196"/>
      <c r="I358" s="196"/>
      <c r="J358" s="198"/>
      <c r="K358" s="196"/>
      <c r="L358" s="218">
        <v>10.050000000000001</v>
      </c>
      <c r="M358" s="212"/>
      <c r="N358" s="199"/>
      <c r="Z358" s="193"/>
      <c r="AA358" s="200"/>
      <c r="AG358" s="200" t="s">
        <v>398</v>
      </c>
      <c r="AI358" s="200"/>
      <c r="AJ358" s="200"/>
      <c r="AL358" s="200"/>
    </row>
    <row r="359" spans="1:38" s="108" customFormat="1" ht="33.75" customHeight="1">
      <c r="A359" s="194" t="s">
        <v>567</v>
      </c>
      <c r="B359" s="195" t="s">
        <v>750</v>
      </c>
      <c r="C359" s="1145" t="s">
        <v>751</v>
      </c>
      <c r="D359" s="1145"/>
      <c r="E359" s="1145"/>
      <c r="F359" s="196" t="s">
        <v>414</v>
      </c>
      <c r="G359" s="196"/>
      <c r="H359" s="196"/>
      <c r="I359" s="223">
        <v>4.9269999999999996</v>
      </c>
      <c r="J359" s="218">
        <v>76.09</v>
      </c>
      <c r="K359" s="196"/>
      <c r="L359" s="218">
        <v>374.9</v>
      </c>
      <c r="M359" s="196"/>
      <c r="N359" s="199"/>
      <c r="Z359" s="193"/>
      <c r="AA359" s="200" t="s">
        <v>751</v>
      </c>
      <c r="AG359" s="200"/>
      <c r="AI359" s="200"/>
      <c r="AJ359" s="200"/>
      <c r="AL359" s="200"/>
    </row>
    <row r="360" spans="1:38" s="108" customFormat="1" ht="12" customHeight="1">
      <c r="A360" s="216"/>
      <c r="B360" s="217"/>
      <c r="C360" s="1141" t="s">
        <v>747</v>
      </c>
      <c r="D360" s="1141"/>
      <c r="E360" s="1141"/>
      <c r="F360" s="1141"/>
      <c r="G360" s="1141"/>
      <c r="H360" s="1141"/>
      <c r="I360" s="1141"/>
      <c r="J360" s="1141"/>
      <c r="K360" s="1141"/>
      <c r="L360" s="1141"/>
      <c r="M360" s="1141"/>
      <c r="N360" s="1146"/>
      <c r="Z360" s="193"/>
      <c r="AA360" s="200"/>
      <c r="AG360" s="200"/>
      <c r="AH360" s="109" t="s">
        <v>747</v>
      </c>
      <c r="AI360" s="200"/>
      <c r="AJ360" s="200"/>
      <c r="AL360" s="200"/>
    </row>
    <row r="361" spans="1:38" s="108" customFormat="1" ht="12" customHeight="1">
      <c r="A361" s="216"/>
      <c r="B361" s="217"/>
      <c r="C361" s="1145" t="s">
        <v>398</v>
      </c>
      <c r="D361" s="1145"/>
      <c r="E361" s="1145"/>
      <c r="F361" s="196"/>
      <c r="G361" s="196"/>
      <c r="H361" s="196"/>
      <c r="I361" s="196"/>
      <c r="J361" s="198"/>
      <c r="K361" s="196"/>
      <c r="L361" s="218">
        <v>374.9</v>
      </c>
      <c r="M361" s="212"/>
      <c r="N361" s="199"/>
      <c r="Z361" s="193"/>
      <c r="AA361" s="200"/>
      <c r="AG361" s="200" t="s">
        <v>398</v>
      </c>
      <c r="AI361" s="200"/>
      <c r="AJ361" s="200"/>
      <c r="AL361" s="200"/>
    </row>
    <row r="362" spans="1:38" s="108" customFormat="1" ht="33.75" customHeight="1">
      <c r="A362" s="194" t="s">
        <v>571</v>
      </c>
      <c r="B362" s="195" t="s">
        <v>753</v>
      </c>
      <c r="C362" s="1145" t="s">
        <v>754</v>
      </c>
      <c r="D362" s="1145"/>
      <c r="E362" s="1145"/>
      <c r="F362" s="196" t="s">
        <v>414</v>
      </c>
      <c r="G362" s="196"/>
      <c r="H362" s="196"/>
      <c r="I362" s="223">
        <v>0.115</v>
      </c>
      <c r="J362" s="218">
        <v>106.91</v>
      </c>
      <c r="K362" s="196"/>
      <c r="L362" s="218">
        <v>12.29</v>
      </c>
      <c r="M362" s="196"/>
      <c r="N362" s="199"/>
      <c r="Z362" s="193"/>
      <c r="AA362" s="200" t="s">
        <v>754</v>
      </c>
      <c r="AG362" s="200"/>
      <c r="AI362" s="200"/>
      <c r="AJ362" s="200"/>
      <c r="AL362" s="200"/>
    </row>
    <row r="363" spans="1:38" s="108" customFormat="1" ht="12" customHeight="1">
      <c r="A363" s="216"/>
      <c r="B363" s="217"/>
      <c r="C363" s="1141" t="s">
        <v>747</v>
      </c>
      <c r="D363" s="1141"/>
      <c r="E363" s="1141"/>
      <c r="F363" s="1141"/>
      <c r="G363" s="1141"/>
      <c r="H363" s="1141"/>
      <c r="I363" s="1141"/>
      <c r="J363" s="1141"/>
      <c r="K363" s="1141"/>
      <c r="L363" s="1141"/>
      <c r="M363" s="1141"/>
      <c r="N363" s="1146"/>
      <c r="Z363" s="193"/>
      <c r="AA363" s="200"/>
      <c r="AG363" s="200"/>
      <c r="AH363" s="109" t="s">
        <v>747</v>
      </c>
      <c r="AI363" s="200"/>
      <c r="AJ363" s="200"/>
      <c r="AL363" s="200"/>
    </row>
    <row r="364" spans="1:38" s="108" customFormat="1" ht="12" customHeight="1">
      <c r="A364" s="201"/>
      <c r="B364" s="202"/>
      <c r="C364" s="1141" t="s">
        <v>3549</v>
      </c>
      <c r="D364" s="1141"/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6"/>
      <c r="Z364" s="193"/>
      <c r="AA364" s="200"/>
      <c r="AB364" s="109" t="s">
        <v>3549</v>
      </c>
      <c r="AG364" s="200"/>
      <c r="AI364" s="200"/>
      <c r="AJ364" s="200"/>
      <c r="AL364" s="200"/>
    </row>
    <row r="365" spans="1:38" s="108" customFormat="1" ht="12" customHeight="1">
      <c r="A365" s="216"/>
      <c r="B365" s="217"/>
      <c r="C365" s="1145" t="s">
        <v>398</v>
      </c>
      <c r="D365" s="1145"/>
      <c r="E365" s="1145"/>
      <c r="F365" s="196"/>
      <c r="G365" s="196"/>
      <c r="H365" s="196"/>
      <c r="I365" s="196"/>
      <c r="J365" s="198"/>
      <c r="K365" s="196"/>
      <c r="L365" s="218">
        <v>12.29</v>
      </c>
      <c r="M365" s="212"/>
      <c r="N365" s="199"/>
      <c r="Z365" s="193"/>
      <c r="AA365" s="200"/>
      <c r="AG365" s="200" t="s">
        <v>398</v>
      </c>
      <c r="AI365" s="200"/>
      <c r="AJ365" s="200"/>
      <c r="AL365" s="200"/>
    </row>
    <row r="366" spans="1:38" s="108" customFormat="1" ht="12" customHeight="1">
      <c r="A366" s="1147" t="s">
        <v>3550</v>
      </c>
      <c r="B366" s="1148"/>
      <c r="C366" s="1148"/>
      <c r="D366" s="1148"/>
      <c r="E366" s="1148"/>
      <c r="F366" s="1148"/>
      <c r="G366" s="1148"/>
      <c r="H366" s="1148"/>
      <c r="I366" s="1148"/>
      <c r="J366" s="1148"/>
      <c r="K366" s="1148"/>
      <c r="L366" s="1148"/>
      <c r="M366" s="1148"/>
      <c r="N366" s="1149"/>
      <c r="Z366" s="193"/>
      <c r="AA366" s="200"/>
      <c r="AG366" s="200"/>
      <c r="AI366" s="200" t="s">
        <v>3550</v>
      </c>
      <c r="AJ366" s="200"/>
      <c r="AL366" s="200"/>
    </row>
    <row r="367" spans="1:38" s="108" customFormat="1" ht="45" customHeight="1">
      <c r="A367" s="194" t="s">
        <v>572</v>
      </c>
      <c r="B367" s="195" t="s">
        <v>412</v>
      </c>
      <c r="C367" s="1145" t="s">
        <v>413</v>
      </c>
      <c r="D367" s="1145"/>
      <c r="E367" s="1145"/>
      <c r="F367" s="196" t="s">
        <v>414</v>
      </c>
      <c r="G367" s="196"/>
      <c r="H367" s="196"/>
      <c r="I367" s="247">
        <v>237.78</v>
      </c>
      <c r="J367" s="218">
        <v>25.19</v>
      </c>
      <c r="K367" s="196"/>
      <c r="L367" s="222">
        <v>5989.68</v>
      </c>
      <c r="M367" s="196"/>
      <c r="N367" s="199"/>
      <c r="Z367" s="193"/>
      <c r="AA367" s="200" t="s">
        <v>413</v>
      </c>
      <c r="AG367" s="200"/>
      <c r="AI367" s="200"/>
      <c r="AJ367" s="200"/>
      <c r="AL367" s="200"/>
    </row>
    <row r="368" spans="1:38" s="108" customFormat="1" ht="12" customHeight="1">
      <c r="A368" s="216"/>
      <c r="B368" s="217"/>
      <c r="C368" s="1145" t="s">
        <v>398</v>
      </c>
      <c r="D368" s="1145"/>
      <c r="E368" s="1145"/>
      <c r="F368" s="196"/>
      <c r="G368" s="196"/>
      <c r="H368" s="196"/>
      <c r="I368" s="196"/>
      <c r="J368" s="198"/>
      <c r="K368" s="196"/>
      <c r="L368" s="222">
        <v>5989.68</v>
      </c>
      <c r="M368" s="212"/>
      <c r="N368" s="199"/>
      <c r="Z368" s="193"/>
      <c r="AA368" s="200"/>
      <c r="AG368" s="200" t="s">
        <v>398</v>
      </c>
      <c r="AI368" s="200"/>
      <c r="AJ368" s="200"/>
      <c r="AL368" s="200"/>
    </row>
    <row r="369" spans="1:38" s="108" customFormat="1" ht="12" customHeight="1">
      <c r="A369" s="1147" t="s">
        <v>1221</v>
      </c>
      <c r="B369" s="1148"/>
      <c r="C369" s="1148"/>
      <c r="D369" s="1148"/>
      <c r="E369" s="1148"/>
      <c r="F369" s="1148"/>
      <c r="G369" s="1148"/>
      <c r="H369" s="1148"/>
      <c r="I369" s="1148"/>
      <c r="J369" s="1148"/>
      <c r="K369" s="1148"/>
      <c r="L369" s="1148"/>
      <c r="M369" s="1148"/>
      <c r="N369" s="1149"/>
      <c r="Z369" s="193"/>
      <c r="AA369" s="200"/>
      <c r="AG369" s="200"/>
      <c r="AI369" s="200" t="s">
        <v>1221</v>
      </c>
      <c r="AJ369" s="200"/>
      <c r="AL369" s="200"/>
    </row>
    <row r="370" spans="1:38" s="108" customFormat="1" ht="33.75" customHeight="1">
      <c r="A370" s="194" t="s">
        <v>580</v>
      </c>
      <c r="B370" s="195" t="s">
        <v>1226</v>
      </c>
      <c r="C370" s="1145" t="s">
        <v>1227</v>
      </c>
      <c r="D370" s="1145"/>
      <c r="E370" s="1145"/>
      <c r="F370" s="196" t="s">
        <v>414</v>
      </c>
      <c r="G370" s="196"/>
      <c r="H370" s="196"/>
      <c r="I370" s="223">
        <v>4.8000000000000001E-2</v>
      </c>
      <c r="J370" s="218">
        <v>103.88</v>
      </c>
      <c r="K370" s="196"/>
      <c r="L370" s="218">
        <v>4.99</v>
      </c>
      <c r="M370" s="196"/>
      <c r="N370" s="199"/>
      <c r="Z370" s="193"/>
      <c r="AA370" s="200" t="s">
        <v>1227</v>
      </c>
      <c r="AG370" s="200"/>
      <c r="AI370" s="200"/>
      <c r="AJ370" s="200"/>
      <c r="AL370" s="200"/>
    </row>
    <row r="371" spans="1:38" s="108" customFormat="1" ht="12" customHeight="1">
      <c r="A371" s="216"/>
      <c r="B371" s="217"/>
      <c r="C371" s="1141" t="s">
        <v>747</v>
      </c>
      <c r="D371" s="1141"/>
      <c r="E371" s="1141"/>
      <c r="F371" s="1141"/>
      <c r="G371" s="1141"/>
      <c r="H371" s="1141"/>
      <c r="I371" s="1141"/>
      <c r="J371" s="1141"/>
      <c r="K371" s="1141"/>
      <c r="L371" s="1141"/>
      <c r="M371" s="1141"/>
      <c r="N371" s="1146"/>
      <c r="Z371" s="193"/>
      <c r="AA371" s="200"/>
      <c r="AG371" s="200"/>
      <c r="AH371" s="109" t="s">
        <v>747</v>
      </c>
      <c r="AI371" s="200"/>
      <c r="AJ371" s="200"/>
      <c r="AL371" s="200"/>
    </row>
    <row r="372" spans="1:38" s="108" customFormat="1" ht="12" customHeight="1">
      <c r="A372" s="216"/>
      <c r="B372" s="217"/>
      <c r="C372" s="1145" t="s">
        <v>398</v>
      </c>
      <c r="D372" s="1145"/>
      <c r="E372" s="1145"/>
      <c r="F372" s="196"/>
      <c r="G372" s="196"/>
      <c r="H372" s="196"/>
      <c r="I372" s="196"/>
      <c r="J372" s="198"/>
      <c r="K372" s="196"/>
      <c r="L372" s="218">
        <v>4.99</v>
      </c>
      <c r="M372" s="212"/>
      <c r="N372" s="199"/>
      <c r="Z372" s="193"/>
      <c r="AA372" s="200"/>
      <c r="AG372" s="200" t="s">
        <v>398</v>
      </c>
      <c r="AI372" s="200"/>
      <c r="AJ372" s="200"/>
      <c r="AL372" s="200"/>
    </row>
    <row r="373" spans="1:38" s="108" customFormat="1" ht="1.5" customHeight="1">
      <c r="A373" s="224"/>
      <c r="B373" s="217"/>
      <c r="C373" s="217"/>
      <c r="D373" s="217"/>
      <c r="E373" s="217"/>
      <c r="F373" s="225"/>
      <c r="G373" s="225"/>
      <c r="H373" s="225"/>
      <c r="I373" s="225"/>
      <c r="J373" s="226"/>
      <c r="K373" s="225"/>
      <c r="L373" s="226"/>
      <c r="M373" s="207"/>
      <c r="N373" s="226"/>
      <c r="Z373" s="193"/>
      <c r="AA373" s="200"/>
      <c r="AG373" s="200"/>
      <c r="AI373" s="200"/>
      <c r="AJ373" s="200"/>
      <c r="AL373" s="200"/>
    </row>
    <row r="374" spans="1:38" s="108" customFormat="1" ht="22.5" customHeight="1">
      <c r="A374" s="227"/>
      <c r="B374" s="198"/>
      <c r="C374" s="1145" t="s">
        <v>865</v>
      </c>
      <c r="D374" s="1145"/>
      <c r="E374" s="1145"/>
      <c r="F374" s="1145"/>
      <c r="G374" s="1145"/>
      <c r="H374" s="1145"/>
      <c r="I374" s="1145"/>
      <c r="J374" s="1145"/>
      <c r="K374" s="1145"/>
      <c r="L374" s="228"/>
      <c r="M374" s="229"/>
      <c r="N374" s="230"/>
      <c r="Z374" s="193"/>
      <c r="AA374" s="200"/>
      <c r="AG374" s="200"/>
      <c r="AI374" s="200"/>
      <c r="AJ374" s="200" t="s">
        <v>865</v>
      </c>
      <c r="AL374" s="200"/>
    </row>
    <row r="375" spans="1:38" s="108" customFormat="1" ht="12" customHeight="1">
      <c r="A375" s="231"/>
      <c r="B375" s="204"/>
      <c r="C375" s="1141" t="s">
        <v>416</v>
      </c>
      <c r="D375" s="1141"/>
      <c r="E375" s="1141"/>
      <c r="F375" s="1141"/>
      <c r="G375" s="1141"/>
      <c r="H375" s="1141"/>
      <c r="I375" s="1141"/>
      <c r="J375" s="1141"/>
      <c r="K375" s="1141"/>
      <c r="L375" s="232">
        <v>6391.91</v>
      </c>
      <c r="M375" s="233"/>
      <c r="N375" s="234"/>
      <c r="Z375" s="193"/>
      <c r="AA375" s="200"/>
      <c r="AG375" s="200"/>
      <c r="AI375" s="200"/>
      <c r="AJ375" s="200"/>
      <c r="AK375" s="109" t="s">
        <v>416</v>
      </c>
      <c r="AL375" s="200"/>
    </row>
    <row r="376" spans="1:38" s="108" customFormat="1" ht="12" customHeight="1">
      <c r="A376" s="231"/>
      <c r="B376" s="204"/>
      <c r="C376" s="1141" t="s">
        <v>417</v>
      </c>
      <c r="D376" s="1141"/>
      <c r="E376" s="1141"/>
      <c r="F376" s="1141"/>
      <c r="G376" s="1141"/>
      <c r="H376" s="1141"/>
      <c r="I376" s="1141"/>
      <c r="J376" s="1141"/>
      <c r="K376" s="1141"/>
      <c r="L376" s="236"/>
      <c r="M376" s="233"/>
      <c r="N376" s="234"/>
      <c r="Z376" s="193"/>
      <c r="AA376" s="200"/>
      <c r="AG376" s="200"/>
      <c r="AI376" s="200"/>
      <c r="AJ376" s="200"/>
      <c r="AK376" s="109" t="s">
        <v>417</v>
      </c>
      <c r="AL376" s="200"/>
    </row>
    <row r="377" spans="1:38" s="108" customFormat="1" ht="12" customHeight="1">
      <c r="A377" s="231"/>
      <c r="B377" s="204"/>
      <c r="C377" s="1141" t="s">
        <v>418</v>
      </c>
      <c r="D377" s="1141"/>
      <c r="E377" s="1141"/>
      <c r="F377" s="1141"/>
      <c r="G377" s="1141"/>
      <c r="H377" s="1141"/>
      <c r="I377" s="1141"/>
      <c r="J377" s="1141"/>
      <c r="K377" s="1141"/>
      <c r="L377" s="232">
        <v>5999.73</v>
      </c>
      <c r="M377" s="233"/>
      <c r="N377" s="234"/>
      <c r="Z377" s="193"/>
      <c r="AA377" s="200"/>
      <c r="AG377" s="200"/>
      <c r="AI377" s="200"/>
      <c r="AJ377" s="200"/>
      <c r="AK377" s="109" t="s">
        <v>418</v>
      </c>
      <c r="AL377" s="200"/>
    </row>
    <row r="378" spans="1:38" s="108" customFormat="1" ht="12" customHeight="1">
      <c r="A378" s="231"/>
      <c r="B378" s="204"/>
      <c r="C378" s="1141" t="s">
        <v>420</v>
      </c>
      <c r="D378" s="1141"/>
      <c r="E378" s="1141"/>
      <c r="F378" s="1141"/>
      <c r="G378" s="1141"/>
      <c r="H378" s="1141"/>
      <c r="I378" s="1141"/>
      <c r="J378" s="1141"/>
      <c r="K378" s="1141"/>
      <c r="L378" s="257">
        <v>392.18</v>
      </c>
      <c r="M378" s="233"/>
      <c r="N378" s="234"/>
      <c r="Z378" s="193"/>
      <c r="AA378" s="200"/>
      <c r="AG378" s="200"/>
      <c r="AI378" s="200"/>
      <c r="AJ378" s="200"/>
      <c r="AK378" s="109" t="s">
        <v>420</v>
      </c>
      <c r="AL378" s="200"/>
    </row>
    <row r="379" spans="1:38" s="108" customFormat="1" ht="12" customHeight="1">
      <c r="A379" s="231"/>
      <c r="B379" s="204"/>
      <c r="C379" s="1141" t="s">
        <v>421</v>
      </c>
      <c r="D379" s="1141"/>
      <c r="E379" s="1141"/>
      <c r="F379" s="1141"/>
      <c r="G379" s="1141"/>
      <c r="H379" s="1141"/>
      <c r="I379" s="1141"/>
      <c r="J379" s="1141"/>
      <c r="K379" s="1141"/>
      <c r="L379" s="232">
        <v>6391.91</v>
      </c>
      <c r="M379" s="233"/>
      <c r="N379" s="234"/>
      <c r="Z379" s="193"/>
      <c r="AA379" s="200"/>
      <c r="AG379" s="200"/>
      <c r="AI379" s="200"/>
      <c r="AJ379" s="200"/>
      <c r="AK379" s="109" t="s">
        <v>421</v>
      </c>
      <c r="AL379" s="200"/>
    </row>
    <row r="380" spans="1:38" s="108" customFormat="1" ht="12" customHeight="1">
      <c r="A380" s="231"/>
      <c r="B380" s="204"/>
      <c r="C380" s="1141" t="s">
        <v>423</v>
      </c>
      <c r="D380" s="1141"/>
      <c r="E380" s="1141"/>
      <c r="F380" s="1141"/>
      <c r="G380" s="1141"/>
      <c r="H380" s="1141"/>
      <c r="I380" s="1141"/>
      <c r="J380" s="1141"/>
      <c r="K380" s="1141"/>
      <c r="L380" s="257">
        <v>392.18</v>
      </c>
      <c r="M380" s="233"/>
      <c r="N380" s="234"/>
      <c r="Z380" s="193"/>
      <c r="AA380" s="200"/>
      <c r="AG380" s="200"/>
      <c r="AI380" s="200"/>
      <c r="AJ380" s="200"/>
      <c r="AK380" s="109" t="s">
        <v>423</v>
      </c>
      <c r="AL380" s="200"/>
    </row>
    <row r="381" spans="1:38" s="108" customFormat="1" ht="12" customHeight="1">
      <c r="A381" s="231"/>
      <c r="B381" s="204"/>
      <c r="C381" s="1141" t="s">
        <v>424</v>
      </c>
      <c r="D381" s="1141"/>
      <c r="E381" s="1141"/>
      <c r="F381" s="1141"/>
      <c r="G381" s="1141"/>
      <c r="H381" s="1141"/>
      <c r="I381" s="1141"/>
      <c r="J381" s="1141"/>
      <c r="K381" s="1141"/>
      <c r="L381" s="236"/>
      <c r="M381" s="233"/>
      <c r="N381" s="234"/>
      <c r="Z381" s="193"/>
      <c r="AA381" s="200"/>
      <c r="AG381" s="200"/>
      <c r="AI381" s="200"/>
      <c r="AJ381" s="200"/>
      <c r="AK381" s="109" t="s">
        <v>424</v>
      </c>
      <c r="AL381" s="200"/>
    </row>
    <row r="382" spans="1:38" s="108" customFormat="1" ht="12" customHeight="1">
      <c r="A382" s="231"/>
      <c r="B382" s="204"/>
      <c r="C382" s="1141" t="s">
        <v>427</v>
      </c>
      <c r="D382" s="1141"/>
      <c r="E382" s="1141"/>
      <c r="F382" s="1141"/>
      <c r="G382" s="1141"/>
      <c r="H382" s="1141"/>
      <c r="I382" s="1141"/>
      <c r="J382" s="1141"/>
      <c r="K382" s="1141"/>
      <c r="L382" s="257">
        <v>392.18</v>
      </c>
      <c r="M382" s="233"/>
      <c r="N382" s="234"/>
      <c r="Z382" s="193"/>
      <c r="AA382" s="200"/>
      <c r="AG382" s="200"/>
      <c r="AI382" s="200"/>
      <c r="AJ382" s="200"/>
      <c r="AK382" s="109" t="s">
        <v>427</v>
      </c>
      <c r="AL382" s="200"/>
    </row>
    <row r="383" spans="1:38" s="108" customFormat="1" ht="12" customHeight="1">
      <c r="A383" s="231"/>
      <c r="B383" s="204"/>
      <c r="C383" s="1141" t="s">
        <v>430</v>
      </c>
      <c r="D383" s="1141"/>
      <c r="E383" s="1141"/>
      <c r="F383" s="1141"/>
      <c r="G383" s="1141"/>
      <c r="H383" s="1141"/>
      <c r="I383" s="1141"/>
      <c r="J383" s="1141"/>
      <c r="K383" s="1141"/>
      <c r="L383" s="232">
        <v>5999.73</v>
      </c>
      <c r="M383" s="233"/>
      <c r="N383" s="234"/>
      <c r="Z383" s="193"/>
      <c r="AA383" s="200"/>
      <c r="AG383" s="200"/>
      <c r="AI383" s="200"/>
      <c r="AJ383" s="200"/>
      <c r="AK383" s="109" t="s">
        <v>430</v>
      </c>
      <c r="AL383" s="200"/>
    </row>
    <row r="384" spans="1:38" s="108" customFormat="1" ht="22.5" customHeight="1">
      <c r="A384" s="231"/>
      <c r="B384" s="226"/>
      <c r="C384" s="1142" t="s">
        <v>866</v>
      </c>
      <c r="D384" s="1142"/>
      <c r="E384" s="1142"/>
      <c r="F384" s="1142"/>
      <c r="G384" s="1142"/>
      <c r="H384" s="1142"/>
      <c r="I384" s="1142"/>
      <c r="J384" s="1142"/>
      <c r="K384" s="1142"/>
      <c r="L384" s="239">
        <v>6391.91</v>
      </c>
      <c r="M384" s="240"/>
      <c r="N384" s="253"/>
      <c r="Z384" s="193"/>
      <c r="AA384" s="200"/>
      <c r="AG384" s="200"/>
      <c r="AI384" s="200"/>
      <c r="AJ384" s="200"/>
      <c r="AL384" s="200" t="s">
        <v>866</v>
      </c>
    </row>
    <row r="385" spans="1:40" s="108" customFormat="1" ht="2.25" customHeight="1"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</row>
    <row r="386" spans="1:40" s="108" customFormat="1" ht="11.25" customHeight="1">
      <c r="A386" s="227"/>
      <c r="B386" s="198"/>
      <c r="C386" s="1145" t="s">
        <v>415</v>
      </c>
      <c r="D386" s="1145"/>
      <c r="E386" s="1145"/>
      <c r="F386" s="1145"/>
      <c r="G386" s="1145"/>
      <c r="H386" s="1145"/>
      <c r="I386" s="1145"/>
      <c r="J386" s="1145"/>
      <c r="K386" s="1145"/>
      <c r="L386" s="228"/>
      <c r="M386" s="229"/>
      <c r="N386" s="230"/>
      <c r="AM386" s="200" t="s">
        <v>415</v>
      </c>
    </row>
    <row r="387" spans="1:40" s="108" customFormat="1" ht="16.5" customHeight="1">
      <c r="A387" s="231"/>
      <c r="B387" s="204"/>
      <c r="C387" s="1141" t="s">
        <v>416</v>
      </c>
      <c r="D387" s="1141"/>
      <c r="E387" s="1141"/>
      <c r="F387" s="1141"/>
      <c r="G387" s="1141"/>
      <c r="H387" s="1141"/>
      <c r="I387" s="1141"/>
      <c r="J387" s="1141"/>
      <c r="K387" s="1141"/>
      <c r="L387" s="232">
        <v>252750.42</v>
      </c>
      <c r="M387" s="233"/>
      <c r="N387" s="234"/>
      <c r="O387" s="235"/>
      <c r="P387" s="235"/>
      <c r="Q387" s="235"/>
      <c r="AM387" s="200"/>
      <c r="AN387" s="109" t="s">
        <v>416</v>
      </c>
    </row>
    <row r="388" spans="1:40" s="108" customFormat="1" ht="16.5" customHeight="1">
      <c r="A388" s="231"/>
      <c r="B388" s="204"/>
      <c r="C388" s="1141" t="s">
        <v>417</v>
      </c>
      <c r="D388" s="1141"/>
      <c r="E388" s="1141"/>
      <c r="F388" s="1141"/>
      <c r="G388" s="1141"/>
      <c r="H388" s="1141"/>
      <c r="I388" s="1141"/>
      <c r="J388" s="1141"/>
      <c r="K388" s="1141"/>
      <c r="L388" s="236"/>
      <c r="M388" s="233"/>
      <c r="N388" s="234"/>
      <c r="O388" s="235"/>
      <c r="P388" s="235"/>
      <c r="Q388" s="235"/>
      <c r="AM388" s="200"/>
      <c r="AN388" s="109" t="s">
        <v>417</v>
      </c>
    </row>
    <row r="389" spans="1:40" s="108" customFormat="1" ht="16.5" customHeight="1">
      <c r="A389" s="231"/>
      <c r="B389" s="204"/>
      <c r="C389" s="1141" t="s">
        <v>488</v>
      </c>
      <c r="D389" s="1141"/>
      <c r="E389" s="1141"/>
      <c r="F389" s="1141"/>
      <c r="G389" s="1141"/>
      <c r="H389" s="1141"/>
      <c r="I389" s="1141"/>
      <c r="J389" s="1141"/>
      <c r="K389" s="1141"/>
      <c r="L389" s="232">
        <v>9445.2000000000007</v>
      </c>
      <c r="M389" s="233"/>
      <c r="N389" s="234"/>
      <c r="O389" s="235"/>
      <c r="P389" s="235"/>
      <c r="Q389" s="235"/>
      <c r="AM389" s="200"/>
      <c r="AN389" s="109" t="s">
        <v>488</v>
      </c>
    </row>
    <row r="390" spans="1:40" s="108" customFormat="1" ht="16.5" customHeight="1">
      <c r="A390" s="231"/>
      <c r="B390" s="204"/>
      <c r="C390" s="1141" t="s">
        <v>418</v>
      </c>
      <c r="D390" s="1141"/>
      <c r="E390" s="1141"/>
      <c r="F390" s="1141"/>
      <c r="G390" s="1141"/>
      <c r="H390" s="1141"/>
      <c r="I390" s="1141"/>
      <c r="J390" s="1141"/>
      <c r="K390" s="1141"/>
      <c r="L390" s="232">
        <v>13291.88</v>
      </c>
      <c r="M390" s="233"/>
      <c r="N390" s="234"/>
      <c r="O390" s="235"/>
      <c r="P390" s="235"/>
      <c r="Q390" s="235"/>
      <c r="AM390" s="200"/>
      <c r="AN390" s="109" t="s">
        <v>418</v>
      </c>
    </row>
    <row r="391" spans="1:40" s="108" customFormat="1" ht="16.5" customHeight="1">
      <c r="A391" s="231"/>
      <c r="B391" s="204"/>
      <c r="C391" s="1141" t="s">
        <v>419</v>
      </c>
      <c r="D391" s="1141"/>
      <c r="E391" s="1141"/>
      <c r="F391" s="1141"/>
      <c r="G391" s="1141"/>
      <c r="H391" s="1141"/>
      <c r="I391" s="1141"/>
      <c r="J391" s="1141"/>
      <c r="K391" s="1141"/>
      <c r="L391" s="257">
        <v>798.29</v>
      </c>
      <c r="M391" s="233"/>
      <c r="N391" s="234"/>
      <c r="O391" s="235"/>
      <c r="P391" s="235"/>
      <c r="Q391" s="235"/>
      <c r="AM391" s="200"/>
      <c r="AN391" s="109" t="s">
        <v>419</v>
      </c>
    </row>
    <row r="392" spans="1:40" s="108" customFormat="1" ht="16.5" customHeight="1">
      <c r="A392" s="231"/>
      <c r="B392" s="204"/>
      <c r="C392" s="1141" t="s">
        <v>420</v>
      </c>
      <c r="D392" s="1141"/>
      <c r="E392" s="1141"/>
      <c r="F392" s="1141"/>
      <c r="G392" s="1141"/>
      <c r="H392" s="1141"/>
      <c r="I392" s="1141"/>
      <c r="J392" s="1141"/>
      <c r="K392" s="1141"/>
      <c r="L392" s="232">
        <v>230013.34</v>
      </c>
      <c r="M392" s="233"/>
      <c r="N392" s="234"/>
      <c r="O392" s="235"/>
      <c r="P392" s="235"/>
      <c r="Q392" s="235"/>
      <c r="AM392" s="200"/>
      <c r="AN392" s="109" t="s">
        <v>420</v>
      </c>
    </row>
    <row r="393" spans="1:40" s="108" customFormat="1" ht="16.5" customHeight="1">
      <c r="A393" s="231"/>
      <c r="B393" s="204"/>
      <c r="C393" s="1141" t="s">
        <v>421</v>
      </c>
      <c r="D393" s="1141"/>
      <c r="E393" s="1141"/>
      <c r="F393" s="1141"/>
      <c r="G393" s="1141"/>
      <c r="H393" s="1141"/>
      <c r="I393" s="1141"/>
      <c r="J393" s="1141"/>
      <c r="K393" s="1141"/>
      <c r="L393" s="232">
        <v>253686.01</v>
      </c>
      <c r="M393" s="233"/>
      <c r="N393" s="237">
        <v>2379574</v>
      </c>
      <c r="O393" s="235"/>
      <c r="P393" s="235"/>
      <c r="Q393" s="235"/>
      <c r="AM393" s="200"/>
      <c r="AN393" s="109" t="s">
        <v>421</v>
      </c>
    </row>
    <row r="394" spans="1:40" s="108" customFormat="1" ht="45">
      <c r="A394" s="231"/>
      <c r="B394" s="204" t="s">
        <v>422</v>
      </c>
      <c r="C394" s="1141" t="s">
        <v>423</v>
      </c>
      <c r="D394" s="1141"/>
      <c r="E394" s="1141"/>
      <c r="F394" s="1141"/>
      <c r="G394" s="1141"/>
      <c r="H394" s="1141"/>
      <c r="I394" s="1141"/>
      <c r="J394" s="1141"/>
      <c r="K394" s="1141"/>
      <c r="L394" s="232">
        <v>247686.28</v>
      </c>
      <c r="M394" s="238">
        <v>9.3800000000000008</v>
      </c>
      <c r="N394" s="237">
        <v>2323297</v>
      </c>
      <c r="O394" s="235"/>
      <c r="P394" s="235"/>
      <c r="Q394" s="235"/>
      <c r="AM394" s="200"/>
      <c r="AN394" s="109" t="s">
        <v>423</v>
      </c>
    </row>
    <row r="395" spans="1:40" s="108" customFormat="1" ht="16.5" customHeight="1">
      <c r="A395" s="231"/>
      <c r="B395" s="204"/>
      <c r="C395" s="1141" t="s">
        <v>424</v>
      </c>
      <c r="D395" s="1141"/>
      <c r="E395" s="1141"/>
      <c r="F395" s="1141"/>
      <c r="G395" s="1141"/>
      <c r="H395" s="1141"/>
      <c r="I395" s="1141"/>
      <c r="J395" s="1141"/>
      <c r="K395" s="1141"/>
      <c r="L395" s="236"/>
      <c r="M395" s="233"/>
      <c r="N395" s="234"/>
      <c r="O395" s="235"/>
      <c r="P395" s="235"/>
      <c r="Q395" s="235"/>
      <c r="AM395" s="200"/>
      <c r="AN395" s="109" t="s">
        <v>424</v>
      </c>
    </row>
    <row r="396" spans="1:40" s="108" customFormat="1" ht="16.5" customHeight="1">
      <c r="A396" s="231"/>
      <c r="B396" s="204"/>
      <c r="C396" s="1141" t="s">
        <v>777</v>
      </c>
      <c r="D396" s="1141"/>
      <c r="E396" s="1141"/>
      <c r="F396" s="1141"/>
      <c r="G396" s="1141"/>
      <c r="H396" s="1141"/>
      <c r="I396" s="1141"/>
      <c r="J396" s="1141"/>
      <c r="K396" s="1141"/>
      <c r="L396" s="232">
        <v>5605.26</v>
      </c>
      <c r="M396" s="233"/>
      <c r="N396" s="234"/>
      <c r="O396" s="235"/>
      <c r="P396" s="235"/>
      <c r="Q396" s="235"/>
      <c r="AM396" s="200"/>
      <c r="AN396" s="109" t="s">
        <v>777</v>
      </c>
    </row>
    <row r="397" spans="1:40" s="108" customFormat="1" ht="16.5" customHeight="1">
      <c r="A397" s="231"/>
      <c r="B397" s="204"/>
      <c r="C397" s="1141" t="s">
        <v>425</v>
      </c>
      <c r="D397" s="1141"/>
      <c r="E397" s="1141"/>
      <c r="F397" s="1141"/>
      <c r="G397" s="1141"/>
      <c r="H397" s="1141"/>
      <c r="I397" s="1141"/>
      <c r="J397" s="1141"/>
      <c r="K397" s="1141"/>
      <c r="L397" s="232">
        <v>3124.19</v>
      </c>
      <c r="M397" s="233"/>
      <c r="N397" s="234"/>
      <c r="O397" s="235"/>
      <c r="P397" s="235"/>
      <c r="Q397" s="235"/>
      <c r="AM397" s="200"/>
      <c r="AN397" s="109" t="s">
        <v>425</v>
      </c>
    </row>
    <row r="398" spans="1:40" s="108" customFormat="1" ht="16.5" customHeight="1">
      <c r="A398" s="231"/>
      <c r="B398" s="204"/>
      <c r="C398" s="1141" t="s">
        <v>426</v>
      </c>
      <c r="D398" s="1141"/>
      <c r="E398" s="1141"/>
      <c r="F398" s="1141"/>
      <c r="G398" s="1141"/>
      <c r="H398" s="1141"/>
      <c r="I398" s="1141"/>
      <c r="J398" s="1141"/>
      <c r="K398" s="1141"/>
      <c r="L398" s="257">
        <v>369.95</v>
      </c>
      <c r="M398" s="233"/>
      <c r="N398" s="234"/>
      <c r="O398" s="235"/>
      <c r="P398" s="235"/>
      <c r="Q398" s="235"/>
      <c r="AM398" s="200"/>
      <c r="AN398" s="109" t="s">
        <v>426</v>
      </c>
    </row>
    <row r="399" spans="1:40" s="108" customFormat="1" ht="16.5" customHeight="1">
      <c r="A399" s="231"/>
      <c r="B399" s="204"/>
      <c r="C399" s="1141" t="s">
        <v>427</v>
      </c>
      <c r="D399" s="1141"/>
      <c r="E399" s="1141"/>
      <c r="F399" s="1141"/>
      <c r="G399" s="1141"/>
      <c r="H399" s="1141"/>
      <c r="I399" s="1141"/>
      <c r="J399" s="1141"/>
      <c r="K399" s="1141"/>
      <c r="L399" s="232">
        <v>229185.01</v>
      </c>
      <c r="M399" s="233"/>
      <c r="N399" s="234"/>
      <c r="O399" s="235"/>
      <c r="P399" s="235"/>
      <c r="Q399" s="235"/>
      <c r="AM399" s="200"/>
      <c r="AN399" s="109" t="s">
        <v>427</v>
      </c>
    </row>
    <row r="400" spans="1:40" s="108" customFormat="1" ht="16.5" customHeight="1">
      <c r="A400" s="231"/>
      <c r="B400" s="204"/>
      <c r="C400" s="1141" t="s">
        <v>428</v>
      </c>
      <c r="D400" s="1141"/>
      <c r="E400" s="1141"/>
      <c r="F400" s="1141"/>
      <c r="G400" s="1141"/>
      <c r="H400" s="1141"/>
      <c r="I400" s="1141"/>
      <c r="J400" s="1141"/>
      <c r="K400" s="1141"/>
      <c r="L400" s="232">
        <v>6111.63</v>
      </c>
      <c r="M400" s="233"/>
      <c r="N400" s="234"/>
      <c r="O400" s="235"/>
      <c r="P400" s="235"/>
      <c r="Q400" s="235"/>
      <c r="AM400" s="200"/>
      <c r="AN400" s="109" t="s">
        <v>428</v>
      </c>
    </row>
    <row r="401" spans="1:41" s="108" customFormat="1" ht="16.5" customHeight="1">
      <c r="A401" s="231"/>
      <c r="B401" s="204"/>
      <c r="C401" s="1141" t="s">
        <v>429</v>
      </c>
      <c r="D401" s="1141"/>
      <c r="E401" s="1141"/>
      <c r="F401" s="1141"/>
      <c r="G401" s="1141"/>
      <c r="H401" s="1141"/>
      <c r="I401" s="1141"/>
      <c r="J401" s="1141"/>
      <c r="K401" s="1141"/>
      <c r="L401" s="232">
        <v>3660.19</v>
      </c>
      <c r="M401" s="233"/>
      <c r="N401" s="234"/>
      <c r="O401" s="235"/>
      <c r="P401" s="235"/>
      <c r="Q401" s="235"/>
      <c r="AM401" s="200"/>
      <c r="AN401" s="109" t="s">
        <v>429</v>
      </c>
    </row>
    <row r="402" spans="1:41" s="108" customFormat="1" ht="45" customHeight="1">
      <c r="A402" s="231"/>
      <c r="B402" s="204" t="s">
        <v>422</v>
      </c>
      <c r="C402" s="1141" t="s">
        <v>430</v>
      </c>
      <c r="D402" s="1141"/>
      <c r="E402" s="1141"/>
      <c r="F402" s="1141"/>
      <c r="G402" s="1141"/>
      <c r="H402" s="1141"/>
      <c r="I402" s="1141"/>
      <c r="J402" s="1141"/>
      <c r="K402" s="1141"/>
      <c r="L402" s="232">
        <v>5999.73</v>
      </c>
      <c r="M402" s="238">
        <v>9.3800000000000008</v>
      </c>
      <c r="N402" s="237">
        <v>56277</v>
      </c>
      <c r="O402" s="235"/>
      <c r="P402" s="235"/>
      <c r="Q402" s="235"/>
      <c r="AM402" s="200"/>
      <c r="AN402" s="109" t="s">
        <v>430</v>
      </c>
    </row>
    <row r="403" spans="1:41" s="108" customFormat="1" ht="45">
      <c r="A403" s="231"/>
      <c r="B403" s="204" t="s">
        <v>422</v>
      </c>
      <c r="C403" s="1141" t="s">
        <v>910</v>
      </c>
      <c r="D403" s="1141"/>
      <c r="E403" s="1141"/>
      <c r="F403" s="1141"/>
      <c r="G403" s="1141"/>
      <c r="H403" s="1141"/>
      <c r="I403" s="1141"/>
      <c r="J403" s="1141"/>
      <c r="K403" s="1141"/>
      <c r="L403" s="232">
        <v>14830.05</v>
      </c>
      <c r="M403" s="238">
        <v>9.3800000000000008</v>
      </c>
      <c r="N403" s="237">
        <v>139106</v>
      </c>
      <c r="O403" s="235"/>
      <c r="P403" s="235"/>
      <c r="Q403" s="235"/>
      <c r="AM403" s="200"/>
      <c r="AN403" s="109" t="s">
        <v>910</v>
      </c>
    </row>
    <row r="404" spans="1:41" s="108" customFormat="1" ht="16.5" customHeight="1">
      <c r="A404" s="231"/>
      <c r="B404" s="204"/>
      <c r="C404" s="1141" t="s">
        <v>417</v>
      </c>
      <c r="D404" s="1141"/>
      <c r="E404" s="1141"/>
      <c r="F404" s="1141"/>
      <c r="G404" s="1141"/>
      <c r="H404" s="1141"/>
      <c r="I404" s="1141"/>
      <c r="J404" s="1141"/>
      <c r="K404" s="1141"/>
      <c r="L404" s="236"/>
      <c r="M404" s="233"/>
      <c r="N404" s="234"/>
      <c r="O404" s="235"/>
      <c r="P404" s="235"/>
      <c r="Q404" s="235"/>
      <c r="AM404" s="200"/>
      <c r="AN404" s="109" t="s">
        <v>417</v>
      </c>
    </row>
    <row r="405" spans="1:41" s="108" customFormat="1" ht="16.5" customHeight="1">
      <c r="A405" s="231"/>
      <c r="B405" s="204"/>
      <c r="C405" s="1141" t="s">
        <v>489</v>
      </c>
      <c r="D405" s="1141"/>
      <c r="E405" s="1141"/>
      <c r="F405" s="1141"/>
      <c r="G405" s="1141"/>
      <c r="H405" s="1141"/>
      <c r="I405" s="1141"/>
      <c r="J405" s="1141"/>
      <c r="K405" s="1141"/>
      <c r="L405" s="232">
        <v>3839.94</v>
      </c>
      <c r="M405" s="233"/>
      <c r="N405" s="234"/>
      <c r="O405" s="235"/>
      <c r="P405" s="235"/>
      <c r="Q405" s="235"/>
      <c r="AM405" s="200"/>
      <c r="AN405" s="109" t="s">
        <v>489</v>
      </c>
    </row>
    <row r="406" spans="1:41" s="108" customFormat="1" ht="16.5" customHeight="1">
      <c r="A406" s="231"/>
      <c r="B406" s="204"/>
      <c r="C406" s="1141" t="s">
        <v>490</v>
      </c>
      <c r="D406" s="1141"/>
      <c r="E406" s="1141"/>
      <c r="F406" s="1141"/>
      <c r="G406" s="1141"/>
      <c r="H406" s="1141"/>
      <c r="I406" s="1141"/>
      <c r="J406" s="1141"/>
      <c r="K406" s="1141"/>
      <c r="L406" s="232">
        <v>4167.96</v>
      </c>
      <c r="M406" s="233"/>
      <c r="N406" s="234"/>
      <c r="O406" s="235"/>
      <c r="P406" s="235"/>
      <c r="Q406" s="235"/>
      <c r="AM406" s="200"/>
      <c r="AN406" s="109" t="s">
        <v>490</v>
      </c>
    </row>
    <row r="407" spans="1:41" s="108" customFormat="1" ht="16.5" customHeight="1">
      <c r="A407" s="231"/>
      <c r="B407" s="204"/>
      <c r="C407" s="1141" t="s">
        <v>491</v>
      </c>
      <c r="D407" s="1141"/>
      <c r="E407" s="1141"/>
      <c r="F407" s="1141"/>
      <c r="G407" s="1141"/>
      <c r="H407" s="1141"/>
      <c r="I407" s="1141"/>
      <c r="J407" s="1141"/>
      <c r="K407" s="1141"/>
      <c r="L407" s="257">
        <v>428.34</v>
      </c>
      <c r="M407" s="233"/>
      <c r="N407" s="234"/>
      <c r="O407" s="235"/>
      <c r="P407" s="235"/>
      <c r="Q407" s="235"/>
      <c r="AM407" s="200"/>
      <c r="AN407" s="109" t="s">
        <v>491</v>
      </c>
    </row>
    <row r="408" spans="1:41" s="108" customFormat="1" ht="16.5" customHeight="1">
      <c r="A408" s="231"/>
      <c r="B408" s="204"/>
      <c r="C408" s="1141" t="s">
        <v>492</v>
      </c>
      <c r="D408" s="1141"/>
      <c r="E408" s="1141"/>
      <c r="F408" s="1141"/>
      <c r="G408" s="1141"/>
      <c r="H408" s="1141"/>
      <c r="I408" s="1141"/>
      <c r="J408" s="1141"/>
      <c r="K408" s="1141"/>
      <c r="L408" s="257">
        <v>828.33</v>
      </c>
      <c r="M408" s="233"/>
      <c r="N408" s="234"/>
      <c r="O408" s="235"/>
      <c r="P408" s="235"/>
      <c r="Q408" s="235"/>
      <c r="AM408" s="200"/>
      <c r="AN408" s="109" t="s">
        <v>492</v>
      </c>
    </row>
    <row r="409" spans="1:41" s="108" customFormat="1" ht="16.5" customHeight="1">
      <c r="A409" s="231"/>
      <c r="B409" s="204"/>
      <c r="C409" s="1141" t="s">
        <v>493</v>
      </c>
      <c r="D409" s="1141"/>
      <c r="E409" s="1141"/>
      <c r="F409" s="1141"/>
      <c r="G409" s="1141"/>
      <c r="H409" s="1141"/>
      <c r="I409" s="1141"/>
      <c r="J409" s="1141"/>
      <c r="K409" s="1141"/>
      <c r="L409" s="232">
        <v>3951.67</v>
      </c>
      <c r="M409" s="233"/>
      <c r="N409" s="234"/>
      <c r="O409" s="235"/>
      <c r="P409" s="235"/>
      <c r="Q409" s="235"/>
      <c r="AM409" s="200"/>
      <c r="AN409" s="109" t="s">
        <v>493</v>
      </c>
    </row>
    <row r="410" spans="1:41" s="108" customFormat="1" ht="16.5" customHeight="1">
      <c r="A410" s="231"/>
      <c r="B410" s="204"/>
      <c r="C410" s="1141" t="s">
        <v>494</v>
      </c>
      <c r="D410" s="1141"/>
      <c r="E410" s="1141"/>
      <c r="F410" s="1141"/>
      <c r="G410" s="1141"/>
      <c r="H410" s="1141"/>
      <c r="I410" s="1141"/>
      <c r="J410" s="1141"/>
      <c r="K410" s="1141"/>
      <c r="L410" s="232">
        <v>2042.15</v>
      </c>
      <c r="M410" s="233"/>
      <c r="N410" s="234"/>
      <c r="O410" s="235"/>
      <c r="P410" s="235"/>
      <c r="Q410" s="235"/>
      <c r="AM410" s="200"/>
      <c r="AN410" s="109" t="s">
        <v>494</v>
      </c>
    </row>
    <row r="411" spans="1:41" s="108" customFormat="1" ht="16.5" customHeight="1">
      <c r="A411" s="231"/>
      <c r="B411" s="204"/>
      <c r="C411" s="1141" t="s">
        <v>431</v>
      </c>
      <c r="D411" s="1141"/>
      <c r="E411" s="1141"/>
      <c r="F411" s="1141"/>
      <c r="G411" s="1141"/>
      <c r="H411" s="1141"/>
      <c r="I411" s="1141"/>
      <c r="J411" s="1141"/>
      <c r="K411" s="1141"/>
      <c r="L411" s="232">
        <v>10243.49</v>
      </c>
      <c r="M411" s="233"/>
      <c r="N411" s="234"/>
      <c r="O411" s="235"/>
      <c r="P411" s="235"/>
      <c r="Q411" s="235"/>
      <c r="AM411" s="200"/>
      <c r="AN411" s="109" t="s">
        <v>431</v>
      </c>
    </row>
    <row r="412" spans="1:41" s="108" customFormat="1" ht="16.5" customHeight="1">
      <c r="A412" s="231"/>
      <c r="B412" s="204"/>
      <c r="C412" s="1141" t="s">
        <v>432</v>
      </c>
      <c r="D412" s="1141"/>
      <c r="E412" s="1141"/>
      <c r="F412" s="1141"/>
      <c r="G412" s="1141"/>
      <c r="H412" s="1141"/>
      <c r="I412" s="1141"/>
      <c r="J412" s="1141"/>
      <c r="K412" s="1141"/>
      <c r="L412" s="232">
        <v>10063.299999999999</v>
      </c>
      <c r="M412" s="233"/>
      <c r="N412" s="234"/>
      <c r="O412" s="235"/>
      <c r="P412" s="235"/>
      <c r="Q412" s="235"/>
      <c r="AM412" s="200"/>
      <c r="AN412" s="109" t="s">
        <v>432</v>
      </c>
    </row>
    <row r="413" spans="1:41" s="108" customFormat="1" ht="16.5" customHeight="1">
      <c r="A413" s="231"/>
      <c r="B413" s="204"/>
      <c r="C413" s="1141" t="s">
        <v>433</v>
      </c>
      <c r="D413" s="1141"/>
      <c r="E413" s="1141"/>
      <c r="F413" s="1141"/>
      <c r="G413" s="1141"/>
      <c r="H413" s="1141"/>
      <c r="I413" s="1141"/>
      <c r="J413" s="1141"/>
      <c r="K413" s="1141"/>
      <c r="L413" s="232">
        <v>5702.34</v>
      </c>
      <c r="M413" s="233"/>
      <c r="N413" s="234"/>
      <c r="O413" s="235"/>
      <c r="P413" s="235"/>
      <c r="Q413" s="235"/>
      <c r="AM413" s="200"/>
      <c r="AN413" s="109" t="s">
        <v>433</v>
      </c>
    </row>
    <row r="414" spans="1:41" s="108" customFormat="1" ht="16.5" customHeight="1">
      <c r="A414" s="231"/>
      <c r="B414" s="226"/>
      <c r="C414" s="1142" t="s">
        <v>434</v>
      </c>
      <c r="D414" s="1142"/>
      <c r="E414" s="1142"/>
      <c r="F414" s="1142"/>
      <c r="G414" s="1142"/>
      <c r="H414" s="1142"/>
      <c r="I414" s="1142"/>
      <c r="J414" s="1142"/>
      <c r="K414" s="1142"/>
      <c r="L414" s="239">
        <v>268516.06</v>
      </c>
      <c r="M414" s="240"/>
      <c r="N414" s="241">
        <v>2518680</v>
      </c>
      <c r="O414" s="235"/>
      <c r="P414" s="235"/>
      <c r="Q414" s="235"/>
      <c r="AM414" s="200"/>
      <c r="AO414" s="200" t="s">
        <v>434</v>
      </c>
    </row>
    <row r="415" spans="1:41" s="108" customFormat="1" ht="16.5" customHeight="1">
      <c r="A415" s="231"/>
      <c r="B415" s="204"/>
      <c r="C415" s="1141" t="s">
        <v>417</v>
      </c>
      <c r="D415" s="1141"/>
      <c r="E415" s="1141"/>
      <c r="F415" s="1141"/>
      <c r="G415" s="1141"/>
      <c r="H415" s="1141"/>
      <c r="I415" s="1141"/>
      <c r="J415" s="1141"/>
      <c r="K415" s="1141"/>
      <c r="L415" s="236"/>
      <c r="M415" s="233"/>
      <c r="N415" s="234"/>
      <c r="O415" s="235"/>
      <c r="P415" s="235"/>
      <c r="Q415" s="235"/>
      <c r="AM415" s="200"/>
      <c r="AN415" s="109" t="s">
        <v>417</v>
      </c>
      <c r="AO415" s="200"/>
    </row>
    <row r="416" spans="1:41" s="108" customFormat="1" ht="16.5" customHeight="1">
      <c r="A416" s="231"/>
      <c r="B416" s="204"/>
      <c r="C416" s="1141" t="s">
        <v>1204</v>
      </c>
      <c r="D416" s="1141"/>
      <c r="E416" s="1141"/>
      <c r="F416" s="1141"/>
      <c r="G416" s="1141"/>
      <c r="H416" s="1141"/>
      <c r="I416" s="1141"/>
      <c r="J416" s="1141"/>
      <c r="K416" s="1141"/>
      <c r="L416" s="236"/>
      <c r="M416" s="233"/>
      <c r="N416" s="237">
        <v>150754</v>
      </c>
      <c r="O416" s="235"/>
      <c r="P416" s="235"/>
      <c r="Q416" s="235"/>
      <c r="AM416" s="200"/>
      <c r="AN416" s="109" t="s">
        <v>1204</v>
      </c>
      <c r="AO416" s="200"/>
    </row>
    <row r="417" spans="1:42" ht="1.5" customHeight="1">
      <c r="B417" s="226"/>
      <c r="C417" s="217"/>
      <c r="D417" s="217"/>
      <c r="E417" s="217"/>
      <c r="F417" s="217"/>
      <c r="G417" s="217"/>
      <c r="H417" s="217"/>
      <c r="I417" s="217"/>
      <c r="J417" s="217"/>
      <c r="K417" s="217"/>
      <c r="L417" s="239"/>
      <c r="M417" s="242"/>
      <c r="N417" s="243"/>
      <c r="R417" s="108"/>
      <c r="S417" s="108"/>
      <c r="T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</row>
    <row r="418" spans="1:42" ht="53.25" customHeight="1">
      <c r="A418" s="244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R418" s="108"/>
      <c r="S418" s="108"/>
      <c r="T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</row>
    <row r="419" spans="1:42" ht="12.75" customHeight="1">
      <c r="A419" s="177"/>
      <c r="B419" s="236" t="s">
        <v>329</v>
      </c>
      <c r="C419" s="1143" t="s">
        <v>435</v>
      </c>
      <c r="D419" s="1143"/>
      <c r="E419" s="1143"/>
      <c r="F419" s="1143"/>
      <c r="G419" s="1143"/>
      <c r="H419" s="1143"/>
      <c r="I419" s="1143"/>
      <c r="J419" s="1143"/>
      <c r="K419" s="1143"/>
      <c r="L419" s="1143"/>
      <c r="R419" s="108"/>
      <c r="S419" s="108"/>
      <c r="T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</row>
    <row r="420" spans="1:42" ht="13.5" customHeight="1">
      <c r="A420" s="177"/>
      <c r="B420" s="169"/>
      <c r="C420" s="1144" t="s">
        <v>157</v>
      </c>
      <c r="D420" s="1144"/>
      <c r="E420" s="1144"/>
      <c r="F420" s="1144"/>
      <c r="G420" s="1144"/>
      <c r="H420" s="1144"/>
      <c r="I420" s="1144"/>
      <c r="J420" s="1144"/>
      <c r="K420" s="1144"/>
      <c r="L420" s="1144"/>
      <c r="R420" s="108"/>
      <c r="S420" s="108"/>
      <c r="T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</row>
    <row r="421" spans="1:42" ht="13.5" customHeight="1">
      <c r="A421" s="177"/>
      <c r="B421" s="236" t="s">
        <v>331</v>
      </c>
      <c r="C421" s="1143" t="s">
        <v>436</v>
      </c>
      <c r="D421" s="1143"/>
      <c r="E421" s="1143"/>
      <c r="F421" s="1143"/>
      <c r="G421" s="1143"/>
      <c r="H421" s="1143"/>
      <c r="I421" s="1143"/>
      <c r="J421" s="1143"/>
      <c r="K421" s="1143"/>
      <c r="L421" s="1143"/>
      <c r="R421" s="108"/>
      <c r="S421" s="108"/>
      <c r="T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</row>
    <row r="422" spans="1:42" ht="13.5" customHeight="1">
      <c r="A422" s="177"/>
      <c r="C422" s="1144" t="s">
        <v>157</v>
      </c>
      <c r="D422" s="1144"/>
      <c r="E422" s="1144"/>
      <c r="F422" s="1144"/>
      <c r="G422" s="1144"/>
      <c r="H422" s="1144"/>
      <c r="I422" s="1144"/>
      <c r="J422" s="1144"/>
      <c r="K422" s="1144"/>
      <c r="L422" s="1144"/>
      <c r="R422" s="108"/>
      <c r="S422" s="108"/>
      <c r="T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</row>
    <row r="424" spans="1:42" ht="11.25">
      <c r="A424" s="1140"/>
      <c r="B424" s="1140"/>
      <c r="C424" s="1140"/>
      <c r="D424" s="1140"/>
      <c r="E424" s="1140"/>
      <c r="F424" s="1140"/>
      <c r="G424" s="1140"/>
      <c r="H424" s="1140"/>
      <c r="I424" s="1140"/>
      <c r="J424" s="1140"/>
      <c r="K424" s="1140"/>
      <c r="L424" s="1140"/>
      <c r="M424" s="1140"/>
      <c r="N424" s="1140"/>
      <c r="R424" s="108"/>
      <c r="S424" s="108"/>
      <c r="T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9" t="s">
        <v>149</v>
      </c>
    </row>
    <row r="425" spans="1:42" ht="11.25">
      <c r="B425" s="246"/>
      <c r="D425" s="246"/>
      <c r="F425" s="246"/>
      <c r="R425" s="108"/>
      <c r="S425" s="108"/>
      <c r="T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</row>
    <row r="429" spans="1:42" ht="11.25">
      <c r="R429" s="108"/>
      <c r="S429" s="108"/>
      <c r="T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</row>
    <row r="446" s="108" customFormat="1" ht="11.25"/>
    <row r="449" s="108" customFormat="1" ht="11.25"/>
    <row r="502" s="108" customFormat="1" ht="11.25"/>
    <row r="503" s="108" customFormat="1" ht="11.25"/>
    <row r="506" s="108" customFormat="1" ht="11.25"/>
    <row r="523" s="108" customFormat="1" ht="11.25"/>
    <row r="524" s="108" customFormat="1" ht="11.25"/>
    <row r="536" s="108" customFormat="1" ht="11.25"/>
    <row r="550" s="108" customFormat="1" ht="11.25"/>
  </sheetData>
  <mergeCells count="406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N37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N47"/>
    <mergeCell ref="C48:N48"/>
    <mergeCell ref="C49:E49"/>
    <mergeCell ref="C62:E62"/>
    <mergeCell ref="C63:E63"/>
    <mergeCell ref="C64:E64"/>
    <mergeCell ref="C65:E65"/>
    <mergeCell ref="C66:E66"/>
    <mergeCell ref="C67:E67"/>
    <mergeCell ref="C56:E56"/>
    <mergeCell ref="C57:E57"/>
    <mergeCell ref="C58:N58"/>
    <mergeCell ref="C59:E59"/>
    <mergeCell ref="C60:E60"/>
    <mergeCell ref="C61:N61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N71"/>
    <mergeCell ref="C72:N72"/>
    <mergeCell ref="C73:E73"/>
    <mergeCell ref="C86:N86"/>
    <mergeCell ref="C87:N87"/>
    <mergeCell ref="C88:E88"/>
    <mergeCell ref="C89:E89"/>
    <mergeCell ref="C90:N90"/>
    <mergeCell ref="C91:E91"/>
    <mergeCell ref="C80:E80"/>
    <mergeCell ref="C81:E81"/>
    <mergeCell ref="C82:E82"/>
    <mergeCell ref="C83:E83"/>
    <mergeCell ref="C84:E84"/>
    <mergeCell ref="C85:N85"/>
    <mergeCell ref="C98:E98"/>
    <mergeCell ref="C99:E99"/>
    <mergeCell ref="C100:E100"/>
    <mergeCell ref="C101:E101"/>
    <mergeCell ref="C102:E102"/>
    <mergeCell ref="C103:E103"/>
    <mergeCell ref="C92:E92"/>
    <mergeCell ref="C93:N93"/>
    <mergeCell ref="C94:N94"/>
    <mergeCell ref="C95:E95"/>
    <mergeCell ref="C96:E96"/>
    <mergeCell ref="C97:E97"/>
    <mergeCell ref="C110:E110"/>
    <mergeCell ref="C111:E111"/>
    <mergeCell ref="C112:N112"/>
    <mergeCell ref="C113:N113"/>
    <mergeCell ref="C114:E114"/>
    <mergeCell ref="C115:E115"/>
    <mergeCell ref="C104:N104"/>
    <mergeCell ref="C105:N105"/>
    <mergeCell ref="C106:E106"/>
    <mergeCell ref="C107:E107"/>
    <mergeCell ref="C108:N108"/>
    <mergeCell ref="C109:N109"/>
    <mergeCell ref="C122:E122"/>
    <mergeCell ref="C123:N123"/>
    <mergeCell ref="C124:E124"/>
    <mergeCell ref="C125:E125"/>
    <mergeCell ref="C126:N126"/>
    <mergeCell ref="C127:N127"/>
    <mergeCell ref="C116:E116"/>
    <mergeCell ref="C117:E117"/>
    <mergeCell ref="C118:E118"/>
    <mergeCell ref="C119:E119"/>
    <mergeCell ref="C120:E120"/>
    <mergeCell ref="C121:E121"/>
    <mergeCell ref="C134:E134"/>
    <mergeCell ref="C135:E135"/>
    <mergeCell ref="C136:E136"/>
    <mergeCell ref="C137:E137"/>
    <mergeCell ref="C138:E138"/>
    <mergeCell ref="C139:E139"/>
    <mergeCell ref="C128:E128"/>
    <mergeCell ref="C129:E129"/>
    <mergeCell ref="C130:E130"/>
    <mergeCell ref="C131:E131"/>
    <mergeCell ref="C132:E132"/>
    <mergeCell ref="C133:E133"/>
    <mergeCell ref="C146:E146"/>
    <mergeCell ref="C147:E147"/>
    <mergeCell ref="C148:E148"/>
    <mergeCell ref="C149:E149"/>
    <mergeCell ref="C150:E150"/>
    <mergeCell ref="C151:E151"/>
    <mergeCell ref="C140:N140"/>
    <mergeCell ref="C141:E141"/>
    <mergeCell ref="A142:N142"/>
    <mergeCell ref="C143:E143"/>
    <mergeCell ref="C144:N144"/>
    <mergeCell ref="C145:N145"/>
    <mergeCell ref="C158:E158"/>
    <mergeCell ref="C159:E159"/>
    <mergeCell ref="C160:N160"/>
    <mergeCell ref="C161:N161"/>
    <mergeCell ref="C162:E162"/>
    <mergeCell ref="C163:E163"/>
    <mergeCell ref="C152:E152"/>
    <mergeCell ref="C153:E153"/>
    <mergeCell ref="C154:E154"/>
    <mergeCell ref="C155:E155"/>
    <mergeCell ref="C156:E156"/>
    <mergeCell ref="C157:N157"/>
    <mergeCell ref="C170:N170"/>
    <mergeCell ref="C171:E171"/>
    <mergeCell ref="A172:N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5:K195"/>
    <mergeCell ref="C196:K196"/>
    <mergeCell ref="C197:K197"/>
    <mergeCell ref="C198:K198"/>
    <mergeCell ref="C199:K199"/>
    <mergeCell ref="C200:K200"/>
    <mergeCell ref="C188:E188"/>
    <mergeCell ref="C189:E189"/>
    <mergeCell ref="C190:E190"/>
    <mergeCell ref="C191:E191"/>
    <mergeCell ref="C192:E192"/>
    <mergeCell ref="C194:K194"/>
    <mergeCell ref="C207:K207"/>
    <mergeCell ref="C208:K208"/>
    <mergeCell ref="C209:K209"/>
    <mergeCell ref="C210:K210"/>
    <mergeCell ref="C211:K211"/>
    <mergeCell ref="C212:K212"/>
    <mergeCell ref="C201:K201"/>
    <mergeCell ref="C202:K202"/>
    <mergeCell ref="C203:K203"/>
    <mergeCell ref="C204:K204"/>
    <mergeCell ref="C205:K205"/>
    <mergeCell ref="C206:K206"/>
    <mergeCell ref="C219:K219"/>
    <mergeCell ref="C220:K220"/>
    <mergeCell ref="C221:K221"/>
    <mergeCell ref="C222:K222"/>
    <mergeCell ref="A223:N223"/>
    <mergeCell ref="C224:E224"/>
    <mergeCell ref="C213:K213"/>
    <mergeCell ref="C214:K214"/>
    <mergeCell ref="C215:K215"/>
    <mergeCell ref="C216:K216"/>
    <mergeCell ref="C217:K217"/>
    <mergeCell ref="C218:K218"/>
    <mergeCell ref="C231:E231"/>
    <mergeCell ref="C232:E232"/>
    <mergeCell ref="C233:E233"/>
    <mergeCell ref="C234:E234"/>
    <mergeCell ref="C235:E235"/>
    <mergeCell ref="C236:N236"/>
    <mergeCell ref="C225:N225"/>
    <mergeCell ref="C226:N226"/>
    <mergeCell ref="C227:E227"/>
    <mergeCell ref="C228:E228"/>
    <mergeCell ref="C229:E229"/>
    <mergeCell ref="C230:E230"/>
    <mergeCell ref="C243:E243"/>
    <mergeCell ref="C244:E244"/>
    <mergeCell ref="C245:E245"/>
    <mergeCell ref="C246:E246"/>
    <mergeCell ref="C247:N247"/>
    <mergeCell ref="C248:N248"/>
    <mergeCell ref="C237:N237"/>
    <mergeCell ref="C238:E238"/>
    <mergeCell ref="C239:E239"/>
    <mergeCell ref="C240:E240"/>
    <mergeCell ref="C241:E241"/>
    <mergeCell ref="C242:E242"/>
    <mergeCell ref="C255:E255"/>
    <mergeCell ref="C256:E256"/>
    <mergeCell ref="C257:E257"/>
    <mergeCell ref="C258:E258"/>
    <mergeCell ref="C259:E259"/>
    <mergeCell ref="C260:N260"/>
    <mergeCell ref="C249:E249"/>
    <mergeCell ref="C250:E250"/>
    <mergeCell ref="C251:E251"/>
    <mergeCell ref="C252:E252"/>
    <mergeCell ref="C253:E253"/>
    <mergeCell ref="C254:E254"/>
    <mergeCell ref="C267:E267"/>
    <mergeCell ref="C268:E268"/>
    <mergeCell ref="C269:E269"/>
    <mergeCell ref="C270:E270"/>
    <mergeCell ref="C271:E271"/>
    <mergeCell ref="C272:E272"/>
    <mergeCell ref="C261:E261"/>
    <mergeCell ref="C262:E262"/>
    <mergeCell ref="C263:N263"/>
    <mergeCell ref="C264:E264"/>
    <mergeCell ref="C265:E265"/>
    <mergeCell ref="C266:E266"/>
    <mergeCell ref="C279:E279"/>
    <mergeCell ref="C280:N280"/>
    <mergeCell ref="C281:E281"/>
    <mergeCell ref="C282:E282"/>
    <mergeCell ref="C283:E283"/>
    <mergeCell ref="C284:E284"/>
    <mergeCell ref="C273:N273"/>
    <mergeCell ref="C274:E274"/>
    <mergeCell ref="C275:E275"/>
    <mergeCell ref="C276:N276"/>
    <mergeCell ref="C277:N277"/>
    <mergeCell ref="C278:E278"/>
    <mergeCell ref="C291:E291"/>
    <mergeCell ref="C292:E292"/>
    <mergeCell ref="C293:N293"/>
    <mergeCell ref="C294:N294"/>
    <mergeCell ref="C295:E295"/>
    <mergeCell ref="A296:N296"/>
    <mergeCell ref="C285:E285"/>
    <mergeCell ref="C286:E286"/>
    <mergeCell ref="C287:E287"/>
    <mergeCell ref="C288:E288"/>
    <mergeCell ref="C289:E289"/>
    <mergeCell ref="C290:E290"/>
    <mergeCell ref="C303:E303"/>
    <mergeCell ref="C304:E304"/>
    <mergeCell ref="C305:E305"/>
    <mergeCell ref="C306:E306"/>
    <mergeCell ref="C307:E307"/>
    <mergeCell ref="C308:E308"/>
    <mergeCell ref="C297:E297"/>
    <mergeCell ref="C298:N298"/>
    <mergeCell ref="C299:N299"/>
    <mergeCell ref="C300:E300"/>
    <mergeCell ref="C301:E301"/>
    <mergeCell ref="C302:E302"/>
    <mergeCell ref="C315:N315"/>
    <mergeCell ref="C316:E316"/>
    <mergeCell ref="C317:E317"/>
    <mergeCell ref="C318:E318"/>
    <mergeCell ref="C319:E319"/>
    <mergeCell ref="C320:E320"/>
    <mergeCell ref="C309:E309"/>
    <mergeCell ref="C310:E310"/>
    <mergeCell ref="C311:N311"/>
    <mergeCell ref="C312:E312"/>
    <mergeCell ref="C313:E313"/>
    <mergeCell ref="C314:N314"/>
    <mergeCell ref="C328:K328"/>
    <mergeCell ref="C329:K329"/>
    <mergeCell ref="C330:K330"/>
    <mergeCell ref="C331:K331"/>
    <mergeCell ref="C332:K332"/>
    <mergeCell ref="C333:K333"/>
    <mergeCell ref="C321:E321"/>
    <mergeCell ref="C322:E322"/>
    <mergeCell ref="C323:E323"/>
    <mergeCell ref="C324:N324"/>
    <mergeCell ref="C325:E325"/>
    <mergeCell ref="C327:K327"/>
    <mergeCell ref="C340:K340"/>
    <mergeCell ref="C341:K341"/>
    <mergeCell ref="C342:K342"/>
    <mergeCell ref="C343:K343"/>
    <mergeCell ref="C344:K344"/>
    <mergeCell ref="C345:K345"/>
    <mergeCell ref="C334:K334"/>
    <mergeCell ref="C335:K335"/>
    <mergeCell ref="C336:K336"/>
    <mergeCell ref="C337:K337"/>
    <mergeCell ref="C338:K338"/>
    <mergeCell ref="C339:K339"/>
    <mergeCell ref="C352:K352"/>
    <mergeCell ref="C353:K353"/>
    <mergeCell ref="A354:N354"/>
    <mergeCell ref="A355:N355"/>
    <mergeCell ref="C356:E356"/>
    <mergeCell ref="C357:N357"/>
    <mergeCell ref="C346:K346"/>
    <mergeCell ref="C347:K347"/>
    <mergeCell ref="C348:K348"/>
    <mergeCell ref="C349:K349"/>
    <mergeCell ref="C350:K350"/>
    <mergeCell ref="C351:K351"/>
    <mergeCell ref="C364:N364"/>
    <mergeCell ref="C365:E365"/>
    <mergeCell ref="A366:N366"/>
    <mergeCell ref="C367:E367"/>
    <mergeCell ref="C368:E368"/>
    <mergeCell ref="A369:N369"/>
    <mergeCell ref="C358:E358"/>
    <mergeCell ref="C359:E359"/>
    <mergeCell ref="C360:N360"/>
    <mergeCell ref="C361:E361"/>
    <mergeCell ref="C362:E362"/>
    <mergeCell ref="C363:N363"/>
    <mergeCell ref="C377:K377"/>
    <mergeCell ref="C378:K378"/>
    <mergeCell ref="C379:K379"/>
    <mergeCell ref="C380:K380"/>
    <mergeCell ref="C381:K381"/>
    <mergeCell ref="C382:K382"/>
    <mergeCell ref="C370:E370"/>
    <mergeCell ref="C371:N371"/>
    <mergeCell ref="C372:E372"/>
    <mergeCell ref="C374:K374"/>
    <mergeCell ref="C375:K375"/>
    <mergeCell ref="C376:K376"/>
    <mergeCell ref="C390:K390"/>
    <mergeCell ref="C391:K391"/>
    <mergeCell ref="C392:K392"/>
    <mergeCell ref="C393:K393"/>
    <mergeCell ref="C394:K394"/>
    <mergeCell ref="C395:K395"/>
    <mergeCell ref="C383:K383"/>
    <mergeCell ref="C384:K384"/>
    <mergeCell ref="C386:K386"/>
    <mergeCell ref="C387:K387"/>
    <mergeCell ref="C388:K388"/>
    <mergeCell ref="C389:K389"/>
    <mergeCell ref="C402:K402"/>
    <mergeCell ref="C403:K403"/>
    <mergeCell ref="C404:K404"/>
    <mergeCell ref="C405:K405"/>
    <mergeCell ref="C406:K406"/>
    <mergeCell ref="C407:K407"/>
    <mergeCell ref="C396:K396"/>
    <mergeCell ref="C397:K397"/>
    <mergeCell ref="C398:K398"/>
    <mergeCell ref="C399:K399"/>
    <mergeCell ref="C400:K400"/>
    <mergeCell ref="C401:K401"/>
    <mergeCell ref="C422:L422"/>
    <mergeCell ref="A424:N424"/>
    <mergeCell ref="C414:K414"/>
    <mergeCell ref="C415:K415"/>
    <mergeCell ref="C416:K416"/>
    <mergeCell ref="C419:L419"/>
    <mergeCell ref="C420:L420"/>
    <mergeCell ref="C421:L421"/>
    <mergeCell ref="C408:K408"/>
    <mergeCell ref="C409:K409"/>
    <mergeCell ref="C410:K410"/>
    <mergeCell ref="C411:K411"/>
    <mergeCell ref="C412:K412"/>
    <mergeCell ref="C413:K413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705"/>
  <sheetViews>
    <sheetView topLeftCell="A545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5" width="112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A1" s="177"/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>
      <c r="A10" s="1078" t="s">
        <v>3551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3551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3552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>
      <c r="A14" s="1157" t="s">
        <v>267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267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3553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3554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5287.92</v>
      </c>
      <c r="D22" s="182" t="s">
        <v>3555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5287.92</v>
      </c>
      <c r="D24" s="182" t="s">
        <v>3555</v>
      </c>
      <c r="E24" s="137" t="s">
        <v>362</v>
      </c>
      <c r="G24" s="108" t="s">
        <v>365</v>
      </c>
      <c r="L24" s="181"/>
      <c r="M24" s="182" t="s">
        <v>3556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1212.3399999999999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222.27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>
      <c r="A34" s="1089" t="s">
        <v>3557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3557</v>
      </c>
    </row>
    <row r="35" spans="1:34" s="108" customFormat="1" ht="12">
      <c r="A35" s="1147" t="s">
        <v>3558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3558</v>
      </c>
    </row>
    <row r="36" spans="1:34" s="108" customFormat="1" ht="45">
      <c r="A36" s="194" t="s">
        <v>122</v>
      </c>
      <c r="B36" s="195" t="s">
        <v>876</v>
      </c>
      <c r="C36" s="1145" t="s">
        <v>877</v>
      </c>
      <c r="D36" s="1145"/>
      <c r="E36" s="1145"/>
      <c r="F36" s="196" t="s">
        <v>401</v>
      </c>
      <c r="G36" s="196"/>
      <c r="H36" s="196"/>
      <c r="I36" s="223">
        <v>1.2929999999999999</v>
      </c>
      <c r="J36" s="198"/>
      <c r="K36" s="196"/>
      <c r="L36" s="198"/>
      <c r="M36" s="196"/>
      <c r="N36" s="199"/>
      <c r="Z36" s="193"/>
      <c r="AA36" s="200"/>
      <c r="AB36" s="200" t="s">
        <v>877</v>
      </c>
    </row>
    <row r="37" spans="1:34" s="108" customFormat="1" ht="12">
      <c r="A37" s="201"/>
      <c r="B37" s="202"/>
      <c r="C37" s="1141" t="s">
        <v>3559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3559</v>
      </c>
    </row>
    <row r="38" spans="1:34" s="108" customFormat="1" ht="33.75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4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20">
        <v>2730.75</v>
      </c>
      <c r="K39" s="209">
        <v>1.25</v>
      </c>
      <c r="L39" s="220">
        <v>4413.57</v>
      </c>
      <c r="M39" s="207"/>
      <c r="N39" s="210"/>
      <c r="Z39" s="193"/>
      <c r="AA39" s="200"/>
      <c r="AB39" s="200"/>
      <c r="AE39" s="109" t="s">
        <v>387</v>
      </c>
    </row>
    <row r="40" spans="1:34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319.82</v>
      </c>
      <c r="K40" s="209">
        <v>1.25</v>
      </c>
      <c r="L40" s="208">
        <v>516.91</v>
      </c>
      <c r="M40" s="207"/>
      <c r="N40" s="210"/>
      <c r="Z40" s="193"/>
      <c r="AA40" s="200"/>
      <c r="AB40" s="200"/>
      <c r="AE40" s="109" t="s">
        <v>388</v>
      </c>
    </row>
    <row r="41" spans="1:34" s="108" customFormat="1" ht="12">
      <c r="A41" s="205"/>
      <c r="B41" s="204"/>
      <c r="C41" s="1141" t="s">
        <v>389</v>
      </c>
      <c r="D41" s="1141"/>
      <c r="E41" s="1141"/>
      <c r="F41" s="207" t="s">
        <v>390</v>
      </c>
      <c r="G41" s="209">
        <v>23.69</v>
      </c>
      <c r="H41" s="209">
        <v>1.25</v>
      </c>
      <c r="I41" s="211">
        <v>38.288962499999997</v>
      </c>
      <c r="J41" s="204"/>
      <c r="K41" s="207"/>
      <c r="L41" s="204"/>
      <c r="M41" s="207"/>
      <c r="N41" s="210"/>
      <c r="Z41" s="193"/>
      <c r="AA41" s="200"/>
      <c r="AB41" s="200"/>
      <c r="AF41" s="109" t="s">
        <v>389</v>
      </c>
    </row>
    <row r="42" spans="1:34" s="108" customFormat="1" ht="12">
      <c r="A42" s="205"/>
      <c r="B42" s="204"/>
      <c r="C42" s="1150" t="s">
        <v>391</v>
      </c>
      <c r="D42" s="1150"/>
      <c r="E42" s="1150"/>
      <c r="F42" s="212"/>
      <c r="G42" s="212"/>
      <c r="H42" s="212"/>
      <c r="I42" s="212"/>
      <c r="J42" s="221">
        <v>2730.75</v>
      </c>
      <c r="K42" s="212"/>
      <c r="L42" s="221">
        <v>4413.57</v>
      </c>
      <c r="M42" s="212"/>
      <c r="N42" s="214"/>
      <c r="Z42" s="193"/>
      <c r="AA42" s="200"/>
      <c r="AB42" s="200"/>
      <c r="AG42" s="109" t="s">
        <v>391</v>
      </c>
    </row>
    <row r="43" spans="1:34" s="108" customFormat="1" ht="12">
      <c r="A43" s="205"/>
      <c r="B43" s="204"/>
      <c r="C43" s="1141" t="s">
        <v>392</v>
      </c>
      <c r="D43" s="1141"/>
      <c r="E43" s="1141"/>
      <c r="F43" s="207"/>
      <c r="G43" s="207"/>
      <c r="H43" s="207"/>
      <c r="I43" s="207"/>
      <c r="J43" s="204"/>
      <c r="K43" s="207"/>
      <c r="L43" s="208">
        <v>516.91</v>
      </c>
      <c r="M43" s="207"/>
      <c r="N43" s="210"/>
      <c r="Z43" s="193"/>
      <c r="AA43" s="200"/>
      <c r="AB43" s="200"/>
      <c r="AF43" s="109" t="s">
        <v>392</v>
      </c>
    </row>
    <row r="44" spans="1:34" s="108" customFormat="1" ht="22.5">
      <c r="A44" s="205"/>
      <c r="B44" s="204" t="s">
        <v>393</v>
      </c>
      <c r="C44" s="1141" t="s">
        <v>394</v>
      </c>
      <c r="D44" s="1141"/>
      <c r="E44" s="1141"/>
      <c r="F44" s="207" t="s">
        <v>395</v>
      </c>
      <c r="G44" s="215">
        <v>92</v>
      </c>
      <c r="H44" s="207"/>
      <c r="I44" s="215">
        <v>92</v>
      </c>
      <c r="J44" s="204"/>
      <c r="K44" s="207"/>
      <c r="L44" s="208">
        <v>475.56</v>
      </c>
      <c r="M44" s="207"/>
      <c r="N44" s="210"/>
      <c r="Z44" s="193"/>
      <c r="AA44" s="200"/>
      <c r="AB44" s="200"/>
      <c r="AF44" s="109" t="s">
        <v>394</v>
      </c>
    </row>
    <row r="45" spans="1:34" s="108" customFormat="1" ht="22.5">
      <c r="A45" s="205"/>
      <c r="B45" s="204" t="s">
        <v>396</v>
      </c>
      <c r="C45" s="1141" t="s">
        <v>397</v>
      </c>
      <c r="D45" s="1141"/>
      <c r="E45" s="1141"/>
      <c r="F45" s="207" t="s">
        <v>395</v>
      </c>
      <c r="G45" s="215">
        <v>46</v>
      </c>
      <c r="H45" s="207"/>
      <c r="I45" s="215">
        <v>46</v>
      </c>
      <c r="J45" s="204"/>
      <c r="K45" s="207"/>
      <c r="L45" s="208">
        <v>237.78</v>
      </c>
      <c r="M45" s="207"/>
      <c r="N45" s="210"/>
      <c r="Z45" s="193"/>
      <c r="AA45" s="200"/>
      <c r="AB45" s="200"/>
      <c r="AF45" s="109" t="s">
        <v>397</v>
      </c>
    </row>
    <row r="46" spans="1:34" s="108" customFormat="1" ht="12">
      <c r="A46" s="216"/>
      <c r="B46" s="217"/>
      <c r="C46" s="1145" t="s">
        <v>398</v>
      </c>
      <c r="D46" s="1145"/>
      <c r="E46" s="1145"/>
      <c r="F46" s="196"/>
      <c r="G46" s="196"/>
      <c r="H46" s="196"/>
      <c r="I46" s="196"/>
      <c r="J46" s="198"/>
      <c r="K46" s="196"/>
      <c r="L46" s="222">
        <v>5126.91</v>
      </c>
      <c r="M46" s="212"/>
      <c r="N46" s="199"/>
      <c r="Z46" s="193"/>
      <c r="AA46" s="200"/>
      <c r="AB46" s="200"/>
      <c r="AH46" s="200" t="s">
        <v>398</v>
      </c>
    </row>
    <row r="47" spans="1:34" s="108" customFormat="1" ht="22.5">
      <c r="A47" s="194" t="s">
        <v>125</v>
      </c>
      <c r="B47" s="195" t="s">
        <v>3534</v>
      </c>
      <c r="C47" s="1145" t="s">
        <v>3535</v>
      </c>
      <c r="D47" s="1145"/>
      <c r="E47" s="1145"/>
      <c r="F47" s="196" t="s">
        <v>3536</v>
      </c>
      <c r="G47" s="196"/>
      <c r="H47" s="196"/>
      <c r="I47" s="223">
        <v>2.7320000000000002</v>
      </c>
      <c r="J47" s="198"/>
      <c r="K47" s="196"/>
      <c r="L47" s="198"/>
      <c r="M47" s="196"/>
      <c r="N47" s="199"/>
      <c r="Z47" s="193"/>
      <c r="AA47" s="200"/>
      <c r="AB47" s="200" t="s">
        <v>3535</v>
      </c>
      <c r="AH47" s="200"/>
    </row>
    <row r="48" spans="1:34" s="108" customFormat="1" ht="12">
      <c r="A48" s="201"/>
      <c r="B48" s="202"/>
      <c r="C48" s="1141" t="s">
        <v>3560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B48" s="200"/>
      <c r="AC48" s="109" t="s">
        <v>3560</v>
      </c>
      <c r="AH48" s="200"/>
    </row>
    <row r="49" spans="1:35" s="108" customFormat="1" ht="33.75">
      <c r="A49" s="203"/>
      <c r="B49" s="204" t="s">
        <v>385</v>
      </c>
      <c r="C49" s="1141" t="s">
        <v>386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B49" s="200"/>
      <c r="AD49" s="109" t="s">
        <v>386</v>
      </c>
      <c r="AH49" s="200"/>
    </row>
    <row r="50" spans="1:35" s="108" customFormat="1" ht="12">
      <c r="A50" s="205"/>
      <c r="B50" s="206">
        <v>1</v>
      </c>
      <c r="C50" s="1141" t="s">
        <v>446</v>
      </c>
      <c r="D50" s="1141"/>
      <c r="E50" s="1141"/>
      <c r="F50" s="207"/>
      <c r="G50" s="207"/>
      <c r="H50" s="207"/>
      <c r="I50" s="207"/>
      <c r="J50" s="208">
        <v>83.33</v>
      </c>
      <c r="K50" s="209">
        <v>1.25</v>
      </c>
      <c r="L50" s="208">
        <v>284.57</v>
      </c>
      <c r="M50" s="207"/>
      <c r="N50" s="210"/>
      <c r="Z50" s="193"/>
      <c r="AA50" s="200"/>
      <c r="AB50" s="200"/>
      <c r="AE50" s="109" t="s">
        <v>446</v>
      </c>
      <c r="AH50" s="200"/>
    </row>
    <row r="51" spans="1:35" s="108" customFormat="1" ht="12">
      <c r="A51" s="205"/>
      <c r="B51" s="206">
        <v>2</v>
      </c>
      <c r="C51" s="1141" t="s">
        <v>387</v>
      </c>
      <c r="D51" s="1141"/>
      <c r="E51" s="1141"/>
      <c r="F51" s="207"/>
      <c r="G51" s="207"/>
      <c r="H51" s="207"/>
      <c r="I51" s="207"/>
      <c r="J51" s="208">
        <v>28.8</v>
      </c>
      <c r="K51" s="209">
        <v>1.25</v>
      </c>
      <c r="L51" s="208">
        <v>98.35</v>
      </c>
      <c r="M51" s="207"/>
      <c r="N51" s="210"/>
      <c r="Z51" s="193"/>
      <c r="AA51" s="200"/>
      <c r="AB51" s="200"/>
      <c r="AE51" s="109" t="s">
        <v>387</v>
      </c>
      <c r="AH51" s="200"/>
    </row>
    <row r="52" spans="1:35" s="108" customFormat="1" ht="12">
      <c r="A52" s="205"/>
      <c r="B52" s="206">
        <v>3</v>
      </c>
      <c r="C52" s="1141" t="s">
        <v>388</v>
      </c>
      <c r="D52" s="1141"/>
      <c r="E52" s="1141"/>
      <c r="F52" s="207"/>
      <c r="G52" s="207"/>
      <c r="H52" s="207"/>
      <c r="I52" s="207"/>
      <c r="J52" s="208">
        <v>3.22</v>
      </c>
      <c r="K52" s="209">
        <v>1.25</v>
      </c>
      <c r="L52" s="208">
        <v>11</v>
      </c>
      <c r="M52" s="207"/>
      <c r="N52" s="210"/>
      <c r="Z52" s="193"/>
      <c r="AA52" s="200"/>
      <c r="AB52" s="200"/>
      <c r="AE52" s="109" t="s">
        <v>388</v>
      </c>
      <c r="AH52" s="200"/>
    </row>
    <row r="53" spans="1:35" s="108" customFormat="1" ht="12">
      <c r="A53" s="205"/>
      <c r="B53" s="204"/>
      <c r="C53" s="1141" t="s">
        <v>448</v>
      </c>
      <c r="D53" s="1141"/>
      <c r="E53" s="1141"/>
      <c r="F53" s="207" t="s">
        <v>390</v>
      </c>
      <c r="G53" s="248">
        <v>10.199999999999999</v>
      </c>
      <c r="H53" s="209">
        <v>1.25</v>
      </c>
      <c r="I53" s="254">
        <v>34.832999999999998</v>
      </c>
      <c r="J53" s="204"/>
      <c r="K53" s="207"/>
      <c r="L53" s="204"/>
      <c r="M53" s="207"/>
      <c r="N53" s="210"/>
      <c r="Z53" s="193"/>
      <c r="AA53" s="200"/>
      <c r="AB53" s="200"/>
      <c r="AF53" s="109" t="s">
        <v>448</v>
      </c>
      <c r="AH53" s="200"/>
    </row>
    <row r="54" spans="1:35" s="108" customFormat="1" ht="12">
      <c r="A54" s="205"/>
      <c r="B54" s="204"/>
      <c r="C54" s="1141" t="s">
        <v>389</v>
      </c>
      <c r="D54" s="1141"/>
      <c r="E54" s="1141"/>
      <c r="F54" s="207" t="s">
        <v>390</v>
      </c>
      <c r="G54" s="209">
        <v>0.32</v>
      </c>
      <c r="H54" s="209">
        <v>1.25</v>
      </c>
      <c r="I54" s="250">
        <v>1.0928</v>
      </c>
      <c r="J54" s="204"/>
      <c r="K54" s="207"/>
      <c r="L54" s="204"/>
      <c r="M54" s="207"/>
      <c r="N54" s="210"/>
      <c r="Z54" s="193"/>
      <c r="AA54" s="200"/>
      <c r="AB54" s="200"/>
      <c r="AF54" s="109" t="s">
        <v>389</v>
      </c>
      <c r="AH54" s="200"/>
    </row>
    <row r="55" spans="1:35" s="108" customFormat="1" ht="12">
      <c r="A55" s="205"/>
      <c r="B55" s="204"/>
      <c r="C55" s="1150" t="s">
        <v>391</v>
      </c>
      <c r="D55" s="1150"/>
      <c r="E55" s="1150"/>
      <c r="F55" s="212"/>
      <c r="G55" s="212"/>
      <c r="H55" s="212"/>
      <c r="I55" s="212"/>
      <c r="J55" s="213">
        <v>112.13</v>
      </c>
      <c r="K55" s="212"/>
      <c r="L55" s="213">
        <v>382.92</v>
      </c>
      <c r="M55" s="212"/>
      <c r="N55" s="214"/>
      <c r="Z55" s="193"/>
      <c r="AA55" s="200"/>
      <c r="AB55" s="200"/>
      <c r="AG55" s="109" t="s">
        <v>391</v>
      </c>
      <c r="AH55" s="200"/>
    </row>
    <row r="56" spans="1:35" s="108" customFormat="1" ht="12">
      <c r="A56" s="205"/>
      <c r="B56" s="204"/>
      <c r="C56" s="1141" t="s">
        <v>392</v>
      </c>
      <c r="D56" s="1141"/>
      <c r="E56" s="1141"/>
      <c r="F56" s="207"/>
      <c r="G56" s="207"/>
      <c r="H56" s="207"/>
      <c r="I56" s="207"/>
      <c r="J56" s="204"/>
      <c r="K56" s="207"/>
      <c r="L56" s="208">
        <v>295.57</v>
      </c>
      <c r="M56" s="207"/>
      <c r="N56" s="210"/>
      <c r="Z56" s="193"/>
      <c r="AA56" s="200"/>
      <c r="AB56" s="200"/>
      <c r="AF56" s="109" t="s">
        <v>392</v>
      </c>
      <c r="AH56" s="200"/>
    </row>
    <row r="57" spans="1:35" s="108" customFormat="1" ht="22.5">
      <c r="A57" s="205"/>
      <c r="B57" s="204" t="s">
        <v>1768</v>
      </c>
      <c r="C57" s="1141" t="s">
        <v>1769</v>
      </c>
      <c r="D57" s="1141"/>
      <c r="E57" s="1141"/>
      <c r="F57" s="207" t="s">
        <v>395</v>
      </c>
      <c r="G57" s="215">
        <v>117</v>
      </c>
      <c r="H57" s="207"/>
      <c r="I57" s="215">
        <v>117</v>
      </c>
      <c r="J57" s="204"/>
      <c r="K57" s="207"/>
      <c r="L57" s="208">
        <v>345.82</v>
      </c>
      <c r="M57" s="207"/>
      <c r="N57" s="210"/>
      <c r="Z57" s="193"/>
      <c r="AA57" s="200"/>
      <c r="AB57" s="200"/>
      <c r="AF57" s="109" t="s">
        <v>1769</v>
      </c>
      <c r="AH57" s="200"/>
    </row>
    <row r="58" spans="1:35" s="108" customFormat="1" ht="22.5">
      <c r="A58" s="205"/>
      <c r="B58" s="204" t="s">
        <v>1770</v>
      </c>
      <c r="C58" s="1141" t="s">
        <v>1771</v>
      </c>
      <c r="D58" s="1141"/>
      <c r="E58" s="1141"/>
      <c r="F58" s="207" t="s">
        <v>395</v>
      </c>
      <c r="G58" s="215">
        <v>74</v>
      </c>
      <c r="H58" s="207"/>
      <c r="I58" s="215">
        <v>74</v>
      </c>
      <c r="J58" s="204"/>
      <c r="K58" s="207"/>
      <c r="L58" s="208">
        <v>218.72</v>
      </c>
      <c r="M58" s="207"/>
      <c r="N58" s="210"/>
      <c r="Z58" s="193"/>
      <c r="AA58" s="200"/>
      <c r="AB58" s="200"/>
      <c r="AF58" s="109" t="s">
        <v>1771</v>
      </c>
      <c r="AH58" s="200"/>
    </row>
    <row r="59" spans="1:35" s="108" customFormat="1" ht="12">
      <c r="A59" s="216"/>
      <c r="B59" s="217"/>
      <c r="C59" s="1145" t="s">
        <v>398</v>
      </c>
      <c r="D59" s="1145"/>
      <c r="E59" s="1145"/>
      <c r="F59" s="196"/>
      <c r="G59" s="196"/>
      <c r="H59" s="196"/>
      <c r="I59" s="196"/>
      <c r="J59" s="198"/>
      <c r="K59" s="196"/>
      <c r="L59" s="218">
        <v>947.46</v>
      </c>
      <c r="M59" s="212"/>
      <c r="N59" s="199"/>
      <c r="Z59" s="193"/>
      <c r="AA59" s="200"/>
      <c r="AB59" s="200"/>
      <c r="AH59" s="200" t="s">
        <v>398</v>
      </c>
    </row>
    <row r="60" spans="1:35" s="108" customFormat="1" ht="33.75">
      <c r="A60" s="194" t="s">
        <v>128</v>
      </c>
      <c r="B60" s="195" t="s">
        <v>3498</v>
      </c>
      <c r="C60" s="1145" t="s">
        <v>3538</v>
      </c>
      <c r="D60" s="1145"/>
      <c r="E60" s="1145"/>
      <c r="F60" s="196" t="s">
        <v>408</v>
      </c>
      <c r="G60" s="196"/>
      <c r="H60" s="196"/>
      <c r="I60" s="223">
        <v>30.052</v>
      </c>
      <c r="J60" s="218">
        <v>55.26</v>
      </c>
      <c r="K60" s="196"/>
      <c r="L60" s="222">
        <v>1660.67</v>
      </c>
      <c r="M60" s="196"/>
      <c r="N60" s="199"/>
      <c r="Z60" s="193"/>
      <c r="AA60" s="200"/>
      <c r="AB60" s="200" t="s">
        <v>3538</v>
      </c>
      <c r="AH60" s="200"/>
    </row>
    <row r="61" spans="1:35" s="108" customFormat="1" ht="12">
      <c r="A61" s="216"/>
      <c r="B61" s="217"/>
      <c r="C61" s="1141" t="s">
        <v>409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B61" s="200"/>
      <c r="AH61" s="200"/>
      <c r="AI61" s="109" t="s">
        <v>409</v>
      </c>
    </row>
    <row r="62" spans="1:35" s="108" customFormat="1" ht="12">
      <c r="A62" s="216"/>
      <c r="B62" s="217"/>
      <c r="C62" s="1145" t="s">
        <v>398</v>
      </c>
      <c r="D62" s="1145"/>
      <c r="E62" s="1145"/>
      <c r="F62" s="196"/>
      <c r="G62" s="196"/>
      <c r="H62" s="196"/>
      <c r="I62" s="196"/>
      <c r="J62" s="198"/>
      <c r="K62" s="196"/>
      <c r="L62" s="222">
        <v>1660.67</v>
      </c>
      <c r="M62" s="212"/>
      <c r="N62" s="199"/>
      <c r="Z62" s="193"/>
      <c r="AA62" s="200"/>
      <c r="AB62" s="200"/>
      <c r="AH62" s="200" t="s">
        <v>398</v>
      </c>
    </row>
    <row r="63" spans="1:35" s="108" customFormat="1" ht="56.25">
      <c r="A63" s="194" t="s">
        <v>131</v>
      </c>
      <c r="B63" s="195" t="s">
        <v>3449</v>
      </c>
      <c r="C63" s="1145" t="s">
        <v>3561</v>
      </c>
      <c r="D63" s="1145"/>
      <c r="E63" s="1145"/>
      <c r="F63" s="196" t="s">
        <v>401</v>
      </c>
      <c r="G63" s="196"/>
      <c r="H63" s="196"/>
      <c r="I63" s="256">
        <v>0.1</v>
      </c>
      <c r="J63" s="198"/>
      <c r="K63" s="196"/>
      <c r="L63" s="198"/>
      <c r="M63" s="196"/>
      <c r="N63" s="199"/>
      <c r="Z63" s="193"/>
      <c r="AA63" s="200"/>
      <c r="AB63" s="200" t="s">
        <v>3561</v>
      </c>
      <c r="AH63" s="200"/>
    </row>
    <row r="64" spans="1:35" s="108" customFormat="1" ht="12">
      <c r="A64" s="201"/>
      <c r="B64" s="202"/>
      <c r="C64" s="1141" t="s">
        <v>3562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B64" s="200"/>
      <c r="AC64" s="109" t="s">
        <v>3562</v>
      </c>
      <c r="AH64" s="200"/>
    </row>
    <row r="65" spans="1:35" s="108" customFormat="1" ht="33.75">
      <c r="A65" s="203"/>
      <c r="B65" s="204" t="s">
        <v>385</v>
      </c>
      <c r="C65" s="1141" t="s">
        <v>386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200"/>
      <c r="AD65" s="109" t="s">
        <v>386</v>
      </c>
      <c r="AH65" s="200"/>
    </row>
    <row r="66" spans="1:35" s="108" customFormat="1" ht="12">
      <c r="A66" s="205"/>
      <c r="B66" s="206">
        <v>2</v>
      </c>
      <c r="C66" s="1141" t="s">
        <v>387</v>
      </c>
      <c r="D66" s="1141"/>
      <c r="E66" s="1141"/>
      <c r="F66" s="207"/>
      <c r="G66" s="207"/>
      <c r="H66" s="207"/>
      <c r="I66" s="207"/>
      <c r="J66" s="208">
        <v>505.05</v>
      </c>
      <c r="K66" s="209">
        <v>1.25</v>
      </c>
      <c r="L66" s="208">
        <v>63.13</v>
      </c>
      <c r="M66" s="207"/>
      <c r="N66" s="210"/>
      <c r="Z66" s="193"/>
      <c r="AA66" s="200"/>
      <c r="AB66" s="200"/>
      <c r="AE66" s="109" t="s">
        <v>387</v>
      </c>
      <c r="AH66" s="200"/>
    </row>
    <row r="67" spans="1:35" s="108" customFormat="1" ht="12">
      <c r="A67" s="205"/>
      <c r="B67" s="206">
        <v>3</v>
      </c>
      <c r="C67" s="1141" t="s">
        <v>388</v>
      </c>
      <c r="D67" s="1141"/>
      <c r="E67" s="1141"/>
      <c r="F67" s="207"/>
      <c r="G67" s="207"/>
      <c r="H67" s="207"/>
      <c r="I67" s="207"/>
      <c r="J67" s="208">
        <v>72.5</v>
      </c>
      <c r="K67" s="209">
        <v>1.25</v>
      </c>
      <c r="L67" s="208">
        <v>9.06</v>
      </c>
      <c r="M67" s="207"/>
      <c r="N67" s="210"/>
      <c r="Z67" s="193"/>
      <c r="AA67" s="200"/>
      <c r="AB67" s="200"/>
      <c r="AE67" s="109" t="s">
        <v>388</v>
      </c>
      <c r="AH67" s="200"/>
    </row>
    <row r="68" spans="1:35" s="108" customFormat="1" ht="12">
      <c r="A68" s="205"/>
      <c r="B68" s="204"/>
      <c r="C68" s="1141" t="s">
        <v>389</v>
      </c>
      <c r="D68" s="1141"/>
      <c r="E68" s="1141"/>
      <c r="F68" s="207" t="s">
        <v>390</v>
      </c>
      <c r="G68" s="209">
        <v>5.37</v>
      </c>
      <c r="H68" s="209">
        <v>1.25</v>
      </c>
      <c r="I68" s="252">
        <v>0.67125000000000001</v>
      </c>
      <c r="J68" s="204"/>
      <c r="K68" s="207"/>
      <c r="L68" s="204"/>
      <c r="M68" s="207"/>
      <c r="N68" s="210"/>
      <c r="Z68" s="193"/>
      <c r="AA68" s="200"/>
      <c r="AB68" s="200"/>
      <c r="AF68" s="109" t="s">
        <v>389</v>
      </c>
      <c r="AH68" s="200"/>
    </row>
    <row r="69" spans="1:35" s="108" customFormat="1" ht="12">
      <c r="A69" s="205"/>
      <c r="B69" s="204"/>
      <c r="C69" s="1150" t="s">
        <v>391</v>
      </c>
      <c r="D69" s="1150"/>
      <c r="E69" s="1150"/>
      <c r="F69" s="212"/>
      <c r="G69" s="212"/>
      <c r="H69" s="212"/>
      <c r="I69" s="212"/>
      <c r="J69" s="213">
        <v>505.05</v>
      </c>
      <c r="K69" s="212"/>
      <c r="L69" s="213">
        <v>63.13</v>
      </c>
      <c r="M69" s="212"/>
      <c r="N69" s="214"/>
      <c r="Z69" s="193"/>
      <c r="AA69" s="200"/>
      <c r="AB69" s="200"/>
      <c r="AG69" s="109" t="s">
        <v>391</v>
      </c>
      <c r="AH69" s="200"/>
    </row>
    <row r="70" spans="1:35" s="108" customFormat="1" ht="12">
      <c r="A70" s="205"/>
      <c r="B70" s="204"/>
      <c r="C70" s="1141" t="s">
        <v>392</v>
      </c>
      <c r="D70" s="1141"/>
      <c r="E70" s="1141"/>
      <c r="F70" s="207"/>
      <c r="G70" s="207"/>
      <c r="H70" s="207"/>
      <c r="I70" s="207"/>
      <c r="J70" s="204"/>
      <c r="K70" s="207"/>
      <c r="L70" s="208">
        <v>9.06</v>
      </c>
      <c r="M70" s="207"/>
      <c r="N70" s="210"/>
      <c r="Z70" s="193"/>
      <c r="AA70" s="200"/>
      <c r="AB70" s="200"/>
      <c r="AF70" s="109" t="s">
        <v>392</v>
      </c>
      <c r="AH70" s="200"/>
    </row>
    <row r="71" spans="1:35" s="108" customFormat="1" ht="22.5">
      <c r="A71" s="205"/>
      <c r="B71" s="204" t="s">
        <v>393</v>
      </c>
      <c r="C71" s="1141" t="s">
        <v>394</v>
      </c>
      <c r="D71" s="1141"/>
      <c r="E71" s="1141"/>
      <c r="F71" s="207" t="s">
        <v>395</v>
      </c>
      <c r="G71" s="215">
        <v>92</v>
      </c>
      <c r="H71" s="207"/>
      <c r="I71" s="215">
        <v>92</v>
      </c>
      <c r="J71" s="204"/>
      <c r="K71" s="207"/>
      <c r="L71" s="208">
        <v>8.34</v>
      </c>
      <c r="M71" s="207"/>
      <c r="N71" s="210"/>
      <c r="Z71" s="193"/>
      <c r="AA71" s="200"/>
      <c r="AB71" s="200"/>
      <c r="AF71" s="109" t="s">
        <v>394</v>
      </c>
      <c r="AH71" s="200"/>
    </row>
    <row r="72" spans="1:35" s="108" customFormat="1" ht="22.5">
      <c r="A72" s="205"/>
      <c r="B72" s="204" t="s">
        <v>396</v>
      </c>
      <c r="C72" s="1141" t="s">
        <v>397</v>
      </c>
      <c r="D72" s="1141"/>
      <c r="E72" s="1141"/>
      <c r="F72" s="207" t="s">
        <v>395</v>
      </c>
      <c r="G72" s="215">
        <v>46</v>
      </c>
      <c r="H72" s="207"/>
      <c r="I72" s="215">
        <v>46</v>
      </c>
      <c r="J72" s="204"/>
      <c r="K72" s="207"/>
      <c r="L72" s="208">
        <v>4.17</v>
      </c>
      <c r="M72" s="207"/>
      <c r="N72" s="210"/>
      <c r="Z72" s="193"/>
      <c r="AA72" s="200"/>
      <c r="AB72" s="200"/>
      <c r="AF72" s="109" t="s">
        <v>397</v>
      </c>
      <c r="AH72" s="200"/>
    </row>
    <row r="73" spans="1:35" s="108" customFormat="1" ht="12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75.64</v>
      </c>
      <c r="M73" s="212"/>
      <c r="N73" s="199"/>
      <c r="Z73" s="193"/>
      <c r="AA73" s="200"/>
      <c r="AB73" s="200"/>
      <c r="AH73" s="200" t="s">
        <v>398</v>
      </c>
    </row>
    <row r="74" spans="1:35" s="108" customFormat="1" ht="33.75">
      <c r="A74" s="194" t="s">
        <v>134</v>
      </c>
      <c r="B74" s="195" t="s">
        <v>3498</v>
      </c>
      <c r="C74" s="1145" t="s">
        <v>3538</v>
      </c>
      <c r="D74" s="1145"/>
      <c r="E74" s="1145"/>
      <c r="F74" s="196" t="s">
        <v>408</v>
      </c>
      <c r="G74" s="196"/>
      <c r="H74" s="196"/>
      <c r="I74" s="251">
        <v>103</v>
      </c>
      <c r="J74" s="218">
        <v>55.26</v>
      </c>
      <c r="K74" s="196"/>
      <c r="L74" s="222">
        <v>5691.78</v>
      </c>
      <c r="M74" s="196"/>
      <c r="N74" s="199"/>
      <c r="Z74" s="193"/>
      <c r="AA74" s="200"/>
      <c r="AB74" s="200" t="s">
        <v>3538</v>
      </c>
      <c r="AH74" s="200"/>
    </row>
    <row r="75" spans="1:35" s="108" customFormat="1" ht="12">
      <c r="A75" s="216"/>
      <c r="B75" s="217"/>
      <c r="C75" s="1141" t="s">
        <v>409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200"/>
      <c r="AH75" s="200"/>
      <c r="AI75" s="109" t="s">
        <v>409</v>
      </c>
    </row>
    <row r="76" spans="1:35" s="108" customFormat="1" ht="12">
      <c r="A76" s="201"/>
      <c r="B76" s="202"/>
      <c r="C76" s="1141" t="s">
        <v>3563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B76" s="200"/>
      <c r="AC76" s="109" t="s">
        <v>3563</v>
      </c>
      <c r="AH76" s="200"/>
    </row>
    <row r="77" spans="1:35" s="108" customFormat="1" ht="12">
      <c r="A77" s="216"/>
      <c r="B77" s="217"/>
      <c r="C77" s="1145" t="s">
        <v>398</v>
      </c>
      <c r="D77" s="1145"/>
      <c r="E77" s="1145"/>
      <c r="F77" s="196"/>
      <c r="G77" s="196"/>
      <c r="H77" s="196"/>
      <c r="I77" s="196"/>
      <c r="J77" s="198"/>
      <c r="K77" s="196"/>
      <c r="L77" s="222">
        <v>5691.78</v>
      </c>
      <c r="M77" s="212"/>
      <c r="N77" s="199"/>
      <c r="Z77" s="193"/>
      <c r="AA77" s="200"/>
      <c r="AB77" s="200"/>
      <c r="AH77" s="200" t="s">
        <v>398</v>
      </c>
    </row>
    <row r="78" spans="1:35" s="108" customFormat="1" ht="45">
      <c r="A78" s="194" t="s">
        <v>137</v>
      </c>
      <c r="B78" s="195" t="s">
        <v>3449</v>
      </c>
      <c r="C78" s="1145" t="s">
        <v>3450</v>
      </c>
      <c r="D78" s="1145"/>
      <c r="E78" s="1145"/>
      <c r="F78" s="196" t="s">
        <v>401</v>
      </c>
      <c r="G78" s="196"/>
      <c r="H78" s="196"/>
      <c r="I78" s="247">
        <v>1.1499999999999999</v>
      </c>
      <c r="J78" s="198"/>
      <c r="K78" s="196"/>
      <c r="L78" s="198"/>
      <c r="M78" s="196"/>
      <c r="N78" s="199"/>
      <c r="Z78" s="193"/>
      <c r="AA78" s="200"/>
      <c r="AB78" s="200" t="s">
        <v>3450</v>
      </c>
      <c r="AH78" s="200"/>
    </row>
    <row r="79" spans="1:35" s="108" customFormat="1" ht="12">
      <c r="A79" s="201"/>
      <c r="B79" s="202"/>
      <c r="C79" s="1141" t="s">
        <v>3564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B79" s="200"/>
      <c r="AC79" s="109" t="s">
        <v>3564</v>
      </c>
      <c r="AH79" s="200"/>
    </row>
    <row r="80" spans="1:35" s="108" customFormat="1" ht="33.75">
      <c r="A80" s="203"/>
      <c r="B80" s="204" t="s">
        <v>385</v>
      </c>
      <c r="C80" s="1141" t="s">
        <v>386</v>
      </c>
      <c r="D80" s="1141"/>
      <c r="E80" s="1141"/>
      <c r="F80" s="1141"/>
      <c r="G80" s="1141"/>
      <c r="H80" s="1141"/>
      <c r="I80" s="1141"/>
      <c r="J80" s="1141"/>
      <c r="K80" s="1141"/>
      <c r="L80" s="1141"/>
      <c r="M80" s="1141"/>
      <c r="N80" s="1146"/>
      <c r="Z80" s="193"/>
      <c r="AA80" s="200"/>
      <c r="AB80" s="200"/>
      <c r="AD80" s="109" t="s">
        <v>386</v>
      </c>
      <c r="AH80" s="200"/>
    </row>
    <row r="81" spans="1:34" s="108" customFormat="1" ht="12">
      <c r="A81" s="205"/>
      <c r="B81" s="206">
        <v>2</v>
      </c>
      <c r="C81" s="1141" t="s">
        <v>387</v>
      </c>
      <c r="D81" s="1141"/>
      <c r="E81" s="1141"/>
      <c r="F81" s="207"/>
      <c r="G81" s="207"/>
      <c r="H81" s="207"/>
      <c r="I81" s="207"/>
      <c r="J81" s="208">
        <v>505.05</v>
      </c>
      <c r="K81" s="209">
        <v>1.25</v>
      </c>
      <c r="L81" s="208">
        <v>726.01</v>
      </c>
      <c r="M81" s="207"/>
      <c r="N81" s="210"/>
      <c r="Z81" s="193"/>
      <c r="AA81" s="200"/>
      <c r="AB81" s="200"/>
      <c r="AE81" s="109" t="s">
        <v>387</v>
      </c>
      <c r="AH81" s="200"/>
    </row>
    <row r="82" spans="1:34" s="108" customFormat="1" ht="12">
      <c r="A82" s="205"/>
      <c r="B82" s="206">
        <v>3</v>
      </c>
      <c r="C82" s="1141" t="s">
        <v>388</v>
      </c>
      <c r="D82" s="1141"/>
      <c r="E82" s="1141"/>
      <c r="F82" s="207"/>
      <c r="G82" s="207"/>
      <c r="H82" s="207"/>
      <c r="I82" s="207"/>
      <c r="J82" s="208">
        <v>72.5</v>
      </c>
      <c r="K82" s="209">
        <v>1.25</v>
      </c>
      <c r="L82" s="208">
        <v>104.22</v>
      </c>
      <c r="M82" s="207"/>
      <c r="N82" s="210"/>
      <c r="Z82" s="193"/>
      <c r="AA82" s="200"/>
      <c r="AB82" s="200"/>
      <c r="AE82" s="109" t="s">
        <v>388</v>
      </c>
      <c r="AH82" s="200"/>
    </row>
    <row r="83" spans="1:34" s="108" customFormat="1" ht="12">
      <c r="A83" s="205"/>
      <c r="B83" s="204"/>
      <c r="C83" s="1141" t="s">
        <v>389</v>
      </c>
      <c r="D83" s="1141"/>
      <c r="E83" s="1141"/>
      <c r="F83" s="207" t="s">
        <v>390</v>
      </c>
      <c r="G83" s="209">
        <v>5.37</v>
      </c>
      <c r="H83" s="209">
        <v>1.25</v>
      </c>
      <c r="I83" s="249">
        <v>7.7193750000000003</v>
      </c>
      <c r="J83" s="204"/>
      <c r="K83" s="207"/>
      <c r="L83" s="204"/>
      <c r="M83" s="207"/>
      <c r="N83" s="210"/>
      <c r="Z83" s="193"/>
      <c r="AA83" s="200"/>
      <c r="AB83" s="200"/>
      <c r="AF83" s="109" t="s">
        <v>389</v>
      </c>
      <c r="AH83" s="200"/>
    </row>
    <row r="84" spans="1:34" s="108" customFormat="1" ht="12">
      <c r="A84" s="205"/>
      <c r="B84" s="204"/>
      <c r="C84" s="1150" t="s">
        <v>391</v>
      </c>
      <c r="D84" s="1150"/>
      <c r="E84" s="1150"/>
      <c r="F84" s="212"/>
      <c r="G84" s="212"/>
      <c r="H84" s="212"/>
      <c r="I84" s="212"/>
      <c r="J84" s="213">
        <v>505.05</v>
      </c>
      <c r="K84" s="212"/>
      <c r="L84" s="213">
        <v>726.01</v>
      </c>
      <c r="M84" s="212"/>
      <c r="N84" s="214"/>
      <c r="Z84" s="193"/>
      <c r="AA84" s="200"/>
      <c r="AB84" s="200"/>
      <c r="AG84" s="109" t="s">
        <v>391</v>
      </c>
      <c r="AH84" s="200"/>
    </row>
    <row r="85" spans="1:34" s="108" customFormat="1" ht="12">
      <c r="A85" s="205"/>
      <c r="B85" s="204"/>
      <c r="C85" s="1141" t="s">
        <v>392</v>
      </c>
      <c r="D85" s="1141"/>
      <c r="E85" s="1141"/>
      <c r="F85" s="207"/>
      <c r="G85" s="207"/>
      <c r="H85" s="207"/>
      <c r="I85" s="207"/>
      <c r="J85" s="204"/>
      <c r="K85" s="207"/>
      <c r="L85" s="208">
        <v>104.22</v>
      </c>
      <c r="M85" s="207"/>
      <c r="N85" s="210"/>
      <c r="Z85" s="193"/>
      <c r="AA85" s="200"/>
      <c r="AB85" s="200"/>
      <c r="AF85" s="109" t="s">
        <v>392</v>
      </c>
      <c r="AH85" s="200"/>
    </row>
    <row r="86" spans="1:34" s="108" customFormat="1" ht="22.5">
      <c r="A86" s="205"/>
      <c r="B86" s="204" t="s">
        <v>393</v>
      </c>
      <c r="C86" s="1141" t="s">
        <v>394</v>
      </c>
      <c r="D86" s="1141"/>
      <c r="E86" s="1141"/>
      <c r="F86" s="207" t="s">
        <v>395</v>
      </c>
      <c r="G86" s="215">
        <v>92</v>
      </c>
      <c r="H86" s="207"/>
      <c r="I86" s="215">
        <v>92</v>
      </c>
      <c r="J86" s="204"/>
      <c r="K86" s="207"/>
      <c r="L86" s="208">
        <v>95.88</v>
      </c>
      <c r="M86" s="207"/>
      <c r="N86" s="210"/>
      <c r="Z86" s="193"/>
      <c r="AA86" s="200"/>
      <c r="AB86" s="200"/>
      <c r="AF86" s="109" t="s">
        <v>394</v>
      </c>
      <c r="AH86" s="200"/>
    </row>
    <row r="87" spans="1:34" s="108" customFormat="1" ht="22.5">
      <c r="A87" s="205"/>
      <c r="B87" s="204" t="s">
        <v>396</v>
      </c>
      <c r="C87" s="1141" t="s">
        <v>397</v>
      </c>
      <c r="D87" s="1141"/>
      <c r="E87" s="1141"/>
      <c r="F87" s="207" t="s">
        <v>395</v>
      </c>
      <c r="G87" s="215">
        <v>46</v>
      </c>
      <c r="H87" s="207"/>
      <c r="I87" s="215">
        <v>46</v>
      </c>
      <c r="J87" s="204"/>
      <c r="K87" s="207"/>
      <c r="L87" s="208">
        <v>47.94</v>
      </c>
      <c r="M87" s="207"/>
      <c r="N87" s="210"/>
      <c r="Z87" s="193"/>
      <c r="AA87" s="200"/>
      <c r="AB87" s="200"/>
      <c r="AF87" s="109" t="s">
        <v>397</v>
      </c>
      <c r="AH87" s="200"/>
    </row>
    <row r="88" spans="1:34" s="108" customFormat="1" ht="12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18">
        <v>869.83</v>
      </c>
      <c r="M88" s="212"/>
      <c r="N88" s="199"/>
      <c r="Z88" s="193"/>
      <c r="AA88" s="200"/>
      <c r="AB88" s="200"/>
      <c r="AH88" s="200" t="s">
        <v>398</v>
      </c>
    </row>
    <row r="89" spans="1:34" s="108" customFormat="1" ht="22.5">
      <c r="A89" s="194" t="s">
        <v>140</v>
      </c>
      <c r="B89" s="195" t="s">
        <v>3565</v>
      </c>
      <c r="C89" s="1145" t="s">
        <v>3566</v>
      </c>
      <c r="D89" s="1145"/>
      <c r="E89" s="1145"/>
      <c r="F89" s="196" t="s">
        <v>444</v>
      </c>
      <c r="G89" s="196"/>
      <c r="H89" s="196"/>
      <c r="I89" s="256">
        <v>11.5</v>
      </c>
      <c r="J89" s="198"/>
      <c r="K89" s="196"/>
      <c r="L89" s="198"/>
      <c r="M89" s="196"/>
      <c r="N89" s="199"/>
      <c r="Z89" s="193"/>
      <c r="AA89" s="200"/>
      <c r="AB89" s="200" t="s">
        <v>3566</v>
      </c>
      <c r="AH89" s="200"/>
    </row>
    <row r="90" spans="1:34" s="108" customFormat="1" ht="12">
      <c r="A90" s="201"/>
      <c r="B90" s="202"/>
      <c r="C90" s="1141" t="s">
        <v>3567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B90" s="200"/>
      <c r="AC90" s="109" t="s">
        <v>3567</v>
      </c>
      <c r="AH90" s="200"/>
    </row>
    <row r="91" spans="1:34" s="108" customFormat="1" ht="33.75">
      <c r="A91" s="203"/>
      <c r="B91" s="204" t="s">
        <v>385</v>
      </c>
      <c r="C91" s="1141" t="s">
        <v>386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B91" s="200"/>
      <c r="AD91" s="109" t="s">
        <v>386</v>
      </c>
      <c r="AH91" s="200"/>
    </row>
    <row r="92" spans="1:34" s="108" customFormat="1" ht="12">
      <c r="A92" s="205"/>
      <c r="B92" s="206">
        <v>1</v>
      </c>
      <c r="C92" s="1141" t="s">
        <v>446</v>
      </c>
      <c r="D92" s="1141"/>
      <c r="E92" s="1141"/>
      <c r="F92" s="207"/>
      <c r="G92" s="207"/>
      <c r="H92" s="207"/>
      <c r="I92" s="207"/>
      <c r="J92" s="208">
        <v>106.88</v>
      </c>
      <c r="K92" s="209">
        <v>1.25</v>
      </c>
      <c r="L92" s="220">
        <v>1536.4</v>
      </c>
      <c r="M92" s="207"/>
      <c r="N92" s="210"/>
      <c r="Z92" s="193"/>
      <c r="AA92" s="200"/>
      <c r="AB92" s="200"/>
      <c r="AE92" s="109" t="s">
        <v>446</v>
      </c>
      <c r="AH92" s="200"/>
    </row>
    <row r="93" spans="1:34" s="108" customFormat="1" ht="12">
      <c r="A93" s="205"/>
      <c r="B93" s="206">
        <v>2</v>
      </c>
      <c r="C93" s="1141" t="s">
        <v>387</v>
      </c>
      <c r="D93" s="1141"/>
      <c r="E93" s="1141"/>
      <c r="F93" s="207"/>
      <c r="G93" s="207"/>
      <c r="H93" s="207"/>
      <c r="I93" s="207"/>
      <c r="J93" s="208">
        <v>241.58</v>
      </c>
      <c r="K93" s="209">
        <v>1.25</v>
      </c>
      <c r="L93" s="220">
        <v>3472.71</v>
      </c>
      <c r="M93" s="207"/>
      <c r="N93" s="210"/>
      <c r="Z93" s="193"/>
      <c r="AA93" s="200"/>
      <c r="AB93" s="200"/>
      <c r="AE93" s="109" t="s">
        <v>387</v>
      </c>
      <c r="AH93" s="200"/>
    </row>
    <row r="94" spans="1:34" s="108" customFormat="1" ht="12">
      <c r="A94" s="205"/>
      <c r="B94" s="206">
        <v>3</v>
      </c>
      <c r="C94" s="1141" t="s">
        <v>388</v>
      </c>
      <c r="D94" s="1141"/>
      <c r="E94" s="1141"/>
      <c r="F94" s="207"/>
      <c r="G94" s="207"/>
      <c r="H94" s="207"/>
      <c r="I94" s="207"/>
      <c r="J94" s="208">
        <v>26.36</v>
      </c>
      <c r="K94" s="209">
        <v>1.25</v>
      </c>
      <c r="L94" s="208">
        <v>378.93</v>
      </c>
      <c r="M94" s="207"/>
      <c r="N94" s="210"/>
      <c r="Z94" s="193"/>
      <c r="AA94" s="200"/>
      <c r="AB94" s="200"/>
      <c r="AE94" s="109" t="s">
        <v>388</v>
      </c>
      <c r="AH94" s="200"/>
    </row>
    <row r="95" spans="1:34" s="108" customFormat="1" ht="12">
      <c r="A95" s="205"/>
      <c r="B95" s="204"/>
      <c r="C95" s="1141" t="s">
        <v>448</v>
      </c>
      <c r="D95" s="1141"/>
      <c r="E95" s="1141"/>
      <c r="F95" s="207" t="s">
        <v>390</v>
      </c>
      <c r="G95" s="209">
        <v>12.53</v>
      </c>
      <c r="H95" s="209">
        <v>1.25</v>
      </c>
      <c r="I95" s="252">
        <v>180.11875000000001</v>
      </c>
      <c r="J95" s="204"/>
      <c r="K95" s="207"/>
      <c r="L95" s="204"/>
      <c r="M95" s="207"/>
      <c r="N95" s="210"/>
      <c r="Z95" s="193"/>
      <c r="AA95" s="200"/>
      <c r="AB95" s="200"/>
      <c r="AF95" s="109" t="s">
        <v>448</v>
      </c>
      <c r="AH95" s="200"/>
    </row>
    <row r="96" spans="1:34" s="108" customFormat="1" ht="12">
      <c r="A96" s="205"/>
      <c r="B96" s="204"/>
      <c r="C96" s="1141" t="s">
        <v>389</v>
      </c>
      <c r="D96" s="1141"/>
      <c r="E96" s="1141"/>
      <c r="F96" s="207" t="s">
        <v>390</v>
      </c>
      <c r="G96" s="209">
        <v>2.62</v>
      </c>
      <c r="H96" s="209">
        <v>1.25</v>
      </c>
      <c r="I96" s="250">
        <v>37.662500000000001</v>
      </c>
      <c r="J96" s="204"/>
      <c r="K96" s="207"/>
      <c r="L96" s="204"/>
      <c r="M96" s="207"/>
      <c r="N96" s="210"/>
      <c r="Z96" s="193"/>
      <c r="AA96" s="200"/>
      <c r="AB96" s="200"/>
      <c r="AF96" s="109" t="s">
        <v>389</v>
      </c>
      <c r="AH96" s="200"/>
    </row>
    <row r="97" spans="1:34" s="108" customFormat="1" ht="12">
      <c r="A97" s="205"/>
      <c r="B97" s="204"/>
      <c r="C97" s="1150" t="s">
        <v>391</v>
      </c>
      <c r="D97" s="1150"/>
      <c r="E97" s="1150"/>
      <c r="F97" s="212"/>
      <c r="G97" s="212"/>
      <c r="H97" s="212"/>
      <c r="I97" s="212"/>
      <c r="J97" s="213">
        <v>348.46</v>
      </c>
      <c r="K97" s="212"/>
      <c r="L97" s="221">
        <v>5009.1099999999997</v>
      </c>
      <c r="M97" s="212"/>
      <c r="N97" s="214"/>
      <c r="Z97" s="193"/>
      <c r="AA97" s="200"/>
      <c r="AB97" s="200"/>
      <c r="AG97" s="109" t="s">
        <v>391</v>
      </c>
      <c r="AH97" s="200"/>
    </row>
    <row r="98" spans="1:34" s="108" customFormat="1" ht="12">
      <c r="A98" s="205"/>
      <c r="B98" s="204"/>
      <c r="C98" s="1141" t="s">
        <v>392</v>
      </c>
      <c r="D98" s="1141"/>
      <c r="E98" s="1141"/>
      <c r="F98" s="207"/>
      <c r="G98" s="207"/>
      <c r="H98" s="207"/>
      <c r="I98" s="207"/>
      <c r="J98" s="204"/>
      <c r="K98" s="207"/>
      <c r="L98" s="220">
        <v>1915.33</v>
      </c>
      <c r="M98" s="207"/>
      <c r="N98" s="210"/>
      <c r="Z98" s="193"/>
      <c r="AA98" s="200"/>
      <c r="AB98" s="200"/>
      <c r="AF98" s="109" t="s">
        <v>392</v>
      </c>
      <c r="AH98" s="200"/>
    </row>
    <row r="99" spans="1:34" s="108" customFormat="1" ht="22.5">
      <c r="A99" s="205"/>
      <c r="B99" s="204" t="s">
        <v>393</v>
      </c>
      <c r="C99" s="1141" t="s">
        <v>394</v>
      </c>
      <c r="D99" s="1141"/>
      <c r="E99" s="1141"/>
      <c r="F99" s="207" t="s">
        <v>395</v>
      </c>
      <c r="G99" s="215">
        <v>92</v>
      </c>
      <c r="H99" s="207"/>
      <c r="I99" s="215">
        <v>92</v>
      </c>
      <c r="J99" s="204"/>
      <c r="K99" s="207"/>
      <c r="L99" s="220">
        <v>1762.1</v>
      </c>
      <c r="M99" s="207"/>
      <c r="N99" s="210"/>
      <c r="Z99" s="193"/>
      <c r="AA99" s="200"/>
      <c r="AB99" s="200"/>
      <c r="AF99" s="109" t="s">
        <v>394</v>
      </c>
      <c r="AH99" s="200"/>
    </row>
    <row r="100" spans="1:34" s="108" customFormat="1" ht="22.5">
      <c r="A100" s="205"/>
      <c r="B100" s="204" t="s">
        <v>396</v>
      </c>
      <c r="C100" s="1141" t="s">
        <v>397</v>
      </c>
      <c r="D100" s="1141"/>
      <c r="E100" s="1141"/>
      <c r="F100" s="207" t="s">
        <v>395</v>
      </c>
      <c r="G100" s="215">
        <v>46</v>
      </c>
      <c r="H100" s="207"/>
      <c r="I100" s="215">
        <v>46</v>
      </c>
      <c r="J100" s="204"/>
      <c r="K100" s="207"/>
      <c r="L100" s="208">
        <v>881.05</v>
      </c>
      <c r="M100" s="207"/>
      <c r="N100" s="210"/>
      <c r="Z100" s="193"/>
      <c r="AA100" s="200"/>
      <c r="AB100" s="200"/>
      <c r="AF100" s="109" t="s">
        <v>397</v>
      </c>
      <c r="AH100" s="200"/>
    </row>
    <row r="101" spans="1:34" s="108" customFormat="1" ht="12">
      <c r="A101" s="216"/>
      <c r="B101" s="217"/>
      <c r="C101" s="1145" t="s">
        <v>398</v>
      </c>
      <c r="D101" s="1145"/>
      <c r="E101" s="1145"/>
      <c r="F101" s="196"/>
      <c r="G101" s="196"/>
      <c r="H101" s="196"/>
      <c r="I101" s="196"/>
      <c r="J101" s="198"/>
      <c r="K101" s="196"/>
      <c r="L101" s="222">
        <v>7652.26</v>
      </c>
      <c r="M101" s="212"/>
      <c r="N101" s="199"/>
      <c r="Z101" s="193"/>
      <c r="AA101" s="200"/>
      <c r="AB101" s="200"/>
      <c r="AH101" s="200" t="s">
        <v>398</v>
      </c>
    </row>
    <row r="102" spans="1:34" s="108" customFormat="1" ht="12">
      <c r="A102" s="1147" t="s">
        <v>3568</v>
      </c>
      <c r="B102" s="1148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9"/>
      <c r="Z102" s="193"/>
      <c r="AA102" s="200" t="s">
        <v>3568</v>
      </c>
      <c r="AB102" s="200"/>
      <c r="AH102" s="200"/>
    </row>
    <row r="103" spans="1:34" s="108" customFormat="1" ht="45">
      <c r="A103" s="194" t="s">
        <v>143</v>
      </c>
      <c r="B103" s="195" t="s">
        <v>876</v>
      </c>
      <c r="C103" s="1145" t="s">
        <v>3569</v>
      </c>
      <c r="D103" s="1145"/>
      <c r="E103" s="1145"/>
      <c r="F103" s="196" t="s">
        <v>401</v>
      </c>
      <c r="G103" s="196"/>
      <c r="H103" s="196"/>
      <c r="I103" s="247">
        <v>0.16</v>
      </c>
      <c r="J103" s="198"/>
      <c r="K103" s="196"/>
      <c r="L103" s="198"/>
      <c r="M103" s="196"/>
      <c r="N103" s="199"/>
      <c r="Z103" s="193"/>
      <c r="AA103" s="200"/>
      <c r="AB103" s="200" t="s">
        <v>3569</v>
      </c>
      <c r="AH103" s="200"/>
    </row>
    <row r="104" spans="1:34" s="108" customFormat="1" ht="12">
      <c r="A104" s="201"/>
      <c r="B104" s="202"/>
      <c r="C104" s="1141" t="s">
        <v>3570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B104" s="200"/>
      <c r="AC104" s="109" t="s">
        <v>3570</v>
      </c>
      <c r="AH104" s="200"/>
    </row>
    <row r="105" spans="1:34" s="108" customFormat="1" ht="33.75">
      <c r="A105" s="203"/>
      <c r="B105" s="204" t="s">
        <v>385</v>
      </c>
      <c r="C105" s="1141" t="s">
        <v>386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B105" s="200"/>
      <c r="AD105" s="109" t="s">
        <v>386</v>
      </c>
      <c r="AH105" s="200"/>
    </row>
    <row r="106" spans="1:34" s="108" customFormat="1" ht="12">
      <c r="A106" s="205"/>
      <c r="B106" s="206">
        <v>2</v>
      </c>
      <c r="C106" s="1141" t="s">
        <v>387</v>
      </c>
      <c r="D106" s="1141"/>
      <c r="E106" s="1141"/>
      <c r="F106" s="207"/>
      <c r="G106" s="207"/>
      <c r="H106" s="207"/>
      <c r="I106" s="207"/>
      <c r="J106" s="220">
        <v>2730.75</v>
      </c>
      <c r="K106" s="209">
        <v>1.25</v>
      </c>
      <c r="L106" s="208">
        <v>546.15</v>
      </c>
      <c r="M106" s="207"/>
      <c r="N106" s="210"/>
      <c r="Z106" s="193"/>
      <c r="AA106" s="200"/>
      <c r="AB106" s="200"/>
      <c r="AE106" s="109" t="s">
        <v>387</v>
      </c>
      <c r="AH106" s="200"/>
    </row>
    <row r="107" spans="1:34" s="108" customFormat="1" ht="12">
      <c r="A107" s="205"/>
      <c r="B107" s="206">
        <v>3</v>
      </c>
      <c r="C107" s="1141" t="s">
        <v>388</v>
      </c>
      <c r="D107" s="1141"/>
      <c r="E107" s="1141"/>
      <c r="F107" s="207"/>
      <c r="G107" s="207"/>
      <c r="H107" s="207"/>
      <c r="I107" s="207"/>
      <c r="J107" s="208">
        <v>319.82</v>
      </c>
      <c r="K107" s="209">
        <v>1.25</v>
      </c>
      <c r="L107" s="208">
        <v>63.96</v>
      </c>
      <c r="M107" s="207"/>
      <c r="N107" s="210"/>
      <c r="Z107" s="193"/>
      <c r="AA107" s="200"/>
      <c r="AB107" s="200"/>
      <c r="AE107" s="109" t="s">
        <v>388</v>
      </c>
      <c r="AH107" s="200"/>
    </row>
    <row r="108" spans="1:34" s="108" customFormat="1" ht="12">
      <c r="A108" s="205"/>
      <c r="B108" s="204"/>
      <c r="C108" s="1141" t="s">
        <v>389</v>
      </c>
      <c r="D108" s="1141"/>
      <c r="E108" s="1141"/>
      <c r="F108" s="207" t="s">
        <v>390</v>
      </c>
      <c r="G108" s="209">
        <v>23.69</v>
      </c>
      <c r="H108" s="209">
        <v>1.25</v>
      </c>
      <c r="I108" s="254">
        <v>4.7380000000000004</v>
      </c>
      <c r="J108" s="204"/>
      <c r="K108" s="207"/>
      <c r="L108" s="204"/>
      <c r="M108" s="207"/>
      <c r="N108" s="210"/>
      <c r="Z108" s="193"/>
      <c r="AA108" s="200"/>
      <c r="AB108" s="200"/>
      <c r="AF108" s="109" t="s">
        <v>389</v>
      </c>
      <c r="AH108" s="200"/>
    </row>
    <row r="109" spans="1:34" s="108" customFormat="1" ht="12">
      <c r="A109" s="205"/>
      <c r="B109" s="204"/>
      <c r="C109" s="1150" t="s">
        <v>391</v>
      </c>
      <c r="D109" s="1150"/>
      <c r="E109" s="1150"/>
      <c r="F109" s="212"/>
      <c r="G109" s="212"/>
      <c r="H109" s="212"/>
      <c r="I109" s="212"/>
      <c r="J109" s="221">
        <v>2730.75</v>
      </c>
      <c r="K109" s="212"/>
      <c r="L109" s="213">
        <v>546.15</v>
      </c>
      <c r="M109" s="212"/>
      <c r="N109" s="214"/>
      <c r="Z109" s="193"/>
      <c r="AA109" s="200"/>
      <c r="AB109" s="200"/>
      <c r="AG109" s="109" t="s">
        <v>391</v>
      </c>
      <c r="AH109" s="200"/>
    </row>
    <row r="110" spans="1:34" s="108" customFormat="1" ht="12">
      <c r="A110" s="205"/>
      <c r="B110" s="204"/>
      <c r="C110" s="1141" t="s">
        <v>392</v>
      </c>
      <c r="D110" s="1141"/>
      <c r="E110" s="1141"/>
      <c r="F110" s="207"/>
      <c r="G110" s="207"/>
      <c r="H110" s="207"/>
      <c r="I110" s="207"/>
      <c r="J110" s="204"/>
      <c r="K110" s="207"/>
      <c r="L110" s="208">
        <v>63.96</v>
      </c>
      <c r="M110" s="207"/>
      <c r="N110" s="210"/>
      <c r="Z110" s="193"/>
      <c r="AA110" s="200"/>
      <c r="AB110" s="200"/>
      <c r="AF110" s="109" t="s">
        <v>392</v>
      </c>
      <c r="AH110" s="200"/>
    </row>
    <row r="111" spans="1:34" s="108" customFormat="1" ht="22.5">
      <c r="A111" s="205"/>
      <c r="B111" s="204" t="s">
        <v>393</v>
      </c>
      <c r="C111" s="1141" t="s">
        <v>394</v>
      </c>
      <c r="D111" s="1141"/>
      <c r="E111" s="1141"/>
      <c r="F111" s="207" t="s">
        <v>395</v>
      </c>
      <c r="G111" s="215">
        <v>92</v>
      </c>
      <c r="H111" s="207"/>
      <c r="I111" s="215">
        <v>92</v>
      </c>
      <c r="J111" s="204"/>
      <c r="K111" s="207"/>
      <c r="L111" s="208">
        <v>58.84</v>
      </c>
      <c r="M111" s="207"/>
      <c r="N111" s="210"/>
      <c r="Z111" s="193"/>
      <c r="AA111" s="200"/>
      <c r="AB111" s="200"/>
      <c r="AF111" s="109" t="s">
        <v>394</v>
      </c>
      <c r="AH111" s="200"/>
    </row>
    <row r="112" spans="1:34" s="108" customFormat="1" ht="22.5">
      <c r="A112" s="205"/>
      <c r="B112" s="204" t="s">
        <v>396</v>
      </c>
      <c r="C112" s="1141" t="s">
        <v>397</v>
      </c>
      <c r="D112" s="1141"/>
      <c r="E112" s="1141"/>
      <c r="F112" s="207" t="s">
        <v>395</v>
      </c>
      <c r="G112" s="215">
        <v>46</v>
      </c>
      <c r="H112" s="207"/>
      <c r="I112" s="215">
        <v>46</v>
      </c>
      <c r="J112" s="204"/>
      <c r="K112" s="207"/>
      <c r="L112" s="208">
        <v>29.42</v>
      </c>
      <c r="M112" s="207"/>
      <c r="N112" s="210"/>
      <c r="Z112" s="193"/>
      <c r="AA112" s="200"/>
      <c r="AB112" s="200"/>
      <c r="AF112" s="109" t="s">
        <v>397</v>
      </c>
      <c r="AH112" s="200"/>
    </row>
    <row r="113" spans="1:34" s="108" customFormat="1" ht="12">
      <c r="A113" s="216"/>
      <c r="B113" s="217"/>
      <c r="C113" s="1145" t="s">
        <v>398</v>
      </c>
      <c r="D113" s="1145"/>
      <c r="E113" s="1145"/>
      <c r="F113" s="196"/>
      <c r="G113" s="196"/>
      <c r="H113" s="196"/>
      <c r="I113" s="196"/>
      <c r="J113" s="198"/>
      <c r="K113" s="196"/>
      <c r="L113" s="218">
        <v>634.41</v>
      </c>
      <c r="M113" s="212"/>
      <c r="N113" s="199"/>
      <c r="Z113" s="193"/>
      <c r="AA113" s="200"/>
      <c r="AB113" s="200"/>
      <c r="AH113" s="200" t="s">
        <v>398</v>
      </c>
    </row>
    <row r="114" spans="1:34" s="108" customFormat="1" ht="45">
      <c r="A114" s="194" t="s">
        <v>146</v>
      </c>
      <c r="B114" s="195" t="s">
        <v>3449</v>
      </c>
      <c r="C114" s="1145" t="s">
        <v>3450</v>
      </c>
      <c r="D114" s="1145"/>
      <c r="E114" s="1145"/>
      <c r="F114" s="196" t="s">
        <v>401</v>
      </c>
      <c r="G114" s="196"/>
      <c r="H114" s="196"/>
      <c r="I114" s="247">
        <v>7.0000000000000007E-2</v>
      </c>
      <c r="J114" s="198"/>
      <c r="K114" s="196"/>
      <c r="L114" s="198"/>
      <c r="M114" s="196"/>
      <c r="N114" s="199"/>
      <c r="Z114" s="193"/>
      <c r="AA114" s="200"/>
      <c r="AB114" s="200" t="s">
        <v>3450</v>
      </c>
      <c r="AH114" s="200"/>
    </row>
    <row r="115" spans="1:34" s="108" customFormat="1" ht="12">
      <c r="A115" s="201"/>
      <c r="B115" s="202"/>
      <c r="C115" s="1141" t="s">
        <v>3571</v>
      </c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1146"/>
      <c r="Z115" s="193"/>
      <c r="AA115" s="200"/>
      <c r="AB115" s="200"/>
      <c r="AC115" s="109" t="s">
        <v>3571</v>
      </c>
      <c r="AH115" s="200"/>
    </row>
    <row r="116" spans="1:34" s="108" customFormat="1" ht="33.75">
      <c r="A116" s="203"/>
      <c r="B116" s="204" t="s">
        <v>385</v>
      </c>
      <c r="C116" s="1141" t="s">
        <v>386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B116" s="200"/>
      <c r="AD116" s="109" t="s">
        <v>386</v>
      </c>
      <c r="AH116" s="200"/>
    </row>
    <row r="117" spans="1:34" s="108" customFormat="1" ht="12">
      <c r="A117" s="205"/>
      <c r="B117" s="206">
        <v>2</v>
      </c>
      <c r="C117" s="1141" t="s">
        <v>387</v>
      </c>
      <c r="D117" s="1141"/>
      <c r="E117" s="1141"/>
      <c r="F117" s="207"/>
      <c r="G117" s="207"/>
      <c r="H117" s="207"/>
      <c r="I117" s="207"/>
      <c r="J117" s="208">
        <v>505.05</v>
      </c>
      <c r="K117" s="209">
        <v>1.25</v>
      </c>
      <c r="L117" s="208">
        <v>44.19</v>
      </c>
      <c r="M117" s="207"/>
      <c r="N117" s="210"/>
      <c r="Z117" s="193"/>
      <c r="AA117" s="200"/>
      <c r="AB117" s="200"/>
      <c r="AE117" s="109" t="s">
        <v>387</v>
      </c>
      <c r="AH117" s="200"/>
    </row>
    <row r="118" spans="1:34" s="108" customFormat="1" ht="12">
      <c r="A118" s="205"/>
      <c r="B118" s="206">
        <v>3</v>
      </c>
      <c r="C118" s="1141" t="s">
        <v>388</v>
      </c>
      <c r="D118" s="1141"/>
      <c r="E118" s="1141"/>
      <c r="F118" s="207"/>
      <c r="G118" s="207"/>
      <c r="H118" s="207"/>
      <c r="I118" s="207"/>
      <c r="J118" s="208">
        <v>72.5</v>
      </c>
      <c r="K118" s="209">
        <v>1.25</v>
      </c>
      <c r="L118" s="208">
        <v>6.34</v>
      </c>
      <c r="M118" s="207"/>
      <c r="N118" s="210"/>
      <c r="Z118" s="193"/>
      <c r="AA118" s="200"/>
      <c r="AB118" s="200"/>
      <c r="AE118" s="109" t="s">
        <v>388</v>
      </c>
      <c r="AH118" s="200"/>
    </row>
    <row r="119" spans="1:34" s="108" customFormat="1" ht="12">
      <c r="A119" s="205"/>
      <c r="B119" s="204"/>
      <c r="C119" s="1141" t="s">
        <v>389</v>
      </c>
      <c r="D119" s="1141"/>
      <c r="E119" s="1141"/>
      <c r="F119" s="207" t="s">
        <v>390</v>
      </c>
      <c r="G119" s="209">
        <v>5.37</v>
      </c>
      <c r="H119" s="209">
        <v>1.25</v>
      </c>
      <c r="I119" s="249">
        <v>0.46987499999999999</v>
      </c>
      <c r="J119" s="204"/>
      <c r="K119" s="207"/>
      <c r="L119" s="204"/>
      <c r="M119" s="207"/>
      <c r="N119" s="210"/>
      <c r="Z119" s="193"/>
      <c r="AA119" s="200"/>
      <c r="AB119" s="200"/>
      <c r="AF119" s="109" t="s">
        <v>389</v>
      </c>
      <c r="AH119" s="200"/>
    </row>
    <row r="120" spans="1:34" s="108" customFormat="1" ht="12">
      <c r="A120" s="205"/>
      <c r="B120" s="204"/>
      <c r="C120" s="1150" t="s">
        <v>391</v>
      </c>
      <c r="D120" s="1150"/>
      <c r="E120" s="1150"/>
      <c r="F120" s="212"/>
      <c r="G120" s="212"/>
      <c r="H120" s="212"/>
      <c r="I120" s="212"/>
      <c r="J120" s="213">
        <v>505.05</v>
      </c>
      <c r="K120" s="212"/>
      <c r="L120" s="213">
        <v>44.19</v>
      </c>
      <c r="M120" s="212"/>
      <c r="N120" s="214"/>
      <c r="Z120" s="193"/>
      <c r="AA120" s="200"/>
      <c r="AB120" s="200"/>
      <c r="AG120" s="109" t="s">
        <v>391</v>
      </c>
      <c r="AH120" s="200"/>
    </row>
    <row r="121" spans="1:34" s="108" customFormat="1" ht="12">
      <c r="A121" s="205"/>
      <c r="B121" s="204"/>
      <c r="C121" s="1141" t="s">
        <v>392</v>
      </c>
      <c r="D121" s="1141"/>
      <c r="E121" s="1141"/>
      <c r="F121" s="207"/>
      <c r="G121" s="207"/>
      <c r="H121" s="207"/>
      <c r="I121" s="207"/>
      <c r="J121" s="204"/>
      <c r="K121" s="207"/>
      <c r="L121" s="208">
        <v>6.34</v>
      </c>
      <c r="M121" s="207"/>
      <c r="N121" s="210"/>
      <c r="Z121" s="193"/>
      <c r="AA121" s="200"/>
      <c r="AB121" s="200"/>
      <c r="AF121" s="109" t="s">
        <v>392</v>
      </c>
      <c r="AH121" s="200"/>
    </row>
    <row r="122" spans="1:34" s="108" customFormat="1" ht="22.5">
      <c r="A122" s="205"/>
      <c r="B122" s="204" t="s">
        <v>393</v>
      </c>
      <c r="C122" s="1141" t="s">
        <v>394</v>
      </c>
      <c r="D122" s="1141"/>
      <c r="E122" s="1141"/>
      <c r="F122" s="207" t="s">
        <v>395</v>
      </c>
      <c r="G122" s="215">
        <v>92</v>
      </c>
      <c r="H122" s="207"/>
      <c r="I122" s="215">
        <v>92</v>
      </c>
      <c r="J122" s="204"/>
      <c r="K122" s="207"/>
      <c r="L122" s="208">
        <v>5.83</v>
      </c>
      <c r="M122" s="207"/>
      <c r="N122" s="210"/>
      <c r="Z122" s="193"/>
      <c r="AA122" s="200"/>
      <c r="AB122" s="200"/>
      <c r="AF122" s="109" t="s">
        <v>394</v>
      </c>
      <c r="AH122" s="200"/>
    </row>
    <row r="123" spans="1:34" s="108" customFormat="1" ht="22.5">
      <c r="A123" s="205"/>
      <c r="B123" s="204" t="s">
        <v>396</v>
      </c>
      <c r="C123" s="1141" t="s">
        <v>397</v>
      </c>
      <c r="D123" s="1141"/>
      <c r="E123" s="1141"/>
      <c r="F123" s="207" t="s">
        <v>395</v>
      </c>
      <c r="G123" s="215">
        <v>46</v>
      </c>
      <c r="H123" s="207"/>
      <c r="I123" s="215">
        <v>46</v>
      </c>
      <c r="J123" s="204"/>
      <c r="K123" s="207"/>
      <c r="L123" s="208">
        <v>2.92</v>
      </c>
      <c r="M123" s="207"/>
      <c r="N123" s="210"/>
      <c r="Z123" s="193"/>
      <c r="AA123" s="200"/>
      <c r="AB123" s="200"/>
      <c r="AF123" s="109" t="s">
        <v>397</v>
      </c>
      <c r="AH123" s="200"/>
    </row>
    <row r="124" spans="1:34" s="108" customFormat="1" ht="12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18">
        <v>52.94</v>
      </c>
      <c r="M124" s="212"/>
      <c r="N124" s="199"/>
      <c r="Z124" s="193"/>
      <c r="AA124" s="200"/>
      <c r="AB124" s="200"/>
      <c r="AH124" s="200" t="s">
        <v>398</v>
      </c>
    </row>
    <row r="125" spans="1:34" s="108" customFormat="1" ht="22.5">
      <c r="A125" s="194" t="s">
        <v>159</v>
      </c>
      <c r="B125" s="195" t="s">
        <v>3565</v>
      </c>
      <c r="C125" s="1145" t="s">
        <v>3566</v>
      </c>
      <c r="D125" s="1145"/>
      <c r="E125" s="1145"/>
      <c r="F125" s="196" t="s">
        <v>444</v>
      </c>
      <c r="G125" s="196"/>
      <c r="H125" s="196"/>
      <c r="I125" s="256">
        <v>0.7</v>
      </c>
      <c r="J125" s="198"/>
      <c r="K125" s="196"/>
      <c r="L125" s="198"/>
      <c r="M125" s="196"/>
      <c r="N125" s="199"/>
      <c r="Z125" s="193"/>
      <c r="AA125" s="200"/>
      <c r="AB125" s="200" t="s">
        <v>3566</v>
      </c>
      <c r="AH125" s="200"/>
    </row>
    <row r="126" spans="1:34" s="108" customFormat="1" ht="12">
      <c r="A126" s="201"/>
      <c r="B126" s="202"/>
      <c r="C126" s="1141" t="s">
        <v>3572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B126" s="200"/>
      <c r="AC126" s="109" t="s">
        <v>3572</v>
      </c>
      <c r="AH126" s="200"/>
    </row>
    <row r="127" spans="1:34" s="108" customFormat="1" ht="33.75">
      <c r="A127" s="203"/>
      <c r="B127" s="204" t="s">
        <v>385</v>
      </c>
      <c r="C127" s="1141" t="s">
        <v>386</v>
      </c>
      <c r="D127" s="1141"/>
      <c r="E127" s="1141"/>
      <c r="F127" s="1141"/>
      <c r="G127" s="1141"/>
      <c r="H127" s="1141"/>
      <c r="I127" s="1141"/>
      <c r="J127" s="1141"/>
      <c r="K127" s="1141"/>
      <c r="L127" s="1141"/>
      <c r="M127" s="1141"/>
      <c r="N127" s="1146"/>
      <c r="Z127" s="193"/>
      <c r="AA127" s="200"/>
      <c r="AB127" s="200"/>
      <c r="AD127" s="109" t="s">
        <v>386</v>
      </c>
      <c r="AH127" s="200"/>
    </row>
    <row r="128" spans="1:34" s="108" customFormat="1" ht="12">
      <c r="A128" s="205"/>
      <c r="B128" s="206">
        <v>1</v>
      </c>
      <c r="C128" s="1141" t="s">
        <v>446</v>
      </c>
      <c r="D128" s="1141"/>
      <c r="E128" s="1141"/>
      <c r="F128" s="207"/>
      <c r="G128" s="207"/>
      <c r="H128" s="207"/>
      <c r="I128" s="207"/>
      <c r="J128" s="208">
        <v>106.88</v>
      </c>
      <c r="K128" s="209">
        <v>1.25</v>
      </c>
      <c r="L128" s="208">
        <v>93.52</v>
      </c>
      <c r="M128" s="207"/>
      <c r="N128" s="210"/>
      <c r="Z128" s="193"/>
      <c r="AA128" s="200"/>
      <c r="AB128" s="200"/>
      <c r="AE128" s="109" t="s">
        <v>446</v>
      </c>
      <c r="AH128" s="200"/>
    </row>
    <row r="129" spans="1:34" s="108" customFormat="1" ht="12">
      <c r="A129" s="205"/>
      <c r="B129" s="206">
        <v>2</v>
      </c>
      <c r="C129" s="1141" t="s">
        <v>387</v>
      </c>
      <c r="D129" s="1141"/>
      <c r="E129" s="1141"/>
      <c r="F129" s="207"/>
      <c r="G129" s="207"/>
      <c r="H129" s="207"/>
      <c r="I129" s="207"/>
      <c r="J129" s="208">
        <v>241.58</v>
      </c>
      <c r="K129" s="209">
        <v>1.25</v>
      </c>
      <c r="L129" s="208">
        <v>211.38</v>
      </c>
      <c r="M129" s="207"/>
      <c r="N129" s="210"/>
      <c r="Z129" s="193"/>
      <c r="AA129" s="200"/>
      <c r="AB129" s="200"/>
      <c r="AE129" s="109" t="s">
        <v>387</v>
      </c>
      <c r="AH129" s="200"/>
    </row>
    <row r="130" spans="1:34" s="108" customFormat="1" ht="12">
      <c r="A130" s="205"/>
      <c r="B130" s="206">
        <v>3</v>
      </c>
      <c r="C130" s="1141" t="s">
        <v>388</v>
      </c>
      <c r="D130" s="1141"/>
      <c r="E130" s="1141"/>
      <c r="F130" s="207"/>
      <c r="G130" s="207"/>
      <c r="H130" s="207"/>
      <c r="I130" s="207"/>
      <c r="J130" s="208">
        <v>26.36</v>
      </c>
      <c r="K130" s="209">
        <v>1.25</v>
      </c>
      <c r="L130" s="208">
        <v>23.07</v>
      </c>
      <c r="M130" s="207"/>
      <c r="N130" s="210"/>
      <c r="Z130" s="193"/>
      <c r="AA130" s="200"/>
      <c r="AB130" s="200"/>
      <c r="AE130" s="109" t="s">
        <v>388</v>
      </c>
      <c r="AH130" s="200"/>
    </row>
    <row r="131" spans="1:34" s="108" customFormat="1" ht="12">
      <c r="A131" s="205"/>
      <c r="B131" s="204"/>
      <c r="C131" s="1141" t="s">
        <v>448</v>
      </c>
      <c r="D131" s="1141"/>
      <c r="E131" s="1141"/>
      <c r="F131" s="207" t="s">
        <v>390</v>
      </c>
      <c r="G131" s="209">
        <v>12.53</v>
      </c>
      <c r="H131" s="209">
        <v>1.25</v>
      </c>
      <c r="I131" s="252">
        <v>10.963749999999999</v>
      </c>
      <c r="J131" s="204"/>
      <c r="K131" s="207"/>
      <c r="L131" s="204"/>
      <c r="M131" s="207"/>
      <c r="N131" s="210"/>
      <c r="Z131" s="193"/>
      <c r="AA131" s="200"/>
      <c r="AB131" s="200"/>
      <c r="AF131" s="109" t="s">
        <v>448</v>
      </c>
      <c r="AH131" s="200"/>
    </row>
    <row r="132" spans="1:34" s="108" customFormat="1" ht="12">
      <c r="A132" s="205"/>
      <c r="B132" s="204"/>
      <c r="C132" s="1141" t="s">
        <v>389</v>
      </c>
      <c r="D132" s="1141"/>
      <c r="E132" s="1141"/>
      <c r="F132" s="207" t="s">
        <v>390</v>
      </c>
      <c r="G132" s="209">
        <v>2.62</v>
      </c>
      <c r="H132" s="209">
        <v>1.25</v>
      </c>
      <c r="I132" s="250">
        <v>2.2925</v>
      </c>
      <c r="J132" s="204"/>
      <c r="K132" s="207"/>
      <c r="L132" s="204"/>
      <c r="M132" s="207"/>
      <c r="N132" s="210"/>
      <c r="Z132" s="193"/>
      <c r="AA132" s="200"/>
      <c r="AB132" s="200"/>
      <c r="AF132" s="109" t="s">
        <v>389</v>
      </c>
      <c r="AH132" s="200"/>
    </row>
    <row r="133" spans="1:34" s="108" customFormat="1" ht="12">
      <c r="A133" s="205"/>
      <c r="B133" s="204"/>
      <c r="C133" s="1150" t="s">
        <v>391</v>
      </c>
      <c r="D133" s="1150"/>
      <c r="E133" s="1150"/>
      <c r="F133" s="212"/>
      <c r="G133" s="212"/>
      <c r="H133" s="212"/>
      <c r="I133" s="212"/>
      <c r="J133" s="213">
        <v>348.46</v>
      </c>
      <c r="K133" s="212"/>
      <c r="L133" s="213">
        <v>304.89999999999998</v>
      </c>
      <c r="M133" s="212"/>
      <c r="N133" s="214"/>
      <c r="Z133" s="193"/>
      <c r="AA133" s="200"/>
      <c r="AB133" s="200"/>
      <c r="AG133" s="109" t="s">
        <v>391</v>
      </c>
      <c r="AH133" s="200"/>
    </row>
    <row r="134" spans="1:34" s="108" customFormat="1" ht="12">
      <c r="A134" s="205"/>
      <c r="B134" s="204"/>
      <c r="C134" s="1141" t="s">
        <v>392</v>
      </c>
      <c r="D134" s="1141"/>
      <c r="E134" s="1141"/>
      <c r="F134" s="207"/>
      <c r="G134" s="207"/>
      <c r="H134" s="207"/>
      <c r="I134" s="207"/>
      <c r="J134" s="204"/>
      <c r="K134" s="207"/>
      <c r="L134" s="208">
        <v>116.59</v>
      </c>
      <c r="M134" s="207"/>
      <c r="N134" s="210"/>
      <c r="Z134" s="193"/>
      <c r="AA134" s="200"/>
      <c r="AB134" s="200"/>
      <c r="AF134" s="109" t="s">
        <v>392</v>
      </c>
      <c r="AH134" s="200"/>
    </row>
    <row r="135" spans="1:34" s="108" customFormat="1" ht="22.5">
      <c r="A135" s="205"/>
      <c r="B135" s="204" t="s">
        <v>393</v>
      </c>
      <c r="C135" s="1141" t="s">
        <v>394</v>
      </c>
      <c r="D135" s="1141"/>
      <c r="E135" s="1141"/>
      <c r="F135" s="207" t="s">
        <v>395</v>
      </c>
      <c r="G135" s="215">
        <v>92</v>
      </c>
      <c r="H135" s="207"/>
      <c r="I135" s="215">
        <v>92</v>
      </c>
      <c r="J135" s="204"/>
      <c r="K135" s="207"/>
      <c r="L135" s="208">
        <v>107.26</v>
      </c>
      <c r="M135" s="207"/>
      <c r="N135" s="210"/>
      <c r="Z135" s="193"/>
      <c r="AA135" s="200"/>
      <c r="AB135" s="200"/>
      <c r="AF135" s="109" t="s">
        <v>394</v>
      </c>
      <c r="AH135" s="200"/>
    </row>
    <row r="136" spans="1:34" s="108" customFormat="1" ht="22.5">
      <c r="A136" s="205"/>
      <c r="B136" s="204" t="s">
        <v>396</v>
      </c>
      <c r="C136" s="1141" t="s">
        <v>397</v>
      </c>
      <c r="D136" s="1141"/>
      <c r="E136" s="1141"/>
      <c r="F136" s="207" t="s">
        <v>395</v>
      </c>
      <c r="G136" s="215">
        <v>46</v>
      </c>
      <c r="H136" s="207"/>
      <c r="I136" s="215">
        <v>46</v>
      </c>
      <c r="J136" s="204"/>
      <c r="K136" s="207"/>
      <c r="L136" s="208">
        <v>53.63</v>
      </c>
      <c r="M136" s="207"/>
      <c r="N136" s="210"/>
      <c r="Z136" s="193"/>
      <c r="AA136" s="200"/>
      <c r="AB136" s="200"/>
      <c r="AF136" s="109" t="s">
        <v>397</v>
      </c>
      <c r="AH136" s="200"/>
    </row>
    <row r="137" spans="1:34" s="108" customFormat="1" ht="12">
      <c r="A137" s="216"/>
      <c r="B137" s="217"/>
      <c r="C137" s="1145" t="s">
        <v>398</v>
      </c>
      <c r="D137" s="1145"/>
      <c r="E137" s="1145"/>
      <c r="F137" s="196"/>
      <c r="G137" s="196"/>
      <c r="H137" s="196"/>
      <c r="I137" s="196"/>
      <c r="J137" s="198"/>
      <c r="K137" s="196"/>
      <c r="L137" s="218">
        <v>465.79</v>
      </c>
      <c r="M137" s="212"/>
      <c r="N137" s="199"/>
      <c r="Z137" s="193"/>
      <c r="AA137" s="200"/>
      <c r="AB137" s="200"/>
      <c r="AH137" s="200" t="s">
        <v>398</v>
      </c>
    </row>
    <row r="138" spans="1:34" s="108" customFormat="1" ht="12">
      <c r="A138" s="1147" t="s">
        <v>3573</v>
      </c>
      <c r="B138" s="1148"/>
      <c r="C138" s="1148"/>
      <c r="D138" s="1148"/>
      <c r="E138" s="1148"/>
      <c r="F138" s="1148"/>
      <c r="G138" s="1148"/>
      <c r="H138" s="1148"/>
      <c r="I138" s="1148"/>
      <c r="J138" s="1148"/>
      <c r="K138" s="1148"/>
      <c r="L138" s="1148"/>
      <c r="M138" s="1148"/>
      <c r="N138" s="1149"/>
      <c r="Z138" s="193"/>
      <c r="AA138" s="200" t="s">
        <v>3573</v>
      </c>
      <c r="AB138" s="200"/>
      <c r="AH138" s="200"/>
    </row>
    <row r="139" spans="1:34" s="108" customFormat="1" ht="33.75">
      <c r="A139" s="194" t="s">
        <v>473</v>
      </c>
      <c r="B139" s="195" t="s">
        <v>3574</v>
      </c>
      <c r="C139" s="1145" t="s">
        <v>3575</v>
      </c>
      <c r="D139" s="1145"/>
      <c r="E139" s="1145"/>
      <c r="F139" s="196" t="s">
        <v>481</v>
      </c>
      <c r="G139" s="196"/>
      <c r="H139" s="196"/>
      <c r="I139" s="223">
        <v>2.7320000000000002</v>
      </c>
      <c r="J139" s="198"/>
      <c r="K139" s="196"/>
      <c r="L139" s="198"/>
      <c r="M139" s="196"/>
      <c r="N139" s="199"/>
      <c r="Z139" s="193"/>
      <c r="AA139" s="200"/>
      <c r="AB139" s="200" t="s">
        <v>3575</v>
      </c>
      <c r="AH139" s="200"/>
    </row>
    <row r="140" spans="1:34" s="108" customFormat="1" ht="12">
      <c r="A140" s="201"/>
      <c r="B140" s="202"/>
      <c r="C140" s="1141" t="s">
        <v>3576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B140" s="200"/>
      <c r="AC140" s="109" t="s">
        <v>3576</v>
      </c>
      <c r="AH140" s="200"/>
    </row>
    <row r="141" spans="1:34" s="108" customFormat="1" ht="33.75">
      <c r="A141" s="203"/>
      <c r="B141" s="204" t="s">
        <v>385</v>
      </c>
      <c r="C141" s="1141" t="s">
        <v>386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  <c r="Z141" s="193"/>
      <c r="AA141" s="200"/>
      <c r="AB141" s="200"/>
      <c r="AD141" s="109" t="s">
        <v>386</v>
      </c>
      <c r="AH141" s="200"/>
    </row>
    <row r="142" spans="1:34" s="108" customFormat="1" ht="12">
      <c r="A142" s="205"/>
      <c r="B142" s="206">
        <v>1</v>
      </c>
      <c r="C142" s="1141" t="s">
        <v>446</v>
      </c>
      <c r="D142" s="1141"/>
      <c r="E142" s="1141"/>
      <c r="F142" s="207"/>
      <c r="G142" s="207"/>
      <c r="H142" s="207"/>
      <c r="I142" s="207"/>
      <c r="J142" s="208">
        <v>228.03</v>
      </c>
      <c r="K142" s="209">
        <v>1.25</v>
      </c>
      <c r="L142" s="208">
        <v>778.72</v>
      </c>
      <c r="M142" s="207"/>
      <c r="N142" s="210"/>
      <c r="Z142" s="193"/>
      <c r="AA142" s="200"/>
      <c r="AB142" s="200"/>
      <c r="AE142" s="109" t="s">
        <v>446</v>
      </c>
      <c r="AH142" s="200"/>
    </row>
    <row r="143" spans="1:34" s="108" customFormat="1" ht="12">
      <c r="A143" s="205"/>
      <c r="B143" s="206">
        <v>2</v>
      </c>
      <c r="C143" s="1141" t="s">
        <v>387</v>
      </c>
      <c r="D143" s="1141"/>
      <c r="E143" s="1141"/>
      <c r="F143" s="207"/>
      <c r="G143" s="207"/>
      <c r="H143" s="207"/>
      <c r="I143" s="207"/>
      <c r="J143" s="208">
        <v>11.52</v>
      </c>
      <c r="K143" s="209">
        <v>1.25</v>
      </c>
      <c r="L143" s="208">
        <v>39.340000000000003</v>
      </c>
      <c r="M143" s="207"/>
      <c r="N143" s="210"/>
      <c r="Z143" s="193"/>
      <c r="AA143" s="200"/>
      <c r="AB143" s="200"/>
      <c r="AE143" s="109" t="s">
        <v>387</v>
      </c>
      <c r="AH143" s="200"/>
    </row>
    <row r="144" spans="1:34" s="108" customFormat="1" ht="12">
      <c r="A144" s="205"/>
      <c r="B144" s="206">
        <v>3</v>
      </c>
      <c r="C144" s="1141" t="s">
        <v>388</v>
      </c>
      <c r="D144" s="1141"/>
      <c r="E144" s="1141"/>
      <c r="F144" s="207"/>
      <c r="G144" s="207"/>
      <c r="H144" s="207"/>
      <c r="I144" s="207"/>
      <c r="J144" s="208">
        <v>1.62</v>
      </c>
      <c r="K144" s="209">
        <v>1.25</v>
      </c>
      <c r="L144" s="208">
        <v>5.53</v>
      </c>
      <c r="M144" s="207"/>
      <c r="N144" s="210"/>
      <c r="Z144" s="193"/>
      <c r="AA144" s="200"/>
      <c r="AB144" s="200"/>
      <c r="AE144" s="109" t="s">
        <v>388</v>
      </c>
      <c r="AH144" s="200"/>
    </row>
    <row r="145" spans="1:35" s="108" customFormat="1" ht="12">
      <c r="A145" s="205"/>
      <c r="B145" s="206">
        <v>4</v>
      </c>
      <c r="C145" s="1141" t="s">
        <v>447</v>
      </c>
      <c r="D145" s="1141"/>
      <c r="E145" s="1141"/>
      <c r="F145" s="207"/>
      <c r="G145" s="207"/>
      <c r="H145" s="207"/>
      <c r="I145" s="207"/>
      <c r="J145" s="208">
        <v>7.66</v>
      </c>
      <c r="K145" s="207"/>
      <c r="L145" s="208">
        <v>20.93</v>
      </c>
      <c r="M145" s="207"/>
      <c r="N145" s="210"/>
      <c r="Z145" s="193"/>
      <c r="AA145" s="200"/>
      <c r="AB145" s="200"/>
      <c r="AE145" s="109" t="s">
        <v>447</v>
      </c>
      <c r="AH145" s="200"/>
    </row>
    <row r="146" spans="1:35" s="108" customFormat="1" ht="12">
      <c r="A146" s="205"/>
      <c r="B146" s="204"/>
      <c r="C146" s="1141" t="s">
        <v>448</v>
      </c>
      <c r="D146" s="1141"/>
      <c r="E146" s="1141"/>
      <c r="F146" s="207" t="s">
        <v>390</v>
      </c>
      <c r="G146" s="209">
        <v>24.84</v>
      </c>
      <c r="H146" s="209">
        <v>1.25</v>
      </c>
      <c r="I146" s="250">
        <v>84.828599999999994</v>
      </c>
      <c r="J146" s="204"/>
      <c r="K146" s="207"/>
      <c r="L146" s="204"/>
      <c r="M146" s="207"/>
      <c r="N146" s="210"/>
      <c r="Z146" s="193"/>
      <c r="AA146" s="200"/>
      <c r="AB146" s="200"/>
      <c r="AF146" s="109" t="s">
        <v>448</v>
      </c>
      <c r="AH146" s="200"/>
    </row>
    <row r="147" spans="1:35" s="108" customFormat="1" ht="12">
      <c r="A147" s="205"/>
      <c r="B147" s="204"/>
      <c r="C147" s="1141" t="s">
        <v>389</v>
      </c>
      <c r="D147" s="1141"/>
      <c r="E147" s="1141"/>
      <c r="F147" s="207" t="s">
        <v>390</v>
      </c>
      <c r="G147" s="209">
        <v>0.13</v>
      </c>
      <c r="H147" s="209">
        <v>1.25</v>
      </c>
      <c r="I147" s="252">
        <v>0.44395000000000001</v>
      </c>
      <c r="J147" s="204"/>
      <c r="K147" s="207"/>
      <c r="L147" s="204"/>
      <c r="M147" s="207"/>
      <c r="N147" s="210"/>
      <c r="Z147" s="193"/>
      <c r="AA147" s="200"/>
      <c r="AB147" s="200"/>
      <c r="AF147" s="109" t="s">
        <v>389</v>
      </c>
      <c r="AH147" s="200"/>
    </row>
    <row r="148" spans="1:35" s="108" customFormat="1" ht="12">
      <c r="A148" s="205"/>
      <c r="B148" s="204"/>
      <c r="C148" s="1150" t="s">
        <v>391</v>
      </c>
      <c r="D148" s="1150"/>
      <c r="E148" s="1150"/>
      <c r="F148" s="212"/>
      <c r="G148" s="212"/>
      <c r="H148" s="212"/>
      <c r="I148" s="212"/>
      <c r="J148" s="213">
        <v>247.21</v>
      </c>
      <c r="K148" s="212"/>
      <c r="L148" s="213">
        <v>838.99</v>
      </c>
      <c r="M148" s="212"/>
      <c r="N148" s="214"/>
      <c r="Z148" s="193"/>
      <c r="AA148" s="200"/>
      <c r="AB148" s="200"/>
      <c r="AG148" s="109" t="s">
        <v>391</v>
      </c>
      <c r="AH148" s="200"/>
    </row>
    <row r="149" spans="1:35" s="108" customFormat="1" ht="12">
      <c r="A149" s="205"/>
      <c r="B149" s="204"/>
      <c r="C149" s="1141" t="s">
        <v>392</v>
      </c>
      <c r="D149" s="1141"/>
      <c r="E149" s="1141"/>
      <c r="F149" s="207"/>
      <c r="G149" s="207"/>
      <c r="H149" s="207"/>
      <c r="I149" s="207"/>
      <c r="J149" s="204"/>
      <c r="K149" s="207"/>
      <c r="L149" s="208">
        <v>784.25</v>
      </c>
      <c r="M149" s="207"/>
      <c r="N149" s="210"/>
      <c r="Z149" s="193"/>
      <c r="AA149" s="200"/>
      <c r="AB149" s="200"/>
      <c r="AF149" s="109" t="s">
        <v>392</v>
      </c>
      <c r="AH149" s="200"/>
    </row>
    <row r="150" spans="1:35" s="108" customFormat="1" ht="22.5">
      <c r="A150" s="205"/>
      <c r="B150" s="204" t="s">
        <v>1768</v>
      </c>
      <c r="C150" s="1141" t="s">
        <v>1769</v>
      </c>
      <c r="D150" s="1141"/>
      <c r="E150" s="1141"/>
      <c r="F150" s="207" t="s">
        <v>395</v>
      </c>
      <c r="G150" s="215">
        <v>117</v>
      </c>
      <c r="H150" s="207"/>
      <c r="I150" s="215">
        <v>117</v>
      </c>
      <c r="J150" s="204"/>
      <c r="K150" s="207"/>
      <c r="L150" s="208">
        <v>917.57</v>
      </c>
      <c r="M150" s="207"/>
      <c r="N150" s="210"/>
      <c r="Z150" s="193"/>
      <c r="AA150" s="200"/>
      <c r="AB150" s="200"/>
      <c r="AF150" s="109" t="s">
        <v>1769</v>
      </c>
      <c r="AH150" s="200"/>
    </row>
    <row r="151" spans="1:35" s="108" customFormat="1" ht="22.5">
      <c r="A151" s="205"/>
      <c r="B151" s="204" t="s">
        <v>1770</v>
      </c>
      <c r="C151" s="1141" t="s">
        <v>1771</v>
      </c>
      <c r="D151" s="1141"/>
      <c r="E151" s="1141"/>
      <c r="F151" s="207" t="s">
        <v>395</v>
      </c>
      <c r="G151" s="215">
        <v>74</v>
      </c>
      <c r="H151" s="207"/>
      <c r="I151" s="215">
        <v>74</v>
      </c>
      <c r="J151" s="204"/>
      <c r="K151" s="207"/>
      <c r="L151" s="208">
        <v>580.35</v>
      </c>
      <c r="M151" s="207"/>
      <c r="N151" s="210"/>
      <c r="Z151" s="193"/>
      <c r="AA151" s="200"/>
      <c r="AB151" s="200"/>
      <c r="AF151" s="109" t="s">
        <v>1771</v>
      </c>
      <c r="AH151" s="200"/>
    </row>
    <row r="152" spans="1:35" s="108" customFormat="1" ht="12">
      <c r="A152" s="216"/>
      <c r="B152" s="217"/>
      <c r="C152" s="1145" t="s">
        <v>398</v>
      </c>
      <c r="D152" s="1145"/>
      <c r="E152" s="1145"/>
      <c r="F152" s="196"/>
      <c r="G152" s="196"/>
      <c r="H152" s="196"/>
      <c r="I152" s="196"/>
      <c r="J152" s="198"/>
      <c r="K152" s="196"/>
      <c r="L152" s="222">
        <v>2336.91</v>
      </c>
      <c r="M152" s="212"/>
      <c r="N152" s="199"/>
      <c r="Z152" s="193"/>
      <c r="AA152" s="200"/>
      <c r="AB152" s="200"/>
      <c r="AH152" s="200" t="s">
        <v>398</v>
      </c>
    </row>
    <row r="153" spans="1:35" s="108" customFormat="1" ht="56.25">
      <c r="A153" s="194" t="s">
        <v>475</v>
      </c>
      <c r="B153" s="195" t="s">
        <v>3577</v>
      </c>
      <c r="C153" s="1145" t="s">
        <v>3578</v>
      </c>
      <c r="D153" s="1145"/>
      <c r="E153" s="1145"/>
      <c r="F153" s="196" t="s">
        <v>891</v>
      </c>
      <c r="G153" s="196"/>
      <c r="H153" s="196"/>
      <c r="I153" s="256">
        <v>273.2</v>
      </c>
      <c r="J153" s="218">
        <v>154.01</v>
      </c>
      <c r="K153" s="196"/>
      <c r="L153" s="222">
        <v>42075.53</v>
      </c>
      <c r="M153" s="196"/>
      <c r="N153" s="199"/>
      <c r="Z153" s="193"/>
      <c r="AA153" s="200"/>
      <c r="AB153" s="200" t="s">
        <v>3578</v>
      </c>
      <c r="AH153" s="200"/>
    </row>
    <row r="154" spans="1:35" s="108" customFormat="1" ht="12">
      <c r="A154" s="216"/>
      <c r="B154" s="217"/>
      <c r="C154" s="1141" t="s">
        <v>409</v>
      </c>
      <c r="D154" s="1141"/>
      <c r="E154" s="1141"/>
      <c r="F154" s="1141"/>
      <c r="G154" s="1141"/>
      <c r="H154" s="1141"/>
      <c r="I154" s="1141"/>
      <c r="J154" s="1141"/>
      <c r="K154" s="1141"/>
      <c r="L154" s="1141"/>
      <c r="M154" s="1141"/>
      <c r="N154" s="1146"/>
      <c r="Z154" s="193"/>
      <c r="AA154" s="200"/>
      <c r="AB154" s="200"/>
      <c r="AH154" s="200"/>
      <c r="AI154" s="109" t="s">
        <v>409</v>
      </c>
    </row>
    <row r="155" spans="1:35" s="108" customFormat="1" ht="12">
      <c r="A155" s="216"/>
      <c r="B155" s="217"/>
      <c r="C155" s="1145" t="s">
        <v>398</v>
      </c>
      <c r="D155" s="1145"/>
      <c r="E155" s="1145"/>
      <c r="F155" s="196"/>
      <c r="G155" s="196"/>
      <c r="H155" s="196"/>
      <c r="I155" s="196"/>
      <c r="J155" s="198"/>
      <c r="K155" s="196"/>
      <c r="L155" s="222">
        <v>42075.53</v>
      </c>
      <c r="M155" s="212"/>
      <c r="N155" s="199"/>
      <c r="Z155" s="193"/>
      <c r="AA155" s="200"/>
      <c r="AB155" s="200"/>
      <c r="AH155" s="200" t="s">
        <v>398</v>
      </c>
    </row>
    <row r="156" spans="1:35" s="108" customFormat="1" ht="33.75">
      <c r="A156" s="194" t="s">
        <v>478</v>
      </c>
      <c r="B156" s="195" t="s">
        <v>3579</v>
      </c>
      <c r="C156" s="1145" t="s">
        <v>3580</v>
      </c>
      <c r="D156" s="1145"/>
      <c r="E156" s="1145"/>
      <c r="F156" s="196" t="s">
        <v>481</v>
      </c>
      <c r="G156" s="196"/>
      <c r="H156" s="196"/>
      <c r="I156" s="247">
        <v>0.06</v>
      </c>
      <c r="J156" s="198"/>
      <c r="K156" s="196"/>
      <c r="L156" s="198"/>
      <c r="M156" s="196"/>
      <c r="N156" s="199"/>
      <c r="Z156" s="193"/>
      <c r="AA156" s="200"/>
      <c r="AB156" s="200" t="s">
        <v>3580</v>
      </c>
      <c r="AH156" s="200"/>
    </row>
    <row r="157" spans="1:35" s="108" customFormat="1" ht="12">
      <c r="A157" s="201"/>
      <c r="B157" s="202"/>
      <c r="C157" s="1141" t="s">
        <v>1874</v>
      </c>
      <c r="D157" s="1141"/>
      <c r="E157" s="1141"/>
      <c r="F157" s="1141"/>
      <c r="G157" s="1141"/>
      <c r="H157" s="1141"/>
      <c r="I157" s="1141"/>
      <c r="J157" s="1141"/>
      <c r="K157" s="1141"/>
      <c r="L157" s="1141"/>
      <c r="M157" s="1141"/>
      <c r="N157" s="1146"/>
      <c r="Z157" s="193"/>
      <c r="AA157" s="200"/>
      <c r="AB157" s="200"/>
      <c r="AC157" s="109" t="s">
        <v>1874</v>
      </c>
      <c r="AH157" s="200"/>
    </row>
    <row r="158" spans="1:35" s="108" customFormat="1" ht="33.75">
      <c r="A158" s="203"/>
      <c r="B158" s="204" t="s">
        <v>385</v>
      </c>
      <c r="C158" s="1141" t="s">
        <v>386</v>
      </c>
      <c r="D158" s="1141"/>
      <c r="E158" s="1141"/>
      <c r="F158" s="1141"/>
      <c r="G158" s="1141"/>
      <c r="H158" s="1141"/>
      <c r="I158" s="1141"/>
      <c r="J158" s="1141"/>
      <c r="K158" s="1141"/>
      <c r="L158" s="1141"/>
      <c r="M158" s="1141"/>
      <c r="N158" s="1146"/>
      <c r="Z158" s="193"/>
      <c r="AA158" s="200"/>
      <c r="AB158" s="200"/>
      <c r="AD158" s="109" t="s">
        <v>386</v>
      </c>
      <c r="AH158" s="200"/>
    </row>
    <row r="159" spans="1:35" s="108" customFormat="1" ht="12">
      <c r="A159" s="205"/>
      <c r="B159" s="206">
        <v>1</v>
      </c>
      <c r="C159" s="1141" t="s">
        <v>446</v>
      </c>
      <c r="D159" s="1141"/>
      <c r="E159" s="1141"/>
      <c r="F159" s="207"/>
      <c r="G159" s="207"/>
      <c r="H159" s="207"/>
      <c r="I159" s="207"/>
      <c r="J159" s="208">
        <v>208.75</v>
      </c>
      <c r="K159" s="209">
        <v>1.25</v>
      </c>
      <c r="L159" s="208">
        <v>15.66</v>
      </c>
      <c r="M159" s="207"/>
      <c r="N159" s="210"/>
      <c r="Z159" s="193"/>
      <c r="AA159" s="200"/>
      <c r="AB159" s="200"/>
      <c r="AE159" s="109" t="s">
        <v>446</v>
      </c>
      <c r="AH159" s="200"/>
    </row>
    <row r="160" spans="1:35" s="108" customFormat="1" ht="12">
      <c r="A160" s="205"/>
      <c r="B160" s="206">
        <v>2</v>
      </c>
      <c r="C160" s="1141" t="s">
        <v>387</v>
      </c>
      <c r="D160" s="1141"/>
      <c r="E160" s="1141"/>
      <c r="F160" s="207"/>
      <c r="G160" s="207"/>
      <c r="H160" s="207"/>
      <c r="I160" s="207"/>
      <c r="J160" s="208">
        <v>7.91</v>
      </c>
      <c r="K160" s="209">
        <v>1.25</v>
      </c>
      <c r="L160" s="208">
        <v>0.59</v>
      </c>
      <c r="M160" s="207"/>
      <c r="N160" s="210"/>
      <c r="Z160" s="193"/>
      <c r="AA160" s="200"/>
      <c r="AB160" s="200"/>
      <c r="AE160" s="109" t="s">
        <v>387</v>
      </c>
      <c r="AH160" s="200"/>
    </row>
    <row r="161" spans="1:35" s="108" customFormat="1" ht="12">
      <c r="A161" s="205"/>
      <c r="B161" s="206">
        <v>3</v>
      </c>
      <c r="C161" s="1141" t="s">
        <v>388</v>
      </c>
      <c r="D161" s="1141"/>
      <c r="E161" s="1141"/>
      <c r="F161" s="207"/>
      <c r="G161" s="207"/>
      <c r="H161" s="207"/>
      <c r="I161" s="207"/>
      <c r="J161" s="208">
        <v>1.1200000000000001</v>
      </c>
      <c r="K161" s="209">
        <v>1.25</v>
      </c>
      <c r="L161" s="208">
        <v>0.08</v>
      </c>
      <c r="M161" s="207"/>
      <c r="N161" s="210"/>
      <c r="Z161" s="193"/>
      <c r="AA161" s="200"/>
      <c r="AB161" s="200"/>
      <c r="AE161" s="109" t="s">
        <v>388</v>
      </c>
      <c r="AH161" s="200"/>
    </row>
    <row r="162" spans="1:35" s="108" customFormat="1" ht="12">
      <c r="A162" s="205"/>
      <c r="B162" s="206">
        <v>4</v>
      </c>
      <c r="C162" s="1141" t="s">
        <v>447</v>
      </c>
      <c r="D162" s="1141"/>
      <c r="E162" s="1141"/>
      <c r="F162" s="207"/>
      <c r="G162" s="207"/>
      <c r="H162" s="207"/>
      <c r="I162" s="207"/>
      <c r="J162" s="208">
        <v>5</v>
      </c>
      <c r="K162" s="207"/>
      <c r="L162" s="208">
        <v>0.3</v>
      </c>
      <c r="M162" s="207"/>
      <c r="N162" s="210"/>
      <c r="Z162" s="193"/>
      <c r="AA162" s="200"/>
      <c r="AB162" s="200"/>
      <c r="AE162" s="109" t="s">
        <v>447</v>
      </c>
      <c r="AH162" s="200"/>
    </row>
    <row r="163" spans="1:35" s="108" customFormat="1" ht="12">
      <c r="A163" s="205"/>
      <c r="B163" s="204"/>
      <c r="C163" s="1141" t="s">
        <v>448</v>
      </c>
      <c r="D163" s="1141"/>
      <c r="E163" s="1141"/>
      <c r="F163" s="207" t="s">
        <v>390</v>
      </c>
      <c r="G163" s="209">
        <v>22.74</v>
      </c>
      <c r="H163" s="209">
        <v>1.25</v>
      </c>
      <c r="I163" s="250">
        <v>1.7055</v>
      </c>
      <c r="J163" s="204"/>
      <c r="K163" s="207"/>
      <c r="L163" s="204"/>
      <c r="M163" s="207"/>
      <c r="N163" s="210"/>
      <c r="Z163" s="193"/>
      <c r="AA163" s="200"/>
      <c r="AB163" s="200"/>
      <c r="AF163" s="109" t="s">
        <v>448</v>
      </c>
      <c r="AH163" s="200"/>
    </row>
    <row r="164" spans="1:35" s="108" customFormat="1" ht="12">
      <c r="A164" s="205"/>
      <c r="B164" s="204"/>
      <c r="C164" s="1141" t="s">
        <v>389</v>
      </c>
      <c r="D164" s="1141"/>
      <c r="E164" s="1141"/>
      <c r="F164" s="207" t="s">
        <v>390</v>
      </c>
      <c r="G164" s="209">
        <v>0.09</v>
      </c>
      <c r="H164" s="209">
        <v>1.25</v>
      </c>
      <c r="I164" s="252">
        <v>6.7499999999999999E-3</v>
      </c>
      <c r="J164" s="204"/>
      <c r="K164" s="207"/>
      <c r="L164" s="204"/>
      <c r="M164" s="207"/>
      <c r="N164" s="210"/>
      <c r="Z164" s="193"/>
      <c r="AA164" s="200"/>
      <c r="AB164" s="200"/>
      <c r="AF164" s="109" t="s">
        <v>389</v>
      </c>
      <c r="AH164" s="200"/>
    </row>
    <row r="165" spans="1:35" s="108" customFormat="1" ht="12">
      <c r="A165" s="205"/>
      <c r="B165" s="204"/>
      <c r="C165" s="1150" t="s">
        <v>391</v>
      </c>
      <c r="D165" s="1150"/>
      <c r="E165" s="1150"/>
      <c r="F165" s="212"/>
      <c r="G165" s="212"/>
      <c r="H165" s="212"/>
      <c r="I165" s="212"/>
      <c r="J165" s="213">
        <v>221.66</v>
      </c>
      <c r="K165" s="212"/>
      <c r="L165" s="213">
        <v>16.55</v>
      </c>
      <c r="M165" s="212"/>
      <c r="N165" s="214"/>
      <c r="Z165" s="193"/>
      <c r="AA165" s="200"/>
      <c r="AB165" s="200"/>
      <c r="AG165" s="109" t="s">
        <v>391</v>
      </c>
      <c r="AH165" s="200"/>
    </row>
    <row r="166" spans="1:35" s="108" customFormat="1" ht="12">
      <c r="A166" s="205"/>
      <c r="B166" s="204"/>
      <c r="C166" s="1141" t="s">
        <v>392</v>
      </c>
      <c r="D166" s="1141"/>
      <c r="E166" s="1141"/>
      <c r="F166" s="207"/>
      <c r="G166" s="207"/>
      <c r="H166" s="207"/>
      <c r="I166" s="207"/>
      <c r="J166" s="204"/>
      <c r="K166" s="207"/>
      <c r="L166" s="208">
        <v>15.74</v>
      </c>
      <c r="M166" s="207"/>
      <c r="N166" s="210"/>
      <c r="Z166" s="193"/>
      <c r="AA166" s="200"/>
      <c r="AB166" s="200"/>
      <c r="AF166" s="109" t="s">
        <v>392</v>
      </c>
      <c r="AH166" s="200"/>
    </row>
    <row r="167" spans="1:35" s="108" customFormat="1" ht="22.5">
      <c r="A167" s="205"/>
      <c r="B167" s="204" t="s">
        <v>1768</v>
      </c>
      <c r="C167" s="1141" t="s">
        <v>1769</v>
      </c>
      <c r="D167" s="1141"/>
      <c r="E167" s="1141"/>
      <c r="F167" s="207" t="s">
        <v>395</v>
      </c>
      <c r="G167" s="215">
        <v>117</v>
      </c>
      <c r="H167" s="207"/>
      <c r="I167" s="215">
        <v>117</v>
      </c>
      <c r="J167" s="204"/>
      <c r="K167" s="207"/>
      <c r="L167" s="208">
        <v>18.420000000000002</v>
      </c>
      <c r="M167" s="207"/>
      <c r="N167" s="210"/>
      <c r="Z167" s="193"/>
      <c r="AA167" s="200"/>
      <c r="AB167" s="200"/>
      <c r="AF167" s="109" t="s">
        <v>1769</v>
      </c>
      <c r="AH167" s="200"/>
    </row>
    <row r="168" spans="1:35" s="108" customFormat="1" ht="22.5">
      <c r="A168" s="205"/>
      <c r="B168" s="204" t="s">
        <v>1770</v>
      </c>
      <c r="C168" s="1141" t="s">
        <v>1771</v>
      </c>
      <c r="D168" s="1141"/>
      <c r="E168" s="1141"/>
      <c r="F168" s="207" t="s">
        <v>395</v>
      </c>
      <c r="G168" s="215">
        <v>74</v>
      </c>
      <c r="H168" s="207"/>
      <c r="I168" s="215">
        <v>74</v>
      </c>
      <c r="J168" s="204"/>
      <c r="K168" s="207"/>
      <c r="L168" s="208">
        <v>11.65</v>
      </c>
      <c r="M168" s="207"/>
      <c r="N168" s="210"/>
      <c r="Z168" s="193"/>
      <c r="AA168" s="200"/>
      <c r="AB168" s="200"/>
      <c r="AF168" s="109" t="s">
        <v>1771</v>
      </c>
      <c r="AH168" s="200"/>
    </row>
    <row r="169" spans="1:35" s="108" customFormat="1" ht="12">
      <c r="A169" s="216"/>
      <c r="B169" s="217"/>
      <c r="C169" s="1145" t="s">
        <v>398</v>
      </c>
      <c r="D169" s="1145"/>
      <c r="E169" s="1145"/>
      <c r="F169" s="196"/>
      <c r="G169" s="196"/>
      <c r="H169" s="196"/>
      <c r="I169" s="196"/>
      <c r="J169" s="198"/>
      <c r="K169" s="196"/>
      <c r="L169" s="218">
        <v>46.62</v>
      </c>
      <c r="M169" s="212"/>
      <c r="N169" s="199"/>
      <c r="Z169" s="193"/>
      <c r="AA169" s="200"/>
      <c r="AB169" s="200"/>
      <c r="AH169" s="200" t="s">
        <v>398</v>
      </c>
    </row>
    <row r="170" spans="1:35" s="108" customFormat="1" ht="56.25">
      <c r="A170" s="194" t="s">
        <v>483</v>
      </c>
      <c r="B170" s="195" t="s">
        <v>3577</v>
      </c>
      <c r="C170" s="1145" t="s">
        <v>3581</v>
      </c>
      <c r="D170" s="1145"/>
      <c r="E170" s="1145"/>
      <c r="F170" s="196" t="s">
        <v>891</v>
      </c>
      <c r="G170" s="196"/>
      <c r="H170" s="196"/>
      <c r="I170" s="251">
        <v>6</v>
      </c>
      <c r="J170" s="218">
        <v>154.01</v>
      </c>
      <c r="K170" s="196"/>
      <c r="L170" s="218">
        <v>924.06</v>
      </c>
      <c r="M170" s="196"/>
      <c r="N170" s="199"/>
      <c r="Z170" s="193"/>
      <c r="AA170" s="200"/>
      <c r="AB170" s="200" t="s">
        <v>3581</v>
      </c>
      <c r="AH170" s="200"/>
    </row>
    <row r="171" spans="1:35" s="108" customFormat="1" ht="12">
      <c r="A171" s="216"/>
      <c r="B171" s="217"/>
      <c r="C171" s="1141" t="s">
        <v>409</v>
      </c>
      <c r="D171" s="1141"/>
      <c r="E171" s="1141"/>
      <c r="F171" s="1141"/>
      <c r="G171" s="1141"/>
      <c r="H171" s="1141"/>
      <c r="I171" s="1141"/>
      <c r="J171" s="1141"/>
      <c r="K171" s="1141"/>
      <c r="L171" s="1141"/>
      <c r="M171" s="1141"/>
      <c r="N171" s="1146"/>
      <c r="Z171" s="193"/>
      <c r="AA171" s="200"/>
      <c r="AB171" s="200"/>
      <c r="AH171" s="200"/>
      <c r="AI171" s="109" t="s">
        <v>409</v>
      </c>
    </row>
    <row r="172" spans="1:35" s="108" customFormat="1" ht="12">
      <c r="A172" s="216"/>
      <c r="B172" s="217"/>
      <c r="C172" s="1145" t="s">
        <v>398</v>
      </c>
      <c r="D172" s="1145"/>
      <c r="E172" s="1145"/>
      <c r="F172" s="196"/>
      <c r="G172" s="196"/>
      <c r="H172" s="196"/>
      <c r="I172" s="196"/>
      <c r="J172" s="198"/>
      <c r="K172" s="196"/>
      <c r="L172" s="218">
        <v>924.06</v>
      </c>
      <c r="M172" s="212"/>
      <c r="N172" s="199"/>
      <c r="Z172" s="193"/>
      <c r="AA172" s="200"/>
      <c r="AB172" s="200"/>
      <c r="AH172" s="200" t="s">
        <v>398</v>
      </c>
    </row>
    <row r="173" spans="1:35" s="108" customFormat="1" ht="33.75">
      <c r="A173" s="194" t="s">
        <v>497</v>
      </c>
      <c r="B173" s="195" t="s">
        <v>3582</v>
      </c>
      <c r="C173" s="1145" t="s">
        <v>3583</v>
      </c>
      <c r="D173" s="1145"/>
      <c r="E173" s="1145"/>
      <c r="F173" s="196" t="s">
        <v>711</v>
      </c>
      <c r="G173" s="196"/>
      <c r="H173" s="196"/>
      <c r="I173" s="256">
        <v>3.1</v>
      </c>
      <c r="J173" s="198"/>
      <c r="K173" s="196"/>
      <c r="L173" s="198"/>
      <c r="M173" s="196"/>
      <c r="N173" s="199"/>
      <c r="Z173" s="193"/>
      <c r="AA173" s="200"/>
      <c r="AB173" s="200" t="s">
        <v>3583</v>
      </c>
      <c r="AH173" s="200"/>
    </row>
    <row r="174" spans="1:35" s="108" customFormat="1" ht="12">
      <c r="A174" s="201"/>
      <c r="B174" s="202"/>
      <c r="C174" s="1141" t="s">
        <v>3584</v>
      </c>
      <c r="D174" s="1141"/>
      <c r="E174" s="1141"/>
      <c r="F174" s="1141"/>
      <c r="G174" s="1141"/>
      <c r="H174" s="1141"/>
      <c r="I174" s="1141"/>
      <c r="J174" s="1141"/>
      <c r="K174" s="1141"/>
      <c r="L174" s="1141"/>
      <c r="M174" s="1141"/>
      <c r="N174" s="1146"/>
      <c r="Z174" s="193"/>
      <c r="AA174" s="200"/>
      <c r="AB174" s="200"/>
      <c r="AC174" s="109" t="s">
        <v>3584</v>
      </c>
      <c r="AH174" s="200"/>
    </row>
    <row r="175" spans="1:35" s="108" customFormat="1" ht="33.75">
      <c r="A175" s="203"/>
      <c r="B175" s="204" t="s">
        <v>385</v>
      </c>
      <c r="C175" s="1141" t="s">
        <v>386</v>
      </c>
      <c r="D175" s="1141"/>
      <c r="E175" s="1141"/>
      <c r="F175" s="1141"/>
      <c r="G175" s="1141"/>
      <c r="H175" s="1141"/>
      <c r="I175" s="1141"/>
      <c r="J175" s="1141"/>
      <c r="K175" s="1141"/>
      <c r="L175" s="1141"/>
      <c r="M175" s="1141"/>
      <c r="N175" s="1146"/>
      <c r="Z175" s="193"/>
      <c r="AA175" s="200"/>
      <c r="AB175" s="200"/>
      <c r="AD175" s="109" t="s">
        <v>386</v>
      </c>
      <c r="AH175" s="200"/>
    </row>
    <row r="176" spans="1:35" s="108" customFormat="1" ht="12">
      <c r="A176" s="205"/>
      <c r="B176" s="206">
        <v>1</v>
      </c>
      <c r="C176" s="1141" t="s">
        <v>446</v>
      </c>
      <c r="D176" s="1141"/>
      <c r="E176" s="1141"/>
      <c r="F176" s="207"/>
      <c r="G176" s="207"/>
      <c r="H176" s="207"/>
      <c r="I176" s="207"/>
      <c r="J176" s="208">
        <v>37.549999999999997</v>
      </c>
      <c r="K176" s="209">
        <v>1.25</v>
      </c>
      <c r="L176" s="208">
        <v>145.51</v>
      </c>
      <c r="M176" s="207"/>
      <c r="N176" s="210"/>
      <c r="Z176" s="193"/>
      <c r="AA176" s="200"/>
      <c r="AB176" s="200"/>
      <c r="AE176" s="109" t="s">
        <v>446</v>
      </c>
      <c r="AH176" s="200"/>
    </row>
    <row r="177" spans="1:35" s="108" customFormat="1" ht="12">
      <c r="A177" s="205"/>
      <c r="B177" s="206">
        <v>2</v>
      </c>
      <c r="C177" s="1141" t="s">
        <v>387</v>
      </c>
      <c r="D177" s="1141"/>
      <c r="E177" s="1141"/>
      <c r="F177" s="207"/>
      <c r="G177" s="207"/>
      <c r="H177" s="207"/>
      <c r="I177" s="207"/>
      <c r="J177" s="208">
        <v>226.03</v>
      </c>
      <c r="K177" s="209">
        <v>1.25</v>
      </c>
      <c r="L177" s="208">
        <v>875.87</v>
      </c>
      <c r="M177" s="207"/>
      <c r="N177" s="210"/>
      <c r="Z177" s="193"/>
      <c r="AA177" s="200"/>
      <c r="AB177" s="200"/>
      <c r="AE177" s="109" t="s">
        <v>387</v>
      </c>
      <c r="AH177" s="200"/>
    </row>
    <row r="178" spans="1:35" s="108" customFormat="1" ht="12">
      <c r="A178" s="205"/>
      <c r="B178" s="206">
        <v>3</v>
      </c>
      <c r="C178" s="1141" t="s">
        <v>388</v>
      </c>
      <c r="D178" s="1141"/>
      <c r="E178" s="1141"/>
      <c r="F178" s="207"/>
      <c r="G178" s="207"/>
      <c r="H178" s="207"/>
      <c r="I178" s="207"/>
      <c r="J178" s="208">
        <v>30.5</v>
      </c>
      <c r="K178" s="209">
        <v>1.25</v>
      </c>
      <c r="L178" s="208">
        <v>118.19</v>
      </c>
      <c r="M178" s="207"/>
      <c r="N178" s="210"/>
      <c r="Z178" s="193"/>
      <c r="AA178" s="200"/>
      <c r="AB178" s="200"/>
      <c r="AE178" s="109" t="s">
        <v>388</v>
      </c>
      <c r="AH178" s="200"/>
    </row>
    <row r="179" spans="1:35" s="108" customFormat="1" ht="12">
      <c r="A179" s="205"/>
      <c r="B179" s="204"/>
      <c r="C179" s="1141" t="s">
        <v>448</v>
      </c>
      <c r="D179" s="1141"/>
      <c r="E179" s="1141"/>
      <c r="F179" s="207" t="s">
        <v>390</v>
      </c>
      <c r="G179" s="209">
        <v>4.1399999999999997</v>
      </c>
      <c r="H179" s="209">
        <v>1.25</v>
      </c>
      <c r="I179" s="250">
        <v>16.0425</v>
      </c>
      <c r="J179" s="204"/>
      <c r="K179" s="207"/>
      <c r="L179" s="204"/>
      <c r="M179" s="207"/>
      <c r="N179" s="210"/>
      <c r="Z179" s="193"/>
      <c r="AA179" s="200"/>
      <c r="AB179" s="200"/>
      <c r="AF179" s="109" t="s">
        <v>448</v>
      </c>
      <c r="AH179" s="200"/>
    </row>
    <row r="180" spans="1:35" s="108" customFormat="1" ht="12">
      <c r="A180" s="205"/>
      <c r="B180" s="204"/>
      <c r="C180" s="1141" t="s">
        <v>389</v>
      </c>
      <c r="D180" s="1141"/>
      <c r="E180" s="1141"/>
      <c r="F180" s="207" t="s">
        <v>390</v>
      </c>
      <c r="G180" s="209">
        <v>2.2599999999999998</v>
      </c>
      <c r="H180" s="209">
        <v>1.25</v>
      </c>
      <c r="I180" s="250">
        <v>8.7575000000000003</v>
      </c>
      <c r="J180" s="204"/>
      <c r="K180" s="207"/>
      <c r="L180" s="204"/>
      <c r="M180" s="207"/>
      <c r="N180" s="210"/>
      <c r="Z180" s="193"/>
      <c r="AA180" s="200"/>
      <c r="AB180" s="200"/>
      <c r="AF180" s="109" t="s">
        <v>389</v>
      </c>
      <c r="AH180" s="200"/>
    </row>
    <row r="181" spans="1:35" s="108" customFormat="1" ht="12">
      <c r="A181" s="205"/>
      <c r="B181" s="204"/>
      <c r="C181" s="1150" t="s">
        <v>391</v>
      </c>
      <c r="D181" s="1150"/>
      <c r="E181" s="1150"/>
      <c r="F181" s="212"/>
      <c r="G181" s="212"/>
      <c r="H181" s="212"/>
      <c r="I181" s="212"/>
      <c r="J181" s="213">
        <v>263.58</v>
      </c>
      <c r="K181" s="212"/>
      <c r="L181" s="221">
        <v>1021.38</v>
      </c>
      <c r="M181" s="212"/>
      <c r="N181" s="214"/>
      <c r="Z181" s="193"/>
      <c r="AA181" s="200"/>
      <c r="AB181" s="200"/>
      <c r="AG181" s="109" t="s">
        <v>391</v>
      </c>
      <c r="AH181" s="200"/>
    </row>
    <row r="182" spans="1:35" s="108" customFormat="1" ht="12">
      <c r="A182" s="205"/>
      <c r="B182" s="204"/>
      <c r="C182" s="1141" t="s">
        <v>392</v>
      </c>
      <c r="D182" s="1141"/>
      <c r="E182" s="1141"/>
      <c r="F182" s="207"/>
      <c r="G182" s="207"/>
      <c r="H182" s="207"/>
      <c r="I182" s="207"/>
      <c r="J182" s="204"/>
      <c r="K182" s="207"/>
      <c r="L182" s="208">
        <v>263.7</v>
      </c>
      <c r="M182" s="207"/>
      <c r="N182" s="210"/>
      <c r="Z182" s="193"/>
      <c r="AA182" s="200"/>
      <c r="AB182" s="200"/>
      <c r="AF182" s="109" t="s">
        <v>392</v>
      </c>
      <c r="AH182" s="200"/>
    </row>
    <row r="183" spans="1:35" s="108" customFormat="1" ht="22.5">
      <c r="A183" s="205"/>
      <c r="B183" s="204" t="s">
        <v>1768</v>
      </c>
      <c r="C183" s="1141" t="s">
        <v>1769</v>
      </c>
      <c r="D183" s="1141"/>
      <c r="E183" s="1141"/>
      <c r="F183" s="207" t="s">
        <v>395</v>
      </c>
      <c r="G183" s="215">
        <v>117</v>
      </c>
      <c r="H183" s="207"/>
      <c r="I183" s="215">
        <v>117</v>
      </c>
      <c r="J183" s="204"/>
      <c r="K183" s="207"/>
      <c r="L183" s="208">
        <v>308.52999999999997</v>
      </c>
      <c r="M183" s="207"/>
      <c r="N183" s="210"/>
      <c r="Z183" s="193"/>
      <c r="AA183" s="200"/>
      <c r="AB183" s="200"/>
      <c r="AF183" s="109" t="s">
        <v>1769</v>
      </c>
      <c r="AH183" s="200"/>
    </row>
    <row r="184" spans="1:35" s="108" customFormat="1" ht="22.5">
      <c r="A184" s="205"/>
      <c r="B184" s="204" t="s">
        <v>1770</v>
      </c>
      <c r="C184" s="1141" t="s">
        <v>1771</v>
      </c>
      <c r="D184" s="1141"/>
      <c r="E184" s="1141"/>
      <c r="F184" s="207" t="s">
        <v>395</v>
      </c>
      <c r="G184" s="215">
        <v>74</v>
      </c>
      <c r="H184" s="207"/>
      <c r="I184" s="215">
        <v>74</v>
      </c>
      <c r="J184" s="204"/>
      <c r="K184" s="207"/>
      <c r="L184" s="208">
        <v>195.14</v>
      </c>
      <c r="M184" s="207"/>
      <c r="N184" s="210"/>
      <c r="Z184" s="193"/>
      <c r="AA184" s="200"/>
      <c r="AB184" s="200"/>
      <c r="AF184" s="109" t="s">
        <v>1771</v>
      </c>
      <c r="AH184" s="200"/>
    </row>
    <row r="185" spans="1:35" s="108" customFormat="1" ht="12">
      <c r="A185" s="216"/>
      <c r="B185" s="217"/>
      <c r="C185" s="1145" t="s">
        <v>398</v>
      </c>
      <c r="D185" s="1145"/>
      <c r="E185" s="1145"/>
      <c r="F185" s="196"/>
      <c r="G185" s="196"/>
      <c r="H185" s="196"/>
      <c r="I185" s="196"/>
      <c r="J185" s="198"/>
      <c r="K185" s="196"/>
      <c r="L185" s="222">
        <v>1525.05</v>
      </c>
      <c r="M185" s="212"/>
      <c r="N185" s="199"/>
      <c r="Z185" s="193"/>
      <c r="AA185" s="200"/>
      <c r="AB185" s="200"/>
      <c r="AH185" s="200" t="s">
        <v>398</v>
      </c>
    </row>
    <row r="186" spans="1:35" s="108" customFormat="1" ht="45">
      <c r="A186" s="194" t="s">
        <v>499</v>
      </c>
      <c r="B186" s="195" t="s">
        <v>3585</v>
      </c>
      <c r="C186" s="1145" t="s">
        <v>3586</v>
      </c>
      <c r="D186" s="1145"/>
      <c r="E186" s="1145"/>
      <c r="F186" s="196" t="s">
        <v>486</v>
      </c>
      <c r="G186" s="196"/>
      <c r="H186" s="196"/>
      <c r="I186" s="251">
        <v>25</v>
      </c>
      <c r="J186" s="218">
        <v>251.86</v>
      </c>
      <c r="K186" s="196"/>
      <c r="L186" s="222">
        <v>6296.5</v>
      </c>
      <c r="M186" s="196"/>
      <c r="N186" s="199"/>
      <c r="Z186" s="193"/>
      <c r="AA186" s="200"/>
      <c r="AB186" s="200" t="s">
        <v>3586</v>
      </c>
      <c r="AH186" s="200"/>
    </row>
    <row r="187" spans="1:35" s="108" customFormat="1" ht="12">
      <c r="A187" s="216"/>
      <c r="B187" s="217"/>
      <c r="C187" s="1141" t="s">
        <v>409</v>
      </c>
      <c r="D187" s="1141"/>
      <c r="E187" s="1141"/>
      <c r="F187" s="1141"/>
      <c r="G187" s="1141"/>
      <c r="H187" s="1141"/>
      <c r="I187" s="1141"/>
      <c r="J187" s="1141"/>
      <c r="K187" s="1141"/>
      <c r="L187" s="1141"/>
      <c r="M187" s="1141"/>
      <c r="N187" s="1146"/>
      <c r="Z187" s="193"/>
      <c r="AA187" s="200"/>
      <c r="AB187" s="200"/>
      <c r="AH187" s="200"/>
      <c r="AI187" s="109" t="s">
        <v>409</v>
      </c>
    </row>
    <row r="188" spans="1:35" s="108" customFormat="1" ht="12">
      <c r="A188" s="216"/>
      <c r="B188" s="217"/>
      <c r="C188" s="1145" t="s">
        <v>398</v>
      </c>
      <c r="D188" s="1145"/>
      <c r="E188" s="1145"/>
      <c r="F188" s="196"/>
      <c r="G188" s="196"/>
      <c r="H188" s="196"/>
      <c r="I188" s="196"/>
      <c r="J188" s="198"/>
      <c r="K188" s="196"/>
      <c r="L188" s="222">
        <v>6296.5</v>
      </c>
      <c r="M188" s="212"/>
      <c r="N188" s="199"/>
      <c r="Z188" s="193"/>
      <c r="AA188" s="200"/>
      <c r="AB188" s="200"/>
      <c r="AH188" s="200" t="s">
        <v>398</v>
      </c>
    </row>
    <row r="189" spans="1:35" s="108" customFormat="1" ht="45">
      <c r="A189" s="194" t="s">
        <v>501</v>
      </c>
      <c r="B189" s="195" t="s">
        <v>3587</v>
      </c>
      <c r="C189" s="1145" t="s">
        <v>3588</v>
      </c>
      <c r="D189" s="1145"/>
      <c r="E189" s="1145"/>
      <c r="F189" s="196" t="s">
        <v>486</v>
      </c>
      <c r="G189" s="196"/>
      <c r="H189" s="196"/>
      <c r="I189" s="251">
        <v>6</v>
      </c>
      <c r="J189" s="218">
        <v>121.86</v>
      </c>
      <c r="K189" s="196"/>
      <c r="L189" s="218">
        <v>731.16</v>
      </c>
      <c r="M189" s="196"/>
      <c r="N189" s="199"/>
      <c r="Z189" s="193"/>
      <c r="AA189" s="200"/>
      <c r="AB189" s="200" t="s">
        <v>3588</v>
      </c>
      <c r="AH189" s="200"/>
    </row>
    <row r="190" spans="1:35" s="108" customFormat="1" ht="12">
      <c r="A190" s="216"/>
      <c r="B190" s="217"/>
      <c r="C190" s="1141" t="s">
        <v>409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B190" s="200"/>
      <c r="AH190" s="200"/>
      <c r="AI190" s="109" t="s">
        <v>409</v>
      </c>
    </row>
    <row r="191" spans="1:35" s="108" customFormat="1" ht="12">
      <c r="A191" s="216"/>
      <c r="B191" s="217"/>
      <c r="C191" s="1145" t="s">
        <v>398</v>
      </c>
      <c r="D191" s="1145"/>
      <c r="E191" s="1145"/>
      <c r="F191" s="196"/>
      <c r="G191" s="196"/>
      <c r="H191" s="196"/>
      <c r="I191" s="196"/>
      <c r="J191" s="198"/>
      <c r="K191" s="196"/>
      <c r="L191" s="218">
        <v>731.16</v>
      </c>
      <c r="M191" s="212"/>
      <c r="N191" s="199"/>
      <c r="Z191" s="193"/>
      <c r="AA191" s="200"/>
      <c r="AB191" s="200"/>
      <c r="AH191" s="200" t="s">
        <v>398</v>
      </c>
    </row>
    <row r="192" spans="1:35" s="108" customFormat="1" ht="12">
      <c r="A192" s="1147" t="s">
        <v>3589</v>
      </c>
      <c r="B192" s="1148"/>
      <c r="C192" s="1148"/>
      <c r="D192" s="1148"/>
      <c r="E192" s="1148"/>
      <c r="F192" s="1148"/>
      <c r="G192" s="1148"/>
      <c r="H192" s="1148"/>
      <c r="I192" s="1148"/>
      <c r="J192" s="1148"/>
      <c r="K192" s="1148"/>
      <c r="L192" s="1148"/>
      <c r="M192" s="1148"/>
      <c r="N192" s="1149"/>
      <c r="Z192" s="193"/>
      <c r="AA192" s="200" t="s">
        <v>3589</v>
      </c>
      <c r="AB192" s="200"/>
      <c r="AH192" s="200"/>
    </row>
    <row r="193" spans="1:35" s="108" customFormat="1" ht="33.75">
      <c r="A193" s="194" t="s">
        <v>503</v>
      </c>
      <c r="B193" s="195" t="s">
        <v>3574</v>
      </c>
      <c r="C193" s="1145" t="s">
        <v>3575</v>
      </c>
      <c r="D193" s="1145"/>
      <c r="E193" s="1145"/>
      <c r="F193" s="196" t="s">
        <v>481</v>
      </c>
      <c r="G193" s="196"/>
      <c r="H193" s="196"/>
      <c r="I193" s="247">
        <v>0.12</v>
      </c>
      <c r="J193" s="198"/>
      <c r="K193" s="196"/>
      <c r="L193" s="198"/>
      <c r="M193" s="196"/>
      <c r="N193" s="199"/>
      <c r="Z193" s="193"/>
      <c r="AA193" s="200"/>
      <c r="AB193" s="200" t="s">
        <v>3575</v>
      </c>
      <c r="AH193" s="200"/>
    </row>
    <row r="194" spans="1:35" s="108" customFormat="1" ht="12">
      <c r="A194" s="201"/>
      <c r="B194" s="202"/>
      <c r="C194" s="1141" t="s">
        <v>2983</v>
      </c>
      <c r="D194" s="1141"/>
      <c r="E194" s="1141"/>
      <c r="F194" s="1141"/>
      <c r="G194" s="1141"/>
      <c r="H194" s="1141"/>
      <c r="I194" s="1141"/>
      <c r="J194" s="1141"/>
      <c r="K194" s="1141"/>
      <c r="L194" s="1141"/>
      <c r="M194" s="1141"/>
      <c r="N194" s="1146"/>
      <c r="Z194" s="193"/>
      <c r="AA194" s="200"/>
      <c r="AB194" s="200"/>
      <c r="AC194" s="109" t="s">
        <v>2983</v>
      </c>
      <c r="AH194" s="200"/>
    </row>
    <row r="195" spans="1:35" s="108" customFormat="1" ht="33.75">
      <c r="A195" s="203"/>
      <c r="B195" s="204" t="s">
        <v>385</v>
      </c>
      <c r="C195" s="1141" t="s">
        <v>386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B195" s="200"/>
      <c r="AD195" s="109" t="s">
        <v>386</v>
      </c>
      <c r="AH195" s="200"/>
    </row>
    <row r="196" spans="1:35" s="108" customFormat="1" ht="12">
      <c r="A196" s="205"/>
      <c r="B196" s="206">
        <v>1</v>
      </c>
      <c r="C196" s="1141" t="s">
        <v>446</v>
      </c>
      <c r="D196" s="1141"/>
      <c r="E196" s="1141"/>
      <c r="F196" s="207"/>
      <c r="G196" s="207"/>
      <c r="H196" s="207"/>
      <c r="I196" s="207"/>
      <c r="J196" s="208">
        <v>228.03</v>
      </c>
      <c r="K196" s="209">
        <v>1.25</v>
      </c>
      <c r="L196" s="208">
        <v>34.200000000000003</v>
      </c>
      <c r="M196" s="207"/>
      <c r="N196" s="210"/>
      <c r="Z196" s="193"/>
      <c r="AA196" s="200"/>
      <c r="AB196" s="200"/>
      <c r="AE196" s="109" t="s">
        <v>446</v>
      </c>
      <c r="AH196" s="200"/>
    </row>
    <row r="197" spans="1:35" s="108" customFormat="1" ht="12">
      <c r="A197" s="205"/>
      <c r="B197" s="206">
        <v>2</v>
      </c>
      <c r="C197" s="1141" t="s">
        <v>387</v>
      </c>
      <c r="D197" s="1141"/>
      <c r="E197" s="1141"/>
      <c r="F197" s="207"/>
      <c r="G197" s="207"/>
      <c r="H197" s="207"/>
      <c r="I197" s="207"/>
      <c r="J197" s="208">
        <v>11.52</v>
      </c>
      <c r="K197" s="209">
        <v>1.25</v>
      </c>
      <c r="L197" s="208">
        <v>1.73</v>
      </c>
      <c r="M197" s="207"/>
      <c r="N197" s="210"/>
      <c r="Z197" s="193"/>
      <c r="AA197" s="200"/>
      <c r="AB197" s="200"/>
      <c r="AE197" s="109" t="s">
        <v>387</v>
      </c>
      <c r="AH197" s="200"/>
    </row>
    <row r="198" spans="1:35" s="108" customFormat="1" ht="12">
      <c r="A198" s="205"/>
      <c r="B198" s="206">
        <v>3</v>
      </c>
      <c r="C198" s="1141" t="s">
        <v>388</v>
      </c>
      <c r="D198" s="1141"/>
      <c r="E198" s="1141"/>
      <c r="F198" s="207"/>
      <c r="G198" s="207"/>
      <c r="H198" s="207"/>
      <c r="I198" s="207"/>
      <c r="J198" s="208">
        <v>1.62</v>
      </c>
      <c r="K198" s="209">
        <v>1.25</v>
      </c>
      <c r="L198" s="208">
        <v>0.24</v>
      </c>
      <c r="M198" s="207"/>
      <c r="N198" s="210"/>
      <c r="Z198" s="193"/>
      <c r="AA198" s="200"/>
      <c r="AB198" s="200"/>
      <c r="AE198" s="109" t="s">
        <v>388</v>
      </c>
      <c r="AH198" s="200"/>
    </row>
    <row r="199" spans="1:35" s="108" customFormat="1" ht="12">
      <c r="A199" s="205"/>
      <c r="B199" s="206">
        <v>4</v>
      </c>
      <c r="C199" s="1141" t="s">
        <v>447</v>
      </c>
      <c r="D199" s="1141"/>
      <c r="E199" s="1141"/>
      <c r="F199" s="207"/>
      <c r="G199" s="207"/>
      <c r="H199" s="207"/>
      <c r="I199" s="207"/>
      <c r="J199" s="208">
        <v>7.66</v>
      </c>
      <c r="K199" s="207"/>
      <c r="L199" s="208">
        <v>0.92</v>
      </c>
      <c r="M199" s="207"/>
      <c r="N199" s="210"/>
      <c r="Z199" s="193"/>
      <c r="AA199" s="200"/>
      <c r="AB199" s="200"/>
      <c r="AE199" s="109" t="s">
        <v>447</v>
      </c>
      <c r="AH199" s="200"/>
    </row>
    <row r="200" spans="1:35" s="108" customFormat="1" ht="12">
      <c r="A200" s="205"/>
      <c r="B200" s="204"/>
      <c r="C200" s="1141" t="s">
        <v>448</v>
      </c>
      <c r="D200" s="1141"/>
      <c r="E200" s="1141"/>
      <c r="F200" s="207" t="s">
        <v>390</v>
      </c>
      <c r="G200" s="209">
        <v>24.84</v>
      </c>
      <c r="H200" s="209">
        <v>1.25</v>
      </c>
      <c r="I200" s="254">
        <v>3.726</v>
      </c>
      <c r="J200" s="204"/>
      <c r="K200" s="207"/>
      <c r="L200" s="204"/>
      <c r="M200" s="207"/>
      <c r="N200" s="210"/>
      <c r="Z200" s="193"/>
      <c r="AA200" s="200"/>
      <c r="AB200" s="200"/>
      <c r="AF200" s="109" t="s">
        <v>448</v>
      </c>
      <c r="AH200" s="200"/>
    </row>
    <row r="201" spans="1:35" s="108" customFormat="1" ht="12">
      <c r="A201" s="205"/>
      <c r="B201" s="204"/>
      <c r="C201" s="1141" t="s">
        <v>389</v>
      </c>
      <c r="D201" s="1141"/>
      <c r="E201" s="1141"/>
      <c r="F201" s="207" t="s">
        <v>390</v>
      </c>
      <c r="G201" s="209">
        <v>0.13</v>
      </c>
      <c r="H201" s="209">
        <v>1.25</v>
      </c>
      <c r="I201" s="250">
        <v>1.95E-2</v>
      </c>
      <c r="J201" s="204"/>
      <c r="K201" s="207"/>
      <c r="L201" s="204"/>
      <c r="M201" s="207"/>
      <c r="N201" s="210"/>
      <c r="Z201" s="193"/>
      <c r="AA201" s="200"/>
      <c r="AB201" s="200"/>
      <c r="AF201" s="109" t="s">
        <v>389</v>
      </c>
      <c r="AH201" s="200"/>
    </row>
    <row r="202" spans="1:35" s="108" customFormat="1" ht="12">
      <c r="A202" s="205"/>
      <c r="B202" s="204"/>
      <c r="C202" s="1150" t="s">
        <v>391</v>
      </c>
      <c r="D202" s="1150"/>
      <c r="E202" s="1150"/>
      <c r="F202" s="212"/>
      <c r="G202" s="212"/>
      <c r="H202" s="212"/>
      <c r="I202" s="212"/>
      <c r="J202" s="213">
        <v>247.21</v>
      </c>
      <c r="K202" s="212"/>
      <c r="L202" s="213">
        <v>36.85</v>
      </c>
      <c r="M202" s="212"/>
      <c r="N202" s="214"/>
      <c r="Z202" s="193"/>
      <c r="AA202" s="200"/>
      <c r="AB202" s="200"/>
      <c r="AG202" s="109" t="s">
        <v>391</v>
      </c>
      <c r="AH202" s="200"/>
    </row>
    <row r="203" spans="1:35" s="108" customFormat="1" ht="12">
      <c r="A203" s="205"/>
      <c r="B203" s="204"/>
      <c r="C203" s="1141" t="s">
        <v>392</v>
      </c>
      <c r="D203" s="1141"/>
      <c r="E203" s="1141"/>
      <c r="F203" s="207"/>
      <c r="G203" s="207"/>
      <c r="H203" s="207"/>
      <c r="I203" s="207"/>
      <c r="J203" s="204"/>
      <c r="K203" s="207"/>
      <c r="L203" s="208">
        <v>34.44</v>
      </c>
      <c r="M203" s="207"/>
      <c r="N203" s="210"/>
      <c r="Z203" s="193"/>
      <c r="AA203" s="200"/>
      <c r="AB203" s="200"/>
      <c r="AF203" s="109" t="s">
        <v>392</v>
      </c>
      <c r="AH203" s="200"/>
    </row>
    <row r="204" spans="1:35" s="108" customFormat="1" ht="22.5">
      <c r="A204" s="205"/>
      <c r="B204" s="204" t="s">
        <v>1768</v>
      </c>
      <c r="C204" s="1141" t="s">
        <v>1769</v>
      </c>
      <c r="D204" s="1141"/>
      <c r="E204" s="1141"/>
      <c r="F204" s="207" t="s">
        <v>395</v>
      </c>
      <c r="G204" s="215">
        <v>117</v>
      </c>
      <c r="H204" s="207"/>
      <c r="I204" s="215">
        <v>117</v>
      </c>
      <c r="J204" s="204"/>
      <c r="K204" s="207"/>
      <c r="L204" s="208">
        <v>40.29</v>
      </c>
      <c r="M204" s="207"/>
      <c r="N204" s="210"/>
      <c r="Z204" s="193"/>
      <c r="AA204" s="200"/>
      <c r="AB204" s="200"/>
      <c r="AF204" s="109" t="s">
        <v>1769</v>
      </c>
      <c r="AH204" s="200"/>
    </row>
    <row r="205" spans="1:35" s="108" customFormat="1" ht="22.5">
      <c r="A205" s="205"/>
      <c r="B205" s="204" t="s">
        <v>1770</v>
      </c>
      <c r="C205" s="1141" t="s">
        <v>1771</v>
      </c>
      <c r="D205" s="1141"/>
      <c r="E205" s="1141"/>
      <c r="F205" s="207" t="s">
        <v>395</v>
      </c>
      <c r="G205" s="215">
        <v>74</v>
      </c>
      <c r="H205" s="207"/>
      <c r="I205" s="215">
        <v>74</v>
      </c>
      <c r="J205" s="204"/>
      <c r="K205" s="207"/>
      <c r="L205" s="208">
        <v>25.49</v>
      </c>
      <c r="M205" s="207"/>
      <c r="N205" s="210"/>
      <c r="Z205" s="193"/>
      <c r="AA205" s="200"/>
      <c r="AB205" s="200"/>
      <c r="AF205" s="109" t="s">
        <v>1771</v>
      </c>
      <c r="AH205" s="200"/>
    </row>
    <row r="206" spans="1:35" s="108" customFormat="1" ht="12">
      <c r="A206" s="216"/>
      <c r="B206" s="217"/>
      <c r="C206" s="1145" t="s">
        <v>398</v>
      </c>
      <c r="D206" s="1145"/>
      <c r="E206" s="1145"/>
      <c r="F206" s="196"/>
      <c r="G206" s="196"/>
      <c r="H206" s="196"/>
      <c r="I206" s="196"/>
      <c r="J206" s="198"/>
      <c r="K206" s="196"/>
      <c r="L206" s="218">
        <v>102.63</v>
      </c>
      <c r="M206" s="212"/>
      <c r="N206" s="199"/>
      <c r="Z206" s="193"/>
      <c r="AA206" s="200"/>
      <c r="AB206" s="200"/>
      <c r="AH206" s="200" t="s">
        <v>398</v>
      </c>
    </row>
    <row r="207" spans="1:35" s="108" customFormat="1" ht="56.25">
      <c r="A207" s="194" t="s">
        <v>505</v>
      </c>
      <c r="B207" s="195" t="s">
        <v>3590</v>
      </c>
      <c r="C207" s="1145" t="s">
        <v>3591</v>
      </c>
      <c r="D207" s="1145"/>
      <c r="E207" s="1145"/>
      <c r="F207" s="196" t="s">
        <v>891</v>
      </c>
      <c r="G207" s="196"/>
      <c r="H207" s="196"/>
      <c r="I207" s="251">
        <v>12</v>
      </c>
      <c r="J207" s="218">
        <v>225.76</v>
      </c>
      <c r="K207" s="196"/>
      <c r="L207" s="222">
        <v>2709.12</v>
      </c>
      <c r="M207" s="196"/>
      <c r="N207" s="199"/>
      <c r="Z207" s="193"/>
      <c r="AA207" s="200"/>
      <c r="AB207" s="200" t="s">
        <v>3591</v>
      </c>
      <c r="AH207" s="200"/>
    </row>
    <row r="208" spans="1:35" s="108" customFormat="1" ht="12">
      <c r="A208" s="216"/>
      <c r="B208" s="217"/>
      <c r="C208" s="1141" t="s">
        <v>409</v>
      </c>
      <c r="D208" s="1141"/>
      <c r="E208" s="1141"/>
      <c r="F208" s="1141"/>
      <c r="G208" s="1141"/>
      <c r="H208" s="1141"/>
      <c r="I208" s="1141"/>
      <c r="J208" s="1141"/>
      <c r="K208" s="1141"/>
      <c r="L208" s="1141"/>
      <c r="M208" s="1141"/>
      <c r="N208" s="1146"/>
      <c r="Z208" s="193"/>
      <c r="AA208" s="200"/>
      <c r="AB208" s="200"/>
      <c r="AH208" s="200"/>
      <c r="AI208" s="109" t="s">
        <v>409</v>
      </c>
    </row>
    <row r="209" spans="1:35" s="108" customFormat="1" ht="12">
      <c r="A209" s="216"/>
      <c r="B209" s="217"/>
      <c r="C209" s="1145" t="s">
        <v>398</v>
      </c>
      <c r="D209" s="1145"/>
      <c r="E209" s="1145"/>
      <c r="F209" s="196"/>
      <c r="G209" s="196"/>
      <c r="H209" s="196"/>
      <c r="I209" s="196"/>
      <c r="J209" s="198"/>
      <c r="K209" s="196"/>
      <c r="L209" s="222">
        <v>2709.12</v>
      </c>
      <c r="M209" s="212"/>
      <c r="N209" s="199"/>
      <c r="Z209" s="193"/>
      <c r="AA209" s="200"/>
      <c r="AB209" s="200"/>
      <c r="AH209" s="200" t="s">
        <v>398</v>
      </c>
    </row>
    <row r="210" spans="1:35" s="108" customFormat="1" ht="33.75">
      <c r="A210" s="194" t="s">
        <v>514</v>
      </c>
      <c r="B210" s="195" t="s">
        <v>3582</v>
      </c>
      <c r="C210" s="1145" t="s">
        <v>3583</v>
      </c>
      <c r="D210" s="1145"/>
      <c r="E210" s="1145"/>
      <c r="F210" s="196" t="s">
        <v>711</v>
      </c>
      <c r="G210" s="196"/>
      <c r="H210" s="196"/>
      <c r="I210" s="256">
        <v>0.3</v>
      </c>
      <c r="J210" s="198"/>
      <c r="K210" s="196"/>
      <c r="L210" s="198"/>
      <c r="M210" s="196"/>
      <c r="N210" s="199"/>
      <c r="Z210" s="193"/>
      <c r="AA210" s="200"/>
      <c r="AB210" s="200" t="s">
        <v>3583</v>
      </c>
      <c r="AH210" s="200"/>
    </row>
    <row r="211" spans="1:35" s="108" customFormat="1" ht="12">
      <c r="A211" s="201"/>
      <c r="B211" s="202"/>
      <c r="C211" s="1141" t="s">
        <v>1738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B211" s="200"/>
      <c r="AC211" s="109" t="s">
        <v>1738</v>
      </c>
      <c r="AH211" s="200"/>
    </row>
    <row r="212" spans="1:35" s="108" customFormat="1" ht="33.75">
      <c r="A212" s="203"/>
      <c r="B212" s="204" t="s">
        <v>385</v>
      </c>
      <c r="C212" s="1141" t="s">
        <v>386</v>
      </c>
      <c r="D212" s="1141"/>
      <c r="E212" s="1141"/>
      <c r="F212" s="1141"/>
      <c r="G212" s="1141"/>
      <c r="H212" s="1141"/>
      <c r="I212" s="1141"/>
      <c r="J212" s="1141"/>
      <c r="K212" s="1141"/>
      <c r="L212" s="1141"/>
      <c r="M212" s="1141"/>
      <c r="N212" s="1146"/>
      <c r="Z212" s="193"/>
      <c r="AA212" s="200"/>
      <c r="AB212" s="200"/>
      <c r="AD212" s="109" t="s">
        <v>386</v>
      </c>
      <c r="AH212" s="200"/>
    </row>
    <row r="213" spans="1:35" s="108" customFormat="1" ht="12">
      <c r="A213" s="205"/>
      <c r="B213" s="206">
        <v>1</v>
      </c>
      <c r="C213" s="1141" t="s">
        <v>446</v>
      </c>
      <c r="D213" s="1141"/>
      <c r="E213" s="1141"/>
      <c r="F213" s="207"/>
      <c r="G213" s="207"/>
      <c r="H213" s="207"/>
      <c r="I213" s="207"/>
      <c r="J213" s="208">
        <v>37.549999999999997</v>
      </c>
      <c r="K213" s="209">
        <v>1.25</v>
      </c>
      <c r="L213" s="208">
        <v>14.08</v>
      </c>
      <c r="M213" s="207"/>
      <c r="N213" s="210"/>
      <c r="Z213" s="193"/>
      <c r="AA213" s="200"/>
      <c r="AB213" s="200"/>
      <c r="AE213" s="109" t="s">
        <v>446</v>
      </c>
      <c r="AH213" s="200"/>
    </row>
    <row r="214" spans="1:35" s="108" customFormat="1" ht="12">
      <c r="A214" s="205"/>
      <c r="B214" s="206">
        <v>2</v>
      </c>
      <c r="C214" s="1141" t="s">
        <v>387</v>
      </c>
      <c r="D214" s="1141"/>
      <c r="E214" s="1141"/>
      <c r="F214" s="207"/>
      <c r="G214" s="207"/>
      <c r="H214" s="207"/>
      <c r="I214" s="207"/>
      <c r="J214" s="208">
        <v>226.03</v>
      </c>
      <c r="K214" s="209">
        <v>1.25</v>
      </c>
      <c r="L214" s="208">
        <v>84.76</v>
      </c>
      <c r="M214" s="207"/>
      <c r="N214" s="210"/>
      <c r="Z214" s="193"/>
      <c r="AA214" s="200"/>
      <c r="AB214" s="200"/>
      <c r="AE214" s="109" t="s">
        <v>387</v>
      </c>
      <c r="AH214" s="200"/>
    </row>
    <row r="215" spans="1:35" s="108" customFormat="1" ht="12">
      <c r="A215" s="205"/>
      <c r="B215" s="206">
        <v>3</v>
      </c>
      <c r="C215" s="1141" t="s">
        <v>388</v>
      </c>
      <c r="D215" s="1141"/>
      <c r="E215" s="1141"/>
      <c r="F215" s="207"/>
      <c r="G215" s="207"/>
      <c r="H215" s="207"/>
      <c r="I215" s="207"/>
      <c r="J215" s="208">
        <v>30.5</v>
      </c>
      <c r="K215" s="209">
        <v>1.25</v>
      </c>
      <c r="L215" s="208">
        <v>11.44</v>
      </c>
      <c r="M215" s="207"/>
      <c r="N215" s="210"/>
      <c r="Z215" s="193"/>
      <c r="AA215" s="200"/>
      <c r="AB215" s="200"/>
      <c r="AE215" s="109" t="s">
        <v>388</v>
      </c>
      <c r="AH215" s="200"/>
    </row>
    <row r="216" spans="1:35" s="108" customFormat="1" ht="12">
      <c r="A216" s="205"/>
      <c r="B216" s="204"/>
      <c r="C216" s="1141" t="s">
        <v>448</v>
      </c>
      <c r="D216" s="1141"/>
      <c r="E216" s="1141"/>
      <c r="F216" s="207" t="s">
        <v>390</v>
      </c>
      <c r="G216" s="209">
        <v>4.1399999999999997</v>
      </c>
      <c r="H216" s="209">
        <v>1.25</v>
      </c>
      <c r="I216" s="250">
        <v>1.5525</v>
      </c>
      <c r="J216" s="204"/>
      <c r="K216" s="207"/>
      <c r="L216" s="204"/>
      <c r="M216" s="207"/>
      <c r="N216" s="210"/>
      <c r="Z216" s="193"/>
      <c r="AA216" s="200"/>
      <c r="AB216" s="200"/>
      <c r="AF216" s="109" t="s">
        <v>448</v>
      </c>
      <c r="AH216" s="200"/>
    </row>
    <row r="217" spans="1:35" s="108" customFormat="1" ht="12">
      <c r="A217" s="205"/>
      <c r="B217" s="204"/>
      <c r="C217" s="1141" t="s">
        <v>389</v>
      </c>
      <c r="D217" s="1141"/>
      <c r="E217" s="1141"/>
      <c r="F217" s="207" t="s">
        <v>390</v>
      </c>
      <c r="G217" s="209">
        <v>2.2599999999999998</v>
      </c>
      <c r="H217" s="209">
        <v>1.25</v>
      </c>
      <c r="I217" s="250">
        <v>0.84750000000000003</v>
      </c>
      <c r="J217" s="204"/>
      <c r="K217" s="207"/>
      <c r="L217" s="204"/>
      <c r="M217" s="207"/>
      <c r="N217" s="210"/>
      <c r="Z217" s="193"/>
      <c r="AA217" s="200"/>
      <c r="AB217" s="200"/>
      <c r="AF217" s="109" t="s">
        <v>389</v>
      </c>
      <c r="AH217" s="200"/>
    </row>
    <row r="218" spans="1:35" s="108" customFormat="1" ht="12">
      <c r="A218" s="205"/>
      <c r="B218" s="204"/>
      <c r="C218" s="1150" t="s">
        <v>391</v>
      </c>
      <c r="D218" s="1150"/>
      <c r="E218" s="1150"/>
      <c r="F218" s="212"/>
      <c r="G218" s="212"/>
      <c r="H218" s="212"/>
      <c r="I218" s="212"/>
      <c r="J218" s="213">
        <v>263.58</v>
      </c>
      <c r="K218" s="212"/>
      <c r="L218" s="213">
        <v>98.84</v>
      </c>
      <c r="M218" s="212"/>
      <c r="N218" s="214"/>
      <c r="Z218" s="193"/>
      <c r="AA218" s="200"/>
      <c r="AB218" s="200"/>
      <c r="AG218" s="109" t="s">
        <v>391</v>
      </c>
      <c r="AH218" s="200"/>
    </row>
    <row r="219" spans="1:35" s="108" customFormat="1" ht="12">
      <c r="A219" s="205"/>
      <c r="B219" s="204"/>
      <c r="C219" s="1141" t="s">
        <v>392</v>
      </c>
      <c r="D219" s="1141"/>
      <c r="E219" s="1141"/>
      <c r="F219" s="207"/>
      <c r="G219" s="207"/>
      <c r="H219" s="207"/>
      <c r="I219" s="207"/>
      <c r="J219" s="204"/>
      <c r="K219" s="207"/>
      <c r="L219" s="208">
        <v>25.52</v>
      </c>
      <c r="M219" s="207"/>
      <c r="N219" s="210"/>
      <c r="Z219" s="193"/>
      <c r="AA219" s="200"/>
      <c r="AB219" s="200"/>
      <c r="AF219" s="109" t="s">
        <v>392</v>
      </c>
      <c r="AH219" s="200"/>
    </row>
    <row r="220" spans="1:35" s="108" customFormat="1" ht="22.5">
      <c r="A220" s="205"/>
      <c r="B220" s="204" t="s">
        <v>1768</v>
      </c>
      <c r="C220" s="1141" t="s">
        <v>1769</v>
      </c>
      <c r="D220" s="1141"/>
      <c r="E220" s="1141"/>
      <c r="F220" s="207" t="s">
        <v>395</v>
      </c>
      <c r="G220" s="215">
        <v>117</v>
      </c>
      <c r="H220" s="207"/>
      <c r="I220" s="215">
        <v>117</v>
      </c>
      <c r="J220" s="204"/>
      <c r="K220" s="207"/>
      <c r="L220" s="208">
        <v>29.86</v>
      </c>
      <c r="M220" s="207"/>
      <c r="N220" s="210"/>
      <c r="Z220" s="193"/>
      <c r="AA220" s="200"/>
      <c r="AB220" s="200"/>
      <c r="AF220" s="109" t="s">
        <v>1769</v>
      </c>
      <c r="AH220" s="200"/>
    </row>
    <row r="221" spans="1:35" s="108" customFormat="1" ht="22.5">
      <c r="A221" s="205"/>
      <c r="B221" s="204" t="s">
        <v>1770</v>
      </c>
      <c r="C221" s="1141" t="s">
        <v>1771</v>
      </c>
      <c r="D221" s="1141"/>
      <c r="E221" s="1141"/>
      <c r="F221" s="207" t="s">
        <v>395</v>
      </c>
      <c r="G221" s="215">
        <v>74</v>
      </c>
      <c r="H221" s="207"/>
      <c r="I221" s="215">
        <v>74</v>
      </c>
      <c r="J221" s="204"/>
      <c r="K221" s="207"/>
      <c r="L221" s="208">
        <v>18.88</v>
      </c>
      <c r="M221" s="207"/>
      <c r="N221" s="210"/>
      <c r="Z221" s="193"/>
      <c r="AA221" s="200"/>
      <c r="AB221" s="200"/>
      <c r="AF221" s="109" t="s">
        <v>1771</v>
      </c>
      <c r="AH221" s="200"/>
    </row>
    <row r="222" spans="1:35" s="108" customFormat="1" ht="12">
      <c r="A222" s="216"/>
      <c r="B222" s="217"/>
      <c r="C222" s="1145" t="s">
        <v>398</v>
      </c>
      <c r="D222" s="1145"/>
      <c r="E222" s="1145"/>
      <c r="F222" s="196"/>
      <c r="G222" s="196"/>
      <c r="H222" s="196"/>
      <c r="I222" s="196"/>
      <c r="J222" s="198"/>
      <c r="K222" s="196"/>
      <c r="L222" s="218">
        <v>147.58000000000001</v>
      </c>
      <c r="M222" s="212"/>
      <c r="N222" s="199"/>
      <c r="Z222" s="193"/>
      <c r="AA222" s="200"/>
      <c r="AB222" s="200"/>
      <c r="AH222" s="200" t="s">
        <v>398</v>
      </c>
    </row>
    <row r="223" spans="1:35" s="108" customFormat="1" ht="33.75">
      <c r="A223" s="194" t="s">
        <v>517</v>
      </c>
      <c r="B223" s="195" t="s">
        <v>3592</v>
      </c>
      <c r="C223" s="1145" t="s">
        <v>3593</v>
      </c>
      <c r="D223" s="1145"/>
      <c r="E223" s="1145"/>
      <c r="F223" s="196" t="s">
        <v>486</v>
      </c>
      <c r="G223" s="196"/>
      <c r="H223" s="196"/>
      <c r="I223" s="251">
        <v>3</v>
      </c>
      <c r="J223" s="218">
        <v>150.53</v>
      </c>
      <c r="K223" s="196"/>
      <c r="L223" s="218">
        <v>451.59</v>
      </c>
      <c r="M223" s="196"/>
      <c r="N223" s="199"/>
      <c r="Z223" s="193"/>
      <c r="AA223" s="200"/>
      <c r="AB223" s="200" t="s">
        <v>3593</v>
      </c>
      <c r="AH223" s="200"/>
    </row>
    <row r="224" spans="1:35" s="108" customFormat="1" ht="12">
      <c r="A224" s="216"/>
      <c r="B224" s="217"/>
      <c r="C224" s="1141" t="s">
        <v>409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B224" s="200"/>
      <c r="AH224" s="200"/>
      <c r="AI224" s="109" t="s">
        <v>409</v>
      </c>
    </row>
    <row r="225" spans="1:35" s="108" customFormat="1" ht="12">
      <c r="A225" s="216"/>
      <c r="B225" s="217"/>
      <c r="C225" s="1145" t="s">
        <v>398</v>
      </c>
      <c r="D225" s="1145"/>
      <c r="E225" s="1145"/>
      <c r="F225" s="196"/>
      <c r="G225" s="196"/>
      <c r="H225" s="196"/>
      <c r="I225" s="196"/>
      <c r="J225" s="198"/>
      <c r="K225" s="196"/>
      <c r="L225" s="218">
        <v>451.59</v>
      </c>
      <c r="M225" s="212"/>
      <c r="N225" s="199"/>
      <c r="Z225" s="193"/>
      <c r="AA225" s="200"/>
      <c r="AB225" s="200"/>
      <c r="AH225" s="200" t="s">
        <v>398</v>
      </c>
    </row>
    <row r="226" spans="1:35" s="108" customFormat="1" ht="22.5">
      <c r="A226" s="194" t="s">
        <v>519</v>
      </c>
      <c r="B226" s="195" t="s">
        <v>3594</v>
      </c>
      <c r="C226" s="1145" t="s">
        <v>3595</v>
      </c>
      <c r="D226" s="1145"/>
      <c r="E226" s="1145"/>
      <c r="F226" s="196" t="s">
        <v>711</v>
      </c>
      <c r="G226" s="196"/>
      <c r="H226" s="196"/>
      <c r="I226" s="256">
        <v>0.3</v>
      </c>
      <c r="J226" s="198"/>
      <c r="K226" s="196"/>
      <c r="L226" s="198"/>
      <c r="M226" s="196"/>
      <c r="N226" s="199"/>
      <c r="Z226" s="193"/>
      <c r="AA226" s="200"/>
      <c r="AB226" s="200" t="s">
        <v>3595</v>
      </c>
      <c r="AH226" s="200"/>
    </row>
    <row r="227" spans="1:35" s="108" customFormat="1" ht="12">
      <c r="A227" s="201"/>
      <c r="B227" s="202"/>
      <c r="C227" s="1141" t="s">
        <v>1738</v>
      </c>
      <c r="D227" s="1141"/>
      <c r="E227" s="1141"/>
      <c r="F227" s="1141"/>
      <c r="G227" s="1141"/>
      <c r="H227" s="1141"/>
      <c r="I227" s="1141"/>
      <c r="J227" s="1141"/>
      <c r="K227" s="1141"/>
      <c r="L227" s="1141"/>
      <c r="M227" s="1141"/>
      <c r="N227" s="1146"/>
      <c r="Z227" s="193"/>
      <c r="AA227" s="200"/>
      <c r="AB227" s="200"/>
      <c r="AC227" s="109" t="s">
        <v>1738</v>
      </c>
      <c r="AH227" s="200"/>
    </row>
    <row r="228" spans="1:35" s="108" customFormat="1" ht="33.75">
      <c r="A228" s="203"/>
      <c r="B228" s="204" t="s">
        <v>385</v>
      </c>
      <c r="C228" s="1141" t="s">
        <v>386</v>
      </c>
      <c r="D228" s="1141"/>
      <c r="E228" s="1141"/>
      <c r="F228" s="1141"/>
      <c r="G228" s="1141"/>
      <c r="H228" s="1141"/>
      <c r="I228" s="1141"/>
      <c r="J228" s="1141"/>
      <c r="K228" s="1141"/>
      <c r="L228" s="1141"/>
      <c r="M228" s="1141"/>
      <c r="N228" s="1146"/>
      <c r="Z228" s="193"/>
      <c r="AA228" s="200"/>
      <c r="AB228" s="200"/>
      <c r="AD228" s="109" t="s">
        <v>386</v>
      </c>
      <c r="AH228" s="200"/>
    </row>
    <row r="229" spans="1:35" s="108" customFormat="1" ht="12">
      <c r="A229" s="205"/>
      <c r="B229" s="206">
        <v>1</v>
      </c>
      <c r="C229" s="1141" t="s">
        <v>446</v>
      </c>
      <c r="D229" s="1141"/>
      <c r="E229" s="1141"/>
      <c r="F229" s="207"/>
      <c r="G229" s="207"/>
      <c r="H229" s="207"/>
      <c r="I229" s="207"/>
      <c r="J229" s="208">
        <v>55.42</v>
      </c>
      <c r="K229" s="209">
        <v>1.25</v>
      </c>
      <c r="L229" s="208">
        <v>20.78</v>
      </c>
      <c r="M229" s="207"/>
      <c r="N229" s="210"/>
      <c r="Z229" s="193"/>
      <c r="AA229" s="200"/>
      <c r="AB229" s="200"/>
      <c r="AE229" s="109" t="s">
        <v>446</v>
      </c>
      <c r="AH229" s="200"/>
    </row>
    <row r="230" spans="1:35" s="108" customFormat="1" ht="12">
      <c r="A230" s="205"/>
      <c r="B230" s="206">
        <v>2</v>
      </c>
      <c r="C230" s="1141" t="s">
        <v>387</v>
      </c>
      <c r="D230" s="1141"/>
      <c r="E230" s="1141"/>
      <c r="F230" s="207"/>
      <c r="G230" s="207"/>
      <c r="H230" s="207"/>
      <c r="I230" s="207"/>
      <c r="J230" s="208">
        <v>332.79</v>
      </c>
      <c r="K230" s="209">
        <v>1.25</v>
      </c>
      <c r="L230" s="208">
        <v>124.8</v>
      </c>
      <c r="M230" s="207"/>
      <c r="N230" s="210"/>
      <c r="Z230" s="193"/>
      <c r="AA230" s="200"/>
      <c r="AB230" s="200"/>
      <c r="AE230" s="109" t="s">
        <v>387</v>
      </c>
      <c r="AH230" s="200"/>
    </row>
    <row r="231" spans="1:35" s="108" customFormat="1" ht="12">
      <c r="A231" s="205"/>
      <c r="B231" s="206">
        <v>3</v>
      </c>
      <c r="C231" s="1141" t="s">
        <v>388</v>
      </c>
      <c r="D231" s="1141"/>
      <c r="E231" s="1141"/>
      <c r="F231" s="207"/>
      <c r="G231" s="207"/>
      <c r="H231" s="207"/>
      <c r="I231" s="207"/>
      <c r="J231" s="208">
        <v>44.92</v>
      </c>
      <c r="K231" s="209">
        <v>1.25</v>
      </c>
      <c r="L231" s="208">
        <v>16.850000000000001</v>
      </c>
      <c r="M231" s="207"/>
      <c r="N231" s="210"/>
      <c r="Z231" s="193"/>
      <c r="AA231" s="200"/>
      <c r="AB231" s="200"/>
      <c r="AE231" s="109" t="s">
        <v>388</v>
      </c>
      <c r="AH231" s="200"/>
    </row>
    <row r="232" spans="1:35" s="108" customFormat="1" ht="12">
      <c r="A232" s="205"/>
      <c r="B232" s="204"/>
      <c r="C232" s="1141" t="s">
        <v>448</v>
      </c>
      <c r="D232" s="1141"/>
      <c r="E232" s="1141"/>
      <c r="F232" s="207" t="s">
        <v>390</v>
      </c>
      <c r="G232" s="209">
        <v>6.11</v>
      </c>
      <c r="H232" s="209">
        <v>1.25</v>
      </c>
      <c r="I232" s="252">
        <v>2.2912499999999998</v>
      </c>
      <c r="J232" s="204"/>
      <c r="K232" s="207"/>
      <c r="L232" s="204"/>
      <c r="M232" s="207"/>
      <c r="N232" s="210"/>
      <c r="Z232" s="193"/>
      <c r="AA232" s="200"/>
      <c r="AB232" s="200"/>
      <c r="AF232" s="109" t="s">
        <v>448</v>
      </c>
      <c r="AH232" s="200"/>
    </row>
    <row r="233" spans="1:35" s="108" customFormat="1" ht="12">
      <c r="A233" s="205"/>
      <c r="B233" s="204"/>
      <c r="C233" s="1141" t="s">
        <v>389</v>
      </c>
      <c r="D233" s="1141"/>
      <c r="E233" s="1141"/>
      <c r="F233" s="207" t="s">
        <v>390</v>
      </c>
      <c r="G233" s="209">
        <v>3.33</v>
      </c>
      <c r="H233" s="209">
        <v>1.25</v>
      </c>
      <c r="I233" s="252">
        <v>1.24875</v>
      </c>
      <c r="J233" s="204"/>
      <c r="K233" s="207"/>
      <c r="L233" s="204"/>
      <c r="M233" s="207"/>
      <c r="N233" s="210"/>
      <c r="Z233" s="193"/>
      <c r="AA233" s="200"/>
      <c r="AB233" s="200"/>
      <c r="AF233" s="109" t="s">
        <v>389</v>
      </c>
      <c r="AH233" s="200"/>
    </row>
    <row r="234" spans="1:35" s="108" customFormat="1" ht="12">
      <c r="A234" s="205"/>
      <c r="B234" s="204"/>
      <c r="C234" s="1150" t="s">
        <v>391</v>
      </c>
      <c r="D234" s="1150"/>
      <c r="E234" s="1150"/>
      <c r="F234" s="212"/>
      <c r="G234" s="212"/>
      <c r="H234" s="212"/>
      <c r="I234" s="212"/>
      <c r="J234" s="213">
        <v>388.21</v>
      </c>
      <c r="K234" s="212"/>
      <c r="L234" s="213">
        <v>145.58000000000001</v>
      </c>
      <c r="M234" s="212"/>
      <c r="N234" s="214"/>
      <c r="Z234" s="193"/>
      <c r="AA234" s="200"/>
      <c r="AB234" s="200"/>
      <c r="AG234" s="109" t="s">
        <v>391</v>
      </c>
      <c r="AH234" s="200"/>
    </row>
    <row r="235" spans="1:35" s="108" customFormat="1" ht="12">
      <c r="A235" s="205"/>
      <c r="B235" s="204"/>
      <c r="C235" s="1141" t="s">
        <v>392</v>
      </c>
      <c r="D235" s="1141"/>
      <c r="E235" s="1141"/>
      <c r="F235" s="207"/>
      <c r="G235" s="207"/>
      <c r="H235" s="207"/>
      <c r="I235" s="207"/>
      <c r="J235" s="204"/>
      <c r="K235" s="207"/>
      <c r="L235" s="208">
        <v>37.630000000000003</v>
      </c>
      <c r="M235" s="207"/>
      <c r="N235" s="210"/>
      <c r="Z235" s="193"/>
      <c r="AA235" s="200"/>
      <c r="AB235" s="200"/>
      <c r="AF235" s="109" t="s">
        <v>392</v>
      </c>
      <c r="AH235" s="200"/>
    </row>
    <row r="236" spans="1:35" s="108" customFormat="1" ht="22.5">
      <c r="A236" s="205"/>
      <c r="B236" s="204" t="s">
        <v>1768</v>
      </c>
      <c r="C236" s="1141" t="s">
        <v>1769</v>
      </c>
      <c r="D236" s="1141"/>
      <c r="E236" s="1141"/>
      <c r="F236" s="207" t="s">
        <v>395</v>
      </c>
      <c r="G236" s="215">
        <v>117</v>
      </c>
      <c r="H236" s="207"/>
      <c r="I236" s="215">
        <v>117</v>
      </c>
      <c r="J236" s="204"/>
      <c r="K236" s="207"/>
      <c r="L236" s="208">
        <v>44.03</v>
      </c>
      <c r="M236" s="207"/>
      <c r="N236" s="210"/>
      <c r="Z236" s="193"/>
      <c r="AA236" s="200"/>
      <c r="AB236" s="200"/>
      <c r="AF236" s="109" t="s">
        <v>1769</v>
      </c>
      <c r="AH236" s="200"/>
    </row>
    <row r="237" spans="1:35" s="108" customFormat="1" ht="22.5">
      <c r="A237" s="205"/>
      <c r="B237" s="204" t="s">
        <v>1770</v>
      </c>
      <c r="C237" s="1141" t="s">
        <v>1771</v>
      </c>
      <c r="D237" s="1141"/>
      <c r="E237" s="1141"/>
      <c r="F237" s="207" t="s">
        <v>395</v>
      </c>
      <c r="G237" s="215">
        <v>74</v>
      </c>
      <c r="H237" s="207"/>
      <c r="I237" s="215">
        <v>74</v>
      </c>
      <c r="J237" s="204"/>
      <c r="K237" s="207"/>
      <c r="L237" s="208">
        <v>27.85</v>
      </c>
      <c r="M237" s="207"/>
      <c r="N237" s="210"/>
      <c r="Z237" s="193"/>
      <c r="AA237" s="200"/>
      <c r="AB237" s="200"/>
      <c r="AF237" s="109" t="s">
        <v>1771</v>
      </c>
      <c r="AH237" s="200"/>
    </row>
    <row r="238" spans="1:35" s="108" customFormat="1" ht="12">
      <c r="A238" s="216"/>
      <c r="B238" s="217"/>
      <c r="C238" s="1145" t="s">
        <v>398</v>
      </c>
      <c r="D238" s="1145"/>
      <c r="E238" s="1145"/>
      <c r="F238" s="196"/>
      <c r="G238" s="196"/>
      <c r="H238" s="196"/>
      <c r="I238" s="196"/>
      <c r="J238" s="198"/>
      <c r="K238" s="196"/>
      <c r="L238" s="218">
        <v>217.46</v>
      </c>
      <c r="M238" s="212"/>
      <c r="N238" s="199"/>
      <c r="Z238" s="193"/>
      <c r="AA238" s="200"/>
      <c r="AB238" s="200"/>
      <c r="AH238" s="200" t="s">
        <v>398</v>
      </c>
    </row>
    <row r="239" spans="1:35" s="108" customFormat="1" ht="45">
      <c r="A239" s="194" t="s">
        <v>523</v>
      </c>
      <c r="B239" s="195" t="s">
        <v>3596</v>
      </c>
      <c r="C239" s="1145" t="s">
        <v>3597</v>
      </c>
      <c r="D239" s="1145"/>
      <c r="E239" s="1145"/>
      <c r="F239" s="196" t="s">
        <v>486</v>
      </c>
      <c r="G239" s="196"/>
      <c r="H239" s="196"/>
      <c r="I239" s="251">
        <v>3</v>
      </c>
      <c r="J239" s="218">
        <v>347</v>
      </c>
      <c r="K239" s="196"/>
      <c r="L239" s="222">
        <v>1041</v>
      </c>
      <c r="M239" s="196"/>
      <c r="N239" s="199"/>
      <c r="Z239" s="193"/>
      <c r="AA239" s="200"/>
      <c r="AB239" s="200" t="s">
        <v>3597</v>
      </c>
      <c r="AH239" s="200"/>
    </row>
    <row r="240" spans="1:35" s="108" customFormat="1" ht="12">
      <c r="A240" s="216"/>
      <c r="B240" s="217"/>
      <c r="C240" s="1141" t="s">
        <v>409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B240" s="200"/>
      <c r="AH240" s="200"/>
      <c r="AI240" s="109" t="s">
        <v>409</v>
      </c>
    </row>
    <row r="241" spans="1:34" s="108" customFormat="1" ht="12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22">
        <v>1041</v>
      </c>
      <c r="M241" s="212"/>
      <c r="N241" s="199"/>
      <c r="Z241" s="193"/>
      <c r="AA241" s="200"/>
      <c r="AB241" s="200"/>
      <c r="AH241" s="200" t="s">
        <v>398</v>
      </c>
    </row>
    <row r="242" spans="1:34" s="108" customFormat="1" ht="12">
      <c r="A242" s="1147" t="s">
        <v>3598</v>
      </c>
      <c r="B242" s="1148"/>
      <c r="C242" s="1148"/>
      <c r="D242" s="1148"/>
      <c r="E242" s="1148"/>
      <c r="F242" s="1148"/>
      <c r="G242" s="1148"/>
      <c r="H242" s="1148"/>
      <c r="I242" s="1148"/>
      <c r="J242" s="1148"/>
      <c r="K242" s="1148"/>
      <c r="L242" s="1148"/>
      <c r="M242" s="1148"/>
      <c r="N242" s="1149"/>
      <c r="Z242" s="193"/>
      <c r="AA242" s="200" t="s">
        <v>3598</v>
      </c>
      <c r="AB242" s="200"/>
      <c r="AH242" s="200"/>
    </row>
    <row r="243" spans="1:34" s="108" customFormat="1" ht="45">
      <c r="A243" s="194" t="s">
        <v>526</v>
      </c>
      <c r="B243" s="195" t="s">
        <v>3599</v>
      </c>
      <c r="C243" s="1145" t="s">
        <v>3600</v>
      </c>
      <c r="D243" s="1145"/>
      <c r="E243" s="1145"/>
      <c r="F243" s="196" t="s">
        <v>3536</v>
      </c>
      <c r="G243" s="196"/>
      <c r="H243" s="196"/>
      <c r="I243" s="223">
        <v>0.754</v>
      </c>
      <c r="J243" s="198"/>
      <c r="K243" s="196"/>
      <c r="L243" s="198"/>
      <c r="M243" s="196"/>
      <c r="N243" s="199"/>
      <c r="Z243" s="193"/>
      <c r="AA243" s="200"/>
      <c r="AB243" s="200" t="s">
        <v>3600</v>
      </c>
      <c r="AH243" s="200"/>
    </row>
    <row r="244" spans="1:34" s="108" customFormat="1" ht="12">
      <c r="A244" s="201"/>
      <c r="B244" s="202"/>
      <c r="C244" s="1141" t="s">
        <v>3601</v>
      </c>
      <c r="D244" s="1141"/>
      <c r="E244" s="1141"/>
      <c r="F244" s="1141"/>
      <c r="G244" s="1141"/>
      <c r="H244" s="1141"/>
      <c r="I244" s="1141"/>
      <c r="J244" s="1141"/>
      <c r="K244" s="1141"/>
      <c r="L244" s="1141"/>
      <c r="M244" s="1141"/>
      <c r="N244" s="1146"/>
      <c r="Z244" s="193"/>
      <c r="AA244" s="200"/>
      <c r="AB244" s="200"/>
      <c r="AC244" s="109" t="s">
        <v>3601</v>
      </c>
      <c r="AH244" s="200"/>
    </row>
    <row r="245" spans="1:34" s="108" customFormat="1" ht="33.75">
      <c r="A245" s="203"/>
      <c r="B245" s="204" t="s">
        <v>385</v>
      </c>
      <c r="C245" s="1141" t="s">
        <v>386</v>
      </c>
      <c r="D245" s="1141"/>
      <c r="E245" s="1141"/>
      <c r="F245" s="1141"/>
      <c r="G245" s="1141"/>
      <c r="H245" s="1141"/>
      <c r="I245" s="1141"/>
      <c r="J245" s="1141"/>
      <c r="K245" s="1141"/>
      <c r="L245" s="1141"/>
      <c r="M245" s="1141"/>
      <c r="N245" s="1146"/>
      <c r="Z245" s="193"/>
      <c r="AA245" s="200"/>
      <c r="AB245" s="200"/>
      <c r="AD245" s="109" t="s">
        <v>386</v>
      </c>
      <c r="AH245" s="200"/>
    </row>
    <row r="246" spans="1:34" s="108" customFormat="1" ht="12">
      <c r="A246" s="205"/>
      <c r="B246" s="206">
        <v>1</v>
      </c>
      <c r="C246" s="1141" t="s">
        <v>446</v>
      </c>
      <c r="D246" s="1141"/>
      <c r="E246" s="1141"/>
      <c r="F246" s="207"/>
      <c r="G246" s="207"/>
      <c r="H246" s="207"/>
      <c r="I246" s="207"/>
      <c r="J246" s="220">
        <v>1257.92</v>
      </c>
      <c r="K246" s="209">
        <v>1.25</v>
      </c>
      <c r="L246" s="220">
        <v>1185.5899999999999</v>
      </c>
      <c r="M246" s="207"/>
      <c r="N246" s="210"/>
      <c r="Z246" s="193"/>
      <c r="AA246" s="200"/>
      <c r="AB246" s="200"/>
      <c r="AE246" s="109" t="s">
        <v>446</v>
      </c>
      <c r="AH246" s="200"/>
    </row>
    <row r="247" spans="1:34" s="108" customFormat="1" ht="12">
      <c r="A247" s="205"/>
      <c r="B247" s="206">
        <v>2</v>
      </c>
      <c r="C247" s="1141" t="s">
        <v>387</v>
      </c>
      <c r="D247" s="1141"/>
      <c r="E247" s="1141"/>
      <c r="F247" s="207"/>
      <c r="G247" s="207"/>
      <c r="H247" s="207"/>
      <c r="I247" s="207"/>
      <c r="J247" s="220">
        <v>2297.79</v>
      </c>
      <c r="K247" s="209">
        <v>1.25</v>
      </c>
      <c r="L247" s="220">
        <v>2165.67</v>
      </c>
      <c r="M247" s="207"/>
      <c r="N247" s="210"/>
      <c r="Z247" s="193"/>
      <c r="AA247" s="200"/>
      <c r="AB247" s="200"/>
      <c r="AE247" s="109" t="s">
        <v>387</v>
      </c>
      <c r="AH247" s="200"/>
    </row>
    <row r="248" spans="1:34" s="108" customFormat="1" ht="12">
      <c r="A248" s="205"/>
      <c r="B248" s="206">
        <v>3</v>
      </c>
      <c r="C248" s="1141" t="s">
        <v>388</v>
      </c>
      <c r="D248" s="1141"/>
      <c r="E248" s="1141"/>
      <c r="F248" s="207"/>
      <c r="G248" s="207"/>
      <c r="H248" s="207"/>
      <c r="I248" s="207"/>
      <c r="J248" s="208">
        <v>286.33999999999997</v>
      </c>
      <c r="K248" s="209">
        <v>1.25</v>
      </c>
      <c r="L248" s="208">
        <v>269.88</v>
      </c>
      <c r="M248" s="207"/>
      <c r="N248" s="210"/>
      <c r="Z248" s="193"/>
      <c r="AA248" s="200"/>
      <c r="AB248" s="200"/>
      <c r="AE248" s="109" t="s">
        <v>388</v>
      </c>
      <c r="AH248" s="200"/>
    </row>
    <row r="249" spans="1:34" s="108" customFormat="1" ht="12">
      <c r="A249" s="205"/>
      <c r="B249" s="206">
        <v>4</v>
      </c>
      <c r="C249" s="1141" t="s">
        <v>447</v>
      </c>
      <c r="D249" s="1141"/>
      <c r="E249" s="1141"/>
      <c r="F249" s="207"/>
      <c r="G249" s="207"/>
      <c r="H249" s="207"/>
      <c r="I249" s="207"/>
      <c r="J249" s="220">
        <v>3018.09</v>
      </c>
      <c r="K249" s="207"/>
      <c r="L249" s="220">
        <v>2275.64</v>
      </c>
      <c r="M249" s="207"/>
      <c r="N249" s="210"/>
      <c r="Z249" s="193"/>
      <c r="AA249" s="200"/>
      <c r="AB249" s="200"/>
      <c r="AE249" s="109" t="s">
        <v>447</v>
      </c>
      <c r="AH249" s="200"/>
    </row>
    <row r="250" spans="1:34" s="108" customFormat="1" ht="12">
      <c r="A250" s="205"/>
      <c r="B250" s="204"/>
      <c r="C250" s="1141" t="s">
        <v>448</v>
      </c>
      <c r="D250" s="1141"/>
      <c r="E250" s="1141"/>
      <c r="F250" s="207" t="s">
        <v>390</v>
      </c>
      <c r="G250" s="209">
        <v>138.69</v>
      </c>
      <c r="H250" s="209">
        <v>1.25</v>
      </c>
      <c r="I250" s="249">
        <v>130.71532500000001</v>
      </c>
      <c r="J250" s="204"/>
      <c r="K250" s="207"/>
      <c r="L250" s="204"/>
      <c r="M250" s="207"/>
      <c r="N250" s="210"/>
      <c r="Z250" s="193"/>
      <c r="AA250" s="200"/>
      <c r="AB250" s="200"/>
      <c r="AF250" s="109" t="s">
        <v>448</v>
      </c>
      <c r="AH250" s="200"/>
    </row>
    <row r="251" spans="1:34" s="108" customFormat="1" ht="12">
      <c r="A251" s="205"/>
      <c r="B251" s="204"/>
      <c r="C251" s="1141" t="s">
        <v>389</v>
      </c>
      <c r="D251" s="1141"/>
      <c r="E251" s="1141"/>
      <c r="F251" s="207" t="s">
        <v>390</v>
      </c>
      <c r="G251" s="209">
        <v>21.87</v>
      </c>
      <c r="H251" s="209">
        <v>1.25</v>
      </c>
      <c r="I251" s="249">
        <v>20.612475</v>
      </c>
      <c r="J251" s="204"/>
      <c r="K251" s="207"/>
      <c r="L251" s="204"/>
      <c r="M251" s="207"/>
      <c r="N251" s="210"/>
      <c r="Z251" s="193"/>
      <c r="AA251" s="200"/>
      <c r="AB251" s="200"/>
      <c r="AF251" s="109" t="s">
        <v>389</v>
      </c>
      <c r="AH251" s="200"/>
    </row>
    <row r="252" spans="1:34" s="108" customFormat="1" ht="12">
      <c r="A252" s="205"/>
      <c r="B252" s="204"/>
      <c r="C252" s="1150" t="s">
        <v>391</v>
      </c>
      <c r="D252" s="1150"/>
      <c r="E252" s="1150"/>
      <c r="F252" s="212"/>
      <c r="G252" s="212"/>
      <c r="H252" s="212"/>
      <c r="I252" s="212"/>
      <c r="J252" s="221">
        <v>6573.8</v>
      </c>
      <c r="K252" s="212"/>
      <c r="L252" s="221">
        <v>5626.9</v>
      </c>
      <c r="M252" s="212"/>
      <c r="N252" s="214"/>
      <c r="Z252" s="193"/>
      <c r="AA252" s="200"/>
      <c r="AB252" s="200"/>
      <c r="AG252" s="109" t="s">
        <v>391</v>
      </c>
      <c r="AH252" s="200"/>
    </row>
    <row r="253" spans="1:34" s="108" customFormat="1" ht="12">
      <c r="A253" s="205"/>
      <c r="B253" s="204"/>
      <c r="C253" s="1141" t="s">
        <v>392</v>
      </c>
      <c r="D253" s="1141"/>
      <c r="E253" s="1141"/>
      <c r="F253" s="207"/>
      <c r="G253" s="207"/>
      <c r="H253" s="207"/>
      <c r="I253" s="207"/>
      <c r="J253" s="204"/>
      <c r="K253" s="207"/>
      <c r="L253" s="220">
        <v>1455.47</v>
      </c>
      <c r="M253" s="207"/>
      <c r="N253" s="210"/>
      <c r="Z253" s="193"/>
      <c r="AA253" s="200"/>
      <c r="AB253" s="200"/>
      <c r="AF253" s="109" t="s">
        <v>392</v>
      </c>
      <c r="AH253" s="200"/>
    </row>
    <row r="254" spans="1:34" s="108" customFormat="1" ht="22.5">
      <c r="A254" s="205"/>
      <c r="B254" s="204" t="s">
        <v>1768</v>
      </c>
      <c r="C254" s="1141" t="s">
        <v>1769</v>
      </c>
      <c r="D254" s="1141"/>
      <c r="E254" s="1141"/>
      <c r="F254" s="207" t="s">
        <v>395</v>
      </c>
      <c r="G254" s="215">
        <v>117</v>
      </c>
      <c r="H254" s="207"/>
      <c r="I254" s="215">
        <v>117</v>
      </c>
      <c r="J254" s="204"/>
      <c r="K254" s="207"/>
      <c r="L254" s="220">
        <v>1702.9</v>
      </c>
      <c r="M254" s="207"/>
      <c r="N254" s="210"/>
      <c r="Z254" s="193"/>
      <c r="AA254" s="200"/>
      <c r="AB254" s="200"/>
      <c r="AF254" s="109" t="s">
        <v>1769</v>
      </c>
      <c r="AH254" s="200"/>
    </row>
    <row r="255" spans="1:34" s="108" customFormat="1" ht="22.5">
      <c r="A255" s="205"/>
      <c r="B255" s="204" t="s">
        <v>1770</v>
      </c>
      <c r="C255" s="1141" t="s">
        <v>1771</v>
      </c>
      <c r="D255" s="1141"/>
      <c r="E255" s="1141"/>
      <c r="F255" s="207" t="s">
        <v>395</v>
      </c>
      <c r="G255" s="215">
        <v>74</v>
      </c>
      <c r="H255" s="207"/>
      <c r="I255" s="215">
        <v>74</v>
      </c>
      <c r="J255" s="204"/>
      <c r="K255" s="207"/>
      <c r="L255" s="220">
        <v>1077.05</v>
      </c>
      <c r="M255" s="207"/>
      <c r="N255" s="210"/>
      <c r="Z255" s="193"/>
      <c r="AA255" s="200"/>
      <c r="AB255" s="200"/>
      <c r="AF255" s="109" t="s">
        <v>1771</v>
      </c>
      <c r="AH255" s="200"/>
    </row>
    <row r="256" spans="1:34" s="108" customFormat="1" ht="12">
      <c r="A256" s="216"/>
      <c r="B256" s="217"/>
      <c r="C256" s="1145" t="s">
        <v>398</v>
      </c>
      <c r="D256" s="1145"/>
      <c r="E256" s="1145"/>
      <c r="F256" s="196"/>
      <c r="G256" s="196"/>
      <c r="H256" s="196"/>
      <c r="I256" s="196"/>
      <c r="J256" s="198"/>
      <c r="K256" s="196"/>
      <c r="L256" s="222">
        <v>8406.85</v>
      </c>
      <c r="M256" s="212"/>
      <c r="N256" s="199"/>
      <c r="Z256" s="193"/>
      <c r="AA256" s="200"/>
      <c r="AB256" s="200"/>
      <c r="AH256" s="200" t="s">
        <v>398</v>
      </c>
    </row>
    <row r="257" spans="1:35" s="108" customFormat="1" ht="45">
      <c r="A257" s="194" t="s">
        <v>528</v>
      </c>
      <c r="B257" s="195" t="s">
        <v>3602</v>
      </c>
      <c r="C257" s="1145" t="s">
        <v>3603</v>
      </c>
      <c r="D257" s="1145"/>
      <c r="E257" s="1145"/>
      <c r="F257" s="196" t="s">
        <v>3536</v>
      </c>
      <c r="G257" s="196"/>
      <c r="H257" s="196"/>
      <c r="I257" s="223">
        <v>1.6319999999999999</v>
      </c>
      <c r="J257" s="198"/>
      <c r="K257" s="196"/>
      <c r="L257" s="198"/>
      <c r="M257" s="196"/>
      <c r="N257" s="199"/>
      <c r="Z257" s="193"/>
      <c r="AA257" s="200"/>
      <c r="AB257" s="200" t="s">
        <v>3603</v>
      </c>
      <c r="AH257" s="200"/>
    </row>
    <row r="258" spans="1:35" s="108" customFormat="1" ht="12">
      <c r="A258" s="201"/>
      <c r="B258" s="202"/>
      <c r="C258" s="1141" t="s">
        <v>3604</v>
      </c>
      <c r="D258" s="1141"/>
      <c r="E258" s="1141"/>
      <c r="F258" s="1141"/>
      <c r="G258" s="1141"/>
      <c r="H258" s="1141"/>
      <c r="I258" s="1141"/>
      <c r="J258" s="1141"/>
      <c r="K258" s="1141"/>
      <c r="L258" s="1141"/>
      <c r="M258" s="1141"/>
      <c r="N258" s="1146"/>
      <c r="Z258" s="193"/>
      <c r="AA258" s="200"/>
      <c r="AB258" s="200"/>
      <c r="AC258" s="109" t="s">
        <v>3604</v>
      </c>
      <c r="AH258" s="200"/>
    </row>
    <row r="259" spans="1:35" s="108" customFormat="1" ht="33.75">
      <c r="A259" s="203"/>
      <c r="B259" s="204" t="s">
        <v>385</v>
      </c>
      <c r="C259" s="1141" t="s">
        <v>386</v>
      </c>
      <c r="D259" s="1141"/>
      <c r="E259" s="1141"/>
      <c r="F259" s="1141"/>
      <c r="G259" s="1141"/>
      <c r="H259" s="1141"/>
      <c r="I259" s="1141"/>
      <c r="J259" s="1141"/>
      <c r="K259" s="1141"/>
      <c r="L259" s="1141"/>
      <c r="M259" s="1141"/>
      <c r="N259" s="1146"/>
      <c r="Z259" s="193"/>
      <c r="AA259" s="200"/>
      <c r="AB259" s="200"/>
      <c r="AD259" s="109" t="s">
        <v>386</v>
      </c>
      <c r="AH259" s="200"/>
    </row>
    <row r="260" spans="1:35" s="108" customFormat="1" ht="12">
      <c r="A260" s="205"/>
      <c r="B260" s="206">
        <v>1</v>
      </c>
      <c r="C260" s="1141" t="s">
        <v>446</v>
      </c>
      <c r="D260" s="1141"/>
      <c r="E260" s="1141"/>
      <c r="F260" s="207"/>
      <c r="G260" s="207"/>
      <c r="H260" s="207"/>
      <c r="I260" s="207"/>
      <c r="J260" s="208">
        <v>731.22</v>
      </c>
      <c r="K260" s="209">
        <v>1.25</v>
      </c>
      <c r="L260" s="220">
        <v>1491.69</v>
      </c>
      <c r="M260" s="207"/>
      <c r="N260" s="210"/>
      <c r="Z260" s="193"/>
      <c r="AA260" s="200"/>
      <c r="AB260" s="200"/>
      <c r="AE260" s="109" t="s">
        <v>446</v>
      </c>
      <c r="AH260" s="200"/>
    </row>
    <row r="261" spans="1:35" s="108" customFormat="1" ht="12">
      <c r="A261" s="205"/>
      <c r="B261" s="206">
        <v>2</v>
      </c>
      <c r="C261" s="1141" t="s">
        <v>387</v>
      </c>
      <c r="D261" s="1141"/>
      <c r="E261" s="1141"/>
      <c r="F261" s="207"/>
      <c r="G261" s="207"/>
      <c r="H261" s="207"/>
      <c r="I261" s="207"/>
      <c r="J261" s="220">
        <v>1520.51</v>
      </c>
      <c r="K261" s="209">
        <v>1.25</v>
      </c>
      <c r="L261" s="220">
        <v>3101.84</v>
      </c>
      <c r="M261" s="207"/>
      <c r="N261" s="210"/>
      <c r="Z261" s="193"/>
      <c r="AA261" s="200"/>
      <c r="AB261" s="200"/>
      <c r="AE261" s="109" t="s">
        <v>387</v>
      </c>
      <c r="AH261" s="200"/>
    </row>
    <row r="262" spans="1:35" s="108" customFormat="1" ht="12">
      <c r="A262" s="205"/>
      <c r="B262" s="206">
        <v>3</v>
      </c>
      <c r="C262" s="1141" t="s">
        <v>388</v>
      </c>
      <c r="D262" s="1141"/>
      <c r="E262" s="1141"/>
      <c r="F262" s="207"/>
      <c r="G262" s="207"/>
      <c r="H262" s="207"/>
      <c r="I262" s="207"/>
      <c r="J262" s="208">
        <v>201.05</v>
      </c>
      <c r="K262" s="209">
        <v>1.25</v>
      </c>
      <c r="L262" s="208">
        <v>410.14</v>
      </c>
      <c r="M262" s="207"/>
      <c r="N262" s="210"/>
      <c r="Z262" s="193"/>
      <c r="AA262" s="200"/>
      <c r="AB262" s="200"/>
      <c r="AE262" s="109" t="s">
        <v>388</v>
      </c>
      <c r="AH262" s="200"/>
    </row>
    <row r="263" spans="1:35" s="108" customFormat="1" ht="12">
      <c r="A263" s="205"/>
      <c r="B263" s="206">
        <v>4</v>
      </c>
      <c r="C263" s="1141" t="s">
        <v>447</v>
      </c>
      <c r="D263" s="1141"/>
      <c r="E263" s="1141"/>
      <c r="F263" s="207"/>
      <c r="G263" s="207"/>
      <c r="H263" s="207"/>
      <c r="I263" s="207"/>
      <c r="J263" s="220">
        <v>3939.59</v>
      </c>
      <c r="K263" s="207"/>
      <c r="L263" s="220">
        <v>6429.41</v>
      </c>
      <c r="M263" s="207"/>
      <c r="N263" s="210"/>
      <c r="Z263" s="193"/>
      <c r="AA263" s="200"/>
      <c r="AB263" s="200"/>
      <c r="AE263" s="109" t="s">
        <v>447</v>
      </c>
      <c r="AH263" s="200"/>
    </row>
    <row r="264" spans="1:35" s="108" customFormat="1" ht="12">
      <c r="A264" s="205"/>
      <c r="B264" s="204"/>
      <c r="C264" s="1141" t="s">
        <v>448</v>
      </c>
      <c r="D264" s="1141"/>
      <c r="E264" s="1141"/>
      <c r="F264" s="207" t="s">
        <v>390</v>
      </c>
      <c r="G264" s="209">
        <v>80.62</v>
      </c>
      <c r="H264" s="209">
        <v>1.25</v>
      </c>
      <c r="I264" s="250">
        <v>164.4648</v>
      </c>
      <c r="J264" s="204"/>
      <c r="K264" s="207"/>
      <c r="L264" s="204"/>
      <c r="M264" s="207"/>
      <c r="N264" s="210"/>
      <c r="Z264" s="193"/>
      <c r="AA264" s="200"/>
      <c r="AB264" s="200"/>
      <c r="AF264" s="109" t="s">
        <v>448</v>
      </c>
      <c r="AH264" s="200"/>
    </row>
    <row r="265" spans="1:35" s="108" customFormat="1" ht="12">
      <c r="A265" s="205"/>
      <c r="B265" s="204"/>
      <c r="C265" s="1141" t="s">
        <v>389</v>
      </c>
      <c r="D265" s="1141"/>
      <c r="E265" s="1141"/>
      <c r="F265" s="207" t="s">
        <v>390</v>
      </c>
      <c r="G265" s="209">
        <v>15.75</v>
      </c>
      <c r="H265" s="209">
        <v>1.25</v>
      </c>
      <c r="I265" s="209">
        <v>32.130000000000003</v>
      </c>
      <c r="J265" s="204"/>
      <c r="K265" s="207"/>
      <c r="L265" s="204"/>
      <c r="M265" s="207"/>
      <c r="N265" s="210"/>
      <c r="Z265" s="193"/>
      <c r="AA265" s="200"/>
      <c r="AB265" s="200"/>
      <c r="AF265" s="109" t="s">
        <v>389</v>
      </c>
      <c r="AH265" s="200"/>
    </row>
    <row r="266" spans="1:35" s="108" customFormat="1" ht="12">
      <c r="A266" s="205"/>
      <c r="B266" s="204"/>
      <c r="C266" s="1150" t="s">
        <v>391</v>
      </c>
      <c r="D266" s="1150"/>
      <c r="E266" s="1150"/>
      <c r="F266" s="212"/>
      <c r="G266" s="212"/>
      <c r="H266" s="212"/>
      <c r="I266" s="212"/>
      <c r="J266" s="221">
        <v>6191.32</v>
      </c>
      <c r="K266" s="212"/>
      <c r="L266" s="221">
        <v>11022.94</v>
      </c>
      <c r="M266" s="212"/>
      <c r="N266" s="214"/>
      <c r="Z266" s="193"/>
      <c r="AA266" s="200"/>
      <c r="AB266" s="200"/>
      <c r="AG266" s="109" t="s">
        <v>391</v>
      </c>
      <c r="AH266" s="200"/>
    </row>
    <row r="267" spans="1:35" s="108" customFormat="1" ht="12">
      <c r="A267" s="205"/>
      <c r="B267" s="204"/>
      <c r="C267" s="1141" t="s">
        <v>392</v>
      </c>
      <c r="D267" s="1141"/>
      <c r="E267" s="1141"/>
      <c r="F267" s="207"/>
      <c r="G267" s="207"/>
      <c r="H267" s="207"/>
      <c r="I267" s="207"/>
      <c r="J267" s="204"/>
      <c r="K267" s="207"/>
      <c r="L267" s="220">
        <v>1901.83</v>
      </c>
      <c r="M267" s="207"/>
      <c r="N267" s="210"/>
      <c r="Z267" s="193"/>
      <c r="AA267" s="200"/>
      <c r="AB267" s="200"/>
      <c r="AF267" s="109" t="s">
        <v>392</v>
      </c>
      <c r="AH267" s="200"/>
    </row>
    <row r="268" spans="1:35" s="108" customFormat="1" ht="22.5">
      <c r="A268" s="205"/>
      <c r="B268" s="204" t="s">
        <v>1768</v>
      </c>
      <c r="C268" s="1141" t="s">
        <v>1769</v>
      </c>
      <c r="D268" s="1141"/>
      <c r="E268" s="1141"/>
      <c r="F268" s="207" t="s">
        <v>395</v>
      </c>
      <c r="G268" s="215">
        <v>117</v>
      </c>
      <c r="H268" s="207"/>
      <c r="I268" s="215">
        <v>117</v>
      </c>
      <c r="J268" s="204"/>
      <c r="K268" s="207"/>
      <c r="L268" s="220">
        <v>2225.14</v>
      </c>
      <c r="M268" s="207"/>
      <c r="N268" s="210"/>
      <c r="Z268" s="193"/>
      <c r="AA268" s="200"/>
      <c r="AB268" s="200"/>
      <c r="AF268" s="109" t="s">
        <v>1769</v>
      </c>
      <c r="AH268" s="200"/>
    </row>
    <row r="269" spans="1:35" s="108" customFormat="1" ht="22.5">
      <c r="A269" s="205"/>
      <c r="B269" s="204" t="s">
        <v>1770</v>
      </c>
      <c r="C269" s="1141" t="s">
        <v>1771</v>
      </c>
      <c r="D269" s="1141"/>
      <c r="E269" s="1141"/>
      <c r="F269" s="207" t="s">
        <v>395</v>
      </c>
      <c r="G269" s="215">
        <v>74</v>
      </c>
      <c r="H269" s="207"/>
      <c r="I269" s="215">
        <v>74</v>
      </c>
      <c r="J269" s="204"/>
      <c r="K269" s="207"/>
      <c r="L269" s="220">
        <v>1407.35</v>
      </c>
      <c r="M269" s="207"/>
      <c r="N269" s="210"/>
      <c r="Z269" s="193"/>
      <c r="AA269" s="200"/>
      <c r="AB269" s="200"/>
      <c r="AF269" s="109" t="s">
        <v>1771</v>
      </c>
      <c r="AH269" s="200"/>
    </row>
    <row r="270" spans="1:35" s="108" customFormat="1" ht="12">
      <c r="A270" s="216"/>
      <c r="B270" s="217"/>
      <c r="C270" s="1145" t="s">
        <v>398</v>
      </c>
      <c r="D270" s="1145"/>
      <c r="E270" s="1145"/>
      <c r="F270" s="196"/>
      <c r="G270" s="196"/>
      <c r="H270" s="196"/>
      <c r="I270" s="196"/>
      <c r="J270" s="198"/>
      <c r="K270" s="196"/>
      <c r="L270" s="222">
        <v>14655.43</v>
      </c>
      <c r="M270" s="212"/>
      <c r="N270" s="199"/>
      <c r="Z270" s="193"/>
      <c r="AA270" s="200"/>
      <c r="AB270" s="200"/>
      <c r="AH270" s="200" t="s">
        <v>398</v>
      </c>
    </row>
    <row r="271" spans="1:35" s="108" customFormat="1" ht="22.5">
      <c r="A271" s="194" t="s">
        <v>530</v>
      </c>
      <c r="B271" s="195" t="s">
        <v>3605</v>
      </c>
      <c r="C271" s="1145" t="s">
        <v>3606</v>
      </c>
      <c r="D271" s="1145"/>
      <c r="E271" s="1145"/>
      <c r="F271" s="196" t="s">
        <v>486</v>
      </c>
      <c r="G271" s="196"/>
      <c r="H271" s="196"/>
      <c r="I271" s="251">
        <v>7</v>
      </c>
      <c r="J271" s="218">
        <v>215.48</v>
      </c>
      <c r="K271" s="196"/>
      <c r="L271" s="222">
        <v>1508.36</v>
      </c>
      <c r="M271" s="196"/>
      <c r="N271" s="199"/>
      <c r="Z271" s="193"/>
      <c r="AA271" s="200"/>
      <c r="AB271" s="200" t="s">
        <v>3606</v>
      </c>
      <c r="AH271" s="200"/>
    </row>
    <row r="272" spans="1:35" s="108" customFormat="1" ht="12">
      <c r="A272" s="216"/>
      <c r="B272" s="217"/>
      <c r="C272" s="1141" t="s">
        <v>409</v>
      </c>
      <c r="D272" s="1141"/>
      <c r="E272" s="1141"/>
      <c r="F272" s="1141"/>
      <c r="G272" s="1141"/>
      <c r="H272" s="1141"/>
      <c r="I272" s="1141"/>
      <c r="J272" s="1141"/>
      <c r="K272" s="1141"/>
      <c r="L272" s="1141"/>
      <c r="M272" s="1141"/>
      <c r="N272" s="1146"/>
      <c r="Z272" s="193"/>
      <c r="AA272" s="200"/>
      <c r="AB272" s="200"/>
      <c r="AH272" s="200"/>
      <c r="AI272" s="109" t="s">
        <v>409</v>
      </c>
    </row>
    <row r="273" spans="1:35" s="108" customFormat="1" ht="12">
      <c r="A273" s="216"/>
      <c r="B273" s="217"/>
      <c r="C273" s="1145" t="s">
        <v>398</v>
      </c>
      <c r="D273" s="1145"/>
      <c r="E273" s="1145"/>
      <c r="F273" s="196"/>
      <c r="G273" s="196"/>
      <c r="H273" s="196"/>
      <c r="I273" s="196"/>
      <c r="J273" s="198"/>
      <c r="K273" s="196"/>
      <c r="L273" s="222">
        <v>1508.36</v>
      </c>
      <c r="M273" s="212"/>
      <c r="N273" s="199"/>
      <c r="Z273" s="193"/>
      <c r="AA273" s="200"/>
      <c r="AB273" s="200"/>
      <c r="AH273" s="200" t="s">
        <v>398</v>
      </c>
    </row>
    <row r="274" spans="1:35" s="108" customFormat="1" ht="22.5">
      <c r="A274" s="194" t="s">
        <v>536</v>
      </c>
      <c r="B274" s="195" t="s">
        <v>3607</v>
      </c>
      <c r="C274" s="1145" t="s">
        <v>3608</v>
      </c>
      <c r="D274" s="1145"/>
      <c r="E274" s="1145"/>
      <c r="F274" s="196" t="s">
        <v>486</v>
      </c>
      <c r="G274" s="196"/>
      <c r="H274" s="196"/>
      <c r="I274" s="251">
        <v>3</v>
      </c>
      <c r="J274" s="218">
        <v>908.44</v>
      </c>
      <c r="K274" s="196"/>
      <c r="L274" s="222">
        <v>2725.32</v>
      </c>
      <c r="M274" s="196"/>
      <c r="N274" s="199"/>
      <c r="Z274" s="193"/>
      <c r="AA274" s="200"/>
      <c r="AB274" s="200" t="s">
        <v>3608</v>
      </c>
      <c r="AH274" s="200"/>
    </row>
    <row r="275" spans="1:35" s="108" customFormat="1" ht="12">
      <c r="A275" s="216"/>
      <c r="B275" s="217"/>
      <c r="C275" s="1141" t="s">
        <v>409</v>
      </c>
      <c r="D275" s="1141"/>
      <c r="E275" s="1141"/>
      <c r="F275" s="1141"/>
      <c r="G275" s="1141"/>
      <c r="H275" s="1141"/>
      <c r="I275" s="1141"/>
      <c r="J275" s="1141"/>
      <c r="K275" s="1141"/>
      <c r="L275" s="1141"/>
      <c r="M275" s="1141"/>
      <c r="N275" s="1146"/>
      <c r="Z275" s="193"/>
      <c r="AA275" s="200"/>
      <c r="AB275" s="200"/>
      <c r="AH275" s="200"/>
      <c r="AI275" s="109" t="s">
        <v>409</v>
      </c>
    </row>
    <row r="276" spans="1:35" s="108" customFormat="1" ht="12">
      <c r="A276" s="216"/>
      <c r="B276" s="217"/>
      <c r="C276" s="1145" t="s">
        <v>398</v>
      </c>
      <c r="D276" s="1145"/>
      <c r="E276" s="1145"/>
      <c r="F276" s="196"/>
      <c r="G276" s="196"/>
      <c r="H276" s="196"/>
      <c r="I276" s="196"/>
      <c r="J276" s="198"/>
      <c r="K276" s="196"/>
      <c r="L276" s="222">
        <v>2725.32</v>
      </c>
      <c r="M276" s="212"/>
      <c r="N276" s="199"/>
      <c r="Z276" s="193"/>
      <c r="AA276" s="200"/>
      <c r="AB276" s="200"/>
      <c r="AH276" s="200" t="s">
        <v>398</v>
      </c>
    </row>
    <row r="277" spans="1:35" s="108" customFormat="1" ht="33.75">
      <c r="A277" s="194" t="s">
        <v>545</v>
      </c>
      <c r="B277" s="195" t="s">
        <v>3609</v>
      </c>
      <c r="C277" s="1145" t="s">
        <v>3610</v>
      </c>
      <c r="D277" s="1145"/>
      <c r="E277" s="1145"/>
      <c r="F277" s="196" t="s">
        <v>486</v>
      </c>
      <c r="G277" s="196"/>
      <c r="H277" s="196"/>
      <c r="I277" s="251">
        <v>7</v>
      </c>
      <c r="J277" s="218">
        <v>242.94</v>
      </c>
      <c r="K277" s="196"/>
      <c r="L277" s="222">
        <v>1700.58</v>
      </c>
      <c r="M277" s="196"/>
      <c r="N277" s="199"/>
      <c r="Z277" s="193"/>
      <c r="AA277" s="200"/>
      <c r="AB277" s="200" t="s">
        <v>3610</v>
      </c>
      <c r="AH277" s="200"/>
    </row>
    <row r="278" spans="1:35" s="108" customFormat="1" ht="12">
      <c r="A278" s="216"/>
      <c r="B278" s="217"/>
      <c r="C278" s="1141" t="s">
        <v>409</v>
      </c>
      <c r="D278" s="1141"/>
      <c r="E278" s="1141"/>
      <c r="F278" s="1141"/>
      <c r="G278" s="1141"/>
      <c r="H278" s="1141"/>
      <c r="I278" s="1141"/>
      <c r="J278" s="1141"/>
      <c r="K278" s="1141"/>
      <c r="L278" s="1141"/>
      <c r="M278" s="1141"/>
      <c r="N278" s="1146"/>
      <c r="Z278" s="193"/>
      <c r="AA278" s="200"/>
      <c r="AB278" s="200"/>
      <c r="AH278" s="200"/>
      <c r="AI278" s="109" t="s">
        <v>409</v>
      </c>
    </row>
    <row r="279" spans="1:35" s="108" customFormat="1" ht="12">
      <c r="A279" s="216"/>
      <c r="B279" s="217"/>
      <c r="C279" s="1145" t="s">
        <v>398</v>
      </c>
      <c r="D279" s="1145"/>
      <c r="E279" s="1145"/>
      <c r="F279" s="196"/>
      <c r="G279" s="196"/>
      <c r="H279" s="196"/>
      <c r="I279" s="196"/>
      <c r="J279" s="198"/>
      <c r="K279" s="196"/>
      <c r="L279" s="222">
        <v>1700.58</v>
      </c>
      <c r="M279" s="212"/>
      <c r="N279" s="199"/>
      <c r="Z279" s="193"/>
      <c r="AA279" s="200"/>
      <c r="AB279" s="200"/>
      <c r="AH279" s="200" t="s">
        <v>398</v>
      </c>
    </row>
    <row r="280" spans="1:35" s="108" customFormat="1" ht="45">
      <c r="A280" s="194" t="s">
        <v>546</v>
      </c>
      <c r="B280" s="195" t="s">
        <v>3611</v>
      </c>
      <c r="C280" s="1145" t="s">
        <v>3612</v>
      </c>
      <c r="D280" s="1145"/>
      <c r="E280" s="1145"/>
      <c r="F280" s="196" t="s">
        <v>486</v>
      </c>
      <c r="G280" s="196"/>
      <c r="H280" s="196"/>
      <c r="I280" s="251">
        <v>4</v>
      </c>
      <c r="J280" s="218">
        <v>362.1</v>
      </c>
      <c r="K280" s="196"/>
      <c r="L280" s="222">
        <v>1448.4</v>
      </c>
      <c r="M280" s="196"/>
      <c r="N280" s="199"/>
      <c r="Z280" s="193"/>
      <c r="AA280" s="200"/>
      <c r="AB280" s="200" t="s">
        <v>3612</v>
      </c>
      <c r="AH280" s="200"/>
    </row>
    <row r="281" spans="1:35" s="108" customFormat="1" ht="12">
      <c r="A281" s="216"/>
      <c r="B281" s="217"/>
      <c r="C281" s="1141" t="s">
        <v>409</v>
      </c>
      <c r="D281" s="1141"/>
      <c r="E281" s="1141"/>
      <c r="F281" s="1141"/>
      <c r="G281" s="1141"/>
      <c r="H281" s="1141"/>
      <c r="I281" s="1141"/>
      <c r="J281" s="1141"/>
      <c r="K281" s="1141"/>
      <c r="L281" s="1141"/>
      <c r="M281" s="1141"/>
      <c r="N281" s="1146"/>
      <c r="Z281" s="193"/>
      <c r="AA281" s="200"/>
      <c r="AB281" s="200"/>
      <c r="AH281" s="200"/>
      <c r="AI281" s="109" t="s">
        <v>409</v>
      </c>
    </row>
    <row r="282" spans="1:35" s="108" customFormat="1" ht="12">
      <c r="A282" s="216"/>
      <c r="B282" s="217"/>
      <c r="C282" s="1145" t="s">
        <v>398</v>
      </c>
      <c r="D282" s="1145"/>
      <c r="E282" s="1145"/>
      <c r="F282" s="196"/>
      <c r="G282" s="196"/>
      <c r="H282" s="196"/>
      <c r="I282" s="196"/>
      <c r="J282" s="198"/>
      <c r="K282" s="196"/>
      <c r="L282" s="222">
        <v>1448.4</v>
      </c>
      <c r="M282" s="212"/>
      <c r="N282" s="199"/>
      <c r="Z282" s="193"/>
      <c r="AA282" s="200"/>
      <c r="AB282" s="200"/>
      <c r="AH282" s="200" t="s">
        <v>398</v>
      </c>
    </row>
    <row r="283" spans="1:35" s="108" customFormat="1" ht="33.75">
      <c r="A283" s="194" t="s">
        <v>554</v>
      </c>
      <c r="B283" s="195" t="s">
        <v>3613</v>
      </c>
      <c r="C283" s="1145" t="s">
        <v>3614</v>
      </c>
      <c r="D283" s="1145"/>
      <c r="E283" s="1145"/>
      <c r="F283" s="196" t="s">
        <v>486</v>
      </c>
      <c r="G283" s="196"/>
      <c r="H283" s="196"/>
      <c r="I283" s="251">
        <v>2</v>
      </c>
      <c r="J283" s="218">
        <v>593.85</v>
      </c>
      <c r="K283" s="196"/>
      <c r="L283" s="222">
        <v>1187.7</v>
      </c>
      <c r="M283" s="196"/>
      <c r="N283" s="199"/>
      <c r="Z283" s="193"/>
      <c r="AA283" s="200"/>
      <c r="AB283" s="200" t="s">
        <v>3614</v>
      </c>
      <c r="AH283" s="200"/>
    </row>
    <row r="284" spans="1:35" s="108" customFormat="1" ht="12">
      <c r="A284" s="216"/>
      <c r="B284" s="217"/>
      <c r="C284" s="1141" t="s">
        <v>409</v>
      </c>
      <c r="D284" s="1141"/>
      <c r="E284" s="1141"/>
      <c r="F284" s="1141"/>
      <c r="G284" s="1141"/>
      <c r="H284" s="1141"/>
      <c r="I284" s="1141"/>
      <c r="J284" s="1141"/>
      <c r="K284" s="1141"/>
      <c r="L284" s="1141"/>
      <c r="M284" s="1141"/>
      <c r="N284" s="1146"/>
      <c r="Z284" s="193"/>
      <c r="AA284" s="200"/>
      <c r="AB284" s="200"/>
      <c r="AH284" s="200"/>
      <c r="AI284" s="109" t="s">
        <v>409</v>
      </c>
    </row>
    <row r="285" spans="1:35" s="108" customFormat="1" ht="12">
      <c r="A285" s="216"/>
      <c r="B285" s="217"/>
      <c r="C285" s="1145" t="s">
        <v>398</v>
      </c>
      <c r="D285" s="1145"/>
      <c r="E285" s="1145"/>
      <c r="F285" s="196"/>
      <c r="G285" s="196"/>
      <c r="H285" s="196"/>
      <c r="I285" s="196"/>
      <c r="J285" s="198"/>
      <c r="K285" s="196"/>
      <c r="L285" s="222">
        <v>1187.7</v>
      </c>
      <c r="M285" s="212"/>
      <c r="N285" s="199"/>
      <c r="Z285" s="193"/>
      <c r="AA285" s="200"/>
      <c r="AB285" s="200"/>
      <c r="AH285" s="200" t="s">
        <v>398</v>
      </c>
    </row>
    <row r="286" spans="1:35" s="108" customFormat="1" ht="33.75">
      <c r="A286" s="194" t="s">
        <v>557</v>
      </c>
      <c r="B286" s="195" t="s">
        <v>3615</v>
      </c>
      <c r="C286" s="1145" t="s">
        <v>3616</v>
      </c>
      <c r="D286" s="1145"/>
      <c r="E286" s="1145"/>
      <c r="F286" s="196" t="s">
        <v>486</v>
      </c>
      <c r="G286" s="196"/>
      <c r="H286" s="196"/>
      <c r="I286" s="251">
        <v>17</v>
      </c>
      <c r="J286" s="218">
        <v>901.16</v>
      </c>
      <c r="K286" s="196"/>
      <c r="L286" s="222">
        <v>15319.72</v>
      </c>
      <c r="M286" s="196"/>
      <c r="N286" s="199"/>
      <c r="Z286" s="193"/>
      <c r="AA286" s="200"/>
      <c r="AB286" s="200" t="s">
        <v>3616</v>
      </c>
      <c r="AH286" s="200"/>
    </row>
    <row r="287" spans="1:35" s="108" customFormat="1" ht="12">
      <c r="A287" s="216"/>
      <c r="B287" s="217"/>
      <c r="C287" s="1141" t="s">
        <v>409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B287" s="200"/>
      <c r="AH287" s="200"/>
      <c r="AI287" s="109" t="s">
        <v>409</v>
      </c>
    </row>
    <row r="288" spans="1:35" s="108" customFormat="1" ht="12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22">
        <v>15319.72</v>
      </c>
      <c r="M288" s="212"/>
      <c r="N288" s="199"/>
      <c r="Z288" s="193"/>
      <c r="AA288" s="200"/>
      <c r="AB288" s="200"/>
      <c r="AH288" s="200" t="s">
        <v>398</v>
      </c>
    </row>
    <row r="289" spans="1:35" s="108" customFormat="1" ht="22.5">
      <c r="A289" s="194" t="s">
        <v>559</v>
      </c>
      <c r="B289" s="195" t="s">
        <v>3617</v>
      </c>
      <c r="C289" s="1145" t="s">
        <v>3618</v>
      </c>
      <c r="D289" s="1145"/>
      <c r="E289" s="1145"/>
      <c r="F289" s="196" t="s">
        <v>408</v>
      </c>
      <c r="G289" s="196"/>
      <c r="H289" s="196"/>
      <c r="I289" s="256">
        <v>0.6</v>
      </c>
      <c r="J289" s="222">
        <v>1382.9</v>
      </c>
      <c r="K289" s="196"/>
      <c r="L289" s="218">
        <v>829.74</v>
      </c>
      <c r="M289" s="196"/>
      <c r="N289" s="199"/>
      <c r="Z289" s="193"/>
      <c r="AA289" s="200"/>
      <c r="AB289" s="200" t="s">
        <v>3618</v>
      </c>
      <c r="AH289" s="200"/>
    </row>
    <row r="290" spans="1:35" s="108" customFormat="1" ht="12">
      <c r="A290" s="216"/>
      <c r="B290" s="217"/>
      <c r="C290" s="1141" t="s">
        <v>409</v>
      </c>
      <c r="D290" s="1141"/>
      <c r="E290" s="1141"/>
      <c r="F290" s="1141"/>
      <c r="G290" s="1141"/>
      <c r="H290" s="1141"/>
      <c r="I290" s="1141"/>
      <c r="J290" s="1141"/>
      <c r="K290" s="1141"/>
      <c r="L290" s="1141"/>
      <c r="M290" s="1141"/>
      <c r="N290" s="1146"/>
      <c r="Z290" s="193"/>
      <c r="AA290" s="200"/>
      <c r="AB290" s="200"/>
      <c r="AH290" s="200"/>
      <c r="AI290" s="109" t="s">
        <v>409</v>
      </c>
    </row>
    <row r="291" spans="1:35" s="108" customFormat="1" ht="12">
      <c r="A291" s="201"/>
      <c r="B291" s="202"/>
      <c r="C291" s="1141" t="s">
        <v>3619</v>
      </c>
      <c r="D291" s="1141"/>
      <c r="E291" s="1141"/>
      <c r="F291" s="1141"/>
      <c r="G291" s="1141"/>
      <c r="H291" s="1141"/>
      <c r="I291" s="1141"/>
      <c r="J291" s="1141"/>
      <c r="K291" s="1141"/>
      <c r="L291" s="1141"/>
      <c r="M291" s="1141"/>
      <c r="N291" s="1146"/>
      <c r="Z291" s="193"/>
      <c r="AA291" s="200"/>
      <c r="AB291" s="200"/>
      <c r="AC291" s="109" t="s">
        <v>3619</v>
      </c>
      <c r="AH291" s="200"/>
    </row>
    <row r="292" spans="1:35" s="108" customFormat="1" ht="12">
      <c r="A292" s="216"/>
      <c r="B292" s="217"/>
      <c r="C292" s="1145" t="s">
        <v>398</v>
      </c>
      <c r="D292" s="1145"/>
      <c r="E292" s="1145"/>
      <c r="F292" s="196"/>
      <c r="G292" s="196"/>
      <c r="H292" s="196"/>
      <c r="I292" s="196"/>
      <c r="J292" s="198"/>
      <c r="K292" s="196"/>
      <c r="L292" s="218">
        <v>829.74</v>
      </c>
      <c r="M292" s="212"/>
      <c r="N292" s="199"/>
      <c r="Z292" s="193"/>
      <c r="AA292" s="200"/>
      <c r="AB292" s="200"/>
      <c r="AH292" s="200" t="s">
        <v>398</v>
      </c>
    </row>
    <row r="293" spans="1:35" s="108" customFormat="1" ht="33.75">
      <c r="A293" s="194" t="s">
        <v>561</v>
      </c>
      <c r="B293" s="195" t="s">
        <v>3620</v>
      </c>
      <c r="C293" s="1145" t="s">
        <v>3621</v>
      </c>
      <c r="D293" s="1145"/>
      <c r="E293" s="1145"/>
      <c r="F293" s="196" t="s">
        <v>486</v>
      </c>
      <c r="G293" s="196"/>
      <c r="H293" s="196"/>
      <c r="I293" s="251">
        <v>26</v>
      </c>
      <c r="J293" s="218">
        <v>31.43</v>
      </c>
      <c r="K293" s="196"/>
      <c r="L293" s="218">
        <v>817.18</v>
      </c>
      <c r="M293" s="196"/>
      <c r="N293" s="199"/>
      <c r="Z293" s="193"/>
      <c r="AA293" s="200"/>
      <c r="AB293" s="200" t="s">
        <v>3621</v>
      </c>
      <c r="AH293" s="200"/>
    </row>
    <row r="294" spans="1:35" s="108" customFormat="1" ht="12">
      <c r="A294" s="216"/>
      <c r="B294" s="217"/>
      <c r="C294" s="1141" t="s">
        <v>409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B294" s="200"/>
      <c r="AH294" s="200"/>
      <c r="AI294" s="109" t="s">
        <v>409</v>
      </c>
    </row>
    <row r="295" spans="1:35" s="108" customFormat="1" ht="12">
      <c r="A295" s="201"/>
      <c r="B295" s="202"/>
      <c r="C295" s="1141" t="s">
        <v>3622</v>
      </c>
      <c r="D295" s="1141"/>
      <c r="E295" s="1141"/>
      <c r="F295" s="1141"/>
      <c r="G295" s="1141"/>
      <c r="H295" s="1141"/>
      <c r="I295" s="1141"/>
      <c r="J295" s="1141"/>
      <c r="K295" s="1141"/>
      <c r="L295" s="1141"/>
      <c r="M295" s="1141"/>
      <c r="N295" s="1146"/>
      <c r="Z295" s="193"/>
      <c r="AA295" s="200"/>
      <c r="AB295" s="200"/>
      <c r="AC295" s="109" t="s">
        <v>3622</v>
      </c>
      <c r="AH295" s="200"/>
    </row>
    <row r="296" spans="1:35" s="108" customFormat="1" ht="12">
      <c r="A296" s="216"/>
      <c r="B296" s="217"/>
      <c r="C296" s="1145" t="s">
        <v>398</v>
      </c>
      <c r="D296" s="1145"/>
      <c r="E296" s="1145"/>
      <c r="F296" s="196"/>
      <c r="G296" s="196"/>
      <c r="H296" s="196"/>
      <c r="I296" s="196"/>
      <c r="J296" s="198"/>
      <c r="K296" s="196"/>
      <c r="L296" s="218">
        <v>817.18</v>
      </c>
      <c r="M296" s="212"/>
      <c r="N296" s="199"/>
      <c r="Z296" s="193"/>
      <c r="AA296" s="200"/>
      <c r="AB296" s="200"/>
      <c r="AH296" s="200" t="s">
        <v>398</v>
      </c>
    </row>
    <row r="297" spans="1:35" s="108" customFormat="1" ht="33.75">
      <c r="A297" s="194" t="s">
        <v>564</v>
      </c>
      <c r="B297" s="195" t="s">
        <v>3623</v>
      </c>
      <c r="C297" s="1145" t="s">
        <v>3624</v>
      </c>
      <c r="D297" s="1145"/>
      <c r="E297" s="1145"/>
      <c r="F297" s="196" t="s">
        <v>486</v>
      </c>
      <c r="G297" s="196"/>
      <c r="H297" s="196"/>
      <c r="I297" s="251">
        <v>3</v>
      </c>
      <c r="J297" s="218">
        <v>78.56</v>
      </c>
      <c r="K297" s="196"/>
      <c r="L297" s="218">
        <v>235.68</v>
      </c>
      <c r="M297" s="196"/>
      <c r="N297" s="199"/>
      <c r="Z297" s="193"/>
      <c r="AA297" s="200"/>
      <c r="AB297" s="200" t="s">
        <v>3624</v>
      </c>
      <c r="AH297" s="200"/>
    </row>
    <row r="298" spans="1:35" s="108" customFormat="1" ht="12">
      <c r="A298" s="216"/>
      <c r="B298" s="217"/>
      <c r="C298" s="1141" t="s">
        <v>409</v>
      </c>
      <c r="D298" s="1141"/>
      <c r="E298" s="1141"/>
      <c r="F298" s="1141"/>
      <c r="G298" s="1141"/>
      <c r="H298" s="1141"/>
      <c r="I298" s="1141"/>
      <c r="J298" s="1141"/>
      <c r="K298" s="1141"/>
      <c r="L298" s="1141"/>
      <c r="M298" s="1141"/>
      <c r="N298" s="1146"/>
      <c r="Z298" s="193"/>
      <c r="AA298" s="200"/>
      <c r="AB298" s="200"/>
      <c r="AH298" s="200"/>
      <c r="AI298" s="109" t="s">
        <v>409</v>
      </c>
    </row>
    <row r="299" spans="1:35" s="108" customFormat="1" ht="12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18">
        <v>235.68</v>
      </c>
      <c r="M299" s="212"/>
      <c r="N299" s="199"/>
      <c r="Z299" s="193"/>
      <c r="AA299" s="200"/>
      <c r="AB299" s="200"/>
      <c r="AH299" s="200" t="s">
        <v>398</v>
      </c>
    </row>
    <row r="300" spans="1:35" s="108" customFormat="1" ht="12">
      <c r="A300" s="194" t="s">
        <v>567</v>
      </c>
      <c r="B300" s="195" t="s">
        <v>3625</v>
      </c>
      <c r="C300" s="1145" t="s">
        <v>3626</v>
      </c>
      <c r="D300" s="1145"/>
      <c r="E300" s="1145"/>
      <c r="F300" s="196" t="s">
        <v>486</v>
      </c>
      <c r="G300" s="196"/>
      <c r="H300" s="196"/>
      <c r="I300" s="251">
        <v>10</v>
      </c>
      <c r="J300" s="218">
        <v>569.52</v>
      </c>
      <c r="K300" s="196"/>
      <c r="L300" s="222">
        <v>5695.2</v>
      </c>
      <c r="M300" s="196"/>
      <c r="N300" s="199"/>
      <c r="Z300" s="193"/>
      <c r="AA300" s="200"/>
      <c r="AB300" s="200" t="s">
        <v>3626</v>
      </c>
      <c r="AH300" s="200"/>
    </row>
    <row r="301" spans="1:35" s="108" customFormat="1" ht="12">
      <c r="A301" s="216"/>
      <c r="B301" s="217"/>
      <c r="C301" s="1141" t="s">
        <v>409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B301" s="200"/>
      <c r="AH301" s="200"/>
      <c r="AI301" s="109" t="s">
        <v>409</v>
      </c>
    </row>
    <row r="302" spans="1:35" s="108" customFormat="1" ht="12">
      <c r="A302" s="201"/>
      <c r="B302" s="202"/>
      <c r="C302" s="1141" t="s">
        <v>3627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  <c r="Z302" s="193"/>
      <c r="AA302" s="200"/>
      <c r="AB302" s="200"/>
      <c r="AC302" s="109" t="s">
        <v>3627</v>
      </c>
      <c r="AH302" s="200"/>
    </row>
    <row r="303" spans="1:35" s="108" customFormat="1" ht="12">
      <c r="A303" s="216"/>
      <c r="B303" s="217"/>
      <c r="C303" s="1145" t="s">
        <v>398</v>
      </c>
      <c r="D303" s="1145"/>
      <c r="E303" s="1145"/>
      <c r="F303" s="196"/>
      <c r="G303" s="196"/>
      <c r="H303" s="196"/>
      <c r="I303" s="196"/>
      <c r="J303" s="198"/>
      <c r="K303" s="196"/>
      <c r="L303" s="222">
        <v>5695.2</v>
      </c>
      <c r="M303" s="212"/>
      <c r="N303" s="199"/>
      <c r="Z303" s="193"/>
      <c r="AA303" s="200"/>
      <c r="AB303" s="200"/>
      <c r="AH303" s="200" t="s">
        <v>398</v>
      </c>
    </row>
    <row r="304" spans="1:35" s="108" customFormat="1" ht="33.75">
      <c r="A304" s="194" t="s">
        <v>571</v>
      </c>
      <c r="B304" s="195" t="s">
        <v>3628</v>
      </c>
      <c r="C304" s="1145" t="s">
        <v>3629</v>
      </c>
      <c r="D304" s="1145"/>
      <c r="E304" s="1145"/>
      <c r="F304" s="196" t="s">
        <v>472</v>
      </c>
      <c r="G304" s="196"/>
      <c r="H304" s="196"/>
      <c r="I304" s="247">
        <v>0.23</v>
      </c>
      <c r="J304" s="222">
        <v>7571</v>
      </c>
      <c r="K304" s="196"/>
      <c r="L304" s="222">
        <v>1741.33</v>
      </c>
      <c r="M304" s="196"/>
      <c r="N304" s="199"/>
      <c r="Z304" s="193"/>
      <c r="AA304" s="200"/>
      <c r="AB304" s="200" t="s">
        <v>3629</v>
      </c>
      <c r="AH304" s="200"/>
    </row>
    <row r="305" spans="1:35" s="108" customFormat="1" ht="12">
      <c r="A305" s="216"/>
      <c r="B305" s="217"/>
      <c r="C305" s="1141" t="s">
        <v>409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B305" s="200"/>
      <c r="AH305" s="200"/>
      <c r="AI305" s="109" t="s">
        <v>409</v>
      </c>
    </row>
    <row r="306" spans="1:35" s="108" customFormat="1" ht="12">
      <c r="A306" s="201"/>
      <c r="B306" s="202"/>
      <c r="C306" s="1141" t="s">
        <v>3630</v>
      </c>
      <c r="D306" s="1141"/>
      <c r="E306" s="1141"/>
      <c r="F306" s="1141"/>
      <c r="G306" s="1141"/>
      <c r="H306" s="1141"/>
      <c r="I306" s="1141"/>
      <c r="J306" s="1141"/>
      <c r="K306" s="1141"/>
      <c r="L306" s="1141"/>
      <c r="M306" s="1141"/>
      <c r="N306" s="1146"/>
      <c r="Z306" s="193"/>
      <c r="AA306" s="200"/>
      <c r="AB306" s="200"/>
      <c r="AC306" s="109" t="s">
        <v>3630</v>
      </c>
      <c r="AH306" s="200"/>
    </row>
    <row r="307" spans="1:35" s="108" customFormat="1" ht="12">
      <c r="A307" s="216"/>
      <c r="B307" s="217"/>
      <c r="C307" s="1145" t="s">
        <v>398</v>
      </c>
      <c r="D307" s="1145"/>
      <c r="E307" s="1145"/>
      <c r="F307" s="196"/>
      <c r="G307" s="196"/>
      <c r="H307" s="196"/>
      <c r="I307" s="196"/>
      <c r="J307" s="198"/>
      <c r="K307" s="196"/>
      <c r="L307" s="222">
        <v>1741.33</v>
      </c>
      <c r="M307" s="212"/>
      <c r="N307" s="199"/>
      <c r="Z307" s="193"/>
      <c r="AA307" s="200"/>
      <c r="AB307" s="200"/>
      <c r="AH307" s="200" t="s">
        <v>398</v>
      </c>
    </row>
    <row r="308" spans="1:35" s="108" customFormat="1" ht="45">
      <c r="A308" s="194" t="s">
        <v>572</v>
      </c>
      <c r="B308" s="195" t="s">
        <v>1495</v>
      </c>
      <c r="C308" s="1145" t="s">
        <v>1496</v>
      </c>
      <c r="D308" s="1145"/>
      <c r="E308" s="1145"/>
      <c r="F308" s="196" t="s">
        <v>539</v>
      </c>
      <c r="G308" s="196"/>
      <c r="H308" s="196"/>
      <c r="I308" s="197">
        <v>1.2717000000000001</v>
      </c>
      <c r="J308" s="198"/>
      <c r="K308" s="196"/>
      <c r="L308" s="198"/>
      <c r="M308" s="196"/>
      <c r="N308" s="199"/>
      <c r="Z308" s="193"/>
      <c r="AA308" s="200"/>
      <c r="AB308" s="200" t="s">
        <v>1496</v>
      </c>
      <c r="AH308" s="200"/>
    </row>
    <row r="309" spans="1:35" s="108" customFormat="1" ht="12">
      <c r="A309" s="201"/>
      <c r="B309" s="202"/>
      <c r="C309" s="1141" t="s">
        <v>3631</v>
      </c>
      <c r="D309" s="1141"/>
      <c r="E309" s="1141"/>
      <c r="F309" s="1141"/>
      <c r="G309" s="1141"/>
      <c r="H309" s="1141"/>
      <c r="I309" s="1141"/>
      <c r="J309" s="1141"/>
      <c r="K309" s="1141"/>
      <c r="L309" s="1141"/>
      <c r="M309" s="1141"/>
      <c r="N309" s="1146"/>
      <c r="Z309" s="193"/>
      <c r="AA309" s="200"/>
      <c r="AB309" s="200"/>
      <c r="AC309" s="109" t="s">
        <v>3631</v>
      </c>
      <c r="AH309" s="200"/>
    </row>
    <row r="310" spans="1:35" s="108" customFormat="1" ht="12">
      <c r="A310" s="205"/>
      <c r="B310" s="206">
        <v>1</v>
      </c>
      <c r="C310" s="1141" t="s">
        <v>446</v>
      </c>
      <c r="D310" s="1141"/>
      <c r="E310" s="1141"/>
      <c r="F310" s="207"/>
      <c r="G310" s="207"/>
      <c r="H310" s="207"/>
      <c r="I310" s="207"/>
      <c r="J310" s="208">
        <v>201.61</v>
      </c>
      <c r="K310" s="207"/>
      <c r="L310" s="208">
        <v>256.39</v>
      </c>
      <c r="M310" s="207"/>
      <c r="N310" s="210"/>
      <c r="Z310" s="193"/>
      <c r="AA310" s="200"/>
      <c r="AB310" s="200"/>
      <c r="AE310" s="109" t="s">
        <v>446</v>
      </c>
      <c r="AH310" s="200"/>
    </row>
    <row r="311" spans="1:35" s="108" customFormat="1" ht="12">
      <c r="A311" s="205"/>
      <c r="B311" s="206">
        <v>2</v>
      </c>
      <c r="C311" s="1141" t="s">
        <v>387</v>
      </c>
      <c r="D311" s="1141"/>
      <c r="E311" s="1141"/>
      <c r="F311" s="207"/>
      <c r="G311" s="207"/>
      <c r="H311" s="207"/>
      <c r="I311" s="207"/>
      <c r="J311" s="208">
        <v>71.64</v>
      </c>
      <c r="K311" s="207"/>
      <c r="L311" s="208">
        <v>91.1</v>
      </c>
      <c r="M311" s="207"/>
      <c r="N311" s="210"/>
      <c r="Z311" s="193"/>
      <c r="AA311" s="200"/>
      <c r="AB311" s="200"/>
      <c r="AE311" s="109" t="s">
        <v>387</v>
      </c>
      <c r="AH311" s="200"/>
    </row>
    <row r="312" spans="1:35" s="108" customFormat="1" ht="12">
      <c r="A312" s="205"/>
      <c r="B312" s="206">
        <v>3</v>
      </c>
      <c r="C312" s="1141" t="s">
        <v>388</v>
      </c>
      <c r="D312" s="1141"/>
      <c r="E312" s="1141"/>
      <c r="F312" s="207"/>
      <c r="G312" s="207"/>
      <c r="H312" s="207"/>
      <c r="I312" s="207"/>
      <c r="J312" s="208">
        <v>2.3199999999999998</v>
      </c>
      <c r="K312" s="207"/>
      <c r="L312" s="208">
        <v>2.95</v>
      </c>
      <c r="M312" s="207"/>
      <c r="N312" s="210"/>
      <c r="Z312" s="193"/>
      <c r="AA312" s="200"/>
      <c r="AB312" s="200"/>
      <c r="AE312" s="109" t="s">
        <v>388</v>
      </c>
      <c r="AH312" s="200"/>
    </row>
    <row r="313" spans="1:35" s="108" customFormat="1" ht="12">
      <c r="A313" s="205"/>
      <c r="B313" s="206">
        <v>4</v>
      </c>
      <c r="C313" s="1141" t="s">
        <v>447</v>
      </c>
      <c r="D313" s="1141"/>
      <c r="E313" s="1141"/>
      <c r="F313" s="207"/>
      <c r="G313" s="207"/>
      <c r="H313" s="207"/>
      <c r="I313" s="207"/>
      <c r="J313" s="208">
        <v>62.75</v>
      </c>
      <c r="K313" s="207"/>
      <c r="L313" s="208">
        <v>79.8</v>
      </c>
      <c r="M313" s="207"/>
      <c r="N313" s="210"/>
      <c r="Z313" s="193"/>
      <c r="AA313" s="200"/>
      <c r="AB313" s="200"/>
      <c r="AE313" s="109" t="s">
        <v>447</v>
      </c>
      <c r="AH313" s="200"/>
    </row>
    <row r="314" spans="1:35" s="108" customFormat="1" ht="12">
      <c r="A314" s="205"/>
      <c r="B314" s="204"/>
      <c r="C314" s="1141" t="s">
        <v>448</v>
      </c>
      <c r="D314" s="1141"/>
      <c r="E314" s="1141"/>
      <c r="F314" s="207" t="s">
        <v>390</v>
      </c>
      <c r="G314" s="248">
        <v>21.2</v>
      </c>
      <c r="H314" s="207"/>
      <c r="I314" s="252">
        <v>26.960039999999999</v>
      </c>
      <c r="J314" s="204"/>
      <c r="K314" s="207"/>
      <c r="L314" s="204"/>
      <c r="M314" s="207"/>
      <c r="N314" s="210"/>
      <c r="Z314" s="193"/>
      <c r="AA314" s="200"/>
      <c r="AB314" s="200"/>
      <c r="AF314" s="109" t="s">
        <v>448</v>
      </c>
      <c r="AH314" s="200"/>
    </row>
    <row r="315" spans="1:35" s="108" customFormat="1" ht="12">
      <c r="A315" s="205"/>
      <c r="B315" s="204"/>
      <c r="C315" s="1141" t="s">
        <v>389</v>
      </c>
      <c r="D315" s="1141"/>
      <c r="E315" s="1141"/>
      <c r="F315" s="207" t="s">
        <v>390</v>
      </c>
      <c r="G315" s="248">
        <v>0.2</v>
      </c>
      <c r="H315" s="207"/>
      <c r="I315" s="252">
        <v>0.25434000000000001</v>
      </c>
      <c r="J315" s="204"/>
      <c r="K315" s="207"/>
      <c r="L315" s="204"/>
      <c r="M315" s="207"/>
      <c r="N315" s="210"/>
      <c r="Z315" s="193"/>
      <c r="AA315" s="200"/>
      <c r="AB315" s="200"/>
      <c r="AF315" s="109" t="s">
        <v>389</v>
      </c>
      <c r="AH315" s="200"/>
    </row>
    <row r="316" spans="1:35" s="108" customFormat="1" ht="12">
      <c r="A316" s="205"/>
      <c r="B316" s="204"/>
      <c r="C316" s="1150" t="s">
        <v>391</v>
      </c>
      <c r="D316" s="1150"/>
      <c r="E316" s="1150"/>
      <c r="F316" s="212"/>
      <c r="G316" s="212"/>
      <c r="H316" s="212"/>
      <c r="I316" s="212"/>
      <c r="J316" s="213">
        <v>336</v>
      </c>
      <c r="K316" s="212"/>
      <c r="L316" s="213">
        <v>427.29</v>
      </c>
      <c r="M316" s="212"/>
      <c r="N316" s="214"/>
      <c r="Z316" s="193"/>
      <c r="AA316" s="200"/>
      <c r="AB316" s="200"/>
      <c r="AG316" s="109" t="s">
        <v>391</v>
      </c>
      <c r="AH316" s="200"/>
    </row>
    <row r="317" spans="1:35" s="108" customFormat="1" ht="12">
      <c r="A317" s="205"/>
      <c r="B317" s="204"/>
      <c r="C317" s="1141" t="s">
        <v>392</v>
      </c>
      <c r="D317" s="1141"/>
      <c r="E317" s="1141"/>
      <c r="F317" s="207"/>
      <c r="G317" s="207"/>
      <c r="H317" s="207"/>
      <c r="I317" s="207"/>
      <c r="J317" s="204"/>
      <c r="K317" s="207"/>
      <c r="L317" s="208">
        <v>259.33999999999997</v>
      </c>
      <c r="M317" s="207"/>
      <c r="N317" s="210"/>
      <c r="Z317" s="193"/>
      <c r="AA317" s="200"/>
      <c r="AB317" s="200"/>
      <c r="AF317" s="109" t="s">
        <v>392</v>
      </c>
      <c r="AH317" s="200"/>
    </row>
    <row r="318" spans="1:35" s="108" customFormat="1" ht="22.5">
      <c r="A318" s="205"/>
      <c r="B318" s="204" t="s">
        <v>785</v>
      </c>
      <c r="C318" s="1141" t="s">
        <v>786</v>
      </c>
      <c r="D318" s="1141"/>
      <c r="E318" s="1141"/>
      <c r="F318" s="207" t="s">
        <v>395</v>
      </c>
      <c r="G318" s="215">
        <v>110</v>
      </c>
      <c r="H318" s="207"/>
      <c r="I318" s="215">
        <v>110</v>
      </c>
      <c r="J318" s="204"/>
      <c r="K318" s="207"/>
      <c r="L318" s="208">
        <v>285.27</v>
      </c>
      <c r="M318" s="207"/>
      <c r="N318" s="210"/>
      <c r="Z318" s="193"/>
      <c r="AA318" s="200"/>
      <c r="AB318" s="200"/>
      <c r="AF318" s="109" t="s">
        <v>786</v>
      </c>
      <c r="AH318" s="200"/>
    </row>
    <row r="319" spans="1:35" s="108" customFormat="1" ht="22.5">
      <c r="A319" s="205"/>
      <c r="B319" s="204" t="s">
        <v>787</v>
      </c>
      <c r="C319" s="1141" t="s">
        <v>788</v>
      </c>
      <c r="D319" s="1141"/>
      <c r="E319" s="1141"/>
      <c r="F319" s="207" t="s">
        <v>395</v>
      </c>
      <c r="G319" s="215">
        <v>69</v>
      </c>
      <c r="H319" s="207"/>
      <c r="I319" s="215">
        <v>69</v>
      </c>
      <c r="J319" s="204"/>
      <c r="K319" s="207"/>
      <c r="L319" s="208">
        <v>178.94</v>
      </c>
      <c r="M319" s="207"/>
      <c r="N319" s="210"/>
      <c r="Z319" s="193"/>
      <c r="AA319" s="200"/>
      <c r="AB319" s="200"/>
      <c r="AF319" s="109" t="s">
        <v>788</v>
      </c>
      <c r="AH319" s="200"/>
    </row>
    <row r="320" spans="1:35" s="108" customFormat="1" ht="12">
      <c r="A320" s="216"/>
      <c r="B320" s="217"/>
      <c r="C320" s="1145" t="s">
        <v>398</v>
      </c>
      <c r="D320" s="1145"/>
      <c r="E320" s="1145"/>
      <c r="F320" s="196"/>
      <c r="G320" s="196"/>
      <c r="H320" s="196"/>
      <c r="I320" s="196"/>
      <c r="J320" s="198"/>
      <c r="K320" s="196"/>
      <c r="L320" s="218">
        <v>891.5</v>
      </c>
      <c r="M320" s="212"/>
      <c r="N320" s="199"/>
      <c r="Z320" s="193"/>
      <c r="AA320" s="200"/>
      <c r="AB320" s="200"/>
      <c r="AH320" s="200" t="s">
        <v>398</v>
      </c>
    </row>
    <row r="321" spans="1:35" s="108" customFormat="1" ht="22.5">
      <c r="A321" s="194" t="s">
        <v>580</v>
      </c>
      <c r="B321" s="195" t="s">
        <v>837</v>
      </c>
      <c r="C321" s="1145" t="s">
        <v>838</v>
      </c>
      <c r="D321" s="1145"/>
      <c r="E321" s="1145"/>
      <c r="F321" s="196" t="s">
        <v>472</v>
      </c>
      <c r="G321" s="196"/>
      <c r="H321" s="196"/>
      <c r="I321" s="219">
        <v>0.38151000000000002</v>
      </c>
      <c r="J321" s="222">
        <v>1500</v>
      </c>
      <c r="K321" s="196"/>
      <c r="L321" s="218">
        <v>572.27</v>
      </c>
      <c r="M321" s="196"/>
      <c r="N321" s="199"/>
      <c r="Z321" s="193"/>
      <c r="AA321" s="200"/>
      <c r="AB321" s="200" t="s">
        <v>838</v>
      </c>
      <c r="AH321" s="200"/>
    </row>
    <row r="322" spans="1:35" s="108" customFormat="1" ht="12">
      <c r="A322" s="216"/>
      <c r="B322" s="217"/>
      <c r="C322" s="1141" t="s">
        <v>409</v>
      </c>
      <c r="D322" s="1141"/>
      <c r="E322" s="1141"/>
      <c r="F322" s="1141"/>
      <c r="G322" s="1141"/>
      <c r="H322" s="1141"/>
      <c r="I322" s="1141"/>
      <c r="J322" s="1141"/>
      <c r="K322" s="1141"/>
      <c r="L322" s="1141"/>
      <c r="M322" s="1141"/>
      <c r="N322" s="1146"/>
      <c r="Z322" s="193"/>
      <c r="AA322" s="200"/>
      <c r="AB322" s="200"/>
      <c r="AH322" s="200"/>
      <c r="AI322" s="109" t="s">
        <v>409</v>
      </c>
    </row>
    <row r="323" spans="1:35" s="108" customFormat="1" ht="12">
      <c r="A323" s="201"/>
      <c r="B323" s="202"/>
      <c r="C323" s="1141" t="s">
        <v>3632</v>
      </c>
      <c r="D323" s="1141"/>
      <c r="E323" s="1141"/>
      <c r="F323" s="1141"/>
      <c r="G323" s="1141"/>
      <c r="H323" s="1141"/>
      <c r="I323" s="1141"/>
      <c r="J323" s="1141"/>
      <c r="K323" s="1141"/>
      <c r="L323" s="1141"/>
      <c r="M323" s="1141"/>
      <c r="N323" s="1146"/>
      <c r="Z323" s="193"/>
      <c r="AA323" s="200"/>
      <c r="AB323" s="200"/>
      <c r="AC323" s="109" t="s">
        <v>3632</v>
      </c>
      <c r="AH323" s="200"/>
    </row>
    <row r="324" spans="1:35" s="108" customFormat="1" ht="12">
      <c r="A324" s="216"/>
      <c r="B324" s="217"/>
      <c r="C324" s="1145" t="s">
        <v>398</v>
      </c>
      <c r="D324" s="1145"/>
      <c r="E324" s="1145"/>
      <c r="F324" s="196"/>
      <c r="G324" s="196"/>
      <c r="H324" s="196"/>
      <c r="I324" s="196"/>
      <c r="J324" s="198"/>
      <c r="K324" s="196"/>
      <c r="L324" s="218">
        <v>572.27</v>
      </c>
      <c r="M324" s="212"/>
      <c r="N324" s="199"/>
      <c r="Z324" s="193"/>
      <c r="AA324" s="200"/>
      <c r="AB324" s="200"/>
      <c r="AH324" s="200" t="s">
        <v>398</v>
      </c>
    </row>
    <row r="325" spans="1:35" s="108" customFormat="1" ht="12">
      <c r="A325" s="1147" t="s">
        <v>3633</v>
      </c>
      <c r="B325" s="1148"/>
      <c r="C325" s="1148"/>
      <c r="D325" s="1148"/>
      <c r="E325" s="1148"/>
      <c r="F325" s="1148"/>
      <c r="G325" s="1148"/>
      <c r="H325" s="1148"/>
      <c r="I325" s="1148"/>
      <c r="J325" s="1148"/>
      <c r="K325" s="1148"/>
      <c r="L325" s="1148"/>
      <c r="M325" s="1148"/>
      <c r="N325" s="1149"/>
      <c r="Z325" s="193"/>
      <c r="AA325" s="200" t="s">
        <v>3633</v>
      </c>
      <c r="AB325" s="200"/>
      <c r="AH325" s="200"/>
    </row>
    <row r="326" spans="1:35" s="108" customFormat="1" ht="45">
      <c r="A326" s="194" t="s">
        <v>586</v>
      </c>
      <c r="B326" s="195" t="s">
        <v>3634</v>
      </c>
      <c r="C326" s="1145" t="s">
        <v>3635</v>
      </c>
      <c r="D326" s="1145"/>
      <c r="E326" s="1145"/>
      <c r="F326" s="196" t="s">
        <v>3536</v>
      </c>
      <c r="G326" s="196"/>
      <c r="H326" s="196"/>
      <c r="I326" s="223">
        <v>0.32800000000000001</v>
      </c>
      <c r="J326" s="198"/>
      <c r="K326" s="196"/>
      <c r="L326" s="198"/>
      <c r="M326" s="196"/>
      <c r="N326" s="199"/>
      <c r="Z326" s="193"/>
      <c r="AA326" s="200"/>
      <c r="AB326" s="200" t="s">
        <v>3635</v>
      </c>
      <c r="AH326" s="200"/>
    </row>
    <row r="327" spans="1:35" s="108" customFormat="1" ht="12">
      <c r="A327" s="201"/>
      <c r="B327" s="202"/>
      <c r="C327" s="1141" t="s">
        <v>3636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B327" s="200"/>
      <c r="AC327" s="109" t="s">
        <v>3636</v>
      </c>
      <c r="AH327" s="200"/>
    </row>
    <row r="328" spans="1:35" s="108" customFormat="1" ht="33.75">
      <c r="A328" s="203"/>
      <c r="B328" s="204" t="s">
        <v>385</v>
      </c>
      <c r="C328" s="1141" t="s">
        <v>386</v>
      </c>
      <c r="D328" s="1141"/>
      <c r="E328" s="1141"/>
      <c r="F328" s="1141"/>
      <c r="G328" s="1141"/>
      <c r="H328" s="1141"/>
      <c r="I328" s="1141"/>
      <c r="J328" s="1141"/>
      <c r="K328" s="1141"/>
      <c r="L328" s="1141"/>
      <c r="M328" s="1141"/>
      <c r="N328" s="1146"/>
      <c r="Z328" s="193"/>
      <c r="AA328" s="200"/>
      <c r="AB328" s="200"/>
      <c r="AD328" s="109" t="s">
        <v>386</v>
      </c>
      <c r="AH328" s="200"/>
    </row>
    <row r="329" spans="1:35" s="108" customFormat="1" ht="12">
      <c r="A329" s="205"/>
      <c r="B329" s="206">
        <v>1</v>
      </c>
      <c r="C329" s="1141" t="s">
        <v>446</v>
      </c>
      <c r="D329" s="1141"/>
      <c r="E329" s="1141"/>
      <c r="F329" s="207"/>
      <c r="G329" s="207"/>
      <c r="H329" s="207"/>
      <c r="I329" s="207"/>
      <c r="J329" s="220">
        <v>1287.3599999999999</v>
      </c>
      <c r="K329" s="209">
        <v>1.25</v>
      </c>
      <c r="L329" s="208">
        <v>527.82000000000005</v>
      </c>
      <c r="M329" s="207"/>
      <c r="N329" s="210"/>
      <c r="Z329" s="193"/>
      <c r="AA329" s="200"/>
      <c r="AB329" s="200"/>
      <c r="AE329" s="109" t="s">
        <v>446</v>
      </c>
      <c r="AH329" s="200"/>
    </row>
    <row r="330" spans="1:35" s="108" customFormat="1" ht="12">
      <c r="A330" s="205"/>
      <c r="B330" s="206">
        <v>2</v>
      </c>
      <c r="C330" s="1141" t="s">
        <v>387</v>
      </c>
      <c r="D330" s="1141"/>
      <c r="E330" s="1141"/>
      <c r="F330" s="207"/>
      <c r="G330" s="207"/>
      <c r="H330" s="207"/>
      <c r="I330" s="207"/>
      <c r="J330" s="220">
        <v>3182.23</v>
      </c>
      <c r="K330" s="209">
        <v>1.25</v>
      </c>
      <c r="L330" s="220">
        <v>1304.71</v>
      </c>
      <c r="M330" s="207"/>
      <c r="N330" s="210"/>
      <c r="Z330" s="193"/>
      <c r="AA330" s="200"/>
      <c r="AB330" s="200"/>
      <c r="AE330" s="109" t="s">
        <v>387</v>
      </c>
      <c r="AH330" s="200"/>
    </row>
    <row r="331" spans="1:35" s="108" customFormat="1" ht="12">
      <c r="A331" s="205"/>
      <c r="B331" s="206">
        <v>3</v>
      </c>
      <c r="C331" s="1141" t="s">
        <v>388</v>
      </c>
      <c r="D331" s="1141"/>
      <c r="E331" s="1141"/>
      <c r="F331" s="207"/>
      <c r="G331" s="207"/>
      <c r="H331" s="207"/>
      <c r="I331" s="207"/>
      <c r="J331" s="208">
        <v>375.86</v>
      </c>
      <c r="K331" s="209">
        <v>1.25</v>
      </c>
      <c r="L331" s="208">
        <v>154.1</v>
      </c>
      <c r="M331" s="207"/>
      <c r="N331" s="210"/>
      <c r="Z331" s="193"/>
      <c r="AA331" s="200"/>
      <c r="AB331" s="200"/>
      <c r="AE331" s="109" t="s">
        <v>388</v>
      </c>
      <c r="AH331" s="200"/>
    </row>
    <row r="332" spans="1:35" s="108" customFormat="1" ht="12">
      <c r="A332" s="205"/>
      <c r="B332" s="206">
        <v>4</v>
      </c>
      <c r="C332" s="1141" t="s">
        <v>447</v>
      </c>
      <c r="D332" s="1141"/>
      <c r="E332" s="1141"/>
      <c r="F332" s="207"/>
      <c r="G332" s="207"/>
      <c r="H332" s="207"/>
      <c r="I332" s="207"/>
      <c r="J332" s="220">
        <v>1345.08</v>
      </c>
      <c r="K332" s="207"/>
      <c r="L332" s="208">
        <v>441.19</v>
      </c>
      <c r="M332" s="207"/>
      <c r="N332" s="210"/>
      <c r="Z332" s="193"/>
      <c r="AA332" s="200"/>
      <c r="AB332" s="200"/>
      <c r="AE332" s="109" t="s">
        <v>447</v>
      </c>
      <c r="AH332" s="200"/>
    </row>
    <row r="333" spans="1:35" s="108" customFormat="1" ht="12">
      <c r="A333" s="205"/>
      <c r="B333" s="204"/>
      <c r="C333" s="1141" t="s">
        <v>448</v>
      </c>
      <c r="D333" s="1141"/>
      <c r="E333" s="1141"/>
      <c r="F333" s="207" t="s">
        <v>390</v>
      </c>
      <c r="G333" s="215">
        <v>149</v>
      </c>
      <c r="H333" s="209">
        <v>1.25</v>
      </c>
      <c r="I333" s="209">
        <v>61.09</v>
      </c>
      <c r="J333" s="204"/>
      <c r="K333" s="207"/>
      <c r="L333" s="204"/>
      <c r="M333" s="207"/>
      <c r="N333" s="210"/>
      <c r="Z333" s="193"/>
      <c r="AA333" s="200"/>
      <c r="AB333" s="200"/>
      <c r="AF333" s="109" t="s">
        <v>448</v>
      </c>
      <c r="AH333" s="200"/>
    </row>
    <row r="334" spans="1:35" s="108" customFormat="1" ht="12">
      <c r="A334" s="205"/>
      <c r="B334" s="204"/>
      <c r="C334" s="1141" t="s">
        <v>389</v>
      </c>
      <c r="D334" s="1141"/>
      <c r="E334" s="1141"/>
      <c r="F334" s="207" t="s">
        <v>390</v>
      </c>
      <c r="G334" s="209">
        <v>28.02</v>
      </c>
      <c r="H334" s="209">
        <v>1.25</v>
      </c>
      <c r="I334" s="250">
        <v>11.488200000000001</v>
      </c>
      <c r="J334" s="204"/>
      <c r="K334" s="207"/>
      <c r="L334" s="204"/>
      <c r="M334" s="207"/>
      <c r="N334" s="210"/>
      <c r="Z334" s="193"/>
      <c r="AA334" s="200"/>
      <c r="AB334" s="200"/>
      <c r="AF334" s="109" t="s">
        <v>389</v>
      </c>
      <c r="AH334" s="200"/>
    </row>
    <row r="335" spans="1:35" s="108" customFormat="1" ht="12">
      <c r="A335" s="205"/>
      <c r="B335" s="204"/>
      <c r="C335" s="1150" t="s">
        <v>391</v>
      </c>
      <c r="D335" s="1150"/>
      <c r="E335" s="1150"/>
      <c r="F335" s="212"/>
      <c r="G335" s="212"/>
      <c r="H335" s="212"/>
      <c r="I335" s="212"/>
      <c r="J335" s="221">
        <v>5814.67</v>
      </c>
      <c r="K335" s="212"/>
      <c r="L335" s="221">
        <v>2273.7199999999998</v>
      </c>
      <c r="M335" s="212"/>
      <c r="N335" s="214"/>
      <c r="Z335" s="193"/>
      <c r="AA335" s="200"/>
      <c r="AB335" s="200"/>
      <c r="AG335" s="109" t="s">
        <v>391</v>
      </c>
      <c r="AH335" s="200"/>
    </row>
    <row r="336" spans="1:35" s="108" customFormat="1" ht="12">
      <c r="A336" s="205"/>
      <c r="B336" s="204"/>
      <c r="C336" s="1141" t="s">
        <v>392</v>
      </c>
      <c r="D336" s="1141"/>
      <c r="E336" s="1141"/>
      <c r="F336" s="207"/>
      <c r="G336" s="207"/>
      <c r="H336" s="207"/>
      <c r="I336" s="207"/>
      <c r="J336" s="204"/>
      <c r="K336" s="207"/>
      <c r="L336" s="208">
        <v>681.92</v>
      </c>
      <c r="M336" s="207"/>
      <c r="N336" s="210"/>
      <c r="Z336" s="193"/>
      <c r="AA336" s="200"/>
      <c r="AB336" s="200"/>
      <c r="AF336" s="109" t="s">
        <v>392</v>
      </c>
      <c r="AH336" s="200"/>
    </row>
    <row r="337" spans="1:35" s="108" customFormat="1" ht="22.5">
      <c r="A337" s="205"/>
      <c r="B337" s="204" t="s">
        <v>1768</v>
      </c>
      <c r="C337" s="1141" t="s">
        <v>1769</v>
      </c>
      <c r="D337" s="1141"/>
      <c r="E337" s="1141"/>
      <c r="F337" s="207" t="s">
        <v>395</v>
      </c>
      <c r="G337" s="215">
        <v>117</v>
      </c>
      <c r="H337" s="207"/>
      <c r="I337" s="215">
        <v>117</v>
      </c>
      <c r="J337" s="204"/>
      <c r="K337" s="207"/>
      <c r="L337" s="208">
        <v>797.85</v>
      </c>
      <c r="M337" s="207"/>
      <c r="N337" s="210"/>
      <c r="Z337" s="193"/>
      <c r="AA337" s="200"/>
      <c r="AB337" s="200"/>
      <c r="AF337" s="109" t="s">
        <v>1769</v>
      </c>
      <c r="AH337" s="200"/>
    </row>
    <row r="338" spans="1:35" s="108" customFormat="1" ht="22.5">
      <c r="A338" s="205"/>
      <c r="B338" s="204" t="s">
        <v>1770</v>
      </c>
      <c r="C338" s="1141" t="s">
        <v>1771</v>
      </c>
      <c r="D338" s="1141"/>
      <c r="E338" s="1141"/>
      <c r="F338" s="207" t="s">
        <v>395</v>
      </c>
      <c r="G338" s="215">
        <v>74</v>
      </c>
      <c r="H338" s="207"/>
      <c r="I338" s="215">
        <v>74</v>
      </c>
      <c r="J338" s="204"/>
      <c r="K338" s="207"/>
      <c r="L338" s="208">
        <v>504.62</v>
      </c>
      <c r="M338" s="207"/>
      <c r="N338" s="210"/>
      <c r="Z338" s="193"/>
      <c r="AA338" s="200"/>
      <c r="AB338" s="200"/>
      <c r="AF338" s="109" t="s">
        <v>1771</v>
      </c>
      <c r="AH338" s="200"/>
    </row>
    <row r="339" spans="1:35" s="108" customFormat="1" ht="12">
      <c r="A339" s="216"/>
      <c r="B339" s="217"/>
      <c r="C339" s="1145" t="s">
        <v>398</v>
      </c>
      <c r="D339" s="1145"/>
      <c r="E339" s="1145"/>
      <c r="F339" s="196"/>
      <c r="G339" s="196"/>
      <c r="H339" s="196"/>
      <c r="I339" s="196"/>
      <c r="J339" s="198"/>
      <c r="K339" s="196"/>
      <c r="L339" s="222">
        <v>3576.19</v>
      </c>
      <c r="M339" s="212"/>
      <c r="N339" s="199"/>
      <c r="Z339" s="193"/>
      <c r="AA339" s="200"/>
      <c r="AB339" s="200"/>
      <c r="AH339" s="200" t="s">
        <v>398</v>
      </c>
    </row>
    <row r="340" spans="1:35" s="108" customFormat="1" ht="22.5">
      <c r="A340" s="194" t="s">
        <v>594</v>
      </c>
      <c r="B340" s="195" t="s">
        <v>3605</v>
      </c>
      <c r="C340" s="1145" t="s">
        <v>3606</v>
      </c>
      <c r="D340" s="1145"/>
      <c r="E340" s="1145"/>
      <c r="F340" s="196" t="s">
        <v>486</v>
      </c>
      <c r="G340" s="196"/>
      <c r="H340" s="196"/>
      <c r="I340" s="251">
        <v>4</v>
      </c>
      <c r="J340" s="218">
        <v>215.48</v>
      </c>
      <c r="K340" s="196"/>
      <c r="L340" s="218">
        <v>861.92</v>
      </c>
      <c r="M340" s="196"/>
      <c r="N340" s="199"/>
      <c r="Z340" s="193"/>
      <c r="AA340" s="200"/>
      <c r="AB340" s="200" t="s">
        <v>3606</v>
      </c>
      <c r="AH340" s="200"/>
    </row>
    <row r="341" spans="1:35" s="108" customFormat="1" ht="12">
      <c r="A341" s="216"/>
      <c r="B341" s="217"/>
      <c r="C341" s="1141" t="s">
        <v>409</v>
      </c>
      <c r="D341" s="1141"/>
      <c r="E341" s="1141"/>
      <c r="F341" s="1141"/>
      <c r="G341" s="1141"/>
      <c r="H341" s="1141"/>
      <c r="I341" s="1141"/>
      <c r="J341" s="1141"/>
      <c r="K341" s="1141"/>
      <c r="L341" s="1141"/>
      <c r="M341" s="1141"/>
      <c r="N341" s="1146"/>
      <c r="Z341" s="193"/>
      <c r="AA341" s="200"/>
      <c r="AB341" s="200"/>
      <c r="AH341" s="200"/>
      <c r="AI341" s="109" t="s">
        <v>409</v>
      </c>
    </row>
    <row r="342" spans="1:35" s="108" customFormat="1" ht="12">
      <c r="A342" s="216"/>
      <c r="B342" s="217"/>
      <c r="C342" s="1145" t="s">
        <v>398</v>
      </c>
      <c r="D342" s="1145"/>
      <c r="E342" s="1145"/>
      <c r="F342" s="196"/>
      <c r="G342" s="196"/>
      <c r="H342" s="196"/>
      <c r="I342" s="196"/>
      <c r="J342" s="198"/>
      <c r="K342" s="196"/>
      <c r="L342" s="218">
        <v>861.92</v>
      </c>
      <c r="M342" s="212"/>
      <c r="N342" s="199"/>
      <c r="Z342" s="193"/>
      <c r="AA342" s="200"/>
      <c r="AB342" s="200"/>
      <c r="AH342" s="200" t="s">
        <v>398</v>
      </c>
    </row>
    <row r="343" spans="1:35" s="108" customFormat="1" ht="33.75">
      <c r="A343" s="194" t="s">
        <v>597</v>
      </c>
      <c r="B343" s="195" t="s">
        <v>3609</v>
      </c>
      <c r="C343" s="1145" t="s">
        <v>3610</v>
      </c>
      <c r="D343" s="1145"/>
      <c r="E343" s="1145"/>
      <c r="F343" s="196" t="s">
        <v>486</v>
      </c>
      <c r="G343" s="196"/>
      <c r="H343" s="196"/>
      <c r="I343" s="251">
        <v>4</v>
      </c>
      <c r="J343" s="218">
        <v>242.94</v>
      </c>
      <c r="K343" s="196"/>
      <c r="L343" s="218">
        <v>971.76</v>
      </c>
      <c r="M343" s="196"/>
      <c r="N343" s="199"/>
      <c r="Z343" s="193"/>
      <c r="AA343" s="200"/>
      <c r="AB343" s="200" t="s">
        <v>3610</v>
      </c>
      <c r="AH343" s="200"/>
    </row>
    <row r="344" spans="1:35" s="108" customFormat="1" ht="12">
      <c r="A344" s="216"/>
      <c r="B344" s="217"/>
      <c r="C344" s="1141" t="s">
        <v>409</v>
      </c>
      <c r="D344" s="1141"/>
      <c r="E344" s="1141"/>
      <c r="F344" s="1141"/>
      <c r="G344" s="1141"/>
      <c r="H344" s="1141"/>
      <c r="I344" s="1141"/>
      <c r="J344" s="1141"/>
      <c r="K344" s="1141"/>
      <c r="L344" s="1141"/>
      <c r="M344" s="1141"/>
      <c r="N344" s="1146"/>
      <c r="Z344" s="193"/>
      <c r="AA344" s="200"/>
      <c r="AB344" s="200"/>
      <c r="AH344" s="200"/>
      <c r="AI344" s="109" t="s">
        <v>409</v>
      </c>
    </row>
    <row r="345" spans="1:35" s="108" customFormat="1" ht="12">
      <c r="A345" s="216"/>
      <c r="B345" s="217"/>
      <c r="C345" s="1145" t="s">
        <v>398</v>
      </c>
      <c r="D345" s="1145"/>
      <c r="E345" s="1145"/>
      <c r="F345" s="196"/>
      <c r="G345" s="196"/>
      <c r="H345" s="196"/>
      <c r="I345" s="196"/>
      <c r="J345" s="198"/>
      <c r="K345" s="196"/>
      <c r="L345" s="218">
        <v>971.76</v>
      </c>
      <c r="M345" s="212"/>
      <c r="N345" s="199"/>
      <c r="Z345" s="193"/>
      <c r="AA345" s="200"/>
      <c r="AB345" s="200"/>
      <c r="AH345" s="200" t="s">
        <v>398</v>
      </c>
    </row>
    <row r="346" spans="1:35" s="108" customFormat="1" ht="45">
      <c r="A346" s="194" t="s">
        <v>600</v>
      </c>
      <c r="B346" s="195" t="s">
        <v>3611</v>
      </c>
      <c r="C346" s="1145" t="s">
        <v>3612</v>
      </c>
      <c r="D346" s="1145"/>
      <c r="E346" s="1145"/>
      <c r="F346" s="196" t="s">
        <v>486</v>
      </c>
      <c r="G346" s="196"/>
      <c r="H346" s="196"/>
      <c r="I346" s="251">
        <v>4</v>
      </c>
      <c r="J346" s="218">
        <v>362.1</v>
      </c>
      <c r="K346" s="196"/>
      <c r="L346" s="222">
        <v>1448.4</v>
      </c>
      <c r="M346" s="196"/>
      <c r="N346" s="199"/>
      <c r="Z346" s="193"/>
      <c r="AA346" s="200"/>
      <c r="AB346" s="200" t="s">
        <v>3612</v>
      </c>
      <c r="AH346" s="200"/>
    </row>
    <row r="347" spans="1:35" s="108" customFormat="1" ht="12">
      <c r="A347" s="216"/>
      <c r="B347" s="217"/>
      <c r="C347" s="1141" t="s">
        <v>409</v>
      </c>
      <c r="D347" s="1141"/>
      <c r="E347" s="1141"/>
      <c r="F347" s="1141"/>
      <c r="G347" s="1141"/>
      <c r="H347" s="1141"/>
      <c r="I347" s="1141"/>
      <c r="J347" s="1141"/>
      <c r="K347" s="1141"/>
      <c r="L347" s="1141"/>
      <c r="M347" s="1141"/>
      <c r="N347" s="1146"/>
      <c r="Z347" s="193"/>
      <c r="AA347" s="200"/>
      <c r="AB347" s="200"/>
      <c r="AH347" s="200"/>
      <c r="AI347" s="109" t="s">
        <v>409</v>
      </c>
    </row>
    <row r="348" spans="1:35" s="108" customFormat="1" ht="12">
      <c r="A348" s="216"/>
      <c r="B348" s="217"/>
      <c r="C348" s="1145" t="s">
        <v>398</v>
      </c>
      <c r="D348" s="1145"/>
      <c r="E348" s="1145"/>
      <c r="F348" s="196"/>
      <c r="G348" s="196"/>
      <c r="H348" s="196"/>
      <c r="I348" s="196"/>
      <c r="J348" s="198"/>
      <c r="K348" s="196"/>
      <c r="L348" s="222">
        <v>1448.4</v>
      </c>
      <c r="M348" s="212"/>
      <c r="N348" s="199"/>
      <c r="Z348" s="193"/>
      <c r="AA348" s="200"/>
      <c r="AB348" s="200"/>
      <c r="AH348" s="200" t="s">
        <v>398</v>
      </c>
    </row>
    <row r="349" spans="1:35" s="108" customFormat="1" ht="22.5">
      <c r="A349" s="194" t="s">
        <v>607</v>
      </c>
      <c r="B349" s="195" t="s">
        <v>3617</v>
      </c>
      <c r="C349" s="1145" t="s">
        <v>3618</v>
      </c>
      <c r="D349" s="1145"/>
      <c r="E349" s="1145"/>
      <c r="F349" s="196" t="s">
        <v>408</v>
      </c>
      <c r="G349" s="196"/>
      <c r="H349" s="196"/>
      <c r="I349" s="256">
        <v>0.8</v>
      </c>
      <c r="J349" s="222">
        <v>1382.9</v>
      </c>
      <c r="K349" s="196"/>
      <c r="L349" s="222">
        <v>1106.32</v>
      </c>
      <c r="M349" s="196"/>
      <c r="N349" s="199"/>
      <c r="Z349" s="193"/>
      <c r="AA349" s="200"/>
      <c r="AB349" s="200" t="s">
        <v>3618</v>
      </c>
      <c r="AH349" s="200"/>
    </row>
    <row r="350" spans="1:35" s="108" customFormat="1" ht="12">
      <c r="A350" s="216"/>
      <c r="B350" s="217"/>
      <c r="C350" s="1141" t="s">
        <v>409</v>
      </c>
      <c r="D350" s="1141"/>
      <c r="E350" s="1141"/>
      <c r="F350" s="1141"/>
      <c r="G350" s="1141"/>
      <c r="H350" s="1141"/>
      <c r="I350" s="1141"/>
      <c r="J350" s="1141"/>
      <c r="K350" s="1141"/>
      <c r="L350" s="1141"/>
      <c r="M350" s="1141"/>
      <c r="N350" s="1146"/>
      <c r="Z350" s="193"/>
      <c r="AA350" s="200"/>
      <c r="AB350" s="200"/>
      <c r="AH350" s="200"/>
      <c r="AI350" s="109" t="s">
        <v>409</v>
      </c>
    </row>
    <row r="351" spans="1:35" s="108" customFormat="1" ht="12">
      <c r="A351" s="201"/>
      <c r="B351" s="202"/>
      <c r="C351" s="1141" t="s">
        <v>3637</v>
      </c>
      <c r="D351" s="1141"/>
      <c r="E351" s="1141"/>
      <c r="F351" s="1141"/>
      <c r="G351" s="1141"/>
      <c r="H351" s="1141"/>
      <c r="I351" s="1141"/>
      <c r="J351" s="1141"/>
      <c r="K351" s="1141"/>
      <c r="L351" s="1141"/>
      <c r="M351" s="1141"/>
      <c r="N351" s="1146"/>
      <c r="Z351" s="193"/>
      <c r="AA351" s="200"/>
      <c r="AB351" s="200"/>
      <c r="AC351" s="109" t="s">
        <v>3637</v>
      </c>
      <c r="AH351" s="200"/>
    </row>
    <row r="352" spans="1:35" s="108" customFormat="1" ht="12">
      <c r="A352" s="216"/>
      <c r="B352" s="217"/>
      <c r="C352" s="1145" t="s">
        <v>398</v>
      </c>
      <c r="D352" s="1145"/>
      <c r="E352" s="1145"/>
      <c r="F352" s="196"/>
      <c r="G352" s="196"/>
      <c r="H352" s="196"/>
      <c r="I352" s="196"/>
      <c r="J352" s="198"/>
      <c r="K352" s="196"/>
      <c r="L352" s="222">
        <v>1106.32</v>
      </c>
      <c r="M352" s="212"/>
      <c r="N352" s="199"/>
      <c r="Z352" s="193"/>
      <c r="AA352" s="200"/>
      <c r="AB352" s="200"/>
      <c r="AH352" s="200" t="s">
        <v>398</v>
      </c>
    </row>
    <row r="353" spans="1:35" s="108" customFormat="1" ht="22.5">
      <c r="A353" s="194" t="s">
        <v>615</v>
      </c>
      <c r="B353" s="195" t="s">
        <v>3638</v>
      </c>
      <c r="C353" s="1145" t="s">
        <v>3639</v>
      </c>
      <c r="D353" s="1145"/>
      <c r="E353" s="1145"/>
      <c r="F353" s="196" t="s">
        <v>486</v>
      </c>
      <c r="G353" s="196"/>
      <c r="H353" s="196"/>
      <c r="I353" s="251">
        <v>4</v>
      </c>
      <c r="J353" s="218">
        <v>592.20000000000005</v>
      </c>
      <c r="K353" s="196"/>
      <c r="L353" s="222">
        <v>2368.8000000000002</v>
      </c>
      <c r="M353" s="196"/>
      <c r="N353" s="199"/>
      <c r="Z353" s="193"/>
      <c r="AA353" s="200"/>
      <c r="AB353" s="200" t="s">
        <v>3639</v>
      </c>
      <c r="AH353" s="200"/>
    </row>
    <row r="354" spans="1:35" s="108" customFormat="1" ht="12">
      <c r="A354" s="216"/>
      <c r="B354" s="217"/>
      <c r="C354" s="1141" t="s">
        <v>409</v>
      </c>
      <c r="D354" s="1141"/>
      <c r="E354" s="1141"/>
      <c r="F354" s="1141"/>
      <c r="G354" s="1141"/>
      <c r="H354" s="1141"/>
      <c r="I354" s="1141"/>
      <c r="J354" s="1141"/>
      <c r="K354" s="1141"/>
      <c r="L354" s="1141"/>
      <c r="M354" s="1141"/>
      <c r="N354" s="1146"/>
      <c r="Z354" s="193"/>
      <c r="AA354" s="200"/>
      <c r="AB354" s="200"/>
      <c r="AH354" s="200"/>
      <c r="AI354" s="109" t="s">
        <v>409</v>
      </c>
    </row>
    <row r="355" spans="1:35" s="108" customFormat="1" ht="12">
      <c r="A355" s="216"/>
      <c r="B355" s="217"/>
      <c r="C355" s="1145" t="s">
        <v>398</v>
      </c>
      <c r="D355" s="1145"/>
      <c r="E355" s="1145"/>
      <c r="F355" s="196"/>
      <c r="G355" s="196"/>
      <c r="H355" s="196"/>
      <c r="I355" s="196"/>
      <c r="J355" s="198"/>
      <c r="K355" s="196"/>
      <c r="L355" s="222">
        <v>2368.8000000000002</v>
      </c>
      <c r="M355" s="212"/>
      <c r="N355" s="199"/>
      <c r="Z355" s="193"/>
      <c r="AA355" s="200"/>
      <c r="AB355" s="200"/>
      <c r="AH355" s="200" t="s">
        <v>398</v>
      </c>
    </row>
    <row r="356" spans="1:35" s="108" customFormat="1" ht="33.75">
      <c r="A356" s="194" t="s">
        <v>616</v>
      </c>
      <c r="B356" s="195" t="s">
        <v>3620</v>
      </c>
      <c r="C356" s="1145" t="s">
        <v>3621</v>
      </c>
      <c r="D356" s="1145"/>
      <c r="E356" s="1145"/>
      <c r="F356" s="196" t="s">
        <v>486</v>
      </c>
      <c r="G356" s="196"/>
      <c r="H356" s="196"/>
      <c r="I356" s="251">
        <v>8</v>
      </c>
      <c r="J356" s="218">
        <v>31.43</v>
      </c>
      <c r="K356" s="196"/>
      <c r="L356" s="218">
        <v>251.44</v>
      </c>
      <c r="M356" s="196"/>
      <c r="N356" s="199"/>
      <c r="Z356" s="193"/>
      <c r="AA356" s="200"/>
      <c r="AB356" s="200" t="s">
        <v>3621</v>
      </c>
      <c r="AH356" s="200"/>
    </row>
    <row r="357" spans="1:35" s="108" customFormat="1" ht="12">
      <c r="A357" s="216"/>
      <c r="B357" s="217"/>
      <c r="C357" s="1141" t="s">
        <v>409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200"/>
      <c r="AH357" s="200"/>
      <c r="AI357" s="109" t="s">
        <v>409</v>
      </c>
    </row>
    <row r="358" spans="1:35" s="108" customFormat="1" ht="12">
      <c r="A358" s="201"/>
      <c r="B358" s="202"/>
      <c r="C358" s="1141" t="s">
        <v>3640</v>
      </c>
      <c r="D358" s="1141"/>
      <c r="E358" s="1141"/>
      <c r="F358" s="1141"/>
      <c r="G358" s="1141"/>
      <c r="H358" s="1141"/>
      <c r="I358" s="1141"/>
      <c r="J358" s="1141"/>
      <c r="K358" s="1141"/>
      <c r="L358" s="1141"/>
      <c r="M358" s="1141"/>
      <c r="N358" s="1146"/>
      <c r="Z358" s="193"/>
      <c r="AA358" s="200"/>
      <c r="AB358" s="200"/>
      <c r="AC358" s="109" t="s">
        <v>3640</v>
      </c>
      <c r="AH358" s="200"/>
    </row>
    <row r="359" spans="1:35" s="108" customFormat="1" ht="12">
      <c r="A359" s="216"/>
      <c r="B359" s="217"/>
      <c r="C359" s="1145" t="s">
        <v>398</v>
      </c>
      <c r="D359" s="1145"/>
      <c r="E359" s="1145"/>
      <c r="F359" s="196"/>
      <c r="G359" s="196"/>
      <c r="H359" s="196"/>
      <c r="I359" s="196"/>
      <c r="J359" s="198"/>
      <c r="K359" s="196"/>
      <c r="L359" s="218">
        <v>251.44</v>
      </c>
      <c r="M359" s="212"/>
      <c r="N359" s="199"/>
      <c r="Z359" s="193"/>
      <c r="AA359" s="200"/>
      <c r="AB359" s="200"/>
      <c r="AH359" s="200" t="s">
        <v>398</v>
      </c>
    </row>
    <row r="360" spans="1:35" s="108" customFormat="1" ht="45">
      <c r="A360" s="194" t="s">
        <v>619</v>
      </c>
      <c r="B360" s="195" t="s">
        <v>1495</v>
      </c>
      <c r="C360" s="1145" t="s">
        <v>1496</v>
      </c>
      <c r="D360" s="1145"/>
      <c r="E360" s="1145"/>
      <c r="F360" s="196" t="s">
        <v>539</v>
      </c>
      <c r="G360" s="196"/>
      <c r="H360" s="196"/>
      <c r="I360" s="197">
        <v>0.18840000000000001</v>
      </c>
      <c r="J360" s="198"/>
      <c r="K360" s="196"/>
      <c r="L360" s="198"/>
      <c r="M360" s="196"/>
      <c r="N360" s="199"/>
      <c r="Z360" s="193"/>
      <c r="AA360" s="200"/>
      <c r="AB360" s="200" t="s">
        <v>1496</v>
      </c>
      <c r="AH360" s="200"/>
    </row>
    <row r="361" spans="1:35" s="108" customFormat="1" ht="12">
      <c r="A361" s="201"/>
      <c r="B361" s="202"/>
      <c r="C361" s="1141" t="s">
        <v>3641</v>
      </c>
      <c r="D361" s="1141"/>
      <c r="E361" s="1141"/>
      <c r="F361" s="1141"/>
      <c r="G361" s="1141"/>
      <c r="H361" s="1141"/>
      <c r="I361" s="1141"/>
      <c r="J361" s="1141"/>
      <c r="K361" s="1141"/>
      <c r="L361" s="1141"/>
      <c r="M361" s="1141"/>
      <c r="N361" s="1146"/>
      <c r="Z361" s="193"/>
      <c r="AA361" s="200"/>
      <c r="AB361" s="200"/>
      <c r="AC361" s="109" t="s">
        <v>3641</v>
      </c>
      <c r="AH361" s="200"/>
    </row>
    <row r="362" spans="1:35" s="108" customFormat="1" ht="12">
      <c r="A362" s="205"/>
      <c r="B362" s="206">
        <v>1</v>
      </c>
      <c r="C362" s="1141" t="s">
        <v>446</v>
      </c>
      <c r="D362" s="1141"/>
      <c r="E362" s="1141"/>
      <c r="F362" s="207"/>
      <c r="G362" s="207"/>
      <c r="H362" s="207"/>
      <c r="I362" s="207"/>
      <c r="J362" s="208">
        <v>201.61</v>
      </c>
      <c r="K362" s="207"/>
      <c r="L362" s="208">
        <v>37.979999999999997</v>
      </c>
      <c r="M362" s="207"/>
      <c r="N362" s="210"/>
      <c r="Z362" s="193"/>
      <c r="AA362" s="200"/>
      <c r="AB362" s="200"/>
      <c r="AE362" s="109" t="s">
        <v>446</v>
      </c>
      <c r="AH362" s="200"/>
    </row>
    <row r="363" spans="1:35" s="108" customFormat="1" ht="12">
      <c r="A363" s="205"/>
      <c r="B363" s="206">
        <v>2</v>
      </c>
      <c r="C363" s="1141" t="s">
        <v>387</v>
      </c>
      <c r="D363" s="1141"/>
      <c r="E363" s="1141"/>
      <c r="F363" s="207"/>
      <c r="G363" s="207"/>
      <c r="H363" s="207"/>
      <c r="I363" s="207"/>
      <c r="J363" s="208">
        <v>71.64</v>
      </c>
      <c r="K363" s="207"/>
      <c r="L363" s="208">
        <v>13.5</v>
      </c>
      <c r="M363" s="207"/>
      <c r="N363" s="210"/>
      <c r="Z363" s="193"/>
      <c r="AA363" s="200"/>
      <c r="AB363" s="200"/>
      <c r="AE363" s="109" t="s">
        <v>387</v>
      </c>
      <c r="AH363" s="200"/>
    </row>
    <row r="364" spans="1:35" s="108" customFormat="1" ht="12">
      <c r="A364" s="205"/>
      <c r="B364" s="206">
        <v>3</v>
      </c>
      <c r="C364" s="1141" t="s">
        <v>388</v>
      </c>
      <c r="D364" s="1141"/>
      <c r="E364" s="1141"/>
      <c r="F364" s="207"/>
      <c r="G364" s="207"/>
      <c r="H364" s="207"/>
      <c r="I364" s="207"/>
      <c r="J364" s="208">
        <v>2.3199999999999998</v>
      </c>
      <c r="K364" s="207"/>
      <c r="L364" s="208">
        <v>0.44</v>
      </c>
      <c r="M364" s="207"/>
      <c r="N364" s="210"/>
      <c r="Z364" s="193"/>
      <c r="AA364" s="200"/>
      <c r="AB364" s="200"/>
      <c r="AE364" s="109" t="s">
        <v>388</v>
      </c>
      <c r="AH364" s="200"/>
    </row>
    <row r="365" spans="1:35" s="108" customFormat="1" ht="12">
      <c r="A365" s="205"/>
      <c r="B365" s="206">
        <v>4</v>
      </c>
      <c r="C365" s="1141" t="s">
        <v>447</v>
      </c>
      <c r="D365" s="1141"/>
      <c r="E365" s="1141"/>
      <c r="F365" s="207"/>
      <c r="G365" s="207"/>
      <c r="H365" s="207"/>
      <c r="I365" s="207"/>
      <c r="J365" s="208">
        <v>62.75</v>
      </c>
      <c r="K365" s="207"/>
      <c r="L365" s="208">
        <v>11.82</v>
      </c>
      <c r="M365" s="207"/>
      <c r="N365" s="210"/>
      <c r="Z365" s="193"/>
      <c r="AA365" s="200"/>
      <c r="AB365" s="200"/>
      <c r="AE365" s="109" t="s">
        <v>447</v>
      </c>
      <c r="AH365" s="200"/>
    </row>
    <row r="366" spans="1:35" s="108" customFormat="1" ht="12">
      <c r="A366" s="205"/>
      <c r="B366" s="204"/>
      <c r="C366" s="1141" t="s">
        <v>448</v>
      </c>
      <c r="D366" s="1141"/>
      <c r="E366" s="1141"/>
      <c r="F366" s="207" t="s">
        <v>390</v>
      </c>
      <c r="G366" s="248">
        <v>21.2</v>
      </c>
      <c r="H366" s="207"/>
      <c r="I366" s="252">
        <v>3.9940799999999999</v>
      </c>
      <c r="J366" s="204"/>
      <c r="K366" s="207"/>
      <c r="L366" s="204"/>
      <c r="M366" s="207"/>
      <c r="N366" s="210"/>
      <c r="Z366" s="193"/>
      <c r="AA366" s="200"/>
      <c r="AB366" s="200"/>
      <c r="AF366" s="109" t="s">
        <v>448</v>
      </c>
      <c r="AH366" s="200"/>
    </row>
    <row r="367" spans="1:35" s="108" customFormat="1" ht="12">
      <c r="A367" s="205"/>
      <c r="B367" s="204"/>
      <c r="C367" s="1141" t="s">
        <v>389</v>
      </c>
      <c r="D367" s="1141"/>
      <c r="E367" s="1141"/>
      <c r="F367" s="207" t="s">
        <v>390</v>
      </c>
      <c r="G367" s="248">
        <v>0.2</v>
      </c>
      <c r="H367" s="207"/>
      <c r="I367" s="252">
        <v>3.7679999999999998E-2</v>
      </c>
      <c r="J367" s="204"/>
      <c r="K367" s="207"/>
      <c r="L367" s="204"/>
      <c r="M367" s="207"/>
      <c r="N367" s="210"/>
      <c r="Z367" s="193"/>
      <c r="AA367" s="200"/>
      <c r="AB367" s="200"/>
      <c r="AF367" s="109" t="s">
        <v>389</v>
      </c>
      <c r="AH367" s="200"/>
    </row>
    <row r="368" spans="1:35" s="108" customFormat="1" ht="12">
      <c r="A368" s="205"/>
      <c r="B368" s="204"/>
      <c r="C368" s="1150" t="s">
        <v>391</v>
      </c>
      <c r="D368" s="1150"/>
      <c r="E368" s="1150"/>
      <c r="F368" s="212"/>
      <c r="G368" s="212"/>
      <c r="H368" s="212"/>
      <c r="I368" s="212"/>
      <c r="J368" s="213">
        <v>336</v>
      </c>
      <c r="K368" s="212"/>
      <c r="L368" s="213">
        <v>63.3</v>
      </c>
      <c r="M368" s="212"/>
      <c r="N368" s="214"/>
      <c r="Z368" s="193"/>
      <c r="AA368" s="200"/>
      <c r="AB368" s="200"/>
      <c r="AG368" s="109" t="s">
        <v>391</v>
      </c>
      <c r="AH368" s="200"/>
    </row>
    <row r="369" spans="1:35" s="108" customFormat="1" ht="12">
      <c r="A369" s="205"/>
      <c r="B369" s="204"/>
      <c r="C369" s="1141" t="s">
        <v>392</v>
      </c>
      <c r="D369" s="1141"/>
      <c r="E369" s="1141"/>
      <c r="F369" s="207"/>
      <c r="G369" s="207"/>
      <c r="H369" s="207"/>
      <c r="I369" s="207"/>
      <c r="J369" s="204"/>
      <c r="K369" s="207"/>
      <c r="L369" s="208">
        <v>38.42</v>
      </c>
      <c r="M369" s="207"/>
      <c r="N369" s="210"/>
      <c r="Z369" s="193"/>
      <c r="AA369" s="200"/>
      <c r="AB369" s="200"/>
      <c r="AF369" s="109" t="s">
        <v>392</v>
      </c>
      <c r="AH369" s="200"/>
    </row>
    <row r="370" spans="1:35" s="108" customFormat="1" ht="22.5">
      <c r="A370" s="205"/>
      <c r="B370" s="204" t="s">
        <v>785</v>
      </c>
      <c r="C370" s="1141" t="s">
        <v>786</v>
      </c>
      <c r="D370" s="1141"/>
      <c r="E370" s="1141"/>
      <c r="F370" s="207" t="s">
        <v>395</v>
      </c>
      <c r="G370" s="215">
        <v>110</v>
      </c>
      <c r="H370" s="207"/>
      <c r="I370" s="215">
        <v>110</v>
      </c>
      <c r="J370" s="204"/>
      <c r="K370" s="207"/>
      <c r="L370" s="208">
        <v>42.26</v>
      </c>
      <c r="M370" s="207"/>
      <c r="N370" s="210"/>
      <c r="Z370" s="193"/>
      <c r="AA370" s="200"/>
      <c r="AB370" s="200"/>
      <c r="AF370" s="109" t="s">
        <v>786</v>
      </c>
      <c r="AH370" s="200"/>
    </row>
    <row r="371" spans="1:35" s="108" customFormat="1" ht="22.5">
      <c r="A371" s="205"/>
      <c r="B371" s="204" t="s">
        <v>787</v>
      </c>
      <c r="C371" s="1141" t="s">
        <v>788</v>
      </c>
      <c r="D371" s="1141"/>
      <c r="E371" s="1141"/>
      <c r="F371" s="207" t="s">
        <v>395</v>
      </c>
      <c r="G371" s="215">
        <v>69</v>
      </c>
      <c r="H371" s="207"/>
      <c r="I371" s="215">
        <v>69</v>
      </c>
      <c r="J371" s="204"/>
      <c r="K371" s="207"/>
      <c r="L371" s="208">
        <v>26.51</v>
      </c>
      <c r="M371" s="207"/>
      <c r="N371" s="210"/>
      <c r="Z371" s="193"/>
      <c r="AA371" s="200"/>
      <c r="AB371" s="200"/>
      <c r="AF371" s="109" t="s">
        <v>788</v>
      </c>
      <c r="AH371" s="200"/>
    </row>
    <row r="372" spans="1:35" s="108" customFormat="1" ht="12">
      <c r="A372" s="216"/>
      <c r="B372" s="217"/>
      <c r="C372" s="1145" t="s">
        <v>398</v>
      </c>
      <c r="D372" s="1145"/>
      <c r="E372" s="1145"/>
      <c r="F372" s="196"/>
      <c r="G372" s="196"/>
      <c r="H372" s="196"/>
      <c r="I372" s="196"/>
      <c r="J372" s="198"/>
      <c r="K372" s="196"/>
      <c r="L372" s="218">
        <v>132.07</v>
      </c>
      <c r="M372" s="212"/>
      <c r="N372" s="199"/>
      <c r="Z372" s="193"/>
      <c r="AA372" s="200"/>
      <c r="AB372" s="200"/>
      <c r="AH372" s="200" t="s">
        <v>398</v>
      </c>
    </row>
    <row r="373" spans="1:35" s="108" customFormat="1" ht="22.5">
      <c r="A373" s="194" t="s">
        <v>623</v>
      </c>
      <c r="B373" s="195" t="s">
        <v>837</v>
      </c>
      <c r="C373" s="1145" t="s">
        <v>838</v>
      </c>
      <c r="D373" s="1145"/>
      <c r="E373" s="1145"/>
      <c r="F373" s="196" t="s">
        <v>472</v>
      </c>
      <c r="G373" s="196"/>
      <c r="H373" s="196"/>
      <c r="I373" s="219">
        <v>5.6520000000000001E-2</v>
      </c>
      <c r="J373" s="222">
        <v>1500</v>
      </c>
      <c r="K373" s="196"/>
      <c r="L373" s="218">
        <v>84.78</v>
      </c>
      <c r="M373" s="196"/>
      <c r="N373" s="199"/>
      <c r="Z373" s="193"/>
      <c r="AA373" s="200"/>
      <c r="AB373" s="200" t="s">
        <v>838</v>
      </c>
      <c r="AH373" s="200"/>
    </row>
    <row r="374" spans="1:35" s="108" customFormat="1" ht="12">
      <c r="A374" s="216"/>
      <c r="B374" s="217"/>
      <c r="C374" s="1141" t="s">
        <v>409</v>
      </c>
      <c r="D374" s="1141"/>
      <c r="E374" s="1141"/>
      <c r="F374" s="1141"/>
      <c r="G374" s="1141"/>
      <c r="H374" s="1141"/>
      <c r="I374" s="1141"/>
      <c r="J374" s="1141"/>
      <c r="K374" s="1141"/>
      <c r="L374" s="1141"/>
      <c r="M374" s="1141"/>
      <c r="N374" s="1146"/>
      <c r="Z374" s="193"/>
      <c r="AA374" s="200"/>
      <c r="AB374" s="200"/>
      <c r="AH374" s="200"/>
      <c r="AI374" s="109" t="s">
        <v>409</v>
      </c>
    </row>
    <row r="375" spans="1:35" s="108" customFormat="1" ht="12">
      <c r="A375" s="201"/>
      <c r="B375" s="202"/>
      <c r="C375" s="1141" t="s">
        <v>3642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B375" s="200"/>
      <c r="AC375" s="109" t="s">
        <v>3642</v>
      </c>
      <c r="AH375" s="200"/>
    </row>
    <row r="376" spans="1:35" s="108" customFormat="1" ht="12">
      <c r="A376" s="216"/>
      <c r="B376" s="217"/>
      <c r="C376" s="1145" t="s">
        <v>398</v>
      </c>
      <c r="D376" s="1145"/>
      <c r="E376" s="1145"/>
      <c r="F376" s="196"/>
      <c r="G376" s="196"/>
      <c r="H376" s="196"/>
      <c r="I376" s="196"/>
      <c r="J376" s="198"/>
      <c r="K376" s="196"/>
      <c r="L376" s="218">
        <v>84.78</v>
      </c>
      <c r="M376" s="212"/>
      <c r="N376" s="199"/>
      <c r="Z376" s="193"/>
      <c r="AA376" s="200"/>
      <c r="AB376" s="200"/>
      <c r="AH376" s="200" t="s">
        <v>398</v>
      </c>
    </row>
    <row r="377" spans="1:35" s="108" customFormat="1" ht="22.5">
      <c r="A377" s="194" t="s">
        <v>628</v>
      </c>
      <c r="B377" s="195" t="s">
        <v>3643</v>
      </c>
      <c r="C377" s="1145" t="s">
        <v>3644</v>
      </c>
      <c r="D377" s="1145"/>
      <c r="E377" s="1145"/>
      <c r="F377" s="196" t="s">
        <v>444</v>
      </c>
      <c r="G377" s="196"/>
      <c r="H377" s="196"/>
      <c r="I377" s="219">
        <v>0.20019000000000001</v>
      </c>
      <c r="J377" s="198"/>
      <c r="K377" s="196"/>
      <c r="L377" s="198"/>
      <c r="M377" s="196"/>
      <c r="N377" s="199"/>
      <c r="Z377" s="193"/>
      <c r="AA377" s="200"/>
      <c r="AB377" s="200" t="s">
        <v>3644</v>
      </c>
      <c r="AH377" s="200"/>
    </row>
    <row r="378" spans="1:35" s="108" customFormat="1" ht="12">
      <c r="A378" s="201"/>
      <c r="B378" s="202"/>
      <c r="C378" s="1141" t="s">
        <v>3645</v>
      </c>
      <c r="D378" s="1141"/>
      <c r="E378" s="1141"/>
      <c r="F378" s="1141"/>
      <c r="G378" s="1141"/>
      <c r="H378" s="1141"/>
      <c r="I378" s="1141"/>
      <c r="J378" s="1141"/>
      <c r="K378" s="1141"/>
      <c r="L378" s="1141"/>
      <c r="M378" s="1141"/>
      <c r="N378" s="1146"/>
      <c r="Z378" s="193"/>
      <c r="AA378" s="200"/>
      <c r="AB378" s="200"/>
      <c r="AC378" s="109" t="s">
        <v>3645</v>
      </c>
      <c r="AH378" s="200"/>
    </row>
    <row r="379" spans="1:35" s="108" customFormat="1" ht="12">
      <c r="A379" s="205"/>
      <c r="B379" s="206">
        <v>1</v>
      </c>
      <c r="C379" s="1141" t="s">
        <v>446</v>
      </c>
      <c r="D379" s="1141"/>
      <c r="E379" s="1141"/>
      <c r="F379" s="207"/>
      <c r="G379" s="207"/>
      <c r="H379" s="207"/>
      <c r="I379" s="207"/>
      <c r="J379" s="220">
        <v>7555.31</v>
      </c>
      <c r="K379" s="207"/>
      <c r="L379" s="220">
        <v>1512.5</v>
      </c>
      <c r="M379" s="207"/>
      <c r="N379" s="210"/>
      <c r="Z379" s="193"/>
      <c r="AA379" s="200"/>
      <c r="AB379" s="200"/>
      <c r="AE379" s="109" t="s">
        <v>446</v>
      </c>
      <c r="AH379" s="200"/>
    </row>
    <row r="380" spans="1:35" s="108" customFormat="1" ht="12">
      <c r="A380" s="205"/>
      <c r="B380" s="206">
        <v>2</v>
      </c>
      <c r="C380" s="1141" t="s">
        <v>387</v>
      </c>
      <c r="D380" s="1141"/>
      <c r="E380" s="1141"/>
      <c r="F380" s="207"/>
      <c r="G380" s="207"/>
      <c r="H380" s="207"/>
      <c r="I380" s="207"/>
      <c r="J380" s="220">
        <v>14367.31</v>
      </c>
      <c r="K380" s="207"/>
      <c r="L380" s="220">
        <v>2876.19</v>
      </c>
      <c r="M380" s="207"/>
      <c r="N380" s="210"/>
      <c r="Z380" s="193"/>
      <c r="AA380" s="200"/>
      <c r="AB380" s="200"/>
      <c r="AE380" s="109" t="s">
        <v>387</v>
      </c>
      <c r="AH380" s="200"/>
    </row>
    <row r="381" spans="1:35" s="108" customFormat="1" ht="12">
      <c r="A381" s="205"/>
      <c r="B381" s="206">
        <v>3</v>
      </c>
      <c r="C381" s="1141" t="s">
        <v>388</v>
      </c>
      <c r="D381" s="1141"/>
      <c r="E381" s="1141"/>
      <c r="F381" s="207"/>
      <c r="G381" s="207"/>
      <c r="H381" s="207"/>
      <c r="I381" s="207"/>
      <c r="J381" s="220">
        <v>1968.9</v>
      </c>
      <c r="K381" s="207"/>
      <c r="L381" s="208">
        <v>394.15</v>
      </c>
      <c r="M381" s="207"/>
      <c r="N381" s="210"/>
      <c r="Z381" s="193"/>
      <c r="AA381" s="200"/>
      <c r="AB381" s="200"/>
      <c r="AE381" s="109" t="s">
        <v>388</v>
      </c>
      <c r="AH381" s="200"/>
    </row>
    <row r="382" spans="1:35" s="108" customFormat="1" ht="12">
      <c r="A382" s="205"/>
      <c r="B382" s="206">
        <v>4</v>
      </c>
      <c r="C382" s="1141" t="s">
        <v>447</v>
      </c>
      <c r="D382" s="1141"/>
      <c r="E382" s="1141"/>
      <c r="F382" s="207"/>
      <c r="G382" s="207"/>
      <c r="H382" s="207"/>
      <c r="I382" s="207"/>
      <c r="J382" s="220">
        <v>2777.38</v>
      </c>
      <c r="K382" s="207"/>
      <c r="L382" s="208">
        <v>556</v>
      </c>
      <c r="M382" s="207"/>
      <c r="N382" s="210"/>
      <c r="Z382" s="193"/>
      <c r="AA382" s="200"/>
      <c r="AB382" s="200"/>
      <c r="AE382" s="109" t="s">
        <v>447</v>
      </c>
      <c r="AH382" s="200"/>
    </row>
    <row r="383" spans="1:35" s="108" customFormat="1" ht="12">
      <c r="A383" s="205"/>
      <c r="B383" s="204"/>
      <c r="C383" s="1141" t="s">
        <v>448</v>
      </c>
      <c r="D383" s="1141"/>
      <c r="E383" s="1141"/>
      <c r="F383" s="207" t="s">
        <v>390</v>
      </c>
      <c r="G383" s="215">
        <v>833</v>
      </c>
      <c r="H383" s="207"/>
      <c r="I383" s="252">
        <v>166.75827000000001</v>
      </c>
      <c r="J383" s="204"/>
      <c r="K383" s="207"/>
      <c r="L383" s="204"/>
      <c r="M383" s="207"/>
      <c r="N383" s="210"/>
      <c r="Z383" s="193"/>
      <c r="AA383" s="200"/>
      <c r="AB383" s="200"/>
      <c r="AF383" s="109" t="s">
        <v>448</v>
      </c>
      <c r="AH383" s="200"/>
    </row>
    <row r="384" spans="1:35" s="108" customFormat="1" ht="12">
      <c r="A384" s="205"/>
      <c r="B384" s="204"/>
      <c r="C384" s="1141" t="s">
        <v>389</v>
      </c>
      <c r="D384" s="1141"/>
      <c r="E384" s="1141"/>
      <c r="F384" s="207" t="s">
        <v>390</v>
      </c>
      <c r="G384" s="209">
        <v>147.66</v>
      </c>
      <c r="H384" s="207"/>
      <c r="I384" s="211">
        <v>29.5600554</v>
      </c>
      <c r="J384" s="204"/>
      <c r="K384" s="207"/>
      <c r="L384" s="204"/>
      <c r="M384" s="207"/>
      <c r="N384" s="210"/>
      <c r="Z384" s="193"/>
      <c r="AA384" s="200"/>
      <c r="AB384" s="200"/>
      <c r="AF384" s="109" t="s">
        <v>389</v>
      </c>
      <c r="AH384" s="200"/>
    </row>
    <row r="385" spans="1:35" s="108" customFormat="1" ht="12">
      <c r="A385" s="205"/>
      <c r="B385" s="204"/>
      <c r="C385" s="1150" t="s">
        <v>391</v>
      </c>
      <c r="D385" s="1150"/>
      <c r="E385" s="1150"/>
      <c r="F385" s="212"/>
      <c r="G385" s="212"/>
      <c r="H385" s="212"/>
      <c r="I385" s="212"/>
      <c r="J385" s="221">
        <v>24700</v>
      </c>
      <c r="K385" s="212"/>
      <c r="L385" s="221">
        <v>4944.6899999999996</v>
      </c>
      <c r="M385" s="212"/>
      <c r="N385" s="214"/>
      <c r="Z385" s="193"/>
      <c r="AA385" s="200"/>
      <c r="AB385" s="200"/>
      <c r="AG385" s="109" t="s">
        <v>391</v>
      </c>
      <c r="AH385" s="200"/>
    </row>
    <row r="386" spans="1:35" s="108" customFormat="1" ht="12">
      <c r="A386" s="205"/>
      <c r="B386" s="204"/>
      <c r="C386" s="1141" t="s">
        <v>392</v>
      </c>
      <c r="D386" s="1141"/>
      <c r="E386" s="1141"/>
      <c r="F386" s="207"/>
      <c r="G386" s="207"/>
      <c r="H386" s="207"/>
      <c r="I386" s="207"/>
      <c r="J386" s="204"/>
      <c r="K386" s="207"/>
      <c r="L386" s="220">
        <v>1906.65</v>
      </c>
      <c r="M386" s="207"/>
      <c r="N386" s="210"/>
      <c r="Z386" s="193"/>
      <c r="AA386" s="200"/>
      <c r="AB386" s="200"/>
      <c r="AF386" s="109" t="s">
        <v>392</v>
      </c>
      <c r="AH386" s="200"/>
    </row>
    <row r="387" spans="1:35" s="108" customFormat="1" ht="22.5">
      <c r="A387" s="205"/>
      <c r="B387" s="204" t="s">
        <v>3646</v>
      </c>
      <c r="C387" s="1141" t="s">
        <v>3647</v>
      </c>
      <c r="D387" s="1141"/>
      <c r="E387" s="1141"/>
      <c r="F387" s="207" t="s">
        <v>395</v>
      </c>
      <c r="G387" s="215">
        <v>110</v>
      </c>
      <c r="H387" s="207"/>
      <c r="I387" s="215">
        <v>110</v>
      </c>
      <c r="J387" s="204"/>
      <c r="K387" s="207"/>
      <c r="L387" s="220">
        <v>2097.3200000000002</v>
      </c>
      <c r="M387" s="207"/>
      <c r="N387" s="210"/>
      <c r="Z387" s="193"/>
      <c r="AA387" s="200"/>
      <c r="AB387" s="200"/>
      <c r="AF387" s="109" t="s">
        <v>3647</v>
      </c>
      <c r="AH387" s="200"/>
    </row>
    <row r="388" spans="1:35" s="108" customFormat="1" ht="22.5">
      <c r="A388" s="205"/>
      <c r="B388" s="204" t="s">
        <v>3648</v>
      </c>
      <c r="C388" s="1141" t="s">
        <v>3649</v>
      </c>
      <c r="D388" s="1141"/>
      <c r="E388" s="1141"/>
      <c r="F388" s="207" t="s">
        <v>395</v>
      </c>
      <c r="G388" s="215">
        <v>73</v>
      </c>
      <c r="H388" s="207"/>
      <c r="I388" s="215">
        <v>73</v>
      </c>
      <c r="J388" s="204"/>
      <c r="K388" s="207"/>
      <c r="L388" s="220">
        <v>1391.85</v>
      </c>
      <c r="M388" s="207"/>
      <c r="N388" s="210"/>
      <c r="Z388" s="193"/>
      <c r="AA388" s="200"/>
      <c r="AB388" s="200"/>
      <c r="AF388" s="109" t="s">
        <v>3649</v>
      </c>
      <c r="AH388" s="200"/>
    </row>
    <row r="389" spans="1:35" s="108" customFormat="1" ht="12">
      <c r="A389" s="216"/>
      <c r="B389" s="217"/>
      <c r="C389" s="1145" t="s">
        <v>398</v>
      </c>
      <c r="D389" s="1145"/>
      <c r="E389" s="1145"/>
      <c r="F389" s="196"/>
      <c r="G389" s="196"/>
      <c r="H389" s="196"/>
      <c r="I389" s="196"/>
      <c r="J389" s="198"/>
      <c r="K389" s="196"/>
      <c r="L389" s="222">
        <v>8433.86</v>
      </c>
      <c r="M389" s="212"/>
      <c r="N389" s="199"/>
      <c r="Z389" s="193"/>
      <c r="AA389" s="200"/>
      <c r="AB389" s="200"/>
      <c r="AH389" s="200" t="s">
        <v>398</v>
      </c>
    </row>
    <row r="390" spans="1:35" s="108" customFormat="1" ht="22.5">
      <c r="A390" s="194" t="s">
        <v>636</v>
      </c>
      <c r="B390" s="195" t="s">
        <v>520</v>
      </c>
      <c r="C390" s="1145" t="s">
        <v>521</v>
      </c>
      <c r="D390" s="1145"/>
      <c r="E390" s="1145"/>
      <c r="F390" s="196" t="s">
        <v>408</v>
      </c>
      <c r="G390" s="196"/>
      <c r="H390" s="196"/>
      <c r="I390" s="255">
        <v>0.20219200000000001</v>
      </c>
      <c r="J390" s="218">
        <v>592.76</v>
      </c>
      <c r="K390" s="196"/>
      <c r="L390" s="218">
        <v>119.85</v>
      </c>
      <c r="M390" s="196"/>
      <c r="N390" s="199"/>
      <c r="Z390" s="193"/>
      <c r="AA390" s="200"/>
      <c r="AB390" s="200" t="s">
        <v>521</v>
      </c>
      <c r="AH390" s="200"/>
    </row>
    <row r="391" spans="1:35" s="108" customFormat="1" ht="12">
      <c r="A391" s="216"/>
      <c r="B391" s="217"/>
      <c r="C391" s="1141" t="s">
        <v>409</v>
      </c>
      <c r="D391" s="1141"/>
      <c r="E391" s="1141"/>
      <c r="F391" s="1141"/>
      <c r="G391" s="1141"/>
      <c r="H391" s="1141"/>
      <c r="I391" s="1141"/>
      <c r="J391" s="1141"/>
      <c r="K391" s="1141"/>
      <c r="L391" s="1141"/>
      <c r="M391" s="1141"/>
      <c r="N391" s="1146"/>
      <c r="Z391" s="193"/>
      <c r="AA391" s="200"/>
      <c r="AB391" s="200"/>
      <c r="AH391" s="200"/>
      <c r="AI391" s="109" t="s">
        <v>409</v>
      </c>
    </row>
    <row r="392" spans="1:35" s="108" customFormat="1" ht="12">
      <c r="A392" s="216"/>
      <c r="B392" s="217"/>
      <c r="C392" s="1145" t="s">
        <v>398</v>
      </c>
      <c r="D392" s="1145"/>
      <c r="E392" s="1145"/>
      <c r="F392" s="196"/>
      <c r="G392" s="196"/>
      <c r="H392" s="196"/>
      <c r="I392" s="196"/>
      <c r="J392" s="198"/>
      <c r="K392" s="196"/>
      <c r="L392" s="218">
        <v>119.85</v>
      </c>
      <c r="M392" s="212"/>
      <c r="N392" s="199"/>
      <c r="Z392" s="193"/>
      <c r="AA392" s="200"/>
      <c r="AB392" s="200"/>
      <c r="AH392" s="200" t="s">
        <v>398</v>
      </c>
    </row>
    <row r="393" spans="1:35" s="108" customFormat="1" ht="45">
      <c r="A393" s="194" t="s">
        <v>640</v>
      </c>
      <c r="B393" s="195" t="s">
        <v>3650</v>
      </c>
      <c r="C393" s="1145" t="s">
        <v>3651</v>
      </c>
      <c r="D393" s="1145"/>
      <c r="E393" s="1145"/>
      <c r="F393" s="196" t="s">
        <v>486</v>
      </c>
      <c r="G393" s="196"/>
      <c r="H393" s="196"/>
      <c r="I393" s="251">
        <v>4</v>
      </c>
      <c r="J393" s="222">
        <v>3960</v>
      </c>
      <c r="K393" s="247">
        <v>1.02</v>
      </c>
      <c r="L393" s="222">
        <v>1486.38</v>
      </c>
      <c r="M393" s="247">
        <v>10.87</v>
      </c>
      <c r="N393" s="260">
        <v>16157</v>
      </c>
      <c r="Z393" s="193"/>
      <c r="AA393" s="200"/>
      <c r="AB393" s="200" t="s">
        <v>3651</v>
      </c>
      <c r="AH393" s="200"/>
    </row>
    <row r="394" spans="1:35" s="108" customFormat="1" ht="12">
      <c r="A394" s="216"/>
      <c r="B394" s="217"/>
      <c r="C394" s="1141" t="s">
        <v>409</v>
      </c>
      <c r="D394" s="1141"/>
      <c r="E394" s="1141"/>
      <c r="F394" s="1141"/>
      <c r="G394" s="1141"/>
      <c r="H394" s="1141"/>
      <c r="I394" s="1141"/>
      <c r="J394" s="1141"/>
      <c r="K394" s="1141"/>
      <c r="L394" s="1141"/>
      <c r="M394" s="1141"/>
      <c r="N394" s="1146"/>
      <c r="Z394" s="193"/>
      <c r="AA394" s="200"/>
      <c r="AB394" s="200"/>
      <c r="AH394" s="200"/>
      <c r="AI394" s="109" t="s">
        <v>409</v>
      </c>
    </row>
    <row r="395" spans="1:35" s="108" customFormat="1" ht="22.5">
      <c r="A395" s="203"/>
      <c r="B395" s="204" t="s">
        <v>1142</v>
      </c>
      <c r="C395" s="1141" t="s">
        <v>1143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B395" s="200"/>
      <c r="AD395" s="109" t="s">
        <v>1143</v>
      </c>
      <c r="AH395" s="200"/>
    </row>
    <row r="396" spans="1:35" s="108" customFormat="1" ht="12">
      <c r="A396" s="216"/>
      <c r="B396" s="217"/>
      <c r="C396" s="1145" t="s">
        <v>398</v>
      </c>
      <c r="D396" s="1145"/>
      <c r="E396" s="1145"/>
      <c r="F396" s="196"/>
      <c r="G396" s="196"/>
      <c r="H396" s="196"/>
      <c r="I396" s="196"/>
      <c r="J396" s="198"/>
      <c r="K396" s="196"/>
      <c r="L396" s="222">
        <v>1486.38</v>
      </c>
      <c r="M396" s="212"/>
      <c r="N396" s="260">
        <v>16157</v>
      </c>
      <c r="Z396" s="193"/>
      <c r="AA396" s="200"/>
      <c r="AB396" s="200"/>
      <c r="AH396" s="200" t="s">
        <v>398</v>
      </c>
    </row>
    <row r="397" spans="1:35" s="108" customFormat="1" ht="45">
      <c r="A397" s="194" t="s">
        <v>645</v>
      </c>
      <c r="B397" s="195" t="s">
        <v>3652</v>
      </c>
      <c r="C397" s="1145" t="s">
        <v>3653</v>
      </c>
      <c r="D397" s="1145"/>
      <c r="E397" s="1145"/>
      <c r="F397" s="196" t="s">
        <v>486</v>
      </c>
      <c r="G397" s="196"/>
      <c r="H397" s="196"/>
      <c r="I397" s="251">
        <v>7</v>
      </c>
      <c r="J397" s="222">
        <v>4060.83</v>
      </c>
      <c r="K397" s="247">
        <v>1.02</v>
      </c>
      <c r="L397" s="222">
        <v>2667.34</v>
      </c>
      <c r="M397" s="247">
        <v>10.87</v>
      </c>
      <c r="N397" s="260">
        <v>28994</v>
      </c>
      <c r="Z397" s="193"/>
      <c r="AA397" s="200"/>
      <c r="AB397" s="200" t="s">
        <v>3653</v>
      </c>
      <c r="AH397" s="200"/>
    </row>
    <row r="398" spans="1:35" s="108" customFormat="1" ht="12">
      <c r="A398" s="216"/>
      <c r="B398" s="217"/>
      <c r="C398" s="1141" t="s">
        <v>409</v>
      </c>
      <c r="D398" s="1141"/>
      <c r="E398" s="1141"/>
      <c r="F398" s="1141"/>
      <c r="G398" s="1141"/>
      <c r="H398" s="1141"/>
      <c r="I398" s="1141"/>
      <c r="J398" s="1141"/>
      <c r="K398" s="1141"/>
      <c r="L398" s="1141"/>
      <c r="M398" s="1141"/>
      <c r="N398" s="1146"/>
      <c r="Z398" s="193"/>
      <c r="AA398" s="200"/>
      <c r="AB398" s="200"/>
      <c r="AH398" s="200"/>
      <c r="AI398" s="109" t="s">
        <v>409</v>
      </c>
    </row>
    <row r="399" spans="1:35" s="108" customFormat="1" ht="22.5">
      <c r="A399" s="203"/>
      <c r="B399" s="204" t="s">
        <v>1142</v>
      </c>
      <c r="C399" s="1141" t="s">
        <v>1143</v>
      </c>
      <c r="D399" s="1141"/>
      <c r="E399" s="1141"/>
      <c r="F399" s="1141"/>
      <c r="G399" s="1141"/>
      <c r="H399" s="1141"/>
      <c r="I399" s="1141"/>
      <c r="J399" s="1141"/>
      <c r="K399" s="1141"/>
      <c r="L399" s="1141"/>
      <c r="M399" s="1141"/>
      <c r="N399" s="1146"/>
      <c r="Z399" s="193"/>
      <c r="AA399" s="200"/>
      <c r="AB399" s="200"/>
      <c r="AD399" s="109" t="s">
        <v>1143</v>
      </c>
      <c r="AH399" s="200"/>
    </row>
    <row r="400" spans="1:35" s="108" customFormat="1" ht="12">
      <c r="A400" s="216"/>
      <c r="B400" s="217"/>
      <c r="C400" s="1145" t="s">
        <v>398</v>
      </c>
      <c r="D400" s="1145"/>
      <c r="E400" s="1145"/>
      <c r="F400" s="196"/>
      <c r="G400" s="196"/>
      <c r="H400" s="196"/>
      <c r="I400" s="196"/>
      <c r="J400" s="198"/>
      <c r="K400" s="196"/>
      <c r="L400" s="222">
        <v>2667.34</v>
      </c>
      <c r="M400" s="212"/>
      <c r="N400" s="260">
        <v>28994</v>
      </c>
      <c r="Z400" s="193"/>
      <c r="AA400" s="200"/>
      <c r="AB400" s="200"/>
      <c r="AH400" s="200" t="s">
        <v>398</v>
      </c>
    </row>
    <row r="401" spans="1:35" s="108" customFormat="1" ht="45">
      <c r="A401" s="194" t="s">
        <v>652</v>
      </c>
      <c r="B401" s="195" t="s">
        <v>3654</v>
      </c>
      <c r="C401" s="1145" t="s">
        <v>3655</v>
      </c>
      <c r="D401" s="1145"/>
      <c r="E401" s="1145"/>
      <c r="F401" s="196" t="s">
        <v>486</v>
      </c>
      <c r="G401" s="196"/>
      <c r="H401" s="196"/>
      <c r="I401" s="251">
        <v>10</v>
      </c>
      <c r="J401" s="222">
        <v>4115.83</v>
      </c>
      <c r="K401" s="247">
        <v>1.02</v>
      </c>
      <c r="L401" s="222">
        <v>3862.1</v>
      </c>
      <c r="M401" s="247">
        <v>10.87</v>
      </c>
      <c r="N401" s="260">
        <v>41981</v>
      </c>
      <c r="Z401" s="193"/>
      <c r="AA401" s="200"/>
      <c r="AB401" s="200" t="s">
        <v>3655</v>
      </c>
      <c r="AH401" s="200"/>
    </row>
    <row r="402" spans="1:35" s="108" customFormat="1" ht="12">
      <c r="A402" s="216"/>
      <c r="B402" s="217"/>
      <c r="C402" s="1141" t="s">
        <v>409</v>
      </c>
      <c r="D402" s="1141"/>
      <c r="E402" s="1141"/>
      <c r="F402" s="1141"/>
      <c r="G402" s="1141"/>
      <c r="H402" s="1141"/>
      <c r="I402" s="1141"/>
      <c r="J402" s="1141"/>
      <c r="K402" s="1141"/>
      <c r="L402" s="1141"/>
      <c r="M402" s="1141"/>
      <c r="N402" s="1146"/>
      <c r="Z402" s="193"/>
      <c r="AA402" s="200"/>
      <c r="AB402" s="200"/>
      <c r="AH402" s="200"/>
      <c r="AI402" s="109" t="s">
        <v>409</v>
      </c>
    </row>
    <row r="403" spans="1:35" s="108" customFormat="1" ht="22.5">
      <c r="A403" s="203"/>
      <c r="B403" s="204" t="s">
        <v>1142</v>
      </c>
      <c r="C403" s="1141" t="s">
        <v>1143</v>
      </c>
      <c r="D403" s="1141"/>
      <c r="E403" s="1141"/>
      <c r="F403" s="1141"/>
      <c r="G403" s="1141"/>
      <c r="H403" s="1141"/>
      <c r="I403" s="1141"/>
      <c r="J403" s="1141"/>
      <c r="K403" s="1141"/>
      <c r="L403" s="1141"/>
      <c r="M403" s="1141"/>
      <c r="N403" s="1146"/>
      <c r="Z403" s="193"/>
      <c r="AA403" s="200"/>
      <c r="AB403" s="200"/>
      <c r="AD403" s="109" t="s">
        <v>1143</v>
      </c>
      <c r="AH403" s="200"/>
    </row>
    <row r="404" spans="1:35" s="108" customFormat="1" ht="12">
      <c r="A404" s="216"/>
      <c r="B404" s="217"/>
      <c r="C404" s="1145" t="s">
        <v>398</v>
      </c>
      <c r="D404" s="1145"/>
      <c r="E404" s="1145"/>
      <c r="F404" s="196"/>
      <c r="G404" s="196"/>
      <c r="H404" s="196"/>
      <c r="I404" s="196"/>
      <c r="J404" s="198"/>
      <c r="K404" s="196"/>
      <c r="L404" s="222">
        <v>3862.1</v>
      </c>
      <c r="M404" s="212"/>
      <c r="N404" s="260">
        <v>41981</v>
      </c>
      <c r="Z404" s="193"/>
      <c r="AA404" s="200"/>
      <c r="AB404" s="200"/>
      <c r="AH404" s="200" t="s">
        <v>398</v>
      </c>
    </row>
    <row r="405" spans="1:35" s="108" customFormat="1" ht="45">
      <c r="A405" s="194" t="s">
        <v>656</v>
      </c>
      <c r="B405" s="195" t="s">
        <v>3656</v>
      </c>
      <c r="C405" s="1145" t="s">
        <v>3657</v>
      </c>
      <c r="D405" s="1145"/>
      <c r="E405" s="1145"/>
      <c r="F405" s="196" t="s">
        <v>486</v>
      </c>
      <c r="G405" s="196"/>
      <c r="H405" s="196"/>
      <c r="I405" s="251">
        <v>317</v>
      </c>
      <c r="J405" s="222">
        <v>4244.17</v>
      </c>
      <c r="K405" s="247">
        <v>1.02</v>
      </c>
      <c r="L405" s="222">
        <v>126247.47</v>
      </c>
      <c r="M405" s="247">
        <v>10.87</v>
      </c>
      <c r="N405" s="260">
        <v>1372310</v>
      </c>
      <c r="Z405" s="193"/>
      <c r="AA405" s="200"/>
      <c r="AB405" s="200" t="s">
        <v>3657</v>
      </c>
      <c r="AH405" s="200"/>
    </row>
    <row r="406" spans="1:35" s="108" customFormat="1" ht="12">
      <c r="A406" s="216"/>
      <c r="B406" s="217"/>
      <c r="C406" s="1141" t="s">
        <v>409</v>
      </c>
      <c r="D406" s="1141"/>
      <c r="E406" s="1141"/>
      <c r="F406" s="1141"/>
      <c r="G406" s="1141"/>
      <c r="H406" s="1141"/>
      <c r="I406" s="1141"/>
      <c r="J406" s="1141"/>
      <c r="K406" s="1141"/>
      <c r="L406" s="1141"/>
      <c r="M406" s="1141"/>
      <c r="N406" s="1146"/>
      <c r="Z406" s="193"/>
      <c r="AA406" s="200"/>
      <c r="AB406" s="200"/>
      <c r="AH406" s="200"/>
      <c r="AI406" s="109" t="s">
        <v>409</v>
      </c>
    </row>
    <row r="407" spans="1:35" s="108" customFormat="1" ht="22.5">
      <c r="A407" s="203"/>
      <c r="B407" s="204" t="s">
        <v>1142</v>
      </c>
      <c r="C407" s="1141" t="s">
        <v>1143</v>
      </c>
      <c r="D407" s="1141"/>
      <c r="E407" s="1141"/>
      <c r="F407" s="1141"/>
      <c r="G407" s="1141"/>
      <c r="H407" s="1141"/>
      <c r="I407" s="1141"/>
      <c r="J407" s="1141"/>
      <c r="K407" s="1141"/>
      <c r="L407" s="1141"/>
      <c r="M407" s="1141"/>
      <c r="N407" s="1146"/>
      <c r="Z407" s="193"/>
      <c r="AA407" s="200"/>
      <c r="AB407" s="200"/>
      <c r="AD407" s="109" t="s">
        <v>1143</v>
      </c>
      <c r="AH407" s="200"/>
    </row>
    <row r="408" spans="1:35" s="108" customFormat="1" ht="12">
      <c r="A408" s="216"/>
      <c r="B408" s="217"/>
      <c r="C408" s="1145" t="s">
        <v>398</v>
      </c>
      <c r="D408" s="1145"/>
      <c r="E408" s="1145"/>
      <c r="F408" s="196"/>
      <c r="G408" s="196"/>
      <c r="H408" s="196"/>
      <c r="I408" s="196"/>
      <c r="J408" s="198"/>
      <c r="K408" s="196"/>
      <c r="L408" s="222">
        <v>126247.47</v>
      </c>
      <c r="M408" s="212"/>
      <c r="N408" s="260">
        <v>1372310</v>
      </c>
      <c r="Z408" s="193"/>
      <c r="AA408" s="200"/>
      <c r="AB408" s="200"/>
      <c r="AH408" s="200" t="s">
        <v>398</v>
      </c>
    </row>
    <row r="409" spans="1:35" s="108" customFormat="1" ht="22.5">
      <c r="A409" s="194" t="s">
        <v>664</v>
      </c>
      <c r="B409" s="195" t="s">
        <v>3658</v>
      </c>
      <c r="C409" s="1145" t="s">
        <v>3659</v>
      </c>
      <c r="D409" s="1145"/>
      <c r="E409" s="1145"/>
      <c r="F409" s="196" t="s">
        <v>673</v>
      </c>
      <c r="G409" s="196"/>
      <c r="H409" s="196"/>
      <c r="I409" s="247">
        <v>0.06</v>
      </c>
      <c r="J409" s="198"/>
      <c r="K409" s="196"/>
      <c r="L409" s="198"/>
      <c r="M409" s="196"/>
      <c r="N409" s="199"/>
      <c r="Z409" s="193"/>
      <c r="AA409" s="200"/>
      <c r="AB409" s="200" t="s">
        <v>3659</v>
      </c>
      <c r="AH409" s="200"/>
    </row>
    <row r="410" spans="1:35" s="108" customFormat="1" ht="12">
      <c r="A410" s="201"/>
      <c r="B410" s="202"/>
      <c r="C410" s="1141" t="s">
        <v>1874</v>
      </c>
      <c r="D410" s="1141"/>
      <c r="E410" s="1141"/>
      <c r="F410" s="1141"/>
      <c r="G410" s="1141"/>
      <c r="H410" s="1141"/>
      <c r="I410" s="1141"/>
      <c r="J410" s="1141"/>
      <c r="K410" s="1141"/>
      <c r="L410" s="1141"/>
      <c r="M410" s="1141"/>
      <c r="N410" s="1146"/>
      <c r="Z410" s="193"/>
      <c r="AA410" s="200"/>
      <c r="AB410" s="200"/>
      <c r="AC410" s="109" t="s">
        <v>1874</v>
      </c>
      <c r="AH410" s="200"/>
    </row>
    <row r="411" spans="1:35" s="108" customFormat="1" ht="33.75">
      <c r="A411" s="203"/>
      <c r="B411" s="204" t="s">
        <v>385</v>
      </c>
      <c r="C411" s="1141" t="s">
        <v>386</v>
      </c>
      <c r="D411" s="1141"/>
      <c r="E411" s="1141"/>
      <c r="F411" s="1141"/>
      <c r="G411" s="1141"/>
      <c r="H411" s="1141"/>
      <c r="I411" s="1141"/>
      <c r="J411" s="1141"/>
      <c r="K411" s="1141"/>
      <c r="L411" s="1141"/>
      <c r="M411" s="1141"/>
      <c r="N411" s="1146"/>
      <c r="Z411" s="193"/>
      <c r="AA411" s="200"/>
      <c r="AB411" s="200"/>
      <c r="AD411" s="109" t="s">
        <v>386</v>
      </c>
      <c r="AH411" s="200"/>
    </row>
    <row r="412" spans="1:35" s="108" customFormat="1" ht="12">
      <c r="A412" s="205"/>
      <c r="B412" s="206">
        <v>1</v>
      </c>
      <c r="C412" s="1141" t="s">
        <v>446</v>
      </c>
      <c r="D412" s="1141"/>
      <c r="E412" s="1141"/>
      <c r="F412" s="207"/>
      <c r="G412" s="207"/>
      <c r="H412" s="207"/>
      <c r="I412" s="207"/>
      <c r="J412" s="220">
        <v>1411.64</v>
      </c>
      <c r="K412" s="209">
        <v>1.25</v>
      </c>
      <c r="L412" s="208">
        <v>105.87</v>
      </c>
      <c r="M412" s="207"/>
      <c r="N412" s="210"/>
      <c r="Z412" s="193"/>
      <c r="AA412" s="200"/>
      <c r="AB412" s="200"/>
      <c r="AE412" s="109" t="s">
        <v>446</v>
      </c>
      <c r="AH412" s="200"/>
    </row>
    <row r="413" spans="1:35" s="108" customFormat="1" ht="12">
      <c r="A413" s="205"/>
      <c r="B413" s="206">
        <v>2</v>
      </c>
      <c r="C413" s="1141" t="s">
        <v>387</v>
      </c>
      <c r="D413" s="1141"/>
      <c r="E413" s="1141"/>
      <c r="F413" s="207"/>
      <c r="G413" s="207"/>
      <c r="H413" s="207"/>
      <c r="I413" s="207"/>
      <c r="J413" s="220">
        <v>4614.37</v>
      </c>
      <c r="K413" s="209">
        <v>1.25</v>
      </c>
      <c r="L413" s="208">
        <v>346.08</v>
      </c>
      <c r="M413" s="207"/>
      <c r="N413" s="210"/>
      <c r="Z413" s="193"/>
      <c r="AA413" s="200"/>
      <c r="AB413" s="200"/>
      <c r="AE413" s="109" t="s">
        <v>387</v>
      </c>
      <c r="AH413" s="200"/>
    </row>
    <row r="414" spans="1:35" s="108" customFormat="1" ht="12">
      <c r="A414" s="205"/>
      <c r="B414" s="206">
        <v>3</v>
      </c>
      <c r="C414" s="1141" t="s">
        <v>388</v>
      </c>
      <c r="D414" s="1141"/>
      <c r="E414" s="1141"/>
      <c r="F414" s="207"/>
      <c r="G414" s="207"/>
      <c r="H414" s="207"/>
      <c r="I414" s="207"/>
      <c r="J414" s="208">
        <v>567.20000000000005</v>
      </c>
      <c r="K414" s="209">
        <v>1.25</v>
      </c>
      <c r="L414" s="208">
        <v>42.54</v>
      </c>
      <c r="M414" s="207"/>
      <c r="N414" s="210"/>
      <c r="Z414" s="193"/>
      <c r="AA414" s="200"/>
      <c r="AB414" s="200"/>
      <c r="AE414" s="109" t="s">
        <v>388</v>
      </c>
      <c r="AH414" s="200"/>
    </row>
    <row r="415" spans="1:35" s="108" customFormat="1" ht="12">
      <c r="A415" s="205"/>
      <c r="B415" s="206">
        <v>4</v>
      </c>
      <c r="C415" s="1141" t="s">
        <v>447</v>
      </c>
      <c r="D415" s="1141"/>
      <c r="E415" s="1141"/>
      <c r="F415" s="207"/>
      <c r="G415" s="207"/>
      <c r="H415" s="207"/>
      <c r="I415" s="207"/>
      <c r="J415" s="220">
        <v>2079.1999999999998</v>
      </c>
      <c r="K415" s="207"/>
      <c r="L415" s="208">
        <v>124.75</v>
      </c>
      <c r="M415" s="207"/>
      <c r="N415" s="210"/>
      <c r="Z415" s="193"/>
      <c r="AA415" s="200"/>
      <c r="AB415" s="200"/>
      <c r="AE415" s="109" t="s">
        <v>447</v>
      </c>
      <c r="AH415" s="200"/>
    </row>
    <row r="416" spans="1:35" s="108" customFormat="1" ht="12">
      <c r="A416" s="205"/>
      <c r="B416" s="204"/>
      <c r="C416" s="1141" t="s">
        <v>448</v>
      </c>
      <c r="D416" s="1141"/>
      <c r="E416" s="1141"/>
      <c r="F416" s="207" t="s">
        <v>390</v>
      </c>
      <c r="G416" s="209">
        <v>166.86</v>
      </c>
      <c r="H416" s="209">
        <v>1.25</v>
      </c>
      <c r="I416" s="250">
        <v>12.5145</v>
      </c>
      <c r="J416" s="204"/>
      <c r="K416" s="207"/>
      <c r="L416" s="204"/>
      <c r="M416" s="207"/>
      <c r="N416" s="210"/>
      <c r="Z416" s="193"/>
      <c r="AA416" s="200"/>
      <c r="AB416" s="200"/>
      <c r="AF416" s="109" t="s">
        <v>448</v>
      </c>
      <c r="AH416" s="200"/>
    </row>
    <row r="417" spans="1:35" s="108" customFormat="1" ht="12">
      <c r="A417" s="205"/>
      <c r="B417" s="204"/>
      <c r="C417" s="1141" t="s">
        <v>389</v>
      </c>
      <c r="D417" s="1141"/>
      <c r="E417" s="1141"/>
      <c r="F417" s="207" t="s">
        <v>390</v>
      </c>
      <c r="G417" s="215">
        <v>43</v>
      </c>
      <c r="H417" s="209">
        <v>1.25</v>
      </c>
      <c r="I417" s="254">
        <v>3.2250000000000001</v>
      </c>
      <c r="J417" s="204"/>
      <c r="K417" s="207"/>
      <c r="L417" s="204"/>
      <c r="M417" s="207"/>
      <c r="N417" s="210"/>
      <c r="Z417" s="193"/>
      <c r="AA417" s="200"/>
      <c r="AB417" s="200"/>
      <c r="AF417" s="109" t="s">
        <v>389</v>
      </c>
      <c r="AH417" s="200"/>
    </row>
    <row r="418" spans="1:35" s="108" customFormat="1" ht="12">
      <c r="A418" s="205"/>
      <c r="B418" s="204"/>
      <c r="C418" s="1150" t="s">
        <v>391</v>
      </c>
      <c r="D418" s="1150"/>
      <c r="E418" s="1150"/>
      <c r="F418" s="212"/>
      <c r="G418" s="212"/>
      <c r="H418" s="212"/>
      <c r="I418" s="212"/>
      <c r="J418" s="221">
        <v>8105.21</v>
      </c>
      <c r="K418" s="212"/>
      <c r="L418" s="213">
        <v>576.70000000000005</v>
      </c>
      <c r="M418" s="212"/>
      <c r="N418" s="214"/>
      <c r="Z418" s="193"/>
      <c r="AA418" s="200"/>
      <c r="AB418" s="200"/>
      <c r="AG418" s="109" t="s">
        <v>391</v>
      </c>
      <c r="AH418" s="200"/>
    </row>
    <row r="419" spans="1:35" s="108" customFormat="1" ht="12">
      <c r="A419" s="205"/>
      <c r="B419" s="204"/>
      <c r="C419" s="1141" t="s">
        <v>392</v>
      </c>
      <c r="D419" s="1141"/>
      <c r="E419" s="1141"/>
      <c r="F419" s="207"/>
      <c r="G419" s="207"/>
      <c r="H419" s="207"/>
      <c r="I419" s="207"/>
      <c r="J419" s="204"/>
      <c r="K419" s="207"/>
      <c r="L419" s="208">
        <v>148.41</v>
      </c>
      <c r="M419" s="207"/>
      <c r="N419" s="210"/>
      <c r="Z419" s="193"/>
      <c r="AA419" s="200"/>
      <c r="AB419" s="200"/>
      <c r="AF419" s="109" t="s">
        <v>392</v>
      </c>
      <c r="AH419" s="200"/>
    </row>
    <row r="420" spans="1:35" s="108" customFormat="1" ht="22.5">
      <c r="A420" s="205"/>
      <c r="B420" s="204" t="s">
        <v>1768</v>
      </c>
      <c r="C420" s="1141" t="s">
        <v>1769</v>
      </c>
      <c r="D420" s="1141"/>
      <c r="E420" s="1141"/>
      <c r="F420" s="207" t="s">
        <v>395</v>
      </c>
      <c r="G420" s="215">
        <v>117</v>
      </c>
      <c r="H420" s="207"/>
      <c r="I420" s="215">
        <v>117</v>
      </c>
      <c r="J420" s="204"/>
      <c r="K420" s="207"/>
      <c r="L420" s="208">
        <v>173.64</v>
      </c>
      <c r="M420" s="207"/>
      <c r="N420" s="210"/>
      <c r="Z420" s="193"/>
      <c r="AA420" s="200"/>
      <c r="AB420" s="200"/>
      <c r="AF420" s="109" t="s">
        <v>1769</v>
      </c>
      <c r="AH420" s="200"/>
    </row>
    <row r="421" spans="1:35" s="108" customFormat="1" ht="22.5">
      <c r="A421" s="205"/>
      <c r="B421" s="204" t="s">
        <v>1770</v>
      </c>
      <c r="C421" s="1141" t="s">
        <v>1771</v>
      </c>
      <c r="D421" s="1141"/>
      <c r="E421" s="1141"/>
      <c r="F421" s="207" t="s">
        <v>395</v>
      </c>
      <c r="G421" s="215">
        <v>74</v>
      </c>
      <c r="H421" s="207"/>
      <c r="I421" s="215">
        <v>74</v>
      </c>
      <c r="J421" s="204"/>
      <c r="K421" s="207"/>
      <c r="L421" s="208">
        <v>109.82</v>
      </c>
      <c r="M421" s="207"/>
      <c r="N421" s="210"/>
      <c r="Z421" s="193"/>
      <c r="AA421" s="200"/>
      <c r="AB421" s="200"/>
      <c r="AF421" s="109" t="s">
        <v>1771</v>
      </c>
      <c r="AH421" s="200"/>
    </row>
    <row r="422" spans="1:35" s="108" customFormat="1" ht="12">
      <c r="A422" s="216"/>
      <c r="B422" s="217"/>
      <c r="C422" s="1145" t="s">
        <v>398</v>
      </c>
      <c r="D422" s="1145"/>
      <c r="E422" s="1145"/>
      <c r="F422" s="196"/>
      <c r="G422" s="196"/>
      <c r="H422" s="196"/>
      <c r="I422" s="196"/>
      <c r="J422" s="198"/>
      <c r="K422" s="196"/>
      <c r="L422" s="218">
        <v>860.16</v>
      </c>
      <c r="M422" s="212"/>
      <c r="N422" s="199"/>
      <c r="Z422" s="193"/>
      <c r="AA422" s="200"/>
      <c r="AB422" s="200"/>
      <c r="AH422" s="200" t="s">
        <v>398</v>
      </c>
    </row>
    <row r="423" spans="1:35" s="108" customFormat="1" ht="45">
      <c r="A423" s="194" t="s">
        <v>670</v>
      </c>
      <c r="B423" s="195" t="s">
        <v>3660</v>
      </c>
      <c r="C423" s="1145" t="s">
        <v>3661</v>
      </c>
      <c r="D423" s="1145"/>
      <c r="E423" s="1145"/>
      <c r="F423" s="196" t="s">
        <v>486</v>
      </c>
      <c r="G423" s="196"/>
      <c r="H423" s="196"/>
      <c r="I423" s="251">
        <v>6</v>
      </c>
      <c r="J423" s="222">
        <v>6691.67</v>
      </c>
      <c r="K423" s="247">
        <v>1.02</v>
      </c>
      <c r="L423" s="222">
        <v>3767.53</v>
      </c>
      <c r="M423" s="247">
        <v>10.87</v>
      </c>
      <c r="N423" s="260">
        <v>40953</v>
      </c>
      <c r="Z423" s="193"/>
      <c r="AA423" s="200"/>
      <c r="AB423" s="200" t="s">
        <v>3661</v>
      </c>
      <c r="AH423" s="200"/>
    </row>
    <row r="424" spans="1:35" s="108" customFormat="1" ht="12">
      <c r="A424" s="216"/>
      <c r="B424" s="217"/>
      <c r="C424" s="1141" t="s">
        <v>409</v>
      </c>
      <c r="D424" s="1141"/>
      <c r="E424" s="1141"/>
      <c r="F424" s="1141"/>
      <c r="G424" s="1141"/>
      <c r="H424" s="1141"/>
      <c r="I424" s="1141"/>
      <c r="J424" s="1141"/>
      <c r="K424" s="1141"/>
      <c r="L424" s="1141"/>
      <c r="M424" s="1141"/>
      <c r="N424" s="1146"/>
      <c r="Z424" s="193"/>
      <c r="AA424" s="200"/>
      <c r="AB424" s="200"/>
      <c r="AH424" s="200"/>
      <c r="AI424" s="109" t="s">
        <v>409</v>
      </c>
    </row>
    <row r="425" spans="1:35" s="108" customFormat="1" ht="22.5">
      <c r="A425" s="203"/>
      <c r="B425" s="204" t="s">
        <v>1142</v>
      </c>
      <c r="C425" s="1141" t="s">
        <v>1143</v>
      </c>
      <c r="D425" s="1141"/>
      <c r="E425" s="1141"/>
      <c r="F425" s="1141"/>
      <c r="G425" s="1141"/>
      <c r="H425" s="1141"/>
      <c r="I425" s="1141"/>
      <c r="J425" s="1141"/>
      <c r="K425" s="1141"/>
      <c r="L425" s="1141"/>
      <c r="M425" s="1141"/>
      <c r="N425" s="1146"/>
      <c r="Z425" s="193"/>
      <c r="AA425" s="200"/>
      <c r="AB425" s="200"/>
      <c r="AD425" s="109" t="s">
        <v>1143</v>
      </c>
      <c r="AH425" s="200"/>
    </row>
    <row r="426" spans="1:35" s="108" customFormat="1" ht="12">
      <c r="A426" s="216"/>
      <c r="B426" s="217"/>
      <c r="C426" s="1145" t="s">
        <v>398</v>
      </c>
      <c r="D426" s="1145"/>
      <c r="E426" s="1145"/>
      <c r="F426" s="196"/>
      <c r="G426" s="196"/>
      <c r="H426" s="196"/>
      <c r="I426" s="196"/>
      <c r="J426" s="198"/>
      <c r="K426" s="196"/>
      <c r="L426" s="222">
        <v>3767.53</v>
      </c>
      <c r="M426" s="212"/>
      <c r="N426" s="260">
        <v>40953</v>
      </c>
      <c r="Z426" s="193"/>
      <c r="AA426" s="200"/>
      <c r="AB426" s="200"/>
      <c r="AH426" s="200" t="s">
        <v>398</v>
      </c>
    </row>
    <row r="427" spans="1:35" s="108" customFormat="1" ht="45">
      <c r="A427" s="194" t="s">
        <v>675</v>
      </c>
      <c r="B427" s="195" t="s">
        <v>3662</v>
      </c>
      <c r="C427" s="1145" t="s">
        <v>3663</v>
      </c>
      <c r="D427" s="1145"/>
      <c r="E427" s="1145"/>
      <c r="F427" s="196" t="s">
        <v>486</v>
      </c>
      <c r="G427" s="196"/>
      <c r="H427" s="196"/>
      <c r="I427" s="251">
        <v>6</v>
      </c>
      <c r="J427" s="222">
        <v>2135.83</v>
      </c>
      <c r="K427" s="247">
        <v>1.02</v>
      </c>
      <c r="L427" s="222">
        <v>1202.48</v>
      </c>
      <c r="M427" s="247">
        <v>10.87</v>
      </c>
      <c r="N427" s="260">
        <v>13071</v>
      </c>
      <c r="Z427" s="193"/>
      <c r="AA427" s="200"/>
      <c r="AB427" s="200" t="s">
        <v>3663</v>
      </c>
      <c r="AH427" s="200"/>
    </row>
    <row r="428" spans="1:35" s="108" customFormat="1" ht="12">
      <c r="A428" s="216"/>
      <c r="B428" s="217"/>
      <c r="C428" s="1141" t="s">
        <v>409</v>
      </c>
      <c r="D428" s="1141"/>
      <c r="E428" s="1141"/>
      <c r="F428" s="1141"/>
      <c r="G428" s="1141"/>
      <c r="H428" s="1141"/>
      <c r="I428" s="1141"/>
      <c r="J428" s="1141"/>
      <c r="K428" s="1141"/>
      <c r="L428" s="1141"/>
      <c r="M428" s="1141"/>
      <c r="N428" s="1146"/>
      <c r="Z428" s="193"/>
      <c r="AA428" s="200"/>
      <c r="AB428" s="200"/>
      <c r="AH428" s="200"/>
      <c r="AI428" s="109" t="s">
        <v>409</v>
      </c>
    </row>
    <row r="429" spans="1:35" s="108" customFormat="1" ht="22.5">
      <c r="A429" s="203"/>
      <c r="B429" s="204" t="s">
        <v>1142</v>
      </c>
      <c r="C429" s="1141" t="s">
        <v>1143</v>
      </c>
      <c r="D429" s="1141"/>
      <c r="E429" s="1141"/>
      <c r="F429" s="1141"/>
      <c r="G429" s="1141"/>
      <c r="H429" s="1141"/>
      <c r="I429" s="1141"/>
      <c r="J429" s="1141"/>
      <c r="K429" s="1141"/>
      <c r="L429" s="1141"/>
      <c r="M429" s="1141"/>
      <c r="N429" s="1146"/>
      <c r="Z429" s="193"/>
      <c r="AA429" s="200"/>
      <c r="AB429" s="200"/>
      <c r="AD429" s="109" t="s">
        <v>1143</v>
      </c>
      <c r="AH429" s="200"/>
    </row>
    <row r="430" spans="1:35" s="108" customFormat="1" ht="12">
      <c r="A430" s="216"/>
      <c r="B430" s="217"/>
      <c r="C430" s="1145" t="s">
        <v>398</v>
      </c>
      <c r="D430" s="1145"/>
      <c r="E430" s="1145"/>
      <c r="F430" s="196"/>
      <c r="G430" s="196"/>
      <c r="H430" s="196"/>
      <c r="I430" s="196"/>
      <c r="J430" s="198"/>
      <c r="K430" s="196"/>
      <c r="L430" s="222">
        <v>1202.48</v>
      </c>
      <c r="M430" s="212"/>
      <c r="N430" s="260">
        <v>13071</v>
      </c>
      <c r="Z430" s="193"/>
      <c r="AA430" s="200"/>
      <c r="AB430" s="200"/>
      <c r="AH430" s="200" t="s">
        <v>398</v>
      </c>
    </row>
    <row r="431" spans="1:35" s="108" customFormat="1" ht="45">
      <c r="A431" s="194" t="s">
        <v>678</v>
      </c>
      <c r="B431" s="195" t="s">
        <v>3664</v>
      </c>
      <c r="C431" s="1145" t="s">
        <v>3665</v>
      </c>
      <c r="D431" s="1145"/>
      <c r="E431" s="1145"/>
      <c r="F431" s="196" t="s">
        <v>486</v>
      </c>
      <c r="G431" s="196"/>
      <c r="H431" s="196"/>
      <c r="I431" s="251">
        <v>675</v>
      </c>
      <c r="J431" s="222">
        <v>1989.17</v>
      </c>
      <c r="K431" s="247">
        <v>1.02</v>
      </c>
      <c r="L431" s="222">
        <v>125993.01</v>
      </c>
      <c r="M431" s="247">
        <v>10.87</v>
      </c>
      <c r="N431" s="260">
        <v>1369544</v>
      </c>
      <c r="Z431" s="193"/>
      <c r="AA431" s="200"/>
      <c r="AB431" s="200" t="s">
        <v>3665</v>
      </c>
      <c r="AH431" s="200"/>
    </row>
    <row r="432" spans="1:35" s="108" customFormat="1" ht="12">
      <c r="A432" s="216"/>
      <c r="B432" s="217"/>
      <c r="C432" s="1141" t="s">
        <v>409</v>
      </c>
      <c r="D432" s="1141"/>
      <c r="E432" s="1141"/>
      <c r="F432" s="1141"/>
      <c r="G432" s="1141"/>
      <c r="H432" s="1141"/>
      <c r="I432" s="1141"/>
      <c r="J432" s="1141"/>
      <c r="K432" s="1141"/>
      <c r="L432" s="1141"/>
      <c r="M432" s="1141"/>
      <c r="N432" s="1146"/>
      <c r="Z432" s="193"/>
      <c r="AA432" s="200"/>
      <c r="AB432" s="200"/>
      <c r="AH432" s="200"/>
      <c r="AI432" s="109" t="s">
        <v>409</v>
      </c>
    </row>
    <row r="433" spans="1:35" s="108" customFormat="1" ht="22.5">
      <c r="A433" s="203"/>
      <c r="B433" s="204" t="s">
        <v>1142</v>
      </c>
      <c r="C433" s="1141" t="s">
        <v>1143</v>
      </c>
      <c r="D433" s="1141"/>
      <c r="E433" s="1141"/>
      <c r="F433" s="1141"/>
      <c r="G433" s="1141"/>
      <c r="H433" s="1141"/>
      <c r="I433" s="1141"/>
      <c r="J433" s="1141"/>
      <c r="K433" s="1141"/>
      <c r="L433" s="1141"/>
      <c r="M433" s="1141"/>
      <c r="N433" s="1146"/>
      <c r="Z433" s="193"/>
      <c r="AA433" s="200"/>
      <c r="AB433" s="200"/>
      <c r="AD433" s="109" t="s">
        <v>1143</v>
      </c>
      <c r="AH433" s="200"/>
    </row>
    <row r="434" spans="1:35" s="108" customFormat="1" ht="12">
      <c r="A434" s="216"/>
      <c r="B434" s="217"/>
      <c r="C434" s="1145" t="s">
        <v>398</v>
      </c>
      <c r="D434" s="1145"/>
      <c r="E434" s="1145"/>
      <c r="F434" s="196"/>
      <c r="G434" s="196"/>
      <c r="H434" s="196"/>
      <c r="I434" s="196"/>
      <c r="J434" s="198"/>
      <c r="K434" s="196"/>
      <c r="L434" s="222">
        <v>125993.01</v>
      </c>
      <c r="M434" s="212"/>
      <c r="N434" s="260">
        <v>1369544</v>
      </c>
      <c r="Z434" s="193"/>
      <c r="AA434" s="200"/>
      <c r="AB434" s="200"/>
      <c r="AH434" s="200" t="s">
        <v>398</v>
      </c>
    </row>
    <row r="435" spans="1:35" s="108" customFormat="1" ht="45">
      <c r="A435" s="194" t="s">
        <v>681</v>
      </c>
      <c r="B435" s="195" t="s">
        <v>3664</v>
      </c>
      <c r="C435" s="1145" t="s">
        <v>3666</v>
      </c>
      <c r="D435" s="1145"/>
      <c r="E435" s="1145"/>
      <c r="F435" s="196" t="s">
        <v>486</v>
      </c>
      <c r="G435" s="196"/>
      <c r="H435" s="196"/>
      <c r="I435" s="251">
        <v>675</v>
      </c>
      <c r="J435" s="218">
        <v>201.67</v>
      </c>
      <c r="K435" s="247">
        <v>1.02</v>
      </c>
      <c r="L435" s="222">
        <v>12773.69</v>
      </c>
      <c r="M435" s="247">
        <v>10.87</v>
      </c>
      <c r="N435" s="260">
        <v>138850</v>
      </c>
      <c r="Z435" s="193"/>
      <c r="AA435" s="200"/>
      <c r="AB435" s="200" t="s">
        <v>3666</v>
      </c>
      <c r="AH435" s="200"/>
    </row>
    <row r="436" spans="1:35" s="108" customFormat="1" ht="12">
      <c r="A436" s="216"/>
      <c r="B436" s="217"/>
      <c r="C436" s="1141" t="s">
        <v>409</v>
      </c>
      <c r="D436" s="1141"/>
      <c r="E436" s="1141"/>
      <c r="F436" s="1141"/>
      <c r="G436" s="1141"/>
      <c r="H436" s="1141"/>
      <c r="I436" s="1141"/>
      <c r="J436" s="1141"/>
      <c r="K436" s="1141"/>
      <c r="L436" s="1141"/>
      <c r="M436" s="1141"/>
      <c r="N436" s="1146"/>
      <c r="Z436" s="193"/>
      <c r="AA436" s="200"/>
      <c r="AB436" s="200"/>
      <c r="AH436" s="200"/>
      <c r="AI436" s="109" t="s">
        <v>409</v>
      </c>
    </row>
    <row r="437" spans="1:35" s="108" customFormat="1" ht="22.5">
      <c r="A437" s="203"/>
      <c r="B437" s="204" t="s">
        <v>1142</v>
      </c>
      <c r="C437" s="1141" t="s">
        <v>1143</v>
      </c>
      <c r="D437" s="1141"/>
      <c r="E437" s="1141"/>
      <c r="F437" s="1141"/>
      <c r="G437" s="1141"/>
      <c r="H437" s="1141"/>
      <c r="I437" s="1141"/>
      <c r="J437" s="1141"/>
      <c r="K437" s="1141"/>
      <c r="L437" s="1141"/>
      <c r="M437" s="1141"/>
      <c r="N437" s="1146"/>
      <c r="Z437" s="193"/>
      <c r="AA437" s="200"/>
      <c r="AB437" s="200"/>
      <c r="AD437" s="109" t="s">
        <v>1143</v>
      </c>
      <c r="AH437" s="200"/>
    </row>
    <row r="438" spans="1:35" s="108" customFormat="1" ht="12">
      <c r="A438" s="216"/>
      <c r="B438" s="217"/>
      <c r="C438" s="1145" t="s">
        <v>398</v>
      </c>
      <c r="D438" s="1145"/>
      <c r="E438" s="1145"/>
      <c r="F438" s="196"/>
      <c r="G438" s="196"/>
      <c r="H438" s="196"/>
      <c r="I438" s="196"/>
      <c r="J438" s="198"/>
      <c r="K438" s="196"/>
      <c r="L438" s="222">
        <v>12773.69</v>
      </c>
      <c r="M438" s="212"/>
      <c r="N438" s="260">
        <v>138850</v>
      </c>
      <c r="Z438" s="193"/>
      <c r="AA438" s="200"/>
      <c r="AB438" s="200"/>
      <c r="AH438" s="200" t="s">
        <v>398</v>
      </c>
    </row>
    <row r="439" spans="1:35" s="108" customFormat="1" ht="45">
      <c r="A439" s="194" t="s">
        <v>686</v>
      </c>
      <c r="B439" s="195" t="s">
        <v>3667</v>
      </c>
      <c r="C439" s="1145" t="s">
        <v>3668</v>
      </c>
      <c r="D439" s="1145"/>
      <c r="E439" s="1145"/>
      <c r="F439" s="196" t="s">
        <v>486</v>
      </c>
      <c r="G439" s="196"/>
      <c r="H439" s="196"/>
      <c r="I439" s="251">
        <v>6</v>
      </c>
      <c r="J439" s="218">
        <v>453.75</v>
      </c>
      <c r="K439" s="247">
        <v>1.02</v>
      </c>
      <c r="L439" s="218">
        <v>255.47</v>
      </c>
      <c r="M439" s="247">
        <v>10.87</v>
      </c>
      <c r="N439" s="260">
        <v>2777</v>
      </c>
      <c r="Z439" s="193"/>
      <c r="AA439" s="200"/>
      <c r="AB439" s="200" t="s">
        <v>3668</v>
      </c>
      <c r="AH439" s="200"/>
    </row>
    <row r="440" spans="1:35" s="108" customFormat="1" ht="12">
      <c r="A440" s="216"/>
      <c r="B440" s="217"/>
      <c r="C440" s="1141" t="s">
        <v>409</v>
      </c>
      <c r="D440" s="1141"/>
      <c r="E440" s="1141"/>
      <c r="F440" s="1141"/>
      <c r="G440" s="1141"/>
      <c r="H440" s="1141"/>
      <c r="I440" s="1141"/>
      <c r="J440" s="1141"/>
      <c r="K440" s="1141"/>
      <c r="L440" s="1141"/>
      <c r="M440" s="1141"/>
      <c r="N440" s="1146"/>
      <c r="Z440" s="193"/>
      <c r="AA440" s="200"/>
      <c r="AB440" s="200"/>
      <c r="AH440" s="200"/>
      <c r="AI440" s="109" t="s">
        <v>409</v>
      </c>
    </row>
    <row r="441" spans="1:35" s="108" customFormat="1" ht="22.5">
      <c r="A441" s="203"/>
      <c r="B441" s="204" t="s">
        <v>1142</v>
      </c>
      <c r="C441" s="1141" t="s">
        <v>1143</v>
      </c>
      <c r="D441" s="1141"/>
      <c r="E441" s="1141"/>
      <c r="F441" s="1141"/>
      <c r="G441" s="1141"/>
      <c r="H441" s="1141"/>
      <c r="I441" s="1141"/>
      <c r="J441" s="1141"/>
      <c r="K441" s="1141"/>
      <c r="L441" s="1141"/>
      <c r="M441" s="1141"/>
      <c r="N441" s="1146"/>
      <c r="Z441" s="193"/>
      <c r="AA441" s="200"/>
      <c r="AB441" s="200"/>
      <c r="AD441" s="109" t="s">
        <v>1143</v>
      </c>
      <c r="AH441" s="200"/>
    </row>
    <row r="442" spans="1:35" s="108" customFormat="1" ht="12">
      <c r="A442" s="216"/>
      <c r="B442" s="217"/>
      <c r="C442" s="1145" t="s">
        <v>398</v>
      </c>
      <c r="D442" s="1145"/>
      <c r="E442" s="1145"/>
      <c r="F442" s="196"/>
      <c r="G442" s="196"/>
      <c r="H442" s="196"/>
      <c r="I442" s="196"/>
      <c r="J442" s="198"/>
      <c r="K442" s="196"/>
      <c r="L442" s="218">
        <v>255.47</v>
      </c>
      <c r="M442" s="212"/>
      <c r="N442" s="260">
        <v>2777</v>
      </c>
      <c r="Z442" s="193"/>
      <c r="AA442" s="200"/>
      <c r="AB442" s="200"/>
      <c r="AH442" s="200" t="s">
        <v>398</v>
      </c>
    </row>
    <row r="443" spans="1:35" s="108" customFormat="1" ht="33.75">
      <c r="A443" s="194" t="s">
        <v>689</v>
      </c>
      <c r="B443" s="195" t="s">
        <v>3669</v>
      </c>
      <c r="C443" s="1145" t="s">
        <v>3670</v>
      </c>
      <c r="D443" s="1145"/>
      <c r="E443" s="1145"/>
      <c r="F443" s="196" t="s">
        <v>486</v>
      </c>
      <c r="G443" s="196"/>
      <c r="H443" s="196"/>
      <c r="I443" s="251">
        <v>10</v>
      </c>
      <c r="J443" s="198"/>
      <c r="K443" s="196"/>
      <c r="L443" s="198"/>
      <c r="M443" s="196"/>
      <c r="N443" s="199"/>
      <c r="Z443" s="193"/>
      <c r="AA443" s="200"/>
      <c r="AB443" s="200" t="s">
        <v>3670</v>
      </c>
      <c r="AH443" s="200"/>
    </row>
    <row r="444" spans="1:35" s="108" customFormat="1" ht="33.75">
      <c r="A444" s="203"/>
      <c r="B444" s="204" t="s">
        <v>385</v>
      </c>
      <c r="C444" s="1141" t="s">
        <v>386</v>
      </c>
      <c r="D444" s="1141"/>
      <c r="E444" s="1141"/>
      <c r="F444" s="1141"/>
      <c r="G444" s="1141"/>
      <c r="H444" s="1141"/>
      <c r="I444" s="1141"/>
      <c r="J444" s="1141"/>
      <c r="K444" s="1141"/>
      <c r="L444" s="1141"/>
      <c r="M444" s="1141"/>
      <c r="N444" s="1146"/>
      <c r="Z444" s="193"/>
      <c r="AA444" s="200"/>
      <c r="AB444" s="200"/>
      <c r="AD444" s="109" t="s">
        <v>386</v>
      </c>
      <c r="AH444" s="200"/>
    </row>
    <row r="445" spans="1:35" s="108" customFormat="1" ht="12">
      <c r="A445" s="205"/>
      <c r="B445" s="206">
        <v>1</v>
      </c>
      <c r="C445" s="1141" t="s">
        <v>446</v>
      </c>
      <c r="D445" s="1141"/>
      <c r="E445" s="1141"/>
      <c r="F445" s="207"/>
      <c r="G445" s="207"/>
      <c r="H445" s="207"/>
      <c r="I445" s="207"/>
      <c r="J445" s="208">
        <v>152.74</v>
      </c>
      <c r="K445" s="209">
        <v>1.25</v>
      </c>
      <c r="L445" s="220">
        <v>1909.25</v>
      </c>
      <c r="M445" s="207"/>
      <c r="N445" s="210"/>
      <c r="Z445" s="193"/>
      <c r="AA445" s="200"/>
      <c r="AB445" s="200"/>
      <c r="AE445" s="109" t="s">
        <v>446</v>
      </c>
      <c r="AH445" s="200"/>
    </row>
    <row r="446" spans="1:35" s="108" customFormat="1" ht="12">
      <c r="A446" s="205"/>
      <c r="B446" s="206">
        <v>4</v>
      </c>
      <c r="C446" s="1141" t="s">
        <v>447</v>
      </c>
      <c r="D446" s="1141"/>
      <c r="E446" s="1141"/>
      <c r="F446" s="207"/>
      <c r="G446" s="207"/>
      <c r="H446" s="207"/>
      <c r="I446" s="207"/>
      <c r="J446" s="208">
        <v>51.94</v>
      </c>
      <c r="K446" s="207"/>
      <c r="L446" s="208">
        <v>519.4</v>
      </c>
      <c r="M446" s="207"/>
      <c r="N446" s="210"/>
      <c r="Z446" s="193"/>
      <c r="AA446" s="200"/>
      <c r="AB446" s="200"/>
      <c r="AE446" s="109" t="s">
        <v>447</v>
      </c>
      <c r="AH446" s="200"/>
    </row>
    <row r="447" spans="1:35" s="108" customFormat="1" ht="12">
      <c r="A447" s="205"/>
      <c r="B447" s="204"/>
      <c r="C447" s="1141" t="s">
        <v>448</v>
      </c>
      <c r="D447" s="1141"/>
      <c r="E447" s="1141"/>
      <c r="F447" s="207" t="s">
        <v>390</v>
      </c>
      <c r="G447" s="209">
        <v>16.84</v>
      </c>
      <c r="H447" s="209">
        <v>1.25</v>
      </c>
      <c r="I447" s="248">
        <v>210.5</v>
      </c>
      <c r="J447" s="204"/>
      <c r="K447" s="207"/>
      <c r="L447" s="204"/>
      <c r="M447" s="207"/>
      <c r="N447" s="210"/>
      <c r="Z447" s="193"/>
      <c r="AA447" s="200"/>
      <c r="AB447" s="200"/>
      <c r="AF447" s="109" t="s">
        <v>448</v>
      </c>
      <c r="AH447" s="200"/>
    </row>
    <row r="448" spans="1:35" s="108" customFormat="1" ht="12">
      <c r="A448" s="205"/>
      <c r="B448" s="204"/>
      <c r="C448" s="1150" t="s">
        <v>391</v>
      </c>
      <c r="D448" s="1150"/>
      <c r="E448" s="1150"/>
      <c r="F448" s="212"/>
      <c r="G448" s="212"/>
      <c r="H448" s="212"/>
      <c r="I448" s="212"/>
      <c r="J448" s="213">
        <v>204.68</v>
      </c>
      <c r="K448" s="212"/>
      <c r="L448" s="221">
        <v>2428.65</v>
      </c>
      <c r="M448" s="212"/>
      <c r="N448" s="214"/>
      <c r="Z448" s="193"/>
      <c r="AA448" s="200"/>
      <c r="AB448" s="200"/>
      <c r="AG448" s="109" t="s">
        <v>391</v>
      </c>
      <c r="AH448" s="200"/>
    </row>
    <row r="449" spans="1:34" s="108" customFormat="1" ht="12">
      <c r="A449" s="205"/>
      <c r="B449" s="204"/>
      <c r="C449" s="1141" t="s">
        <v>392</v>
      </c>
      <c r="D449" s="1141"/>
      <c r="E449" s="1141"/>
      <c r="F449" s="207"/>
      <c r="G449" s="207"/>
      <c r="H449" s="207"/>
      <c r="I449" s="207"/>
      <c r="J449" s="204"/>
      <c r="K449" s="207"/>
      <c r="L449" s="220">
        <v>1909.25</v>
      </c>
      <c r="M449" s="207"/>
      <c r="N449" s="210"/>
      <c r="Z449" s="193"/>
      <c r="AA449" s="200"/>
      <c r="AB449" s="200"/>
      <c r="AF449" s="109" t="s">
        <v>392</v>
      </c>
      <c r="AH449" s="200"/>
    </row>
    <row r="450" spans="1:34" s="108" customFormat="1" ht="22.5">
      <c r="A450" s="205"/>
      <c r="B450" s="204" t="s">
        <v>1768</v>
      </c>
      <c r="C450" s="1141" t="s">
        <v>1769</v>
      </c>
      <c r="D450" s="1141"/>
      <c r="E450" s="1141"/>
      <c r="F450" s="207" t="s">
        <v>395</v>
      </c>
      <c r="G450" s="215">
        <v>117</v>
      </c>
      <c r="H450" s="207"/>
      <c r="I450" s="215">
        <v>117</v>
      </c>
      <c r="J450" s="204"/>
      <c r="K450" s="207"/>
      <c r="L450" s="220">
        <v>2233.8200000000002</v>
      </c>
      <c r="M450" s="207"/>
      <c r="N450" s="210"/>
      <c r="Z450" s="193"/>
      <c r="AA450" s="200"/>
      <c r="AB450" s="200"/>
      <c r="AF450" s="109" t="s">
        <v>1769</v>
      </c>
      <c r="AH450" s="200"/>
    </row>
    <row r="451" spans="1:34" s="108" customFormat="1" ht="22.5">
      <c r="A451" s="205"/>
      <c r="B451" s="204" t="s">
        <v>1770</v>
      </c>
      <c r="C451" s="1141" t="s">
        <v>1771</v>
      </c>
      <c r="D451" s="1141"/>
      <c r="E451" s="1141"/>
      <c r="F451" s="207" t="s">
        <v>395</v>
      </c>
      <c r="G451" s="215">
        <v>74</v>
      </c>
      <c r="H451" s="207"/>
      <c r="I451" s="215">
        <v>74</v>
      </c>
      <c r="J451" s="204"/>
      <c r="K451" s="207"/>
      <c r="L451" s="220">
        <v>1412.85</v>
      </c>
      <c r="M451" s="207"/>
      <c r="N451" s="210"/>
      <c r="Z451" s="193"/>
      <c r="AA451" s="200"/>
      <c r="AB451" s="200"/>
      <c r="AF451" s="109" t="s">
        <v>1771</v>
      </c>
      <c r="AH451" s="200"/>
    </row>
    <row r="452" spans="1:34" s="108" customFormat="1" ht="12">
      <c r="A452" s="216"/>
      <c r="B452" s="217"/>
      <c r="C452" s="1145" t="s">
        <v>398</v>
      </c>
      <c r="D452" s="1145"/>
      <c r="E452" s="1145"/>
      <c r="F452" s="196"/>
      <c r="G452" s="196"/>
      <c r="H452" s="196"/>
      <c r="I452" s="196"/>
      <c r="J452" s="198"/>
      <c r="K452" s="196"/>
      <c r="L452" s="222">
        <v>6075.32</v>
      </c>
      <c r="M452" s="212"/>
      <c r="N452" s="199"/>
      <c r="Z452" s="193"/>
      <c r="AA452" s="200"/>
      <c r="AB452" s="200"/>
      <c r="AH452" s="200" t="s">
        <v>398</v>
      </c>
    </row>
    <row r="453" spans="1:34" s="108" customFormat="1" ht="12">
      <c r="A453" s="1147" t="s">
        <v>3671</v>
      </c>
      <c r="B453" s="1148"/>
      <c r="C453" s="1148"/>
      <c r="D453" s="1148"/>
      <c r="E453" s="1148"/>
      <c r="F453" s="1148"/>
      <c r="G453" s="1148"/>
      <c r="H453" s="1148"/>
      <c r="I453" s="1148"/>
      <c r="J453" s="1148"/>
      <c r="K453" s="1148"/>
      <c r="L453" s="1148"/>
      <c r="M453" s="1148"/>
      <c r="N453" s="1149"/>
      <c r="Z453" s="193"/>
      <c r="AA453" s="200" t="s">
        <v>3671</v>
      </c>
      <c r="AB453" s="200"/>
      <c r="AH453" s="200"/>
    </row>
    <row r="454" spans="1:34" s="108" customFormat="1" ht="33.75">
      <c r="A454" s="194" t="s">
        <v>690</v>
      </c>
      <c r="B454" s="195" t="s">
        <v>3672</v>
      </c>
      <c r="C454" s="1145" t="s">
        <v>3673</v>
      </c>
      <c r="D454" s="1145"/>
      <c r="E454" s="1145"/>
      <c r="F454" s="196" t="s">
        <v>481</v>
      </c>
      <c r="G454" s="196"/>
      <c r="H454" s="196"/>
      <c r="I454" s="223">
        <v>0.315</v>
      </c>
      <c r="J454" s="198"/>
      <c r="K454" s="196"/>
      <c r="L454" s="198"/>
      <c r="M454" s="196"/>
      <c r="N454" s="199"/>
      <c r="Z454" s="193"/>
      <c r="AA454" s="200"/>
      <c r="AB454" s="200" t="s">
        <v>3673</v>
      </c>
      <c r="AH454" s="200"/>
    </row>
    <row r="455" spans="1:34" s="108" customFormat="1" ht="12">
      <c r="A455" s="201"/>
      <c r="B455" s="202"/>
      <c r="C455" s="1141" t="s">
        <v>3674</v>
      </c>
      <c r="D455" s="1141"/>
      <c r="E455" s="1141"/>
      <c r="F455" s="1141"/>
      <c r="G455" s="1141"/>
      <c r="H455" s="1141"/>
      <c r="I455" s="1141"/>
      <c r="J455" s="1141"/>
      <c r="K455" s="1141"/>
      <c r="L455" s="1141"/>
      <c r="M455" s="1141"/>
      <c r="N455" s="1146"/>
      <c r="Z455" s="193"/>
      <c r="AA455" s="200"/>
      <c r="AB455" s="200"/>
      <c r="AC455" s="109" t="s">
        <v>3674</v>
      </c>
      <c r="AH455" s="200"/>
    </row>
    <row r="456" spans="1:34" s="108" customFormat="1" ht="33.75">
      <c r="A456" s="203"/>
      <c r="B456" s="204" t="s">
        <v>385</v>
      </c>
      <c r="C456" s="1141" t="s">
        <v>386</v>
      </c>
      <c r="D456" s="1141"/>
      <c r="E456" s="1141"/>
      <c r="F456" s="1141"/>
      <c r="G456" s="1141"/>
      <c r="H456" s="1141"/>
      <c r="I456" s="1141"/>
      <c r="J456" s="1141"/>
      <c r="K456" s="1141"/>
      <c r="L456" s="1141"/>
      <c r="M456" s="1141"/>
      <c r="N456" s="1146"/>
      <c r="Z456" s="193"/>
      <c r="AA456" s="200"/>
      <c r="AB456" s="200"/>
      <c r="AD456" s="109" t="s">
        <v>386</v>
      </c>
      <c r="AH456" s="200"/>
    </row>
    <row r="457" spans="1:34" s="108" customFormat="1" ht="12">
      <c r="A457" s="205"/>
      <c r="B457" s="206">
        <v>1</v>
      </c>
      <c r="C457" s="1141" t="s">
        <v>446</v>
      </c>
      <c r="D457" s="1141"/>
      <c r="E457" s="1141"/>
      <c r="F457" s="207"/>
      <c r="G457" s="207"/>
      <c r="H457" s="207"/>
      <c r="I457" s="207"/>
      <c r="J457" s="208">
        <v>947.58</v>
      </c>
      <c r="K457" s="209">
        <v>1.25</v>
      </c>
      <c r="L457" s="208">
        <v>373.11</v>
      </c>
      <c r="M457" s="207"/>
      <c r="N457" s="210"/>
      <c r="Z457" s="193"/>
      <c r="AA457" s="200"/>
      <c r="AB457" s="200"/>
      <c r="AE457" s="109" t="s">
        <v>446</v>
      </c>
      <c r="AH457" s="200"/>
    </row>
    <row r="458" spans="1:34" s="108" customFormat="1" ht="12">
      <c r="A458" s="205"/>
      <c r="B458" s="206">
        <v>2</v>
      </c>
      <c r="C458" s="1141" t="s">
        <v>387</v>
      </c>
      <c r="D458" s="1141"/>
      <c r="E458" s="1141"/>
      <c r="F458" s="207"/>
      <c r="G458" s="207"/>
      <c r="H458" s="207"/>
      <c r="I458" s="207"/>
      <c r="J458" s="220">
        <v>1118.1099999999999</v>
      </c>
      <c r="K458" s="209">
        <v>1.25</v>
      </c>
      <c r="L458" s="208">
        <v>440.26</v>
      </c>
      <c r="M458" s="207"/>
      <c r="N458" s="210"/>
      <c r="Z458" s="193"/>
      <c r="AA458" s="200"/>
      <c r="AB458" s="200"/>
      <c r="AE458" s="109" t="s">
        <v>387</v>
      </c>
      <c r="AH458" s="200"/>
    </row>
    <row r="459" spans="1:34" s="108" customFormat="1" ht="12">
      <c r="A459" s="205"/>
      <c r="B459" s="206">
        <v>3</v>
      </c>
      <c r="C459" s="1141" t="s">
        <v>388</v>
      </c>
      <c r="D459" s="1141"/>
      <c r="E459" s="1141"/>
      <c r="F459" s="207"/>
      <c r="G459" s="207"/>
      <c r="H459" s="207"/>
      <c r="I459" s="207"/>
      <c r="J459" s="208">
        <v>106.6</v>
      </c>
      <c r="K459" s="209">
        <v>1.25</v>
      </c>
      <c r="L459" s="208">
        <v>41.97</v>
      </c>
      <c r="M459" s="207"/>
      <c r="N459" s="210"/>
      <c r="Z459" s="193"/>
      <c r="AA459" s="200"/>
      <c r="AB459" s="200"/>
      <c r="AE459" s="109" t="s">
        <v>388</v>
      </c>
      <c r="AH459" s="200"/>
    </row>
    <row r="460" spans="1:34" s="108" customFormat="1" ht="12">
      <c r="A460" s="205"/>
      <c r="B460" s="206">
        <v>4</v>
      </c>
      <c r="C460" s="1141" t="s">
        <v>447</v>
      </c>
      <c r="D460" s="1141"/>
      <c r="E460" s="1141"/>
      <c r="F460" s="207"/>
      <c r="G460" s="207"/>
      <c r="H460" s="207"/>
      <c r="I460" s="207"/>
      <c r="J460" s="220">
        <v>1402.75</v>
      </c>
      <c r="K460" s="207"/>
      <c r="L460" s="208">
        <v>441.87</v>
      </c>
      <c r="M460" s="207"/>
      <c r="N460" s="210"/>
      <c r="Z460" s="193"/>
      <c r="AA460" s="200"/>
      <c r="AB460" s="200"/>
      <c r="AE460" s="109" t="s">
        <v>447</v>
      </c>
      <c r="AH460" s="200"/>
    </row>
    <row r="461" spans="1:34" s="108" customFormat="1" ht="12">
      <c r="A461" s="205"/>
      <c r="B461" s="204"/>
      <c r="C461" s="1141" t="s">
        <v>448</v>
      </c>
      <c r="D461" s="1141"/>
      <c r="E461" s="1141"/>
      <c r="F461" s="207" t="s">
        <v>390</v>
      </c>
      <c r="G461" s="215">
        <v>102</v>
      </c>
      <c r="H461" s="209">
        <v>1.25</v>
      </c>
      <c r="I461" s="250">
        <v>40.162500000000001</v>
      </c>
      <c r="J461" s="204"/>
      <c r="K461" s="207"/>
      <c r="L461" s="204"/>
      <c r="M461" s="207"/>
      <c r="N461" s="210"/>
      <c r="Z461" s="193"/>
      <c r="AA461" s="200"/>
      <c r="AB461" s="200"/>
      <c r="AF461" s="109" t="s">
        <v>448</v>
      </c>
      <c r="AH461" s="200"/>
    </row>
    <row r="462" spans="1:34" s="108" customFormat="1" ht="12">
      <c r="A462" s="205"/>
      <c r="B462" s="204"/>
      <c r="C462" s="1141" t="s">
        <v>389</v>
      </c>
      <c r="D462" s="1141"/>
      <c r="E462" s="1141"/>
      <c r="F462" s="207" t="s">
        <v>390</v>
      </c>
      <c r="G462" s="209">
        <v>7.44</v>
      </c>
      <c r="H462" s="209">
        <v>1.25</v>
      </c>
      <c r="I462" s="250">
        <v>2.9295</v>
      </c>
      <c r="J462" s="204"/>
      <c r="K462" s="207"/>
      <c r="L462" s="204"/>
      <c r="M462" s="207"/>
      <c r="N462" s="210"/>
      <c r="Z462" s="193"/>
      <c r="AA462" s="200"/>
      <c r="AB462" s="200"/>
      <c r="AF462" s="109" t="s">
        <v>389</v>
      </c>
      <c r="AH462" s="200"/>
    </row>
    <row r="463" spans="1:34" s="108" customFormat="1" ht="12">
      <c r="A463" s="205"/>
      <c r="B463" s="204"/>
      <c r="C463" s="1150" t="s">
        <v>391</v>
      </c>
      <c r="D463" s="1150"/>
      <c r="E463" s="1150"/>
      <c r="F463" s="212"/>
      <c r="G463" s="212"/>
      <c r="H463" s="212"/>
      <c r="I463" s="212"/>
      <c r="J463" s="221">
        <v>3468.44</v>
      </c>
      <c r="K463" s="212"/>
      <c r="L463" s="221">
        <v>1255.24</v>
      </c>
      <c r="M463" s="212"/>
      <c r="N463" s="214"/>
      <c r="Z463" s="193"/>
      <c r="AA463" s="200"/>
      <c r="AB463" s="200"/>
      <c r="AG463" s="109" t="s">
        <v>391</v>
      </c>
      <c r="AH463" s="200"/>
    </row>
    <row r="464" spans="1:34" s="108" customFormat="1" ht="12">
      <c r="A464" s="205"/>
      <c r="B464" s="204"/>
      <c r="C464" s="1141" t="s">
        <v>392</v>
      </c>
      <c r="D464" s="1141"/>
      <c r="E464" s="1141"/>
      <c r="F464" s="207"/>
      <c r="G464" s="207"/>
      <c r="H464" s="207"/>
      <c r="I464" s="207"/>
      <c r="J464" s="204"/>
      <c r="K464" s="207"/>
      <c r="L464" s="208">
        <v>415.08</v>
      </c>
      <c r="M464" s="207"/>
      <c r="N464" s="210"/>
      <c r="Z464" s="193"/>
      <c r="AA464" s="200"/>
      <c r="AB464" s="200"/>
      <c r="AF464" s="109" t="s">
        <v>392</v>
      </c>
      <c r="AH464" s="200"/>
    </row>
    <row r="465" spans="1:35" s="108" customFormat="1" ht="22.5">
      <c r="A465" s="205"/>
      <c r="B465" s="204" t="s">
        <v>1768</v>
      </c>
      <c r="C465" s="1141" t="s">
        <v>1769</v>
      </c>
      <c r="D465" s="1141"/>
      <c r="E465" s="1141"/>
      <c r="F465" s="207" t="s">
        <v>395</v>
      </c>
      <c r="G465" s="215">
        <v>117</v>
      </c>
      <c r="H465" s="207"/>
      <c r="I465" s="215">
        <v>117</v>
      </c>
      <c r="J465" s="204"/>
      <c r="K465" s="207"/>
      <c r="L465" s="208">
        <v>485.64</v>
      </c>
      <c r="M465" s="207"/>
      <c r="N465" s="210"/>
      <c r="Z465" s="193"/>
      <c r="AA465" s="200"/>
      <c r="AB465" s="200"/>
      <c r="AF465" s="109" t="s">
        <v>1769</v>
      </c>
      <c r="AH465" s="200"/>
    </row>
    <row r="466" spans="1:35" s="108" customFormat="1" ht="22.5">
      <c r="A466" s="205"/>
      <c r="B466" s="204" t="s">
        <v>1770</v>
      </c>
      <c r="C466" s="1141" t="s">
        <v>1771</v>
      </c>
      <c r="D466" s="1141"/>
      <c r="E466" s="1141"/>
      <c r="F466" s="207" t="s">
        <v>395</v>
      </c>
      <c r="G466" s="215">
        <v>74</v>
      </c>
      <c r="H466" s="207"/>
      <c r="I466" s="215">
        <v>74</v>
      </c>
      <c r="J466" s="204"/>
      <c r="K466" s="207"/>
      <c r="L466" s="208">
        <v>307.16000000000003</v>
      </c>
      <c r="M466" s="207"/>
      <c r="N466" s="210"/>
      <c r="Z466" s="193"/>
      <c r="AA466" s="200"/>
      <c r="AB466" s="200"/>
      <c r="AF466" s="109" t="s">
        <v>1771</v>
      </c>
      <c r="AH466" s="200"/>
    </row>
    <row r="467" spans="1:35" s="108" customFormat="1" ht="12">
      <c r="A467" s="216"/>
      <c r="B467" s="217"/>
      <c r="C467" s="1145" t="s">
        <v>398</v>
      </c>
      <c r="D467" s="1145"/>
      <c r="E467" s="1145"/>
      <c r="F467" s="196"/>
      <c r="G467" s="196"/>
      <c r="H467" s="196"/>
      <c r="I467" s="196"/>
      <c r="J467" s="198"/>
      <c r="K467" s="196"/>
      <c r="L467" s="222">
        <v>2048.04</v>
      </c>
      <c r="M467" s="212"/>
      <c r="N467" s="199"/>
      <c r="Z467" s="193"/>
      <c r="AA467" s="200"/>
      <c r="AB467" s="200"/>
      <c r="AH467" s="200" t="s">
        <v>398</v>
      </c>
    </row>
    <row r="468" spans="1:35" s="108" customFormat="1" ht="45">
      <c r="A468" s="194" t="s">
        <v>694</v>
      </c>
      <c r="B468" s="195" t="s">
        <v>3675</v>
      </c>
      <c r="C468" s="1145" t="s">
        <v>3676</v>
      </c>
      <c r="D468" s="1145"/>
      <c r="E468" s="1145"/>
      <c r="F468" s="196" t="s">
        <v>891</v>
      </c>
      <c r="G468" s="196"/>
      <c r="H468" s="196"/>
      <c r="I468" s="223">
        <v>31.437000000000001</v>
      </c>
      <c r="J468" s="218">
        <v>373.34</v>
      </c>
      <c r="K468" s="196"/>
      <c r="L468" s="222">
        <v>11736.69</v>
      </c>
      <c r="M468" s="196"/>
      <c r="N468" s="199"/>
      <c r="Z468" s="193"/>
      <c r="AA468" s="200"/>
      <c r="AB468" s="200" t="s">
        <v>3676</v>
      </c>
      <c r="AH468" s="200"/>
    </row>
    <row r="469" spans="1:35" s="108" customFormat="1" ht="12">
      <c r="A469" s="216"/>
      <c r="B469" s="217"/>
      <c r="C469" s="1141" t="s">
        <v>409</v>
      </c>
      <c r="D469" s="1141"/>
      <c r="E469" s="1141"/>
      <c r="F469" s="1141"/>
      <c r="G469" s="1141"/>
      <c r="H469" s="1141"/>
      <c r="I469" s="1141"/>
      <c r="J469" s="1141"/>
      <c r="K469" s="1141"/>
      <c r="L469" s="1141"/>
      <c r="M469" s="1141"/>
      <c r="N469" s="1146"/>
      <c r="Z469" s="193"/>
      <c r="AA469" s="200"/>
      <c r="AB469" s="200"/>
      <c r="AH469" s="200"/>
      <c r="AI469" s="109" t="s">
        <v>409</v>
      </c>
    </row>
    <row r="470" spans="1:35" s="108" customFormat="1" ht="12">
      <c r="A470" s="216"/>
      <c r="B470" s="217"/>
      <c r="C470" s="1145" t="s">
        <v>398</v>
      </c>
      <c r="D470" s="1145"/>
      <c r="E470" s="1145"/>
      <c r="F470" s="196"/>
      <c r="G470" s="196"/>
      <c r="H470" s="196"/>
      <c r="I470" s="196"/>
      <c r="J470" s="198"/>
      <c r="K470" s="196"/>
      <c r="L470" s="222">
        <v>11736.69</v>
      </c>
      <c r="M470" s="212"/>
      <c r="N470" s="199"/>
      <c r="Z470" s="193"/>
      <c r="AA470" s="200"/>
      <c r="AB470" s="200"/>
      <c r="AH470" s="200" t="s">
        <v>398</v>
      </c>
    </row>
    <row r="471" spans="1:35" s="108" customFormat="1" ht="12">
      <c r="A471" s="1147" t="s">
        <v>3677</v>
      </c>
      <c r="B471" s="1148"/>
      <c r="C471" s="1148"/>
      <c r="D471" s="1148"/>
      <c r="E471" s="1148"/>
      <c r="F471" s="1148"/>
      <c r="G471" s="1148"/>
      <c r="H471" s="1148"/>
      <c r="I471" s="1148"/>
      <c r="J471" s="1148"/>
      <c r="K471" s="1148"/>
      <c r="L471" s="1148"/>
      <c r="M471" s="1148"/>
      <c r="N471" s="1149"/>
      <c r="Z471" s="193"/>
      <c r="AA471" s="200" t="s">
        <v>3677</v>
      </c>
      <c r="AB471" s="200"/>
      <c r="AH471" s="200"/>
    </row>
    <row r="472" spans="1:35" s="108" customFormat="1" ht="33.75">
      <c r="A472" s="194" t="s">
        <v>698</v>
      </c>
      <c r="B472" s="195" t="s">
        <v>3678</v>
      </c>
      <c r="C472" s="1145" t="s">
        <v>3679</v>
      </c>
      <c r="D472" s="1145"/>
      <c r="E472" s="1145"/>
      <c r="F472" s="196" t="s">
        <v>408</v>
      </c>
      <c r="G472" s="196"/>
      <c r="H472" s="196"/>
      <c r="I472" s="247">
        <v>9.66</v>
      </c>
      <c r="J472" s="198"/>
      <c r="K472" s="196"/>
      <c r="L472" s="198"/>
      <c r="M472" s="196"/>
      <c r="N472" s="199"/>
      <c r="Z472" s="193"/>
      <c r="AA472" s="200"/>
      <c r="AB472" s="200" t="s">
        <v>3679</v>
      </c>
      <c r="AH472" s="200"/>
    </row>
    <row r="473" spans="1:35" s="108" customFormat="1" ht="12">
      <c r="A473" s="201"/>
      <c r="B473" s="202"/>
      <c r="C473" s="1141" t="s">
        <v>3680</v>
      </c>
      <c r="D473" s="1141"/>
      <c r="E473" s="1141"/>
      <c r="F473" s="1141"/>
      <c r="G473" s="1141"/>
      <c r="H473" s="1141"/>
      <c r="I473" s="1141"/>
      <c r="J473" s="1141"/>
      <c r="K473" s="1141"/>
      <c r="L473" s="1141"/>
      <c r="M473" s="1141"/>
      <c r="N473" s="1146"/>
      <c r="Z473" s="193"/>
      <c r="AA473" s="200"/>
      <c r="AB473" s="200"/>
      <c r="AC473" s="109" t="s">
        <v>3680</v>
      </c>
      <c r="AH473" s="200"/>
    </row>
    <row r="474" spans="1:35" s="108" customFormat="1" ht="12">
      <c r="A474" s="205"/>
      <c r="B474" s="206">
        <v>1</v>
      </c>
      <c r="C474" s="1141" t="s">
        <v>446</v>
      </c>
      <c r="D474" s="1141"/>
      <c r="E474" s="1141"/>
      <c r="F474" s="207"/>
      <c r="G474" s="207"/>
      <c r="H474" s="207"/>
      <c r="I474" s="207"/>
      <c r="J474" s="208">
        <v>55.51</v>
      </c>
      <c r="K474" s="207"/>
      <c r="L474" s="208">
        <v>536.23</v>
      </c>
      <c r="M474" s="207"/>
      <c r="N474" s="210"/>
      <c r="Z474" s="193"/>
      <c r="AA474" s="200"/>
      <c r="AB474" s="200"/>
      <c r="AE474" s="109" t="s">
        <v>446</v>
      </c>
      <c r="AH474" s="200"/>
    </row>
    <row r="475" spans="1:35" s="108" customFormat="1" ht="12">
      <c r="A475" s="205"/>
      <c r="B475" s="206">
        <v>2</v>
      </c>
      <c r="C475" s="1141" t="s">
        <v>387</v>
      </c>
      <c r="D475" s="1141"/>
      <c r="E475" s="1141"/>
      <c r="F475" s="207"/>
      <c r="G475" s="207"/>
      <c r="H475" s="207"/>
      <c r="I475" s="207"/>
      <c r="J475" s="208">
        <v>221.77</v>
      </c>
      <c r="K475" s="207"/>
      <c r="L475" s="220">
        <v>2142.3000000000002</v>
      </c>
      <c r="M475" s="207"/>
      <c r="N475" s="210"/>
      <c r="Z475" s="193"/>
      <c r="AA475" s="200"/>
      <c r="AB475" s="200"/>
      <c r="AE475" s="109" t="s">
        <v>387</v>
      </c>
      <c r="AH475" s="200"/>
    </row>
    <row r="476" spans="1:35" s="108" customFormat="1" ht="12">
      <c r="A476" s="205"/>
      <c r="B476" s="206">
        <v>3</v>
      </c>
      <c r="C476" s="1141" t="s">
        <v>388</v>
      </c>
      <c r="D476" s="1141"/>
      <c r="E476" s="1141"/>
      <c r="F476" s="207"/>
      <c r="G476" s="207"/>
      <c r="H476" s="207"/>
      <c r="I476" s="207"/>
      <c r="J476" s="208">
        <v>24.84</v>
      </c>
      <c r="K476" s="207"/>
      <c r="L476" s="208">
        <v>239.95</v>
      </c>
      <c r="M476" s="207"/>
      <c r="N476" s="210"/>
      <c r="Z476" s="193"/>
      <c r="AA476" s="200"/>
      <c r="AB476" s="200"/>
      <c r="AE476" s="109" t="s">
        <v>388</v>
      </c>
      <c r="AH476" s="200"/>
    </row>
    <row r="477" spans="1:35" s="108" customFormat="1" ht="12">
      <c r="A477" s="205"/>
      <c r="B477" s="206">
        <v>4</v>
      </c>
      <c r="C477" s="1141" t="s">
        <v>447</v>
      </c>
      <c r="D477" s="1141"/>
      <c r="E477" s="1141"/>
      <c r="F477" s="207"/>
      <c r="G477" s="207"/>
      <c r="H477" s="207"/>
      <c r="I477" s="207"/>
      <c r="J477" s="208">
        <v>28.53</v>
      </c>
      <c r="K477" s="207"/>
      <c r="L477" s="208">
        <v>275.60000000000002</v>
      </c>
      <c r="M477" s="207"/>
      <c r="N477" s="210"/>
      <c r="Z477" s="193"/>
      <c r="AA477" s="200"/>
      <c r="AB477" s="200"/>
      <c r="AE477" s="109" t="s">
        <v>447</v>
      </c>
      <c r="AH477" s="200"/>
    </row>
    <row r="478" spans="1:35" s="108" customFormat="1" ht="12">
      <c r="A478" s="205"/>
      <c r="B478" s="204"/>
      <c r="C478" s="1141" t="s">
        <v>448</v>
      </c>
      <c r="D478" s="1141"/>
      <c r="E478" s="1141"/>
      <c r="F478" s="207" t="s">
        <v>390</v>
      </c>
      <c r="G478" s="209">
        <v>6.12</v>
      </c>
      <c r="H478" s="207"/>
      <c r="I478" s="250">
        <v>59.119199999999999</v>
      </c>
      <c r="J478" s="204"/>
      <c r="K478" s="207"/>
      <c r="L478" s="204"/>
      <c r="M478" s="207"/>
      <c r="N478" s="210"/>
      <c r="Z478" s="193"/>
      <c r="AA478" s="200"/>
      <c r="AB478" s="200"/>
      <c r="AF478" s="109" t="s">
        <v>448</v>
      </c>
      <c r="AH478" s="200"/>
    </row>
    <row r="479" spans="1:35" s="108" customFormat="1" ht="12">
      <c r="A479" s="205"/>
      <c r="B479" s="204"/>
      <c r="C479" s="1141" t="s">
        <v>389</v>
      </c>
      <c r="D479" s="1141"/>
      <c r="E479" s="1141"/>
      <c r="F479" s="207" t="s">
        <v>390</v>
      </c>
      <c r="G479" s="209">
        <v>1.84</v>
      </c>
      <c r="H479" s="207"/>
      <c r="I479" s="250">
        <v>17.7744</v>
      </c>
      <c r="J479" s="204"/>
      <c r="K479" s="207"/>
      <c r="L479" s="204"/>
      <c r="M479" s="207"/>
      <c r="N479" s="210"/>
      <c r="Z479" s="193"/>
      <c r="AA479" s="200"/>
      <c r="AB479" s="200"/>
      <c r="AF479" s="109" t="s">
        <v>389</v>
      </c>
      <c r="AH479" s="200"/>
    </row>
    <row r="480" spans="1:35" s="108" customFormat="1" ht="12">
      <c r="A480" s="205"/>
      <c r="B480" s="204"/>
      <c r="C480" s="1150" t="s">
        <v>391</v>
      </c>
      <c r="D480" s="1150"/>
      <c r="E480" s="1150"/>
      <c r="F480" s="212"/>
      <c r="G480" s="212"/>
      <c r="H480" s="212"/>
      <c r="I480" s="212"/>
      <c r="J480" s="213">
        <v>305.81</v>
      </c>
      <c r="K480" s="212"/>
      <c r="L480" s="221">
        <v>2954.13</v>
      </c>
      <c r="M480" s="212"/>
      <c r="N480" s="214"/>
      <c r="Z480" s="193"/>
      <c r="AA480" s="200"/>
      <c r="AB480" s="200"/>
      <c r="AG480" s="109" t="s">
        <v>391</v>
      </c>
      <c r="AH480" s="200"/>
    </row>
    <row r="481" spans="1:37" s="108" customFormat="1" ht="12">
      <c r="A481" s="205"/>
      <c r="B481" s="204"/>
      <c r="C481" s="1141" t="s">
        <v>392</v>
      </c>
      <c r="D481" s="1141"/>
      <c r="E481" s="1141"/>
      <c r="F481" s="207"/>
      <c r="G481" s="207"/>
      <c r="H481" s="207"/>
      <c r="I481" s="207"/>
      <c r="J481" s="204"/>
      <c r="K481" s="207"/>
      <c r="L481" s="208">
        <v>776.18</v>
      </c>
      <c r="M481" s="207"/>
      <c r="N481" s="210"/>
      <c r="Z481" s="193"/>
      <c r="AA481" s="200"/>
      <c r="AB481" s="200"/>
      <c r="AF481" s="109" t="s">
        <v>392</v>
      </c>
      <c r="AH481" s="200"/>
    </row>
    <row r="482" spans="1:37" s="108" customFormat="1" ht="45">
      <c r="A482" s="205"/>
      <c r="B482" s="204" t="s">
        <v>3681</v>
      </c>
      <c r="C482" s="1141" t="s">
        <v>3682</v>
      </c>
      <c r="D482" s="1141"/>
      <c r="E482" s="1141"/>
      <c r="F482" s="207" t="s">
        <v>395</v>
      </c>
      <c r="G482" s="215">
        <v>140</v>
      </c>
      <c r="H482" s="207"/>
      <c r="I482" s="215">
        <v>140</v>
      </c>
      <c r="J482" s="204"/>
      <c r="K482" s="207"/>
      <c r="L482" s="220">
        <v>1086.6500000000001</v>
      </c>
      <c r="M482" s="207"/>
      <c r="N482" s="210"/>
      <c r="Z482" s="193"/>
      <c r="AA482" s="200"/>
      <c r="AB482" s="200"/>
      <c r="AF482" s="109" t="s">
        <v>3682</v>
      </c>
      <c r="AH482" s="200"/>
    </row>
    <row r="483" spans="1:37" s="108" customFormat="1" ht="22.5">
      <c r="A483" s="205"/>
      <c r="B483" s="204" t="s">
        <v>3683</v>
      </c>
      <c r="C483" s="1141" t="s">
        <v>3684</v>
      </c>
      <c r="D483" s="1141"/>
      <c r="E483" s="1141"/>
      <c r="F483" s="207" t="s">
        <v>395</v>
      </c>
      <c r="G483" s="215">
        <v>80</v>
      </c>
      <c r="H483" s="207"/>
      <c r="I483" s="215">
        <v>80</v>
      </c>
      <c r="J483" s="204"/>
      <c r="K483" s="207"/>
      <c r="L483" s="208">
        <v>620.94000000000005</v>
      </c>
      <c r="M483" s="207"/>
      <c r="N483" s="210"/>
      <c r="Z483" s="193"/>
      <c r="AA483" s="200"/>
      <c r="AB483" s="200"/>
      <c r="AF483" s="109" t="s">
        <v>3684</v>
      </c>
      <c r="AH483" s="200"/>
    </row>
    <row r="484" spans="1:37" s="108" customFormat="1" ht="12">
      <c r="A484" s="216"/>
      <c r="B484" s="217"/>
      <c r="C484" s="1145" t="s">
        <v>398</v>
      </c>
      <c r="D484" s="1145"/>
      <c r="E484" s="1145"/>
      <c r="F484" s="196"/>
      <c r="G484" s="196"/>
      <c r="H484" s="196"/>
      <c r="I484" s="196"/>
      <c r="J484" s="198"/>
      <c r="K484" s="196"/>
      <c r="L484" s="222">
        <v>4661.72</v>
      </c>
      <c r="M484" s="212"/>
      <c r="N484" s="199"/>
      <c r="Z484" s="193"/>
      <c r="AA484" s="200"/>
      <c r="AB484" s="200"/>
      <c r="AH484" s="200" t="s">
        <v>398</v>
      </c>
    </row>
    <row r="485" spans="1:37" s="108" customFormat="1" ht="33.75">
      <c r="A485" s="194" t="s">
        <v>701</v>
      </c>
      <c r="B485" s="195" t="s">
        <v>3685</v>
      </c>
      <c r="C485" s="1145" t="s">
        <v>3686</v>
      </c>
      <c r="D485" s="1145"/>
      <c r="E485" s="1145"/>
      <c r="F485" s="196" t="s">
        <v>408</v>
      </c>
      <c r="G485" s="196"/>
      <c r="H485" s="196"/>
      <c r="I485" s="247">
        <v>9.66</v>
      </c>
      <c r="J485" s="222">
        <v>1008.4</v>
      </c>
      <c r="K485" s="196"/>
      <c r="L485" s="222">
        <v>9741.14</v>
      </c>
      <c r="M485" s="196"/>
      <c r="N485" s="199"/>
      <c r="Z485" s="193"/>
      <c r="AA485" s="200"/>
      <c r="AB485" s="200" t="s">
        <v>3686</v>
      </c>
      <c r="AH485" s="200"/>
    </row>
    <row r="486" spans="1:37" s="108" customFormat="1" ht="12">
      <c r="A486" s="216"/>
      <c r="B486" s="217"/>
      <c r="C486" s="1141" t="s">
        <v>409</v>
      </c>
      <c r="D486" s="1141"/>
      <c r="E486" s="1141"/>
      <c r="F486" s="1141"/>
      <c r="G486" s="1141"/>
      <c r="H486" s="1141"/>
      <c r="I486" s="1141"/>
      <c r="J486" s="1141"/>
      <c r="K486" s="1141"/>
      <c r="L486" s="1141"/>
      <c r="M486" s="1141"/>
      <c r="N486" s="1146"/>
      <c r="Z486" s="193"/>
      <c r="AA486" s="200"/>
      <c r="AB486" s="200"/>
      <c r="AH486" s="200"/>
      <c r="AI486" s="109" t="s">
        <v>409</v>
      </c>
    </row>
    <row r="487" spans="1:37" s="108" customFormat="1" ht="12">
      <c r="A487" s="216"/>
      <c r="B487" s="217"/>
      <c r="C487" s="1145" t="s">
        <v>398</v>
      </c>
      <c r="D487" s="1145"/>
      <c r="E487" s="1145"/>
      <c r="F487" s="196"/>
      <c r="G487" s="196"/>
      <c r="H487" s="196"/>
      <c r="I487" s="196"/>
      <c r="J487" s="198"/>
      <c r="K487" s="196"/>
      <c r="L487" s="222">
        <v>9741.14</v>
      </c>
      <c r="M487" s="212"/>
      <c r="N487" s="199"/>
      <c r="Z487" s="193"/>
      <c r="AA487" s="200"/>
      <c r="AB487" s="200"/>
      <c r="AH487" s="200" t="s">
        <v>398</v>
      </c>
    </row>
    <row r="488" spans="1:37" s="108" customFormat="1" ht="1.5" customHeight="1">
      <c r="A488" s="224"/>
      <c r="B488" s="217"/>
      <c r="C488" s="217"/>
      <c r="D488" s="217"/>
      <c r="E488" s="217"/>
      <c r="F488" s="225"/>
      <c r="G488" s="225"/>
      <c r="H488" s="225"/>
      <c r="I488" s="225"/>
      <c r="J488" s="226"/>
      <c r="K488" s="225"/>
      <c r="L488" s="226"/>
      <c r="M488" s="207"/>
      <c r="N488" s="226"/>
      <c r="Z488" s="193"/>
      <c r="AA488" s="200"/>
      <c r="AB488" s="200"/>
      <c r="AH488" s="200"/>
    </row>
    <row r="489" spans="1:37" s="108" customFormat="1" ht="12">
      <c r="A489" s="227"/>
      <c r="B489" s="198"/>
      <c r="C489" s="1145" t="s">
        <v>3687</v>
      </c>
      <c r="D489" s="1145"/>
      <c r="E489" s="1145"/>
      <c r="F489" s="1145"/>
      <c r="G489" s="1145"/>
      <c r="H489" s="1145"/>
      <c r="I489" s="1145"/>
      <c r="J489" s="1145"/>
      <c r="K489" s="1145"/>
      <c r="L489" s="228"/>
      <c r="M489" s="229"/>
      <c r="N489" s="230"/>
      <c r="Z489" s="193"/>
      <c r="AA489" s="200"/>
      <c r="AB489" s="200"/>
      <c r="AH489" s="200"/>
      <c r="AJ489" s="200" t="s">
        <v>3687</v>
      </c>
    </row>
    <row r="490" spans="1:37" s="108" customFormat="1" ht="12">
      <c r="A490" s="231"/>
      <c r="B490" s="204"/>
      <c r="C490" s="1141" t="s">
        <v>416</v>
      </c>
      <c r="D490" s="1141"/>
      <c r="E490" s="1141"/>
      <c r="F490" s="1141"/>
      <c r="G490" s="1141"/>
      <c r="H490" s="1141"/>
      <c r="I490" s="1141"/>
      <c r="J490" s="1141"/>
      <c r="K490" s="1141"/>
      <c r="L490" s="232">
        <v>447531.19</v>
      </c>
      <c r="M490" s="233"/>
      <c r="N490" s="234"/>
      <c r="Z490" s="193"/>
      <c r="AA490" s="200"/>
      <c r="AB490" s="200"/>
      <c r="AH490" s="200"/>
      <c r="AJ490" s="200"/>
      <c r="AK490" s="109" t="s">
        <v>416</v>
      </c>
    </row>
    <row r="491" spans="1:37" s="108" customFormat="1" ht="12">
      <c r="A491" s="231"/>
      <c r="B491" s="204"/>
      <c r="C491" s="1141" t="s">
        <v>417</v>
      </c>
      <c r="D491" s="1141"/>
      <c r="E491" s="1141"/>
      <c r="F491" s="1141"/>
      <c r="G491" s="1141"/>
      <c r="H491" s="1141"/>
      <c r="I491" s="1141"/>
      <c r="J491" s="1141"/>
      <c r="K491" s="1141"/>
      <c r="L491" s="236"/>
      <c r="M491" s="233"/>
      <c r="N491" s="234"/>
      <c r="Z491" s="193"/>
      <c r="AA491" s="200"/>
      <c r="AB491" s="200"/>
      <c r="AH491" s="200"/>
      <c r="AJ491" s="200"/>
      <c r="AK491" s="109" t="s">
        <v>417</v>
      </c>
    </row>
    <row r="492" spans="1:37" s="108" customFormat="1" ht="12">
      <c r="A492" s="231"/>
      <c r="B492" s="204"/>
      <c r="C492" s="1141" t="s">
        <v>488</v>
      </c>
      <c r="D492" s="1141"/>
      <c r="E492" s="1141"/>
      <c r="F492" s="1141"/>
      <c r="G492" s="1141"/>
      <c r="H492" s="1141"/>
      <c r="I492" s="1141"/>
      <c r="J492" s="1141"/>
      <c r="K492" s="1141"/>
      <c r="L492" s="232">
        <v>10859.87</v>
      </c>
      <c r="M492" s="233"/>
      <c r="N492" s="234"/>
      <c r="Z492" s="193"/>
      <c r="AA492" s="200"/>
      <c r="AB492" s="200"/>
      <c r="AH492" s="200"/>
      <c r="AJ492" s="200"/>
      <c r="AK492" s="109" t="s">
        <v>488</v>
      </c>
    </row>
    <row r="493" spans="1:37" s="108" customFormat="1" ht="12">
      <c r="A493" s="231"/>
      <c r="B493" s="204"/>
      <c r="C493" s="1141" t="s">
        <v>418</v>
      </c>
      <c r="D493" s="1141"/>
      <c r="E493" s="1141"/>
      <c r="F493" s="1141"/>
      <c r="G493" s="1141"/>
      <c r="H493" s="1141"/>
      <c r="I493" s="1141"/>
      <c r="J493" s="1141"/>
      <c r="K493" s="1141"/>
      <c r="L493" s="232">
        <v>23184.23</v>
      </c>
      <c r="M493" s="233"/>
      <c r="N493" s="234"/>
      <c r="Z493" s="193"/>
      <c r="AA493" s="200"/>
      <c r="AB493" s="200"/>
      <c r="AH493" s="200"/>
      <c r="AJ493" s="200"/>
      <c r="AK493" s="109" t="s">
        <v>418</v>
      </c>
    </row>
    <row r="494" spans="1:37" s="108" customFormat="1" ht="12">
      <c r="A494" s="231"/>
      <c r="B494" s="204"/>
      <c r="C494" s="1141" t="s">
        <v>419</v>
      </c>
      <c r="D494" s="1141"/>
      <c r="E494" s="1141"/>
      <c r="F494" s="1141"/>
      <c r="G494" s="1141"/>
      <c r="H494" s="1141"/>
      <c r="I494" s="1141"/>
      <c r="J494" s="1141"/>
      <c r="K494" s="1141"/>
      <c r="L494" s="232">
        <v>2821.94</v>
      </c>
      <c r="M494" s="233"/>
      <c r="N494" s="234"/>
      <c r="Z494" s="193"/>
      <c r="AA494" s="200"/>
      <c r="AB494" s="200"/>
      <c r="AH494" s="200"/>
      <c r="AJ494" s="200"/>
      <c r="AK494" s="109" t="s">
        <v>419</v>
      </c>
    </row>
    <row r="495" spans="1:37" s="108" customFormat="1" ht="12">
      <c r="A495" s="231"/>
      <c r="B495" s="204"/>
      <c r="C495" s="1141" t="s">
        <v>420</v>
      </c>
      <c r="D495" s="1141"/>
      <c r="E495" s="1141"/>
      <c r="F495" s="1141"/>
      <c r="G495" s="1141"/>
      <c r="H495" s="1141"/>
      <c r="I495" s="1141"/>
      <c r="J495" s="1141"/>
      <c r="K495" s="1141"/>
      <c r="L495" s="232">
        <v>413487.09</v>
      </c>
      <c r="M495" s="233"/>
      <c r="N495" s="234"/>
      <c r="Z495" s="193"/>
      <c r="AA495" s="200"/>
      <c r="AB495" s="200"/>
      <c r="AH495" s="200"/>
      <c r="AJ495" s="200"/>
      <c r="AK495" s="109" t="s">
        <v>420</v>
      </c>
    </row>
    <row r="496" spans="1:37" s="108" customFormat="1" ht="12">
      <c r="A496" s="231"/>
      <c r="B496" s="204"/>
      <c r="C496" s="1141" t="s">
        <v>421</v>
      </c>
      <c r="D496" s="1141"/>
      <c r="E496" s="1141"/>
      <c r="F496" s="1141"/>
      <c r="G496" s="1141"/>
      <c r="H496" s="1141"/>
      <c r="I496" s="1141"/>
      <c r="J496" s="1141"/>
      <c r="K496" s="1141"/>
      <c r="L496" s="232">
        <v>472252.09</v>
      </c>
      <c r="M496" s="233"/>
      <c r="N496" s="234"/>
      <c r="Z496" s="193"/>
      <c r="AA496" s="200"/>
      <c r="AB496" s="200"/>
      <c r="AH496" s="200"/>
      <c r="AJ496" s="200"/>
      <c r="AK496" s="109" t="s">
        <v>421</v>
      </c>
    </row>
    <row r="497" spans="1:38" s="108" customFormat="1" ht="12">
      <c r="A497" s="231"/>
      <c r="B497" s="204"/>
      <c r="C497" s="1141" t="s">
        <v>417</v>
      </c>
      <c r="D497" s="1141"/>
      <c r="E497" s="1141"/>
      <c r="F497" s="1141"/>
      <c r="G497" s="1141"/>
      <c r="H497" s="1141"/>
      <c r="I497" s="1141"/>
      <c r="J497" s="1141"/>
      <c r="K497" s="1141"/>
      <c r="L497" s="236"/>
      <c r="M497" s="233"/>
      <c r="N497" s="234"/>
      <c r="Z497" s="193"/>
      <c r="AA497" s="200"/>
      <c r="AB497" s="200"/>
      <c r="AH497" s="200"/>
      <c r="AJ497" s="200"/>
      <c r="AK497" s="109" t="s">
        <v>417</v>
      </c>
    </row>
    <row r="498" spans="1:38" s="108" customFormat="1" ht="12">
      <c r="A498" s="231"/>
      <c r="B498" s="204"/>
      <c r="C498" s="1141" t="s">
        <v>489</v>
      </c>
      <c r="D498" s="1141"/>
      <c r="E498" s="1141"/>
      <c r="F498" s="1141"/>
      <c r="G498" s="1141"/>
      <c r="H498" s="1141"/>
      <c r="I498" s="1141"/>
      <c r="J498" s="1141"/>
      <c r="K498" s="1141"/>
      <c r="L498" s="232">
        <v>10859.87</v>
      </c>
      <c r="M498" s="233"/>
      <c r="N498" s="234"/>
      <c r="Z498" s="193"/>
      <c r="AA498" s="200"/>
      <c r="AB498" s="200"/>
      <c r="AH498" s="200"/>
      <c r="AJ498" s="200"/>
      <c r="AK498" s="109" t="s">
        <v>489</v>
      </c>
    </row>
    <row r="499" spans="1:38" s="108" customFormat="1" ht="12">
      <c r="A499" s="231"/>
      <c r="B499" s="204"/>
      <c r="C499" s="1141" t="s">
        <v>490</v>
      </c>
      <c r="D499" s="1141"/>
      <c r="E499" s="1141"/>
      <c r="F499" s="1141"/>
      <c r="G499" s="1141"/>
      <c r="H499" s="1141"/>
      <c r="I499" s="1141"/>
      <c r="J499" s="1141"/>
      <c r="K499" s="1141"/>
      <c r="L499" s="232">
        <v>23184.23</v>
      </c>
      <c r="M499" s="233"/>
      <c r="N499" s="234"/>
      <c r="Z499" s="193"/>
      <c r="AA499" s="200"/>
      <c r="AB499" s="200"/>
      <c r="AH499" s="200"/>
      <c r="AJ499" s="200"/>
      <c r="AK499" s="109" t="s">
        <v>490</v>
      </c>
    </row>
    <row r="500" spans="1:38" s="108" customFormat="1" ht="12">
      <c r="A500" s="231"/>
      <c r="B500" s="204"/>
      <c r="C500" s="1141" t="s">
        <v>491</v>
      </c>
      <c r="D500" s="1141"/>
      <c r="E500" s="1141"/>
      <c r="F500" s="1141"/>
      <c r="G500" s="1141"/>
      <c r="H500" s="1141"/>
      <c r="I500" s="1141"/>
      <c r="J500" s="1141"/>
      <c r="K500" s="1141"/>
      <c r="L500" s="232">
        <v>2821.94</v>
      </c>
      <c r="M500" s="233"/>
      <c r="N500" s="234"/>
      <c r="Z500" s="193"/>
      <c r="AA500" s="200"/>
      <c r="AB500" s="200"/>
      <c r="AH500" s="200"/>
      <c r="AJ500" s="200"/>
      <c r="AK500" s="109" t="s">
        <v>491</v>
      </c>
    </row>
    <row r="501" spans="1:38" s="108" customFormat="1" ht="12">
      <c r="A501" s="231"/>
      <c r="B501" s="204"/>
      <c r="C501" s="1141" t="s">
        <v>492</v>
      </c>
      <c r="D501" s="1141"/>
      <c r="E501" s="1141"/>
      <c r="F501" s="1141"/>
      <c r="G501" s="1141"/>
      <c r="H501" s="1141"/>
      <c r="I501" s="1141"/>
      <c r="J501" s="1141"/>
      <c r="K501" s="1141"/>
      <c r="L501" s="232">
        <v>413487.09</v>
      </c>
      <c r="M501" s="233"/>
      <c r="N501" s="234"/>
      <c r="Z501" s="193"/>
      <c r="AA501" s="200"/>
      <c r="AB501" s="200"/>
      <c r="AH501" s="200"/>
      <c r="AJ501" s="200"/>
      <c r="AK501" s="109" t="s">
        <v>492</v>
      </c>
    </row>
    <row r="502" spans="1:38" s="108" customFormat="1" ht="12">
      <c r="A502" s="231"/>
      <c r="B502" s="204"/>
      <c r="C502" s="1141" t="s">
        <v>493</v>
      </c>
      <c r="D502" s="1141"/>
      <c r="E502" s="1141"/>
      <c r="F502" s="1141"/>
      <c r="G502" s="1141"/>
      <c r="H502" s="1141"/>
      <c r="I502" s="1141"/>
      <c r="J502" s="1141"/>
      <c r="K502" s="1141"/>
      <c r="L502" s="232">
        <v>15348.82</v>
      </c>
      <c r="M502" s="233"/>
      <c r="N502" s="234"/>
      <c r="Z502" s="193"/>
      <c r="AA502" s="200"/>
      <c r="AB502" s="200"/>
      <c r="AH502" s="200"/>
      <c r="AJ502" s="200"/>
      <c r="AK502" s="109" t="s">
        <v>493</v>
      </c>
    </row>
    <row r="503" spans="1:38" s="108" customFormat="1" ht="12">
      <c r="A503" s="231"/>
      <c r="B503" s="204"/>
      <c r="C503" s="1141" t="s">
        <v>494</v>
      </c>
      <c r="D503" s="1141"/>
      <c r="E503" s="1141"/>
      <c r="F503" s="1141"/>
      <c r="G503" s="1141"/>
      <c r="H503" s="1141"/>
      <c r="I503" s="1141"/>
      <c r="J503" s="1141"/>
      <c r="K503" s="1141"/>
      <c r="L503" s="232">
        <v>9372.08</v>
      </c>
      <c r="M503" s="233"/>
      <c r="N503" s="234"/>
      <c r="Z503" s="193"/>
      <c r="AA503" s="200"/>
      <c r="AB503" s="200"/>
      <c r="AH503" s="200"/>
      <c r="AJ503" s="200"/>
      <c r="AK503" s="109" t="s">
        <v>494</v>
      </c>
    </row>
    <row r="504" spans="1:38" s="108" customFormat="1" ht="12">
      <c r="A504" s="231"/>
      <c r="B504" s="204"/>
      <c r="C504" s="1141" t="s">
        <v>431</v>
      </c>
      <c r="D504" s="1141"/>
      <c r="E504" s="1141"/>
      <c r="F504" s="1141"/>
      <c r="G504" s="1141"/>
      <c r="H504" s="1141"/>
      <c r="I504" s="1141"/>
      <c r="J504" s="1141"/>
      <c r="K504" s="1141"/>
      <c r="L504" s="232">
        <v>13681.81</v>
      </c>
      <c r="M504" s="233"/>
      <c r="N504" s="234"/>
      <c r="Z504" s="193"/>
      <c r="AA504" s="200"/>
      <c r="AB504" s="200"/>
      <c r="AH504" s="200"/>
      <c r="AJ504" s="200"/>
      <c r="AK504" s="109" t="s">
        <v>431</v>
      </c>
    </row>
    <row r="505" spans="1:38" s="108" customFormat="1" ht="12">
      <c r="A505" s="231"/>
      <c r="B505" s="204"/>
      <c r="C505" s="1141" t="s">
        <v>432</v>
      </c>
      <c r="D505" s="1141"/>
      <c r="E505" s="1141"/>
      <c r="F505" s="1141"/>
      <c r="G505" s="1141"/>
      <c r="H505" s="1141"/>
      <c r="I505" s="1141"/>
      <c r="J505" s="1141"/>
      <c r="K505" s="1141"/>
      <c r="L505" s="232">
        <v>15348.82</v>
      </c>
      <c r="M505" s="233"/>
      <c r="N505" s="234"/>
      <c r="Z505" s="193"/>
      <c r="AA505" s="200"/>
      <c r="AB505" s="200"/>
      <c r="AH505" s="200"/>
      <c r="AJ505" s="200"/>
      <c r="AK505" s="109" t="s">
        <v>432</v>
      </c>
    </row>
    <row r="506" spans="1:38" s="108" customFormat="1" ht="12">
      <c r="A506" s="231"/>
      <c r="B506" s="204"/>
      <c r="C506" s="1141" t="s">
        <v>433</v>
      </c>
      <c r="D506" s="1141"/>
      <c r="E506" s="1141"/>
      <c r="F506" s="1141"/>
      <c r="G506" s="1141"/>
      <c r="H506" s="1141"/>
      <c r="I506" s="1141"/>
      <c r="J506" s="1141"/>
      <c r="K506" s="1141"/>
      <c r="L506" s="232">
        <v>9372.08</v>
      </c>
      <c r="M506" s="233"/>
      <c r="N506" s="234"/>
      <c r="Z506" s="193"/>
      <c r="AA506" s="200"/>
      <c r="AB506" s="200"/>
      <c r="AH506" s="200"/>
      <c r="AJ506" s="200"/>
      <c r="AK506" s="109" t="s">
        <v>433</v>
      </c>
    </row>
    <row r="507" spans="1:38" s="108" customFormat="1" ht="12">
      <c r="A507" s="231"/>
      <c r="B507" s="226"/>
      <c r="C507" s="1142" t="s">
        <v>3688</v>
      </c>
      <c r="D507" s="1142"/>
      <c r="E507" s="1142"/>
      <c r="F507" s="1142"/>
      <c r="G507" s="1142"/>
      <c r="H507" s="1142"/>
      <c r="I507" s="1142"/>
      <c r="J507" s="1142"/>
      <c r="K507" s="1142"/>
      <c r="L507" s="239">
        <v>472252.09</v>
      </c>
      <c r="M507" s="240"/>
      <c r="N507" s="253"/>
      <c r="Z507" s="193"/>
      <c r="AA507" s="200"/>
      <c r="AB507" s="200"/>
      <c r="AH507" s="200"/>
      <c r="AJ507" s="200"/>
      <c r="AL507" s="200" t="s">
        <v>3688</v>
      </c>
    </row>
    <row r="508" spans="1:38" s="108" customFormat="1" ht="12">
      <c r="A508" s="231"/>
      <c r="B508" s="204"/>
      <c r="C508" s="1141" t="s">
        <v>417</v>
      </c>
      <c r="D508" s="1141"/>
      <c r="E508" s="1141"/>
      <c r="F508" s="1141"/>
      <c r="G508" s="1141"/>
      <c r="H508" s="1141"/>
      <c r="I508" s="1141"/>
      <c r="J508" s="1141"/>
      <c r="K508" s="1141"/>
      <c r="L508" s="236"/>
      <c r="M508" s="233"/>
      <c r="N508" s="234"/>
      <c r="Z508" s="193"/>
      <c r="AA508" s="200"/>
      <c r="AB508" s="200"/>
      <c r="AH508" s="200"/>
      <c r="AJ508" s="200"/>
      <c r="AK508" s="109" t="s">
        <v>417</v>
      </c>
      <c r="AL508" s="200"/>
    </row>
    <row r="509" spans="1:38" s="108" customFormat="1" ht="12">
      <c r="A509" s="231"/>
      <c r="B509" s="204"/>
      <c r="C509" s="1141" t="s">
        <v>1204</v>
      </c>
      <c r="D509" s="1141"/>
      <c r="E509" s="1141"/>
      <c r="F509" s="1141"/>
      <c r="G509" s="1141"/>
      <c r="H509" s="1141"/>
      <c r="I509" s="1141"/>
      <c r="J509" s="1141"/>
      <c r="K509" s="1141"/>
      <c r="L509" s="232">
        <v>278255.46999999997</v>
      </c>
      <c r="M509" s="233"/>
      <c r="N509" s="234"/>
      <c r="Z509" s="193"/>
      <c r="AA509" s="200"/>
      <c r="AB509" s="200"/>
      <c r="AH509" s="200"/>
      <c r="AJ509" s="200"/>
      <c r="AK509" s="109" t="s">
        <v>1204</v>
      </c>
      <c r="AL509" s="200"/>
    </row>
    <row r="510" spans="1:38" s="108" customFormat="1" ht="24">
      <c r="A510" s="1089" t="s">
        <v>1310</v>
      </c>
      <c r="B510" s="1090"/>
      <c r="C510" s="1090"/>
      <c r="D510" s="1090"/>
      <c r="E510" s="1090"/>
      <c r="F510" s="1090"/>
      <c r="G510" s="1090"/>
      <c r="H510" s="1090"/>
      <c r="I510" s="1090"/>
      <c r="J510" s="1090"/>
      <c r="K510" s="1090"/>
      <c r="L510" s="1090"/>
      <c r="M510" s="1090"/>
      <c r="N510" s="1095"/>
      <c r="Z510" s="193" t="s">
        <v>1310</v>
      </c>
      <c r="AA510" s="200"/>
      <c r="AB510" s="200"/>
      <c r="AH510" s="200"/>
      <c r="AJ510" s="200"/>
      <c r="AL510" s="200"/>
    </row>
    <row r="511" spans="1:38" s="108" customFormat="1" ht="12">
      <c r="A511" s="1147" t="s">
        <v>743</v>
      </c>
      <c r="B511" s="1148"/>
      <c r="C511" s="1148"/>
      <c r="D511" s="1148"/>
      <c r="E511" s="1148"/>
      <c r="F511" s="1148"/>
      <c r="G511" s="1148"/>
      <c r="H511" s="1148"/>
      <c r="I511" s="1148"/>
      <c r="J511" s="1148"/>
      <c r="K511" s="1148"/>
      <c r="L511" s="1148"/>
      <c r="M511" s="1148"/>
      <c r="N511" s="1149"/>
      <c r="Z511" s="193"/>
      <c r="AA511" s="200" t="s">
        <v>743</v>
      </c>
      <c r="AB511" s="200"/>
      <c r="AH511" s="200"/>
      <c r="AJ511" s="200"/>
      <c r="AL511" s="200"/>
    </row>
    <row r="512" spans="1:38" s="108" customFormat="1" ht="33.75">
      <c r="A512" s="194" t="s">
        <v>705</v>
      </c>
      <c r="B512" s="195" t="s">
        <v>745</v>
      </c>
      <c r="C512" s="1145" t="s">
        <v>746</v>
      </c>
      <c r="D512" s="1145"/>
      <c r="E512" s="1145"/>
      <c r="F512" s="196" t="s">
        <v>414</v>
      </c>
      <c r="G512" s="196"/>
      <c r="H512" s="196"/>
      <c r="I512" s="223">
        <v>101.045</v>
      </c>
      <c r="J512" s="218">
        <v>64.680000000000007</v>
      </c>
      <c r="K512" s="196"/>
      <c r="L512" s="222">
        <v>6535.59</v>
      </c>
      <c r="M512" s="196"/>
      <c r="N512" s="199"/>
      <c r="Z512" s="193"/>
      <c r="AA512" s="200"/>
      <c r="AB512" s="200" t="s">
        <v>746</v>
      </c>
      <c r="AH512" s="200"/>
      <c r="AJ512" s="200"/>
      <c r="AL512" s="200"/>
    </row>
    <row r="513" spans="1:38" s="108" customFormat="1" ht="12">
      <c r="A513" s="216"/>
      <c r="B513" s="217"/>
      <c r="C513" s="1141" t="s">
        <v>747</v>
      </c>
      <c r="D513" s="1141"/>
      <c r="E513" s="1141"/>
      <c r="F513" s="1141"/>
      <c r="G513" s="1141"/>
      <c r="H513" s="1141"/>
      <c r="I513" s="1141"/>
      <c r="J513" s="1141"/>
      <c r="K513" s="1141"/>
      <c r="L513" s="1141"/>
      <c r="M513" s="1141"/>
      <c r="N513" s="1146"/>
      <c r="Z513" s="193"/>
      <c r="AA513" s="200"/>
      <c r="AB513" s="200"/>
      <c r="AH513" s="200"/>
      <c r="AI513" s="109" t="s">
        <v>747</v>
      </c>
      <c r="AJ513" s="200"/>
      <c r="AL513" s="200"/>
    </row>
    <row r="514" spans="1:38" s="108" customFormat="1" ht="12">
      <c r="A514" s="201"/>
      <c r="B514" s="202"/>
      <c r="C514" s="1141" t="s">
        <v>3689</v>
      </c>
      <c r="D514" s="1141"/>
      <c r="E514" s="1141"/>
      <c r="F514" s="1141"/>
      <c r="G514" s="1141"/>
      <c r="H514" s="1141"/>
      <c r="I514" s="1141"/>
      <c r="J514" s="1141"/>
      <c r="K514" s="1141"/>
      <c r="L514" s="1141"/>
      <c r="M514" s="1141"/>
      <c r="N514" s="1146"/>
      <c r="Z514" s="193"/>
      <c r="AA514" s="200"/>
      <c r="AB514" s="200"/>
      <c r="AC514" s="109" t="s">
        <v>3689</v>
      </c>
      <c r="AH514" s="200"/>
      <c r="AJ514" s="200"/>
      <c r="AL514" s="200"/>
    </row>
    <row r="515" spans="1:38" s="108" customFormat="1" ht="12">
      <c r="A515" s="216"/>
      <c r="B515" s="217"/>
      <c r="C515" s="1145" t="s">
        <v>398</v>
      </c>
      <c r="D515" s="1145"/>
      <c r="E515" s="1145"/>
      <c r="F515" s="196"/>
      <c r="G515" s="196"/>
      <c r="H515" s="196"/>
      <c r="I515" s="196"/>
      <c r="J515" s="198"/>
      <c r="K515" s="196"/>
      <c r="L515" s="222">
        <v>6535.59</v>
      </c>
      <c r="M515" s="212"/>
      <c r="N515" s="199"/>
      <c r="Z515" s="193"/>
      <c r="AA515" s="200"/>
      <c r="AB515" s="200"/>
      <c r="AH515" s="200" t="s">
        <v>398</v>
      </c>
      <c r="AJ515" s="200"/>
      <c r="AL515" s="200"/>
    </row>
    <row r="516" spans="1:38" s="108" customFormat="1" ht="33.75">
      <c r="A516" s="194" t="s">
        <v>708</v>
      </c>
      <c r="B516" s="195" t="s">
        <v>750</v>
      </c>
      <c r="C516" s="1145" t="s">
        <v>751</v>
      </c>
      <c r="D516" s="1145"/>
      <c r="E516" s="1145"/>
      <c r="F516" s="196" t="s">
        <v>414</v>
      </c>
      <c r="G516" s="196"/>
      <c r="H516" s="196"/>
      <c r="I516" s="223">
        <v>4.984</v>
      </c>
      <c r="J516" s="218">
        <v>76.09</v>
      </c>
      <c r="K516" s="196"/>
      <c r="L516" s="218">
        <v>379.23</v>
      </c>
      <c r="M516" s="196"/>
      <c r="N516" s="199"/>
      <c r="Z516" s="193"/>
      <c r="AA516" s="200"/>
      <c r="AB516" s="200" t="s">
        <v>751</v>
      </c>
      <c r="AH516" s="200"/>
      <c r="AJ516" s="200"/>
      <c r="AL516" s="200"/>
    </row>
    <row r="517" spans="1:38" s="108" customFormat="1" ht="12">
      <c r="A517" s="216"/>
      <c r="B517" s="217"/>
      <c r="C517" s="1141" t="s">
        <v>747</v>
      </c>
      <c r="D517" s="1141"/>
      <c r="E517" s="1141"/>
      <c r="F517" s="1141"/>
      <c r="G517" s="1141"/>
      <c r="H517" s="1141"/>
      <c r="I517" s="1141"/>
      <c r="J517" s="1141"/>
      <c r="K517" s="1141"/>
      <c r="L517" s="1141"/>
      <c r="M517" s="1141"/>
      <c r="N517" s="1146"/>
      <c r="Z517" s="193"/>
      <c r="AA517" s="200"/>
      <c r="AB517" s="200"/>
      <c r="AH517" s="200"/>
      <c r="AI517" s="109" t="s">
        <v>747</v>
      </c>
      <c r="AJ517" s="200"/>
      <c r="AL517" s="200"/>
    </row>
    <row r="518" spans="1:38" s="108" customFormat="1" ht="12">
      <c r="A518" s="216"/>
      <c r="B518" s="217"/>
      <c r="C518" s="1145" t="s">
        <v>398</v>
      </c>
      <c r="D518" s="1145"/>
      <c r="E518" s="1145"/>
      <c r="F518" s="196"/>
      <c r="G518" s="196"/>
      <c r="H518" s="196"/>
      <c r="I518" s="196"/>
      <c r="J518" s="198"/>
      <c r="K518" s="196"/>
      <c r="L518" s="218">
        <v>379.23</v>
      </c>
      <c r="M518" s="212"/>
      <c r="N518" s="199"/>
      <c r="Z518" s="193"/>
      <c r="AA518" s="200"/>
      <c r="AB518" s="200"/>
      <c r="AH518" s="200" t="s">
        <v>398</v>
      </c>
      <c r="AJ518" s="200"/>
      <c r="AL518" s="200"/>
    </row>
    <row r="519" spans="1:38" s="108" customFormat="1" ht="33.75">
      <c r="A519" s="194" t="s">
        <v>713</v>
      </c>
      <c r="B519" s="195" t="s">
        <v>753</v>
      </c>
      <c r="C519" s="1145" t="s">
        <v>754</v>
      </c>
      <c r="D519" s="1145"/>
      <c r="E519" s="1145"/>
      <c r="F519" s="196" t="s">
        <v>414</v>
      </c>
      <c r="G519" s="196"/>
      <c r="H519" s="196"/>
      <c r="I519" s="223">
        <v>3.0000000000000001E-3</v>
      </c>
      <c r="J519" s="218">
        <v>106.91</v>
      </c>
      <c r="K519" s="196"/>
      <c r="L519" s="218">
        <v>0.32</v>
      </c>
      <c r="M519" s="196"/>
      <c r="N519" s="199"/>
      <c r="Z519" s="193"/>
      <c r="AA519" s="200"/>
      <c r="AB519" s="200" t="s">
        <v>754</v>
      </c>
      <c r="AH519" s="200"/>
      <c r="AJ519" s="200"/>
      <c r="AL519" s="200"/>
    </row>
    <row r="520" spans="1:38" s="108" customFormat="1" ht="12">
      <c r="A520" s="216"/>
      <c r="B520" s="217"/>
      <c r="C520" s="1141" t="s">
        <v>747</v>
      </c>
      <c r="D520" s="1141"/>
      <c r="E520" s="1141"/>
      <c r="F520" s="1141"/>
      <c r="G520" s="1141"/>
      <c r="H520" s="1141"/>
      <c r="I520" s="1141"/>
      <c r="J520" s="1141"/>
      <c r="K520" s="1141"/>
      <c r="L520" s="1141"/>
      <c r="M520" s="1141"/>
      <c r="N520" s="1146"/>
      <c r="Z520" s="193"/>
      <c r="AA520" s="200"/>
      <c r="AB520" s="200"/>
      <c r="AH520" s="200"/>
      <c r="AI520" s="109" t="s">
        <v>747</v>
      </c>
      <c r="AJ520" s="200"/>
      <c r="AL520" s="200"/>
    </row>
    <row r="521" spans="1:38" s="108" customFormat="1" ht="12">
      <c r="A521" s="216"/>
      <c r="B521" s="217"/>
      <c r="C521" s="1145" t="s">
        <v>398</v>
      </c>
      <c r="D521" s="1145"/>
      <c r="E521" s="1145"/>
      <c r="F521" s="196"/>
      <c r="G521" s="196"/>
      <c r="H521" s="196"/>
      <c r="I521" s="196"/>
      <c r="J521" s="198"/>
      <c r="K521" s="196"/>
      <c r="L521" s="218">
        <v>0.32</v>
      </c>
      <c r="M521" s="212"/>
      <c r="N521" s="199"/>
      <c r="Z521" s="193"/>
      <c r="AA521" s="200"/>
      <c r="AB521" s="200"/>
      <c r="AH521" s="200" t="s">
        <v>398</v>
      </c>
      <c r="AJ521" s="200"/>
      <c r="AL521" s="200"/>
    </row>
    <row r="522" spans="1:38" s="108" customFormat="1" ht="12">
      <c r="A522" s="1147" t="s">
        <v>772</v>
      </c>
      <c r="B522" s="1148"/>
      <c r="C522" s="1148"/>
      <c r="D522" s="1148"/>
      <c r="E522" s="1148"/>
      <c r="F522" s="1148"/>
      <c r="G522" s="1148"/>
      <c r="H522" s="1148"/>
      <c r="I522" s="1148"/>
      <c r="J522" s="1148"/>
      <c r="K522" s="1148"/>
      <c r="L522" s="1148"/>
      <c r="M522" s="1148"/>
      <c r="N522" s="1149"/>
      <c r="Z522" s="193"/>
      <c r="AA522" s="200" t="s">
        <v>772</v>
      </c>
      <c r="AB522" s="200"/>
      <c r="AH522" s="200"/>
      <c r="AJ522" s="200"/>
      <c r="AL522" s="200"/>
    </row>
    <row r="523" spans="1:38" s="108" customFormat="1" ht="45">
      <c r="A523" s="194" t="s">
        <v>716</v>
      </c>
      <c r="B523" s="195" t="s">
        <v>412</v>
      </c>
      <c r="C523" s="1145" t="s">
        <v>413</v>
      </c>
      <c r="D523" s="1145"/>
      <c r="E523" s="1145"/>
      <c r="F523" s="196" t="s">
        <v>414</v>
      </c>
      <c r="G523" s="196"/>
      <c r="H523" s="196"/>
      <c r="I523" s="223">
        <v>208.40600000000001</v>
      </c>
      <c r="J523" s="218">
        <v>25.19</v>
      </c>
      <c r="K523" s="196"/>
      <c r="L523" s="222">
        <v>5249.75</v>
      </c>
      <c r="M523" s="196"/>
      <c r="N523" s="199"/>
      <c r="Z523" s="193"/>
      <c r="AA523" s="200"/>
      <c r="AB523" s="200" t="s">
        <v>413</v>
      </c>
      <c r="AH523" s="200"/>
      <c r="AJ523" s="200"/>
      <c r="AL523" s="200"/>
    </row>
    <row r="524" spans="1:38" s="108" customFormat="1" ht="12">
      <c r="A524" s="201"/>
      <c r="B524" s="202"/>
      <c r="C524" s="1141" t="s">
        <v>3690</v>
      </c>
      <c r="D524" s="1141"/>
      <c r="E524" s="1141"/>
      <c r="F524" s="1141"/>
      <c r="G524" s="1141"/>
      <c r="H524" s="1141"/>
      <c r="I524" s="1141"/>
      <c r="J524" s="1141"/>
      <c r="K524" s="1141"/>
      <c r="L524" s="1141"/>
      <c r="M524" s="1141"/>
      <c r="N524" s="1146"/>
      <c r="Z524" s="193"/>
      <c r="AA524" s="200"/>
      <c r="AB524" s="200"/>
      <c r="AC524" s="109" t="s">
        <v>3690</v>
      </c>
      <c r="AH524" s="200"/>
      <c r="AJ524" s="200"/>
      <c r="AL524" s="200"/>
    </row>
    <row r="525" spans="1:38" s="108" customFormat="1" ht="12">
      <c r="A525" s="216"/>
      <c r="B525" s="217"/>
      <c r="C525" s="1145" t="s">
        <v>398</v>
      </c>
      <c r="D525" s="1145"/>
      <c r="E525" s="1145"/>
      <c r="F525" s="196"/>
      <c r="G525" s="196"/>
      <c r="H525" s="196"/>
      <c r="I525" s="196"/>
      <c r="J525" s="198"/>
      <c r="K525" s="196"/>
      <c r="L525" s="222">
        <v>5249.75</v>
      </c>
      <c r="M525" s="212"/>
      <c r="N525" s="199"/>
      <c r="Z525" s="193"/>
      <c r="AA525" s="200"/>
      <c r="AB525" s="200"/>
      <c r="AH525" s="200" t="s">
        <v>398</v>
      </c>
      <c r="AJ525" s="200"/>
      <c r="AL525" s="200"/>
    </row>
    <row r="526" spans="1:38" s="108" customFormat="1" ht="12">
      <c r="A526" s="1147" t="s">
        <v>758</v>
      </c>
      <c r="B526" s="1148"/>
      <c r="C526" s="1148"/>
      <c r="D526" s="1148"/>
      <c r="E526" s="1148"/>
      <c r="F526" s="1148"/>
      <c r="G526" s="1148"/>
      <c r="H526" s="1148"/>
      <c r="I526" s="1148"/>
      <c r="J526" s="1148"/>
      <c r="K526" s="1148"/>
      <c r="L526" s="1148"/>
      <c r="M526" s="1148"/>
      <c r="N526" s="1149"/>
      <c r="Z526" s="193"/>
      <c r="AA526" s="200" t="s">
        <v>758</v>
      </c>
      <c r="AB526" s="200"/>
      <c r="AH526" s="200"/>
      <c r="AJ526" s="200"/>
      <c r="AL526" s="200"/>
    </row>
    <row r="527" spans="1:38" s="108" customFormat="1" ht="45">
      <c r="A527" s="194" t="s">
        <v>720</v>
      </c>
      <c r="B527" s="195" t="s">
        <v>760</v>
      </c>
      <c r="C527" s="1145" t="s">
        <v>761</v>
      </c>
      <c r="D527" s="1145"/>
      <c r="E527" s="1145"/>
      <c r="F527" s="196" t="s">
        <v>414</v>
      </c>
      <c r="G527" s="196"/>
      <c r="H527" s="196"/>
      <c r="I527" s="223">
        <v>37.951000000000001</v>
      </c>
      <c r="J527" s="218">
        <v>38.729999999999997</v>
      </c>
      <c r="K527" s="196"/>
      <c r="L527" s="222">
        <v>1469.84</v>
      </c>
      <c r="M527" s="196"/>
      <c r="N527" s="199"/>
      <c r="Z527" s="193"/>
      <c r="AA527" s="200"/>
      <c r="AB527" s="200" t="s">
        <v>761</v>
      </c>
      <c r="AH527" s="200"/>
      <c r="AJ527" s="200"/>
      <c r="AL527" s="200"/>
    </row>
    <row r="528" spans="1:38" s="108" customFormat="1" ht="12">
      <c r="A528" s="216"/>
      <c r="B528" s="217"/>
      <c r="C528" s="1141" t="s">
        <v>747</v>
      </c>
      <c r="D528" s="1141"/>
      <c r="E528" s="1141"/>
      <c r="F528" s="1141"/>
      <c r="G528" s="1141"/>
      <c r="H528" s="1141"/>
      <c r="I528" s="1141"/>
      <c r="J528" s="1141"/>
      <c r="K528" s="1141"/>
      <c r="L528" s="1141"/>
      <c r="M528" s="1141"/>
      <c r="N528" s="1146"/>
      <c r="Z528" s="193"/>
      <c r="AA528" s="200"/>
      <c r="AB528" s="200"/>
      <c r="AH528" s="200"/>
      <c r="AI528" s="109" t="s">
        <v>747</v>
      </c>
      <c r="AJ528" s="200"/>
      <c r="AL528" s="200"/>
    </row>
    <row r="529" spans="1:38" s="108" customFormat="1" ht="12">
      <c r="A529" s="201"/>
      <c r="B529" s="202"/>
      <c r="C529" s="1141" t="s">
        <v>3691</v>
      </c>
      <c r="D529" s="1141"/>
      <c r="E529" s="1141"/>
      <c r="F529" s="1141"/>
      <c r="G529" s="1141"/>
      <c r="H529" s="1141"/>
      <c r="I529" s="1141"/>
      <c r="J529" s="1141"/>
      <c r="K529" s="1141"/>
      <c r="L529" s="1141"/>
      <c r="M529" s="1141"/>
      <c r="N529" s="1146"/>
      <c r="Z529" s="193"/>
      <c r="AA529" s="200"/>
      <c r="AB529" s="200"/>
      <c r="AC529" s="109" t="s">
        <v>3691</v>
      </c>
      <c r="AH529" s="200"/>
      <c r="AJ529" s="200"/>
      <c r="AL529" s="200"/>
    </row>
    <row r="530" spans="1:38" s="108" customFormat="1" ht="12">
      <c r="A530" s="216"/>
      <c r="B530" s="217"/>
      <c r="C530" s="1145" t="s">
        <v>398</v>
      </c>
      <c r="D530" s="1145"/>
      <c r="E530" s="1145"/>
      <c r="F530" s="196"/>
      <c r="G530" s="196"/>
      <c r="H530" s="196"/>
      <c r="I530" s="196"/>
      <c r="J530" s="198"/>
      <c r="K530" s="196"/>
      <c r="L530" s="222">
        <v>1469.84</v>
      </c>
      <c r="M530" s="212"/>
      <c r="N530" s="199"/>
      <c r="Z530" s="193"/>
      <c r="AA530" s="200"/>
      <c r="AB530" s="200"/>
      <c r="AH530" s="200" t="s">
        <v>398</v>
      </c>
      <c r="AJ530" s="200"/>
      <c r="AL530" s="200"/>
    </row>
    <row r="531" spans="1:38" s="108" customFormat="1" ht="22.5">
      <c r="A531" s="194" t="s">
        <v>723</v>
      </c>
      <c r="B531" s="195" t="s">
        <v>764</v>
      </c>
      <c r="C531" s="1145" t="s">
        <v>765</v>
      </c>
      <c r="D531" s="1145"/>
      <c r="E531" s="1145"/>
      <c r="F531" s="196" t="s">
        <v>414</v>
      </c>
      <c r="G531" s="196"/>
      <c r="H531" s="196"/>
      <c r="I531" s="223">
        <v>37.951000000000001</v>
      </c>
      <c r="J531" s="218">
        <v>0.59</v>
      </c>
      <c r="K531" s="251">
        <v>26</v>
      </c>
      <c r="L531" s="218">
        <v>582.16999999999996</v>
      </c>
      <c r="M531" s="196"/>
      <c r="N531" s="199"/>
      <c r="Z531" s="193"/>
      <c r="AA531" s="200"/>
      <c r="AB531" s="200" t="s">
        <v>765</v>
      </c>
      <c r="AH531" s="200"/>
      <c r="AJ531" s="200"/>
      <c r="AL531" s="200"/>
    </row>
    <row r="532" spans="1:38" s="108" customFormat="1" ht="12">
      <c r="A532" s="216"/>
      <c r="B532" s="217"/>
      <c r="C532" s="1141" t="s">
        <v>747</v>
      </c>
      <c r="D532" s="1141"/>
      <c r="E532" s="1141"/>
      <c r="F532" s="1141"/>
      <c r="G532" s="1141"/>
      <c r="H532" s="1141"/>
      <c r="I532" s="1141"/>
      <c r="J532" s="1141"/>
      <c r="K532" s="1141"/>
      <c r="L532" s="1141"/>
      <c r="M532" s="1141"/>
      <c r="N532" s="1146"/>
      <c r="Z532" s="193"/>
      <c r="AA532" s="200"/>
      <c r="AB532" s="200"/>
      <c r="AH532" s="200"/>
      <c r="AI532" s="109" t="s">
        <v>747</v>
      </c>
      <c r="AJ532" s="200"/>
      <c r="AL532" s="200"/>
    </row>
    <row r="533" spans="1:38" s="108" customFormat="1" ht="12">
      <c r="A533" s="201"/>
      <c r="B533" s="202"/>
      <c r="C533" s="1141" t="s">
        <v>3691</v>
      </c>
      <c r="D533" s="1141"/>
      <c r="E533" s="1141"/>
      <c r="F533" s="1141"/>
      <c r="G533" s="1141"/>
      <c r="H533" s="1141"/>
      <c r="I533" s="1141"/>
      <c r="J533" s="1141"/>
      <c r="K533" s="1141"/>
      <c r="L533" s="1141"/>
      <c r="M533" s="1141"/>
      <c r="N533" s="1146"/>
      <c r="Z533" s="193"/>
      <c r="AA533" s="200"/>
      <c r="AB533" s="200"/>
      <c r="AC533" s="109" t="s">
        <v>3691</v>
      </c>
      <c r="AH533" s="200"/>
      <c r="AJ533" s="200"/>
      <c r="AL533" s="200"/>
    </row>
    <row r="534" spans="1:38" s="108" customFormat="1" ht="12">
      <c r="A534" s="203"/>
      <c r="B534" s="204"/>
      <c r="C534" s="1141" t="s">
        <v>766</v>
      </c>
      <c r="D534" s="1141"/>
      <c r="E534" s="1141"/>
      <c r="F534" s="1141"/>
      <c r="G534" s="1141"/>
      <c r="H534" s="1141"/>
      <c r="I534" s="1141"/>
      <c r="J534" s="1141"/>
      <c r="K534" s="1141"/>
      <c r="L534" s="1141"/>
      <c r="M534" s="1141"/>
      <c r="N534" s="1146"/>
      <c r="Z534" s="193"/>
      <c r="AA534" s="200"/>
      <c r="AB534" s="200"/>
      <c r="AD534" s="109" t="s">
        <v>766</v>
      </c>
      <c r="AH534" s="200"/>
      <c r="AJ534" s="200"/>
      <c r="AL534" s="200"/>
    </row>
    <row r="535" spans="1:38" s="108" customFormat="1" ht="12">
      <c r="A535" s="216"/>
      <c r="B535" s="217"/>
      <c r="C535" s="1145" t="s">
        <v>398</v>
      </c>
      <c r="D535" s="1145"/>
      <c r="E535" s="1145"/>
      <c r="F535" s="196"/>
      <c r="G535" s="196"/>
      <c r="H535" s="196"/>
      <c r="I535" s="196"/>
      <c r="J535" s="198"/>
      <c r="K535" s="196"/>
      <c r="L535" s="218">
        <v>582.16999999999996</v>
      </c>
      <c r="M535" s="212"/>
      <c r="N535" s="199"/>
      <c r="Z535" s="193"/>
      <c r="AA535" s="200"/>
      <c r="AB535" s="200"/>
      <c r="AH535" s="200" t="s">
        <v>398</v>
      </c>
      <c r="AJ535" s="200"/>
      <c r="AL535" s="200"/>
    </row>
    <row r="536" spans="1:38" s="108" customFormat="1" ht="1.5" customHeight="1">
      <c r="A536" s="224"/>
      <c r="B536" s="217"/>
      <c r="C536" s="217"/>
      <c r="D536" s="217"/>
      <c r="E536" s="217"/>
      <c r="F536" s="225"/>
      <c r="G536" s="225"/>
      <c r="H536" s="225"/>
      <c r="I536" s="225"/>
      <c r="J536" s="226"/>
      <c r="K536" s="225"/>
      <c r="L536" s="226"/>
      <c r="M536" s="207"/>
      <c r="N536" s="226"/>
      <c r="Z536" s="193"/>
      <c r="AA536" s="200"/>
      <c r="AB536" s="200"/>
      <c r="AH536" s="200"/>
      <c r="AJ536" s="200"/>
      <c r="AL536" s="200"/>
    </row>
    <row r="537" spans="1:38" s="108" customFormat="1" ht="22.5">
      <c r="A537" s="227"/>
      <c r="B537" s="198"/>
      <c r="C537" s="1145" t="s">
        <v>1311</v>
      </c>
      <c r="D537" s="1145"/>
      <c r="E537" s="1145"/>
      <c r="F537" s="1145"/>
      <c r="G537" s="1145"/>
      <c r="H537" s="1145"/>
      <c r="I537" s="1145"/>
      <c r="J537" s="1145"/>
      <c r="K537" s="1145"/>
      <c r="L537" s="228"/>
      <c r="M537" s="229"/>
      <c r="N537" s="230"/>
      <c r="Z537" s="193"/>
      <c r="AA537" s="200"/>
      <c r="AB537" s="200"/>
      <c r="AH537" s="200"/>
      <c r="AJ537" s="200" t="s">
        <v>1311</v>
      </c>
      <c r="AL537" s="200"/>
    </row>
    <row r="538" spans="1:38" s="108" customFormat="1" ht="12">
      <c r="A538" s="231"/>
      <c r="B538" s="204"/>
      <c r="C538" s="1141" t="s">
        <v>416</v>
      </c>
      <c r="D538" s="1141"/>
      <c r="E538" s="1141"/>
      <c r="F538" s="1141"/>
      <c r="G538" s="1141"/>
      <c r="H538" s="1141"/>
      <c r="I538" s="1141"/>
      <c r="J538" s="1141"/>
      <c r="K538" s="1141"/>
      <c r="L538" s="232">
        <v>14216.9</v>
      </c>
      <c r="M538" s="233"/>
      <c r="N538" s="234"/>
      <c r="Z538" s="193"/>
      <c r="AA538" s="200"/>
      <c r="AB538" s="200"/>
      <c r="AH538" s="200"/>
      <c r="AJ538" s="200"/>
      <c r="AK538" s="109" t="s">
        <v>416</v>
      </c>
      <c r="AL538" s="200"/>
    </row>
    <row r="539" spans="1:38" s="108" customFormat="1" ht="12">
      <c r="A539" s="231"/>
      <c r="B539" s="204"/>
      <c r="C539" s="1141" t="s">
        <v>417</v>
      </c>
      <c r="D539" s="1141"/>
      <c r="E539" s="1141"/>
      <c r="F539" s="1141"/>
      <c r="G539" s="1141"/>
      <c r="H539" s="1141"/>
      <c r="I539" s="1141"/>
      <c r="J539" s="1141"/>
      <c r="K539" s="1141"/>
      <c r="L539" s="236"/>
      <c r="M539" s="233"/>
      <c r="N539" s="234"/>
      <c r="Z539" s="193"/>
      <c r="AA539" s="200"/>
      <c r="AB539" s="200"/>
      <c r="AH539" s="200"/>
      <c r="AJ539" s="200"/>
      <c r="AK539" s="109" t="s">
        <v>417</v>
      </c>
      <c r="AL539" s="200"/>
    </row>
    <row r="540" spans="1:38" s="108" customFormat="1" ht="12">
      <c r="A540" s="231"/>
      <c r="B540" s="204"/>
      <c r="C540" s="1141" t="s">
        <v>418</v>
      </c>
      <c r="D540" s="1141"/>
      <c r="E540" s="1141"/>
      <c r="F540" s="1141"/>
      <c r="G540" s="1141"/>
      <c r="H540" s="1141"/>
      <c r="I540" s="1141"/>
      <c r="J540" s="1141"/>
      <c r="K540" s="1141"/>
      <c r="L540" s="232">
        <v>5249.75</v>
      </c>
      <c r="M540" s="233"/>
      <c r="N540" s="234"/>
      <c r="Z540" s="193"/>
      <c r="AA540" s="200"/>
      <c r="AB540" s="200"/>
      <c r="AH540" s="200"/>
      <c r="AJ540" s="200"/>
      <c r="AK540" s="109" t="s">
        <v>418</v>
      </c>
      <c r="AL540" s="200"/>
    </row>
    <row r="541" spans="1:38" s="108" customFormat="1" ht="12">
      <c r="A541" s="231"/>
      <c r="B541" s="204"/>
      <c r="C541" s="1141" t="s">
        <v>420</v>
      </c>
      <c r="D541" s="1141"/>
      <c r="E541" s="1141"/>
      <c r="F541" s="1141"/>
      <c r="G541" s="1141"/>
      <c r="H541" s="1141"/>
      <c r="I541" s="1141"/>
      <c r="J541" s="1141"/>
      <c r="K541" s="1141"/>
      <c r="L541" s="232">
        <v>8967.15</v>
      </c>
      <c r="M541" s="233"/>
      <c r="N541" s="234"/>
      <c r="Z541" s="193"/>
      <c r="AA541" s="200"/>
      <c r="AB541" s="200"/>
      <c r="AH541" s="200"/>
      <c r="AJ541" s="200"/>
      <c r="AK541" s="109" t="s">
        <v>420</v>
      </c>
      <c r="AL541" s="200"/>
    </row>
    <row r="542" spans="1:38" s="108" customFormat="1" ht="12">
      <c r="A542" s="231"/>
      <c r="B542" s="204"/>
      <c r="C542" s="1141" t="s">
        <v>421</v>
      </c>
      <c r="D542" s="1141"/>
      <c r="E542" s="1141"/>
      <c r="F542" s="1141"/>
      <c r="G542" s="1141"/>
      <c r="H542" s="1141"/>
      <c r="I542" s="1141"/>
      <c r="J542" s="1141"/>
      <c r="K542" s="1141"/>
      <c r="L542" s="232">
        <v>14216.9</v>
      </c>
      <c r="M542" s="233"/>
      <c r="N542" s="234"/>
      <c r="Z542" s="193"/>
      <c r="AA542" s="200"/>
      <c r="AB542" s="200"/>
      <c r="AH542" s="200"/>
      <c r="AJ542" s="200"/>
      <c r="AK542" s="109" t="s">
        <v>421</v>
      </c>
      <c r="AL542" s="200"/>
    </row>
    <row r="543" spans="1:38" s="108" customFormat="1" ht="12">
      <c r="A543" s="231"/>
      <c r="B543" s="204"/>
      <c r="C543" s="1141" t="s">
        <v>423</v>
      </c>
      <c r="D543" s="1141"/>
      <c r="E543" s="1141"/>
      <c r="F543" s="1141"/>
      <c r="G543" s="1141"/>
      <c r="H543" s="1141"/>
      <c r="I543" s="1141"/>
      <c r="J543" s="1141"/>
      <c r="K543" s="1141"/>
      <c r="L543" s="232">
        <v>8967.15</v>
      </c>
      <c r="M543" s="233"/>
      <c r="N543" s="234"/>
      <c r="Z543" s="193"/>
      <c r="AA543" s="200"/>
      <c r="AB543" s="200"/>
      <c r="AH543" s="200"/>
      <c r="AJ543" s="200"/>
      <c r="AK543" s="109" t="s">
        <v>423</v>
      </c>
      <c r="AL543" s="200"/>
    </row>
    <row r="544" spans="1:38" s="108" customFormat="1" ht="12">
      <c r="A544" s="231"/>
      <c r="B544" s="204"/>
      <c r="C544" s="1141" t="s">
        <v>424</v>
      </c>
      <c r="D544" s="1141"/>
      <c r="E544" s="1141"/>
      <c r="F544" s="1141"/>
      <c r="G544" s="1141"/>
      <c r="H544" s="1141"/>
      <c r="I544" s="1141"/>
      <c r="J544" s="1141"/>
      <c r="K544" s="1141"/>
      <c r="L544" s="236"/>
      <c r="M544" s="233"/>
      <c r="N544" s="234"/>
      <c r="Z544" s="193"/>
      <c r="AA544" s="200"/>
      <c r="AB544" s="200"/>
      <c r="AH544" s="200"/>
      <c r="AJ544" s="200"/>
      <c r="AK544" s="109" t="s">
        <v>424</v>
      </c>
      <c r="AL544" s="200"/>
    </row>
    <row r="545" spans="1:40" s="108" customFormat="1" ht="12">
      <c r="A545" s="231"/>
      <c r="B545" s="204"/>
      <c r="C545" s="1141" t="s">
        <v>427</v>
      </c>
      <c r="D545" s="1141"/>
      <c r="E545" s="1141"/>
      <c r="F545" s="1141"/>
      <c r="G545" s="1141"/>
      <c r="H545" s="1141"/>
      <c r="I545" s="1141"/>
      <c r="J545" s="1141"/>
      <c r="K545" s="1141"/>
      <c r="L545" s="232">
        <v>8967.15</v>
      </c>
      <c r="M545" s="233"/>
      <c r="N545" s="234"/>
      <c r="Z545" s="193"/>
      <c r="AA545" s="200"/>
      <c r="AB545" s="200"/>
      <c r="AH545" s="200"/>
      <c r="AJ545" s="200"/>
      <c r="AK545" s="109" t="s">
        <v>427</v>
      </c>
      <c r="AL545" s="200"/>
    </row>
    <row r="546" spans="1:40" s="108" customFormat="1" ht="12">
      <c r="A546" s="231"/>
      <c r="B546" s="204"/>
      <c r="C546" s="1141" t="s">
        <v>430</v>
      </c>
      <c r="D546" s="1141"/>
      <c r="E546" s="1141"/>
      <c r="F546" s="1141"/>
      <c r="G546" s="1141"/>
      <c r="H546" s="1141"/>
      <c r="I546" s="1141"/>
      <c r="J546" s="1141"/>
      <c r="K546" s="1141"/>
      <c r="L546" s="232">
        <v>5249.75</v>
      </c>
      <c r="M546" s="233"/>
      <c r="N546" s="234"/>
      <c r="Z546" s="193"/>
      <c r="AA546" s="200"/>
      <c r="AB546" s="200"/>
      <c r="AH546" s="200"/>
      <c r="AJ546" s="200"/>
      <c r="AK546" s="109" t="s">
        <v>430</v>
      </c>
      <c r="AL546" s="200"/>
    </row>
    <row r="547" spans="1:40" s="108" customFormat="1" ht="22.5">
      <c r="A547" s="231"/>
      <c r="B547" s="226"/>
      <c r="C547" s="1142" t="s">
        <v>1312</v>
      </c>
      <c r="D547" s="1142"/>
      <c r="E547" s="1142"/>
      <c r="F547" s="1142"/>
      <c r="G547" s="1142"/>
      <c r="H547" s="1142"/>
      <c r="I547" s="1142"/>
      <c r="J547" s="1142"/>
      <c r="K547" s="1142"/>
      <c r="L547" s="239">
        <v>14216.9</v>
      </c>
      <c r="M547" s="240"/>
      <c r="N547" s="253"/>
      <c r="Z547" s="193"/>
      <c r="AA547" s="200"/>
      <c r="AB547" s="200"/>
      <c r="AH547" s="200"/>
      <c r="AJ547" s="200"/>
      <c r="AL547" s="200" t="s">
        <v>1312</v>
      </c>
    </row>
    <row r="548" spans="1:40" s="108" customFormat="1" ht="2.25" customHeight="1"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</row>
    <row r="549" spans="1:40" s="108" customFormat="1" ht="11.25">
      <c r="A549" s="227"/>
      <c r="B549" s="198"/>
      <c r="C549" s="1145" t="s">
        <v>415</v>
      </c>
      <c r="D549" s="1145"/>
      <c r="E549" s="1145"/>
      <c r="F549" s="1145"/>
      <c r="G549" s="1145"/>
      <c r="H549" s="1145"/>
      <c r="I549" s="1145"/>
      <c r="J549" s="1145"/>
      <c r="K549" s="1145"/>
      <c r="L549" s="228"/>
      <c r="M549" s="229"/>
      <c r="N549" s="230"/>
      <c r="AM549" s="200" t="s">
        <v>415</v>
      </c>
    </row>
    <row r="550" spans="1:40" s="108" customFormat="1" ht="16.5">
      <c r="A550" s="231"/>
      <c r="B550" s="204"/>
      <c r="C550" s="1141" t="s">
        <v>416</v>
      </c>
      <c r="D550" s="1141"/>
      <c r="E550" s="1141"/>
      <c r="F550" s="1141"/>
      <c r="G550" s="1141"/>
      <c r="H550" s="1141"/>
      <c r="I550" s="1141"/>
      <c r="J550" s="1141"/>
      <c r="K550" s="1141"/>
      <c r="L550" s="232">
        <v>461748.09</v>
      </c>
      <c r="M550" s="233"/>
      <c r="N550" s="234"/>
      <c r="O550" s="235"/>
      <c r="P550" s="235"/>
      <c r="Q550" s="235"/>
      <c r="AM550" s="200"/>
      <c r="AN550" s="109" t="s">
        <v>416</v>
      </c>
    </row>
    <row r="551" spans="1:40" s="108" customFormat="1" ht="16.5">
      <c r="A551" s="231"/>
      <c r="B551" s="204"/>
      <c r="C551" s="1141" t="s">
        <v>417</v>
      </c>
      <c r="D551" s="1141"/>
      <c r="E551" s="1141"/>
      <c r="F551" s="1141"/>
      <c r="G551" s="1141"/>
      <c r="H551" s="1141"/>
      <c r="I551" s="1141"/>
      <c r="J551" s="1141"/>
      <c r="K551" s="1141"/>
      <c r="L551" s="236"/>
      <c r="M551" s="233"/>
      <c r="N551" s="234"/>
      <c r="O551" s="235"/>
      <c r="P551" s="235"/>
      <c r="Q551" s="235"/>
      <c r="AM551" s="200"/>
      <c r="AN551" s="109" t="s">
        <v>417</v>
      </c>
    </row>
    <row r="552" spans="1:40" s="108" customFormat="1" ht="16.5">
      <c r="A552" s="231"/>
      <c r="B552" s="204"/>
      <c r="C552" s="1141" t="s">
        <v>488</v>
      </c>
      <c r="D552" s="1141"/>
      <c r="E552" s="1141"/>
      <c r="F552" s="1141"/>
      <c r="G552" s="1141"/>
      <c r="H552" s="1141"/>
      <c r="I552" s="1141"/>
      <c r="J552" s="1141"/>
      <c r="K552" s="1141"/>
      <c r="L552" s="232">
        <v>10859.87</v>
      </c>
      <c r="M552" s="233"/>
      <c r="N552" s="234"/>
      <c r="O552" s="235"/>
      <c r="P552" s="235"/>
      <c r="Q552" s="235"/>
      <c r="AM552" s="200"/>
      <c r="AN552" s="109" t="s">
        <v>488</v>
      </c>
    </row>
    <row r="553" spans="1:40" s="108" customFormat="1" ht="16.5">
      <c r="A553" s="231"/>
      <c r="B553" s="204"/>
      <c r="C553" s="1141" t="s">
        <v>418</v>
      </c>
      <c r="D553" s="1141"/>
      <c r="E553" s="1141"/>
      <c r="F553" s="1141"/>
      <c r="G553" s="1141"/>
      <c r="H553" s="1141"/>
      <c r="I553" s="1141"/>
      <c r="J553" s="1141"/>
      <c r="K553" s="1141"/>
      <c r="L553" s="232">
        <v>28433.98</v>
      </c>
      <c r="M553" s="233"/>
      <c r="N553" s="234"/>
      <c r="O553" s="235"/>
      <c r="P553" s="235"/>
      <c r="Q553" s="235"/>
      <c r="AM553" s="200"/>
      <c r="AN553" s="109" t="s">
        <v>418</v>
      </c>
    </row>
    <row r="554" spans="1:40" s="108" customFormat="1" ht="16.5">
      <c r="A554" s="231"/>
      <c r="B554" s="204"/>
      <c r="C554" s="1141" t="s">
        <v>419</v>
      </c>
      <c r="D554" s="1141"/>
      <c r="E554" s="1141"/>
      <c r="F554" s="1141"/>
      <c r="G554" s="1141"/>
      <c r="H554" s="1141"/>
      <c r="I554" s="1141"/>
      <c r="J554" s="1141"/>
      <c r="K554" s="1141"/>
      <c r="L554" s="232">
        <v>2821.94</v>
      </c>
      <c r="M554" s="233"/>
      <c r="N554" s="234"/>
      <c r="O554" s="235"/>
      <c r="P554" s="235"/>
      <c r="Q554" s="235"/>
      <c r="AM554" s="200"/>
      <c r="AN554" s="109" t="s">
        <v>419</v>
      </c>
    </row>
    <row r="555" spans="1:40" s="108" customFormat="1" ht="16.5">
      <c r="A555" s="231"/>
      <c r="B555" s="204"/>
      <c r="C555" s="1141" t="s">
        <v>420</v>
      </c>
      <c r="D555" s="1141"/>
      <c r="E555" s="1141"/>
      <c r="F555" s="1141"/>
      <c r="G555" s="1141"/>
      <c r="H555" s="1141"/>
      <c r="I555" s="1141"/>
      <c r="J555" s="1141"/>
      <c r="K555" s="1141"/>
      <c r="L555" s="232">
        <v>422454.24</v>
      </c>
      <c r="M555" s="233"/>
      <c r="N555" s="234"/>
      <c r="O555" s="235"/>
      <c r="P555" s="235"/>
      <c r="Q555" s="235"/>
      <c r="AM555" s="200"/>
      <c r="AN555" s="109" t="s">
        <v>420</v>
      </c>
    </row>
    <row r="556" spans="1:40" s="108" customFormat="1" ht="16.5">
      <c r="A556" s="231"/>
      <c r="B556" s="204"/>
      <c r="C556" s="1141" t="s">
        <v>421</v>
      </c>
      <c r="D556" s="1141"/>
      <c r="E556" s="1141"/>
      <c r="F556" s="1141"/>
      <c r="G556" s="1141"/>
      <c r="H556" s="1141"/>
      <c r="I556" s="1141"/>
      <c r="J556" s="1141"/>
      <c r="K556" s="1141"/>
      <c r="L556" s="232">
        <v>486468.99</v>
      </c>
      <c r="M556" s="233"/>
      <c r="N556" s="237">
        <v>5287918</v>
      </c>
      <c r="O556" s="235"/>
      <c r="P556" s="235"/>
      <c r="Q556" s="235"/>
      <c r="AM556" s="200"/>
      <c r="AN556" s="109" t="s">
        <v>421</v>
      </c>
    </row>
    <row r="557" spans="1:40" s="108" customFormat="1" ht="67.5">
      <c r="A557" s="231"/>
      <c r="B557" s="204" t="s">
        <v>3692</v>
      </c>
      <c r="C557" s="1141" t="s">
        <v>423</v>
      </c>
      <c r="D557" s="1141"/>
      <c r="E557" s="1141"/>
      <c r="F557" s="1141"/>
      <c r="G557" s="1141"/>
      <c r="H557" s="1141"/>
      <c r="I557" s="1141"/>
      <c r="J557" s="1141"/>
      <c r="K557" s="1141"/>
      <c r="L557" s="232">
        <v>481219.24</v>
      </c>
      <c r="M557" s="238">
        <v>10.87</v>
      </c>
      <c r="N557" s="237">
        <v>5230853</v>
      </c>
      <c r="O557" s="235"/>
      <c r="P557" s="235"/>
      <c r="Q557" s="235"/>
      <c r="AM557" s="200"/>
      <c r="AN557" s="109" t="s">
        <v>423</v>
      </c>
    </row>
    <row r="558" spans="1:40" s="108" customFormat="1" ht="16.5">
      <c r="A558" s="231"/>
      <c r="B558" s="204"/>
      <c r="C558" s="1141" t="s">
        <v>424</v>
      </c>
      <c r="D558" s="1141"/>
      <c r="E558" s="1141"/>
      <c r="F558" s="1141"/>
      <c r="G558" s="1141"/>
      <c r="H558" s="1141"/>
      <c r="I558" s="1141"/>
      <c r="J558" s="1141"/>
      <c r="K558" s="1141"/>
      <c r="L558" s="236"/>
      <c r="M558" s="233"/>
      <c r="N558" s="234"/>
      <c r="O558" s="235"/>
      <c r="P558" s="235"/>
      <c r="Q558" s="235"/>
      <c r="AM558" s="200"/>
      <c r="AN558" s="109" t="s">
        <v>424</v>
      </c>
    </row>
    <row r="559" spans="1:40" s="108" customFormat="1" ht="16.5">
      <c r="A559" s="231"/>
      <c r="B559" s="204"/>
      <c r="C559" s="1141" t="s">
        <v>777</v>
      </c>
      <c r="D559" s="1141"/>
      <c r="E559" s="1141"/>
      <c r="F559" s="1141"/>
      <c r="G559" s="1141"/>
      <c r="H559" s="1141"/>
      <c r="I559" s="1141"/>
      <c r="J559" s="1141"/>
      <c r="K559" s="1141"/>
      <c r="L559" s="232">
        <v>10859.87</v>
      </c>
      <c r="M559" s="233"/>
      <c r="N559" s="234"/>
      <c r="O559" s="235"/>
      <c r="P559" s="235"/>
      <c r="Q559" s="235"/>
      <c r="AM559" s="200"/>
      <c r="AN559" s="109" t="s">
        <v>777</v>
      </c>
    </row>
    <row r="560" spans="1:40" s="108" customFormat="1" ht="16.5">
      <c r="A560" s="231"/>
      <c r="B560" s="204"/>
      <c r="C560" s="1141" t="s">
        <v>425</v>
      </c>
      <c r="D560" s="1141"/>
      <c r="E560" s="1141"/>
      <c r="F560" s="1141"/>
      <c r="G560" s="1141"/>
      <c r="H560" s="1141"/>
      <c r="I560" s="1141"/>
      <c r="J560" s="1141"/>
      <c r="K560" s="1141"/>
      <c r="L560" s="232">
        <v>23184.23</v>
      </c>
      <c r="M560" s="233"/>
      <c r="N560" s="234"/>
      <c r="O560" s="235"/>
      <c r="P560" s="235"/>
      <c r="Q560" s="235"/>
      <c r="AM560" s="200"/>
      <c r="AN560" s="109" t="s">
        <v>425</v>
      </c>
    </row>
    <row r="561" spans="1:41" s="108" customFormat="1" ht="16.5">
      <c r="A561" s="231"/>
      <c r="B561" s="204"/>
      <c r="C561" s="1141" t="s">
        <v>426</v>
      </c>
      <c r="D561" s="1141"/>
      <c r="E561" s="1141"/>
      <c r="F561" s="1141"/>
      <c r="G561" s="1141"/>
      <c r="H561" s="1141"/>
      <c r="I561" s="1141"/>
      <c r="J561" s="1141"/>
      <c r="K561" s="1141"/>
      <c r="L561" s="232">
        <v>2821.94</v>
      </c>
      <c r="M561" s="233"/>
      <c r="N561" s="234"/>
      <c r="O561" s="235"/>
      <c r="P561" s="235"/>
      <c r="Q561" s="235"/>
      <c r="AM561" s="200"/>
      <c r="AN561" s="109" t="s">
        <v>426</v>
      </c>
    </row>
    <row r="562" spans="1:41" s="108" customFormat="1" ht="16.5">
      <c r="A562" s="231"/>
      <c r="B562" s="204"/>
      <c r="C562" s="1141" t="s">
        <v>427</v>
      </c>
      <c r="D562" s="1141"/>
      <c r="E562" s="1141"/>
      <c r="F562" s="1141"/>
      <c r="G562" s="1141"/>
      <c r="H562" s="1141"/>
      <c r="I562" s="1141"/>
      <c r="J562" s="1141"/>
      <c r="K562" s="1141"/>
      <c r="L562" s="232">
        <v>422454.24</v>
      </c>
      <c r="M562" s="233"/>
      <c r="N562" s="234"/>
      <c r="O562" s="235"/>
      <c r="P562" s="235"/>
      <c r="Q562" s="235"/>
      <c r="AM562" s="200"/>
      <c r="AN562" s="109" t="s">
        <v>427</v>
      </c>
    </row>
    <row r="563" spans="1:41" s="108" customFormat="1" ht="16.5">
      <c r="A563" s="231"/>
      <c r="B563" s="204"/>
      <c r="C563" s="1141" t="s">
        <v>428</v>
      </c>
      <c r="D563" s="1141"/>
      <c r="E563" s="1141"/>
      <c r="F563" s="1141"/>
      <c r="G563" s="1141"/>
      <c r="H563" s="1141"/>
      <c r="I563" s="1141"/>
      <c r="J563" s="1141"/>
      <c r="K563" s="1141"/>
      <c r="L563" s="232">
        <v>15348.82</v>
      </c>
      <c r="M563" s="233"/>
      <c r="N563" s="234"/>
      <c r="O563" s="235"/>
      <c r="P563" s="235"/>
      <c r="Q563" s="235"/>
      <c r="AM563" s="200"/>
      <c r="AN563" s="109" t="s">
        <v>428</v>
      </c>
    </row>
    <row r="564" spans="1:41" s="108" customFormat="1" ht="16.5">
      <c r="A564" s="231"/>
      <c r="B564" s="204"/>
      <c r="C564" s="1141" t="s">
        <v>429</v>
      </c>
      <c r="D564" s="1141"/>
      <c r="E564" s="1141"/>
      <c r="F564" s="1141"/>
      <c r="G564" s="1141"/>
      <c r="H564" s="1141"/>
      <c r="I564" s="1141"/>
      <c r="J564" s="1141"/>
      <c r="K564" s="1141"/>
      <c r="L564" s="232">
        <v>9372.08</v>
      </c>
      <c r="M564" s="233"/>
      <c r="N564" s="234"/>
      <c r="O564" s="235"/>
      <c r="P564" s="235"/>
      <c r="Q564" s="235"/>
      <c r="AM564" s="200"/>
      <c r="AN564" s="109" t="s">
        <v>429</v>
      </c>
    </row>
    <row r="565" spans="1:41" s="108" customFormat="1" ht="67.5">
      <c r="A565" s="231"/>
      <c r="B565" s="204" t="s">
        <v>3692</v>
      </c>
      <c r="C565" s="1141" t="s">
        <v>430</v>
      </c>
      <c r="D565" s="1141"/>
      <c r="E565" s="1141"/>
      <c r="F565" s="1141"/>
      <c r="G565" s="1141"/>
      <c r="H565" s="1141"/>
      <c r="I565" s="1141"/>
      <c r="J565" s="1141"/>
      <c r="K565" s="1141"/>
      <c r="L565" s="232">
        <v>5249.75</v>
      </c>
      <c r="M565" s="238">
        <v>10.87</v>
      </c>
      <c r="N565" s="237">
        <v>57065</v>
      </c>
      <c r="O565" s="235"/>
      <c r="P565" s="235"/>
      <c r="Q565" s="235"/>
      <c r="AM565" s="200"/>
      <c r="AN565" s="109" t="s">
        <v>430</v>
      </c>
    </row>
    <row r="566" spans="1:41" s="108" customFormat="1" ht="16.5">
      <c r="A566" s="231"/>
      <c r="B566" s="204"/>
      <c r="C566" s="1141" t="s">
        <v>431</v>
      </c>
      <c r="D566" s="1141"/>
      <c r="E566" s="1141"/>
      <c r="F566" s="1141"/>
      <c r="G566" s="1141"/>
      <c r="H566" s="1141"/>
      <c r="I566" s="1141"/>
      <c r="J566" s="1141"/>
      <c r="K566" s="1141"/>
      <c r="L566" s="232">
        <v>13681.81</v>
      </c>
      <c r="M566" s="233"/>
      <c r="N566" s="234"/>
      <c r="O566" s="235"/>
      <c r="P566" s="235"/>
      <c r="Q566" s="235"/>
      <c r="AM566" s="200"/>
      <c r="AN566" s="109" t="s">
        <v>431</v>
      </c>
    </row>
    <row r="567" spans="1:41" s="108" customFormat="1" ht="16.5">
      <c r="A567" s="231"/>
      <c r="B567" s="204"/>
      <c r="C567" s="1141" t="s">
        <v>432</v>
      </c>
      <c r="D567" s="1141"/>
      <c r="E567" s="1141"/>
      <c r="F567" s="1141"/>
      <c r="G567" s="1141"/>
      <c r="H567" s="1141"/>
      <c r="I567" s="1141"/>
      <c r="J567" s="1141"/>
      <c r="K567" s="1141"/>
      <c r="L567" s="232">
        <v>15348.82</v>
      </c>
      <c r="M567" s="233"/>
      <c r="N567" s="234"/>
      <c r="O567" s="235"/>
      <c r="P567" s="235"/>
      <c r="Q567" s="235"/>
      <c r="AM567" s="200"/>
      <c r="AN567" s="109" t="s">
        <v>432</v>
      </c>
    </row>
    <row r="568" spans="1:41" s="108" customFormat="1" ht="16.5">
      <c r="A568" s="231"/>
      <c r="B568" s="204"/>
      <c r="C568" s="1141" t="s">
        <v>433</v>
      </c>
      <c r="D568" s="1141"/>
      <c r="E568" s="1141"/>
      <c r="F568" s="1141"/>
      <c r="G568" s="1141"/>
      <c r="H568" s="1141"/>
      <c r="I568" s="1141"/>
      <c r="J568" s="1141"/>
      <c r="K568" s="1141"/>
      <c r="L568" s="232">
        <v>9372.08</v>
      </c>
      <c r="M568" s="233"/>
      <c r="N568" s="234"/>
      <c r="O568" s="235"/>
      <c r="P568" s="235"/>
      <c r="Q568" s="235"/>
      <c r="AM568" s="200"/>
      <c r="AN568" s="109" t="s">
        <v>433</v>
      </c>
    </row>
    <row r="569" spans="1:41" s="108" customFormat="1" ht="16.5">
      <c r="A569" s="231"/>
      <c r="B569" s="226"/>
      <c r="C569" s="1142" t="s">
        <v>434</v>
      </c>
      <c r="D569" s="1142"/>
      <c r="E569" s="1142"/>
      <c r="F569" s="1142"/>
      <c r="G569" s="1142"/>
      <c r="H569" s="1142"/>
      <c r="I569" s="1142"/>
      <c r="J569" s="1142"/>
      <c r="K569" s="1142"/>
      <c r="L569" s="239">
        <v>486468.99</v>
      </c>
      <c r="M569" s="240"/>
      <c r="N569" s="241">
        <v>5287918</v>
      </c>
      <c r="O569" s="235"/>
      <c r="P569" s="235"/>
      <c r="Q569" s="235"/>
      <c r="AM569" s="200"/>
      <c r="AO569" s="200" t="s">
        <v>434</v>
      </c>
    </row>
    <row r="570" spans="1:41" s="108" customFormat="1" ht="16.5">
      <c r="A570" s="231"/>
      <c r="B570" s="204"/>
      <c r="C570" s="1141" t="s">
        <v>417</v>
      </c>
      <c r="D570" s="1141"/>
      <c r="E570" s="1141"/>
      <c r="F570" s="1141"/>
      <c r="G570" s="1141"/>
      <c r="H570" s="1141"/>
      <c r="I570" s="1141"/>
      <c r="J570" s="1141"/>
      <c r="K570" s="1141"/>
      <c r="L570" s="236"/>
      <c r="M570" s="233"/>
      <c r="N570" s="234"/>
      <c r="O570" s="235"/>
      <c r="P570" s="235"/>
      <c r="Q570" s="235"/>
      <c r="AM570" s="200"/>
      <c r="AN570" s="109" t="s">
        <v>417</v>
      </c>
      <c r="AO570" s="200"/>
    </row>
    <row r="571" spans="1:41" s="108" customFormat="1" ht="16.5">
      <c r="A571" s="231"/>
      <c r="B571" s="204"/>
      <c r="C571" s="1141" t="s">
        <v>1204</v>
      </c>
      <c r="D571" s="1141"/>
      <c r="E571" s="1141"/>
      <c r="F571" s="1141"/>
      <c r="G571" s="1141"/>
      <c r="H571" s="1141"/>
      <c r="I571" s="1141"/>
      <c r="J571" s="1141"/>
      <c r="K571" s="1141"/>
      <c r="L571" s="236"/>
      <c r="M571" s="233"/>
      <c r="N571" s="237">
        <v>3024637</v>
      </c>
      <c r="O571" s="235"/>
      <c r="P571" s="235"/>
      <c r="Q571" s="235"/>
      <c r="AM571" s="200"/>
      <c r="AN571" s="109" t="s">
        <v>1204</v>
      </c>
      <c r="AO571" s="200"/>
    </row>
    <row r="572" spans="1:41" s="108" customFormat="1" ht="1.5" customHeight="1">
      <c r="B572" s="226"/>
      <c r="C572" s="217"/>
      <c r="D572" s="217"/>
      <c r="E572" s="217"/>
      <c r="F572" s="217"/>
      <c r="G572" s="217"/>
      <c r="H572" s="217"/>
      <c r="I572" s="217"/>
      <c r="J572" s="217"/>
      <c r="K572" s="217"/>
      <c r="L572" s="239"/>
      <c r="M572" s="242"/>
      <c r="N572" s="243"/>
    </row>
    <row r="573" spans="1:41" s="108" customFormat="1" ht="53.25" customHeight="1">
      <c r="A573" s="244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</row>
    <row r="574" spans="1:41" s="108" customFormat="1" ht="12.75" customHeight="1">
      <c r="A574" s="177"/>
      <c r="B574" s="236" t="s">
        <v>329</v>
      </c>
      <c r="C574" s="1143" t="s">
        <v>435</v>
      </c>
      <c r="D574" s="1143"/>
      <c r="E574" s="1143"/>
      <c r="F574" s="1143"/>
      <c r="G574" s="1143"/>
      <c r="H574" s="1143"/>
      <c r="I574" s="1143"/>
      <c r="J574" s="1143"/>
      <c r="K574" s="1143"/>
      <c r="L574" s="1143"/>
    </row>
    <row r="575" spans="1:41" s="108" customFormat="1" ht="13.5" customHeight="1">
      <c r="A575" s="177"/>
      <c r="B575" s="169"/>
      <c r="C575" s="1144" t="s">
        <v>157</v>
      </c>
      <c r="D575" s="1144"/>
      <c r="E575" s="1144"/>
      <c r="F575" s="1144"/>
      <c r="G575" s="1144"/>
      <c r="H575" s="1144"/>
      <c r="I575" s="1144"/>
      <c r="J575" s="1144"/>
      <c r="K575" s="1144"/>
      <c r="L575" s="1144"/>
    </row>
    <row r="576" spans="1:41" s="108" customFormat="1" ht="13.5" customHeight="1">
      <c r="A576" s="177"/>
      <c r="B576" s="236" t="s">
        <v>331</v>
      </c>
      <c r="C576" s="1143" t="s">
        <v>436</v>
      </c>
      <c r="D576" s="1143"/>
      <c r="E576" s="1143"/>
      <c r="F576" s="1143"/>
      <c r="G576" s="1143"/>
      <c r="H576" s="1143"/>
      <c r="I576" s="1143"/>
      <c r="J576" s="1143"/>
      <c r="K576" s="1143"/>
      <c r="L576" s="1143"/>
    </row>
    <row r="577" spans="1:42" ht="13.5" customHeight="1">
      <c r="A577" s="177"/>
      <c r="C577" s="1144" t="s">
        <v>157</v>
      </c>
      <c r="D577" s="1144"/>
      <c r="E577" s="1144"/>
      <c r="F577" s="1144"/>
      <c r="G577" s="1144"/>
      <c r="H577" s="1144"/>
      <c r="I577" s="1144"/>
      <c r="J577" s="1144"/>
      <c r="K577" s="1144"/>
      <c r="L577" s="1144"/>
      <c r="R577" s="108"/>
      <c r="S577" s="108"/>
      <c r="T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</row>
    <row r="579" spans="1:42" ht="11.25">
      <c r="A579" s="1140"/>
      <c r="B579" s="1140"/>
      <c r="C579" s="1140"/>
      <c r="D579" s="1140"/>
      <c r="E579" s="1140"/>
      <c r="F579" s="1140"/>
      <c r="G579" s="1140"/>
      <c r="H579" s="1140"/>
      <c r="I579" s="1140"/>
      <c r="J579" s="1140"/>
      <c r="K579" s="1140"/>
      <c r="L579" s="1140"/>
      <c r="M579" s="1140"/>
      <c r="N579" s="1140"/>
      <c r="R579" s="108"/>
      <c r="S579" s="108"/>
      <c r="T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9" t="s">
        <v>149</v>
      </c>
    </row>
    <row r="580" spans="1:42" ht="11.25">
      <c r="B580" s="246"/>
      <c r="D580" s="246"/>
      <c r="F580" s="246"/>
      <c r="R580" s="108"/>
      <c r="S580" s="108"/>
      <c r="T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</row>
    <row r="584" spans="1:42" ht="11.25">
      <c r="R584" s="108"/>
      <c r="S584" s="108"/>
      <c r="T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</row>
    <row r="601" s="108" customFormat="1" ht="11.25"/>
    <row r="604" s="108" customFormat="1" ht="11.25"/>
    <row r="657" s="108" customFormat="1" ht="11.25"/>
    <row r="658" s="108" customFormat="1" ht="11.25"/>
    <row r="661" s="108" customFormat="1" ht="11.25"/>
    <row r="678" s="108" customFormat="1" ht="11.25"/>
    <row r="679" s="108" customFormat="1" ht="11.25"/>
    <row r="691" s="108" customFormat="1" ht="11.25"/>
    <row r="705" s="108" customFormat="1" ht="11.25"/>
  </sheetData>
  <mergeCells count="562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N38"/>
    <mergeCell ref="C39:E39"/>
    <mergeCell ref="C40:E40"/>
    <mergeCell ref="C41:E41"/>
    <mergeCell ref="C42:E42"/>
    <mergeCell ref="C43:E43"/>
    <mergeCell ref="N30:N32"/>
    <mergeCell ref="C33:E33"/>
    <mergeCell ref="A34:N34"/>
    <mergeCell ref="A35:N35"/>
    <mergeCell ref="C36:E36"/>
    <mergeCell ref="C37:N37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C48:N48"/>
    <mergeCell ref="C49:N49"/>
    <mergeCell ref="C62:E62"/>
    <mergeCell ref="C63:E63"/>
    <mergeCell ref="C64:N64"/>
    <mergeCell ref="C65:N65"/>
    <mergeCell ref="C66:E66"/>
    <mergeCell ref="C67:E67"/>
    <mergeCell ref="C56:E56"/>
    <mergeCell ref="C57:E57"/>
    <mergeCell ref="C58:E58"/>
    <mergeCell ref="C59:E59"/>
    <mergeCell ref="C60:E60"/>
    <mergeCell ref="C61:N61"/>
    <mergeCell ref="C74:E74"/>
    <mergeCell ref="C75:N75"/>
    <mergeCell ref="C76:N76"/>
    <mergeCell ref="C77:E77"/>
    <mergeCell ref="C78:E78"/>
    <mergeCell ref="C79:N79"/>
    <mergeCell ref="C68:E68"/>
    <mergeCell ref="C69:E69"/>
    <mergeCell ref="C70:E70"/>
    <mergeCell ref="C71:E71"/>
    <mergeCell ref="C72:E72"/>
    <mergeCell ref="C73:E73"/>
    <mergeCell ref="C86:E86"/>
    <mergeCell ref="C87:E87"/>
    <mergeCell ref="C88:E88"/>
    <mergeCell ref="C89:E89"/>
    <mergeCell ref="C90:N90"/>
    <mergeCell ref="C91:N91"/>
    <mergeCell ref="C80:N80"/>
    <mergeCell ref="C81:E81"/>
    <mergeCell ref="C82:E82"/>
    <mergeCell ref="C83:E83"/>
    <mergeCell ref="C84:E84"/>
    <mergeCell ref="C85:E85"/>
    <mergeCell ref="C98:E98"/>
    <mergeCell ref="C99:E99"/>
    <mergeCell ref="C100:E100"/>
    <mergeCell ref="C101:E101"/>
    <mergeCell ref="A102:N102"/>
    <mergeCell ref="C103:E103"/>
    <mergeCell ref="C92:E92"/>
    <mergeCell ref="C93:E93"/>
    <mergeCell ref="C94:E94"/>
    <mergeCell ref="C95:E95"/>
    <mergeCell ref="C96:E96"/>
    <mergeCell ref="C97:E97"/>
    <mergeCell ref="C110:E110"/>
    <mergeCell ref="C111:E111"/>
    <mergeCell ref="C112:E112"/>
    <mergeCell ref="C113:E113"/>
    <mergeCell ref="C114:E114"/>
    <mergeCell ref="C115:N115"/>
    <mergeCell ref="C104:N104"/>
    <mergeCell ref="C105:N105"/>
    <mergeCell ref="C106:E106"/>
    <mergeCell ref="C107:E107"/>
    <mergeCell ref="C108:E108"/>
    <mergeCell ref="C109:E109"/>
    <mergeCell ref="C122:E122"/>
    <mergeCell ref="C123:E123"/>
    <mergeCell ref="C124:E124"/>
    <mergeCell ref="C125:E125"/>
    <mergeCell ref="C126:N126"/>
    <mergeCell ref="C127:N127"/>
    <mergeCell ref="C116:N116"/>
    <mergeCell ref="C117:E117"/>
    <mergeCell ref="C118:E118"/>
    <mergeCell ref="C119:E119"/>
    <mergeCell ref="C120:E120"/>
    <mergeCell ref="C121:E121"/>
    <mergeCell ref="C134:E134"/>
    <mergeCell ref="C135:E135"/>
    <mergeCell ref="C136:E136"/>
    <mergeCell ref="C137:E137"/>
    <mergeCell ref="A138:N138"/>
    <mergeCell ref="C139:E139"/>
    <mergeCell ref="C128:E128"/>
    <mergeCell ref="C129:E129"/>
    <mergeCell ref="C130:E130"/>
    <mergeCell ref="C131:E131"/>
    <mergeCell ref="C132:E132"/>
    <mergeCell ref="C133:E133"/>
    <mergeCell ref="C146:E146"/>
    <mergeCell ref="C147:E147"/>
    <mergeCell ref="C148:E148"/>
    <mergeCell ref="C149:E149"/>
    <mergeCell ref="C150:E150"/>
    <mergeCell ref="C151:E151"/>
    <mergeCell ref="C140:N140"/>
    <mergeCell ref="C141:N141"/>
    <mergeCell ref="C142:E142"/>
    <mergeCell ref="C143:E143"/>
    <mergeCell ref="C144:E144"/>
    <mergeCell ref="C145:E145"/>
    <mergeCell ref="C158:N158"/>
    <mergeCell ref="C159:E159"/>
    <mergeCell ref="C160:E160"/>
    <mergeCell ref="C161:E161"/>
    <mergeCell ref="C162:E162"/>
    <mergeCell ref="C163:E163"/>
    <mergeCell ref="C152:E152"/>
    <mergeCell ref="C153:E153"/>
    <mergeCell ref="C154:N154"/>
    <mergeCell ref="C155:E155"/>
    <mergeCell ref="C156:E156"/>
    <mergeCell ref="C157:N157"/>
    <mergeCell ref="C170:E170"/>
    <mergeCell ref="C171:N171"/>
    <mergeCell ref="C172:E172"/>
    <mergeCell ref="C173:E173"/>
    <mergeCell ref="C174:N174"/>
    <mergeCell ref="C175:N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N187"/>
    <mergeCell ref="C176:E176"/>
    <mergeCell ref="C177:E177"/>
    <mergeCell ref="C178:E178"/>
    <mergeCell ref="C179:E179"/>
    <mergeCell ref="C180:E180"/>
    <mergeCell ref="C181:E181"/>
    <mergeCell ref="C194:N194"/>
    <mergeCell ref="C195:N195"/>
    <mergeCell ref="C196:E196"/>
    <mergeCell ref="C197:E197"/>
    <mergeCell ref="C198:E198"/>
    <mergeCell ref="C199:E199"/>
    <mergeCell ref="C188:E188"/>
    <mergeCell ref="C189:E189"/>
    <mergeCell ref="C190:N190"/>
    <mergeCell ref="C191:E191"/>
    <mergeCell ref="A192:N192"/>
    <mergeCell ref="C193:E193"/>
    <mergeCell ref="C206:E206"/>
    <mergeCell ref="C207:E207"/>
    <mergeCell ref="C208:N208"/>
    <mergeCell ref="C209:E209"/>
    <mergeCell ref="C210:E210"/>
    <mergeCell ref="C211:N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N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N224"/>
    <mergeCell ref="C225:E225"/>
    <mergeCell ref="C226:E226"/>
    <mergeCell ref="C227:N227"/>
    <mergeCell ref="C228:N228"/>
    <mergeCell ref="C229:E229"/>
    <mergeCell ref="A242:N242"/>
    <mergeCell ref="C243:E243"/>
    <mergeCell ref="C244:N244"/>
    <mergeCell ref="C245:N245"/>
    <mergeCell ref="C246:E246"/>
    <mergeCell ref="C247:E247"/>
    <mergeCell ref="C236:E236"/>
    <mergeCell ref="C237:E237"/>
    <mergeCell ref="C238:E238"/>
    <mergeCell ref="C239:E239"/>
    <mergeCell ref="C240:N240"/>
    <mergeCell ref="C241:E241"/>
    <mergeCell ref="C254:E254"/>
    <mergeCell ref="C255:E255"/>
    <mergeCell ref="C256:E256"/>
    <mergeCell ref="C257:E257"/>
    <mergeCell ref="C258:N258"/>
    <mergeCell ref="C259:N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N278"/>
    <mergeCell ref="C279:E279"/>
    <mergeCell ref="C280:E280"/>
    <mergeCell ref="C281:N281"/>
    <mergeCell ref="C282:E282"/>
    <mergeCell ref="C283:E283"/>
    <mergeCell ref="C272:N272"/>
    <mergeCell ref="C273:E273"/>
    <mergeCell ref="C274:E274"/>
    <mergeCell ref="C275:N275"/>
    <mergeCell ref="C276:E276"/>
    <mergeCell ref="C277:E277"/>
    <mergeCell ref="C290:N290"/>
    <mergeCell ref="C291:N291"/>
    <mergeCell ref="C292:E292"/>
    <mergeCell ref="C293:E293"/>
    <mergeCell ref="C294:N294"/>
    <mergeCell ref="C295:N295"/>
    <mergeCell ref="C284:N284"/>
    <mergeCell ref="C285:E285"/>
    <mergeCell ref="C286:E286"/>
    <mergeCell ref="C287:N287"/>
    <mergeCell ref="C288:E288"/>
    <mergeCell ref="C289:E289"/>
    <mergeCell ref="C302:N302"/>
    <mergeCell ref="C303:E303"/>
    <mergeCell ref="C304:E304"/>
    <mergeCell ref="C305:N305"/>
    <mergeCell ref="C306:N306"/>
    <mergeCell ref="C307:E307"/>
    <mergeCell ref="C296:E296"/>
    <mergeCell ref="C297:E297"/>
    <mergeCell ref="C298:N298"/>
    <mergeCell ref="C299:E299"/>
    <mergeCell ref="C300:E300"/>
    <mergeCell ref="C301:N301"/>
    <mergeCell ref="C314:E314"/>
    <mergeCell ref="C315:E315"/>
    <mergeCell ref="C316:E316"/>
    <mergeCell ref="C317:E317"/>
    <mergeCell ref="C318:E318"/>
    <mergeCell ref="C319:E319"/>
    <mergeCell ref="C308:E308"/>
    <mergeCell ref="C309:N309"/>
    <mergeCell ref="C310:E310"/>
    <mergeCell ref="C311:E311"/>
    <mergeCell ref="C312:E312"/>
    <mergeCell ref="C313:E313"/>
    <mergeCell ref="C326:E326"/>
    <mergeCell ref="C327:N327"/>
    <mergeCell ref="C328:N328"/>
    <mergeCell ref="C329:E329"/>
    <mergeCell ref="C330:E330"/>
    <mergeCell ref="C331:E331"/>
    <mergeCell ref="C320:E320"/>
    <mergeCell ref="C321:E321"/>
    <mergeCell ref="C322:N322"/>
    <mergeCell ref="C323:N323"/>
    <mergeCell ref="C324:E324"/>
    <mergeCell ref="A325:N325"/>
    <mergeCell ref="C338:E338"/>
    <mergeCell ref="C339:E339"/>
    <mergeCell ref="C340:E340"/>
    <mergeCell ref="C341:N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N350"/>
    <mergeCell ref="C351:N351"/>
    <mergeCell ref="C352:E352"/>
    <mergeCell ref="C353:E353"/>
    <mergeCell ref="C354:N354"/>
    <mergeCell ref="C355:E355"/>
    <mergeCell ref="C344:N344"/>
    <mergeCell ref="C345:E345"/>
    <mergeCell ref="C346:E346"/>
    <mergeCell ref="C347:N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N357"/>
    <mergeCell ref="C358:N358"/>
    <mergeCell ref="C359:E359"/>
    <mergeCell ref="C360:E360"/>
    <mergeCell ref="C361:N361"/>
    <mergeCell ref="C374:N374"/>
    <mergeCell ref="C375:N375"/>
    <mergeCell ref="C376:E376"/>
    <mergeCell ref="C377:E377"/>
    <mergeCell ref="C378:N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N391"/>
    <mergeCell ref="C380:E380"/>
    <mergeCell ref="C381:E381"/>
    <mergeCell ref="C382:E382"/>
    <mergeCell ref="C383:E383"/>
    <mergeCell ref="C384:E384"/>
    <mergeCell ref="C385:E385"/>
    <mergeCell ref="C398:N398"/>
    <mergeCell ref="C399:N399"/>
    <mergeCell ref="C400:E400"/>
    <mergeCell ref="C401:E401"/>
    <mergeCell ref="C402:N402"/>
    <mergeCell ref="C403:N403"/>
    <mergeCell ref="C392:E392"/>
    <mergeCell ref="C393:E393"/>
    <mergeCell ref="C394:N394"/>
    <mergeCell ref="C395:N395"/>
    <mergeCell ref="C396:E396"/>
    <mergeCell ref="C397:E397"/>
    <mergeCell ref="C410:N410"/>
    <mergeCell ref="C411:N411"/>
    <mergeCell ref="C412:E412"/>
    <mergeCell ref="C413:E413"/>
    <mergeCell ref="C414:E414"/>
    <mergeCell ref="C415:E415"/>
    <mergeCell ref="C404:E404"/>
    <mergeCell ref="C405:E405"/>
    <mergeCell ref="C406:N406"/>
    <mergeCell ref="C407:N407"/>
    <mergeCell ref="C408:E408"/>
    <mergeCell ref="C409:E409"/>
    <mergeCell ref="C422:E422"/>
    <mergeCell ref="C423:E423"/>
    <mergeCell ref="C424:N424"/>
    <mergeCell ref="C425:N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N436"/>
    <mergeCell ref="C437:N437"/>
    <mergeCell ref="C438:E438"/>
    <mergeCell ref="C439:E439"/>
    <mergeCell ref="C428:N428"/>
    <mergeCell ref="C429:N429"/>
    <mergeCell ref="C430:E430"/>
    <mergeCell ref="C431:E431"/>
    <mergeCell ref="C432:N432"/>
    <mergeCell ref="C433:N433"/>
    <mergeCell ref="C446:E446"/>
    <mergeCell ref="C447:E447"/>
    <mergeCell ref="C448:E448"/>
    <mergeCell ref="C449:E449"/>
    <mergeCell ref="C450:E450"/>
    <mergeCell ref="C451:E451"/>
    <mergeCell ref="C440:N440"/>
    <mergeCell ref="C441:N441"/>
    <mergeCell ref="C442:E442"/>
    <mergeCell ref="C443:E443"/>
    <mergeCell ref="C444:N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A453:N453"/>
    <mergeCell ref="C454:E454"/>
    <mergeCell ref="C455:N455"/>
    <mergeCell ref="C456:N456"/>
    <mergeCell ref="C457:E457"/>
    <mergeCell ref="C470:E470"/>
    <mergeCell ref="A471:N471"/>
    <mergeCell ref="C472:E472"/>
    <mergeCell ref="C473:N473"/>
    <mergeCell ref="C474:E474"/>
    <mergeCell ref="C475:E475"/>
    <mergeCell ref="C464:E464"/>
    <mergeCell ref="C465:E465"/>
    <mergeCell ref="C466:E466"/>
    <mergeCell ref="C467:E467"/>
    <mergeCell ref="C468:E468"/>
    <mergeCell ref="C469:N469"/>
    <mergeCell ref="C482:E482"/>
    <mergeCell ref="C483:E483"/>
    <mergeCell ref="C484:E484"/>
    <mergeCell ref="C485:E485"/>
    <mergeCell ref="C486:N486"/>
    <mergeCell ref="C487:E487"/>
    <mergeCell ref="C476:E476"/>
    <mergeCell ref="C477:E477"/>
    <mergeCell ref="C478:E478"/>
    <mergeCell ref="C479:E479"/>
    <mergeCell ref="C480:E480"/>
    <mergeCell ref="C481:E481"/>
    <mergeCell ref="C495:K495"/>
    <mergeCell ref="C496:K496"/>
    <mergeCell ref="C497:K497"/>
    <mergeCell ref="C498:K498"/>
    <mergeCell ref="C499:K499"/>
    <mergeCell ref="C500:K500"/>
    <mergeCell ref="C489:K489"/>
    <mergeCell ref="C490:K490"/>
    <mergeCell ref="C491:K491"/>
    <mergeCell ref="C492:K492"/>
    <mergeCell ref="C493:K493"/>
    <mergeCell ref="C494:K494"/>
    <mergeCell ref="C507:K507"/>
    <mergeCell ref="C508:K508"/>
    <mergeCell ref="C509:K509"/>
    <mergeCell ref="A510:N510"/>
    <mergeCell ref="A511:N511"/>
    <mergeCell ref="C512:E512"/>
    <mergeCell ref="C501:K501"/>
    <mergeCell ref="C502:K502"/>
    <mergeCell ref="C503:K503"/>
    <mergeCell ref="C504:K504"/>
    <mergeCell ref="C505:K505"/>
    <mergeCell ref="C506:K506"/>
    <mergeCell ref="C519:E519"/>
    <mergeCell ref="C520:N520"/>
    <mergeCell ref="C521:E521"/>
    <mergeCell ref="A522:N522"/>
    <mergeCell ref="C523:E523"/>
    <mergeCell ref="C524:N524"/>
    <mergeCell ref="C513:N513"/>
    <mergeCell ref="C514:N514"/>
    <mergeCell ref="C515:E515"/>
    <mergeCell ref="C516:E516"/>
    <mergeCell ref="C517:N517"/>
    <mergeCell ref="C518:E518"/>
    <mergeCell ref="C531:E531"/>
    <mergeCell ref="C532:N532"/>
    <mergeCell ref="C533:N533"/>
    <mergeCell ref="C534:N534"/>
    <mergeCell ref="C535:E535"/>
    <mergeCell ref="C537:K537"/>
    <mergeCell ref="C525:E525"/>
    <mergeCell ref="A526:N526"/>
    <mergeCell ref="C527:E527"/>
    <mergeCell ref="C528:N528"/>
    <mergeCell ref="C529:N529"/>
    <mergeCell ref="C530:E530"/>
    <mergeCell ref="C544:K544"/>
    <mergeCell ref="C545:K545"/>
    <mergeCell ref="C546:K546"/>
    <mergeCell ref="C547:K547"/>
    <mergeCell ref="C549:K549"/>
    <mergeCell ref="C550:K550"/>
    <mergeCell ref="C538:K538"/>
    <mergeCell ref="C539:K539"/>
    <mergeCell ref="C540:K540"/>
    <mergeCell ref="C541:K541"/>
    <mergeCell ref="C542:K542"/>
    <mergeCell ref="C543:K543"/>
    <mergeCell ref="C557:K557"/>
    <mergeCell ref="C558:K558"/>
    <mergeCell ref="C559:K559"/>
    <mergeCell ref="C560:K560"/>
    <mergeCell ref="C561:K561"/>
    <mergeCell ref="C562:K562"/>
    <mergeCell ref="C551:K551"/>
    <mergeCell ref="C552:K552"/>
    <mergeCell ref="C553:K553"/>
    <mergeCell ref="C554:K554"/>
    <mergeCell ref="C555:K555"/>
    <mergeCell ref="C556:K556"/>
    <mergeCell ref="C577:L577"/>
    <mergeCell ref="A579:N579"/>
    <mergeCell ref="C569:K569"/>
    <mergeCell ref="C570:K570"/>
    <mergeCell ref="C571:K571"/>
    <mergeCell ref="C574:L574"/>
    <mergeCell ref="C575:L575"/>
    <mergeCell ref="C576:L576"/>
    <mergeCell ref="C563:K563"/>
    <mergeCell ref="C564:K564"/>
    <mergeCell ref="C565:K565"/>
    <mergeCell ref="C566:K566"/>
    <mergeCell ref="C567:K567"/>
    <mergeCell ref="C568:K568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27"/>
  <sheetViews>
    <sheetView topLeftCell="A370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5" width="112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A1" s="177"/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>
      <c r="A10" s="1078" t="s">
        <v>25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25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3693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>
      <c r="A14" s="1157" t="s">
        <v>265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265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3694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3554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488.63</v>
      </c>
      <c r="D22" s="182" t="s">
        <v>3695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488.63</v>
      </c>
      <c r="D24" s="182" t="s">
        <v>3695</v>
      </c>
      <c r="E24" s="137" t="s">
        <v>362</v>
      </c>
      <c r="G24" s="108" t="s">
        <v>365</v>
      </c>
      <c r="L24" s="181"/>
      <c r="M24" s="182" t="s">
        <v>3696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222.45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58.63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>
      <c r="A34" s="1089" t="s">
        <v>3697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3697</v>
      </c>
    </row>
    <row r="35" spans="1:34" s="108" customFormat="1" ht="12">
      <c r="A35" s="1147" t="s">
        <v>3558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3558</v>
      </c>
    </row>
    <row r="36" spans="1:34" s="108" customFormat="1" ht="45">
      <c r="A36" s="194" t="s">
        <v>122</v>
      </c>
      <c r="B36" s="195" t="s">
        <v>876</v>
      </c>
      <c r="C36" s="1145" t="s">
        <v>877</v>
      </c>
      <c r="D36" s="1145"/>
      <c r="E36" s="1145"/>
      <c r="F36" s="196" t="s">
        <v>401</v>
      </c>
      <c r="G36" s="196"/>
      <c r="H36" s="196"/>
      <c r="I36" s="247">
        <v>0.44</v>
      </c>
      <c r="J36" s="198"/>
      <c r="K36" s="196"/>
      <c r="L36" s="198"/>
      <c r="M36" s="196"/>
      <c r="N36" s="199"/>
      <c r="Z36" s="193"/>
      <c r="AA36" s="200"/>
      <c r="AB36" s="200" t="s">
        <v>877</v>
      </c>
    </row>
    <row r="37" spans="1:34" s="108" customFormat="1" ht="12">
      <c r="A37" s="201"/>
      <c r="B37" s="202"/>
      <c r="C37" s="1141" t="s">
        <v>3698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3698</v>
      </c>
    </row>
    <row r="38" spans="1:34" s="108" customFormat="1" ht="33.75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4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20">
        <v>2730.75</v>
      </c>
      <c r="K39" s="209">
        <v>1.25</v>
      </c>
      <c r="L39" s="220">
        <v>1501.91</v>
      </c>
      <c r="M39" s="207"/>
      <c r="N39" s="210"/>
      <c r="Z39" s="193"/>
      <c r="AA39" s="200"/>
      <c r="AB39" s="200"/>
      <c r="AE39" s="109" t="s">
        <v>387</v>
      </c>
    </row>
    <row r="40" spans="1:34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319.82</v>
      </c>
      <c r="K40" s="209">
        <v>1.25</v>
      </c>
      <c r="L40" s="208">
        <v>175.9</v>
      </c>
      <c r="M40" s="207"/>
      <c r="N40" s="210"/>
      <c r="Z40" s="193"/>
      <c r="AA40" s="200"/>
      <c r="AB40" s="200"/>
      <c r="AE40" s="109" t="s">
        <v>388</v>
      </c>
    </row>
    <row r="41" spans="1:34" s="108" customFormat="1" ht="12">
      <c r="A41" s="205"/>
      <c r="B41" s="204"/>
      <c r="C41" s="1141" t="s">
        <v>389</v>
      </c>
      <c r="D41" s="1141"/>
      <c r="E41" s="1141"/>
      <c r="F41" s="207" t="s">
        <v>390</v>
      </c>
      <c r="G41" s="209">
        <v>23.69</v>
      </c>
      <c r="H41" s="209">
        <v>1.25</v>
      </c>
      <c r="I41" s="250">
        <v>13.029500000000001</v>
      </c>
      <c r="J41" s="204"/>
      <c r="K41" s="207"/>
      <c r="L41" s="204"/>
      <c r="M41" s="207"/>
      <c r="N41" s="210"/>
      <c r="Z41" s="193"/>
      <c r="AA41" s="200"/>
      <c r="AB41" s="200"/>
      <c r="AF41" s="109" t="s">
        <v>389</v>
      </c>
    </row>
    <row r="42" spans="1:34" s="108" customFormat="1" ht="12">
      <c r="A42" s="205"/>
      <c r="B42" s="204"/>
      <c r="C42" s="1150" t="s">
        <v>391</v>
      </c>
      <c r="D42" s="1150"/>
      <c r="E42" s="1150"/>
      <c r="F42" s="212"/>
      <c r="G42" s="212"/>
      <c r="H42" s="212"/>
      <c r="I42" s="212"/>
      <c r="J42" s="221">
        <v>2730.75</v>
      </c>
      <c r="K42" s="212"/>
      <c r="L42" s="221">
        <v>1501.91</v>
      </c>
      <c r="M42" s="212"/>
      <c r="N42" s="214"/>
      <c r="Z42" s="193"/>
      <c r="AA42" s="200"/>
      <c r="AB42" s="200"/>
      <c r="AG42" s="109" t="s">
        <v>391</v>
      </c>
    </row>
    <row r="43" spans="1:34" s="108" customFormat="1" ht="12">
      <c r="A43" s="205"/>
      <c r="B43" s="204"/>
      <c r="C43" s="1141" t="s">
        <v>392</v>
      </c>
      <c r="D43" s="1141"/>
      <c r="E43" s="1141"/>
      <c r="F43" s="207"/>
      <c r="G43" s="207"/>
      <c r="H43" s="207"/>
      <c r="I43" s="207"/>
      <c r="J43" s="204"/>
      <c r="K43" s="207"/>
      <c r="L43" s="208">
        <v>175.9</v>
      </c>
      <c r="M43" s="207"/>
      <c r="N43" s="210"/>
      <c r="Z43" s="193"/>
      <c r="AA43" s="200"/>
      <c r="AB43" s="200"/>
      <c r="AF43" s="109" t="s">
        <v>392</v>
      </c>
    </row>
    <row r="44" spans="1:34" s="108" customFormat="1" ht="22.5">
      <c r="A44" s="205"/>
      <c r="B44" s="204" t="s">
        <v>393</v>
      </c>
      <c r="C44" s="1141" t="s">
        <v>394</v>
      </c>
      <c r="D44" s="1141"/>
      <c r="E44" s="1141"/>
      <c r="F44" s="207" t="s">
        <v>395</v>
      </c>
      <c r="G44" s="215">
        <v>92</v>
      </c>
      <c r="H44" s="207"/>
      <c r="I44" s="215">
        <v>92</v>
      </c>
      <c r="J44" s="204"/>
      <c r="K44" s="207"/>
      <c r="L44" s="208">
        <v>161.83000000000001</v>
      </c>
      <c r="M44" s="207"/>
      <c r="N44" s="210"/>
      <c r="Z44" s="193"/>
      <c r="AA44" s="200"/>
      <c r="AB44" s="200"/>
      <c r="AF44" s="109" t="s">
        <v>394</v>
      </c>
    </row>
    <row r="45" spans="1:34" s="108" customFormat="1" ht="22.5">
      <c r="A45" s="205"/>
      <c r="B45" s="204" t="s">
        <v>396</v>
      </c>
      <c r="C45" s="1141" t="s">
        <v>397</v>
      </c>
      <c r="D45" s="1141"/>
      <c r="E45" s="1141"/>
      <c r="F45" s="207" t="s">
        <v>395</v>
      </c>
      <c r="G45" s="215">
        <v>46</v>
      </c>
      <c r="H45" s="207"/>
      <c r="I45" s="215">
        <v>46</v>
      </c>
      <c r="J45" s="204"/>
      <c r="K45" s="207"/>
      <c r="L45" s="208">
        <v>80.91</v>
      </c>
      <c r="M45" s="207"/>
      <c r="N45" s="210"/>
      <c r="Z45" s="193"/>
      <c r="AA45" s="200"/>
      <c r="AB45" s="200"/>
      <c r="AF45" s="109" t="s">
        <v>397</v>
      </c>
    </row>
    <row r="46" spans="1:34" s="108" customFormat="1" ht="12">
      <c r="A46" s="216"/>
      <c r="B46" s="217"/>
      <c r="C46" s="1145" t="s">
        <v>398</v>
      </c>
      <c r="D46" s="1145"/>
      <c r="E46" s="1145"/>
      <c r="F46" s="196"/>
      <c r="G46" s="196"/>
      <c r="H46" s="196"/>
      <c r="I46" s="196"/>
      <c r="J46" s="198"/>
      <c r="K46" s="196"/>
      <c r="L46" s="222">
        <v>1744.65</v>
      </c>
      <c r="M46" s="212"/>
      <c r="N46" s="199"/>
      <c r="Z46" s="193"/>
      <c r="AA46" s="200"/>
      <c r="AB46" s="200"/>
      <c r="AH46" s="200" t="s">
        <v>398</v>
      </c>
    </row>
    <row r="47" spans="1:34" s="108" customFormat="1" ht="22.5">
      <c r="A47" s="194" t="s">
        <v>125</v>
      </c>
      <c r="B47" s="195" t="s">
        <v>3534</v>
      </c>
      <c r="C47" s="1145" t="s">
        <v>3535</v>
      </c>
      <c r="D47" s="1145"/>
      <c r="E47" s="1145"/>
      <c r="F47" s="196" t="s">
        <v>3536</v>
      </c>
      <c r="G47" s="196"/>
      <c r="H47" s="196"/>
      <c r="I47" s="247">
        <v>0.42</v>
      </c>
      <c r="J47" s="198"/>
      <c r="K47" s="196"/>
      <c r="L47" s="198"/>
      <c r="M47" s="196"/>
      <c r="N47" s="199"/>
      <c r="Z47" s="193"/>
      <c r="AA47" s="200"/>
      <c r="AB47" s="200" t="s">
        <v>3535</v>
      </c>
      <c r="AH47" s="200"/>
    </row>
    <row r="48" spans="1:34" s="108" customFormat="1" ht="12">
      <c r="A48" s="201"/>
      <c r="B48" s="202"/>
      <c r="C48" s="1141" t="s">
        <v>3699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B48" s="200"/>
      <c r="AC48" s="109" t="s">
        <v>3699</v>
      </c>
      <c r="AH48" s="200"/>
    </row>
    <row r="49" spans="1:35" s="108" customFormat="1" ht="33.75">
      <c r="A49" s="203"/>
      <c r="B49" s="204" t="s">
        <v>385</v>
      </c>
      <c r="C49" s="1141" t="s">
        <v>386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B49" s="200"/>
      <c r="AD49" s="109" t="s">
        <v>386</v>
      </c>
      <c r="AH49" s="200"/>
    </row>
    <row r="50" spans="1:35" s="108" customFormat="1" ht="12">
      <c r="A50" s="205"/>
      <c r="B50" s="206">
        <v>1</v>
      </c>
      <c r="C50" s="1141" t="s">
        <v>446</v>
      </c>
      <c r="D50" s="1141"/>
      <c r="E50" s="1141"/>
      <c r="F50" s="207"/>
      <c r="G50" s="207"/>
      <c r="H50" s="207"/>
      <c r="I50" s="207"/>
      <c r="J50" s="208">
        <v>83.33</v>
      </c>
      <c r="K50" s="209">
        <v>1.25</v>
      </c>
      <c r="L50" s="208">
        <v>43.75</v>
      </c>
      <c r="M50" s="207"/>
      <c r="N50" s="210"/>
      <c r="Z50" s="193"/>
      <c r="AA50" s="200"/>
      <c r="AB50" s="200"/>
      <c r="AE50" s="109" t="s">
        <v>446</v>
      </c>
      <c r="AH50" s="200"/>
    </row>
    <row r="51" spans="1:35" s="108" customFormat="1" ht="12">
      <c r="A51" s="205"/>
      <c r="B51" s="206">
        <v>2</v>
      </c>
      <c r="C51" s="1141" t="s">
        <v>387</v>
      </c>
      <c r="D51" s="1141"/>
      <c r="E51" s="1141"/>
      <c r="F51" s="207"/>
      <c r="G51" s="207"/>
      <c r="H51" s="207"/>
      <c r="I51" s="207"/>
      <c r="J51" s="208">
        <v>28.8</v>
      </c>
      <c r="K51" s="209">
        <v>1.25</v>
      </c>
      <c r="L51" s="208">
        <v>15.12</v>
      </c>
      <c r="M51" s="207"/>
      <c r="N51" s="210"/>
      <c r="Z51" s="193"/>
      <c r="AA51" s="200"/>
      <c r="AB51" s="200"/>
      <c r="AE51" s="109" t="s">
        <v>387</v>
      </c>
      <c r="AH51" s="200"/>
    </row>
    <row r="52" spans="1:35" s="108" customFormat="1" ht="12">
      <c r="A52" s="205"/>
      <c r="B52" s="206">
        <v>3</v>
      </c>
      <c r="C52" s="1141" t="s">
        <v>388</v>
      </c>
      <c r="D52" s="1141"/>
      <c r="E52" s="1141"/>
      <c r="F52" s="207"/>
      <c r="G52" s="207"/>
      <c r="H52" s="207"/>
      <c r="I52" s="207"/>
      <c r="J52" s="208">
        <v>3.22</v>
      </c>
      <c r="K52" s="209">
        <v>1.25</v>
      </c>
      <c r="L52" s="208">
        <v>1.69</v>
      </c>
      <c r="M52" s="207"/>
      <c r="N52" s="210"/>
      <c r="Z52" s="193"/>
      <c r="AA52" s="200"/>
      <c r="AB52" s="200"/>
      <c r="AE52" s="109" t="s">
        <v>388</v>
      </c>
      <c r="AH52" s="200"/>
    </row>
    <row r="53" spans="1:35" s="108" customFormat="1" ht="12">
      <c r="A53" s="205"/>
      <c r="B53" s="204"/>
      <c r="C53" s="1141" t="s">
        <v>448</v>
      </c>
      <c r="D53" s="1141"/>
      <c r="E53" s="1141"/>
      <c r="F53" s="207" t="s">
        <v>390</v>
      </c>
      <c r="G53" s="248">
        <v>10.199999999999999</v>
      </c>
      <c r="H53" s="209">
        <v>1.25</v>
      </c>
      <c r="I53" s="254">
        <v>5.3550000000000004</v>
      </c>
      <c r="J53" s="204"/>
      <c r="K53" s="207"/>
      <c r="L53" s="204"/>
      <c r="M53" s="207"/>
      <c r="N53" s="210"/>
      <c r="Z53" s="193"/>
      <c r="AA53" s="200"/>
      <c r="AB53" s="200"/>
      <c r="AF53" s="109" t="s">
        <v>448</v>
      </c>
      <c r="AH53" s="200"/>
    </row>
    <row r="54" spans="1:35" s="108" customFormat="1" ht="12">
      <c r="A54" s="205"/>
      <c r="B54" s="204"/>
      <c r="C54" s="1141" t="s">
        <v>389</v>
      </c>
      <c r="D54" s="1141"/>
      <c r="E54" s="1141"/>
      <c r="F54" s="207" t="s">
        <v>390</v>
      </c>
      <c r="G54" s="209">
        <v>0.32</v>
      </c>
      <c r="H54" s="209">
        <v>1.25</v>
      </c>
      <c r="I54" s="254">
        <v>0.16800000000000001</v>
      </c>
      <c r="J54" s="204"/>
      <c r="K54" s="207"/>
      <c r="L54" s="204"/>
      <c r="M54" s="207"/>
      <c r="N54" s="210"/>
      <c r="Z54" s="193"/>
      <c r="AA54" s="200"/>
      <c r="AB54" s="200"/>
      <c r="AF54" s="109" t="s">
        <v>389</v>
      </c>
      <c r="AH54" s="200"/>
    </row>
    <row r="55" spans="1:35" s="108" customFormat="1" ht="12">
      <c r="A55" s="205"/>
      <c r="B55" s="204"/>
      <c r="C55" s="1150" t="s">
        <v>391</v>
      </c>
      <c r="D55" s="1150"/>
      <c r="E55" s="1150"/>
      <c r="F55" s="212"/>
      <c r="G55" s="212"/>
      <c r="H55" s="212"/>
      <c r="I55" s="212"/>
      <c r="J55" s="213">
        <v>112.13</v>
      </c>
      <c r="K55" s="212"/>
      <c r="L55" s="213">
        <v>58.87</v>
      </c>
      <c r="M55" s="212"/>
      <c r="N55" s="214"/>
      <c r="Z55" s="193"/>
      <c r="AA55" s="200"/>
      <c r="AB55" s="200"/>
      <c r="AG55" s="109" t="s">
        <v>391</v>
      </c>
      <c r="AH55" s="200"/>
    </row>
    <row r="56" spans="1:35" s="108" customFormat="1" ht="12">
      <c r="A56" s="205"/>
      <c r="B56" s="204"/>
      <c r="C56" s="1141" t="s">
        <v>392</v>
      </c>
      <c r="D56" s="1141"/>
      <c r="E56" s="1141"/>
      <c r="F56" s="207"/>
      <c r="G56" s="207"/>
      <c r="H56" s="207"/>
      <c r="I56" s="207"/>
      <c r="J56" s="204"/>
      <c r="K56" s="207"/>
      <c r="L56" s="208">
        <v>45.44</v>
      </c>
      <c r="M56" s="207"/>
      <c r="N56" s="210"/>
      <c r="Z56" s="193"/>
      <c r="AA56" s="200"/>
      <c r="AB56" s="200"/>
      <c r="AF56" s="109" t="s">
        <v>392</v>
      </c>
      <c r="AH56" s="200"/>
    </row>
    <row r="57" spans="1:35" s="108" customFormat="1" ht="22.5">
      <c r="A57" s="205"/>
      <c r="B57" s="204" t="s">
        <v>1768</v>
      </c>
      <c r="C57" s="1141" t="s">
        <v>1769</v>
      </c>
      <c r="D57" s="1141"/>
      <c r="E57" s="1141"/>
      <c r="F57" s="207" t="s">
        <v>395</v>
      </c>
      <c r="G57" s="215">
        <v>117</v>
      </c>
      <c r="H57" s="207"/>
      <c r="I57" s="215">
        <v>117</v>
      </c>
      <c r="J57" s="204"/>
      <c r="K57" s="207"/>
      <c r="L57" s="208">
        <v>53.16</v>
      </c>
      <c r="M57" s="207"/>
      <c r="N57" s="210"/>
      <c r="Z57" s="193"/>
      <c r="AA57" s="200"/>
      <c r="AB57" s="200"/>
      <c r="AF57" s="109" t="s">
        <v>1769</v>
      </c>
      <c r="AH57" s="200"/>
    </row>
    <row r="58" spans="1:35" s="108" customFormat="1" ht="22.5">
      <c r="A58" s="205"/>
      <c r="B58" s="204" t="s">
        <v>1770</v>
      </c>
      <c r="C58" s="1141" t="s">
        <v>1771</v>
      </c>
      <c r="D58" s="1141"/>
      <c r="E58" s="1141"/>
      <c r="F58" s="207" t="s">
        <v>395</v>
      </c>
      <c r="G58" s="215">
        <v>74</v>
      </c>
      <c r="H58" s="207"/>
      <c r="I58" s="215">
        <v>74</v>
      </c>
      <c r="J58" s="204"/>
      <c r="K58" s="207"/>
      <c r="L58" s="208">
        <v>33.630000000000003</v>
      </c>
      <c r="M58" s="207"/>
      <c r="N58" s="210"/>
      <c r="Z58" s="193"/>
      <c r="AA58" s="200"/>
      <c r="AB58" s="200"/>
      <c r="AF58" s="109" t="s">
        <v>1771</v>
      </c>
      <c r="AH58" s="200"/>
    </row>
    <row r="59" spans="1:35" s="108" customFormat="1" ht="12">
      <c r="A59" s="216"/>
      <c r="B59" s="217"/>
      <c r="C59" s="1145" t="s">
        <v>398</v>
      </c>
      <c r="D59" s="1145"/>
      <c r="E59" s="1145"/>
      <c r="F59" s="196"/>
      <c r="G59" s="196"/>
      <c r="H59" s="196"/>
      <c r="I59" s="196"/>
      <c r="J59" s="198"/>
      <c r="K59" s="196"/>
      <c r="L59" s="218">
        <v>145.66</v>
      </c>
      <c r="M59" s="212"/>
      <c r="N59" s="199"/>
      <c r="Z59" s="193"/>
      <c r="AA59" s="200"/>
      <c r="AB59" s="200"/>
      <c r="AH59" s="200" t="s">
        <v>398</v>
      </c>
    </row>
    <row r="60" spans="1:35" s="108" customFormat="1" ht="33.75">
      <c r="A60" s="194" t="s">
        <v>128</v>
      </c>
      <c r="B60" s="195" t="s">
        <v>3498</v>
      </c>
      <c r="C60" s="1145" t="s">
        <v>3538</v>
      </c>
      <c r="D60" s="1145"/>
      <c r="E60" s="1145"/>
      <c r="F60" s="196" t="s">
        <v>408</v>
      </c>
      <c r="G60" s="196"/>
      <c r="H60" s="196"/>
      <c r="I60" s="247">
        <v>4.62</v>
      </c>
      <c r="J60" s="218">
        <v>55.26</v>
      </c>
      <c r="K60" s="196"/>
      <c r="L60" s="218">
        <v>255.3</v>
      </c>
      <c r="M60" s="196"/>
      <c r="N60" s="199"/>
      <c r="Z60" s="193"/>
      <c r="AA60" s="200"/>
      <c r="AB60" s="200" t="s">
        <v>3538</v>
      </c>
      <c r="AH60" s="200"/>
    </row>
    <row r="61" spans="1:35" s="108" customFormat="1" ht="12">
      <c r="A61" s="216"/>
      <c r="B61" s="217"/>
      <c r="C61" s="1141" t="s">
        <v>409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B61" s="200"/>
      <c r="AH61" s="200"/>
      <c r="AI61" s="109" t="s">
        <v>409</v>
      </c>
    </row>
    <row r="62" spans="1:35" s="108" customFormat="1" ht="12">
      <c r="A62" s="216"/>
      <c r="B62" s="217"/>
      <c r="C62" s="1145" t="s">
        <v>398</v>
      </c>
      <c r="D62" s="1145"/>
      <c r="E62" s="1145"/>
      <c r="F62" s="196"/>
      <c r="G62" s="196"/>
      <c r="H62" s="196"/>
      <c r="I62" s="196"/>
      <c r="J62" s="198"/>
      <c r="K62" s="196"/>
      <c r="L62" s="218">
        <v>255.3</v>
      </c>
      <c r="M62" s="212"/>
      <c r="N62" s="199"/>
      <c r="Z62" s="193"/>
      <c r="AA62" s="200"/>
      <c r="AB62" s="200"/>
      <c r="AH62" s="200" t="s">
        <v>398</v>
      </c>
    </row>
    <row r="63" spans="1:35" s="108" customFormat="1" ht="56.25">
      <c r="A63" s="194" t="s">
        <v>131</v>
      </c>
      <c r="B63" s="195" t="s">
        <v>3449</v>
      </c>
      <c r="C63" s="1145" t="s">
        <v>3561</v>
      </c>
      <c r="D63" s="1145"/>
      <c r="E63" s="1145"/>
      <c r="F63" s="196" t="s">
        <v>401</v>
      </c>
      <c r="G63" s="196"/>
      <c r="H63" s="196"/>
      <c r="I63" s="247">
        <v>0.04</v>
      </c>
      <c r="J63" s="198"/>
      <c r="K63" s="196"/>
      <c r="L63" s="198"/>
      <c r="M63" s="196"/>
      <c r="N63" s="199"/>
      <c r="Z63" s="193"/>
      <c r="AA63" s="200"/>
      <c r="AB63" s="200" t="s">
        <v>3561</v>
      </c>
      <c r="AH63" s="200"/>
    </row>
    <row r="64" spans="1:35" s="108" customFormat="1" ht="12">
      <c r="A64" s="201"/>
      <c r="B64" s="202"/>
      <c r="C64" s="1141" t="s">
        <v>3700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B64" s="200"/>
      <c r="AC64" s="109" t="s">
        <v>3700</v>
      </c>
      <c r="AH64" s="200"/>
    </row>
    <row r="65" spans="1:35" s="108" customFormat="1" ht="33.75">
      <c r="A65" s="203"/>
      <c r="B65" s="204" t="s">
        <v>385</v>
      </c>
      <c r="C65" s="1141" t="s">
        <v>386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200"/>
      <c r="AD65" s="109" t="s">
        <v>386</v>
      </c>
      <c r="AH65" s="200"/>
    </row>
    <row r="66" spans="1:35" s="108" customFormat="1" ht="12">
      <c r="A66" s="205"/>
      <c r="B66" s="206">
        <v>2</v>
      </c>
      <c r="C66" s="1141" t="s">
        <v>387</v>
      </c>
      <c r="D66" s="1141"/>
      <c r="E66" s="1141"/>
      <c r="F66" s="207"/>
      <c r="G66" s="207"/>
      <c r="H66" s="207"/>
      <c r="I66" s="207"/>
      <c r="J66" s="208">
        <v>505.05</v>
      </c>
      <c r="K66" s="209">
        <v>1.25</v>
      </c>
      <c r="L66" s="208">
        <v>25.25</v>
      </c>
      <c r="M66" s="207"/>
      <c r="N66" s="210"/>
      <c r="Z66" s="193"/>
      <c r="AA66" s="200"/>
      <c r="AB66" s="200"/>
      <c r="AE66" s="109" t="s">
        <v>387</v>
      </c>
      <c r="AH66" s="200"/>
    </row>
    <row r="67" spans="1:35" s="108" customFormat="1" ht="12">
      <c r="A67" s="205"/>
      <c r="B67" s="206">
        <v>3</v>
      </c>
      <c r="C67" s="1141" t="s">
        <v>388</v>
      </c>
      <c r="D67" s="1141"/>
      <c r="E67" s="1141"/>
      <c r="F67" s="207"/>
      <c r="G67" s="207"/>
      <c r="H67" s="207"/>
      <c r="I67" s="207"/>
      <c r="J67" s="208">
        <v>72.5</v>
      </c>
      <c r="K67" s="209">
        <v>1.25</v>
      </c>
      <c r="L67" s="208">
        <v>3.63</v>
      </c>
      <c r="M67" s="207"/>
      <c r="N67" s="210"/>
      <c r="Z67" s="193"/>
      <c r="AA67" s="200"/>
      <c r="AB67" s="200"/>
      <c r="AE67" s="109" t="s">
        <v>388</v>
      </c>
      <c r="AH67" s="200"/>
    </row>
    <row r="68" spans="1:35" s="108" customFormat="1" ht="12">
      <c r="A68" s="205"/>
      <c r="B68" s="204"/>
      <c r="C68" s="1141" t="s">
        <v>389</v>
      </c>
      <c r="D68" s="1141"/>
      <c r="E68" s="1141"/>
      <c r="F68" s="207" t="s">
        <v>390</v>
      </c>
      <c r="G68" s="209">
        <v>5.37</v>
      </c>
      <c r="H68" s="209">
        <v>1.25</v>
      </c>
      <c r="I68" s="250">
        <v>0.26850000000000002</v>
      </c>
      <c r="J68" s="204"/>
      <c r="K68" s="207"/>
      <c r="L68" s="204"/>
      <c r="M68" s="207"/>
      <c r="N68" s="210"/>
      <c r="Z68" s="193"/>
      <c r="AA68" s="200"/>
      <c r="AB68" s="200"/>
      <c r="AF68" s="109" t="s">
        <v>389</v>
      </c>
      <c r="AH68" s="200"/>
    </row>
    <row r="69" spans="1:35" s="108" customFormat="1" ht="12">
      <c r="A69" s="205"/>
      <c r="B69" s="204"/>
      <c r="C69" s="1150" t="s">
        <v>391</v>
      </c>
      <c r="D69" s="1150"/>
      <c r="E69" s="1150"/>
      <c r="F69" s="212"/>
      <c r="G69" s="212"/>
      <c r="H69" s="212"/>
      <c r="I69" s="212"/>
      <c r="J69" s="213">
        <v>505.05</v>
      </c>
      <c r="K69" s="212"/>
      <c r="L69" s="213">
        <v>25.25</v>
      </c>
      <c r="M69" s="212"/>
      <c r="N69" s="214"/>
      <c r="Z69" s="193"/>
      <c r="AA69" s="200"/>
      <c r="AB69" s="200"/>
      <c r="AG69" s="109" t="s">
        <v>391</v>
      </c>
      <c r="AH69" s="200"/>
    </row>
    <row r="70" spans="1:35" s="108" customFormat="1" ht="12">
      <c r="A70" s="205"/>
      <c r="B70" s="204"/>
      <c r="C70" s="1141" t="s">
        <v>392</v>
      </c>
      <c r="D70" s="1141"/>
      <c r="E70" s="1141"/>
      <c r="F70" s="207"/>
      <c r="G70" s="207"/>
      <c r="H70" s="207"/>
      <c r="I70" s="207"/>
      <c r="J70" s="204"/>
      <c r="K70" s="207"/>
      <c r="L70" s="208">
        <v>3.63</v>
      </c>
      <c r="M70" s="207"/>
      <c r="N70" s="210"/>
      <c r="Z70" s="193"/>
      <c r="AA70" s="200"/>
      <c r="AB70" s="200"/>
      <c r="AF70" s="109" t="s">
        <v>392</v>
      </c>
      <c r="AH70" s="200"/>
    </row>
    <row r="71" spans="1:35" s="108" customFormat="1" ht="22.5">
      <c r="A71" s="205"/>
      <c r="B71" s="204" t="s">
        <v>393</v>
      </c>
      <c r="C71" s="1141" t="s">
        <v>394</v>
      </c>
      <c r="D71" s="1141"/>
      <c r="E71" s="1141"/>
      <c r="F71" s="207" t="s">
        <v>395</v>
      </c>
      <c r="G71" s="215">
        <v>92</v>
      </c>
      <c r="H71" s="207"/>
      <c r="I71" s="215">
        <v>92</v>
      </c>
      <c r="J71" s="204"/>
      <c r="K71" s="207"/>
      <c r="L71" s="208">
        <v>3.34</v>
      </c>
      <c r="M71" s="207"/>
      <c r="N71" s="210"/>
      <c r="Z71" s="193"/>
      <c r="AA71" s="200"/>
      <c r="AB71" s="200"/>
      <c r="AF71" s="109" t="s">
        <v>394</v>
      </c>
      <c r="AH71" s="200"/>
    </row>
    <row r="72" spans="1:35" s="108" customFormat="1" ht="22.5">
      <c r="A72" s="205"/>
      <c r="B72" s="204" t="s">
        <v>396</v>
      </c>
      <c r="C72" s="1141" t="s">
        <v>397</v>
      </c>
      <c r="D72" s="1141"/>
      <c r="E72" s="1141"/>
      <c r="F72" s="207" t="s">
        <v>395</v>
      </c>
      <c r="G72" s="215">
        <v>46</v>
      </c>
      <c r="H72" s="207"/>
      <c r="I72" s="215">
        <v>46</v>
      </c>
      <c r="J72" s="204"/>
      <c r="K72" s="207"/>
      <c r="L72" s="208">
        <v>1.67</v>
      </c>
      <c r="M72" s="207"/>
      <c r="N72" s="210"/>
      <c r="Z72" s="193"/>
      <c r="AA72" s="200"/>
      <c r="AB72" s="200"/>
      <c r="AF72" s="109" t="s">
        <v>397</v>
      </c>
      <c r="AH72" s="200"/>
    </row>
    <row r="73" spans="1:35" s="108" customFormat="1" ht="12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30.26</v>
      </c>
      <c r="M73" s="212"/>
      <c r="N73" s="199"/>
      <c r="Z73" s="193"/>
      <c r="AA73" s="200"/>
      <c r="AB73" s="200"/>
      <c r="AH73" s="200" t="s">
        <v>398</v>
      </c>
    </row>
    <row r="74" spans="1:35" s="108" customFormat="1" ht="33.75">
      <c r="A74" s="194" t="s">
        <v>134</v>
      </c>
      <c r="B74" s="195" t="s">
        <v>3498</v>
      </c>
      <c r="C74" s="1145" t="s">
        <v>3538</v>
      </c>
      <c r="D74" s="1145"/>
      <c r="E74" s="1145"/>
      <c r="F74" s="196" t="s">
        <v>408</v>
      </c>
      <c r="G74" s="196"/>
      <c r="H74" s="196"/>
      <c r="I74" s="256">
        <v>41.2</v>
      </c>
      <c r="J74" s="218">
        <v>55.26</v>
      </c>
      <c r="K74" s="196"/>
      <c r="L74" s="222">
        <v>2276.71</v>
      </c>
      <c r="M74" s="196"/>
      <c r="N74" s="199"/>
      <c r="Z74" s="193"/>
      <c r="AA74" s="200"/>
      <c r="AB74" s="200" t="s">
        <v>3538</v>
      </c>
      <c r="AH74" s="200"/>
    </row>
    <row r="75" spans="1:35" s="108" customFormat="1" ht="12">
      <c r="A75" s="216"/>
      <c r="B75" s="217"/>
      <c r="C75" s="1141" t="s">
        <v>409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200"/>
      <c r="AH75" s="200"/>
      <c r="AI75" s="109" t="s">
        <v>409</v>
      </c>
    </row>
    <row r="76" spans="1:35" s="108" customFormat="1" ht="12">
      <c r="A76" s="201"/>
      <c r="B76" s="202"/>
      <c r="C76" s="1141" t="s">
        <v>3701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B76" s="200"/>
      <c r="AC76" s="109" t="s">
        <v>3701</v>
      </c>
      <c r="AH76" s="200"/>
    </row>
    <row r="77" spans="1:35" s="108" customFormat="1" ht="12">
      <c r="A77" s="216"/>
      <c r="B77" s="217"/>
      <c r="C77" s="1145" t="s">
        <v>398</v>
      </c>
      <c r="D77" s="1145"/>
      <c r="E77" s="1145"/>
      <c r="F77" s="196"/>
      <c r="G77" s="196"/>
      <c r="H77" s="196"/>
      <c r="I77" s="196"/>
      <c r="J77" s="198"/>
      <c r="K77" s="196"/>
      <c r="L77" s="222">
        <v>2276.71</v>
      </c>
      <c r="M77" s="212"/>
      <c r="N77" s="199"/>
      <c r="Z77" s="193"/>
      <c r="AA77" s="200"/>
      <c r="AB77" s="200"/>
      <c r="AH77" s="200" t="s">
        <v>398</v>
      </c>
    </row>
    <row r="78" spans="1:35" s="108" customFormat="1" ht="45">
      <c r="A78" s="194" t="s">
        <v>137</v>
      </c>
      <c r="B78" s="195" t="s">
        <v>3449</v>
      </c>
      <c r="C78" s="1145" t="s">
        <v>3450</v>
      </c>
      <c r="D78" s="1145"/>
      <c r="E78" s="1145"/>
      <c r="F78" s="196" t="s">
        <v>401</v>
      </c>
      <c r="G78" s="196"/>
      <c r="H78" s="196"/>
      <c r="I78" s="247">
        <v>0.39</v>
      </c>
      <c r="J78" s="198"/>
      <c r="K78" s="196"/>
      <c r="L78" s="198"/>
      <c r="M78" s="196"/>
      <c r="N78" s="199"/>
      <c r="Z78" s="193"/>
      <c r="AA78" s="200"/>
      <c r="AB78" s="200" t="s">
        <v>3450</v>
      </c>
      <c r="AH78" s="200"/>
    </row>
    <row r="79" spans="1:35" s="108" customFormat="1" ht="12">
      <c r="A79" s="201"/>
      <c r="B79" s="202"/>
      <c r="C79" s="1141" t="s">
        <v>3702</v>
      </c>
      <c r="D79" s="1141"/>
      <c r="E79" s="1141"/>
      <c r="F79" s="1141"/>
      <c r="G79" s="1141"/>
      <c r="H79" s="1141"/>
      <c r="I79" s="1141"/>
      <c r="J79" s="1141"/>
      <c r="K79" s="1141"/>
      <c r="L79" s="1141"/>
      <c r="M79" s="1141"/>
      <c r="N79" s="1146"/>
      <c r="Z79" s="193"/>
      <c r="AA79" s="200"/>
      <c r="AB79" s="200"/>
      <c r="AC79" s="109" t="s">
        <v>3702</v>
      </c>
      <c r="AH79" s="200"/>
    </row>
    <row r="80" spans="1:35" s="108" customFormat="1" ht="33.75">
      <c r="A80" s="203"/>
      <c r="B80" s="204" t="s">
        <v>385</v>
      </c>
      <c r="C80" s="1141" t="s">
        <v>386</v>
      </c>
      <c r="D80" s="1141"/>
      <c r="E80" s="1141"/>
      <c r="F80" s="1141"/>
      <c r="G80" s="1141"/>
      <c r="H80" s="1141"/>
      <c r="I80" s="1141"/>
      <c r="J80" s="1141"/>
      <c r="K80" s="1141"/>
      <c r="L80" s="1141"/>
      <c r="M80" s="1141"/>
      <c r="N80" s="1146"/>
      <c r="Z80" s="193"/>
      <c r="AA80" s="200"/>
      <c r="AB80" s="200"/>
      <c r="AD80" s="109" t="s">
        <v>386</v>
      </c>
      <c r="AH80" s="200"/>
    </row>
    <row r="81" spans="1:34" s="108" customFormat="1" ht="12">
      <c r="A81" s="205"/>
      <c r="B81" s="206">
        <v>2</v>
      </c>
      <c r="C81" s="1141" t="s">
        <v>387</v>
      </c>
      <c r="D81" s="1141"/>
      <c r="E81" s="1141"/>
      <c r="F81" s="207"/>
      <c r="G81" s="207"/>
      <c r="H81" s="207"/>
      <c r="I81" s="207"/>
      <c r="J81" s="208">
        <v>505.05</v>
      </c>
      <c r="K81" s="209">
        <v>1.25</v>
      </c>
      <c r="L81" s="208">
        <v>246.21</v>
      </c>
      <c r="M81" s="207"/>
      <c r="N81" s="210"/>
      <c r="Z81" s="193"/>
      <c r="AA81" s="200"/>
      <c r="AB81" s="200"/>
      <c r="AE81" s="109" t="s">
        <v>387</v>
      </c>
      <c r="AH81" s="200"/>
    </row>
    <row r="82" spans="1:34" s="108" customFormat="1" ht="12">
      <c r="A82" s="205"/>
      <c r="B82" s="206">
        <v>3</v>
      </c>
      <c r="C82" s="1141" t="s">
        <v>388</v>
      </c>
      <c r="D82" s="1141"/>
      <c r="E82" s="1141"/>
      <c r="F82" s="207"/>
      <c r="G82" s="207"/>
      <c r="H82" s="207"/>
      <c r="I82" s="207"/>
      <c r="J82" s="208">
        <v>72.5</v>
      </c>
      <c r="K82" s="209">
        <v>1.25</v>
      </c>
      <c r="L82" s="208">
        <v>35.340000000000003</v>
      </c>
      <c r="M82" s="207"/>
      <c r="N82" s="210"/>
      <c r="Z82" s="193"/>
      <c r="AA82" s="200"/>
      <c r="AB82" s="200"/>
      <c r="AE82" s="109" t="s">
        <v>388</v>
      </c>
      <c r="AH82" s="200"/>
    </row>
    <row r="83" spans="1:34" s="108" customFormat="1" ht="12">
      <c r="A83" s="205"/>
      <c r="B83" s="204"/>
      <c r="C83" s="1141" t="s">
        <v>389</v>
      </c>
      <c r="D83" s="1141"/>
      <c r="E83" s="1141"/>
      <c r="F83" s="207" t="s">
        <v>390</v>
      </c>
      <c r="G83" s="209">
        <v>5.37</v>
      </c>
      <c r="H83" s="209">
        <v>1.25</v>
      </c>
      <c r="I83" s="249">
        <v>2.6178750000000002</v>
      </c>
      <c r="J83" s="204"/>
      <c r="K83" s="207"/>
      <c r="L83" s="204"/>
      <c r="M83" s="207"/>
      <c r="N83" s="210"/>
      <c r="Z83" s="193"/>
      <c r="AA83" s="200"/>
      <c r="AB83" s="200"/>
      <c r="AF83" s="109" t="s">
        <v>389</v>
      </c>
      <c r="AH83" s="200"/>
    </row>
    <row r="84" spans="1:34" s="108" customFormat="1" ht="12">
      <c r="A84" s="205"/>
      <c r="B84" s="204"/>
      <c r="C84" s="1150" t="s">
        <v>391</v>
      </c>
      <c r="D84" s="1150"/>
      <c r="E84" s="1150"/>
      <c r="F84" s="212"/>
      <c r="G84" s="212"/>
      <c r="H84" s="212"/>
      <c r="I84" s="212"/>
      <c r="J84" s="213">
        <v>505.05</v>
      </c>
      <c r="K84" s="212"/>
      <c r="L84" s="213">
        <v>246.21</v>
      </c>
      <c r="M84" s="212"/>
      <c r="N84" s="214"/>
      <c r="Z84" s="193"/>
      <c r="AA84" s="200"/>
      <c r="AB84" s="200"/>
      <c r="AG84" s="109" t="s">
        <v>391</v>
      </c>
      <c r="AH84" s="200"/>
    </row>
    <row r="85" spans="1:34" s="108" customFormat="1" ht="12">
      <c r="A85" s="205"/>
      <c r="B85" s="204"/>
      <c r="C85" s="1141" t="s">
        <v>392</v>
      </c>
      <c r="D85" s="1141"/>
      <c r="E85" s="1141"/>
      <c r="F85" s="207"/>
      <c r="G85" s="207"/>
      <c r="H85" s="207"/>
      <c r="I85" s="207"/>
      <c r="J85" s="204"/>
      <c r="K85" s="207"/>
      <c r="L85" s="208">
        <v>35.340000000000003</v>
      </c>
      <c r="M85" s="207"/>
      <c r="N85" s="210"/>
      <c r="Z85" s="193"/>
      <c r="AA85" s="200"/>
      <c r="AB85" s="200"/>
      <c r="AF85" s="109" t="s">
        <v>392</v>
      </c>
      <c r="AH85" s="200"/>
    </row>
    <row r="86" spans="1:34" s="108" customFormat="1" ht="22.5">
      <c r="A86" s="205"/>
      <c r="B86" s="204" t="s">
        <v>393</v>
      </c>
      <c r="C86" s="1141" t="s">
        <v>394</v>
      </c>
      <c r="D86" s="1141"/>
      <c r="E86" s="1141"/>
      <c r="F86" s="207" t="s">
        <v>395</v>
      </c>
      <c r="G86" s="215">
        <v>92</v>
      </c>
      <c r="H86" s="207"/>
      <c r="I86" s="215">
        <v>92</v>
      </c>
      <c r="J86" s="204"/>
      <c r="K86" s="207"/>
      <c r="L86" s="208">
        <v>32.51</v>
      </c>
      <c r="M86" s="207"/>
      <c r="N86" s="210"/>
      <c r="Z86" s="193"/>
      <c r="AA86" s="200"/>
      <c r="AB86" s="200"/>
      <c r="AF86" s="109" t="s">
        <v>394</v>
      </c>
      <c r="AH86" s="200"/>
    </row>
    <row r="87" spans="1:34" s="108" customFormat="1" ht="22.5">
      <c r="A87" s="205"/>
      <c r="B87" s="204" t="s">
        <v>396</v>
      </c>
      <c r="C87" s="1141" t="s">
        <v>397</v>
      </c>
      <c r="D87" s="1141"/>
      <c r="E87" s="1141"/>
      <c r="F87" s="207" t="s">
        <v>395</v>
      </c>
      <c r="G87" s="215">
        <v>46</v>
      </c>
      <c r="H87" s="207"/>
      <c r="I87" s="215">
        <v>46</v>
      </c>
      <c r="J87" s="204"/>
      <c r="K87" s="207"/>
      <c r="L87" s="208">
        <v>16.260000000000002</v>
      </c>
      <c r="M87" s="207"/>
      <c r="N87" s="210"/>
      <c r="Z87" s="193"/>
      <c r="AA87" s="200"/>
      <c r="AB87" s="200"/>
      <c r="AF87" s="109" t="s">
        <v>397</v>
      </c>
      <c r="AH87" s="200"/>
    </row>
    <row r="88" spans="1:34" s="108" customFormat="1" ht="12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18">
        <v>294.98</v>
      </c>
      <c r="M88" s="212"/>
      <c r="N88" s="199"/>
      <c r="Z88" s="193"/>
      <c r="AA88" s="200"/>
      <c r="AB88" s="200"/>
      <c r="AH88" s="200" t="s">
        <v>398</v>
      </c>
    </row>
    <row r="89" spans="1:34" s="108" customFormat="1" ht="22.5">
      <c r="A89" s="194" t="s">
        <v>140</v>
      </c>
      <c r="B89" s="195" t="s">
        <v>3565</v>
      </c>
      <c r="C89" s="1145" t="s">
        <v>3566</v>
      </c>
      <c r="D89" s="1145"/>
      <c r="E89" s="1145"/>
      <c r="F89" s="196" t="s">
        <v>444</v>
      </c>
      <c r="G89" s="196"/>
      <c r="H89" s="196"/>
      <c r="I89" s="219">
        <v>3.9288799999999999</v>
      </c>
      <c r="J89" s="198"/>
      <c r="K89" s="196"/>
      <c r="L89" s="198"/>
      <c r="M89" s="196"/>
      <c r="N89" s="199"/>
      <c r="Z89" s="193"/>
      <c r="AA89" s="200"/>
      <c r="AB89" s="200" t="s">
        <v>3566</v>
      </c>
      <c r="AH89" s="200"/>
    </row>
    <row r="90" spans="1:34" s="108" customFormat="1" ht="12">
      <c r="A90" s="201"/>
      <c r="B90" s="202"/>
      <c r="C90" s="1141" t="s">
        <v>3703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B90" s="200"/>
      <c r="AC90" s="109" t="s">
        <v>3703</v>
      </c>
      <c r="AH90" s="200"/>
    </row>
    <row r="91" spans="1:34" s="108" customFormat="1" ht="33.75">
      <c r="A91" s="203"/>
      <c r="B91" s="204" t="s">
        <v>385</v>
      </c>
      <c r="C91" s="1141" t="s">
        <v>386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B91" s="200"/>
      <c r="AD91" s="109" t="s">
        <v>386</v>
      </c>
      <c r="AH91" s="200"/>
    </row>
    <row r="92" spans="1:34" s="108" customFormat="1" ht="12">
      <c r="A92" s="205"/>
      <c r="B92" s="206">
        <v>1</v>
      </c>
      <c r="C92" s="1141" t="s">
        <v>446</v>
      </c>
      <c r="D92" s="1141"/>
      <c r="E92" s="1141"/>
      <c r="F92" s="207"/>
      <c r="G92" s="207"/>
      <c r="H92" s="207"/>
      <c r="I92" s="207"/>
      <c r="J92" s="208">
        <v>106.88</v>
      </c>
      <c r="K92" s="209">
        <v>1.25</v>
      </c>
      <c r="L92" s="208">
        <v>524.9</v>
      </c>
      <c r="M92" s="207"/>
      <c r="N92" s="210"/>
      <c r="Z92" s="193"/>
      <c r="AA92" s="200"/>
      <c r="AB92" s="200"/>
      <c r="AE92" s="109" t="s">
        <v>446</v>
      </c>
      <c r="AH92" s="200"/>
    </row>
    <row r="93" spans="1:34" s="108" customFormat="1" ht="12">
      <c r="A93" s="205"/>
      <c r="B93" s="206">
        <v>2</v>
      </c>
      <c r="C93" s="1141" t="s">
        <v>387</v>
      </c>
      <c r="D93" s="1141"/>
      <c r="E93" s="1141"/>
      <c r="F93" s="207"/>
      <c r="G93" s="207"/>
      <c r="H93" s="207"/>
      <c r="I93" s="207"/>
      <c r="J93" s="208">
        <v>241.58</v>
      </c>
      <c r="K93" s="209">
        <v>1.25</v>
      </c>
      <c r="L93" s="220">
        <v>1186.42</v>
      </c>
      <c r="M93" s="207"/>
      <c r="N93" s="210"/>
      <c r="Z93" s="193"/>
      <c r="AA93" s="200"/>
      <c r="AB93" s="200"/>
      <c r="AE93" s="109" t="s">
        <v>387</v>
      </c>
      <c r="AH93" s="200"/>
    </row>
    <row r="94" spans="1:34" s="108" customFormat="1" ht="12">
      <c r="A94" s="205"/>
      <c r="B94" s="206">
        <v>3</v>
      </c>
      <c r="C94" s="1141" t="s">
        <v>388</v>
      </c>
      <c r="D94" s="1141"/>
      <c r="E94" s="1141"/>
      <c r="F94" s="207"/>
      <c r="G94" s="207"/>
      <c r="H94" s="207"/>
      <c r="I94" s="207"/>
      <c r="J94" s="208">
        <v>26.36</v>
      </c>
      <c r="K94" s="209">
        <v>1.25</v>
      </c>
      <c r="L94" s="208">
        <v>129.46</v>
      </c>
      <c r="M94" s="207"/>
      <c r="N94" s="210"/>
      <c r="Z94" s="193"/>
      <c r="AA94" s="200"/>
      <c r="AB94" s="200"/>
      <c r="AE94" s="109" t="s">
        <v>388</v>
      </c>
      <c r="AH94" s="200"/>
    </row>
    <row r="95" spans="1:34" s="108" customFormat="1" ht="12">
      <c r="A95" s="205"/>
      <c r="B95" s="204"/>
      <c r="C95" s="1141" t="s">
        <v>448</v>
      </c>
      <c r="D95" s="1141"/>
      <c r="E95" s="1141"/>
      <c r="F95" s="207" t="s">
        <v>390</v>
      </c>
      <c r="G95" s="209">
        <v>12.53</v>
      </c>
      <c r="H95" s="209">
        <v>1.25</v>
      </c>
      <c r="I95" s="249">
        <v>61.536082999999998</v>
      </c>
      <c r="J95" s="204"/>
      <c r="K95" s="207"/>
      <c r="L95" s="204"/>
      <c r="M95" s="207"/>
      <c r="N95" s="210"/>
      <c r="Z95" s="193"/>
      <c r="AA95" s="200"/>
      <c r="AB95" s="200"/>
      <c r="AF95" s="109" t="s">
        <v>448</v>
      </c>
      <c r="AH95" s="200"/>
    </row>
    <row r="96" spans="1:34" s="108" customFormat="1" ht="12">
      <c r="A96" s="205"/>
      <c r="B96" s="204"/>
      <c r="C96" s="1141" t="s">
        <v>389</v>
      </c>
      <c r="D96" s="1141"/>
      <c r="E96" s="1141"/>
      <c r="F96" s="207" t="s">
        <v>390</v>
      </c>
      <c r="G96" s="209">
        <v>2.62</v>
      </c>
      <c r="H96" s="209">
        <v>1.25</v>
      </c>
      <c r="I96" s="249">
        <v>12.867082</v>
      </c>
      <c r="J96" s="204"/>
      <c r="K96" s="207"/>
      <c r="L96" s="204"/>
      <c r="M96" s="207"/>
      <c r="N96" s="210"/>
      <c r="Z96" s="193"/>
      <c r="AA96" s="200"/>
      <c r="AB96" s="200"/>
      <c r="AF96" s="109" t="s">
        <v>389</v>
      </c>
      <c r="AH96" s="200"/>
    </row>
    <row r="97" spans="1:34" s="108" customFormat="1" ht="12">
      <c r="A97" s="205"/>
      <c r="B97" s="204"/>
      <c r="C97" s="1150" t="s">
        <v>391</v>
      </c>
      <c r="D97" s="1150"/>
      <c r="E97" s="1150"/>
      <c r="F97" s="212"/>
      <c r="G97" s="212"/>
      <c r="H97" s="212"/>
      <c r="I97" s="212"/>
      <c r="J97" s="213">
        <v>348.46</v>
      </c>
      <c r="K97" s="212"/>
      <c r="L97" s="221">
        <v>1711.32</v>
      </c>
      <c r="M97" s="212"/>
      <c r="N97" s="214"/>
      <c r="Z97" s="193"/>
      <c r="AA97" s="200"/>
      <c r="AB97" s="200"/>
      <c r="AG97" s="109" t="s">
        <v>391</v>
      </c>
      <c r="AH97" s="200"/>
    </row>
    <row r="98" spans="1:34" s="108" customFormat="1" ht="12">
      <c r="A98" s="205"/>
      <c r="B98" s="204"/>
      <c r="C98" s="1141" t="s">
        <v>392</v>
      </c>
      <c r="D98" s="1141"/>
      <c r="E98" s="1141"/>
      <c r="F98" s="207"/>
      <c r="G98" s="207"/>
      <c r="H98" s="207"/>
      <c r="I98" s="207"/>
      <c r="J98" s="204"/>
      <c r="K98" s="207"/>
      <c r="L98" s="208">
        <v>654.36</v>
      </c>
      <c r="M98" s="207"/>
      <c r="N98" s="210"/>
      <c r="Z98" s="193"/>
      <c r="AA98" s="200"/>
      <c r="AB98" s="200"/>
      <c r="AF98" s="109" t="s">
        <v>392</v>
      </c>
      <c r="AH98" s="200"/>
    </row>
    <row r="99" spans="1:34" s="108" customFormat="1" ht="22.5">
      <c r="A99" s="205"/>
      <c r="B99" s="204" t="s">
        <v>393</v>
      </c>
      <c r="C99" s="1141" t="s">
        <v>394</v>
      </c>
      <c r="D99" s="1141"/>
      <c r="E99" s="1141"/>
      <c r="F99" s="207" t="s">
        <v>395</v>
      </c>
      <c r="G99" s="215">
        <v>92</v>
      </c>
      <c r="H99" s="207"/>
      <c r="I99" s="215">
        <v>92</v>
      </c>
      <c r="J99" s="204"/>
      <c r="K99" s="207"/>
      <c r="L99" s="208">
        <v>602.01</v>
      </c>
      <c r="M99" s="207"/>
      <c r="N99" s="210"/>
      <c r="Z99" s="193"/>
      <c r="AA99" s="200"/>
      <c r="AB99" s="200"/>
      <c r="AF99" s="109" t="s">
        <v>394</v>
      </c>
      <c r="AH99" s="200"/>
    </row>
    <row r="100" spans="1:34" s="108" customFormat="1" ht="22.5">
      <c r="A100" s="205"/>
      <c r="B100" s="204" t="s">
        <v>396</v>
      </c>
      <c r="C100" s="1141" t="s">
        <v>397</v>
      </c>
      <c r="D100" s="1141"/>
      <c r="E100" s="1141"/>
      <c r="F100" s="207" t="s">
        <v>395</v>
      </c>
      <c r="G100" s="215">
        <v>46</v>
      </c>
      <c r="H100" s="207"/>
      <c r="I100" s="215">
        <v>46</v>
      </c>
      <c r="J100" s="204"/>
      <c r="K100" s="207"/>
      <c r="L100" s="208">
        <v>301.01</v>
      </c>
      <c r="M100" s="207"/>
      <c r="N100" s="210"/>
      <c r="Z100" s="193"/>
      <c r="AA100" s="200"/>
      <c r="AB100" s="200"/>
      <c r="AF100" s="109" t="s">
        <v>397</v>
      </c>
      <c r="AH100" s="200"/>
    </row>
    <row r="101" spans="1:34" s="108" customFormat="1" ht="12">
      <c r="A101" s="216"/>
      <c r="B101" s="217"/>
      <c r="C101" s="1145" t="s">
        <v>398</v>
      </c>
      <c r="D101" s="1145"/>
      <c r="E101" s="1145"/>
      <c r="F101" s="196"/>
      <c r="G101" s="196"/>
      <c r="H101" s="196"/>
      <c r="I101" s="196"/>
      <c r="J101" s="198"/>
      <c r="K101" s="196"/>
      <c r="L101" s="222">
        <v>2614.34</v>
      </c>
      <c r="M101" s="212"/>
      <c r="N101" s="199"/>
      <c r="Z101" s="193"/>
      <c r="AA101" s="200"/>
      <c r="AB101" s="200"/>
      <c r="AH101" s="200" t="s">
        <v>398</v>
      </c>
    </row>
    <row r="102" spans="1:34" s="108" customFormat="1" ht="12">
      <c r="A102" s="1147" t="s">
        <v>3568</v>
      </c>
      <c r="B102" s="1148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9"/>
      <c r="Z102" s="193"/>
      <c r="AA102" s="200" t="s">
        <v>3568</v>
      </c>
      <c r="AB102" s="200"/>
      <c r="AH102" s="200"/>
    </row>
    <row r="103" spans="1:34" s="108" customFormat="1" ht="45">
      <c r="A103" s="194" t="s">
        <v>143</v>
      </c>
      <c r="B103" s="195" t="s">
        <v>876</v>
      </c>
      <c r="C103" s="1145" t="s">
        <v>3569</v>
      </c>
      <c r="D103" s="1145"/>
      <c r="E103" s="1145"/>
      <c r="F103" s="196" t="s">
        <v>401</v>
      </c>
      <c r="G103" s="196"/>
      <c r="H103" s="196"/>
      <c r="I103" s="247">
        <v>0.03</v>
      </c>
      <c r="J103" s="198"/>
      <c r="K103" s="196"/>
      <c r="L103" s="198"/>
      <c r="M103" s="196"/>
      <c r="N103" s="199"/>
      <c r="Z103" s="193"/>
      <c r="AA103" s="200"/>
      <c r="AB103" s="200" t="s">
        <v>3569</v>
      </c>
      <c r="AH103" s="200"/>
    </row>
    <row r="104" spans="1:34" s="108" customFormat="1" ht="12">
      <c r="A104" s="201"/>
      <c r="B104" s="202"/>
      <c r="C104" s="1141" t="s">
        <v>3704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B104" s="200"/>
      <c r="AC104" s="109" t="s">
        <v>3704</v>
      </c>
      <c r="AH104" s="200"/>
    </row>
    <row r="105" spans="1:34" s="108" customFormat="1" ht="33.75">
      <c r="A105" s="203"/>
      <c r="B105" s="204" t="s">
        <v>385</v>
      </c>
      <c r="C105" s="1141" t="s">
        <v>386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B105" s="200"/>
      <c r="AD105" s="109" t="s">
        <v>386</v>
      </c>
      <c r="AH105" s="200"/>
    </row>
    <row r="106" spans="1:34" s="108" customFormat="1" ht="12">
      <c r="A106" s="205"/>
      <c r="B106" s="206">
        <v>2</v>
      </c>
      <c r="C106" s="1141" t="s">
        <v>387</v>
      </c>
      <c r="D106" s="1141"/>
      <c r="E106" s="1141"/>
      <c r="F106" s="207"/>
      <c r="G106" s="207"/>
      <c r="H106" s="207"/>
      <c r="I106" s="207"/>
      <c r="J106" s="220">
        <v>2730.75</v>
      </c>
      <c r="K106" s="209">
        <v>1.25</v>
      </c>
      <c r="L106" s="208">
        <v>102.4</v>
      </c>
      <c r="M106" s="207"/>
      <c r="N106" s="210"/>
      <c r="Z106" s="193"/>
      <c r="AA106" s="200"/>
      <c r="AB106" s="200"/>
      <c r="AE106" s="109" t="s">
        <v>387</v>
      </c>
      <c r="AH106" s="200"/>
    </row>
    <row r="107" spans="1:34" s="108" customFormat="1" ht="12">
      <c r="A107" s="205"/>
      <c r="B107" s="206">
        <v>3</v>
      </c>
      <c r="C107" s="1141" t="s">
        <v>388</v>
      </c>
      <c r="D107" s="1141"/>
      <c r="E107" s="1141"/>
      <c r="F107" s="207"/>
      <c r="G107" s="207"/>
      <c r="H107" s="207"/>
      <c r="I107" s="207"/>
      <c r="J107" s="208">
        <v>319.82</v>
      </c>
      <c r="K107" s="209">
        <v>1.25</v>
      </c>
      <c r="L107" s="208">
        <v>11.99</v>
      </c>
      <c r="M107" s="207"/>
      <c r="N107" s="210"/>
      <c r="Z107" s="193"/>
      <c r="AA107" s="200"/>
      <c r="AB107" s="200"/>
      <c r="AE107" s="109" t="s">
        <v>388</v>
      </c>
      <c r="AH107" s="200"/>
    </row>
    <row r="108" spans="1:34" s="108" customFormat="1" ht="12">
      <c r="A108" s="205"/>
      <c r="B108" s="204"/>
      <c r="C108" s="1141" t="s">
        <v>389</v>
      </c>
      <c r="D108" s="1141"/>
      <c r="E108" s="1141"/>
      <c r="F108" s="207" t="s">
        <v>390</v>
      </c>
      <c r="G108" s="209">
        <v>23.69</v>
      </c>
      <c r="H108" s="209">
        <v>1.25</v>
      </c>
      <c r="I108" s="249">
        <v>0.88837500000000003</v>
      </c>
      <c r="J108" s="204"/>
      <c r="K108" s="207"/>
      <c r="L108" s="204"/>
      <c r="M108" s="207"/>
      <c r="N108" s="210"/>
      <c r="Z108" s="193"/>
      <c r="AA108" s="200"/>
      <c r="AB108" s="200"/>
      <c r="AF108" s="109" t="s">
        <v>389</v>
      </c>
      <c r="AH108" s="200"/>
    </row>
    <row r="109" spans="1:34" s="108" customFormat="1" ht="12">
      <c r="A109" s="205"/>
      <c r="B109" s="204"/>
      <c r="C109" s="1150" t="s">
        <v>391</v>
      </c>
      <c r="D109" s="1150"/>
      <c r="E109" s="1150"/>
      <c r="F109" s="212"/>
      <c r="G109" s="212"/>
      <c r="H109" s="212"/>
      <c r="I109" s="212"/>
      <c r="J109" s="221">
        <v>2730.75</v>
      </c>
      <c r="K109" s="212"/>
      <c r="L109" s="213">
        <v>102.4</v>
      </c>
      <c r="M109" s="212"/>
      <c r="N109" s="214"/>
      <c r="Z109" s="193"/>
      <c r="AA109" s="200"/>
      <c r="AB109" s="200"/>
      <c r="AG109" s="109" t="s">
        <v>391</v>
      </c>
      <c r="AH109" s="200"/>
    </row>
    <row r="110" spans="1:34" s="108" customFormat="1" ht="12">
      <c r="A110" s="205"/>
      <c r="B110" s="204"/>
      <c r="C110" s="1141" t="s">
        <v>392</v>
      </c>
      <c r="D110" s="1141"/>
      <c r="E110" s="1141"/>
      <c r="F110" s="207"/>
      <c r="G110" s="207"/>
      <c r="H110" s="207"/>
      <c r="I110" s="207"/>
      <c r="J110" s="204"/>
      <c r="K110" s="207"/>
      <c r="L110" s="208">
        <v>11.99</v>
      </c>
      <c r="M110" s="207"/>
      <c r="N110" s="210"/>
      <c r="Z110" s="193"/>
      <c r="AA110" s="200"/>
      <c r="AB110" s="200"/>
      <c r="AF110" s="109" t="s">
        <v>392</v>
      </c>
      <c r="AH110" s="200"/>
    </row>
    <row r="111" spans="1:34" s="108" customFormat="1" ht="22.5">
      <c r="A111" s="205"/>
      <c r="B111" s="204" t="s">
        <v>393</v>
      </c>
      <c r="C111" s="1141" t="s">
        <v>394</v>
      </c>
      <c r="D111" s="1141"/>
      <c r="E111" s="1141"/>
      <c r="F111" s="207" t="s">
        <v>395</v>
      </c>
      <c r="G111" s="215">
        <v>92</v>
      </c>
      <c r="H111" s="207"/>
      <c r="I111" s="215">
        <v>92</v>
      </c>
      <c r="J111" s="204"/>
      <c r="K111" s="207"/>
      <c r="L111" s="208">
        <v>11.03</v>
      </c>
      <c r="M111" s="207"/>
      <c r="N111" s="210"/>
      <c r="Z111" s="193"/>
      <c r="AA111" s="200"/>
      <c r="AB111" s="200"/>
      <c r="AF111" s="109" t="s">
        <v>394</v>
      </c>
      <c r="AH111" s="200"/>
    </row>
    <row r="112" spans="1:34" s="108" customFormat="1" ht="22.5">
      <c r="A112" s="205"/>
      <c r="B112" s="204" t="s">
        <v>396</v>
      </c>
      <c r="C112" s="1141" t="s">
        <v>397</v>
      </c>
      <c r="D112" s="1141"/>
      <c r="E112" s="1141"/>
      <c r="F112" s="207" t="s">
        <v>395</v>
      </c>
      <c r="G112" s="215">
        <v>46</v>
      </c>
      <c r="H112" s="207"/>
      <c r="I112" s="215">
        <v>46</v>
      </c>
      <c r="J112" s="204"/>
      <c r="K112" s="207"/>
      <c r="L112" s="208">
        <v>5.52</v>
      </c>
      <c r="M112" s="207"/>
      <c r="N112" s="210"/>
      <c r="Z112" s="193"/>
      <c r="AA112" s="200"/>
      <c r="AB112" s="200"/>
      <c r="AF112" s="109" t="s">
        <v>397</v>
      </c>
      <c r="AH112" s="200"/>
    </row>
    <row r="113" spans="1:34" s="108" customFormat="1" ht="12">
      <c r="A113" s="216"/>
      <c r="B113" s="217"/>
      <c r="C113" s="1145" t="s">
        <v>398</v>
      </c>
      <c r="D113" s="1145"/>
      <c r="E113" s="1145"/>
      <c r="F113" s="196"/>
      <c r="G113" s="196"/>
      <c r="H113" s="196"/>
      <c r="I113" s="196"/>
      <c r="J113" s="198"/>
      <c r="K113" s="196"/>
      <c r="L113" s="218">
        <v>118.95</v>
      </c>
      <c r="M113" s="212"/>
      <c r="N113" s="199"/>
      <c r="Z113" s="193"/>
      <c r="AA113" s="200"/>
      <c r="AB113" s="200"/>
      <c r="AH113" s="200" t="s">
        <v>398</v>
      </c>
    </row>
    <row r="114" spans="1:34" s="108" customFormat="1" ht="45">
      <c r="A114" s="194" t="s">
        <v>146</v>
      </c>
      <c r="B114" s="195" t="s">
        <v>3449</v>
      </c>
      <c r="C114" s="1145" t="s">
        <v>3450</v>
      </c>
      <c r="D114" s="1145"/>
      <c r="E114" s="1145"/>
      <c r="F114" s="196" t="s">
        <v>401</v>
      </c>
      <c r="G114" s="196"/>
      <c r="H114" s="196"/>
      <c r="I114" s="247">
        <v>0.02</v>
      </c>
      <c r="J114" s="198"/>
      <c r="K114" s="196"/>
      <c r="L114" s="198"/>
      <c r="M114" s="196"/>
      <c r="N114" s="199"/>
      <c r="Z114" s="193"/>
      <c r="AA114" s="200"/>
      <c r="AB114" s="200" t="s">
        <v>3450</v>
      </c>
      <c r="AH114" s="200"/>
    </row>
    <row r="115" spans="1:34" s="108" customFormat="1" ht="12">
      <c r="A115" s="201"/>
      <c r="B115" s="202"/>
      <c r="C115" s="1141" t="s">
        <v>3705</v>
      </c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1146"/>
      <c r="Z115" s="193"/>
      <c r="AA115" s="200"/>
      <c r="AB115" s="200"/>
      <c r="AC115" s="109" t="s">
        <v>3705</v>
      </c>
      <c r="AH115" s="200"/>
    </row>
    <row r="116" spans="1:34" s="108" customFormat="1" ht="33.75">
      <c r="A116" s="203"/>
      <c r="B116" s="204" t="s">
        <v>385</v>
      </c>
      <c r="C116" s="1141" t="s">
        <v>386</v>
      </c>
      <c r="D116" s="1141"/>
      <c r="E116" s="1141"/>
      <c r="F116" s="1141"/>
      <c r="G116" s="1141"/>
      <c r="H116" s="1141"/>
      <c r="I116" s="1141"/>
      <c r="J116" s="1141"/>
      <c r="K116" s="1141"/>
      <c r="L116" s="1141"/>
      <c r="M116" s="1141"/>
      <c r="N116" s="1146"/>
      <c r="Z116" s="193"/>
      <c r="AA116" s="200"/>
      <c r="AB116" s="200"/>
      <c r="AD116" s="109" t="s">
        <v>386</v>
      </c>
      <c r="AH116" s="200"/>
    </row>
    <row r="117" spans="1:34" s="108" customFormat="1" ht="12">
      <c r="A117" s="205"/>
      <c r="B117" s="206">
        <v>2</v>
      </c>
      <c r="C117" s="1141" t="s">
        <v>387</v>
      </c>
      <c r="D117" s="1141"/>
      <c r="E117" s="1141"/>
      <c r="F117" s="207"/>
      <c r="G117" s="207"/>
      <c r="H117" s="207"/>
      <c r="I117" s="207"/>
      <c r="J117" s="208">
        <v>505.05</v>
      </c>
      <c r="K117" s="209">
        <v>1.25</v>
      </c>
      <c r="L117" s="208">
        <v>12.63</v>
      </c>
      <c r="M117" s="207"/>
      <c r="N117" s="210"/>
      <c r="Z117" s="193"/>
      <c r="AA117" s="200"/>
      <c r="AB117" s="200"/>
      <c r="AE117" s="109" t="s">
        <v>387</v>
      </c>
      <c r="AH117" s="200"/>
    </row>
    <row r="118" spans="1:34" s="108" customFormat="1" ht="12">
      <c r="A118" s="205"/>
      <c r="B118" s="206">
        <v>3</v>
      </c>
      <c r="C118" s="1141" t="s">
        <v>388</v>
      </c>
      <c r="D118" s="1141"/>
      <c r="E118" s="1141"/>
      <c r="F118" s="207"/>
      <c r="G118" s="207"/>
      <c r="H118" s="207"/>
      <c r="I118" s="207"/>
      <c r="J118" s="208">
        <v>72.5</v>
      </c>
      <c r="K118" s="209">
        <v>1.25</v>
      </c>
      <c r="L118" s="208">
        <v>1.81</v>
      </c>
      <c r="M118" s="207"/>
      <c r="N118" s="210"/>
      <c r="Z118" s="193"/>
      <c r="AA118" s="200"/>
      <c r="AB118" s="200"/>
      <c r="AE118" s="109" t="s">
        <v>388</v>
      </c>
      <c r="AH118" s="200"/>
    </row>
    <row r="119" spans="1:34" s="108" customFormat="1" ht="12">
      <c r="A119" s="205"/>
      <c r="B119" s="204"/>
      <c r="C119" s="1141" t="s">
        <v>389</v>
      </c>
      <c r="D119" s="1141"/>
      <c r="E119" s="1141"/>
      <c r="F119" s="207" t="s">
        <v>390</v>
      </c>
      <c r="G119" s="209">
        <v>5.37</v>
      </c>
      <c r="H119" s="209">
        <v>1.25</v>
      </c>
      <c r="I119" s="252">
        <v>0.13425000000000001</v>
      </c>
      <c r="J119" s="204"/>
      <c r="K119" s="207"/>
      <c r="L119" s="204"/>
      <c r="M119" s="207"/>
      <c r="N119" s="210"/>
      <c r="Z119" s="193"/>
      <c r="AA119" s="200"/>
      <c r="AB119" s="200"/>
      <c r="AF119" s="109" t="s">
        <v>389</v>
      </c>
      <c r="AH119" s="200"/>
    </row>
    <row r="120" spans="1:34" s="108" customFormat="1" ht="12">
      <c r="A120" s="205"/>
      <c r="B120" s="204"/>
      <c r="C120" s="1150" t="s">
        <v>391</v>
      </c>
      <c r="D120" s="1150"/>
      <c r="E120" s="1150"/>
      <c r="F120" s="212"/>
      <c r="G120" s="212"/>
      <c r="H120" s="212"/>
      <c r="I120" s="212"/>
      <c r="J120" s="213">
        <v>505.05</v>
      </c>
      <c r="K120" s="212"/>
      <c r="L120" s="213">
        <v>12.63</v>
      </c>
      <c r="M120" s="212"/>
      <c r="N120" s="214"/>
      <c r="Z120" s="193"/>
      <c r="AA120" s="200"/>
      <c r="AB120" s="200"/>
      <c r="AG120" s="109" t="s">
        <v>391</v>
      </c>
      <c r="AH120" s="200"/>
    </row>
    <row r="121" spans="1:34" s="108" customFormat="1" ht="12">
      <c r="A121" s="205"/>
      <c r="B121" s="204"/>
      <c r="C121" s="1141" t="s">
        <v>392</v>
      </c>
      <c r="D121" s="1141"/>
      <c r="E121" s="1141"/>
      <c r="F121" s="207"/>
      <c r="G121" s="207"/>
      <c r="H121" s="207"/>
      <c r="I121" s="207"/>
      <c r="J121" s="204"/>
      <c r="K121" s="207"/>
      <c r="L121" s="208">
        <v>1.81</v>
      </c>
      <c r="M121" s="207"/>
      <c r="N121" s="210"/>
      <c r="Z121" s="193"/>
      <c r="AA121" s="200"/>
      <c r="AB121" s="200"/>
      <c r="AF121" s="109" t="s">
        <v>392</v>
      </c>
      <c r="AH121" s="200"/>
    </row>
    <row r="122" spans="1:34" s="108" customFormat="1" ht="22.5">
      <c r="A122" s="205"/>
      <c r="B122" s="204" t="s">
        <v>393</v>
      </c>
      <c r="C122" s="1141" t="s">
        <v>394</v>
      </c>
      <c r="D122" s="1141"/>
      <c r="E122" s="1141"/>
      <c r="F122" s="207" t="s">
        <v>395</v>
      </c>
      <c r="G122" s="215">
        <v>92</v>
      </c>
      <c r="H122" s="207"/>
      <c r="I122" s="215">
        <v>92</v>
      </c>
      <c r="J122" s="204"/>
      <c r="K122" s="207"/>
      <c r="L122" s="208">
        <v>1.67</v>
      </c>
      <c r="M122" s="207"/>
      <c r="N122" s="210"/>
      <c r="Z122" s="193"/>
      <c r="AA122" s="200"/>
      <c r="AB122" s="200"/>
      <c r="AF122" s="109" t="s">
        <v>394</v>
      </c>
      <c r="AH122" s="200"/>
    </row>
    <row r="123" spans="1:34" s="108" customFormat="1" ht="22.5">
      <c r="A123" s="205"/>
      <c r="B123" s="204" t="s">
        <v>396</v>
      </c>
      <c r="C123" s="1141" t="s">
        <v>397</v>
      </c>
      <c r="D123" s="1141"/>
      <c r="E123" s="1141"/>
      <c r="F123" s="207" t="s">
        <v>395</v>
      </c>
      <c r="G123" s="215">
        <v>46</v>
      </c>
      <c r="H123" s="207"/>
      <c r="I123" s="215">
        <v>46</v>
      </c>
      <c r="J123" s="204"/>
      <c r="K123" s="207"/>
      <c r="L123" s="208">
        <v>0.83</v>
      </c>
      <c r="M123" s="207"/>
      <c r="N123" s="210"/>
      <c r="Z123" s="193"/>
      <c r="AA123" s="200"/>
      <c r="AB123" s="200"/>
      <c r="AF123" s="109" t="s">
        <v>397</v>
      </c>
      <c r="AH123" s="200"/>
    </row>
    <row r="124" spans="1:34" s="108" customFormat="1" ht="12">
      <c r="A124" s="216"/>
      <c r="B124" s="217"/>
      <c r="C124" s="1145" t="s">
        <v>398</v>
      </c>
      <c r="D124" s="1145"/>
      <c r="E124" s="1145"/>
      <c r="F124" s="196"/>
      <c r="G124" s="196"/>
      <c r="H124" s="196"/>
      <c r="I124" s="196"/>
      <c r="J124" s="198"/>
      <c r="K124" s="196"/>
      <c r="L124" s="218">
        <v>15.13</v>
      </c>
      <c r="M124" s="212"/>
      <c r="N124" s="199"/>
      <c r="Z124" s="193"/>
      <c r="AA124" s="200"/>
      <c r="AB124" s="200"/>
      <c r="AH124" s="200" t="s">
        <v>398</v>
      </c>
    </row>
    <row r="125" spans="1:34" s="108" customFormat="1" ht="22.5">
      <c r="A125" s="194" t="s">
        <v>159</v>
      </c>
      <c r="B125" s="195" t="s">
        <v>3565</v>
      </c>
      <c r="C125" s="1145" t="s">
        <v>3566</v>
      </c>
      <c r="D125" s="1145"/>
      <c r="E125" s="1145"/>
      <c r="F125" s="196" t="s">
        <v>444</v>
      </c>
      <c r="G125" s="196"/>
      <c r="H125" s="196"/>
      <c r="I125" s="256">
        <v>0.2</v>
      </c>
      <c r="J125" s="198"/>
      <c r="K125" s="196"/>
      <c r="L125" s="198"/>
      <c r="M125" s="196"/>
      <c r="N125" s="199"/>
      <c r="Z125" s="193"/>
      <c r="AA125" s="200"/>
      <c r="AB125" s="200" t="s">
        <v>3566</v>
      </c>
      <c r="AH125" s="200"/>
    </row>
    <row r="126" spans="1:34" s="108" customFormat="1" ht="12">
      <c r="A126" s="201"/>
      <c r="B126" s="202"/>
      <c r="C126" s="1141" t="s">
        <v>3706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B126" s="200"/>
      <c r="AC126" s="109" t="s">
        <v>3706</v>
      </c>
      <c r="AH126" s="200"/>
    </row>
    <row r="127" spans="1:34" s="108" customFormat="1" ht="33.75">
      <c r="A127" s="203"/>
      <c r="B127" s="204" t="s">
        <v>385</v>
      </c>
      <c r="C127" s="1141" t="s">
        <v>386</v>
      </c>
      <c r="D127" s="1141"/>
      <c r="E127" s="1141"/>
      <c r="F127" s="1141"/>
      <c r="G127" s="1141"/>
      <c r="H127" s="1141"/>
      <c r="I127" s="1141"/>
      <c r="J127" s="1141"/>
      <c r="K127" s="1141"/>
      <c r="L127" s="1141"/>
      <c r="M127" s="1141"/>
      <c r="N127" s="1146"/>
      <c r="Z127" s="193"/>
      <c r="AA127" s="200"/>
      <c r="AB127" s="200"/>
      <c r="AD127" s="109" t="s">
        <v>386</v>
      </c>
      <c r="AH127" s="200"/>
    </row>
    <row r="128" spans="1:34" s="108" customFormat="1" ht="12">
      <c r="A128" s="205"/>
      <c r="B128" s="206">
        <v>1</v>
      </c>
      <c r="C128" s="1141" t="s">
        <v>446</v>
      </c>
      <c r="D128" s="1141"/>
      <c r="E128" s="1141"/>
      <c r="F128" s="207"/>
      <c r="G128" s="207"/>
      <c r="H128" s="207"/>
      <c r="I128" s="207"/>
      <c r="J128" s="208">
        <v>106.88</v>
      </c>
      <c r="K128" s="209">
        <v>1.25</v>
      </c>
      <c r="L128" s="208">
        <v>26.72</v>
      </c>
      <c r="M128" s="207"/>
      <c r="N128" s="210"/>
      <c r="Z128" s="193"/>
      <c r="AA128" s="200"/>
      <c r="AB128" s="200"/>
      <c r="AE128" s="109" t="s">
        <v>446</v>
      </c>
      <c r="AH128" s="200"/>
    </row>
    <row r="129" spans="1:34" s="108" customFormat="1" ht="12">
      <c r="A129" s="205"/>
      <c r="B129" s="206">
        <v>2</v>
      </c>
      <c r="C129" s="1141" t="s">
        <v>387</v>
      </c>
      <c r="D129" s="1141"/>
      <c r="E129" s="1141"/>
      <c r="F129" s="207"/>
      <c r="G129" s="207"/>
      <c r="H129" s="207"/>
      <c r="I129" s="207"/>
      <c r="J129" s="208">
        <v>241.58</v>
      </c>
      <c r="K129" s="209">
        <v>1.25</v>
      </c>
      <c r="L129" s="208">
        <v>60.4</v>
      </c>
      <c r="M129" s="207"/>
      <c r="N129" s="210"/>
      <c r="Z129" s="193"/>
      <c r="AA129" s="200"/>
      <c r="AB129" s="200"/>
      <c r="AE129" s="109" t="s">
        <v>387</v>
      </c>
      <c r="AH129" s="200"/>
    </row>
    <row r="130" spans="1:34" s="108" customFormat="1" ht="12">
      <c r="A130" s="205"/>
      <c r="B130" s="206">
        <v>3</v>
      </c>
      <c r="C130" s="1141" t="s">
        <v>388</v>
      </c>
      <c r="D130" s="1141"/>
      <c r="E130" s="1141"/>
      <c r="F130" s="207"/>
      <c r="G130" s="207"/>
      <c r="H130" s="207"/>
      <c r="I130" s="207"/>
      <c r="J130" s="208">
        <v>26.36</v>
      </c>
      <c r="K130" s="209">
        <v>1.25</v>
      </c>
      <c r="L130" s="208">
        <v>6.59</v>
      </c>
      <c r="M130" s="207"/>
      <c r="N130" s="210"/>
      <c r="Z130" s="193"/>
      <c r="AA130" s="200"/>
      <c r="AB130" s="200"/>
      <c r="AE130" s="109" t="s">
        <v>388</v>
      </c>
      <c r="AH130" s="200"/>
    </row>
    <row r="131" spans="1:34" s="108" customFormat="1" ht="12">
      <c r="A131" s="205"/>
      <c r="B131" s="204"/>
      <c r="C131" s="1141" t="s">
        <v>448</v>
      </c>
      <c r="D131" s="1141"/>
      <c r="E131" s="1141"/>
      <c r="F131" s="207" t="s">
        <v>390</v>
      </c>
      <c r="G131" s="209">
        <v>12.53</v>
      </c>
      <c r="H131" s="209">
        <v>1.25</v>
      </c>
      <c r="I131" s="250">
        <v>3.1324999999999998</v>
      </c>
      <c r="J131" s="204"/>
      <c r="K131" s="207"/>
      <c r="L131" s="204"/>
      <c r="M131" s="207"/>
      <c r="N131" s="210"/>
      <c r="Z131" s="193"/>
      <c r="AA131" s="200"/>
      <c r="AB131" s="200"/>
      <c r="AF131" s="109" t="s">
        <v>448</v>
      </c>
      <c r="AH131" s="200"/>
    </row>
    <row r="132" spans="1:34" s="108" customFormat="1" ht="12">
      <c r="A132" s="205"/>
      <c r="B132" s="204"/>
      <c r="C132" s="1141" t="s">
        <v>389</v>
      </c>
      <c r="D132" s="1141"/>
      <c r="E132" s="1141"/>
      <c r="F132" s="207" t="s">
        <v>390</v>
      </c>
      <c r="G132" s="209">
        <v>2.62</v>
      </c>
      <c r="H132" s="209">
        <v>1.25</v>
      </c>
      <c r="I132" s="254">
        <v>0.65500000000000003</v>
      </c>
      <c r="J132" s="204"/>
      <c r="K132" s="207"/>
      <c r="L132" s="204"/>
      <c r="M132" s="207"/>
      <c r="N132" s="210"/>
      <c r="Z132" s="193"/>
      <c r="AA132" s="200"/>
      <c r="AB132" s="200"/>
      <c r="AF132" s="109" t="s">
        <v>389</v>
      </c>
      <c r="AH132" s="200"/>
    </row>
    <row r="133" spans="1:34" s="108" customFormat="1" ht="12">
      <c r="A133" s="205"/>
      <c r="B133" s="204"/>
      <c r="C133" s="1150" t="s">
        <v>391</v>
      </c>
      <c r="D133" s="1150"/>
      <c r="E133" s="1150"/>
      <c r="F133" s="212"/>
      <c r="G133" s="212"/>
      <c r="H133" s="212"/>
      <c r="I133" s="212"/>
      <c r="J133" s="213">
        <v>348.46</v>
      </c>
      <c r="K133" s="212"/>
      <c r="L133" s="213">
        <v>87.12</v>
      </c>
      <c r="M133" s="212"/>
      <c r="N133" s="214"/>
      <c r="Z133" s="193"/>
      <c r="AA133" s="200"/>
      <c r="AB133" s="200"/>
      <c r="AG133" s="109" t="s">
        <v>391</v>
      </c>
      <c r="AH133" s="200"/>
    </row>
    <row r="134" spans="1:34" s="108" customFormat="1" ht="12">
      <c r="A134" s="205"/>
      <c r="B134" s="204"/>
      <c r="C134" s="1141" t="s">
        <v>392</v>
      </c>
      <c r="D134" s="1141"/>
      <c r="E134" s="1141"/>
      <c r="F134" s="207"/>
      <c r="G134" s="207"/>
      <c r="H134" s="207"/>
      <c r="I134" s="207"/>
      <c r="J134" s="204"/>
      <c r="K134" s="207"/>
      <c r="L134" s="208">
        <v>33.31</v>
      </c>
      <c r="M134" s="207"/>
      <c r="N134" s="210"/>
      <c r="Z134" s="193"/>
      <c r="AA134" s="200"/>
      <c r="AB134" s="200"/>
      <c r="AF134" s="109" t="s">
        <v>392</v>
      </c>
      <c r="AH134" s="200"/>
    </row>
    <row r="135" spans="1:34" s="108" customFormat="1" ht="22.5">
      <c r="A135" s="205"/>
      <c r="B135" s="204" t="s">
        <v>393</v>
      </c>
      <c r="C135" s="1141" t="s">
        <v>394</v>
      </c>
      <c r="D135" s="1141"/>
      <c r="E135" s="1141"/>
      <c r="F135" s="207" t="s">
        <v>395</v>
      </c>
      <c r="G135" s="215">
        <v>92</v>
      </c>
      <c r="H135" s="207"/>
      <c r="I135" s="215">
        <v>92</v>
      </c>
      <c r="J135" s="204"/>
      <c r="K135" s="207"/>
      <c r="L135" s="208">
        <v>30.65</v>
      </c>
      <c r="M135" s="207"/>
      <c r="N135" s="210"/>
      <c r="Z135" s="193"/>
      <c r="AA135" s="200"/>
      <c r="AB135" s="200"/>
      <c r="AF135" s="109" t="s">
        <v>394</v>
      </c>
      <c r="AH135" s="200"/>
    </row>
    <row r="136" spans="1:34" s="108" customFormat="1" ht="22.5">
      <c r="A136" s="205"/>
      <c r="B136" s="204" t="s">
        <v>396</v>
      </c>
      <c r="C136" s="1141" t="s">
        <v>397</v>
      </c>
      <c r="D136" s="1141"/>
      <c r="E136" s="1141"/>
      <c r="F136" s="207" t="s">
        <v>395</v>
      </c>
      <c r="G136" s="215">
        <v>46</v>
      </c>
      <c r="H136" s="207"/>
      <c r="I136" s="215">
        <v>46</v>
      </c>
      <c r="J136" s="204"/>
      <c r="K136" s="207"/>
      <c r="L136" s="208">
        <v>15.32</v>
      </c>
      <c r="M136" s="207"/>
      <c r="N136" s="210"/>
      <c r="Z136" s="193"/>
      <c r="AA136" s="200"/>
      <c r="AB136" s="200"/>
      <c r="AF136" s="109" t="s">
        <v>397</v>
      </c>
      <c r="AH136" s="200"/>
    </row>
    <row r="137" spans="1:34" s="108" customFormat="1" ht="12">
      <c r="A137" s="216"/>
      <c r="B137" s="217"/>
      <c r="C137" s="1145" t="s">
        <v>398</v>
      </c>
      <c r="D137" s="1145"/>
      <c r="E137" s="1145"/>
      <c r="F137" s="196"/>
      <c r="G137" s="196"/>
      <c r="H137" s="196"/>
      <c r="I137" s="196"/>
      <c r="J137" s="198"/>
      <c r="K137" s="196"/>
      <c r="L137" s="218">
        <v>133.09</v>
      </c>
      <c r="M137" s="212"/>
      <c r="N137" s="199"/>
      <c r="Z137" s="193"/>
      <c r="AA137" s="200"/>
      <c r="AB137" s="200"/>
      <c r="AH137" s="200" t="s">
        <v>398</v>
      </c>
    </row>
    <row r="138" spans="1:34" s="108" customFormat="1" ht="12">
      <c r="A138" s="1147" t="s">
        <v>3707</v>
      </c>
      <c r="B138" s="1148"/>
      <c r="C138" s="1148"/>
      <c r="D138" s="1148"/>
      <c r="E138" s="1148"/>
      <c r="F138" s="1148"/>
      <c r="G138" s="1148"/>
      <c r="H138" s="1148"/>
      <c r="I138" s="1148"/>
      <c r="J138" s="1148"/>
      <c r="K138" s="1148"/>
      <c r="L138" s="1148"/>
      <c r="M138" s="1148"/>
      <c r="N138" s="1149"/>
      <c r="Z138" s="193"/>
      <c r="AA138" s="200" t="s">
        <v>3707</v>
      </c>
      <c r="AB138" s="200"/>
      <c r="AH138" s="200"/>
    </row>
    <row r="139" spans="1:34" s="108" customFormat="1" ht="33.75">
      <c r="A139" s="194" t="s">
        <v>473</v>
      </c>
      <c r="B139" s="195" t="s">
        <v>3708</v>
      </c>
      <c r="C139" s="1145" t="s">
        <v>3709</v>
      </c>
      <c r="D139" s="1145"/>
      <c r="E139" s="1145"/>
      <c r="F139" s="196" t="s">
        <v>481</v>
      </c>
      <c r="G139" s="196"/>
      <c r="H139" s="196"/>
      <c r="I139" s="223">
        <v>0.874</v>
      </c>
      <c r="J139" s="198"/>
      <c r="K139" s="196"/>
      <c r="L139" s="198"/>
      <c r="M139" s="196"/>
      <c r="N139" s="199"/>
      <c r="Z139" s="193"/>
      <c r="AA139" s="200"/>
      <c r="AB139" s="200" t="s">
        <v>3709</v>
      </c>
      <c r="AH139" s="200"/>
    </row>
    <row r="140" spans="1:34" s="108" customFormat="1" ht="12">
      <c r="A140" s="201"/>
      <c r="B140" s="202"/>
      <c r="C140" s="1141" t="s">
        <v>3710</v>
      </c>
      <c r="D140" s="1141"/>
      <c r="E140" s="1141"/>
      <c r="F140" s="1141"/>
      <c r="G140" s="1141"/>
      <c r="H140" s="1141"/>
      <c r="I140" s="1141"/>
      <c r="J140" s="1141"/>
      <c r="K140" s="1141"/>
      <c r="L140" s="1141"/>
      <c r="M140" s="1141"/>
      <c r="N140" s="1146"/>
      <c r="Z140" s="193"/>
      <c r="AA140" s="200"/>
      <c r="AB140" s="200"/>
      <c r="AC140" s="109" t="s">
        <v>3710</v>
      </c>
      <c r="AH140" s="200"/>
    </row>
    <row r="141" spans="1:34" s="108" customFormat="1" ht="33.75">
      <c r="A141" s="203"/>
      <c r="B141" s="204" t="s">
        <v>385</v>
      </c>
      <c r="C141" s="1141" t="s">
        <v>386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  <c r="Z141" s="193"/>
      <c r="AA141" s="200"/>
      <c r="AB141" s="200"/>
      <c r="AD141" s="109" t="s">
        <v>386</v>
      </c>
      <c r="AH141" s="200"/>
    </row>
    <row r="142" spans="1:34" s="108" customFormat="1" ht="12">
      <c r="A142" s="205"/>
      <c r="B142" s="206">
        <v>1</v>
      </c>
      <c r="C142" s="1141" t="s">
        <v>446</v>
      </c>
      <c r="D142" s="1141"/>
      <c r="E142" s="1141"/>
      <c r="F142" s="207"/>
      <c r="G142" s="207"/>
      <c r="H142" s="207"/>
      <c r="I142" s="207"/>
      <c r="J142" s="208">
        <v>311.8</v>
      </c>
      <c r="K142" s="209">
        <v>1.25</v>
      </c>
      <c r="L142" s="208">
        <v>340.64</v>
      </c>
      <c r="M142" s="207"/>
      <c r="N142" s="210"/>
      <c r="Z142" s="193"/>
      <c r="AA142" s="200"/>
      <c r="AB142" s="200"/>
      <c r="AE142" s="109" t="s">
        <v>446</v>
      </c>
      <c r="AH142" s="200"/>
    </row>
    <row r="143" spans="1:34" s="108" customFormat="1" ht="12">
      <c r="A143" s="205"/>
      <c r="B143" s="206">
        <v>2</v>
      </c>
      <c r="C143" s="1141" t="s">
        <v>387</v>
      </c>
      <c r="D143" s="1141"/>
      <c r="E143" s="1141"/>
      <c r="F143" s="207"/>
      <c r="G143" s="207"/>
      <c r="H143" s="207"/>
      <c r="I143" s="207"/>
      <c r="J143" s="220">
        <v>1236.55</v>
      </c>
      <c r="K143" s="209">
        <v>1.25</v>
      </c>
      <c r="L143" s="220">
        <v>1350.93</v>
      </c>
      <c r="M143" s="207"/>
      <c r="N143" s="210"/>
      <c r="Z143" s="193"/>
      <c r="AA143" s="200"/>
      <c r="AB143" s="200"/>
      <c r="AE143" s="109" t="s">
        <v>387</v>
      </c>
      <c r="AH143" s="200"/>
    </row>
    <row r="144" spans="1:34" s="108" customFormat="1" ht="12">
      <c r="A144" s="205"/>
      <c r="B144" s="206">
        <v>3</v>
      </c>
      <c r="C144" s="1141" t="s">
        <v>388</v>
      </c>
      <c r="D144" s="1141"/>
      <c r="E144" s="1141"/>
      <c r="F144" s="207"/>
      <c r="G144" s="207"/>
      <c r="H144" s="207"/>
      <c r="I144" s="207"/>
      <c r="J144" s="208">
        <v>142.43</v>
      </c>
      <c r="K144" s="209">
        <v>1.25</v>
      </c>
      <c r="L144" s="208">
        <v>155.6</v>
      </c>
      <c r="M144" s="207"/>
      <c r="N144" s="210"/>
      <c r="Z144" s="193"/>
      <c r="AA144" s="200"/>
      <c r="AB144" s="200"/>
      <c r="AE144" s="109" t="s">
        <v>388</v>
      </c>
      <c r="AH144" s="200"/>
    </row>
    <row r="145" spans="1:35" s="108" customFormat="1" ht="12">
      <c r="A145" s="205"/>
      <c r="B145" s="206">
        <v>4</v>
      </c>
      <c r="C145" s="1141" t="s">
        <v>447</v>
      </c>
      <c r="D145" s="1141"/>
      <c r="E145" s="1141"/>
      <c r="F145" s="207"/>
      <c r="G145" s="207"/>
      <c r="H145" s="207"/>
      <c r="I145" s="207"/>
      <c r="J145" s="208">
        <v>9.76</v>
      </c>
      <c r="K145" s="207"/>
      <c r="L145" s="208">
        <v>8.5299999999999994</v>
      </c>
      <c r="M145" s="207"/>
      <c r="N145" s="210"/>
      <c r="Z145" s="193"/>
      <c r="AA145" s="200"/>
      <c r="AB145" s="200"/>
      <c r="AE145" s="109" t="s">
        <v>447</v>
      </c>
      <c r="AH145" s="200"/>
    </row>
    <row r="146" spans="1:35" s="108" customFormat="1" ht="12">
      <c r="A146" s="205"/>
      <c r="B146" s="204"/>
      <c r="C146" s="1141" t="s">
        <v>448</v>
      </c>
      <c r="D146" s="1141"/>
      <c r="E146" s="1141"/>
      <c r="F146" s="207" t="s">
        <v>390</v>
      </c>
      <c r="G146" s="209">
        <v>33.17</v>
      </c>
      <c r="H146" s="209">
        <v>1.25</v>
      </c>
      <c r="I146" s="249">
        <v>36.238225</v>
      </c>
      <c r="J146" s="204"/>
      <c r="K146" s="207"/>
      <c r="L146" s="204"/>
      <c r="M146" s="207"/>
      <c r="N146" s="210"/>
      <c r="Z146" s="193"/>
      <c r="AA146" s="200"/>
      <c r="AB146" s="200"/>
      <c r="AF146" s="109" t="s">
        <v>448</v>
      </c>
      <c r="AH146" s="200"/>
    </row>
    <row r="147" spans="1:35" s="108" customFormat="1" ht="12">
      <c r="A147" s="205"/>
      <c r="B147" s="204"/>
      <c r="C147" s="1141" t="s">
        <v>389</v>
      </c>
      <c r="D147" s="1141"/>
      <c r="E147" s="1141"/>
      <c r="F147" s="207" t="s">
        <v>390</v>
      </c>
      <c r="G147" s="209">
        <v>10.46</v>
      </c>
      <c r="H147" s="209">
        <v>1.25</v>
      </c>
      <c r="I147" s="252">
        <v>11.42755</v>
      </c>
      <c r="J147" s="204"/>
      <c r="K147" s="207"/>
      <c r="L147" s="204"/>
      <c r="M147" s="207"/>
      <c r="N147" s="210"/>
      <c r="Z147" s="193"/>
      <c r="AA147" s="200"/>
      <c r="AB147" s="200"/>
      <c r="AF147" s="109" t="s">
        <v>389</v>
      </c>
      <c r="AH147" s="200"/>
    </row>
    <row r="148" spans="1:35" s="108" customFormat="1" ht="12">
      <c r="A148" s="205"/>
      <c r="B148" s="204"/>
      <c r="C148" s="1150" t="s">
        <v>391</v>
      </c>
      <c r="D148" s="1150"/>
      <c r="E148" s="1150"/>
      <c r="F148" s="212"/>
      <c r="G148" s="212"/>
      <c r="H148" s="212"/>
      <c r="I148" s="212"/>
      <c r="J148" s="221">
        <v>1558.11</v>
      </c>
      <c r="K148" s="212"/>
      <c r="L148" s="221">
        <v>1700.1</v>
      </c>
      <c r="M148" s="212"/>
      <c r="N148" s="214"/>
      <c r="Z148" s="193"/>
      <c r="AA148" s="200"/>
      <c r="AB148" s="200"/>
      <c r="AG148" s="109" t="s">
        <v>391</v>
      </c>
      <c r="AH148" s="200"/>
    </row>
    <row r="149" spans="1:35" s="108" customFormat="1" ht="12">
      <c r="A149" s="205"/>
      <c r="B149" s="204"/>
      <c r="C149" s="1141" t="s">
        <v>392</v>
      </c>
      <c r="D149" s="1141"/>
      <c r="E149" s="1141"/>
      <c r="F149" s="207"/>
      <c r="G149" s="207"/>
      <c r="H149" s="207"/>
      <c r="I149" s="207"/>
      <c r="J149" s="204"/>
      <c r="K149" s="207"/>
      <c r="L149" s="208">
        <v>496.24</v>
      </c>
      <c r="M149" s="207"/>
      <c r="N149" s="210"/>
      <c r="Z149" s="193"/>
      <c r="AA149" s="200"/>
      <c r="AB149" s="200"/>
      <c r="AF149" s="109" t="s">
        <v>392</v>
      </c>
      <c r="AH149" s="200"/>
    </row>
    <row r="150" spans="1:35" s="108" customFormat="1" ht="22.5">
      <c r="A150" s="205"/>
      <c r="B150" s="204" t="s">
        <v>1768</v>
      </c>
      <c r="C150" s="1141" t="s">
        <v>1769</v>
      </c>
      <c r="D150" s="1141"/>
      <c r="E150" s="1141"/>
      <c r="F150" s="207" t="s">
        <v>395</v>
      </c>
      <c r="G150" s="215">
        <v>117</v>
      </c>
      <c r="H150" s="207"/>
      <c r="I150" s="215">
        <v>117</v>
      </c>
      <c r="J150" s="204"/>
      <c r="K150" s="207"/>
      <c r="L150" s="208">
        <v>580.6</v>
      </c>
      <c r="M150" s="207"/>
      <c r="N150" s="210"/>
      <c r="Z150" s="193"/>
      <c r="AA150" s="200"/>
      <c r="AB150" s="200"/>
      <c r="AF150" s="109" t="s">
        <v>1769</v>
      </c>
      <c r="AH150" s="200"/>
    </row>
    <row r="151" spans="1:35" s="108" customFormat="1" ht="22.5">
      <c r="A151" s="205"/>
      <c r="B151" s="204" t="s">
        <v>1770</v>
      </c>
      <c r="C151" s="1141" t="s">
        <v>1771</v>
      </c>
      <c r="D151" s="1141"/>
      <c r="E151" s="1141"/>
      <c r="F151" s="207" t="s">
        <v>395</v>
      </c>
      <c r="G151" s="215">
        <v>74</v>
      </c>
      <c r="H151" s="207"/>
      <c r="I151" s="215">
        <v>74</v>
      </c>
      <c r="J151" s="204"/>
      <c r="K151" s="207"/>
      <c r="L151" s="208">
        <v>367.22</v>
      </c>
      <c r="M151" s="207"/>
      <c r="N151" s="210"/>
      <c r="Z151" s="193"/>
      <c r="AA151" s="200"/>
      <c r="AB151" s="200"/>
      <c r="AF151" s="109" t="s">
        <v>1771</v>
      </c>
      <c r="AH151" s="200"/>
    </row>
    <row r="152" spans="1:35" s="108" customFormat="1" ht="12">
      <c r="A152" s="216"/>
      <c r="B152" s="217"/>
      <c r="C152" s="1145" t="s">
        <v>398</v>
      </c>
      <c r="D152" s="1145"/>
      <c r="E152" s="1145"/>
      <c r="F152" s="196"/>
      <c r="G152" s="196"/>
      <c r="H152" s="196"/>
      <c r="I152" s="196"/>
      <c r="J152" s="198"/>
      <c r="K152" s="196"/>
      <c r="L152" s="222">
        <v>2647.92</v>
      </c>
      <c r="M152" s="212"/>
      <c r="N152" s="199"/>
      <c r="Z152" s="193"/>
      <c r="AA152" s="200"/>
      <c r="AB152" s="200"/>
      <c r="AH152" s="200" t="s">
        <v>398</v>
      </c>
    </row>
    <row r="153" spans="1:35" s="108" customFormat="1" ht="56.25">
      <c r="A153" s="194" t="s">
        <v>475</v>
      </c>
      <c r="B153" s="195" t="s">
        <v>3577</v>
      </c>
      <c r="C153" s="1145" t="s">
        <v>3581</v>
      </c>
      <c r="D153" s="1145"/>
      <c r="E153" s="1145"/>
      <c r="F153" s="196" t="s">
        <v>891</v>
      </c>
      <c r="G153" s="196"/>
      <c r="H153" s="196"/>
      <c r="I153" s="223">
        <v>88.274000000000001</v>
      </c>
      <c r="J153" s="218">
        <v>154.01</v>
      </c>
      <c r="K153" s="196"/>
      <c r="L153" s="222">
        <v>13595.08</v>
      </c>
      <c r="M153" s="196"/>
      <c r="N153" s="199"/>
      <c r="Z153" s="193"/>
      <c r="AA153" s="200"/>
      <c r="AB153" s="200" t="s">
        <v>3581</v>
      </c>
      <c r="AH153" s="200"/>
    </row>
    <row r="154" spans="1:35" s="108" customFormat="1" ht="12">
      <c r="A154" s="216"/>
      <c r="B154" s="217"/>
      <c r="C154" s="1141" t="s">
        <v>409</v>
      </c>
      <c r="D154" s="1141"/>
      <c r="E154" s="1141"/>
      <c r="F154" s="1141"/>
      <c r="G154" s="1141"/>
      <c r="H154" s="1141"/>
      <c r="I154" s="1141"/>
      <c r="J154" s="1141"/>
      <c r="K154" s="1141"/>
      <c r="L154" s="1141"/>
      <c r="M154" s="1141"/>
      <c r="N154" s="1146"/>
      <c r="Z154" s="193"/>
      <c r="AA154" s="200"/>
      <c r="AB154" s="200"/>
      <c r="AH154" s="200"/>
      <c r="AI154" s="109" t="s">
        <v>409</v>
      </c>
    </row>
    <row r="155" spans="1:35" s="108" customFormat="1" ht="12">
      <c r="A155" s="216"/>
      <c r="B155" s="217"/>
      <c r="C155" s="1145" t="s">
        <v>398</v>
      </c>
      <c r="D155" s="1145"/>
      <c r="E155" s="1145"/>
      <c r="F155" s="196"/>
      <c r="G155" s="196"/>
      <c r="H155" s="196"/>
      <c r="I155" s="196"/>
      <c r="J155" s="198"/>
      <c r="K155" s="196"/>
      <c r="L155" s="222">
        <v>13595.08</v>
      </c>
      <c r="M155" s="212"/>
      <c r="N155" s="199"/>
      <c r="Z155" s="193"/>
      <c r="AA155" s="200"/>
      <c r="AB155" s="200"/>
      <c r="AH155" s="200" t="s">
        <v>398</v>
      </c>
    </row>
    <row r="156" spans="1:35" s="108" customFormat="1" ht="33.75">
      <c r="A156" s="194" t="s">
        <v>478</v>
      </c>
      <c r="B156" s="195" t="s">
        <v>3582</v>
      </c>
      <c r="C156" s="1145" t="s">
        <v>3583</v>
      </c>
      <c r="D156" s="1145"/>
      <c r="E156" s="1145"/>
      <c r="F156" s="196" t="s">
        <v>711</v>
      </c>
      <c r="G156" s="196"/>
      <c r="H156" s="196"/>
      <c r="I156" s="256">
        <v>0.1</v>
      </c>
      <c r="J156" s="198"/>
      <c r="K156" s="196"/>
      <c r="L156" s="198"/>
      <c r="M156" s="196"/>
      <c r="N156" s="199"/>
      <c r="Z156" s="193"/>
      <c r="AA156" s="200"/>
      <c r="AB156" s="200" t="s">
        <v>3583</v>
      </c>
      <c r="AH156" s="200"/>
    </row>
    <row r="157" spans="1:35" s="108" customFormat="1" ht="12">
      <c r="A157" s="201"/>
      <c r="B157" s="202"/>
      <c r="C157" s="1141" t="s">
        <v>1791</v>
      </c>
      <c r="D157" s="1141"/>
      <c r="E157" s="1141"/>
      <c r="F157" s="1141"/>
      <c r="G157" s="1141"/>
      <c r="H157" s="1141"/>
      <c r="I157" s="1141"/>
      <c r="J157" s="1141"/>
      <c r="K157" s="1141"/>
      <c r="L157" s="1141"/>
      <c r="M157" s="1141"/>
      <c r="N157" s="1146"/>
      <c r="Z157" s="193"/>
      <c r="AA157" s="200"/>
      <c r="AB157" s="200"/>
      <c r="AC157" s="109" t="s">
        <v>1791</v>
      </c>
      <c r="AH157" s="200"/>
    </row>
    <row r="158" spans="1:35" s="108" customFormat="1" ht="33.75">
      <c r="A158" s="203"/>
      <c r="B158" s="204" t="s">
        <v>385</v>
      </c>
      <c r="C158" s="1141" t="s">
        <v>386</v>
      </c>
      <c r="D158" s="1141"/>
      <c r="E158" s="1141"/>
      <c r="F158" s="1141"/>
      <c r="G158" s="1141"/>
      <c r="H158" s="1141"/>
      <c r="I158" s="1141"/>
      <c r="J158" s="1141"/>
      <c r="K158" s="1141"/>
      <c r="L158" s="1141"/>
      <c r="M158" s="1141"/>
      <c r="N158" s="1146"/>
      <c r="Z158" s="193"/>
      <c r="AA158" s="200"/>
      <c r="AB158" s="200"/>
      <c r="AD158" s="109" t="s">
        <v>386</v>
      </c>
      <c r="AH158" s="200"/>
    </row>
    <row r="159" spans="1:35" s="108" customFormat="1" ht="12">
      <c r="A159" s="205"/>
      <c r="B159" s="206">
        <v>1</v>
      </c>
      <c r="C159" s="1141" t="s">
        <v>446</v>
      </c>
      <c r="D159" s="1141"/>
      <c r="E159" s="1141"/>
      <c r="F159" s="207"/>
      <c r="G159" s="207"/>
      <c r="H159" s="207"/>
      <c r="I159" s="207"/>
      <c r="J159" s="208">
        <v>37.549999999999997</v>
      </c>
      <c r="K159" s="209">
        <v>1.25</v>
      </c>
      <c r="L159" s="208">
        <v>4.6900000000000004</v>
      </c>
      <c r="M159" s="207"/>
      <c r="N159" s="210"/>
      <c r="Z159" s="193"/>
      <c r="AA159" s="200"/>
      <c r="AB159" s="200"/>
      <c r="AE159" s="109" t="s">
        <v>446</v>
      </c>
      <c r="AH159" s="200"/>
    </row>
    <row r="160" spans="1:35" s="108" customFormat="1" ht="12">
      <c r="A160" s="205"/>
      <c r="B160" s="206">
        <v>2</v>
      </c>
      <c r="C160" s="1141" t="s">
        <v>387</v>
      </c>
      <c r="D160" s="1141"/>
      <c r="E160" s="1141"/>
      <c r="F160" s="207"/>
      <c r="G160" s="207"/>
      <c r="H160" s="207"/>
      <c r="I160" s="207"/>
      <c r="J160" s="208">
        <v>226.03</v>
      </c>
      <c r="K160" s="209">
        <v>1.25</v>
      </c>
      <c r="L160" s="208">
        <v>28.25</v>
      </c>
      <c r="M160" s="207"/>
      <c r="N160" s="210"/>
      <c r="Z160" s="193"/>
      <c r="AA160" s="200"/>
      <c r="AB160" s="200"/>
      <c r="AE160" s="109" t="s">
        <v>387</v>
      </c>
      <c r="AH160" s="200"/>
    </row>
    <row r="161" spans="1:35" s="108" customFormat="1" ht="12">
      <c r="A161" s="205"/>
      <c r="B161" s="206">
        <v>3</v>
      </c>
      <c r="C161" s="1141" t="s">
        <v>388</v>
      </c>
      <c r="D161" s="1141"/>
      <c r="E161" s="1141"/>
      <c r="F161" s="207"/>
      <c r="G161" s="207"/>
      <c r="H161" s="207"/>
      <c r="I161" s="207"/>
      <c r="J161" s="208">
        <v>30.5</v>
      </c>
      <c r="K161" s="209">
        <v>1.25</v>
      </c>
      <c r="L161" s="208">
        <v>3.81</v>
      </c>
      <c r="M161" s="207"/>
      <c r="N161" s="210"/>
      <c r="Z161" s="193"/>
      <c r="AA161" s="200"/>
      <c r="AB161" s="200"/>
      <c r="AE161" s="109" t="s">
        <v>388</v>
      </c>
      <c r="AH161" s="200"/>
    </row>
    <row r="162" spans="1:35" s="108" customFormat="1" ht="12">
      <c r="A162" s="205"/>
      <c r="B162" s="204"/>
      <c r="C162" s="1141" t="s">
        <v>448</v>
      </c>
      <c r="D162" s="1141"/>
      <c r="E162" s="1141"/>
      <c r="F162" s="207" t="s">
        <v>390</v>
      </c>
      <c r="G162" s="209">
        <v>4.1399999999999997</v>
      </c>
      <c r="H162" s="209">
        <v>1.25</v>
      </c>
      <c r="I162" s="250">
        <v>0.51749999999999996</v>
      </c>
      <c r="J162" s="204"/>
      <c r="K162" s="207"/>
      <c r="L162" s="204"/>
      <c r="M162" s="207"/>
      <c r="N162" s="210"/>
      <c r="Z162" s="193"/>
      <c r="AA162" s="200"/>
      <c r="AB162" s="200"/>
      <c r="AF162" s="109" t="s">
        <v>448</v>
      </c>
      <c r="AH162" s="200"/>
    </row>
    <row r="163" spans="1:35" s="108" customFormat="1" ht="12">
      <c r="A163" s="205"/>
      <c r="B163" s="204"/>
      <c r="C163" s="1141" t="s">
        <v>389</v>
      </c>
      <c r="D163" s="1141"/>
      <c r="E163" s="1141"/>
      <c r="F163" s="207" t="s">
        <v>390</v>
      </c>
      <c r="G163" s="209">
        <v>2.2599999999999998</v>
      </c>
      <c r="H163" s="209">
        <v>1.25</v>
      </c>
      <c r="I163" s="250">
        <v>0.28249999999999997</v>
      </c>
      <c r="J163" s="204"/>
      <c r="K163" s="207"/>
      <c r="L163" s="204"/>
      <c r="M163" s="207"/>
      <c r="N163" s="210"/>
      <c r="Z163" s="193"/>
      <c r="AA163" s="200"/>
      <c r="AB163" s="200"/>
      <c r="AF163" s="109" t="s">
        <v>389</v>
      </c>
      <c r="AH163" s="200"/>
    </row>
    <row r="164" spans="1:35" s="108" customFormat="1" ht="12">
      <c r="A164" s="205"/>
      <c r="B164" s="204"/>
      <c r="C164" s="1150" t="s">
        <v>391</v>
      </c>
      <c r="D164" s="1150"/>
      <c r="E164" s="1150"/>
      <c r="F164" s="212"/>
      <c r="G164" s="212"/>
      <c r="H164" s="212"/>
      <c r="I164" s="212"/>
      <c r="J164" s="213">
        <v>263.58</v>
      </c>
      <c r="K164" s="212"/>
      <c r="L164" s="213">
        <v>32.94</v>
      </c>
      <c r="M164" s="212"/>
      <c r="N164" s="214"/>
      <c r="Z164" s="193"/>
      <c r="AA164" s="200"/>
      <c r="AB164" s="200"/>
      <c r="AG164" s="109" t="s">
        <v>391</v>
      </c>
      <c r="AH164" s="200"/>
    </row>
    <row r="165" spans="1:35" s="108" customFormat="1" ht="12">
      <c r="A165" s="205"/>
      <c r="B165" s="204"/>
      <c r="C165" s="1141" t="s">
        <v>392</v>
      </c>
      <c r="D165" s="1141"/>
      <c r="E165" s="1141"/>
      <c r="F165" s="207"/>
      <c r="G165" s="207"/>
      <c r="H165" s="207"/>
      <c r="I165" s="207"/>
      <c r="J165" s="204"/>
      <c r="K165" s="207"/>
      <c r="L165" s="208">
        <v>8.5</v>
      </c>
      <c r="M165" s="207"/>
      <c r="N165" s="210"/>
      <c r="Z165" s="193"/>
      <c r="AA165" s="200"/>
      <c r="AB165" s="200"/>
      <c r="AF165" s="109" t="s">
        <v>392</v>
      </c>
      <c r="AH165" s="200"/>
    </row>
    <row r="166" spans="1:35" s="108" customFormat="1" ht="22.5">
      <c r="A166" s="205"/>
      <c r="B166" s="204" t="s">
        <v>1768</v>
      </c>
      <c r="C166" s="1141" t="s">
        <v>1769</v>
      </c>
      <c r="D166" s="1141"/>
      <c r="E166" s="1141"/>
      <c r="F166" s="207" t="s">
        <v>395</v>
      </c>
      <c r="G166" s="215">
        <v>117</v>
      </c>
      <c r="H166" s="207"/>
      <c r="I166" s="215">
        <v>117</v>
      </c>
      <c r="J166" s="204"/>
      <c r="K166" s="207"/>
      <c r="L166" s="208">
        <v>9.9499999999999993</v>
      </c>
      <c r="M166" s="207"/>
      <c r="N166" s="210"/>
      <c r="Z166" s="193"/>
      <c r="AA166" s="200"/>
      <c r="AB166" s="200"/>
      <c r="AF166" s="109" t="s">
        <v>1769</v>
      </c>
      <c r="AH166" s="200"/>
    </row>
    <row r="167" spans="1:35" s="108" customFormat="1" ht="22.5">
      <c r="A167" s="205"/>
      <c r="B167" s="204" t="s">
        <v>1770</v>
      </c>
      <c r="C167" s="1141" t="s">
        <v>1771</v>
      </c>
      <c r="D167" s="1141"/>
      <c r="E167" s="1141"/>
      <c r="F167" s="207" t="s">
        <v>395</v>
      </c>
      <c r="G167" s="215">
        <v>74</v>
      </c>
      <c r="H167" s="207"/>
      <c r="I167" s="215">
        <v>74</v>
      </c>
      <c r="J167" s="204"/>
      <c r="K167" s="207"/>
      <c r="L167" s="208">
        <v>6.29</v>
      </c>
      <c r="M167" s="207"/>
      <c r="N167" s="210"/>
      <c r="Z167" s="193"/>
      <c r="AA167" s="200"/>
      <c r="AB167" s="200"/>
      <c r="AF167" s="109" t="s">
        <v>1771</v>
      </c>
      <c r="AH167" s="200"/>
    </row>
    <row r="168" spans="1:35" s="108" customFormat="1" ht="12">
      <c r="A168" s="216"/>
      <c r="B168" s="217"/>
      <c r="C168" s="1145" t="s">
        <v>398</v>
      </c>
      <c r="D168" s="1145"/>
      <c r="E168" s="1145"/>
      <c r="F168" s="196"/>
      <c r="G168" s="196"/>
      <c r="H168" s="196"/>
      <c r="I168" s="196"/>
      <c r="J168" s="198"/>
      <c r="K168" s="196"/>
      <c r="L168" s="218">
        <v>49.18</v>
      </c>
      <c r="M168" s="212"/>
      <c r="N168" s="199"/>
      <c r="Z168" s="193"/>
      <c r="AA168" s="200"/>
      <c r="AB168" s="200"/>
      <c r="AH168" s="200" t="s">
        <v>398</v>
      </c>
    </row>
    <row r="169" spans="1:35" s="108" customFormat="1" ht="33.75">
      <c r="A169" s="194" t="s">
        <v>483</v>
      </c>
      <c r="B169" s="195" t="s">
        <v>3711</v>
      </c>
      <c r="C169" s="1145" t="s">
        <v>3712</v>
      </c>
      <c r="D169" s="1145"/>
      <c r="E169" s="1145"/>
      <c r="F169" s="196" t="s">
        <v>486</v>
      </c>
      <c r="G169" s="196"/>
      <c r="H169" s="196"/>
      <c r="I169" s="251">
        <v>1</v>
      </c>
      <c r="J169" s="218">
        <v>82.9</v>
      </c>
      <c r="K169" s="196"/>
      <c r="L169" s="218">
        <v>82.9</v>
      </c>
      <c r="M169" s="196"/>
      <c r="N169" s="199"/>
      <c r="Z169" s="193"/>
      <c r="AA169" s="200"/>
      <c r="AB169" s="200" t="s">
        <v>3712</v>
      </c>
      <c r="AH169" s="200"/>
    </row>
    <row r="170" spans="1:35" s="108" customFormat="1" ht="12">
      <c r="A170" s="216"/>
      <c r="B170" s="217"/>
      <c r="C170" s="1141" t="s">
        <v>409</v>
      </c>
      <c r="D170" s="1141"/>
      <c r="E170" s="1141"/>
      <c r="F170" s="1141"/>
      <c r="G170" s="1141"/>
      <c r="H170" s="1141"/>
      <c r="I170" s="1141"/>
      <c r="J170" s="1141"/>
      <c r="K170" s="1141"/>
      <c r="L170" s="1141"/>
      <c r="M170" s="1141"/>
      <c r="N170" s="1146"/>
      <c r="Z170" s="193"/>
      <c r="AA170" s="200"/>
      <c r="AB170" s="200"/>
      <c r="AH170" s="200"/>
      <c r="AI170" s="109" t="s">
        <v>409</v>
      </c>
    </row>
    <row r="171" spans="1:35" s="108" customFormat="1" ht="12">
      <c r="A171" s="216"/>
      <c r="B171" s="217"/>
      <c r="C171" s="1145" t="s">
        <v>398</v>
      </c>
      <c r="D171" s="1145"/>
      <c r="E171" s="1145"/>
      <c r="F171" s="196"/>
      <c r="G171" s="196"/>
      <c r="H171" s="196"/>
      <c r="I171" s="196"/>
      <c r="J171" s="198"/>
      <c r="K171" s="196"/>
      <c r="L171" s="218">
        <v>82.9</v>
      </c>
      <c r="M171" s="212"/>
      <c r="N171" s="199"/>
      <c r="Z171" s="193"/>
      <c r="AA171" s="200"/>
      <c r="AB171" s="200"/>
      <c r="AH171" s="200" t="s">
        <v>398</v>
      </c>
    </row>
    <row r="172" spans="1:35" s="108" customFormat="1" ht="22.5">
      <c r="A172" s="194" t="s">
        <v>497</v>
      </c>
      <c r="B172" s="195" t="s">
        <v>3594</v>
      </c>
      <c r="C172" s="1145" t="s">
        <v>3595</v>
      </c>
      <c r="D172" s="1145"/>
      <c r="E172" s="1145"/>
      <c r="F172" s="196" t="s">
        <v>711</v>
      </c>
      <c r="G172" s="196"/>
      <c r="H172" s="196"/>
      <c r="I172" s="256">
        <v>0.1</v>
      </c>
      <c r="J172" s="198"/>
      <c r="K172" s="196"/>
      <c r="L172" s="198"/>
      <c r="M172" s="196"/>
      <c r="N172" s="199"/>
      <c r="Z172" s="193"/>
      <c r="AA172" s="200"/>
      <c r="AB172" s="200" t="s">
        <v>3595</v>
      </c>
      <c r="AH172" s="200"/>
    </row>
    <row r="173" spans="1:35" s="108" customFormat="1" ht="12">
      <c r="A173" s="201"/>
      <c r="B173" s="202"/>
      <c r="C173" s="1141" t="s">
        <v>1791</v>
      </c>
      <c r="D173" s="1141"/>
      <c r="E173" s="1141"/>
      <c r="F173" s="1141"/>
      <c r="G173" s="1141"/>
      <c r="H173" s="1141"/>
      <c r="I173" s="1141"/>
      <c r="J173" s="1141"/>
      <c r="K173" s="1141"/>
      <c r="L173" s="1141"/>
      <c r="M173" s="1141"/>
      <c r="N173" s="1146"/>
      <c r="Z173" s="193"/>
      <c r="AA173" s="200"/>
      <c r="AB173" s="200"/>
      <c r="AC173" s="109" t="s">
        <v>1791</v>
      </c>
      <c r="AH173" s="200"/>
    </row>
    <row r="174" spans="1:35" s="108" customFormat="1" ht="33.75">
      <c r="A174" s="203"/>
      <c r="B174" s="204" t="s">
        <v>385</v>
      </c>
      <c r="C174" s="1141" t="s">
        <v>386</v>
      </c>
      <c r="D174" s="1141"/>
      <c r="E174" s="1141"/>
      <c r="F174" s="1141"/>
      <c r="G174" s="1141"/>
      <c r="H174" s="1141"/>
      <c r="I174" s="1141"/>
      <c r="J174" s="1141"/>
      <c r="K174" s="1141"/>
      <c r="L174" s="1141"/>
      <c r="M174" s="1141"/>
      <c r="N174" s="1146"/>
      <c r="Z174" s="193"/>
      <c r="AA174" s="200"/>
      <c r="AB174" s="200"/>
      <c r="AD174" s="109" t="s">
        <v>386</v>
      </c>
      <c r="AH174" s="200"/>
    </row>
    <row r="175" spans="1:35" s="108" customFormat="1" ht="12">
      <c r="A175" s="205"/>
      <c r="B175" s="206">
        <v>1</v>
      </c>
      <c r="C175" s="1141" t="s">
        <v>446</v>
      </c>
      <c r="D175" s="1141"/>
      <c r="E175" s="1141"/>
      <c r="F175" s="207"/>
      <c r="G175" s="207"/>
      <c r="H175" s="207"/>
      <c r="I175" s="207"/>
      <c r="J175" s="208">
        <v>55.42</v>
      </c>
      <c r="K175" s="209">
        <v>1.25</v>
      </c>
      <c r="L175" s="208">
        <v>6.93</v>
      </c>
      <c r="M175" s="207"/>
      <c r="N175" s="210"/>
      <c r="Z175" s="193"/>
      <c r="AA175" s="200"/>
      <c r="AB175" s="200"/>
      <c r="AE175" s="109" t="s">
        <v>446</v>
      </c>
      <c r="AH175" s="200"/>
    </row>
    <row r="176" spans="1:35" s="108" customFormat="1" ht="12">
      <c r="A176" s="205"/>
      <c r="B176" s="206">
        <v>2</v>
      </c>
      <c r="C176" s="1141" t="s">
        <v>387</v>
      </c>
      <c r="D176" s="1141"/>
      <c r="E176" s="1141"/>
      <c r="F176" s="207"/>
      <c r="G176" s="207"/>
      <c r="H176" s="207"/>
      <c r="I176" s="207"/>
      <c r="J176" s="208">
        <v>332.79</v>
      </c>
      <c r="K176" s="209">
        <v>1.25</v>
      </c>
      <c r="L176" s="208">
        <v>41.6</v>
      </c>
      <c r="M176" s="207"/>
      <c r="N176" s="210"/>
      <c r="Z176" s="193"/>
      <c r="AA176" s="200"/>
      <c r="AB176" s="200"/>
      <c r="AE176" s="109" t="s">
        <v>387</v>
      </c>
      <c r="AH176" s="200"/>
    </row>
    <row r="177" spans="1:35" s="108" customFormat="1" ht="12">
      <c r="A177" s="205"/>
      <c r="B177" s="206">
        <v>3</v>
      </c>
      <c r="C177" s="1141" t="s">
        <v>388</v>
      </c>
      <c r="D177" s="1141"/>
      <c r="E177" s="1141"/>
      <c r="F177" s="207"/>
      <c r="G177" s="207"/>
      <c r="H177" s="207"/>
      <c r="I177" s="207"/>
      <c r="J177" s="208">
        <v>44.92</v>
      </c>
      <c r="K177" s="209">
        <v>1.25</v>
      </c>
      <c r="L177" s="208">
        <v>5.62</v>
      </c>
      <c r="M177" s="207"/>
      <c r="N177" s="210"/>
      <c r="Z177" s="193"/>
      <c r="AA177" s="200"/>
      <c r="AB177" s="200"/>
      <c r="AE177" s="109" t="s">
        <v>388</v>
      </c>
      <c r="AH177" s="200"/>
    </row>
    <row r="178" spans="1:35" s="108" customFormat="1" ht="12">
      <c r="A178" s="205"/>
      <c r="B178" s="204"/>
      <c r="C178" s="1141" t="s">
        <v>448</v>
      </c>
      <c r="D178" s="1141"/>
      <c r="E178" s="1141"/>
      <c r="F178" s="207" t="s">
        <v>390</v>
      </c>
      <c r="G178" s="209">
        <v>6.11</v>
      </c>
      <c r="H178" s="209">
        <v>1.25</v>
      </c>
      <c r="I178" s="252">
        <v>0.76375000000000004</v>
      </c>
      <c r="J178" s="204"/>
      <c r="K178" s="207"/>
      <c r="L178" s="204"/>
      <c r="M178" s="207"/>
      <c r="N178" s="210"/>
      <c r="Z178" s="193"/>
      <c r="AA178" s="200"/>
      <c r="AB178" s="200"/>
      <c r="AF178" s="109" t="s">
        <v>448</v>
      </c>
      <c r="AH178" s="200"/>
    </row>
    <row r="179" spans="1:35" s="108" customFormat="1" ht="12">
      <c r="A179" s="205"/>
      <c r="B179" s="204"/>
      <c r="C179" s="1141" t="s">
        <v>389</v>
      </c>
      <c r="D179" s="1141"/>
      <c r="E179" s="1141"/>
      <c r="F179" s="207" t="s">
        <v>390</v>
      </c>
      <c r="G179" s="209">
        <v>3.33</v>
      </c>
      <c r="H179" s="209">
        <v>1.25</v>
      </c>
      <c r="I179" s="252">
        <v>0.41625000000000001</v>
      </c>
      <c r="J179" s="204"/>
      <c r="K179" s="207"/>
      <c r="L179" s="204"/>
      <c r="M179" s="207"/>
      <c r="N179" s="210"/>
      <c r="Z179" s="193"/>
      <c r="AA179" s="200"/>
      <c r="AB179" s="200"/>
      <c r="AF179" s="109" t="s">
        <v>389</v>
      </c>
      <c r="AH179" s="200"/>
    </row>
    <row r="180" spans="1:35" s="108" customFormat="1" ht="12">
      <c r="A180" s="205"/>
      <c r="B180" s="204"/>
      <c r="C180" s="1150" t="s">
        <v>391</v>
      </c>
      <c r="D180" s="1150"/>
      <c r="E180" s="1150"/>
      <c r="F180" s="212"/>
      <c r="G180" s="212"/>
      <c r="H180" s="212"/>
      <c r="I180" s="212"/>
      <c r="J180" s="213">
        <v>388.21</v>
      </c>
      <c r="K180" s="212"/>
      <c r="L180" s="213">
        <v>48.53</v>
      </c>
      <c r="M180" s="212"/>
      <c r="N180" s="214"/>
      <c r="Z180" s="193"/>
      <c r="AA180" s="200"/>
      <c r="AB180" s="200"/>
      <c r="AG180" s="109" t="s">
        <v>391</v>
      </c>
      <c r="AH180" s="200"/>
    </row>
    <row r="181" spans="1:35" s="108" customFormat="1" ht="12">
      <c r="A181" s="205"/>
      <c r="B181" s="204"/>
      <c r="C181" s="1141" t="s">
        <v>392</v>
      </c>
      <c r="D181" s="1141"/>
      <c r="E181" s="1141"/>
      <c r="F181" s="207"/>
      <c r="G181" s="207"/>
      <c r="H181" s="207"/>
      <c r="I181" s="207"/>
      <c r="J181" s="204"/>
      <c r="K181" s="207"/>
      <c r="L181" s="208">
        <v>12.55</v>
      </c>
      <c r="M181" s="207"/>
      <c r="N181" s="210"/>
      <c r="Z181" s="193"/>
      <c r="AA181" s="200"/>
      <c r="AB181" s="200"/>
      <c r="AF181" s="109" t="s">
        <v>392</v>
      </c>
      <c r="AH181" s="200"/>
    </row>
    <row r="182" spans="1:35" s="108" customFormat="1" ht="22.5">
      <c r="A182" s="205"/>
      <c r="B182" s="204" t="s">
        <v>1768</v>
      </c>
      <c r="C182" s="1141" t="s">
        <v>1769</v>
      </c>
      <c r="D182" s="1141"/>
      <c r="E182" s="1141"/>
      <c r="F182" s="207" t="s">
        <v>395</v>
      </c>
      <c r="G182" s="215">
        <v>117</v>
      </c>
      <c r="H182" s="207"/>
      <c r="I182" s="215">
        <v>117</v>
      </c>
      <c r="J182" s="204"/>
      <c r="K182" s="207"/>
      <c r="L182" s="208">
        <v>14.68</v>
      </c>
      <c r="M182" s="207"/>
      <c r="N182" s="210"/>
      <c r="Z182" s="193"/>
      <c r="AA182" s="200"/>
      <c r="AB182" s="200"/>
      <c r="AF182" s="109" t="s">
        <v>1769</v>
      </c>
      <c r="AH182" s="200"/>
    </row>
    <row r="183" spans="1:35" s="108" customFormat="1" ht="22.5">
      <c r="A183" s="205"/>
      <c r="B183" s="204" t="s">
        <v>1770</v>
      </c>
      <c r="C183" s="1141" t="s">
        <v>1771</v>
      </c>
      <c r="D183" s="1141"/>
      <c r="E183" s="1141"/>
      <c r="F183" s="207" t="s">
        <v>395</v>
      </c>
      <c r="G183" s="215">
        <v>74</v>
      </c>
      <c r="H183" s="207"/>
      <c r="I183" s="215">
        <v>74</v>
      </c>
      <c r="J183" s="204"/>
      <c r="K183" s="207"/>
      <c r="L183" s="208">
        <v>9.2899999999999991</v>
      </c>
      <c r="M183" s="207"/>
      <c r="N183" s="210"/>
      <c r="Z183" s="193"/>
      <c r="AA183" s="200"/>
      <c r="AB183" s="200"/>
      <c r="AF183" s="109" t="s">
        <v>1771</v>
      </c>
      <c r="AH183" s="200"/>
    </row>
    <row r="184" spans="1:35" s="108" customFormat="1" ht="12">
      <c r="A184" s="216"/>
      <c r="B184" s="217"/>
      <c r="C184" s="1145" t="s">
        <v>398</v>
      </c>
      <c r="D184" s="1145"/>
      <c r="E184" s="1145"/>
      <c r="F184" s="196"/>
      <c r="G184" s="196"/>
      <c r="H184" s="196"/>
      <c r="I184" s="196"/>
      <c r="J184" s="198"/>
      <c r="K184" s="196"/>
      <c r="L184" s="218">
        <v>72.5</v>
      </c>
      <c r="M184" s="212"/>
      <c r="N184" s="199"/>
      <c r="Z184" s="193"/>
      <c r="AA184" s="200"/>
      <c r="AB184" s="200"/>
      <c r="AH184" s="200" t="s">
        <v>398</v>
      </c>
    </row>
    <row r="185" spans="1:35" s="108" customFormat="1" ht="22.5">
      <c r="A185" s="194" t="s">
        <v>499</v>
      </c>
      <c r="B185" s="195" t="s">
        <v>1824</v>
      </c>
      <c r="C185" s="1145" t="s">
        <v>3713</v>
      </c>
      <c r="D185" s="1145"/>
      <c r="E185" s="1145"/>
      <c r="F185" s="196" t="s">
        <v>486</v>
      </c>
      <c r="G185" s="196"/>
      <c r="H185" s="196"/>
      <c r="I185" s="251">
        <v>1</v>
      </c>
      <c r="J185" s="218">
        <v>52.96</v>
      </c>
      <c r="K185" s="196"/>
      <c r="L185" s="218">
        <v>52.96</v>
      </c>
      <c r="M185" s="196"/>
      <c r="N185" s="199"/>
      <c r="Z185" s="193"/>
      <c r="AA185" s="200"/>
      <c r="AB185" s="200" t="s">
        <v>3713</v>
      </c>
      <c r="AH185" s="200"/>
    </row>
    <row r="186" spans="1:35" s="108" customFormat="1" ht="12">
      <c r="A186" s="216"/>
      <c r="B186" s="217"/>
      <c r="C186" s="1141" t="s">
        <v>409</v>
      </c>
      <c r="D186" s="1141"/>
      <c r="E186" s="1141"/>
      <c r="F186" s="1141"/>
      <c r="G186" s="1141"/>
      <c r="H186" s="1141"/>
      <c r="I186" s="1141"/>
      <c r="J186" s="1141"/>
      <c r="K186" s="1141"/>
      <c r="L186" s="1141"/>
      <c r="M186" s="1141"/>
      <c r="N186" s="1146"/>
      <c r="Z186" s="193"/>
      <c r="AA186" s="200"/>
      <c r="AB186" s="200"/>
      <c r="AH186" s="200"/>
      <c r="AI186" s="109" t="s">
        <v>409</v>
      </c>
    </row>
    <row r="187" spans="1:35" s="108" customFormat="1" ht="12">
      <c r="A187" s="216"/>
      <c r="B187" s="217"/>
      <c r="C187" s="1145" t="s">
        <v>398</v>
      </c>
      <c r="D187" s="1145"/>
      <c r="E187" s="1145"/>
      <c r="F187" s="196"/>
      <c r="G187" s="196"/>
      <c r="H187" s="196"/>
      <c r="I187" s="196"/>
      <c r="J187" s="198"/>
      <c r="K187" s="196"/>
      <c r="L187" s="218">
        <v>52.96</v>
      </c>
      <c r="M187" s="212"/>
      <c r="N187" s="199"/>
      <c r="Z187" s="193"/>
      <c r="AA187" s="200"/>
      <c r="AB187" s="200"/>
      <c r="AH187" s="200" t="s">
        <v>398</v>
      </c>
    </row>
    <row r="188" spans="1:35" s="108" customFormat="1" ht="12">
      <c r="A188" s="1147" t="s">
        <v>3598</v>
      </c>
      <c r="B188" s="1148"/>
      <c r="C188" s="1148"/>
      <c r="D188" s="1148"/>
      <c r="E188" s="1148"/>
      <c r="F188" s="1148"/>
      <c r="G188" s="1148"/>
      <c r="H188" s="1148"/>
      <c r="I188" s="1148"/>
      <c r="J188" s="1148"/>
      <c r="K188" s="1148"/>
      <c r="L188" s="1148"/>
      <c r="M188" s="1148"/>
      <c r="N188" s="1149"/>
      <c r="Z188" s="193"/>
      <c r="AA188" s="200" t="s">
        <v>3598</v>
      </c>
      <c r="AB188" s="200"/>
      <c r="AH188" s="200"/>
    </row>
    <row r="189" spans="1:35" s="108" customFormat="1" ht="45">
      <c r="A189" s="194" t="s">
        <v>501</v>
      </c>
      <c r="B189" s="195" t="s">
        <v>3599</v>
      </c>
      <c r="C189" s="1145" t="s">
        <v>3600</v>
      </c>
      <c r="D189" s="1145"/>
      <c r="E189" s="1145"/>
      <c r="F189" s="196" t="s">
        <v>3536</v>
      </c>
      <c r="G189" s="196"/>
      <c r="H189" s="196"/>
      <c r="I189" s="247">
        <v>0.31</v>
      </c>
      <c r="J189" s="198"/>
      <c r="K189" s="196"/>
      <c r="L189" s="198"/>
      <c r="M189" s="196"/>
      <c r="N189" s="199"/>
      <c r="Z189" s="193"/>
      <c r="AA189" s="200"/>
      <c r="AB189" s="200" t="s">
        <v>3600</v>
      </c>
      <c r="AH189" s="200"/>
    </row>
    <row r="190" spans="1:35" s="108" customFormat="1" ht="12">
      <c r="A190" s="201"/>
      <c r="B190" s="202"/>
      <c r="C190" s="1141" t="s">
        <v>3714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B190" s="200"/>
      <c r="AC190" s="109" t="s">
        <v>3714</v>
      </c>
      <c r="AH190" s="200"/>
    </row>
    <row r="191" spans="1:35" s="108" customFormat="1" ht="33.75">
      <c r="A191" s="203"/>
      <c r="B191" s="204" t="s">
        <v>385</v>
      </c>
      <c r="C191" s="1141" t="s">
        <v>386</v>
      </c>
      <c r="D191" s="1141"/>
      <c r="E191" s="1141"/>
      <c r="F191" s="1141"/>
      <c r="G191" s="1141"/>
      <c r="H191" s="1141"/>
      <c r="I191" s="1141"/>
      <c r="J191" s="1141"/>
      <c r="K191" s="1141"/>
      <c r="L191" s="1141"/>
      <c r="M191" s="1141"/>
      <c r="N191" s="1146"/>
      <c r="Z191" s="193"/>
      <c r="AA191" s="200"/>
      <c r="AB191" s="200"/>
      <c r="AD191" s="109" t="s">
        <v>386</v>
      </c>
      <c r="AH191" s="200"/>
    </row>
    <row r="192" spans="1:35" s="108" customFormat="1" ht="12">
      <c r="A192" s="205"/>
      <c r="B192" s="206">
        <v>1</v>
      </c>
      <c r="C192" s="1141" t="s">
        <v>446</v>
      </c>
      <c r="D192" s="1141"/>
      <c r="E192" s="1141"/>
      <c r="F192" s="207"/>
      <c r="G192" s="207"/>
      <c r="H192" s="207"/>
      <c r="I192" s="207"/>
      <c r="J192" s="220">
        <v>1257.92</v>
      </c>
      <c r="K192" s="209">
        <v>1.25</v>
      </c>
      <c r="L192" s="208">
        <v>487.44</v>
      </c>
      <c r="M192" s="207"/>
      <c r="N192" s="210"/>
      <c r="Z192" s="193"/>
      <c r="AA192" s="200"/>
      <c r="AB192" s="200"/>
      <c r="AE192" s="109" t="s">
        <v>446</v>
      </c>
      <c r="AH192" s="200"/>
    </row>
    <row r="193" spans="1:35" s="108" customFormat="1" ht="12">
      <c r="A193" s="205"/>
      <c r="B193" s="206">
        <v>2</v>
      </c>
      <c r="C193" s="1141" t="s">
        <v>387</v>
      </c>
      <c r="D193" s="1141"/>
      <c r="E193" s="1141"/>
      <c r="F193" s="207"/>
      <c r="G193" s="207"/>
      <c r="H193" s="207"/>
      <c r="I193" s="207"/>
      <c r="J193" s="220">
        <v>2297.79</v>
      </c>
      <c r="K193" s="209">
        <v>1.25</v>
      </c>
      <c r="L193" s="208">
        <v>890.39</v>
      </c>
      <c r="M193" s="207"/>
      <c r="N193" s="210"/>
      <c r="Z193" s="193"/>
      <c r="AA193" s="200"/>
      <c r="AB193" s="200"/>
      <c r="AE193" s="109" t="s">
        <v>387</v>
      </c>
      <c r="AH193" s="200"/>
    </row>
    <row r="194" spans="1:35" s="108" customFormat="1" ht="12">
      <c r="A194" s="205"/>
      <c r="B194" s="206">
        <v>3</v>
      </c>
      <c r="C194" s="1141" t="s">
        <v>388</v>
      </c>
      <c r="D194" s="1141"/>
      <c r="E194" s="1141"/>
      <c r="F194" s="207"/>
      <c r="G194" s="207"/>
      <c r="H194" s="207"/>
      <c r="I194" s="207"/>
      <c r="J194" s="208">
        <v>286.33999999999997</v>
      </c>
      <c r="K194" s="209">
        <v>1.25</v>
      </c>
      <c r="L194" s="208">
        <v>110.96</v>
      </c>
      <c r="M194" s="207"/>
      <c r="N194" s="210"/>
      <c r="Z194" s="193"/>
      <c r="AA194" s="200"/>
      <c r="AB194" s="200"/>
      <c r="AE194" s="109" t="s">
        <v>388</v>
      </c>
      <c r="AH194" s="200"/>
    </row>
    <row r="195" spans="1:35" s="108" customFormat="1" ht="12">
      <c r="A195" s="205"/>
      <c r="B195" s="206">
        <v>4</v>
      </c>
      <c r="C195" s="1141" t="s">
        <v>447</v>
      </c>
      <c r="D195" s="1141"/>
      <c r="E195" s="1141"/>
      <c r="F195" s="207"/>
      <c r="G195" s="207"/>
      <c r="H195" s="207"/>
      <c r="I195" s="207"/>
      <c r="J195" s="220">
        <v>3018.09</v>
      </c>
      <c r="K195" s="207"/>
      <c r="L195" s="208">
        <v>935.61</v>
      </c>
      <c r="M195" s="207"/>
      <c r="N195" s="210"/>
      <c r="Z195" s="193"/>
      <c r="AA195" s="200"/>
      <c r="AB195" s="200"/>
      <c r="AE195" s="109" t="s">
        <v>447</v>
      </c>
      <c r="AH195" s="200"/>
    </row>
    <row r="196" spans="1:35" s="108" customFormat="1" ht="12">
      <c r="A196" s="205"/>
      <c r="B196" s="204"/>
      <c r="C196" s="1141" t="s">
        <v>448</v>
      </c>
      <c r="D196" s="1141"/>
      <c r="E196" s="1141"/>
      <c r="F196" s="207" t="s">
        <v>390</v>
      </c>
      <c r="G196" s="209">
        <v>138.69</v>
      </c>
      <c r="H196" s="209">
        <v>1.25</v>
      </c>
      <c r="I196" s="249">
        <v>53.742375000000003</v>
      </c>
      <c r="J196" s="204"/>
      <c r="K196" s="207"/>
      <c r="L196" s="204"/>
      <c r="M196" s="207"/>
      <c r="N196" s="210"/>
      <c r="Z196" s="193"/>
      <c r="AA196" s="200"/>
      <c r="AB196" s="200"/>
      <c r="AF196" s="109" t="s">
        <v>448</v>
      </c>
      <c r="AH196" s="200"/>
    </row>
    <row r="197" spans="1:35" s="108" customFormat="1" ht="12">
      <c r="A197" s="205"/>
      <c r="B197" s="204"/>
      <c r="C197" s="1141" t="s">
        <v>389</v>
      </c>
      <c r="D197" s="1141"/>
      <c r="E197" s="1141"/>
      <c r="F197" s="207" t="s">
        <v>390</v>
      </c>
      <c r="G197" s="209">
        <v>21.87</v>
      </c>
      <c r="H197" s="209">
        <v>1.25</v>
      </c>
      <c r="I197" s="249">
        <v>8.4746249999999996</v>
      </c>
      <c r="J197" s="204"/>
      <c r="K197" s="207"/>
      <c r="L197" s="204"/>
      <c r="M197" s="207"/>
      <c r="N197" s="210"/>
      <c r="Z197" s="193"/>
      <c r="AA197" s="200"/>
      <c r="AB197" s="200"/>
      <c r="AF197" s="109" t="s">
        <v>389</v>
      </c>
      <c r="AH197" s="200"/>
    </row>
    <row r="198" spans="1:35" s="108" customFormat="1" ht="12">
      <c r="A198" s="205"/>
      <c r="B198" s="204"/>
      <c r="C198" s="1150" t="s">
        <v>391</v>
      </c>
      <c r="D198" s="1150"/>
      <c r="E198" s="1150"/>
      <c r="F198" s="212"/>
      <c r="G198" s="212"/>
      <c r="H198" s="212"/>
      <c r="I198" s="212"/>
      <c r="J198" s="221">
        <v>6573.8</v>
      </c>
      <c r="K198" s="212"/>
      <c r="L198" s="221">
        <v>2313.44</v>
      </c>
      <c r="M198" s="212"/>
      <c r="N198" s="214"/>
      <c r="Z198" s="193"/>
      <c r="AA198" s="200"/>
      <c r="AB198" s="200"/>
      <c r="AG198" s="109" t="s">
        <v>391</v>
      </c>
      <c r="AH198" s="200"/>
    </row>
    <row r="199" spans="1:35" s="108" customFormat="1" ht="12">
      <c r="A199" s="205"/>
      <c r="B199" s="204"/>
      <c r="C199" s="1141" t="s">
        <v>392</v>
      </c>
      <c r="D199" s="1141"/>
      <c r="E199" s="1141"/>
      <c r="F199" s="207"/>
      <c r="G199" s="207"/>
      <c r="H199" s="207"/>
      <c r="I199" s="207"/>
      <c r="J199" s="204"/>
      <c r="K199" s="207"/>
      <c r="L199" s="208">
        <v>598.4</v>
      </c>
      <c r="M199" s="207"/>
      <c r="N199" s="210"/>
      <c r="Z199" s="193"/>
      <c r="AA199" s="200"/>
      <c r="AB199" s="200"/>
      <c r="AF199" s="109" t="s">
        <v>392</v>
      </c>
      <c r="AH199" s="200"/>
    </row>
    <row r="200" spans="1:35" s="108" customFormat="1" ht="22.5">
      <c r="A200" s="205"/>
      <c r="B200" s="204" t="s">
        <v>1768</v>
      </c>
      <c r="C200" s="1141" t="s">
        <v>1769</v>
      </c>
      <c r="D200" s="1141"/>
      <c r="E200" s="1141"/>
      <c r="F200" s="207" t="s">
        <v>395</v>
      </c>
      <c r="G200" s="215">
        <v>117</v>
      </c>
      <c r="H200" s="207"/>
      <c r="I200" s="215">
        <v>117</v>
      </c>
      <c r="J200" s="204"/>
      <c r="K200" s="207"/>
      <c r="L200" s="208">
        <v>700.13</v>
      </c>
      <c r="M200" s="207"/>
      <c r="N200" s="210"/>
      <c r="Z200" s="193"/>
      <c r="AA200" s="200"/>
      <c r="AB200" s="200"/>
      <c r="AF200" s="109" t="s">
        <v>1769</v>
      </c>
      <c r="AH200" s="200"/>
    </row>
    <row r="201" spans="1:35" s="108" customFormat="1" ht="22.5">
      <c r="A201" s="205"/>
      <c r="B201" s="204" t="s">
        <v>1770</v>
      </c>
      <c r="C201" s="1141" t="s">
        <v>1771</v>
      </c>
      <c r="D201" s="1141"/>
      <c r="E201" s="1141"/>
      <c r="F201" s="207" t="s">
        <v>395</v>
      </c>
      <c r="G201" s="215">
        <v>74</v>
      </c>
      <c r="H201" s="207"/>
      <c r="I201" s="215">
        <v>74</v>
      </c>
      <c r="J201" s="204"/>
      <c r="K201" s="207"/>
      <c r="L201" s="208">
        <v>442.82</v>
      </c>
      <c r="M201" s="207"/>
      <c r="N201" s="210"/>
      <c r="Z201" s="193"/>
      <c r="AA201" s="200"/>
      <c r="AB201" s="200"/>
      <c r="AF201" s="109" t="s">
        <v>1771</v>
      </c>
      <c r="AH201" s="200"/>
    </row>
    <row r="202" spans="1:35" s="108" customFormat="1" ht="12">
      <c r="A202" s="216"/>
      <c r="B202" s="217"/>
      <c r="C202" s="1145" t="s">
        <v>398</v>
      </c>
      <c r="D202" s="1145"/>
      <c r="E202" s="1145"/>
      <c r="F202" s="196"/>
      <c r="G202" s="196"/>
      <c r="H202" s="196"/>
      <c r="I202" s="196"/>
      <c r="J202" s="198"/>
      <c r="K202" s="196"/>
      <c r="L202" s="222">
        <v>3456.39</v>
      </c>
      <c r="M202" s="212"/>
      <c r="N202" s="199"/>
      <c r="Z202" s="193"/>
      <c r="AA202" s="200"/>
      <c r="AB202" s="200"/>
      <c r="AH202" s="200" t="s">
        <v>398</v>
      </c>
    </row>
    <row r="203" spans="1:35" s="108" customFormat="1" ht="22.5">
      <c r="A203" s="194" t="s">
        <v>503</v>
      </c>
      <c r="B203" s="195" t="s">
        <v>3605</v>
      </c>
      <c r="C203" s="1145" t="s">
        <v>3606</v>
      </c>
      <c r="D203" s="1145"/>
      <c r="E203" s="1145"/>
      <c r="F203" s="196" t="s">
        <v>486</v>
      </c>
      <c r="G203" s="196"/>
      <c r="H203" s="196"/>
      <c r="I203" s="251">
        <v>3</v>
      </c>
      <c r="J203" s="218">
        <v>215.48</v>
      </c>
      <c r="K203" s="196"/>
      <c r="L203" s="218">
        <v>646.44000000000005</v>
      </c>
      <c r="M203" s="196"/>
      <c r="N203" s="199"/>
      <c r="Z203" s="193"/>
      <c r="AA203" s="200"/>
      <c r="AB203" s="200" t="s">
        <v>3606</v>
      </c>
      <c r="AH203" s="200"/>
    </row>
    <row r="204" spans="1:35" s="108" customFormat="1" ht="12">
      <c r="A204" s="216"/>
      <c r="B204" s="217"/>
      <c r="C204" s="1141" t="s">
        <v>409</v>
      </c>
      <c r="D204" s="1141"/>
      <c r="E204" s="1141"/>
      <c r="F204" s="1141"/>
      <c r="G204" s="1141"/>
      <c r="H204" s="1141"/>
      <c r="I204" s="1141"/>
      <c r="J204" s="1141"/>
      <c r="K204" s="1141"/>
      <c r="L204" s="1141"/>
      <c r="M204" s="1141"/>
      <c r="N204" s="1146"/>
      <c r="Z204" s="193"/>
      <c r="AA204" s="200"/>
      <c r="AB204" s="200"/>
      <c r="AH204" s="200"/>
      <c r="AI204" s="109" t="s">
        <v>409</v>
      </c>
    </row>
    <row r="205" spans="1:35" s="108" customFormat="1" ht="12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646.44000000000005</v>
      </c>
      <c r="M205" s="212"/>
      <c r="N205" s="199"/>
      <c r="Z205" s="193"/>
      <c r="AA205" s="200"/>
      <c r="AB205" s="200"/>
      <c r="AH205" s="200" t="s">
        <v>398</v>
      </c>
    </row>
    <row r="206" spans="1:35" s="108" customFormat="1" ht="33.75">
      <c r="A206" s="194" t="s">
        <v>505</v>
      </c>
      <c r="B206" s="195" t="s">
        <v>3609</v>
      </c>
      <c r="C206" s="1145" t="s">
        <v>3610</v>
      </c>
      <c r="D206" s="1145"/>
      <c r="E206" s="1145"/>
      <c r="F206" s="196" t="s">
        <v>486</v>
      </c>
      <c r="G206" s="196"/>
      <c r="H206" s="196"/>
      <c r="I206" s="251">
        <v>2</v>
      </c>
      <c r="J206" s="218">
        <v>242.94</v>
      </c>
      <c r="K206" s="196"/>
      <c r="L206" s="218">
        <v>485.88</v>
      </c>
      <c r="M206" s="196"/>
      <c r="N206" s="199"/>
      <c r="Z206" s="193"/>
      <c r="AA206" s="200"/>
      <c r="AB206" s="200" t="s">
        <v>3610</v>
      </c>
      <c r="AH206" s="200"/>
    </row>
    <row r="207" spans="1:35" s="108" customFormat="1" ht="12">
      <c r="A207" s="216"/>
      <c r="B207" s="217"/>
      <c r="C207" s="1141" t="s">
        <v>409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B207" s="200"/>
      <c r="AH207" s="200"/>
      <c r="AI207" s="109" t="s">
        <v>409</v>
      </c>
    </row>
    <row r="208" spans="1:35" s="108" customFormat="1" ht="12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485.88</v>
      </c>
      <c r="M208" s="212"/>
      <c r="N208" s="199"/>
      <c r="Z208" s="193"/>
      <c r="AA208" s="200"/>
      <c r="AB208" s="200"/>
      <c r="AH208" s="200" t="s">
        <v>398</v>
      </c>
    </row>
    <row r="209" spans="1:35" s="108" customFormat="1" ht="45">
      <c r="A209" s="194" t="s">
        <v>514</v>
      </c>
      <c r="B209" s="195" t="s">
        <v>3611</v>
      </c>
      <c r="C209" s="1145" t="s">
        <v>3612</v>
      </c>
      <c r="D209" s="1145"/>
      <c r="E209" s="1145"/>
      <c r="F209" s="196" t="s">
        <v>486</v>
      </c>
      <c r="G209" s="196"/>
      <c r="H209" s="196"/>
      <c r="I209" s="251">
        <v>3</v>
      </c>
      <c r="J209" s="218">
        <v>362.1</v>
      </c>
      <c r="K209" s="196"/>
      <c r="L209" s="222">
        <v>1086.3</v>
      </c>
      <c r="M209" s="196"/>
      <c r="N209" s="199"/>
      <c r="Z209" s="193"/>
      <c r="AA209" s="200"/>
      <c r="AB209" s="200" t="s">
        <v>3612</v>
      </c>
      <c r="AH209" s="200"/>
    </row>
    <row r="210" spans="1:35" s="108" customFormat="1" ht="12">
      <c r="A210" s="216"/>
      <c r="B210" s="217"/>
      <c r="C210" s="1141" t="s">
        <v>409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B210" s="200"/>
      <c r="AH210" s="200"/>
      <c r="AI210" s="109" t="s">
        <v>409</v>
      </c>
    </row>
    <row r="211" spans="1:35" s="108" customFormat="1" ht="12">
      <c r="A211" s="216"/>
      <c r="B211" s="217"/>
      <c r="C211" s="1145" t="s">
        <v>398</v>
      </c>
      <c r="D211" s="1145"/>
      <c r="E211" s="1145"/>
      <c r="F211" s="196"/>
      <c r="G211" s="196"/>
      <c r="H211" s="196"/>
      <c r="I211" s="196"/>
      <c r="J211" s="198"/>
      <c r="K211" s="196"/>
      <c r="L211" s="222">
        <v>1086.3</v>
      </c>
      <c r="M211" s="212"/>
      <c r="N211" s="199"/>
      <c r="Z211" s="193"/>
      <c r="AA211" s="200"/>
      <c r="AB211" s="200"/>
      <c r="AH211" s="200" t="s">
        <v>398</v>
      </c>
    </row>
    <row r="212" spans="1:35" s="108" customFormat="1" ht="22.5">
      <c r="A212" s="194" t="s">
        <v>517</v>
      </c>
      <c r="B212" s="195" t="s">
        <v>3715</v>
      </c>
      <c r="C212" s="1145" t="s">
        <v>3716</v>
      </c>
      <c r="D212" s="1145"/>
      <c r="E212" s="1145"/>
      <c r="F212" s="196" t="s">
        <v>486</v>
      </c>
      <c r="G212" s="196"/>
      <c r="H212" s="196"/>
      <c r="I212" s="251">
        <v>3</v>
      </c>
      <c r="J212" s="218">
        <v>175.57</v>
      </c>
      <c r="K212" s="196"/>
      <c r="L212" s="218">
        <v>526.71</v>
      </c>
      <c r="M212" s="196"/>
      <c r="N212" s="199"/>
      <c r="Z212" s="193"/>
      <c r="AA212" s="200"/>
      <c r="AB212" s="200" t="s">
        <v>3716</v>
      </c>
      <c r="AH212" s="200"/>
    </row>
    <row r="213" spans="1:35" s="108" customFormat="1" ht="12">
      <c r="A213" s="216"/>
      <c r="B213" s="217"/>
      <c r="C213" s="1141" t="s">
        <v>409</v>
      </c>
      <c r="D213" s="1141"/>
      <c r="E213" s="1141"/>
      <c r="F213" s="1141"/>
      <c r="G213" s="1141"/>
      <c r="H213" s="1141"/>
      <c r="I213" s="1141"/>
      <c r="J213" s="1141"/>
      <c r="K213" s="1141"/>
      <c r="L213" s="1141"/>
      <c r="M213" s="1141"/>
      <c r="N213" s="1146"/>
      <c r="Z213" s="193"/>
      <c r="AA213" s="200"/>
      <c r="AB213" s="200"/>
      <c r="AH213" s="200"/>
      <c r="AI213" s="109" t="s">
        <v>409</v>
      </c>
    </row>
    <row r="214" spans="1:35" s="108" customFormat="1" ht="12">
      <c r="A214" s="216"/>
      <c r="B214" s="217"/>
      <c r="C214" s="1145" t="s">
        <v>398</v>
      </c>
      <c r="D214" s="1145"/>
      <c r="E214" s="1145"/>
      <c r="F214" s="196"/>
      <c r="G214" s="196"/>
      <c r="H214" s="196"/>
      <c r="I214" s="196"/>
      <c r="J214" s="198"/>
      <c r="K214" s="196"/>
      <c r="L214" s="218">
        <v>526.71</v>
      </c>
      <c r="M214" s="212"/>
      <c r="N214" s="199"/>
      <c r="Z214" s="193"/>
      <c r="AA214" s="200"/>
      <c r="AB214" s="200"/>
      <c r="AH214" s="200" t="s">
        <v>398</v>
      </c>
    </row>
    <row r="215" spans="1:35" s="108" customFormat="1" ht="33.75">
      <c r="A215" s="194" t="s">
        <v>519</v>
      </c>
      <c r="B215" s="195" t="s">
        <v>3620</v>
      </c>
      <c r="C215" s="1145" t="s">
        <v>3621</v>
      </c>
      <c r="D215" s="1145"/>
      <c r="E215" s="1145"/>
      <c r="F215" s="196" t="s">
        <v>486</v>
      </c>
      <c r="G215" s="196"/>
      <c r="H215" s="196"/>
      <c r="I215" s="251">
        <v>7</v>
      </c>
      <c r="J215" s="218">
        <v>31.43</v>
      </c>
      <c r="K215" s="196"/>
      <c r="L215" s="218">
        <v>220.01</v>
      </c>
      <c r="M215" s="196"/>
      <c r="N215" s="199"/>
      <c r="Z215" s="193"/>
      <c r="AA215" s="200"/>
      <c r="AB215" s="200" t="s">
        <v>3621</v>
      </c>
      <c r="AH215" s="200"/>
    </row>
    <row r="216" spans="1:35" s="108" customFormat="1" ht="12">
      <c r="A216" s="216"/>
      <c r="B216" s="217"/>
      <c r="C216" s="1141" t="s">
        <v>409</v>
      </c>
      <c r="D216" s="1141"/>
      <c r="E216" s="1141"/>
      <c r="F216" s="1141"/>
      <c r="G216" s="1141"/>
      <c r="H216" s="1141"/>
      <c r="I216" s="1141"/>
      <c r="J216" s="1141"/>
      <c r="K216" s="1141"/>
      <c r="L216" s="1141"/>
      <c r="M216" s="1141"/>
      <c r="N216" s="1146"/>
      <c r="Z216" s="193"/>
      <c r="AA216" s="200"/>
      <c r="AB216" s="200"/>
      <c r="AH216" s="200"/>
      <c r="AI216" s="109" t="s">
        <v>409</v>
      </c>
    </row>
    <row r="217" spans="1:35" s="108" customFormat="1" ht="12">
      <c r="A217" s="216"/>
      <c r="B217" s="217"/>
      <c r="C217" s="1145" t="s">
        <v>398</v>
      </c>
      <c r="D217" s="1145"/>
      <c r="E217" s="1145"/>
      <c r="F217" s="196"/>
      <c r="G217" s="196"/>
      <c r="H217" s="196"/>
      <c r="I217" s="196"/>
      <c r="J217" s="198"/>
      <c r="K217" s="196"/>
      <c r="L217" s="218">
        <v>220.01</v>
      </c>
      <c r="M217" s="212"/>
      <c r="N217" s="199"/>
      <c r="Z217" s="193"/>
      <c r="AA217" s="200"/>
      <c r="AB217" s="200"/>
      <c r="AH217" s="200" t="s">
        <v>398</v>
      </c>
    </row>
    <row r="218" spans="1:35" s="108" customFormat="1" ht="12">
      <c r="A218" s="194" t="s">
        <v>523</v>
      </c>
      <c r="B218" s="195" t="s">
        <v>3625</v>
      </c>
      <c r="C218" s="1145" t="s">
        <v>3626</v>
      </c>
      <c r="D218" s="1145"/>
      <c r="E218" s="1145"/>
      <c r="F218" s="196" t="s">
        <v>486</v>
      </c>
      <c r="G218" s="196"/>
      <c r="H218" s="196"/>
      <c r="I218" s="251">
        <v>3</v>
      </c>
      <c r="J218" s="218">
        <v>569.52</v>
      </c>
      <c r="K218" s="196"/>
      <c r="L218" s="222">
        <v>1708.56</v>
      </c>
      <c r="M218" s="196"/>
      <c r="N218" s="199"/>
      <c r="Z218" s="193"/>
      <c r="AA218" s="200"/>
      <c r="AB218" s="200" t="s">
        <v>3626</v>
      </c>
      <c r="AH218" s="200"/>
    </row>
    <row r="219" spans="1:35" s="108" customFormat="1" ht="12">
      <c r="A219" s="216"/>
      <c r="B219" s="217"/>
      <c r="C219" s="1141" t="s">
        <v>409</v>
      </c>
      <c r="D219" s="1141"/>
      <c r="E219" s="1141"/>
      <c r="F219" s="1141"/>
      <c r="G219" s="1141"/>
      <c r="H219" s="1141"/>
      <c r="I219" s="1141"/>
      <c r="J219" s="1141"/>
      <c r="K219" s="1141"/>
      <c r="L219" s="1141"/>
      <c r="M219" s="1141"/>
      <c r="N219" s="1146"/>
      <c r="Z219" s="193"/>
      <c r="AA219" s="200"/>
      <c r="AB219" s="200"/>
      <c r="AH219" s="200"/>
      <c r="AI219" s="109" t="s">
        <v>409</v>
      </c>
    </row>
    <row r="220" spans="1:35" s="108" customFormat="1" ht="12">
      <c r="A220" s="216"/>
      <c r="B220" s="217"/>
      <c r="C220" s="1145" t="s">
        <v>398</v>
      </c>
      <c r="D220" s="1145"/>
      <c r="E220" s="1145"/>
      <c r="F220" s="196"/>
      <c r="G220" s="196"/>
      <c r="H220" s="196"/>
      <c r="I220" s="196"/>
      <c r="J220" s="198"/>
      <c r="K220" s="196"/>
      <c r="L220" s="222">
        <v>1708.56</v>
      </c>
      <c r="M220" s="212"/>
      <c r="N220" s="199"/>
      <c r="Z220" s="193"/>
      <c r="AA220" s="200"/>
      <c r="AB220" s="200"/>
      <c r="AH220" s="200" t="s">
        <v>398</v>
      </c>
    </row>
    <row r="221" spans="1:35" s="108" customFormat="1" ht="45">
      <c r="A221" s="194" t="s">
        <v>526</v>
      </c>
      <c r="B221" s="195" t="s">
        <v>3717</v>
      </c>
      <c r="C221" s="1145" t="s">
        <v>3718</v>
      </c>
      <c r="D221" s="1145"/>
      <c r="E221" s="1145"/>
      <c r="F221" s="196" t="s">
        <v>3536</v>
      </c>
      <c r="G221" s="196"/>
      <c r="H221" s="196"/>
      <c r="I221" s="223">
        <v>0.24299999999999999</v>
      </c>
      <c r="J221" s="198"/>
      <c r="K221" s="196"/>
      <c r="L221" s="198"/>
      <c r="M221" s="196"/>
      <c r="N221" s="199"/>
      <c r="Z221" s="193"/>
      <c r="AA221" s="200"/>
      <c r="AB221" s="200" t="s">
        <v>3718</v>
      </c>
      <c r="AH221" s="200"/>
    </row>
    <row r="222" spans="1:35" s="108" customFormat="1" ht="12">
      <c r="A222" s="201"/>
      <c r="B222" s="202"/>
      <c r="C222" s="1141" t="s">
        <v>3719</v>
      </c>
      <c r="D222" s="1141"/>
      <c r="E222" s="1141"/>
      <c r="F222" s="1141"/>
      <c r="G222" s="1141"/>
      <c r="H222" s="1141"/>
      <c r="I222" s="1141"/>
      <c r="J222" s="1141"/>
      <c r="K222" s="1141"/>
      <c r="L222" s="1141"/>
      <c r="M222" s="1141"/>
      <c r="N222" s="1146"/>
      <c r="Z222" s="193"/>
      <c r="AA222" s="200"/>
      <c r="AB222" s="200"/>
      <c r="AC222" s="109" t="s">
        <v>3719</v>
      </c>
      <c r="AH222" s="200"/>
    </row>
    <row r="223" spans="1:35" s="108" customFormat="1" ht="33.75">
      <c r="A223" s="203"/>
      <c r="B223" s="204" t="s">
        <v>385</v>
      </c>
      <c r="C223" s="1141" t="s">
        <v>386</v>
      </c>
      <c r="D223" s="1141"/>
      <c r="E223" s="1141"/>
      <c r="F223" s="1141"/>
      <c r="G223" s="1141"/>
      <c r="H223" s="1141"/>
      <c r="I223" s="1141"/>
      <c r="J223" s="1141"/>
      <c r="K223" s="1141"/>
      <c r="L223" s="1141"/>
      <c r="M223" s="1141"/>
      <c r="N223" s="1146"/>
      <c r="Z223" s="193"/>
      <c r="AA223" s="200"/>
      <c r="AB223" s="200"/>
      <c r="AD223" s="109" t="s">
        <v>386</v>
      </c>
      <c r="AH223" s="200"/>
    </row>
    <row r="224" spans="1:35" s="108" customFormat="1" ht="12">
      <c r="A224" s="205"/>
      <c r="B224" s="206">
        <v>1</v>
      </c>
      <c r="C224" s="1141" t="s">
        <v>446</v>
      </c>
      <c r="D224" s="1141"/>
      <c r="E224" s="1141"/>
      <c r="F224" s="207"/>
      <c r="G224" s="207"/>
      <c r="H224" s="207"/>
      <c r="I224" s="207"/>
      <c r="J224" s="208">
        <v>875.71</v>
      </c>
      <c r="K224" s="209">
        <v>1.25</v>
      </c>
      <c r="L224" s="208">
        <v>266</v>
      </c>
      <c r="M224" s="207"/>
      <c r="N224" s="210"/>
      <c r="Z224" s="193"/>
      <c r="AA224" s="200"/>
      <c r="AB224" s="200"/>
      <c r="AE224" s="109" t="s">
        <v>446</v>
      </c>
      <c r="AH224" s="200"/>
    </row>
    <row r="225" spans="1:35" s="108" customFormat="1" ht="12">
      <c r="A225" s="205"/>
      <c r="B225" s="206">
        <v>2</v>
      </c>
      <c r="C225" s="1141" t="s">
        <v>387</v>
      </c>
      <c r="D225" s="1141"/>
      <c r="E225" s="1141"/>
      <c r="F225" s="207"/>
      <c r="G225" s="207"/>
      <c r="H225" s="207"/>
      <c r="I225" s="207"/>
      <c r="J225" s="220">
        <v>1531.19</v>
      </c>
      <c r="K225" s="209">
        <v>1.25</v>
      </c>
      <c r="L225" s="208">
        <v>465.1</v>
      </c>
      <c r="M225" s="207"/>
      <c r="N225" s="210"/>
      <c r="Z225" s="193"/>
      <c r="AA225" s="200"/>
      <c r="AB225" s="200"/>
      <c r="AE225" s="109" t="s">
        <v>387</v>
      </c>
      <c r="AH225" s="200"/>
    </row>
    <row r="226" spans="1:35" s="108" customFormat="1" ht="12">
      <c r="A226" s="205"/>
      <c r="B226" s="206">
        <v>3</v>
      </c>
      <c r="C226" s="1141" t="s">
        <v>388</v>
      </c>
      <c r="D226" s="1141"/>
      <c r="E226" s="1141"/>
      <c r="F226" s="207"/>
      <c r="G226" s="207"/>
      <c r="H226" s="207"/>
      <c r="I226" s="207"/>
      <c r="J226" s="208">
        <v>202.72</v>
      </c>
      <c r="K226" s="209">
        <v>1.25</v>
      </c>
      <c r="L226" s="208">
        <v>61.58</v>
      </c>
      <c r="M226" s="207"/>
      <c r="N226" s="210"/>
      <c r="Z226" s="193"/>
      <c r="AA226" s="200"/>
      <c r="AB226" s="200"/>
      <c r="AE226" s="109" t="s">
        <v>388</v>
      </c>
      <c r="AH226" s="200"/>
    </row>
    <row r="227" spans="1:35" s="108" customFormat="1" ht="12">
      <c r="A227" s="205"/>
      <c r="B227" s="206">
        <v>4</v>
      </c>
      <c r="C227" s="1141" t="s">
        <v>447</v>
      </c>
      <c r="D227" s="1141"/>
      <c r="E227" s="1141"/>
      <c r="F227" s="207"/>
      <c r="G227" s="207"/>
      <c r="H227" s="207"/>
      <c r="I227" s="207"/>
      <c r="J227" s="220">
        <v>3692.89</v>
      </c>
      <c r="K227" s="207"/>
      <c r="L227" s="208">
        <v>897.37</v>
      </c>
      <c r="M227" s="207"/>
      <c r="N227" s="210"/>
      <c r="Z227" s="193"/>
      <c r="AA227" s="200"/>
      <c r="AB227" s="200"/>
      <c r="AE227" s="109" t="s">
        <v>447</v>
      </c>
      <c r="AH227" s="200"/>
    </row>
    <row r="228" spans="1:35" s="108" customFormat="1" ht="12">
      <c r="A228" s="205"/>
      <c r="B228" s="204"/>
      <c r="C228" s="1141" t="s">
        <v>448</v>
      </c>
      <c r="D228" s="1141"/>
      <c r="E228" s="1141"/>
      <c r="F228" s="207" t="s">
        <v>390</v>
      </c>
      <c r="G228" s="209">
        <v>96.55</v>
      </c>
      <c r="H228" s="209">
        <v>1.25</v>
      </c>
      <c r="I228" s="211">
        <v>29.3270625</v>
      </c>
      <c r="J228" s="204"/>
      <c r="K228" s="207"/>
      <c r="L228" s="204"/>
      <c r="M228" s="207"/>
      <c r="N228" s="210"/>
      <c r="Z228" s="193"/>
      <c r="AA228" s="200"/>
      <c r="AB228" s="200"/>
      <c r="AF228" s="109" t="s">
        <v>448</v>
      </c>
      <c r="AH228" s="200"/>
    </row>
    <row r="229" spans="1:35" s="108" customFormat="1" ht="12">
      <c r="A229" s="205"/>
      <c r="B229" s="204"/>
      <c r="C229" s="1141" t="s">
        <v>389</v>
      </c>
      <c r="D229" s="1141"/>
      <c r="E229" s="1141"/>
      <c r="F229" s="207" t="s">
        <v>390</v>
      </c>
      <c r="G229" s="209">
        <v>15.89</v>
      </c>
      <c r="H229" s="209">
        <v>1.25</v>
      </c>
      <c r="I229" s="211">
        <v>4.8265874999999996</v>
      </c>
      <c r="J229" s="204"/>
      <c r="K229" s="207"/>
      <c r="L229" s="204"/>
      <c r="M229" s="207"/>
      <c r="N229" s="210"/>
      <c r="Z229" s="193"/>
      <c r="AA229" s="200"/>
      <c r="AB229" s="200"/>
      <c r="AF229" s="109" t="s">
        <v>389</v>
      </c>
      <c r="AH229" s="200"/>
    </row>
    <row r="230" spans="1:35" s="108" customFormat="1" ht="12">
      <c r="A230" s="205"/>
      <c r="B230" s="204"/>
      <c r="C230" s="1150" t="s">
        <v>391</v>
      </c>
      <c r="D230" s="1150"/>
      <c r="E230" s="1150"/>
      <c r="F230" s="212"/>
      <c r="G230" s="212"/>
      <c r="H230" s="212"/>
      <c r="I230" s="212"/>
      <c r="J230" s="221">
        <v>6099.79</v>
      </c>
      <c r="K230" s="212"/>
      <c r="L230" s="221">
        <v>1628.47</v>
      </c>
      <c r="M230" s="212"/>
      <c r="N230" s="214"/>
      <c r="Z230" s="193"/>
      <c r="AA230" s="200"/>
      <c r="AB230" s="200"/>
      <c r="AG230" s="109" t="s">
        <v>391</v>
      </c>
      <c r="AH230" s="200"/>
    </row>
    <row r="231" spans="1:35" s="108" customFormat="1" ht="12">
      <c r="A231" s="205"/>
      <c r="B231" s="204"/>
      <c r="C231" s="1141" t="s">
        <v>392</v>
      </c>
      <c r="D231" s="1141"/>
      <c r="E231" s="1141"/>
      <c r="F231" s="207"/>
      <c r="G231" s="207"/>
      <c r="H231" s="207"/>
      <c r="I231" s="207"/>
      <c r="J231" s="204"/>
      <c r="K231" s="207"/>
      <c r="L231" s="208">
        <v>327.58</v>
      </c>
      <c r="M231" s="207"/>
      <c r="N231" s="210"/>
      <c r="Z231" s="193"/>
      <c r="AA231" s="200"/>
      <c r="AB231" s="200"/>
      <c r="AF231" s="109" t="s">
        <v>392</v>
      </c>
      <c r="AH231" s="200"/>
    </row>
    <row r="232" spans="1:35" s="108" customFormat="1" ht="22.5">
      <c r="A232" s="205"/>
      <c r="B232" s="204" t="s">
        <v>1768</v>
      </c>
      <c r="C232" s="1141" t="s">
        <v>1769</v>
      </c>
      <c r="D232" s="1141"/>
      <c r="E232" s="1141"/>
      <c r="F232" s="207" t="s">
        <v>395</v>
      </c>
      <c r="G232" s="215">
        <v>117</v>
      </c>
      <c r="H232" s="207"/>
      <c r="I232" s="215">
        <v>117</v>
      </c>
      <c r="J232" s="204"/>
      <c r="K232" s="207"/>
      <c r="L232" s="208">
        <v>383.27</v>
      </c>
      <c r="M232" s="207"/>
      <c r="N232" s="210"/>
      <c r="Z232" s="193"/>
      <c r="AA232" s="200"/>
      <c r="AB232" s="200"/>
      <c r="AF232" s="109" t="s">
        <v>1769</v>
      </c>
      <c r="AH232" s="200"/>
    </row>
    <row r="233" spans="1:35" s="108" customFormat="1" ht="22.5">
      <c r="A233" s="205"/>
      <c r="B233" s="204" t="s">
        <v>1770</v>
      </c>
      <c r="C233" s="1141" t="s">
        <v>1771</v>
      </c>
      <c r="D233" s="1141"/>
      <c r="E233" s="1141"/>
      <c r="F233" s="207" t="s">
        <v>395</v>
      </c>
      <c r="G233" s="215">
        <v>74</v>
      </c>
      <c r="H233" s="207"/>
      <c r="I233" s="215">
        <v>74</v>
      </c>
      <c r="J233" s="204"/>
      <c r="K233" s="207"/>
      <c r="L233" s="208">
        <v>242.41</v>
      </c>
      <c r="M233" s="207"/>
      <c r="N233" s="210"/>
      <c r="Z233" s="193"/>
      <c r="AA233" s="200"/>
      <c r="AB233" s="200"/>
      <c r="AF233" s="109" t="s">
        <v>1771</v>
      </c>
      <c r="AH233" s="200"/>
    </row>
    <row r="234" spans="1:35" s="108" customFormat="1" ht="12">
      <c r="A234" s="216"/>
      <c r="B234" s="217"/>
      <c r="C234" s="1145" t="s">
        <v>398</v>
      </c>
      <c r="D234" s="1145"/>
      <c r="E234" s="1145"/>
      <c r="F234" s="196"/>
      <c r="G234" s="196"/>
      <c r="H234" s="196"/>
      <c r="I234" s="196"/>
      <c r="J234" s="198"/>
      <c r="K234" s="196"/>
      <c r="L234" s="222">
        <v>2254.15</v>
      </c>
      <c r="M234" s="212"/>
      <c r="N234" s="199"/>
      <c r="Z234" s="193"/>
      <c r="AA234" s="200"/>
      <c r="AB234" s="200"/>
      <c r="AH234" s="200" t="s">
        <v>398</v>
      </c>
    </row>
    <row r="235" spans="1:35" s="108" customFormat="1" ht="22.5">
      <c r="A235" s="194" t="s">
        <v>528</v>
      </c>
      <c r="B235" s="195" t="s">
        <v>3720</v>
      </c>
      <c r="C235" s="1145" t="s">
        <v>3721</v>
      </c>
      <c r="D235" s="1145"/>
      <c r="E235" s="1145"/>
      <c r="F235" s="196" t="s">
        <v>486</v>
      </c>
      <c r="G235" s="196"/>
      <c r="H235" s="196"/>
      <c r="I235" s="251">
        <v>1</v>
      </c>
      <c r="J235" s="218">
        <v>462.83</v>
      </c>
      <c r="K235" s="196"/>
      <c r="L235" s="218">
        <v>462.83</v>
      </c>
      <c r="M235" s="196"/>
      <c r="N235" s="199"/>
      <c r="Z235" s="193"/>
      <c r="AA235" s="200"/>
      <c r="AB235" s="200" t="s">
        <v>3721</v>
      </c>
      <c r="AH235" s="200"/>
    </row>
    <row r="236" spans="1:35" s="108" customFormat="1" ht="12">
      <c r="A236" s="216"/>
      <c r="B236" s="217"/>
      <c r="C236" s="1141" t="s">
        <v>409</v>
      </c>
      <c r="D236" s="1141"/>
      <c r="E236" s="1141"/>
      <c r="F236" s="1141"/>
      <c r="G236" s="1141"/>
      <c r="H236" s="1141"/>
      <c r="I236" s="1141"/>
      <c r="J236" s="1141"/>
      <c r="K236" s="1141"/>
      <c r="L236" s="1141"/>
      <c r="M236" s="1141"/>
      <c r="N236" s="1146"/>
      <c r="Z236" s="193"/>
      <c r="AA236" s="200"/>
      <c r="AB236" s="200"/>
      <c r="AH236" s="200"/>
      <c r="AI236" s="109" t="s">
        <v>409</v>
      </c>
    </row>
    <row r="237" spans="1:35" s="108" customFormat="1" ht="12">
      <c r="A237" s="216"/>
      <c r="B237" s="217"/>
      <c r="C237" s="1145" t="s">
        <v>398</v>
      </c>
      <c r="D237" s="1145"/>
      <c r="E237" s="1145"/>
      <c r="F237" s="196"/>
      <c r="G237" s="196"/>
      <c r="H237" s="196"/>
      <c r="I237" s="196"/>
      <c r="J237" s="198"/>
      <c r="K237" s="196"/>
      <c r="L237" s="218">
        <v>462.83</v>
      </c>
      <c r="M237" s="212"/>
      <c r="N237" s="199"/>
      <c r="Z237" s="193"/>
      <c r="AA237" s="200"/>
      <c r="AB237" s="200"/>
      <c r="AH237" s="200" t="s">
        <v>398</v>
      </c>
    </row>
    <row r="238" spans="1:35" s="108" customFormat="1" ht="33.75">
      <c r="A238" s="194" t="s">
        <v>530</v>
      </c>
      <c r="B238" s="195" t="s">
        <v>3722</v>
      </c>
      <c r="C238" s="1145" t="s">
        <v>3723</v>
      </c>
      <c r="D238" s="1145"/>
      <c r="E238" s="1145"/>
      <c r="F238" s="196" t="s">
        <v>486</v>
      </c>
      <c r="G238" s="196"/>
      <c r="H238" s="196"/>
      <c r="I238" s="251">
        <v>3</v>
      </c>
      <c r="J238" s="218">
        <v>647.77</v>
      </c>
      <c r="K238" s="196"/>
      <c r="L238" s="222">
        <v>1943.31</v>
      </c>
      <c r="M238" s="196"/>
      <c r="N238" s="199"/>
      <c r="Z238" s="193"/>
      <c r="AA238" s="200"/>
      <c r="AB238" s="200" t="s">
        <v>3723</v>
      </c>
      <c r="AH238" s="200"/>
    </row>
    <row r="239" spans="1:35" s="108" customFormat="1" ht="12">
      <c r="A239" s="216"/>
      <c r="B239" s="217"/>
      <c r="C239" s="1141" t="s">
        <v>409</v>
      </c>
      <c r="D239" s="1141"/>
      <c r="E239" s="1141"/>
      <c r="F239" s="1141"/>
      <c r="G239" s="1141"/>
      <c r="H239" s="1141"/>
      <c r="I239" s="1141"/>
      <c r="J239" s="1141"/>
      <c r="K239" s="1141"/>
      <c r="L239" s="1141"/>
      <c r="M239" s="1141"/>
      <c r="N239" s="1146"/>
      <c r="Z239" s="193"/>
      <c r="AA239" s="200"/>
      <c r="AB239" s="200"/>
      <c r="AH239" s="200"/>
      <c r="AI239" s="109" t="s">
        <v>409</v>
      </c>
    </row>
    <row r="240" spans="1:35" s="108" customFormat="1" ht="12">
      <c r="A240" s="216"/>
      <c r="B240" s="217"/>
      <c r="C240" s="1145" t="s">
        <v>398</v>
      </c>
      <c r="D240" s="1145"/>
      <c r="E240" s="1145"/>
      <c r="F240" s="196"/>
      <c r="G240" s="196"/>
      <c r="H240" s="196"/>
      <c r="I240" s="196"/>
      <c r="J240" s="198"/>
      <c r="K240" s="196"/>
      <c r="L240" s="222">
        <v>1943.31</v>
      </c>
      <c r="M240" s="212"/>
      <c r="N240" s="199"/>
      <c r="Z240" s="193"/>
      <c r="AA240" s="200"/>
      <c r="AB240" s="200"/>
      <c r="AH240" s="200" t="s">
        <v>398</v>
      </c>
    </row>
    <row r="241" spans="1:35" s="108" customFormat="1" ht="22.5">
      <c r="A241" s="194" t="s">
        <v>536</v>
      </c>
      <c r="B241" s="195" t="s">
        <v>3724</v>
      </c>
      <c r="C241" s="1145" t="s">
        <v>3725</v>
      </c>
      <c r="D241" s="1145"/>
      <c r="E241" s="1145"/>
      <c r="F241" s="196" t="s">
        <v>486</v>
      </c>
      <c r="G241" s="196"/>
      <c r="H241" s="196"/>
      <c r="I241" s="251">
        <v>1</v>
      </c>
      <c r="J241" s="218">
        <v>387.63</v>
      </c>
      <c r="K241" s="196"/>
      <c r="L241" s="218">
        <v>387.63</v>
      </c>
      <c r="M241" s="196"/>
      <c r="N241" s="199"/>
      <c r="Z241" s="193"/>
      <c r="AA241" s="200"/>
      <c r="AB241" s="200" t="s">
        <v>3725</v>
      </c>
      <c r="AH241" s="200"/>
    </row>
    <row r="242" spans="1:35" s="108" customFormat="1" ht="12">
      <c r="A242" s="216"/>
      <c r="B242" s="217"/>
      <c r="C242" s="1141" t="s">
        <v>409</v>
      </c>
      <c r="D242" s="1141"/>
      <c r="E242" s="1141"/>
      <c r="F242" s="1141"/>
      <c r="G242" s="1141"/>
      <c r="H242" s="1141"/>
      <c r="I242" s="1141"/>
      <c r="J242" s="1141"/>
      <c r="K242" s="1141"/>
      <c r="L242" s="1141"/>
      <c r="M242" s="1141"/>
      <c r="N242" s="1146"/>
      <c r="Z242" s="193"/>
      <c r="AA242" s="200"/>
      <c r="AB242" s="200"/>
      <c r="AH242" s="200"/>
      <c r="AI242" s="109" t="s">
        <v>409</v>
      </c>
    </row>
    <row r="243" spans="1:35" s="108" customFormat="1" ht="12">
      <c r="A243" s="216"/>
      <c r="B243" s="217"/>
      <c r="C243" s="1145" t="s">
        <v>398</v>
      </c>
      <c r="D243" s="1145"/>
      <c r="E243" s="1145"/>
      <c r="F243" s="196"/>
      <c r="G243" s="196"/>
      <c r="H243" s="196"/>
      <c r="I243" s="196"/>
      <c r="J243" s="198"/>
      <c r="K243" s="196"/>
      <c r="L243" s="218">
        <v>387.63</v>
      </c>
      <c r="M243" s="212"/>
      <c r="N243" s="199"/>
      <c r="Z243" s="193"/>
      <c r="AA243" s="200"/>
      <c r="AB243" s="200"/>
      <c r="AH243" s="200" t="s">
        <v>398</v>
      </c>
    </row>
    <row r="244" spans="1:35" s="108" customFormat="1" ht="33.75">
      <c r="A244" s="194" t="s">
        <v>545</v>
      </c>
      <c r="B244" s="195" t="s">
        <v>3623</v>
      </c>
      <c r="C244" s="1145" t="s">
        <v>3624</v>
      </c>
      <c r="D244" s="1145"/>
      <c r="E244" s="1145"/>
      <c r="F244" s="196" t="s">
        <v>486</v>
      </c>
      <c r="G244" s="196"/>
      <c r="H244" s="196"/>
      <c r="I244" s="251">
        <v>1</v>
      </c>
      <c r="J244" s="218">
        <v>78.56</v>
      </c>
      <c r="K244" s="196"/>
      <c r="L244" s="218">
        <v>78.56</v>
      </c>
      <c r="M244" s="196"/>
      <c r="N244" s="199"/>
      <c r="Z244" s="193"/>
      <c r="AA244" s="200"/>
      <c r="AB244" s="200" t="s">
        <v>3624</v>
      </c>
      <c r="AH244" s="200"/>
    </row>
    <row r="245" spans="1:35" s="108" customFormat="1" ht="12">
      <c r="A245" s="216"/>
      <c r="B245" s="217"/>
      <c r="C245" s="1141" t="s">
        <v>409</v>
      </c>
      <c r="D245" s="1141"/>
      <c r="E245" s="1141"/>
      <c r="F245" s="1141"/>
      <c r="G245" s="1141"/>
      <c r="H245" s="1141"/>
      <c r="I245" s="1141"/>
      <c r="J245" s="1141"/>
      <c r="K245" s="1141"/>
      <c r="L245" s="1141"/>
      <c r="M245" s="1141"/>
      <c r="N245" s="1146"/>
      <c r="Z245" s="193"/>
      <c r="AA245" s="200"/>
      <c r="AB245" s="200"/>
      <c r="AH245" s="200"/>
      <c r="AI245" s="109" t="s">
        <v>409</v>
      </c>
    </row>
    <row r="246" spans="1:35" s="108" customFormat="1" ht="12">
      <c r="A246" s="216"/>
      <c r="B246" s="217"/>
      <c r="C246" s="1145" t="s">
        <v>398</v>
      </c>
      <c r="D246" s="1145"/>
      <c r="E246" s="1145"/>
      <c r="F246" s="196"/>
      <c r="G246" s="196"/>
      <c r="H246" s="196"/>
      <c r="I246" s="196"/>
      <c r="J246" s="198"/>
      <c r="K246" s="196"/>
      <c r="L246" s="218">
        <v>78.56</v>
      </c>
      <c r="M246" s="212"/>
      <c r="N246" s="199"/>
      <c r="Z246" s="193"/>
      <c r="AA246" s="200"/>
      <c r="AB246" s="200"/>
      <c r="AH246" s="200" t="s">
        <v>398</v>
      </c>
    </row>
    <row r="247" spans="1:35" s="108" customFormat="1" ht="33.75">
      <c r="A247" s="194" t="s">
        <v>546</v>
      </c>
      <c r="B247" s="195" t="s">
        <v>3620</v>
      </c>
      <c r="C247" s="1145" t="s">
        <v>3621</v>
      </c>
      <c r="D247" s="1145"/>
      <c r="E247" s="1145"/>
      <c r="F247" s="196" t="s">
        <v>486</v>
      </c>
      <c r="G247" s="196"/>
      <c r="H247" s="196"/>
      <c r="I247" s="251">
        <v>4</v>
      </c>
      <c r="J247" s="218">
        <v>31.43</v>
      </c>
      <c r="K247" s="196"/>
      <c r="L247" s="218">
        <v>125.72</v>
      </c>
      <c r="M247" s="196"/>
      <c r="N247" s="199"/>
      <c r="Z247" s="193"/>
      <c r="AA247" s="200"/>
      <c r="AB247" s="200" t="s">
        <v>3621</v>
      </c>
      <c r="AH247" s="200"/>
    </row>
    <row r="248" spans="1:35" s="108" customFormat="1" ht="12">
      <c r="A248" s="216"/>
      <c r="B248" s="217"/>
      <c r="C248" s="1141" t="s">
        <v>409</v>
      </c>
      <c r="D248" s="1141"/>
      <c r="E248" s="1141"/>
      <c r="F248" s="1141"/>
      <c r="G248" s="1141"/>
      <c r="H248" s="1141"/>
      <c r="I248" s="1141"/>
      <c r="J248" s="1141"/>
      <c r="K248" s="1141"/>
      <c r="L248" s="1141"/>
      <c r="M248" s="1141"/>
      <c r="N248" s="1146"/>
      <c r="Z248" s="193"/>
      <c r="AA248" s="200"/>
      <c r="AB248" s="200"/>
      <c r="AH248" s="200"/>
      <c r="AI248" s="109" t="s">
        <v>409</v>
      </c>
    </row>
    <row r="249" spans="1:35" s="108" customFormat="1" ht="12">
      <c r="A249" s="216"/>
      <c r="B249" s="217"/>
      <c r="C249" s="1145" t="s">
        <v>398</v>
      </c>
      <c r="D249" s="1145"/>
      <c r="E249" s="1145"/>
      <c r="F249" s="196"/>
      <c r="G249" s="196"/>
      <c r="H249" s="196"/>
      <c r="I249" s="196"/>
      <c r="J249" s="198"/>
      <c r="K249" s="196"/>
      <c r="L249" s="218">
        <v>125.72</v>
      </c>
      <c r="M249" s="212"/>
      <c r="N249" s="199"/>
      <c r="Z249" s="193"/>
      <c r="AA249" s="200"/>
      <c r="AB249" s="200"/>
      <c r="AH249" s="200" t="s">
        <v>398</v>
      </c>
    </row>
    <row r="250" spans="1:35" s="108" customFormat="1" ht="12">
      <c r="A250" s="194" t="s">
        <v>554</v>
      </c>
      <c r="B250" s="195" t="s">
        <v>3625</v>
      </c>
      <c r="C250" s="1145" t="s">
        <v>3626</v>
      </c>
      <c r="D250" s="1145"/>
      <c r="E250" s="1145"/>
      <c r="F250" s="196" t="s">
        <v>486</v>
      </c>
      <c r="G250" s="196"/>
      <c r="H250" s="196"/>
      <c r="I250" s="251">
        <v>1</v>
      </c>
      <c r="J250" s="218">
        <v>569.52</v>
      </c>
      <c r="K250" s="196"/>
      <c r="L250" s="218">
        <v>569.52</v>
      </c>
      <c r="M250" s="196"/>
      <c r="N250" s="199"/>
      <c r="Z250" s="193"/>
      <c r="AA250" s="200"/>
      <c r="AB250" s="200" t="s">
        <v>3626</v>
      </c>
      <c r="AH250" s="200"/>
    </row>
    <row r="251" spans="1:35" s="108" customFormat="1" ht="12">
      <c r="A251" s="216"/>
      <c r="B251" s="217"/>
      <c r="C251" s="1141" t="s">
        <v>409</v>
      </c>
      <c r="D251" s="1141"/>
      <c r="E251" s="1141"/>
      <c r="F251" s="1141"/>
      <c r="G251" s="1141"/>
      <c r="H251" s="1141"/>
      <c r="I251" s="1141"/>
      <c r="J251" s="1141"/>
      <c r="K251" s="1141"/>
      <c r="L251" s="1141"/>
      <c r="M251" s="1141"/>
      <c r="N251" s="1146"/>
      <c r="Z251" s="193"/>
      <c r="AA251" s="200"/>
      <c r="AB251" s="200"/>
      <c r="AH251" s="200"/>
      <c r="AI251" s="109" t="s">
        <v>409</v>
      </c>
    </row>
    <row r="252" spans="1:35" s="108" customFormat="1" ht="12">
      <c r="A252" s="216"/>
      <c r="B252" s="217"/>
      <c r="C252" s="1145" t="s">
        <v>398</v>
      </c>
      <c r="D252" s="1145"/>
      <c r="E252" s="1145"/>
      <c r="F252" s="196"/>
      <c r="G252" s="196"/>
      <c r="H252" s="196"/>
      <c r="I252" s="196"/>
      <c r="J252" s="198"/>
      <c r="K252" s="196"/>
      <c r="L252" s="218">
        <v>569.52</v>
      </c>
      <c r="M252" s="212"/>
      <c r="N252" s="199"/>
      <c r="Z252" s="193"/>
      <c r="AA252" s="200"/>
      <c r="AB252" s="200"/>
      <c r="AH252" s="200" t="s">
        <v>398</v>
      </c>
    </row>
    <row r="253" spans="1:35" s="108" customFormat="1" ht="33.75">
      <c r="A253" s="194" t="s">
        <v>557</v>
      </c>
      <c r="B253" s="195" t="s">
        <v>3628</v>
      </c>
      <c r="C253" s="1145" t="s">
        <v>3629</v>
      </c>
      <c r="D253" s="1145"/>
      <c r="E253" s="1145"/>
      <c r="F253" s="196" t="s">
        <v>472</v>
      </c>
      <c r="G253" s="196"/>
      <c r="H253" s="196"/>
      <c r="I253" s="247">
        <v>0.09</v>
      </c>
      <c r="J253" s="222">
        <v>7571</v>
      </c>
      <c r="K253" s="196"/>
      <c r="L253" s="218">
        <v>681.39</v>
      </c>
      <c r="M253" s="196"/>
      <c r="N253" s="199"/>
      <c r="Z253" s="193"/>
      <c r="AA253" s="200"/>
      <c r="AB253" s="200" t="s">
        <v>3629</v>
      </c>
      <c r="AH253" s="200"/>
    </row>
    <row r="254" spans="1:35" s="108" customFormat="1" ht="12">
      <c r="A254" s="216"/>
      <c r="B254" s="217"/>
      <c r="C254" s="1141" t="s">
        <v>409</v>
      </c>
      <c r="D254" s="1141"/>
      <c r="E254" s="1141"/>
      <c r="F254" s="1141"/>
      <c r="G254" s="1141"/>
      <c r="H254" s="1141"/>
      <c r="I254" s="1141"/>
      <c r="J254" s="1141"/>
      <c r="K254" s="1141"/>
      <c r="L254" s="1141"/>
      <c r="M254" s="1141"/>
      <c r="N254" s="1146"/>
      <c r="Z254" s="193"/>
      <c r="AA254" s="200"/>
      <c r="AB254" s="200"/>
      <c r="AH254" s="200"/>
      <c r="AI254" s="109" t="s">
        <v>409</v>
      </c>
    </row>
    <row r="255" spans="1:35" s="108" customFormat="1" ht="12">
      <c r="A255" s="201"/>
      <c r="B255" s="202"/>
      <c r="C255" s="1141" t="s">
        <v>3726</v>
      </c>
      <c r="D255" s="1141"/>
      <c r="E255" s="1141"/>
      <c r="F255" s="1141"/>
      <c r="G255" s="1141"/>
      <c r="H255" s="1141"/>
      <c r="I255" s="1141"/>
      <c r="J255" s="1141"/>
      <c r="K255" s="1141"/>
      <c r="L255" s="1141"/>
      <c r="M255" s="1141"/>
      <c r="N255" s="1146"/>
      <c r="Z255" s="193"/>
      <c r="AA255" s="200"/>
      <c r="AB255" s="200"/>
      <c r="AC255" s="109" t="s">
        <v>3726</v>
      </c>
      <c r="AH255" s="200"/>
    </row>
    <row r="256" spans="1:35" s="108" customFormat="1" ht="12">
      <c r="A256" s="216"/>
      <c r="B256" s="217"/>
      <c r="C256" s="1145" t="s">
        <v>398</v>
      </c>
      <c r="D256" s="1145"/>
      <c r="E256" s="1145"/>
      <c r="F256" s="196"/>
      <c r="G256" s="196"/>
      <c r="H256" s="196"/>
      <c r="I256" s="196"/>
      <c r="J256" s="198"/>
      <c r="K256" s="196"/>
      <c r="L256" s="218">
        <v>681.39</v>
      </c>
      <c r="M256" s="212"/>
      <c r="N256" s="199"/>
      <c r="Z256" s="193"/>
      <c r="AA256" s="200"/>
      <c r="AB256" s="200"/>
      <c r="AH256" s="200" t="s">
        <v>398</v>
      </c>
    </row>
    <row r="257" spans="1:35" s="108" customFormat="1" ht="45">
      <c r="A257" s="194" t="s">
        <v>559</v>
      </c>
      <c r="B257" s="195" t="s">
        <v>1495</v>
      </c>
      <c r="C257" s="1145" t="s">
        <v>1496</v>
      </c>
      <c r="D257" s="1145"/>
      <c r="E257" s="1145"/>
      <c r="F257" s="196" t="s">
        <v>539</v>
      </c>
      <c r="G257" s="196"/>
      <c r="H257" s="196"/>
      <c r="I257" s="219">
        <v>0.24962999999999999</v>
      </c>
      <c r="J257" s="198"/>
      <c r="K257" s="196"/>
      <c r="L257" s="198"/>
      <c r="M257" s="196"/>
      <c r="N257" s="199"/>
      <c r="Z257" s="193"/>
      <c r="AA257" s="200"/>
      <c r="AB257" s="200" t="s">
        <v>1496</v>
      </c>
      <c r="AH257" s="200"/>
    </row>
    <row r="258" spans="1:35" s="108" customFormat="1" ht="12">
      <c r="A258" s="201"/>
      <c r="B258" s="202"/>
      <c r="C258" s="1141" t="s">
        <v>3727</v>
      </c>
      <c r="D258" s="1141"/>
      <c r="E258" s="1141"/>
      <c r="F258" s="1141"/>
      <c r="G258" s="1141"/>
      <c r="H258" s="1141"/>
      <c r="I258" s="1141"/>
      <c r="J258" s="1141"/>
      <c r="K258" s="1141"/>
      <c r="L258" s="1141"/>
      <c r="M258" s="1141"/>
      <c r="N258" s="1146"/>
      <c r="Z258" s="193"/>
      <c r="AA258" s="200"/>
      <c r="AB258" s="200"/>
      <c r="AC258" s="109" t="s">
        <v>3727</v>
      </c>
      <c r="AH258" s="200"/>
    </row>
    <row r="259" spans="1:35" s="108" customFormat="1" ht="12">
      <c r="A259" s="205"/>
      <c r="B259" s="206">
        <v>1</v>
      </c>
      <c r="C259" s="1141" t="s">
        <v>446</v>
      </c>
      <c r="D259" s="1141"/>
      <c r="E259" s="1141"/>
      <c r="F259" s="207"/>
      <c r="G259" s="207"/>
      <c r="H259" s="207"/>
      <c r="I259" s="207"/>
      <c r="J259" s="208">
        <v>201.61</v>
      </c>
      <c r="K259" s="207"/>
      <c r="L259" s="208">
        <v>50.33</v>
      </c>
      <c r="M259" s="207"/>
      <c r="N259" s="210"/>
      <c r="Z259" s="193"/>
      <c r="AA259" s="200"/>
      <c r="AB259" s="200"/>
      <c r="AE259" s="109" t="s">
        <v>446</v>
      </c>
      <c r="AH259" s="200"/>
    </row>
    <row r="260" spans="1:35" s="108" customFormat="1" ht="12">
      <c r="A260" s="205"/>
      <c r="B260" s="206">
        <v>2</v>
      </c>
      <c r="C260" s="1141" t="s">
        <v>387</v>
      </c>
      <c r="D260" s="1141"/>
      <c r="E260" s="1141"/>
      <c r="F260" s="207"/>
      <c r="G260" s="207"/>
      <c r="H260" s="207"/>
      <c r="I260" s="207"/>
      <c r="J260" s="208">
        <v>71.64</v>
      </c>
      <c r="K260" s="207"/>
      <c r="L260" s="208">
        <v>17.88</v>
      </c>
      <c r="M260" s="207"/>
      <c r="N260" s="210"/>
      <c r="Z260" s="193"/>
      <c r="AA260" s="200"/>
      <c r="AB260" s="200"/>
      <c r="AE260" s="109" t="s">
        <v>387</v>
      </c>
      <c r="AH260" s="200"/>
    </row>
    <row r="261" spans="1:35" s="108" customFormat="1" ht="12">
      <c r="A261" s="205"/>
      <c r="B261" s="206">
        <v>3</v>
      </c>
      <c r="C261" s="1141" t="s">
        <v>388</v>
      </c>
      <c r="D261" s="1141"/>
      <c r="E261" s="1141"/>
      <c r="F261" s="207"/>
      <c r="G261" s="207"/>
      <c r="H261" s="207"/>
      <c r="I261" s="207"/>
      <c r="J261" s="208">
        <v>2.3199999999999998</v>
      </c>
      <c r="K261" s="207"/>
      <c r="L261" s="208">
        <v>0.57999999999999996</v>
      </c>
      <c r="M261" s="207"/>
      <c r="N261" s="210"/>
      <c r="Z261" s="193"/>
      <c r="AA261" s="200"/>
      <c r="AB261" s="200"/>
      <c r="AE261" s="109" t="s">
        <v>388</v>
      </c>
      <c r="AH261" s="200"/>
    </row>
    <row r="262" spans="1:35" s="108" customFormat="1" ht="12">
      <c r="A262" s="205"/>
      <c r="B262" s="206">
        <v>4</v>
      </c>
      <c r="C262" s="1141" t="s">
        <v>447</v>
      </c>
      <c r="D262" s="1141"/>
      <c r="E262" s="1141"/>
      <c r="F262" s="207"/>
      <c r="G262" s="207"/>
      <c r="H262" s="207"/>
      <c r="I262" s="207"/>
      <c r="J262" s="208">
        <v>62.75</v>
      </c>
      <c r="K262" s="207"/>
      <c r="L262" s="208">
        <v>15.66</v>
      </c>
      <c r="M262" s="207"/>
      <c r="N262" s="210"/>
      <c r="Z262" s="193"/>
      <c r="AA262" s="200"/>
      <c r="AB262" s="200"/>
      <c r="AE262" s="109" t="s">
        <v>447</v>
      </c>
      <c r="AH262" s="200"/>
    </row>
    <row r="263" spans="1:35" s="108" customFormat="1" ht="12">
      <c r="A263" s="205"/>
      <c r="B263" s="204"/>
      <c r="C263" s="1141" t="s">
        <v>448</v>
      </c>
      <c r="D263" s="1141"/>
      <c r="E263" s="1141"/>
      <c r="F263" s="207" t="s">
        <v>390</v>
      </c>
      <c r="G263" s="248">
        <v>21.2</v>
      </c>
      <c r="H263" s="207"/>
      <c r="I263" s="249">
        <v>5.2921560000000003</v>
      </c>
      <c r="J263" s="204"/>
      <c r="K263" s="207"/>
      <c r="L263" s="204"/>
      <c r="M263" s="207"/>
      <c r="N263" s="210"/>
      <c r="Z263" s="193"/>
      <c r="AA263" s="200"/>
      <c r="AB263" s="200"/>
      <c r="AF263" s="109" t="s">
        <v>448</v>
      </c>
      <c r="AH263" s="200"/>
    </row>
    <row r="264" spans="1:35" s="108" customFormat="1" ht="12">
      <c r="A264" s="205"/>
      <c r="B264" s="204"/>
      <c r="C264" s="1141" t="s">
        <v>389</v>
      </c>
      <c r="D264" s="1141"/>
      <c r="E264" s="1141"/>
      <c r="F264" s="207" t="s">
        <v>390</v>
      </c>
      <c r="G264" s="248">
        <v>0.2</v>
      </c>
      <c r="H264" s="207"/>
      <c r="I264" s="249">
        <v>4.9925999999999998E-2</v>
      </c>
      <c r="J264" s="204"/>
      <c r="K264" s="207"/>
      <c r="L264" s="204"/>
      <c r="M264" s="207"/>
      <c r="N264" s="210"/>
      <c r="Z264" s="193"/>
      <c r="AA264" s="200"/>
      <c r="AB264" s="200"/>
      <c r="AF264" s="109" t="s">
        <v>389</v>
      </c>
      <c r="AH264" s="200"/>
    </row>
    <row r="265" spans="1:35" s="108" customFormat="1" ht="12">
      <c r="A265" s="205"/>
      <c r="B265" s="204"/>
      <c r="C265" s="1150" t="s">
        <v>391</v>
      </c>
      <c r="D265" s="1150"/>
      <c r="E265" s="1150"/>
      <c r="F265" s="212"/>
      <c r="G265" s="212"/>
      <c r="H265" s="212"/>
      <c r="I265" s="212"/>
      <c r="J265" s="213">
        <v>336</v>
      </c>
      <c r="K265" s="212"/>
      <c r="L265" s="213">
        <v>83.87</v>
      </c>
      <c r="M265" s="212"/>
      <c r="N265" s="214"/>
      <c r="Z265" s="193"/>
      <c r="AA265" s="200"/>
      <c r="AB265" s="200"/>
      <c r="AG265" s="109" t="s">
        <v>391</v>
      </c>
      <c r="AH265" s="200"/>
    </row>
    <row r="266" spans="1:35" s="108" customFormat="1" ht="12">
      <c r="A266" s="205"/>
      <c r="B266" s="204"/>
      <c r="C266" s="1141" t="s">
        <v>392</v>
      </c>
      <c r="D266" s="1141"/>
      <c r="E266" s="1141"/>
      <c r="F266" s="207"/>
      <c r="G266" s="207"/>
      <c r="H266" s="207"/>
      <c r="I266" s="207"/>
      <c r="J266" s="204"/>
      <c r="K266" s="207"/>
      <c r="L266" s="208">
        <v>50.91</v>
      </c>
      <c r="M266" s="207"/>
      <c r="N266" s="210"/>
      <c r="Z266" s="193"/>
      <c r="AA266" s="200"/>
      <c r="AB266" s="200"/>
      <c r="AF266" s="109" t="s">
        <v>392</v>
      </c>
      <c r="AH266" s="200"/>
    </row>
    <row r="267" spans="1:35" s="108" customFormat="1" ht="22.5">
      <c r="A267" s="205"/>
      <c r="B267" s="204" t="s">
        <v>785</v>
      </c>
      <c r="C267" s="1141" t="s">
        <v>786</v>
      </c>
      <c r="D267" s="1141"/>
      <c r="E267" s="1141"/>
      <c r="F267" s="207" t="s">
        <v>395</v>
      </c>
      <c r="G267" s="215">
        <v>110</v>
      </c>
      <c r="H267" s="207"/>
      <c r="I267" s="215">
        <v>110</v>
      </c>
      <c r="J267" s="204"/>
      <c r="K267" s="207"/>
      <c r="L267" s="208">
        <v>56</v>
      </c>
      <c r="M267" s="207"/>
      <c r="N267" s="210"/>
      <c r="Z267" s="193"/>
      <c r="AA267" s="200"/>
      <c r="AB267" s="200"/>
      <c r="AF267" s="109" t="s">
        <v>786</v>
      </c>
      <c r="AH267" s="200"/>
    </row>
    <row r="268" spans="1:35" s="108" customFormat="1" ht="22.5">
      <c r="A268" s="205"/>
      <c r="B268" s="204" t="s">
        <v>787</v>
      </c>
      <c r="C268" s="1141" t="s">
        <v>788</v>
      </c>
      <c r="D268" s="1141"/>
      <c r="E268" s="1141"/>
      <c r="F268" s="207" t="s">
        <v>395</v>
      </c>
      <c r="G268" s="215">
        <v>69</v>
      </c>
      <c r="H268" s="207"/>
      <c r="I268" s="215">
        <v>69</v>
      </c>
      <c r="J268" s="204"/>
      <c r="K268" s="207"/>
      <c r="L268" s="208">
        <v>35.130000000000003</v>
      </c>
      <c r="M268" s="207"/>
      <c r="N268" s="210"/>
      <c r="Z268" s="193"/>
      <c r="AA268" s="200"/>
      <c r="AB268" s="200"/>
      <c r="AF268" s="109" t="s">
        <v>788</v>
      </c>
      <c r="AH268" s="200"/>
    </row>
    <row r="269" spans="1:35" s="108" customFormat="1" ht="12">
      <c r="A269" s="216"/>
      <c r="B269" s="217"/>
      <c r="C269" s="1145" t="s">
        <v>398</v>
      </c>
      <c r="D269" s="1145"/>
      <c r="E269" s="1145"/>
      <c r="F269" s="196"/>
      <c r="G269" s="196"/>
      <c r="H269" s="196"/>
      <c r="I269" s="196"/>
      <c r="J269" s="198"/>
      <c r="K269" s="196"/>
      <c r="L269" s="218">
        <v>175</v>
      </c>
      <c r="M269" s="212"/>
      <c r="N269" s="199"/>
      <c r="Z269" s="193"/>
      <c r="AA269" s="200"/>
      <c r="AB269" s="200"/>
      <c r="AH269" s="200" t="s">
        <v>398</v>
      </c>
    </row>
    <row r="270" spans="1:35" s="108" customFormat="1" ht="22.5">
      <c r="A270" s="194" t="s">
        <v>561</v>
      </c>
      <c r="B270" s="195" t="s">
        <v>837</v>
      </c>
      <c r="C270" s="1145" t="s">
        <v>838</v>
      </c>
      <c r="D270" s="1145"/>
      <c r="E270" s="1145"/>
      <c r="F270" s="196" t="s">
        <v>472</v>
      </c>
      <c r="G270" s="196"/>
      <c r="H270" s="196"/>
      <c r="I270" s="255">
        <v>7.4888999999999997E-2</v>
      </c>
      <c r="J270" s="222">
        <v>1500</v>
      </c>
      <c r="K270" s="196"/>
      <c r="L270" s="218">
        <v>112.33</v>
      </c>
      <c r="M270" s="196"/>
      <c r="N270" s="199"/>
      <c r="Z270" s="193"/>
      <c r="AA270" s="200"/>
      <c r="AB270" s="200" t="s">
        <v>838</v>
      </c>
      <c r="AH270" s="200"/>
    </row>
    <row r="271" spans="1:35" s="108" customFormat="1" ht="12">
      <c r="A271" s="216"/>
      <c r="B271" s="217"/>
      <c r="C271" s="1141" t="s">
        <v>409</v>
      </c>
      <c r="D271" s="1141"/>
      <c r="E271" s="1141"/>
      <c r="F271" s="1141"/>
      <c r="G271" s="1141"/>
      <c r="H271" s="1141"/>
      <c r="I271" s="1141"/>
      <c r="J271" s="1141"/>
      <c r="K271" s="1141"/>
      <c r="L271" s="1141"/>
      <c r="M271" s="1141"/>
      <c r="N271" s="1146"/>
      <c r="Z271" s="193"/>
      <c r="AA271" s="200"/>
      <c r="AB271" s="200"/>
      <c r="AH271" s="200"/>
      <c r="AI271" s="109" t="s">
        <v>409</v>
      </c>
    </row>
    <row r="272" spans="1:35" s="108" customFormat="1" ht="12">
      <c r="A272" s="201"/>
      <c r="B272" s="202"/>
      <c r="C272" s="1141" t="s">
        <v>3728</v>
      </c>
      <c r="D272" s="1141"/>
      <c r="E272" s="1141"/>
      <c r="F272" s="1141"/>
      <c r="G272" s="1141"/>
      <c r="H272" s="1141"/>
      <c r="I272" s="1141"/>
      <c r="J272" s="1141"/>
      <c r="K272" s="1141"/>
      <c r="L272" s="1141"/>
      <c r="M272" s="1141"/>
      <c r="N272" s="1146"/>
      <c r="Z272" s="193"/>
      <c r="AA272" s="200"/>
      <c r="AB272" s="200"/>
      <c r="AC272" s="109" t="s">
        <v>3728</v>
      </c>
      <c r="AH272" s="200"/>
    </row>
    <row r="273" spans="1:35" s="108" customFormat="1" ht="12">
      <c r="A273" s="216"/>
      <c r="B273" s="217"/>
      <c r="C273" s="1145" t="s">
        <v>398</v>
      </c>
      <c r="D273" s="1145"/>
      <c r="E273" s="1145"/>
      <c r="F273" s="196"/>
      <c r="G273" s="196"/>
      <c r="H273" s="196"/>
      <c r="I273" s="196"/>
      <c r="J273" s="198"/>
      <c r="K273" s="196"/>
      <c r="L273" s="218">
        <v>112.33</v>
      </c>
      <c r="M273" s="212"/>
      <c r="N273" s="199"/>
      <c r="Z273" s="193"/>
      <c r="AA273" s="200"/>
      <c r="AB273" s="200"/>
      <c r="AH273" s="200" t="s">
        <v>398</v>
      </c>
    </row>
    <row r="274" spans="1:35" s="108" customFormat="1" ht="33.75">
      <c r="A274" s="194" t="s">
        <v>564</v>
      </c>
      <c r="B274" s="195" t="s">
        <v>3582</v>
      </c>
      <c r="C274" s="1145" t="s">
        <v>3583</v>
      </c>
      <c r="D274" s="1145"/>
      <c r="E274" s="1145"/>
      <c r="F274" s="196" t="s">
        <v>711</v>
      </c>
      <c r="G274" s="196"/>
      <c r="H274" s="196"/>
      <c r="I274" s="256">
        <v>0.8</v>
      </c>
      <c r="J274" s="198"/>
      <c r="K274" s="196"/>
      <c r="L274" s="198"/>
      <c r="M274" s="196"/>
      <c r="N274" s="199"/>
      <c r="Z274" s="193"/>
      <c r="AA274" s="200"/>
      <c r="AB274" s="200" t="s">
        <v>3583</v>
      </c>
      <c r="AH274" s="200"/>
    </row>
    <row r="275" spans="1:35" s="108" customFormat="1" ht="12">
      <c r="A275" s="201"/>
      <c r="B275" s="202"/>
      <c r="C275" s="1141" t="s">
        <v>3729</v>
      </c>
      <c r="D275" s="1141"/>
      <c r="E275" s="1141"/>
      <c r="F275" s="1141"/>
      <c r="G275" s="1141"/>
      <c r="H275" s="1141"/>
      <c r="I275" s="1141"/>
      <c r="J275" s="1141"/>
      <c r="K275" s="1141"/>
      <c r="L275" s="1141"/>
      <c r="M275" s="1141"/>
      <c r="N275" s="1146"/>
      <c r="Z275" s="193"/>
      <c r="AA275" s="200"/>
      <c r="AB275" s="200"/>
      <c r="AC275" s="109" t="s">
        <v>3729</v>
      </c>
      <c r="AH275" s="200"/>
    </row>
    <row r="276" spans="1:35" s="108" customFormat="1" ht="33.75">
      <c r="A276" s="203"/>
      <c r="B276" s="204" t="s">
        <v>385</v>
      </c>
      <c r="C276" s="1141" t="s">
        <v>386</v>
      </c>
      <c r="D276" s="1141"/>
      <c r="E276" s="1141"/>
      <c r="F276" s="1141"/>
      <c r="G276" s="1141"/>
      <c r="H276" s="1141"/>
      <c r="I276" s="1141"/>
      <c r="J276" s="1141"/>
      <c r="K276" s="1141"/>
      <c r="L276" s="1141"/>
      <c r="M276" s="1141"/>
      <c r="N276" s="1146"/>
      <c r="Z276" s="193"/>
      <c r="AA276" s="200"/>
      <c r="AB276" s="200"/>
      <c r="AD276" s="109" t="s">
        <v>386</v>
      </c>
      <c r="AH276" s="200"/>
    </row>
    <row r="277" spans="1:35" s="108" customFormat="1" ht="12">
      <c r="A277" s="205"/>
      <c r="B277" s="206">
        <v>1</v>
      </c>
      <c r="C277" s="1141" t="s">
        <v>446</v>
      </c>
      <c r="D277" s="1141"/>
      <c r="E277" s="1141"/>
      <c r="F277" s="207"/>
      <c r="G277" s="207"/>
      <c r="H277" s="207"/>
      <c r="I277" s="207"/>
      <c r="J277" s="208">
        <v>37.549999999999997</v>
      </c>
      <c r="K277" s="209">
        <v>1.25</v>
      </c>
      <c r="L277" s="208">
        <v>37.549999999999997</v>
      </c>
      <c r="M277" s="207"/>
      <c r="N277" s="210"/>
      <c r="Z277" s="193"/>
      <c r="AA277" s="200"/>
      <c r="AB277" s="200"/>
      <c r="AE277" s="109" t="s">
        <v>446</v>
      </c>
      <c r="AH277" s="200"/>
    </row>
    <row r="278" spans="1:35" s="108" customFormat="1" ht="12">
      <c r="A278" s="205"/>
      <c r="B278" s="206">
        <v>2</v>
      </c>
      <c r="C278" s="1141" t="s">
        <v>387</v>
      </c>
      <c r="D278" s="1141"/>
      <c r="E278" s="1141"/>
      <c r="F278" s="207"/>
      <c r="G278" s="207"/>
      <c r="H278" s="207"/>
      <c r="I278" s="207"/>
      <c r="J278" s="208">
        <v>226.03</v>
      </c>
      <c r="K278" s="209">
        <v>1.25</v>
      </c>
      <c r="L278" s="208">
        <v>226.03</v>
      </c>
      <c r="M278" s="207"/>
      <c r="N278" s="210"/>
      <c r="Z278" s="193"/>
      <c r="AA278" s="200"/>
      <c r="AB278" s="200"/>
      <c r="AE278" s="109" t="s">
        <v>387</v>
      </c>
      <c r="AH278" s="200"/>
    </row>
    <row r="279" spans="1:35" s="108" customFormat="1" ht="12">
      <c r="A279" s="205"/>
      <c r="B279" s="206">
        <v>3</v>
      </c>
      <c r="C279" s="1141" t="s">
        <v>388</v>
      </c>
      <c r="D279" s="1141"/>
      <c r="E279" s="1141"/>
      <c r="F279" s="207"/>
      <c r="G279" s="207"/>
      <c r="H279" s="207"/>
      <c r="I279" s="207"/>
      <c r="J279" s="208">
        <v>30.5</v>
      </c>
      <c r="K279" s="209">
        <v>1.25</v>
      </c>
      <c r="L279" s="208">
        <v>30.5</v>
      </c>
      <c r="M279" s="207"/>
      <c r="N279" s="210"/>
      <c r="Z279" s="193"/>
      <c r="AA279" s="200"/>
      <c r="AB279" s="200"/>
      <c r="AE279" s="109" t="s">
        <v>388</v>
      </c>
      <c r="AH279" s="200"/>
    </row>
    <row r="280" spans="1:35" s="108" customFormat="1" ht="12">
      <c r="A280" s="205"/>
      <c r="B280" s="204"/>
      <c r="C280" s="1141" t="s">
        <v>448</v>
      </c>
      <c r="D280" s="1141"/>
      <c r="E280" s="1141"/>
      <c r="F280" s="207" t="s">
        <v>390</v>
      </c>
      <c r="G280" s="209">
        <v>4.1399999999999997</v>
      </c>
      <c r="H280" s="209">
        <v>1.25</v>
      </c>
      <c r="I280" s="209">
        <v>4.1399999999999997</v>
      </c>
      <c r="J280" s="204"/>
      <c r="K280" s="207"/>
      <c r="L280" s="204"/>
      <c r="M280" s="207"/>
      <c r="N280" s="210"/>
      <c r="Z280" s="193"/>
      <c r="AA280" s="200"/>
      <c r="AB280" s="200"/>
      <c r="AF280" s="109" t="s">
        <v>448</v>
      </c>
      <c r="AH280" s="200"/>
    </row>
    <row r="281" spans="1:35" s="108" customFormat="1" ht="12">
      <c r="A281" s="205"/>
      <c r="B281" s="204"/>
      <c r="C281" s="1141" t="s">
        <v>389</v>
      </c>
      <c r="D281" s="1141"/>
      <c r="E281" s="1141"/>
      <c r="F281" s="207" t="s">
        <v>390</v>
      </c>
      <c r="G281" s="209">
        <v>2.2599999999999998</v>
      </c>
      <c r="H281" s="209">
        <v>1.25</v>
      </c>
      <c r="I281" s="209">
        <v>2.2599999999999998</v>
      </c>
      <c r="J281" s="204"/>
      <c r="K281" s="207"/>
      <c r="L281" s="204"/>
      <c r="M281" s="207"/>
      <c r="N281" s="210"/>
      <c r="Z281" s="193"/>
      <c r="AA281" s="200"/>
      <c r="AB281" s="200"/>
      <c r="AF281" s="109" t="s">
        <v>389</v>
      </c>
      <c r="AH281" s="200"/>
    </row>
    <row r="282" spans="1:35" s="108" customFormat="1" ht="12">
      <c r="A282" s="205"/>
      <c r="B282" s="204"/>
      <c r="C282" s="1150" t="s">
        <v>391</v>
      </c>
      <c r="D282" s="1150"/>
      <c r="E282" s="1150"/>
      <c r="F282" s="212"/>
      <c r="G282" s="212"/>
      <c r="H282" s="212"/>
      <c r="I282" s="212"/>
      <c r="J282" s="213">
        <v>263.58</v>
      </c>
      <c r="K282" s="212"/>
      <c r="L282" s="213">
        <v>263.58</v>
      </c>
      <c r="M282" s="212"/>
      <c r="N282" s="214"/>
      <c r="Z282" s="193"/>
      <c r="AA282" s="200"/>
      <c r="AB282" s="200"/>
      <c r="AG282" s="109" t="s">
        <v>391</v>
      </c>
      <c r="AH282" s="200"/>
    </row>
    <row r="283" spans="1:35" s="108" customFormat="1" ht="12">
      <c r="A283" s="205"/>
      <c r="B283" s="204"/>
      <c r="C283" s="1141" t="s">
        <v>392</v>
      </c>
      <c r="D283" s="1141"/>
      <c r="E283" s="1141"/>
      <c r="F283" s="207"/>
      <c r="G283" s="207"/>
      <c r="H283" s="207"/>
      <c r="I283" s="207"/>
      <c r="J283" s="204"/>
      <c r="K283" s="207"/>
      <c r="L283" s="208">
        <v>68.05</v>
      </c>
      <c r="M283" s="207"/>
      <c r="N283" s="210"/>
      <c r="Z283" s="193"/>
      <c r="AA283" s="200"/>
      <c r="AB283" s="200"/>
      <c r="AF283" s="109" t="s">
        <v>392</v>
      </c>
      <c r="AH283" s="200"/>
    </row>
    <row r="284" spans="1:35" s="108" customFormat="1" ht="22.5">
      <c r="A284" s="205"/>
      <c r="B284" s="204" t="s">
        <v>1768</v>
      </c>
      <c r="C284" s="1141" t="s">
        <v>1769</v>
      </c>
      <c r="D284" s="1141"/>
      <c r="E284" s="1141"/>
      <c r="F284" s="207" t="s">
        <v>395</v>
      </c>
      <c r="G284" s="215">
        <v>117</v>
      </c>
      <c r="H284" s="207"/>
      <c r="I284" s="215">
        <v>117</v>
      </c>
      <c r="J284" s="204"/>
      <c r="K284" s="207"/>
      <c r="L284" s="208">
        <v>79.62</v>
      </c>
      <c r="M284" s="207"/>
      <c r="N284" s="210"/>
      <c r="Z284" s="193"/>
      <c r="AA284" s="200"/>
      <c r="AB284" s="200"/>
      <c r="AF284" s="109" t="s">
        <v>1769</v>
      </c>
      <c r="AH284" s="200"/>
    </row>
    <row r="285" spans="1:35" s="108" customFormat="1" ht="22.5">
      <c r="A285" s="205"/>
      <c r="B285" s="204" t="s">
        <v>1770</v>
      </c>
      <c r="C285" s="1141" t="s">
        <v>1771</v>
      </c>
      <c r="D285" s="1141"/>
      <c r="E285" s="1141"/>
      <c r="F285" s="207" t="s">
        <v>395</v>
      </c>
      <c r="G285" s="215">
        <v>74</v>
      </c>
      <c r="H285" s="207"/>
      <c r="I285" s="215">
        <v>74</v>
      </c>
      <c r="J285" s="204"/>
      <c r="K285" s="207"/>
      <c r="L285" s="208">
        <v>50.36</v>
      </c>
      <c r="M285" s="207"/>
      <c r="N285" s="210"/>
      <c r="Z285" s="193"/>
      <c r="AA285" s="200"/>
      <c r="AB285" s="200"/>
      <c r="AF285" s="109" t="s">
        <v>1771</v>
      </c>
      <c r="AH285" s="200"/>
    </row>
    <row r="286" spans="1:35" s="108" customFormat="1" ht="12">
      <c r="A286" s="216"/>
      <c r="B286" s="217"/>
      <c r="C286" s="1145" t="s">
        <v>398</v>
      </c>
      <c r="D286" s="1145"/>
      <c r="E286" s="1145"/>
      <c r="F286" s="196"/>
      <c r="G286" s="196"/>
      <c r="H286" s="196"/>
      <c r="I286" s="196"/>
      <c r="J286" s="198"/>
      <c r="K286" s="196"/>
      <c r="L286" s="218">
        <v>393.56</v>
      </c>
      <c r="M286" s="212"/>
      <c r="N286" s="199"/>
      <c r="Z286" s="193"/>
      <c r="AA286" s="200"/>
      <c r="AB286" s="200"/>
      <c r="AH286" s="200" t="s">
        <v>398</v>
      </c>
    </row>
    <row r="287" spans="1:35" s="108" customFormat="1" ht="45">
      <c r="A287" s="194" t="s">
        <v>567</v>
      </c>
      <c r="B287" s="195" t="s">
        <v>3587</v>
      </c>
      <c r="C287" s="1145" t="s">
        <v>3730</v>
      </c>
      <c r="D287" s="1145"/>
      <c r="E287" s="1145"/>
      <c r="F287" s="196" t="s">
        <v>486</v>
      </c>
      <c r="G287" s="196"/>
      <c r="H287" s="196"/>
      <c r="I287" s="251">
        <v>8</v>
      </c>
      <c r="J287" s="218">
        <v>121.86</v>
      </c>
      <c r="K287" s="196"/>
      <c r="L287" s="218">
        <v>974.88</v>
      </c>
      <c r="M287" s="196"/>
      <c r="N287" s="199"/>
      <c r="Z287" s="193"/>
      <c r="AA287" s="200"/>
      <c r="AB287" s="200" t="s">
        <v>3730</v>
      </c>
      <c r="AH287" s="200"/>
    </row>
    <row r="288" spans="1:35" s="108" customFormat="1" ht="12">
      <c r="A288" s="216"/>
      <c r="B288" s="217"/>
      <c r="C288" s="1141" t="s">
        <v>409</v>
      </c>
      <c r="D288" s="1141"/>
      <c r="E288" s="1141"/>
      <c r="F288" s="1141"/>
      <c r="G288" s="1141"/>
      <c r="H288" s="1141"/>
      <c r="I288" s="1141"/>
      <c r="J288" s="1141"/>
      <c r="K288" s="1141"/>
      <c r="L288" s="1141"/>
      <c r="M288" s="1141"/>
      <c r="N288" s="1146"/>
      <c r="Z288" s="193"/>
      <c r="AA288" s="200"/>
      <c r="AB288" s="200"/>
      <c r="AH288" s="200"/>
      <c r="AI288" s="109" t="s">
        <v>409</v>
      </c>
    </row>
    <row r="289" spans="1:34" s="108" customFormat="1" ht="12">
      <c r="A289" s="216"/>
      <c r="B289" s="217"/>
      <c r="C289" s="1145" t="s">
        <v>398</v>
      </c>
      <c r="D289" s="1145"/>
      <c r="E289" s="1145"/>
      <c r="F289" s="196"/>
      <c r="G289" s="196"/>
      <c r="H289" s="196"/>
      <c r="I289" s="196"/>
      <c r="J289" s="198"/>
      <c r="K289" s="196"/>
      <c r="L289" s="218">
        <v>974.88</v>
      </c>
      <c r="M289" s="212"/>
      <c r="N289" s="199"/>
      <c r="Z289" s="193"/>
      <c r="AA289" s="200"/>
      <c r="AB289" s="200"/>
      <c r="AH289" s="200" t="s">
        <v>398</v>
      </c>
    </row>
    <row r="290" spans="1:34" s="108" customFormat="1" ht="33.75">
      <c r="A290" s="194" t="s">
        <v>571</v>
      </c>
      <c r="B290" s="195" t="s">
        <v>3669</v>
      </c>
      <c r="C290" s="1145" t="s">
        <v>3670</v>
      </c>
      <c r="D290" s="1145"/>
      <c r="E290" s="1145"/>
      <c r="F290" s="196" t="s">
        <v>486</v>
      </c>
      <c r="G290" s="196"/>
      <c r="H290" s="196"/>
      <c r="I290" s="251">
        <v>1</v>
      </c>
      <c r="J290" s="198"/>
      <c r="K290" s="196"/>
      <c r="L290" s="198"/>
      <c r="M290" s="196"/>
      <c r="N290" s="199"/>
      <c r="Z290" s="193"/>
      <c r="AA290" s="200"/>
      <c r="AB290" s="200" t="s">
        <v>3670</v>
      </c>
      <c r="AH290" s="200"/>
    </row>
    <row r="291" spans="1:34" s="108" customFormat="1" ht="33.75">
      <c r="A291" s="203"/>
      <c r="B291" s="204" t="s">
        <v>385</v>
      </c>
      <c r="C291" s="1141" t="s">
        <v>386</v>
      </c>
      <c r="D291" s="1141"/>
      <c r="E291" s="1141"/>
      <c r="F291" s="1141"/>
      <c r="G291" s="1141"/>
      <c r="H291" s="1141"/>
      <c r="I291" s="1141"/>
      <c r="J291" s="1141"/>
      <c r="K291" s="1141"/>
      <c r="L291" s="1141"/>
      <c r="M291" s="1141"/>
      <c r="N291" s="1146"/>
      <c r="Z291" s="193"/>
      <c r="AA291" s="200"/>
      <c r="AB291" s="200"/>
      <c r="AD291" s="109" t="s">
        <v>386</v>
      </c>
      <c r="AH291" s="200"/>
    </row>
    <row r="292" spans="1:34" s="108" customFormat="1" ht="12">
      <c r="A292" s="205"/>
      <c r="B292" s="206">
        <v>1</v>
      </c>
      <c r="C292" s="1141" t="s">
        <v>446</v>
      </c>
      <c r="D292" s="1141"/>
      <c r="E292" s="1141"/>
      <c r="F292" s="207"/>
      <c r="G292" s="207"/>
      <c r="H292" s="207"/>
      <c r="I292" s="207"/>
      <c r="J292" s="208">
        <v>152.74</v>
      </c>
      <c r="K292" s="209">
        <v>1.25</v>
      </c>
      <c r="L292" s="208">
        <v>190.93</v>
      </c>
      <c r="M292" s="207"/>
      <c r="N292" s="210"/>
      <c r="Z292" s="193"/>
      <c r="AA292" s="200"/>
      <c r="AB292" s="200"/>
      <c r="AE292" s="109" t="s">
        <v>446</v>
      </c>
      <c r="AH292" s="200"/>
    </row>
    <row r="293" spans="1:34" s="108" customFormat="1" ht="12">
      <c r="A293" s="205"/>
      <c r="B293" s="206">
        <v>4</v>
      </c>
      <c r="C293" s="1141" t="s">
        <v>447</v>
      </c>
      <c r="D293" s="1141"/>
      <c r="E293" s="1141"/>
      <c r="F293" s="207"/>
      <c r="G293" s="207"/>
      <c r="H293" s="207"/>
      <c r="I293" s="207"/>
      <c r="J293" s="208">
        <v>51.94</v>
      </c>
      <c r="K293" s="207"/>
      <c r="L293" s="208">
        <v>51.94</v>
      </c>
      <c r="M293" s="207"/>
      <c r="N293" s="210"/>
      <c r="Z293" s="193"/>
      <c r="AA293" s="200"/>
      <c r="AB293" s="200"/>
      <c r="AE293" s="109" t="s">
        <v>447</v>
      </c>
      <c r="AH293" s="200"/>
    </row>
    <row r="294" spans="1:34" s="108" customFormat="1" ht="12">
      <c r="A294" s="205"/>
      <c r="B294" s="204"/>
      <c r="C294" s="1141" t="s">
        <v>448</v>
      </c>
      <c r="D294" s="1141"/>
      <c r="E294" s="1141"/>
      <c r="F294" s="207" t="s">
        <v>390</v>
      </c>
      <c r="G294" s="209">
        <v>16.84</v>
      </c>
      <c r="H294" s="209">
        <v>1.25</v>
      </c>
      <c r="I294" s="209">
        <v>21.05</v>
      </c>
      <c r="J294" s="204"/>
      <c r="K294" s="207"/>
      <c r="L294" s="204"/>
      <c r="M294" s="207"/>
      <c r="N294" s="210"/>
      <c r="Z294" s="193"/>
      <c r="AA294" s="200"/>
      <c r="AB294" s="200"/>
      <c r="AF294" s="109" t="s">
        <v>448</v>
      </c>
      <c r="AH294" s="200"/>
    </row>
    <row r="295" spans="1:34" s="108" customFormat="1" ht="12">
      <c r="A295" s="205"/>
      <c r="B295" s="204"/>
      <c r="C295" s="1150" t="s">
        <v>391</v>
      </c>
      <c r="D295" s="1150"/>
      <c r="E295" s="1150"/>
      <c r="F295" s="212"/>
      <c r="G295" s="212"/>
      <c r="H295" s="212"/>
      <c r="I295" s="212"/>
      <c r="J295" s="213">
        <v>204.68</v>
      </c>
      <c r="K295" s="212"/>
      <c r="L295" s="213">
        <v>242.87</v>
      </c>
      <c r="M295" s="212"/>
      <c r="N295" s="214"/>
      <c r="Z295" s="193"/>
      <c r="AA295" s="200"/>
      <c r="AB295" s="200"/>
      <c r="AG295" s="109" t="s">
        <v>391</v>
      </c>
      <c r="AH295" s="200"/>
    </row>
    <row r="296" spans="1:34" s="108" customFormat="1" ht="12">
      <c r="A296" s="205"/>
      <c r="B296" s="204"/>
      <c r="C296" s="1141" t="s">
        <v>392</v>
      </c>
      <c r="D296" s="1141"/>
      <c r="E296" s="1141"/>
      <c r="F296" s="207"/>
      <c r="G296" s="207"/>
      <c r="H296" s="207"/>
      <c r="I296" s="207"/>
      <c r="J296" s="204"/>
      <c r="K296" s="207"/>
      <c r="L296" s="208">
        <v>190.93</v>
      </c>
      <c r="M296" s="207"/>
      <c r="N296" s="210"/>
      <c r="Z296" s="193"/>
      <c r="AA296" s="200"/>
      <c r="AB296" s="200"/>
      <c r="AF296" s="109" t="s">
        <v>392</v>
      </c>
      <c r="AH296" s="200"/>
    </row>
    <row r="297" spans="1:34" s="108" customFormat="1" ht="22.5">
      <c r="A297" s="205"/>
      <c r="B297" s="204" t="s">
        <v>1768</v>
      </c>
      <c r="C297" s="1141" t="s">
        <v>1769</v>
      </c>
      <c r="D297" s="1141"/>
      <c r="E297" s="1141"/>
      <c r="F297" s="207" t="s">
        <v>395</v>
      </c>
      <c r="G297" s="215">
        <v>117</v>
      </c>
      <c r="H297" s="207"/>
      <c r="I297" s="215">
        <v>117</v>
      </c>
      <c r="J297" s="204"/>
      <c r="K297" s="207"/>
      <c r="L297" s="208">
        <v>223.39</v>
      </c>
      <c r="M297" s="207"/>
      <c r="N297" s="210"/>
      <c r="Z297" s="193"/>
      <c r="AA297" s="200"/>
      <c r="AB297" s="200"/>
      <c r="AF297" s="109" t="s">
        <v>1769</v>
      </c>
      <c r="AH297" s="200"/>
    </row>
    <row r="298" spans="1:34" s="108" customFormat="1" ht="22.5">
      <c r="A298" s="205"/>
      <c r="B298" s="204" t="s">
        <v>1770</v>
      </c>
      <c r="C298" s="1141" t="s">
        <v>1771</v>
      </c>
      <c r="D298" s="1141"/>
      <c r="E298" s="1141"/>
      <c r="F298" s="207" t="s">
        <v>395</v>
      </c>
      <c r="G298" s="215">
        <v>74</v>
      </c>
      <c r="H298" s="207"/>
      <c r="I298" s="215">
        <v>74</v>
      </c>
      <c r="J298" s="204"/>
      <c r="K298" s="207"/>
      <c r="L298" s="208">
        <v>141.29</v>
      </c>
      <c r="M298" s="207"/>
      <c r="N298" s="210"/>
      <c r="Z298" s="193"/>
      <c r="AA298" s="200"/>
      <c r="AB298" s="200"/>
      <c r="AF298" s="109" t="s">
        <v>1771</v>
      </c>
      <c r="AH298" s="200"/>
    </row>
    <row r="299" spans="1:34" s="108" customFormat="1" ht="12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18">
        <v>607.54999999999995</v>
      </c>
      <c r="M299" s="212"/>
      <c r="N299" s="199"/>
      <c r="Z299" s="193"/>
      <c r="AA299" s="200"/>
      <c r="AB299" s="200"/>
      <c r="AH299" s="200" t="s">
        <v>398</v>
      </c>
    </row>
    <row r="300" spans="1:34" s="108" customFormat="1" ht="33.75">
      <c r="A300" s="194" t="s">
        <v>572</v>
      </c>
      <c r="B300" s="195" t="s">
        <v>3731</v>
      </c>
      <c r="C300" s="1145" t="s">
        <v>3732</v>
      </c>
      <c r="D300" s="1145"/>
      <c r="E300" s="1145"/>
      <c r="F300" s="196" t="s">
        <v>481</v>
      </c>
      <c r="G300" s="196"/>
      <c r="H300" s="196"/>
      <c r="I300" s="247">
        <v>0.03</v>
      </c>
      <c r="J300" s="198"/>
      <c r="K300" s="196"/>
      <c r="L300" s="198"/>
      <c r="M300" s="196"/>
      <c r="N300" s="199"/>
      <c r="Z300" s="193"/>
      <c r="AA300" s="200"/>
      <c r="AB300" s="200" t="s">
        <v>3732</v>
      </c>
      <c r="AH300" s="200"/>
    </row>
    <row r="301" spans="1:34" s="108" customFormat="1" ht="12">
      <c r="A301" s="201"/>
      <c r="B301" s="202"/>
      <c r="C301" s="1141" t="s">
        <v>1682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B301" s="200"/>
      <c r="AC301" s="109" t="s">
        <v>1682</v>
      </c>
      <c r="AH301" s="200"/>
    </row>
    <row r="302" spans="1:34" s="108" customFormat="1" ht="33.75">
      <c r="A302" s="203"/>
      <c r="B302" s="204" t="s">
        <v>385</v>
      </c>
      <c r="C302" s="1141" t="s">
        <v>386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  <c r="Z302" s="193"/>
      <c r="AA302" s="200"/>
      <c r="AB302" s="200"/>
      <c r="AD302" s="109" t="s">
        <v>386</v>
      </c>
      <c r="AH302" s="200"/>
    </row>
    <row r="303" spans="1:34" s="108" customFormat="1" ht="12">
      <c r="A303" s="205"/>
      <c r="B303" s="206">
        <v>1</v>
      </c>
      <c r="C303" s="1141" t="s">
        <v>446</v>
      </c>
      <c r="D303" s="1141"/>
      <c r="E303" s="1141"/>
      <c r="F303" s="207"/>
      <c r="G303" s="207"/>
      <c r="H303" s="207"/>
      <c r="I303" s="207"/>
      <c r="J303" s="208">
        <v>348.82</v>
      </c>
      <c r="K303" s="209">
        <v>1.25</v>
      </c>
      <c r="L303" s="208">
        <v>13.08</v>
      </c>
      <c r="M303" s="207"/>
      <c r="N303" s="210"/>
      <c r="Z303" s="193"/>
      <c r="AA303" s="200"/>
      <c r="AB303" s="200"/>
      <c r="AE303" s="109" t="s">
        <v>446</v>
      </c>
      <c r="AH303" s="200"/>
    </row>
    <row r="304" spans="1:34" s="108" customFormat="1" ht="12">
      <c r="A304" s="205"/>
      <c r="B304" s="206">
        <v>2</v>
      </c>
      <c r="C304" s="1141" t="s">
        <v>387</v>
      </c>
      <c r="D304" s="1141"/>
      <c r="E304" s="1141"/>
      <c r="F304" s="207"/>
      <c r="G304" s="207"/>
      <c r="H304" s="207"/>
      <c r="I304" s="207"/>
      <c r="J304" s="220">
        <v>1203.83</v>
      </c>
      <c r="K304" s="209">
        <v>1.25</v>
      </c>
      <c r="L304" s="208">
        <v>45.14</v>
      </c>
      <c r="M304" s="207"/>
      <c r="N304" s="210"/>
      <c r="Z304" s="193"/>
      <c r="AA304" s="200"/>
      <c r="AB304" s="200"/>
      <c r="AE304" s="109" t="s">
        <v>387</v>
      </c>
      <c r="AH304" s="200"/>
    </row>
    <row r="305" spans="1:37" s="108" customFormat="1" ht="12">
      <c r="A305" s="205"/>
      <c r="B305" s="206">
        <v>3</v>
      </c>
      <c r="C305" s="1141" t="s">
        <v>388</v>
      </c>
      <c r="D305" s="1141"/>
      <c r="E305" s="1141"/>
      <c r="F305" s="207"/>
      <c r="G305" s="207"/>
      <c r="H305" s="207"/>
      <c r="I305" s="207"/>
      <c r="J305" s="208">
        <v>100.78</v>
      </c>
      <c r="K305" s="209">
        <v>1.25</v>
      </c>
      <c r="L305" s="208">
        <v>3.78</v>
      </c>
      <c r="M305" s="207"/>
      <c r="N305" s="210"/>
      <c r="Z305" s="193"/>
      <c r="AA305" s="200"/>
      <c r="AB305" s="200"/>
      <c r="AE305" s="109" t="s">
        <v>388</v>
      </c>
      <c r="AH305" s="200"/>
    </row>
    <row r="306" spans="1:37" s="108" customFormat="1" ht="12">
      <c r="A306" s="205"/>
      <c r="B306" s="206">
        <v>4</v>
      </c>
      <c r="C306" s="1141" t="s">
        <v>447</v>
      </c>
      <c r="D306" s="1141"/>
      <c r="E306" s="1141"/>
      <c r="F306" s="207"/>
      <c r="G306" s="207"/>
      <c r="H306" s="207"/>
      <c r="I306" s="207"/>
      <c r="J306" s="208">
        <v>89.33</v>
      </c>
      <c r="K306" s="207"/>
      <c r="L306" s="208">
        <v>2.68</v>
      </c>
      <c r="M306" s="207"/>
      <c r="N306" s="210"/>
      <c r="Z306" s="193"/>
      <c r="AA306" s="200"/>
      <c r="AB306" s="200"/>
      <c r="AE306" s="109" t="s">
        <v>447</v>
      </c>
      <c r="AH306" s="200"/>
    </row>
    <row r="307" spans="1:37" s="108" customFormat="1" ht="12">
      <c r="A307" s="205"/>
      <c r="B307" s="204"/>
      <c r="C307" s="1141" t="s">
        <v>448</v>
      </c>
      <c r="D307" s="1141"/>
      <c r="E307" s="1141"/>
      <c r="F307" s="207" t="s">
        <v>390</v>
      </c>
      <c r="G307" s="209">
        <v>36.26</v>
      </c>
      <c r="H307" s="209">
        <v>1.25</v>
      </c>
      <c r="I307" s="252">
        <v>1.35975</v>
      </c>
      <c r="J307" s="204"/>
      <c r="K307" s="207"/>
      <c r="L307" s="204"/>
      <c r="M307" s="207"/>
      <c r="N307" s="210"/>
      <c r="Z307" s="193"/>
      <c r="AA307" s="200"/>
      <c r="AB307" s="200"/>
      <c r="AF307" s="109" t="s">
        <v>448</v>
      </c>
      <c r="AH307" s="200"/>
    </row>
    <row r="308" spans="1:37" s="108" customFormat="1" ht="12">
      <c r="A308" s="205"/>
      <c r="B308" s="204"/>
      <c r="C308" s="1141" t="s">
        <v>389</v>
      </c>
      <c r="D308" s="1141"/>
      <c r="E308" s="1141"/>
      <c r="F308" s="207" t="s">
        <v>390</v>
      </c>
      <c r="G308" s="215">
        <v>7</v>
      </c>
      <c r="H308" s="209">
        <v>1.25</v>
      </c>
      <c r="I308" s="250">
        <v>0.26250000000000001</v>
      </c>
      <c r="J308" s="204"/>
      <c r="K308" s="207"/>
      <c r="L308" s="204"/>
      <c r="M308" s="207"/>
      <c r="N308" s="210"/>
      <c r="Z308" s="193"/>
      <c r="AA308" s="200"/>
      <c r="AB308" s="200"/>
      <c r="AF308" s="109" t="s">
        <v>389</v>
      </c>
      <c r="AH308" s="200"/>
    </row>
    <row r="309" spans="1:37" s="108" customFormat="1" ht="12">
      <c r="A309" s="205"/>
      <c r="B309" s="204"/>
      <c r="C309" s="1150" t="s">
        <v>391</v>
      </c>
      <c r="D309" s="1150"/>
      <c r="E309" s="1150"/>
      <c r="F309" s="212"/>
      <c r="G309" s="212"/>
      <c r="H309" s="212"/>
      <c r="I309" s="212"/>
      <c r="J309" s="221">
        <v>1641.98</v>
      </c>
      <c r="K309" s="212"/>
      <c r="L309" s="213">
        <v>60.9</v>
      </c>
      <c r="M309" s="212"/>
      <c r="N309" s="214"/>
      <c r="Z309" s="193"/>
      <c r="AA309" s="200"/>
      <c r="AB309" s="200"/>
      <c r="AG309" s="109" t="s">
        <v>391</v>
      </c>
      <c r="AH309" s="200"/>
    </row>
    <row r="310" spans="1:37" s="108" customFormat="1" ht="12">
      <c r="A310" s="205"/>
      <c r="B310" s="204"/>
      <c r="C310" s="1141" t="s">
        <v>392</v>
      </c>
      <c r="D310" s="1141"/>
      <c r="E310" s="1141"/>
      <c r="F310" s="207"/>
      <c r="G310" s="207"/>
      <c r="H310" s="207"/>
      <c r="I310" s="207"/>
      <c r="J310" s="204"/>
      <c r="K310" s="207"/>
      <c r="L310" s="208">
        <v>16.86</v>
      </c>
      <c r="M310" s="207"/>
      <c r="N310" s="210"/>
      <c r="Z310" s="193"/>
      <c r="AA310" s="200"/>
      <c r="AB310" s="200"/>
      <c r="AF310" s="109" t="s">
        <v>392</v>
      </c>
      <c r="AH310" s="200"/>
    </row>
    <row r="311" spans="1:37" s="108" customFormat="1" ht="22.5">
      <c r="A311" s="205"/>
      <c r="B311" s="204" t="s">
        <v>1768</v>
      </c>
      <c r="C311" s="1141" t="s">
        <v>1769</v>
      </c>
      <c r="D311" s="1141"/>
      <c r="E311" s="1141"/>
      <c r="F311" s="207" t="s">
        <v>395</v>
      </c>
      <c r="G311" s="215">
        <v>117</v>
      </c>
      <c r="H311" s="207"/>
      <c r="I311" s="215">
        <v>117</v>
      </c>
      <c r="J311" s="204"/>
      <c r="K311" s="207"/>
      <c r="L311" s="208">
        <v>19.73</v>
      </c>
      <c r="M311" s="207"/>
      <c r="N311" s="210"/>
      <c r="Z311" s="193"/>
      <c r="AA311" s="200"/>
      <c r="AB311" s="200"/>
      <c r="AF311" s="109" t="s">
        <v>1769</v>
      </c>
      <c r="AH311" s="200"/>
    </row>
    <row r="312" spans="1:37" s="108" customFormat="1" ht="22.5">
      <c r="A312" s="205"/>
      <c r="B312" s="204" t="s">
        <v>1770</v>
      </c>
      <c r="C312" s="1141" t="s">
        <v>1771</v>
      </c>
      <c r="D312" s="1141"/>
      <c r="E312" s="1141"/>
      <c r="F312" s="207" t="s">
        <v>395</v>
      </c>
      <c r="G312" s="215">
        <v>74</v>
      </c>
      <c r="H312" s="207"/>
      <c r="I312" s="215">
        <v>74</v>
      </c>
      <c r="J312" s="204"/>
      <c r="K312" s="207"/>
      <c r="L312" s="208">
        <v>12.48</v>
      </c>
      <c r="M312" s="207"/>
      <c r="N312" s="210"/>
      <c r="Z312" s="193"/>
      <c r="AA312" s="200"/>
      <c r="AB312" s="200"/>
      <c r="AF312" s="109" t="s">
        <v>1771</v>
      </c>
      <c r="AH312" s="200"/>
    </row>
    <row r="313" spans="1:37" s="108" customFormat="1" ht="12">
      <c r="A313" s="216"/>
      <c r="B313" s="217"/>
      <c r="C313" s="1145" t="s">
        <v>398</v>
      </c>
      <c r="D313" s="1145"/>
      <c r="E313" s="1145"/>
      <c r="F313" s="196"/>
      <c r="G313" s="196"/>
      <c r="H313" s="196"/>
      <c r="I313" s="196"/>
      <c r="J313" s="198"/>
      <c r="K313" s="196"/>
      <c r="L313" s="218">
        <v>93.11</v>
      </c>
      <c r="M313" s="212"/>
      <c r="N313" s="199"/>
      <c r="Z313" s="193"/>
      <c r="AA313" s="200"/>
      <c r="AB313" s="200"/>
      <c r="AH313" s="200" t="s">
        <v>398</v>
      </c>
    </row>
    <row r="314" spans="1:37" s="108" customFormat="1" ht="56.25">
      <c r="A314" s="194" t="s">
        <v>580</v>
      </c>
      <c r="B314" s="195" t="s">
        <v>3733</v>
      </c>
      <c r="C314" s="1145" t="s">
        <v>3734</v>
      </c>
      <c r="D314" s="1145"/>
      <c r="E314" s="1145"/>
      <c r="F314" s="196" t="s">
        <v>891</v>
      </c>
      <c r="G314" s="196"/>
      <c r="H314" s="196"/>
      <c r="I314" s="223">
        <v>3.012</v>
      </c>
      <c r="J314" s="218">
        <v>284.39999999999998</v>
      </c>
      <c r="K314" s="196"/>
      <c r="L314" s="218">
        <v>856.61</v>
      </c>
      <c r="M314" s="196"/>
      <c r="N314" s="199"/>
      <c r="Z314" s="193"/>
      <c r="AA314" s="200"/>
      <c r="AB314" s="200" t="s">
        <v>3734</v>
      </c>
      <c r="AH314" s="200"/>
    </row>
    <row r="315" spans="1:37" s="108" customFormat="1" ht="12">
      <c r="A315" s="216"/>
      <c r="B315" s="217"/>
      <c r="C315" s="1141" t="s">
        <v>3539</v>
      </c>
      <c r="D315" s="1141"/>
      <c r="E315" s="1141"/>
      <c r="F315" s="1141"/>
      <c r="G315" s="1141"/>
      <c r="H315" s="1141"/>
      <c r="I315" s="1141"/>
      <c r="J315" s="1141"/>
      <c r="K315" s="1141"/>
      <c r="L315" s="1141"/>
      <c r="M315" s="1141"/>
      <c r="N315" s="1146"/>
      <c r="Z315" s="193"/>
      <c r="AA315" s="200"/>
      <c r="AB315" s="200"/>
      <c r="AH315" s="200"/>
      <c r="AI315" s="109" t="s">
        <v>3539</v>
      </c>
    </row>
    <row r="316" spans="1:37" s="108" customFormat="1" ht="12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18">
        <v>856.61</v>
      </c>
      <c r="M316" s="212"/>
      <c r="N316" s="199"/>
      <c r="Z316" s="193"/>
      <c r="AA316" s="200"/>
      <c r="AB316" s="200"/>
      <c r="AH316" s="200" t="s">
        <v>398</v>
      </c>
    </row>
    <row r="317" spans="1:37" s="108" customFormat="1" ht="1.5" customHeight="1">
      <c r="A317" s="224"/>
      <c r="B317" s="217"/>
      <c r="C317" s="217"/>
      <c r="D317" s="217"/>
      <c r="E317" s="217"/>
      <c r="F317" s="225"/>
      <c r="G317" s="225"/>
      <c r="H317" s="225"/>
      <c r="I317" s="225"/>
      <c r="J317" s="226"/>
      <c r="K317" s="225"/>
      <c r="L317" s="226"/>
      <c r="M317" s="207"/>
      <c r="N317" s="226"/>
      <c r="Z317" s="193"/>
      <c r="AA317" s="200"/>
      <c r="AB317" s="200"/>
      <c r="AH317" s="200"/>
    </row>
    <row r="318" spans="1:37" s="108" customFormat="1" ht="12">
      <c r="A318" s="227"/>
      <c r="B318" s="198"/>
      <c r="C318" s="1145" t="s">
        <v>3735</v>
      </c>
      <c r="D318" s="1145"/>
      <c r="E318" s="1145"/>
      <c r="F318" s="1145"/>
      <c r="G318" s="1145"/>
      <c r="H318" s="1145"/>
      <c r="I318" s="1145"/>
      <c r="J318" s="1145"/>
      <c r="K318" s="1145"/>
      <c r="L318" s="228"/>
      <c r="M318" s="229"/>
      <c r="N318" s="230"/>
      <c r="Z318" s="193"/>
      <c r="AA318" s="200"/>
      <c r="AB318" s="200"/>
      <c r="AH318" s="200"/>
      <c r="AJ318" s="200" t="s">
        <v>3735</v>
      </c>
    </row>
    <row r="319" spans="1:37" s="108" customFormat="1" ht="12">
      <c r="A319" s="231"/>
      <c r="B319" s="204"/>
      <c r="C319" s="1141" t="s">
        <v>416</v>
      </c>
      <c r="D319" s="1141"/>
      <c r="E319" s="1141"/>
      <c r="F319" s="1141"/>
      <c r="G319" s="1141"/>
      <c r="H319" s="1141"/>
      <c r="I319" s="1141"/>
      <c r="J319" s="1141"/>
      <c r="K319" s="1141"/>
      <c r="L319" s="232">
        <v>37250.04</v>
      </c>
      <c r="M319" s="233"/>
      <c r="N319" s="234"/>
      <c r="Z319" s="193"/>
      <c r="AA319" s="200"/>
      <c r="AB319" s="200"/>
      <c r="AH319" s="200"/>
      <c r="AJ319" s="200"/>
      <c r="AK319" s="109" t="s">
        <v>416</v>
      </c>
    </row>
    <row r="320" spans="1:37" s="108" customFormat="1" ht="12">
      <c r="A320" s="231"/>
      <c r="B320" s="204"/>
      <c r="C320" s="1141" t="s">
        <v>417</v>
      </c>
      <c r="D320" s="1141"/>
      <c r="E320" s="1141"/>
      <c r="F320" s="1141"/>
      <c r="G320" s="1141"/>
      <c r="H320" s="1141"/>
      <c r="I320" s="1141"/>
      <c r="J320" s="1141"/>
      <c r="K320" s="1141"/>
      <c r="L320" s="236"/>
      <c r="M320" s="233"/>
      <c r="N320" s="234"/>
      <c r="Z320" s="193"/>
      <c r="AA320" s="200"/>
      <c r="AB320" s="200"/>
      <c r="AH320" s="200"/>
      <c r="AJ320" s="200"/>
      <c r="AK320" s="109" t="s">
        <v>417</v>
      </c>
    </row>
    <row r="321" spans="1:38" s="108" customFormat="1" ht="12">
      <c r="A321" s="231"/>
      <c r="B321" s="204"/>
      <c r="C321" s="1141" t="s">
        <v>488</v>
      </c>
      <c r="D321" s="1141"/>
      <c r="E321" s="1141"/>
      <c r="F321" s="1141"/>
      <c r="G321" s="1141"/>
      <c r="H321" s="1141"/>
      <c r="I321" s="1141"/>
      <c r="J321" s="1141"/>
      <c r="K321" s="1141"/>
      <c r="L321" s="232">
        <v>1992.96</v>
      </c>
      <c r="M321" s="233"/>
      <c r="N321" s="234"/>
      <c r="Z321" s="193"/>
      <c r="AA321" s="200"/>
      <c r="AB321" s="200"/>
      <c r="AH321" s="200"/>
      <c r="AJ321" s="200"/>
      <c r="AK321" s="109" t="s">
        <v>488</v>
      </c>
    </row>
    <row r="322" spans="1:38" s="108" customFormat="1" ht="12">
      <c r="A322" s="231"/>
      <c r="B322" s="204"/>
      <c r="C322" s="1141" t="s">
        <v>418</v>
      </c>
      <c r="D322" s="1141"/>
      <c r="E322" s="1141"/>
      <c r="F322" s="1141"/>
      <c r="G322" s="1141"/>
      <c r="H322" s="1141"/>
      <c r="I322" s="1141"/>
      <c r="J322" s="1141"/>
      <c r="K322" s="1141"/>
      <c r="L322" s="232">
        <v>6215.66</v>
      </c>
      <c r="M322" s="233"/>
      <c r="N322" s="234"/>
      <c r="Z322" s="193"/>
      <c r="AA322" s="200"/>
      <c r="AB322" s="200"/>
      <c r="AH322" s="200"/>
      <c r="AJ322" s="200"/>
      <c r="AK322" s="109" t="s">
        <v>418</v>
      </c>
    </row>
    <row r="323" spans="1:38" s="108" customFormat="1" ht="12">
      <c r="A323" s="231"/>
      <c r="B323" s="204"/>
      <c r="C323" s="1141" t="s">
        <v>419</v>
      </c>
      <c r="D323" s="1141"/>
      <c r="E323" s="1141"/>
      <c r="F323" s="1141"/>
      <c r="G323" s="1141"/>
      <c r="H323" s="1141"/>
      <c r="I323" s="1141"/>
      <c r="J323" s="1141"/>
      <c r="K323" s="1141"/>
      <c r="L323" s="257">
        <v>738.84</v>
      </c>
      <c r="M323" s="233"/>
      <c r="N323" s="234"/>
      <c r="Z323" s="193"/>
      <c r="AA323" s="200"/>
      <c r="AB323" s="200"/>
      <c r="AH323" s="200"/>
      <c r="AJ323" s="200"/>
      <c r="AK323" s="109" t="s">
        <v>419</v>
      </c>
    </row>
    <row r="324" spans="1:38" s="108" customFormat="1" ht="12">
      <c r="A324" s="231"/>
      <c r="B324" s="204"/>
      <c r="C324" s="1141" t="s">
        <v>420</v>
      </c>
      <c r="D324" s="1141"/>
      <c r="E324" s="1141"/>
      <c r="F324" s="1141"/>
      <c r="G324" s="1141"/>
      <c r="H324" s="1141"/>
      <c r="I324" s="1141"/>
      <c r="J324" s="1141"/>
      <c r="K324" s="1141"/>
      <c r="L324" s="232">
        <v>29041.42</v>
      </c>
      <c r="M324" s="233"/>
      <c r="N324" s="234"/>
      <c r="Z324" s="193"/>
      <c r="AA324" s="200"/>
      <c r="AB324" s="200"/>
      <c r="AH324" s="200"/>
      <c r="AJ324" s="200"/>
      <c r="AK324" s="109" t="s">
        <v>420</v>
      </c>
    </row>
    <row r="325" spans="1:38" s="108" customFormat="1" ht="12">
      <c r="A325" s="231"/>
      <c r="B325" s="204"/>
      <c r="C325" s="1141" t="s">
        <v>421</v>
      </c>
      <c r="D325" s="1141"/>
      <c r="E325" s="1141"/>
      <c r="F325" s="1141"/>
      <c r="G325" s="1141"/>
      <c r="H325" s="1141"/>
      <c r="I325" s="1141"/>
      <c r="J325" s="1141"/>
      <c r="K325" s="1141"/>
      <c r="L325" s="232">
        <v>41976.05</v>
      </c>
      <c r="M325" s="233"/>
      <c r="N325" s="234"/>
      <c r="Z325" s="193"/>
      <c r="AA325" s="200"/>
      <c r="AB325" s="200"/>
      <c r="AH325" s="200"/>
      <c r="AJ325" s="200"/>
      <c r="AK325" s="109" t="s">
        <v>421</v>
      </c>
    </row>
    <row r="326" spans="1:38" s="108" customFormat="1" ht="12">
      <c r="A326" s="231"/>
      <c r="B326" s="204"/>
      <c r="C326" s="1141" t="s">
        <v>417</v>
      </c>
      <c r="D326" s="1141"/>
      <c r="E326" s="1141"/>
      <c r="F326" s="1141"/>
      <c r="G326" s="1141"/>
      <c r="H326" s="1141"/>
      <c r="I326" s="1141"/>
      <c r="J326" s="1141"/>
      <c r="K326" s="1141"/>
      <c r="L326" s="236"/>
      <c r="M326" s="233"/>
      <c r="N326" s="234"/>
      <c r="Z326" s="193"/>
      <c r="AA326" s="200"/>
      <c r="AB326" s="200"/>
      <c r="AH326" s="200"/>
      <c r="AJ326" s="200"/>
      <c r="AK326" s="109" t="s">
        <v>417</v>
      </c>
    </row>
    <row r="327" spans="1:38" s="108" customFormat="1" ht="12">
      <c r="A327" s="231"/>
      <c r="B327" s="204"/>
      <c r="C327" s="1141" t="s">
        <v>489</v>
      </c>
      <c r="D327" s="1141"/>
      <c r="E327" s="1141"/>
      <c r="F327" s="1141"/>
      <c r="G327" s="1141"/>
      <c r="H327" s="1141"/>
      <c r="I327" s="1141"/>
      <c r="J327" s="1141"/>
      <c r="K327" s="1141"/>
      <c r="L327" s="232">
        <v>1992.96</v>
      </c>
      <c r="M327" s="233"/>
      <c r="N327" s="234"/>
      <c r="Z327" s="193"/>
      <c r="AA327" s="200"/>
      <c r="AB327" s="200"/>
      <c r="AH327" s="200"/>
      <c r="AJ327" s="200"/>
      <c r="AK327" s="109" t="s">
        <v>489</v>
      </c>
    </row>
    <row r="328" spans="1:38" s="108" customFormat="1" ht="12">
      <c r="A328" s="231"/>
      <c r="B328" s="204"/>
      <c r="C328" s="1141" t="s">
        <v>490</v>
      </c>
      <c r="D328" s="1141"/>
      <c r="E328" s="1141"/>
      <c r="F328" s="1141"/>
      <c r="G328" s="1141"/>
      <c r="H328" s="1141"/>
      <c r="I328" s="1141"/>
      <c r="J328" s="1141"/>
      <c r="K328" s="1141"/>
      <c r="L328" s="232">
        <v>6215.66</v>
      </c>
      <c r="M328" s="233"/>
      <c r="N328" s="234"/>
      <c r="Z328" s="193"/>
      <c r="AA328" s="200"/>
      <c r="AB328" s="200"/>
      <c r="AH328" s="200"/>
      <c r="AJ328" s="200"/>
      <c r="AK328" s="109" t="s">
        <v>490</v>
      </c>
    </row>
    <row r="329" spans="1:38" s="108" customFormat="1" ht="12">
      <c r="A329" s="231"/>
      <c r="B329" s="204"/>
      <c r="C329" s="1141" t="s">
        <v>491</v>
      </c>
      <c r="D329" s="1141"/>
      <c r="E329" s="1141"/>
      <c r="F329" s="1141"/>
      <c r="G329" s="1141"/>
      <c r="H329" s="1141"/>
      <c r="I329" s="1141"/>
      <c r="J329" s="1141"/>
      <c r="K329" s="1141"/>
      <c r="L329" s="257">
        <v>738.84</v>
      </c>
      <c r="M329" s="233"/>
      <c r="N329" s="234"/>
      <c r="Z329" s="193"/>
      <c r="AA329" s="200"/>
      <c r="AB329" s="200"/>
      <c r="AH329" s="200"/>
      <c r="AJ329" s="200"/>
      <c r="AK329" s="109" t="s">
        <v>491</v>
      </c>
    </row>
    <row r="330" spans="1:38" s="108" customFormat="1" ht="12">
      <c r="A330" s="231"/>
      <c r="B330" s="204"/>
      <c r="C330" s="1141" t="s">
        <v>492</v>
      </c>
      <c r="D330" s="1141"/>
      <c r="E330" s="1141"/>
      <c r="F330" s="1141"/>
      <c r="G330" s="1141"/>
      <c r="H330" s="1141"/>
      <c r="I330" s="1141"/>
      <c r="J330" s="1141"/>
      <c r="K330" s="1141"/>
      <c r="L330" s="232">
        <v>29041.42</v>
      </c>
      <c r="M330" s="233"/>
      <c r="N330" s="234"/>
      <c r="Z330" s="193"/>
      <c r="AA330" s="200"/>
      <c r="AB330" s="200"/>
      <c r="AH330" s="200"/>
      <c r="AJ330" s="200"/>
      <c r="AK330" s="109" t="s">
        <v>492</v>
      </c>
    </row>
    <row r="331" spans="1:38" s="108" customFormat="1" ht="12">
      <c r="A331" s="231"/>
      <c r="B331" s="204"/>
      <c r="C331" s="1141" t="s">
        <v>493</v>
      </c>
      <c r="D331" s="1141"/>
      <c r="E331" s="1141"/>
      <c r="F331" s="1141"/>
      <c r="G331" s="1141"/>
      <c r="H331" s="1141"/>
      <c r="I331" s="1141"/>
      <c r="J331" s="1141"/>
      <c r="K331" s="1141"/>
      <c r="L331" s="232">
        <v>2963.57</v>
      </c>
      <c r="M331" s="233"/>
      <c r="N331" s="234"/>
      <c r="Z331" s="193"/>
      <c r="AA331" s="200"/>
      <c r="AB331" s="200"/>
      <c r="AH331" s="200"/>
      <c r="AJ331" s="200"/>
      <c r="AK331" s="109" t="s">
        <v>493</v>
      </c>
    </row>
    <row r="332" spans="1:38" s="108" customFormat="1" ht="12">
      <c r="A332" s="231"/>
      <c r="B332" s="204"/>
      <c r="C332" s="1141" t="s">
        <v>494</v>
      </c>
      <c r="D332" s="1141"/>
      <c r="E332" s="1141"/>
      <c r="F332" s="1141"/>
      <c r="G332" s="1141"/>
      <c r="H332" s="1141"/>
      <c r="I332" s="1141"/>
      <c r="J332" s="1141"/>
      <c r="K332" s="1141"/>
      <c r="L332" s="232">
        <v>1762.44</v>
      </c>
      <c r="M332" s="233"/>
      <c r="N332" s="234"/>
      <c r="Z332" s="193"/>
      <c r="AA332" s="200"/>
      <c r="AB332" s="200"/>
      <c r="AH332" s="200"/>
      <c r="AJ332" s="200"/>
      <c r="AK332" s="109" t="s">
        <v>494</v>
      </c>
    </row>
    <row r="333" spans="1:38" s="108" customFormat="1" ht="12">
      <c r="A333" s="231"/>
      <c r="B333" s="204"/>
      <c r="C333" s="1141" t="s">
        <v>431</v>
      </c>
      <c r="D333" s="1141"/>
      <c r="E333" s="1141"/>
      <c r="F333" s="1141"/>
      <c r="G333" s="1141"/>
      <c r="H333" s="1141"/>
      <c r="I333" s="1141"/>
      <c r="J333" s="1141"/>
      <c r="K333" s="1141"/>
      <c r="L333" s="232">
        <v>2731.8</v>
      </c>
      <c r="M333" s="233"/>
      <c r="N333" s="234"/>
      <c r="Z333" s="193"/>
      <c r="AA333" s="200"/>
      <c r="AB333" s="200"/>
      <c r="AH333" s="200"/>
      <c r="AJ333" s="200"/>
      <c r="AK333" s="109" t="s">
        <v>431</v>
      </c>
    </row>
    <row r="334" spans="1:38" s="108" customFormat="1" ht="12">
      <c r="A334" s="231"/>
      <c r="B334" s="204"/>
      <c r="C334" s="1141" t="s">
        <v>432</v>
      </c>
      <c r="D334" s="1141"/>
      <c r="E334" s="1141"/>
      <c r="F334" s="1141"/>
      <c r="G334" s="1141"/>
      <c r="H334" s="1141"/>
      <c r="I334" s="1141"/>
      <c r="J334" s="1141"/>
      <c r="K334" s="1141"/>
      <c r="L334" s="232">
        <v>2963.57</v>
      </c>
      <c r="M334" s="233"/>
      <c r="N334" s="234"/>
      <c r="Z334" s="193"/>
      <c r="AA334" s="200"/>
      <c r="AB334" s="200"/>
      <c r="AH334" s="200"/>
      <c r="AJ334" s="200"/>
      <c r="AK334" s="109" t="s">
        <v>432</v>
      </c>
    </row>
    <row r="335" spans="1:38" s="108" customFormat="1" ht="12">
      <c r="A335" s="231"/>
      <c r="B335" s="204"/>
      <c r="C335" s="1141" t="s">
        <v>433</v>
      </c>
      <c r="D335" s="1141"/>
      <c r="E335" s="1141"/>
      <c r="F335" s="1141"/>
      <c r="G335" s="1141"/>
      <c r="H335" s="1141"/>
      <c r="I335" s="1141"/>
      <c r="J335" s="1141"/>
      <c r="K335" s="1141"/>
      <c r="L335" s="232">
        <v>1762.44</v>
      </c>
      <c r="M335" s="233"/>
      <c r="N335" s="234"/>
      <c r="Z335" s="193"/>
      <c r="AA335" s="200"/>
      <c r="AB335" s="200"/>
      <c r="AH335" s="200"/>
      <c r="AJ335" s="200"/>
      <c r="AK335" s="109" t="s">
        <v>433</v>
      </c>
    </row>
    <row r="336" spans="1:38" s="108" customFormat="1" ht="12">
      <c r="A336" s="231"/>
      <c r="B336" s="226"/>
      <c r="C336" s="1142" t="s">
        <v>3736</v>
      </c>
      <c r="D336" s="1142"/>
      <c r="E336" s="1142"/>
      <c r="F336" s="1142"/>
      <c r="G336" s="1142"/>
      <c r="H336" s="1142"/>
      <c r="I336" s="1142"/>
      <c r="J336" s="1142"/>
      <c r="K336" s="1142"/>
      <c r="L336" s="239">
        <v>41976.05</v>
      </c>
      <c r="M336" s="240"/>
      <c r="N336" s="253"/>
      <c r="Z336" s="193"/>
      <c r="AA336" s="200"/>
      <c r="AB336" s="200"/>
      <c r="AH336" s="200"/>
      <c r="AJ336" s="200"/>
      <c r="AL336" s="200" t="s">
        <v>3736</v>
      </c>
    </row>
    <row r="337" spans="1:38" s="108" customFormat="1" ht="24">
      <c r="A337" s="1089" t="s">
        <v>1310</v>
      </c>
      <c r="B337" s="1090"/>
      <c r="C337" s="1090"/>
      <c r="D337" s="1090"/>
      <c r="E337" s="1090"/>
      <c r="F337" s="1090"/>
      <c r="G337" s="1090"/>
      <c r="H337" s="1090"/>
      <c r="I337" s="1090"/>
      <c r="J337" s="1090"/>
      <c r="K337" s="1090"/>
      <c r="L337" s="1090"/>
      <c r="M337" s="1090"/>
      <c r="N337" s="1095"/>
      <c r="Z337" s="193" t="s">
        <v>1310</v>
      </c>
      <c r="AA337" s="200"/>
      <c r="AB337" s="200"/>
      <c r="AH337" s="200"/>
      <c r="AJ337" s="200"/>
      <c r="AL337" s="200"/>
    </row>
    <row r="338" spans="1:38" s="108" customFormat="1" ht="12">
      <c r="A338" s="1147" t="s">
        <v>743</v>
      </c>
      <c r="B338" s="1148"/>
      <c r="C338" s="1148"/>
      <c r="D338" s="1148"/>
      <c r="E338" s="1148"/>
      <c r="F338" s="1148"/>
      <c r="G338" s="1148"/>
      <c r="H338" s="1148"/>
      <c r="I338" s="1148"/>
      <c r="J338" s="1148"/>
      <c r="K338" s="1148"/>
      <c r="L338" s="1148"/>
      <c r="M338" s="1148"/>
      <c r="N338" s="1149"/>
      <c r="Z338" s="193"/>
      <c r="AA338" s="200" t="s">
        <v>743</v>
      </c>
      <c r="AB338" s="200"/>
      <c r="AH338" s="200"/>
      <c r="AJ338" s="200"/>
      <c r="AL338" s="200"/>
    </row>
    <row r="339" spans="1:38" s="108" customFormat="1" ht="33.75">
      <c r="A339" s="194" t="s">
        <v>586</v>
      </c>
      <c r="B339" s="195" t="s">
        <v>745</v>
      </c>
      <c r="C339" s="1145" t="s">
        <v>746</v>
      </c>
      <c r="D339" s="1145"/>
      <c r="E339" s="1145"/>
      <c r="F339" s="196" t="s">
        <v>414</v>
      </c>
      <c r="G339" s="196"/>
      <c r="H339" s="196"/>
      <c r="I339" s="247">
        <v>10.58</v>
      </c>
      <c r="J339" s="218">
        <v>64.680000000000007</v>
      </c>
      <c r="K339" s="196"/>
      <c r="L339" s="218">
        <v>684.31</v>
      </c>
      <c r="M339" s="196"/>
      <c r="N339" s="199"/>
      <c r="Z339" s="193"/>
      <c r="AA339" s="200"/>
      <c r="AB339" s="200" t="s">
        <v>746</v>
      </c>
      <c r="AH339" s="200"/>
      <c r="AJ339" s="200"/>
      <c r="AL339" s="200"/>
    </row>
    <row r="340" spans="1:38" s="108" customFormat="1" ht="12">
      <c r="A340" s="216"/>
      <c r="B340" s="217"/>
      <c r="C340" s="1141" t="s">
        <v>747</v>
      </c>
      <c r="D340" s="1141"/>
      <c r="E340" s="1141"/>
      <c r="F340" s="1141"/>
      <c r="G340" s="1141"/>
      <c r="H340" s="1141"/>
      <c r="I340" s="1141"/>
      <c r="J340" s="1141"/>
      <c r="K340" s="1141"/>
      <c r="L340" s="1141"/>
      <c r="M340" s="1141"/>
      <c r="N340" s="1146"/>
      <c r="Z340" s="193"/>
      <c r="AA340" s="200"/>
      <c r="AB340" s="200"/>
      <c r="AH340" s="200"/>
      <c r="AI340" s="109" t="s">
        <v>747</v>
      </c>
      <c r="AJ340" s="200"/>
      <c r="AL340" s="200"/>
    </row>
    <row r="341" spans="1:38" s="108" customFormat="1" ht="12">
      <c r="A341" s="201"/>
      <c r="B341" s="202"/>
      <c r="C341" s="1141" t="s">
        <v>3737</v>
      </c>
      <c r="D341" s="1141"/>
      <c r="E341" s="1141"/>
      <c r="F341" s="1141"/>
      <c r="G341" s="1141"/>
      <c r="H341" s="1141"/>
      <c r="I341" s="1141"/>
      <c r="J341" s="1141"/>
      <c r="K341" s="1141"/>
      <c r="L341" s="1141"/>
      <c r="M341" s="1141"/>
      <c r="N341" s="1146"/>
      <c r="Z341" s="193"/>
      <c r="AA341" s="200"/>
      <c r="AB341" s="200"/>
      <c r="AC341" s="109" t="s">
        <v>3737</v>
      </c>
      <c r="AH341" s="200"/>
      <c r="AJ341" s="200"/>
      <c r="AL341" s="200"/>
    </row>
    <row r="342" spans="1:38" s="108" customFormat="1" ht="12">
      <c r="A342" s="216"/>
      <c r="B342" s="217"/>
      <c r="C342" s="1145" t="s">
        <v>398</v>
      </c>
      <c r="D342" s="1145"/>
      <c r="E342" s="1145"/>
      <c r="F342" s="196"/>
      <c r="G342" s="196"/>
      <c r="H342" s="196"/>
      <c r="I342" s="196"/>
      <c r="J342" s="198"/>
      <c r="K342" s="196"/>
      <c r="L342" s="218">
        <v>684.31</v>
      </c>
      <c r="M342" s="212"/>
      <c r="N342" s="199"/>
      <c r="Z342" s="193"/>
      <c r="AA342" s="200"/>
      <c r="AB342" s="200"/>
      <c r="AH342" s="200" t="s">
        <v>398</v>
      </c>
      <c r="AJ342" s="200"/>
      <c r="AL342" s="200"/>
    </row>
    <row r="343" spans="1:38" s="108" customFormat="1" ht="33.75">
      <c r="A343" s="194" t="s">
        <v>594</v>
      </c>
      <c r="B343" s="195" t="s">
        <v>750</v>
      </c>
      <c r="C343" s="1145" t="s">
        <v>751</v>
      </c>
      <c r="D343" s="1145"/>
      <c r="E343" s="1145"/>
      <c r="F343" s="196" t="s">
        <v>414</v>
      </c>
      <c r="G343" s="196"/>
      <c r="H343" s="196"/>
      <c r="I343" s="223">
        <v>1.508</v>
      </c>
      <c r="J343" s="218">
        <v>76.09</v>
      </c>
      <c r="K343" s="196"/>
      <c r="L343" s="218">
        <v>114.74</v>
      </c>
      <c r="M343" s="196"/>
      <c r="N343" s="199"/>
      <c r="Z343" s="193"/>
      <c r="AA343" s="200"/>
      <c r="AB343" s="200" t="s">
        <v>751</v>
      </c>
      <c r="AH343" s="200"/>
      <c r="AJ343" s="200"/>
      <c r="AL343" s="200"/>
    </row>
    <row r="344" spans="1:38" s="108" customFormat="1" ht="12">
      <c r="A344" s="216"/>
      <c r="B344" s="217"/>
      <c r="C344" s="1141" t="s">
        <v>747</v>
      </c>
      <c r="D344" s="1141"/>
      <c r="E344" s="1141"/>
      <c r="F344" s="1141"/>
      <c r="G344" s="1141"/>
      <c r="H344" s="1141"/>
      <c r="I344" s="1141"/>
      <c r="J344" s="1141"/>
      <c r="K344" s="1141"/>
      <c r="L344" s="1141"/>
      <c r="M344" s="1141"/>
      <c r="N344" s="1146"/>
      <c r="Z344" s="193"/>
      <c r="AA344" s="200"/>
      <c r="AB344" s="200"/>
      <c r="AH344" s="200"/>
      <c r="AI344" s="109" t="s">
        <v>747</v>
      </c>
      <c r="AJ344" s="200"/>
      <c r="AL344" s="200"/>
    </row>
    <row r="345" spans="1:38" s="108" customFormat="1" ht="12">
      <c r="A345" s="216"/>
      <c r="B345" s="217"/>
      <c r="C345" s="1145" t="s">
        <v>398</v>
      </c>
      <c r="D345" s="1145"/>
      <c r="E345" s="1145"/>
      <c r="F345" s="196"/>
      <c r="G345" s="196"/>
      <c r="H345" s="196"/>
      <c r="I345" s="196"/>
      <c r="J345" s="198"/>
      <c r="K345" s="196"/>
      <c r="L345" s="218">
        <v>114.74</v>
      </c>
      <c r="M345" s="212"/>
      <c r="N345" s="199"/>
      <c r="Z345" s="193"/>
      <c r="AA345" s="200"/>
      <c r="AB345" s="200"/>
      <c r="AH345" s="200" t="s">
        <v>398</v>
      </c>
      <c r="AJ345" s="200"/>
      <c r="AL345" s="200"/>
    </row>
    <row r="346" spans="1:38" s="108" customFormat="1" ht="12">
      <c r="A346" s="1147" t="s">
        <v>772</v>
      </c>
      <c r="B346" s="1148"/>
      <c r="C346" s="1148"/>
      <c r="D346" s="1148"/>
      <c r="E346" s="1148"/>
      <c r="F346" s="1148"/>
      <c r="G346" s="1148"/>
      <c r="H346" s="1148"/>
      <c r="I346" s="1148"/>
      <c r="J346" s="1148"/>
      <c r="K346" s="1148"/>
      <c r="L346" s="1148"/>
      <c r="M346" s="1148"/>
      <c r="N346" s="1149"/>
      <c r="Z346" s="193"/>
      <c r="AA346" s="200" t="s">
        <v>772</v>
      </c>
      <c r="AB346" s="200"/>
      <c r="AH346" s="200"/>
      <c r="AJ346" s="200"/>
      <c r="AL346" s="200"/>
    </row>
    <row r="347" spans="1:38" s="108" customFormat="1" ht="45">
      <c r="A347" s="194" t="s">
        <v>597</v>
      </c>
      <c r="B347" s="195" t="s">
        <v>412</v>
      </c>
      <c r="C347" s="1145" t="s">
        <v>413</v>
      </c>
      <c r="D347" s="1145"/>
      <c r="E347" s="1145"/>
      <c r="F347" s="196" t="s">
        <v>414</v>
      </c>
      <c r="G347" s="196"/>
      <c r="H347" s="196"/>
      <c r="I347" s="223">
        <v>70.302999999999997</v>
      </c>
      <c r="J347" s="218">
        <v>25.19</v>
      </c>
      <c r="K347" s="196"/>
      <c r="L347" s="222">
        <v>1770.93</v>
      </c>
      <c r="M347" s="196"/>
      <c r="N347" s="199"/>
      <c r="Z347" s="193"/>
      <c r="AA347" s="200"/>
      <c r="AB347" s="200" t="s">
        <v>413</v>
      </c>
      <c r="AH347" s="200"/>
      <c r="AJ347" s="200"/>
      <c r="AL347" s="200"/>
    </row>
    <row r="348" spans="1:38" s="108" customFormat="1" ht="12">
      <c r="A348" s="201"/>
      <c r="B348" s="202"/>
      <c r="C348" s="1141" t="s">
        <v>3738</v>
      </c>
      <c r="D348" s="1141"/>
      <c r="E348" s="1141"/>
      <c r="F348" s="1141"/>
      <c r="G348" s="1141"/>
      <c r="H348" s="1141"/>
      <c r="I348" s="1141"/>
      <c r="J348" s="1141"/>
      <c r="K348" s="1141"/>
      <c r="L348" s="1141"/>
      <c r="M348" s="1141"/>
      <c r="N348" s="1146"/>
      <c r="Z348" s="193"/>
      <c r="AA348" s="200"/>
      <c r="AB348" s="200"/>
      <c r="AC348" s="109" t="s">
        <v>3738</v>
      </c>
      <c r="AH348" s="200"/>
      <c r="AJ348" s="200"/>
      <c r="AL348" s="200"/>
    </row>
    <row r="349" spans="1:38" s="108" customFormat="1" ht="12">
      <c r="A349" s="216"/>
      <c r="B349" s="217"/>
      <c r="C349" s="1145" t="s">
        <v>398</v>
      </c>
      <c r="D349" s="1145"/>
      <c r="E349" s="1145"/>
      <c r="F349" s="196"/>
      <c r="G349" s="196"/>
      <c r="H349" s="196"/>
      <c r="I349" s="196"/>
      <c r="J349" s="198"/>
      <c r="K349" s="196"/>
      <c r="L349" s="222">
        <v>1770.93</v>
      </c>
      <c r="M349" s="212"/>
      <c r="N349" s="199"/>
      <c r="Z349" s="193"/>
      <c r="AA349" s="200"/>
      <c r="AB349" s="200"/>
      <c r="AH349" s="200" t="s">
        <v>398</v>
      </c>
      <c r="AJ349" s="200"/>
      <c r="AL349" s="200"/>
    </row>
    <row r="350" spans="1:38" s="108" customFormat="1" ht="12">
      <c r="A350" s="1147" t="s">
        <v>758</v>
      </c>
      <c r="B350" s="1148"/>
      <c r="C350" s="1148"/>
      <c r="D350" s="1148"/>
      <c r="E350" s="1148"/>
      <c r="F350" s="1148"/>
      <c r="G350" s="1148"/>
      <c r="H350" s="1148"/>
      <c r="I350" s="1148"/>
      <c r="J350" s="1148"/>
      <c r="K350" s="1148"/>
      <c r="L350" s="1148"/>
      <c r="M350" s="1148"/>
      <c r="N350" s="1149"/>
      <c r="Z350" s="193"/>
      <c r="AA350" s="200" t="s">
        <v>758</v>
      </c>
      <c r="AB350" s="200"/>
      <c r="AH350" s="200"/>
      <c r="AJ350" s="200"/>
      <c r="AL350" s="200"/>
    </row>
    <row r="351" spans="1:38" s="108" customFormat="1" ht="45">
      <c r="A351" s="194" t="s">
        <v>600</v>
      </c>
      <c r="B351" s="195" t="s">
        <v>760</v>
      </c>
      <c r="C351" s="1145" t="s">
        <v>761</v>
      </c>
      <c r="D351" s="1145"/>
      <c r="E351" s="1145"/>
      <c r="F351" s="196" t="s">
        <v>414</v>
      </c>
      <c r="G351" s="196"/>
      <c r="H351" s="196"/>
      <c r="I351" s="223">
        <v>7.5170000000000003</v>
      </c>
      <c r="J351" s="218">
        <v>38.729999999999997</v>
      </c>
      <c r="K351" s="196"/>
      <c r="L351" s="218">
        <v>291.13</v>
      </c>
      <c r="M351" s="196"/>
      <c r="N351" s="199"/>
      <c r="Z351" s="193"/>
      <c r="AA351" s="200"/>
      <c r="AB351" s="200" t="s">
        <v>761</v>
      </c>
      <c r="AH351" s="200"/>
      <c r="AJ351" s="200"/>
      <c r="AL351" s="200"/>
    </row>
    <row r="352" spans="1:38" s="108" customFormat="1" ht="12">
      <c r="A352" s="216"/>
      <c r="B352" s="217"/>
      <c r="C352" s="1141" t="s">
        <v>747</v>
      </c>
      <c r="D352" s="1141"/>
      <c r="E352" s="1141"/>
      <c r="F352" s="1141"/>
      <c r="G352" s="1141"/>
      <c r="H352" s="1141"/>
      <c r="I352" s="1141"/>
      <c r="J352" s="1141"/>
      <c r="K352" s="1141"/>
      <c r="L352" s="1141"/>
      <c r="M352" s="1141"/>
      <c r="N352" s="1146"/>
      <c r="Z352" s="193"/>
      <c r="AA352" s="200"/>
      <c r="AB352" s="200"/>
      <c r="AH352" s="200"/>
      <c r="AI352" s="109" t="s">
        <v>747</v>
      </c>
      <c r="AJ352" s="200"/>
      <c r="AL352" s="200"/>
    </row>
    <row r="353" spans="1:38" s="108" customFormat="1" ht="12">
      <c r="A353" s="201"/>
      <c r="B353" s="202"/>
      <c r="C353" s="1141" t="s">
        <v>3739</v>
      </c>
      <c r="D353" s="1141"/>
      <c r="E353" s="1141"/>
      <c r="F353" s="1141"/>
      <c r="G353" s="1141"/>
      <c r="H353" s="1141"/>
      <c r="I353" s="1141"/>
      <c r="J353" s="1141"/>
      <c r="K353" s="1141"/>
      <c r="L353" s="1141"/>
      <c r="M353" s="1141"/>
      <c r="N353" s="1146"/>
      <c r="Z353" s="193"/>
      <c r="AA353" s="200"/>
      <c r="AB353" s="200"/>
      <c r="AC353" s="109" t="s">
        <v>3739</v>
      </c>
      <c r="AH353" s="200"/>
      <c r="AJ353" s="200"/>
      <c r="AL353" s="200"/>
    </row>
    <row r="354" spans="1:38" s="108" customFormat="1" ht="12">
      <c r="A354" s="216"/>
      <c r="B354" s="217"/>
      <c r="C354" s="1145" t="s">
        <v>398</v>
      </c>
      <c r="D354" s="1145"/>
      <c r="E354" s="1145"/>
      <c r="F354" s="196"/>
      <c r="G354" s="196"/>
      <c r="H354" s="196"/>
      <c r="I354" s="196"/>
      <c r="J354" s="198"/>
      <c r="K354" s="196"/>
      <c r="L354" s="218">
        <v>291.13</v>
      </c>
      <c r="M354" s="212"/>
      <c r="N354" s="199"/>
      <c r="Z354" s="193"/>
      <c r="AA354" s="200"/>
      <c r="AB354" s="200"/>
      <c r="AH354" s="200" t="s">
        <v>398</v>
      </c>
      <c r="AJ354" s="200"/>
      <c r="AL354" s="200"/>
    </row>
    <row r="355" spans="1:38" s="108" customFormat="1" ht="22.5">
      <c r="A355" s="194" t="s">
        <v>607</v>
      </c>
      <c r="B355" s="195" t="s">
        <v>764</v>
      </c>
      <c r="C355" s="1145" t="s">
        <v>765</v>
      </c>
      <c r="D355" s="1145"/>
      <c r="E355" s="1145"/>
      <c r="F355" s="196" t="s">
        <v>414</v>
      </c>
      <c r="G355" s="196"/>
      <c r="H355" s="196"/>
      <c r="I355" s="223">
        <v>7.5170000000000003</v>
      </c>
      <c r="J355" s="218">
        <v>0.59</v>
      </c>
      <c r="K355" s="251">
        <v>26</v>
      </c>
      <c r="L355" s="218">
        <v>115.31</v>
      </c>
      <c r="M355" s="196"/>
      <c r="N355" s="199"/>
      <c r="Z355" s="193"/>
      <c r="AA355" s="200"/>
      <c r="AB355" s="200" t="s">
        <v>765</v>
      </c>
      <c r="AH355" s="200"/>
      <c r="AJ355" s="200"/>
      <c r="AL355" s="200"/>
    </row>
    <row r="356" spans="1:38" s="108" customFormat="1" ht="12">
      <c r="A356" s="216"/>
      <c r="B356" s="217"/>
      <c r="C356" s="1141" t="s">
        <v>747</v>
      </c>
      <c r="D356" s="1141"/>
      <c r="E356" s="1141"/>
      <c r="F356" s="1141"/>
      <c r="G356" s="1141"/>
      <c r="H356" s="1141"/>
      <c r="I356" s="1141"/>
      <c r="J356" s="1141"/>
      <c r="K356" s="1141"/>
      <c r="L356" s="1141"/>
      <c r="M356" s="1141"/>
      <c r="N356" s="1146"/>
      <c r="Z356" s="193"/>
      <c r="AA356" s="200"/>
      <c r="AB356" s="200"/>
      <c r="AH356" s="200"/>
      <c r="AI356" s="109" t="s">
        <v>747</v>
      </c>
      <c r="AJ356" s="200"/>
      <c r="AL356" s="200"/>
    </row>
    <row r="357" spans="1:38" s="108" customFormat="1" ht="12">
      <c r="A357" s="201"/>
      <c r="B357" s="202"/>
      <c r="C357" s="1141" t="s">
        <v>3739</v>
      </c>
      <c r="D357" s="1141"/>
      <c r="E357" s="1141"/>
      <c r="F357" s="1141"/>
      <c r="G357" s="1141"/>
      <c r="H357" s="1141"/>
      <c r="I357" s="1141"/>
      <c r="J357" s="1141"/>
      <c r="K357" s="1141"/>
      <c r="L357" s="1141"/>
      <c r="M357" s="1141"/>
      <c r="N357" s="1146"/>
      <c r="Z357" s="193"/>
      <c r="AA357" s="200"/>
      <c r="AB357" s="200"/>
      <c r="AC357" s="109" t="s">
        <v>3739</v>
      </c>
      <c r="AH357" s="200"/>
      <c r="AJ357" s="200"/>
      <c r="AL357" s="200"/>
    </row>
    <row r="358" spans="1:38" s="108" customFormat="1" ht="12">
      <c r="A358" s="203"/>
      <c r="B358" s="204"/>
      <c r="C358" s="1141" t="s">
        <v>766</v>
      </c>
      <c r="D358" s="1141"/>
      <c r="E358" s="1141"/>
      <c r="F358" s="1141"/>
      <c r="G358" s="1141"/>
      <c r="H358" s="1141"/>
      <c r="I358" s="1141"/>
      <c r="J358" s="1141"/>
      <c r="K358" s="1141"/>
      <c r="L358" s="1141"/>
      <c r="M358" s="1141"/>
      <c r="N358" s="1146"/>
      <c r="Z358" s="193"/>
      <c r="AA358" s="200"/>
      <c r="AB358" s="200"/>
      <c r="AD358" s="109" t="s">
        <v>766</v>
      </c>
      <c r="AH358" s="200"/>
      <c r="AJ358" s="200"/>
      <c r="AL358" s="200"/>
    </row>
    <row r="359" spans="1:38" s="108" customFormat="1" ht="12">
      <c r="A359" s="216"/>
      <c r="B359" s="217"/>
      <c r="C359" s="1145" t="s">
        <v>398</v>
      </c>
      <c r="D359" s="1145"/>
      <c r="E359" s="1145"/>
      <c r="F359" s="196"/>
      <c r="G359" s="196"/>
      <c r="H359" s="196"/>
      <c r="I359" s="196"/>
      <c r="J359" s="198"/>
      <c r="K359" s="196"/>
      <c r="L359" s="218">
        <v>115.31</v>
      </c>
      <c r="M359" s="212"/>
      <c r="N359" s="199"/>
      <c r="Z359" s="193"/>
      <c r="AA359" s="200"/>
      <c r="AB359" s="200"/>
      <c r="AH359" s="200" t="s">
        <v>398</v>
      </c>
      <c r="AJ359" s="200"/>
      <c r="AL359" s="200"/>
    </row>
    <row r="360" spans="1:38" s="108" customFormat="1" ht="1.5" customHeight="1">
      <c r="A360" s="224"/>
      <c r="B360" s="217"/>
      <c r="C360" s="217"/>
      <c r="D360" s="217"/>
      <c r="E360" s="217"/>
      <c r="F360" s="225"/>
      <c r="G360" s="225"/>
      <c r="H360" s="225"/>
      <c r="I360" s="225"/>
      <c r="J360" s="226"/>
      <c r="K360" s="225"/>
      <c r="L360" s="226"/>
      <c r="M360" s="207"/>
      <c r="N360" s="226"/>
      <c r="Z360" s="193"/>
      <c r="AA360" s="200"/>
      <c r="AB360" s="200"/>
      <c r="AH360" s="200"/>
      <c r="AJ360" s="200"/>
      <c r="AL360" s="200"/>
    </row>
    <row r="361" spans="1:38" s="108" customFormat="1" ht="22.5">
      <c r="A361" s="227"/>
      <c r="B361" s="198"/>
      <c r="C361" s="1145" t="s">
        <v>1311</v>
      </c>
      <c r="D361" s="1145"/>
      <c r="E361" s="1145"/>
      <c r="F361" s="1145"/>
      <c r="G361" s="1145"/>
      <c r="H361" s="1145"/>
      <c r="I361" s="1145"/>
      <c r="J361" s="1145"/>
      <c r="K361" s="1145"/>
      <c r="L361" s="228"/>
      <c r="M361" s="229"/>
      <c r="N361" s="230"/>
      <c r="Z361" s="193"/>
      <c r="AA361" s="200"/>
      <c r="AB361" s="200"/>
      <c r="AH361" s="200"/>
      <c r="AJ361" s="200" t="s">
        <v>1311</v>
      </c>
      <c r="AL361" s="200"/>
    </row>
    <row r="362" spans="1:38" s="108" customFormat="1" ht="12">
      <c r="A362" s="231"/>
      <c r="B362" s="204"/>
      <c r="C362" s="1141" t="s">
        <v>416</v>
      </c>
      <c r="D362" s="1141"/>
      <c r="E362" s="1141"/>
      <c r="F362" s="1141"/>
      <c r="G362" s="1141"/>
      <c r="H362" s="1141"/>
      <c r="I362" s="1141"/>
      <c r="J362" s="1141"/>
      <c r="K362" s="1141"/>
      <c r="L362" s="232">
        <v>2976.42</v>
      </c>
      <c r="M362" s="233"/>
      <c r="N362" s="234"/>
      <c r="Z362" s="193"/>
      <c r="AA362" s="200"/>
      <c r="AB362" s="200"/>
      <c r="AH362" s="200"/>
      <c r="AJ362" s="200"/>
      <c r="AK362" s="109" t="s">
        <v>416</v>
      </c>
      <c r="AL362" s="200"/>
    </row>
    <row r="363" spans="1:38" s="108" customFormat="1" ht="12">
      <c r="A363" s="231"/>
      <c r="B363" s="204"/>
      <c r="C363" s="1141" t="s">
        <v>417</v>
      </c>
      <c r="D363" s="1141"/>
      <c r="E363" s="1141"/>
      <c r="F363" s="1141"/>
      <c r="G363" s="1141"/>
      <c r="H363" s="1141"/>
      <c r="I363" s="1141"/>
      <c r="J363" s="1141"/>
      <c r="K363" s="1141"/>
      <c r="L363" s="236"/>
      <c r="M363" s="233"/>
      <c r="N363" s="234"/>
      <c r="Z363" s="193"/>
      <c r="AA363" s="200"/>
      <c r="AB363" s="200"/>
      <c r="AH363" s="200"/>
      <c r="AJ363" s="200"/>
      <c r="AK363" s="109" t="s">
        <v>417</v>
      </c>
      <c r="AL363" s="200"/>
    </row>
    <row r="364" spans="1:38" s="108" customFormat="1" ht="12">
      <c r="A364" s="231"/>
      <c r="B364" s="204"/>
      <c r="C364" s="1141" t="s">
        <v>418</v>
      </c>
      <c r="D364" s="1141"/>
      <c r="E364" s="1141"/>
      <c r="F364" s="1141"/>
      <c r="G364" s="1141"/>
      <c r="H364" s="1141"/>
      <c r="I364" s="1141"/>
      <c r="J364" s="1141"/>
      <c r="K364" s="1141"/>
      <c r="L364" s="232">
        <v>1770.93</v>
      </c>
      <c r="M364" s="233"/>
      <c r="N364" s="234"/>
      <c r="Z364" s="193"/>
      <c r="AA364" s="200"/>
      <c r="AB364" s="200"/>
      <c r="AH364" s="200"/>
      <c r="AJ364" s="200"/>
      <c r="AK364" s="109" t="s">
        <v>418</v>
      </c>
      <c r="AL364" s="200"/>
    </row>
    <row r="365" spans="1:38" s="108" customFormat="1" ht="12">
      <c r="A365" s="231"/>
      <c r="B365" s="204"/>
      <c r="C365" s="1141" t="s">
        <v>420</v>
      </c>
      <c r="D365" s="1141"/>
      <c r="E365" s="1141"/>
      <c r="F365" s="1141"/>
      <c r="G365" s="1141"/>
      <c r="H365" s="1141"/>
      <c r="I365" s="1141"/>
      <c r="J365" s="1141"/>
      <c r="K365" s="1141"/>
      <c r="L365" s="232">
        <v>1205.49</v>
      </c>
      <c r="M365" s="233"/>
      <c r="N365" s="234"/>
      <c r="Z365" s="193"/>
      <c r="AA365" s="200"/>
      <c r="AB365" s="200"/>
      <c r="AH365" s="200"/>
      <c r="AJ365" s="200"/>
      <c r="AK365" s="109" t="s">
        <v>420</v>
      </c>
      <c r="AL365" s="200"/>
    </row>
    <row r="366" spans="1:38" s="108" customFormat="1" ht="12">
      <c r="A366" s="231"/>
      <c r="B366" s="204"/>
      <c r="C366" s="1141" t="s">
        <v>421</v>
      </c>
      <c r="D366" s="1141"/>
      <c r="E366" s="1141"/>
      <c r="F366" s="1141"/>
      <c r="G366" s="1141"/>
      <c r="H366" s="1141"/>
      <c r="I366" s="1141"/>
      <c r="J366" s="1141"/>
      <c r="K366" s="1141"/>
      <c r="L366" s="232">
        <v>2976.42</v>
      </c>
      <c r="M366" s="233"/>
      <c r="N366" s="234"/>
      <c r="Z366" s="193"/>
      <c r="AA366" s="200"/>
      <c r="AB366" s="200"/>
      <c r="AH366" s="200"/>
      <c r="AJ366" s="200"/>
      <c r="AK366" s="109" t="s">
        <v>421</v>
      </c>
      <c r="AL366" s="200"/>
    </row>
    <row r="367" spans="1:38" s="108" customFormat="1" ht="12">
      <c r="A367" s="231"/>
      <c r="B367" s="204"/>
      <c r="C367" s="1141" t="s">
        <v>423</v>
      </c>
      <c r="D367" s="1141"/>
      <c r="E367" s="1141"/>
      <c r="F367" s="1141"/>
      <c r="G367" s="1141"/>
      <c r="H367" s="1141"/>
      <c r="I367" s="1141"/>
      <c r="J367" s="1141"/>
      <c r="K367" s="1141"/>
      <c r="L367" s="232">
        <v>1205.49</v>
      </c>
      <c r="M367" s="233"/>
      <c r="N367" s="234"/>
      <c r="Z367" s="193"/>
      <c r="AA367" s="200"/>
      <c r="AB367" s="200"/>
      <c r="AH367" s="200"/>
      <c r="AJ367" s="200"/>
      <c r="AK367" s="109" t="s">
        <v>423</v>
      </c>
      <c r="AL367" s="200"/>
    </row>
    <row r="368" spans="1:38" s="108" customFormat="1" ht="12">
      <c r="A368" s="231"/>
      <c r="B368" s="204"/>
      <c r="C368" s="1141" t="s">
        <v>424</v>
      </c>
      <c r="D368" s="1141"/>
      <c r="E368" s="1141"/>
      <c r="F368" s="1141"/>
      <c r="G368" s="1141"/>
      <c r="H368" s="1141"/>
      <c r="I368" s="1141"/>
      <c r="J368" s="1141"/>
      <c r="K368" s="1141"/>
      <c r="L368" s="236"/>
      <c r="M368" s="233"/>
      <c r="N368" s="234"/>
      <c r="Z368" s="193"/>
      <c r="AA368" s="200"/>
      <c r="AB368" s="200"/>
      <c r="AH368" s="200"/>
      <c r="AJ368" s="200"/>
      <c r="AK368" s="109" t="s">
        <v>424</v>
      </c>
      <c r="AL368" s="200"/>
    </row>
    <row r="369" spans="1:40" s="108" customFormat="1" ht="12">
      <c r="A369" s="231"/>
      <c r="B369" s="204"/>
      <c r="C369" s="1141" t="s">
        <v>427</v>
      </c>
      <c r="D369" s="1141"/>
      <c r="E369" s="1141"/>
      <c r="F369" s="1141"/>
      <c r="G369" s="1141"/>
      <c r="H369" s="1141"/>
      <c r="I369" s="1141"/>
      <c r="J369" s="1141"/>
      <c r="K369" s="1141"/>
      <c r="L369" s="232">
        <v>1205.49</v>
      </c>
      <c r="M369" s="233"/>
      <c r="N369" s="234"/>
      <c r="Z369" s="193"/>
      <c r="AA369" s="200"/>
      <c r="AB369" s="200"/>
      <c r="AH369" s="200"/>
      <c r="AJ369" s="200"/>
      <c r="AK369" s="109" t="s">
        <v>427</v>
      </c>
      <c r="AL369" s="200"/>
    </row>
    <row r="370" spans="1:40" s="108" customFormat="1" ht="12">
      <c r="A370" s="231"/>
      <c r="B370" s="204"/>
      <c r="C370" s="1141" t="s">
        <v>430</v>
      </c>
      <c r="D370" s="1141"/>
      <c r="E370" s="1141"/>
      <c r="F370" s="1141"/>
      <c r="G370" s="1141"/>
      <c r="H370" s="1141"/>
      <c r="I370" s="1141"/>
      <c r="J370" s="1141"/>
      <c r="K370" s="1141"/>
      <c r="L370" s="232">
        <v>1770.93</v>
      </c>
      <c r="M370" s="233"/>
      <c r="N370" s="234"/>
      <c r="Z370" s="193"/>
      <c r="AA370" s="200"/>
      <c r="AB370" s="200"/>
      <c r="AH370" s="200"/>
      <c r="AJ370" s="200"/>
      <c r="AK370" s="109" t="s">
        <v>430</v>
      </c>
      <c r="AL370" s="200"/>
    </row>
    <row r="371" spans="1:40" s="108" customFormat="1" ht="22.5">
      <c r="A371" s="231"/>
      <c r="B371" s="226"/>
      <c r="C371" s="1142" t="s">
        <v>1312</v>
      </c>
      <c r="D371" s="1142"/>
      <c r="E371" s="1142"/>
      <c r="F371" s="1142"/>
      <c r="G371" s="1142"/>
      <c r="H371" s="1142"/>
      <c r="I371" s="1142"/>
      <c r="J371" s="1142"/>
      <c r="K371" s="1142"/>
      <c r="L371" s="239">
        <v>2976.42</v>
      </c>
      <c r="M371" s="240"/>
      <c r="N371" s="253"/>
      <c r="Z371" s="193"/>
      <c r="AA371" s="200"/>
      <c r="AB371" s="200"/>
      <c r="AH371" s="200"/>
      <c r="AJ371" s="200"/>
      <c r="AL371" s="200" t="s">
        <v>1312</v>
      </c>
    </row>
    <row r="372" spans="1:40" s="108" customFormat="1" ht="2.25" customHeight="1"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</row>
    <row r="373" spans="1:40" s="108" customFormat="1" ht="11.25">
      <c r="A373" s="227"/>
      <c r="B373" s="198"/>
      <c r="C373" s="1145" t="s">
        <v>415</v>
      </c>
      <c r="D373" s="1145"/>
      <c r="E373" s="1145"/>
      <c r="F373" s="1145"/>
      <c r="G373" s="1145"/>
      <c r="H373" s="1145"/>
      <c r="I373" s="1145"/>
      <c r="J373" s="1145"/>
      <c r="K373" s="1145"/>
      <c r="L373" s="228"/>
      <c r="M373" s="229"/>
      <c r="N373" s="230"/>
      <c r="AM373" s="200" t="s">
        <v>415</v>
      </c>
    </row>
    <row r="374" spans="1:40" s="108" customFormat="1" ht="16.5">
      <c r="A374" s="231"/>
      <c r="B374" s="204"/>
      <c r="C374" s="1141" t="s">
        <v>416</v>
      </c>
      <c r="D374" s="1141"/>
      <c r="E374" s="1141"/>
      <c r="F374" s="1141"/>
      <c r="G374" s="1141"/>
      <c r="H374" s="1141"/>
      <c r="I374" s="1141"/>
      <c r="J374" s="1141"/>
      <c r="K374" s="1141"/>
      <c r="L374" s="232">
        <v>40226.46</v>
      </c>
      <c r="M374" s="233"/>
      <c r="N374" s="234"/>
      <c r="O374" s="235"/>
      <c r="P374" s="235"/>
      <c r="Q374" s="235"/>
      <c r="AM374" s="200"/>
      <c r="AN374" s="109" t="s">
        <v>416</v>
      </c>
    </row>
    <row r="375" spans="1:40" s="108" customFormat="1" ht="16.5">
      <c r="A375" s="231"/>
      <c r="B375" s="204"/>
      <c r="C375" s="1141" t="s">
        <v>417</v>
      </c>
      <c r="D375" s="1141"/>
      <c r="E375" s="1141"/>
      <c r="F375" s="1141"/>
      <c r="G375" s="1141"/>
      <c r="H375" s="1141"/>
      <c r="I375" s="1141"/>
      <c r="J375" s="1141"/>
      <c r="K375" s="1141"/>
      <c r="L375" s="236"/>
      <c r="M375" s="233"/>
      <c r="N375" s="234"/>
      <c r="O375" s="235"/>
      <c r="P375" s="235"/>
      <c r="Q375" s="235"/>
      <c r="AM375" s="200"/>
      <c r="AN375" s="109" t="s">
        <v>417</v>
      </c>
    </row>
    <row r="376" spans="1:40" s="108" customFormat="1" ht="16.5">
      <c r="A376" s="231"/>
      <c r="B376" s="204"/>
      <c r="C376" s="1141" t="s">
        <v>488</v>
      </c>
      <c r="D376" s="1141"/>
      <c r="E376" s="1141"/>
      <c r="F376" s="1141"/>
      <c r="G376" s="1141"/>
      <c r="H376" s="1141"/>
      <c r="I376" s="1141"/>
      <c r="J376" s="1141"/>
      <c r="K376" s="1141"/>
      <c r="L376" s="232">
        <v>1992.96</v>
      </c>
      <c r="M376" s="233"/>
      <c r="N376" s="234"/>
      <c r="O376" s="235"/>
      <c r="P376" s="235"/>
      <c r="Q376" s="235"/>
      <c r="AM376" s="200"/>
      <c r="AN376" s="109" t="s">
        <v>488</v>
      </c>
    </row>
    <row r="377" spans="1:40" s="108" customFormat="1" ht="16.5">
      <c r="A377" s="231"/>
      <c r="B377" s="204"/>
      <c r="C377" s="1141" t="s">
        <v>418</v>
      </c>
      <c r="D377" s="1141"/>
      <c r="E377" s="1141"/>
      <c r="F377" s="1141"/>
      <c r="G377" s="1141"/>
      <c r="H377" s="1141"/>
      <c r="I377" s="1141"/>
      <c r="J377" s="1141"/>
      <c r="K377" s="1141"/>
      <c r="L377" s="232">
        <v>7986.59</v>
      </c>
      <c r="M377" s="233"/>
      <c r="N377" s="234"/>
      <c r="O377" s="235"/>
      <c r="P377" s="235"/>
      <c r="Q377" s="235"/>
      <c r="AM377" s="200"/>
      <c r="AN377" s="109" t="s">
        <v>418</v>
      </c>
    </row>
    <row r="378" spans="1:40" s="108" customFormat="1" ht="16.5">
      <c r="A378" s="231"/>
      <c r="B378" s="204"/>
      <c r="C378" s="1141" t="s">
        <v>419</v>
      </c>
      <c r="D378" s="1141"/>
      <c r="E378" s="1141"/>
      <c r="F378" s="1141"/>
      <c r="G378" s="1141"/>
      <c r="H378" s="1141"/>
      <c r="I378" s="1141"/>
      <c r="J378" s="1141"/>
      <c r="K378" s="1141"/>
      <c r="L378" s="257">
        <v>738.84</v>
      </c>
      <c r="M378" s="233"/>
      <c r="N378" s="234"/>
      <c r="O378" s="235"/>
      <c r="P378" s="235"/>
      <c r="Q378" s="235"/>
      <c r="AM378" s="200"/>
      <c r="AN378" s="109" t="s">
        <v>419</v>
      </c>
    </row>
    <row r="379" spans="1:40" s="108" customFormat="1" ht="16.5">
      <c r="A379" s="231"/>
      <c r="B379" s="204"/>
      <c r="C379" s="1141" t="s">
        <v>420</v>
      </c>
      <c r="D379" s="1141"/>
      <c r="E379" s="1141"/>
      <c r="F379" s="1141"/>
      <c r="G379" s="1141"/>
      <c r="H379" s="1141"/>
      <c r="I379" s="1141"/>
      <c r="J379" s="1141"/>
      <c r="K379" s="1141"/>
      <c r="L379" s="232">
        <v>30246.91</v>
      </c>
      <c r="M379" s="233"/>
      <c r="N379" s="234"/>
      <c r="O379" s="235"/>
      <c r="P379" s="235"/>
      <c r="Q379" s="235"/>
      <c r="AM379" s="200"/>
      <c r="AN379" s="109" t="s">
        <v>420</v>
      </c>
    </row>
    <row r="380" spans="1:40" s="108" customFormat="1" ht="16.5">
      <c r="A380" s="231"/>
      <c r="B380" s="204"/>
      <c r="C380" s="1141" t="s">
        <v>421</v>
      </c>
      <c r="D380" s="1141"/>
      <c r="E380" s="1141"/>
      <c r="F380" s="1141"/>
      <c r="G380" s="1141"/>
      <c r="H380" s="1141"/>
      <c r="I380" s="1141"/>
      <c r="J380" s="1141"/>
      <c r="K380" s="1141"/>
      <c r="L380" s="232">
        <v>44952.47</v>
      </c>
      <c r="M380" s="233"/>
      <c r="N380" s="237">
        <v>488633</v>
      </c>
      <c r="O380" s="235"/>
      <c r="P380" s="235"/>
      <c r="Q380" s="235"/>
      <c r="AM380" s="200"/>
      <c r="AN380" s="109" t="s">
        <v>421</v>
      </c>
    </row>
    <row r="381" spans="1:40" s="108" customFormat="1" ht="67.5">
      <c r="A381" s="231"/>
      <c r="B381" s="204" t="s">
        <v>3692</v>
      </c>
      <c r="C381" s="1141" t="s">
        <v>423</v>
      </c>
      <c r="D381" s="1141"/>
      <c r="E381" s="1141"/>
      <c r="F381" s="1141"/>
      <c r="G381" s="1141"/>
      <c r="H381" s="1141"/>
      <c r="I381" s="1141"/>
      <c r="J381" s="1141"/>
      <c r="K381" s="1141"/>
      <c r="L381" s="232">
        <v>43181.54</v>
      </c>
      <c r="M381" s="238">
        <v>10.87</v>
      </c>
      <c r="N381" s="237">
        <v>469383</v>
      </c>
      <c r="O381" s="235"/>
      <c r="P381" s="235"/>
      <c r="Q381" s="235"/>
      <c r="AM381" s="200"/>
      <c r="AN381" s="109" t="s">
        <v>423</v>
      </c>
    </row>
    <row r="382" spans="1:40" s="108" customFormat="1" ht="16.5">
      <c r="A382" s="231"/>
      <c r="B382" s="204"/>
      <c r="C382" s="1141" t="s">
        <v>424</v>
      </c>
      <c r="D382" s="1141"/>
      <c r="E382" s="1141"/>
      <c r="F382" s="1141"/>
      <c r="G382" s="1141"/>
      <c r="H382" s="1141"/>
      <c r="I382" s="1141"/>
      <c r="J382" s="1141"/>
      <c r="K382" s="1141"/>
      <c r="L382" s="236"/>
      <c r="M382" s="233"/>
      <c r="N382" s="234"/>
      <c r="O382" s="235"/>
      <c r="P382" s="235"/>
      <c r="Q382" s="235"/>
      <c r="AM382" s="200"/>
      <c r="AN382" s="109" t="s">
        <v>424</v>
      </c>
    </row>
    <row r="383" spans="1:40" s="108" customFormat="1" ht="16.5">
      <c r="A383" s="231"/>
      <c r="B383" s="204"/>
      <c r="C383" s="1141" t="s">
        <v>777</v>
      </c>
      <c r="D383" s="1141"/>
      <c r="E383" s="1141"/>
      <c r="F383" s="1141"/>
      <c r="G383" s="1141"/>
      <c r="H383" s="1141"/>
      <c r="I383" s="1141"/>
      <c r="J383" s="1141"/>
      <c r="K383" s="1141"/>
      <c r="L383" s="232">
        <v>1992.96</v>
      </c>
      <c r="M383" s="233"/>
      <c r="N383" s="234"/>
      <c r="O383" s="235"/>
      <c r="P383" s="235"/>
      <c r="Q383" s="235"/>
      <c r="AM383" s="200"/>
      <c r="AN383" s="109" t="s">
        <v>777</v>
      </c>
    </row>
    <row r="384" spans="1:40" s="108" customFormat="1" ht="16.5">
      <c r="A384" s="231"/>
      <c r="B384" s="204"/>
      <c r="C384" s="1141" t="s">
        <v>425</v>
      </c>
      <c r="D384" s="1141"/>
      <c r="E384" s="1141"/>
      <c r="F384" s="1141"/>
      <c r="G384" s="1141"/>
      <c r="H384" s="1141"/>
      <c r="I384" s="1141"/>
      <c r="J384" s="1141"/>
      <c r="K384" s="1141"/>
      <c r="L384" s="232">
        <v>6215.66</v>
      </c>
      <c r="M384" s="233"/>
      <c r="N384" s="234"/>
      <c r="O384" s="235"/>
      <c r="P384" s="235"/>
      <c r="Q384" s="235"/>
      <c r="AM384" s="200"/>
      <c r="AN384" s="109" t="s">
        <v>425</v>
      </c>
    </row>
    <row r="385" spans="1:41" s="108" customFormat="1" ht="16.5">
      <c r="A385" s="231"/>
      <c r="B385" s="204"/>
      <c r="C385" s="1141" t="s">
        <v>426</v>
      </c>
      <c r="D385" s="1141"/>
      <c r="E385" s="1141"/>
      <c r="F385" s="1141"/>
      <c r="G385" s="1141"/>
      <c r="H385" s="1141"/>
      <c r="I385" s="1141"/>
      <c r="J385" s="1141"/>
      <c r="K385" s="1141"/>
      <c r="L385" s="257">
        <v>738.84</v>
      </c>
      <c r="M385" s="233"/>
      <c r="N385" s="234"/>
      <c r="O385" s="235"/>
      <c r="P385" s="235"/>
      <c r="Q385" s="235"/>
      <c r="AM385" s="200"/>
      <c r="AN385" s="109" t="s">
        <v>426</v>
      </c>
    </row>
    <row r="386" spans="1:41" s="108" customFormat="1" ht="16.5">
      <c r="A386" s="231"/>
      <c r="B386" s="204"/>
      <c r="C386" s="1141" t="s">
        <v>427</v>
      </c>
      <c r="D386" s="1141"/>
      <c r="E386" s="1141"/>
      <c r="F386" s="1141"/>
      <c r="G386" s="1141"/>
      <c r="H386" s="1141"/>
      <c r="I386" s="1141"/>
      <c r="J386" s="1141"/>
      <c r="K386" s="1141"/>
      <c r="L386" s="232">
        <v>30246.91</v>
      </c>
      <c r="M386" s="233"/>
      <c r="N386" s="234"/>
      <c r="O386" s="235"/>
      <c r="P386" s="235"/>
      <c r="Q386" s="235"/>
      <c r="AM386" s="200"/>
      <c r="AN386" s="109" t="s">
        <v>427</v>
      </c>
    </row>
    <row r="387" spans="1:41" s="108" customFormat="1" ht="16.5">
      <c r="A387" s="231"/>
      <c r="B387" s="204"/>
      <c r="C387" s="1141" t="s">
        <v>428</v>
      </c>
      <c r="D387" s="1141"/>
      <c r="E387" s="1141"/>
      <c r="F387" s="1141"/>
      <c r="G387" s="1141"/>
      <c r="H387" s="1141"/>
      <c r="I387" s="1141"/>
      <c r="J387" s="1141"/>
      <c r="K387" s="1141"/>
      <c r="L387" s="232">
        <v>2963.57</v>
      </c>
      <c r="M387" s="233"/>
      <c r="N387" s="234"/>
      <c r="O387" s="235"/>
      <c r="P387" s="235"/>
      <c r="Q387" s="235"/>
      <c r="AM387" s="200"/>
      <c r="AN387" s="109" t="s">
        <v>428</v>
      </c>
    </row>
    <row r="388" spans="1:41" s="108" customFormat="1" ht="16.5">
      <c r="A388" s="231"/>
      <c r="B388" s="204"/>
      <c r="C388" s="1141" t="s">
        <v>429</v>
      </c>
      <c r="D388" s="1141"/>
      <c r="E388" s="1141"/>
      <c r="F388" s="1141"/>
      <c r="G388" s="1141"/>
      <c r="H388" s="1141"/>
      <c r="I388" s="1141"/>
      <c r="J388" s="1141"/>
      <c r="K388" s="1141"/>
      <c r="L388" s="232">
        <v>1762.44</v>
      </c>
      <c r="M388" s="233"/>
      <c r="N388" s="234"/>
      <c r="O388" s="235"/>
      <c r="P388" s="235"/>
      <c r="Q388" s="235"/>
      <c r="AM388" s="200"/>
      <c r="AN388" s="109" t="s">
        <v>429</v>
      </c>
    </row>
    <row r="389" spans="1:41" s="108" customFormat="1" ht="67.5">
      <c r="A389" s="231"/>
      <c r="B389" s="204" t="s">
        <v>3692</v>
      </c>
      <c r="C389" s="1141" t="s">
        <v>430</v>
      </c>
      <c r="D389" s="1141"/>
      <c r="E389" s="1141"/>
      <c r="F389" s="1141"/>
      <c r="G389" s="1141"/>
      <c r="H389" s="1141"/>
      <c r="I389" s="1141"/>
      <c r="J389" s="1141"/>
      <c r="K389" s="1141"/>
      <c r="L389" s="232">
        <v>1770.93</v>
      </c>
      <c r="M389" s="238">
        <v>10.87</v>
      </c>
      <c r="N389" s="237">
        <v>19250</v>
      </c>
      <c r="O389" s="235"/>
      <c r="P389" s="235"/>
      <c r="Q389" s="235"/>
      <c r="AM389" s="200"/>
      <c r="AN389" s="109" t="s">
        <v>430</v>
      </c>
    </row>
    <row r="390" spans="1:41" s="108" customFormat="1" ht="16.5">
      <c r="A390" s="231"/>
      <c r="B390" s="204"/>
      <c r="C390" s="1141" t="s">
        <v>431</v>
      </c>
      <c r="D390" s="1141"/>
      <c r="E390" s="1141"/>
      <c r="F390" s="1141"/>
      <c r="G390" s="1141"/>
      <c r="H390" s="1141"/>
      <c r="I390" s="1141"/>
      <c r="J390" s="1141"/>
      <c r="K390" s="1141"/>
      <c r="L390" s="232">
        <v>2731.8</v>
      </c>
      <c r="M390" s="233"/>
      <c r="N390" s="234"/>
      <c r="O390" s="235"/>
      <c r="P390" s="235"/>
      <c r="Q390" s="235"/>
      <c r="AM390" s="200"/>
      <c r="AN390" s="109" t="s">
        <v>431</v>
      </c>
    </row>
    <row r="391" spans="1:41" s="108" customFormat="1" ht="16.5">
      <c r="A391" s="231"/>
      <c r="B391" s="204"/>
      <c r="C391" s="1141" t="s">
        <v>432</v>
      </c>
      <c r="D391" s="1141"/>
      <c r="E391" s="1141"/>
      <c r="F391" s="1141"/>
      <c r="G391" s="1141"/>
      <c r="H391" s="1141"/>
      <c r="I391" s="1141"/>
      <c r="J391" s="1141"/>
      <c r="K391" s="1141"/>
      <c r="L391" s="232">
        <v>2963.57</v>
      </c>
      <c r="M391" s="233"/>
      <c r="N391" s="234"/>
      <c r="O391" s="235"/>
      <c r="P391" s="235"/>
      <c r="Q391" s="235"/>
      <c r="AM391" s="200"/>
      <c r="AN391" s="109" t="s">
        <v>432</v>
      </c>
    </row>
    <row r="392" spans="1:41" s="108" customFormat="1" ht="16.5">
      <c r="A392" s="231"/>
      <c r="B392" s="204"/>
      <c r="C392" s="1141" t="s">
        <v>433</v>
      </c>
      <c r="D392" s="1141"/>
      <c r="E392" s="1141"/>
      <c r="F392" s="1141"/>
      <c r="G392" s="1141"/>
      <c r="H392" s="1141"/>
      <c r="I392" s="1141"/>
      <c r="J392" s="1141"/>
      <c r="K392" s="1141"/>
      <c r="L392" s="232">
        <v>1762.44</v>
      </c>
      <c r="M392" s="233"/>
      <c r="N392" s="234"/>
      <c r="O392" s="235"/>
      <c r="P392" s="235"/>
      <c r="Q392" s="235"/>
      <c r="AM392" s="200"/>
      <c r="AN392" s="109" t="s">
        <v>433</v>
      </c>
    </row>
    <row r="393" spans="1:41" s="108" customFormat="1" ht="16.5">
      <c r="A393" s="231"/>
      <c r="B393" s="226"/>
      <c r="C393" s="1142" t="s">
        <v>434</v>
      </c>
      <c r="D393" s="1142"/>
      <c r="E393" s="1142"/>
      <c r="F393" s="1142"/>
      <c r="G393" s="1142"/>
      <c r="H393" s="1142"/>
      <c r="I393" s="1142"/>
      <c r="J393" s="1142"/>
      <c r="K393" s="1142"/>
      <c r="L393" s="239">
        <v>44952.47</v>
      </c>
      <c r="M393" s="240"/>
      <c r="N393" s="241">
        <v>488633</v>
      </c>
      <c r="O393" s="235"/>
      <c r="P393" s="235"/>
      <c r="Q393" s="235"/>
      <c r="AM393" s="200"/>
      <c r="AO393" s="200" t="s">
        <v>434</v>
      </c>
    </row>
    <row r="394" spans="1:41" s="108" customFormat="1" ht="1.5" customHeight="1">
      <c r="B394" s="226"/>
      <c r="C394" s="217"/>
      <c r="D394" s="217"/>
      <c r="E394" s="217"/>
      <c r="F394" s="217"/>
      <c r="G394" s="217"/>
      <c r="H394" s="217"/>
      <c r="I394" s="217"/>
      <c r="J394" s="217"/>
      <c r="K394" s="217"/>
      <c r="L394" s="239"/>
      <c r="M394" s="242"/>
      <c r="N394" s="243"/>
    </row>
    <row r="395" spans="1:41" s="108" customFormat="1" ht="53.25" customHeight="1">
      <c r="A395" s="244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</row>
    <row r="396" spans="1:41" s="108" customFormat="1" ht="12.75" customHeight="1">
      <c r="A396" s="177"/>
      <c r="B396" s="236" t="s">
        <v>329</v>
      </c>
      <c r="C396" s="1143" t="s">
        <v>435</v>
      </c>
      <c r="D396" s="1143"/>
      <c r="E396" s="1143"/>
      <c r="F396" s="1143"/>
      <c r="G396" s="1143"/>
      <c r="H396" s="1143"/>
      <c r="I396" s="1143"/>
      <c r="J396" s="1143"/>
      <c r="K396" s="1143"/>
      <c r="L396" s="1143"/>
    </row>
    <row r="397" spans="1:41" s="108" customFormat="1" ht="13.5" customHeight="1">
      <c r="A397" s="177"/>
      <c r="B397" s="169"/>
      <c r="C397" s="1144" t="s">
        <v>157</v>
      </c>
      <c r="D397" s="1144"/>
      <c r="E397" s="1144"/>
      <c r="F397" s="1144"/>
      <c r="G397" s="1144"/>
      <c r="H397" s="1144"/>
      <c r="I397" s="1144"/>
      <c r="J397" s="1144"/>
      <c r="K397" s="1144"/>
      <c r="L397" s="1144"/>
    </row>
    <row r="398" spans="1:41" s="108" customFormat="1" ht="13.5" customHeight="1">
      <c r="A398" s="177"/>
      <c r="B398" s="236" t="s">
        <v>331</v>
      </c>
      <c r="C398" s="1143" t="s">
        <v>436</v>
      </c>
      <c r="D398" s="1143"/>
      <c r="E398" s="1143"/>
      <c r="F398" s="1143"/>
      <c r="G398" s="1143"/>
      <c r="H398" s="1143"/>
      <c r="I398" s="1143"/>
      <c r="J398" s="1143"/>
      <c r="K398" s="1143"/>
      <c r="L398" s="1143"/>
    </row>
    <row r="399" spans="1:41" s="108" customFormat="1" ht="13.5" customHeight="1">
      <c r="A399" s="177"/>
      <c r="C399" s="1144" t="s">
        <v>157</v>
      </c>
      <c r="D399" s="1144"/>
      <c r="E399" s="1144"/>
      <c r="F399" s="1144"/>
      <c r="G399" s="1144"/>
      <c r="H399" s="1144"/>
      <c r="I399" s="1144"/>
      <c r="J399" s="1144"/>
      <c r="K399" s="1144"/>
      <c r="L399" s="1144"/>
    </row>
    <row r="401" spans="1:42" ht="11.25">
      <c r="A401" s="1140"/>
      <c r="B401" s="1140"/>
      <c r="C401" s="1140"/>
      <c r="D401" s="1140"/>
      <c r="E401" s="1140"/>
      <c r="F401" s="1140"/>
      <c r="G401" s="1140"/>
      <c r="H401" s="1140"/>
      <c r="I401" s="1140"/>
      <c r="J401" s="1140"/>
      <c r="K401" s="1140"/>
      <c r="L401" s="1140"/>
      <c r="M401" s="1140"/>
      <c r="N401" s="1140"/>
      <c r="R401" s="108"/>
      <c r="S401" s="108"/>
      <c r="T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9" t="s">
        <v>149</v>
      </c>
    </row>
    <row r="402" spans="1:42" ht="11.25">
      <c r="B402" s="246"/>
      <c r="D402" s="246"/>
      <c r="F402" s="246"/>
      <c r="R402" s="108"/>
      <c r="S402" s="108"/>
      <c r="T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</row>
    <row r="406" spans="1:42" ht="11.25">
      <c r="R406" s="108"/>
      <c r="S406" s="108"/>
      <c r="T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</row>
    <row r="423" s="108" customFormat="1" ht="11.25"/>
    <row r="426" s="108" customFormat="1" ht="11.25"/>
    <row r="479" s="108" customFormat="1" ht="11.25"/>
    <row r="480" s="108" customFormat="1" ht="11.25"/>
    <row r="483" s="108" customFormat="1" ht="11.25"/>
    <row r="500" s="108" customFormat="1" ht="11.25"/>
    <row r="501" s="108" customFormat="1" ht="11.25"/>
    <row r="513" s="108" customFormat="1" ht="11.25"/>
    <row r="527" s="108" customFormat="1" ht="11.25"/>
  </sheetData>
  <mergeCells count="384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A35:N35"/>
    <mergeCell ref="C36:E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N48"/>
    <mergeCell ref="C49:N49"/>
    <mergeCell ref="C38:N38"/>
    <mergeCell ref="C39:E39"/>
    <mergeCell ref="C40:E40"/>
    <mergeCell ref="C41:E41"/>
    <mergeCell ref="C42:E42"/>
    <mergeCell ref="C43:E43"/>
    <mergeCell ref="C56:E56"/>
    <mergeCell ref="C57:E57"/>
    <mergeCell ref="C58:E58"/>
    <mergeCell ref="C59:E59"/>
    <mergeCell ref="C60:E60"/>
    <mergeCell ref="C61:N61"/>
    <mergeCell ref="C50:E50"/>
    <mergeCell ref="C51:E51"/>
    <mergeCell ref="C52:E52"/>
    <mergeCell ref="C53:E53"/>
    <mergeCell ref="C54:E54"/>
    <mergeCell ref="C55:E55"/>
    <mergeCell ref="C68:E68"/>
    <mergeCell ref="C69:E69"/>
    <mergeCell ref="C70:E70"/>
    <mergeCell ref="C71:E71"/>
    <mergeCell ref="C72:E72"/>
    <mergeCell ref="C73:E73"/>
    <mergeCell ref="C62:E62"/>
    <mergeCell ref="C63:E63"/>
    <mergeCell ref="C64:N64"/>
    <mergeCell ref="C65:N65"/>
    <mergeCell ref="C66:E66"/>
    <mergeCell ref="C67:E67"/>
    <mergeCell ref="C80:N80"/>
    <mergeCell ref="C81:E81"/>
    <mergeCell ref="C82:E82"/>
    <mergeCell ref="C83:E83"/>
    <mergeCell ref="C84:E84"/>
    <mergeCell ref="C85:E85"/>
    <mergeCell ref="C74:E74"/>
    <mergeCell ref="C75:N75"/>
    <mergeCell ref="C76:N76"/>
    <mergeCell ref="C77:E77"/>
    <mergeCell ref="C78:E78"/>
    <mergeCell ref="C79:N79"/>
    <mergeCell ref="C92:E92"/>
    <mergeCell ref="C93:E93"/>
    <mergeCell ref="C94:E94"/>
    <mergeCell ref="C95:E95"/>
    <mergeCell ref="C96:E96"/>
    <mergeCell ref="C97:E97"/>
    <mergeCell ref="C86:E86"/>
    <mergeCell ref="C87:E87"/>
    <mergeCell ref="C88:E88"/>
    <mergeCell ref="C89:E89"/>
    <mergeCell ref="C90:N90"/>
    <mergeCell ref="C91:N91"/>
    <mergeCell ref="C104:N104"/>
    <mergeCell ref="C105:N105"/>
    <mergeCell ref="C106:E106"/>
    <mergeCell ref="C107:E107"/>
    <mergeCell ref="C108:E108"/>
    <mergeCell ref="C109:E109"/>
    <mergeCell ref="C98:E98"/>
    <mergeCell ref="C99:E99"/>
    <mergeCell ref="C100:E100"/>
    <mergeCell ref="C101:E101"/>
    <mergeCell ref="A102:N102"/>
    <mergeCell ref="C103:E103"/>
    <mergeCell ref="C116:N116"/>
    <mergeCell ref="C117:E117"/>
    <mergeCell ref="C118:E118"/>
    <mergeCell ref="C119:E119"/>
    <mergeCell ref="C120:E120"/>
    <mergeCell ref="C121:E121"/>
    <mergeCell ref="C110:E110"/>
    <mergeCell ref="C111:E111"/>
    <mergeCell ref="C112:E112"/>
    <mergeCell ref="C113:E113"/>
    <mergeCell ref="C114:E114"/>
    <mergeCell ref="C115:N115"/>
    <mergeCell ref="C128:E128"/>
    <mergeCell ref="C129:E129"/>
    <mergeCell ref="C130:E130"/>
    <mergeCell ref="C131:E131"/>
    <mergeCell ref="C132:E132"/>
    <mergeCell ref="C133:E133"/>
    <mergeCell ref="C122:E122"/>
    <mergeCell ref="C123:E123"/>
    <mergeCell ref="C124:E124"/>
    <mergeCell ref="C125:E125"/>
    <mergeCell ref="C126:N126"/>
    <mergeCell ref="C127:N127"/>
    <mergeCell ref="C140:N140"/>
    <mergeCell ref="C141:N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A138:N138"/>
    <mergeCell ref="C139:E139"/>
    <mergeCell ref="C152:E152"/>
    <mergeCell ref="C153:E153"/>
    <mergeCell ref="C154:N154"/>
    <mergeCell ref="C155:E155"/>
    <mergeCell ref="C156:E156"/>
    <mergeCell ref="C157:N157"/>
    <mergeCell ref="C146:E146"/>
    <mergeCell ref="C147:E147"/>
    <mergeCell ref="C148:E148"/>
    <mergeCell ref="C149:E149"/>
    <mergeCell ref="C150:E150"/>
    <mergeCell ref="C151:E151"/>
    <mergeCell ref="C164:E164"/>
    <mergeCell ref="C165:E165"/>
    <mergeCell ref="C166:E166"/>
    <mergeCell ref="C167:E167"/>
    <mergeCell ref="C168:E168"/>
    <mergeCell ref="C169:E169"/>
    <mergeCell ref="C158:N158"/>
    <mergeCell ref="C159:E159"/>
    <mergeCell ref="C160:E160"/>
    <mergeCell ref="C161:E161"/>
    <mergeCell ref="C162:E162"/>
    <mergeCell ref="C163:E163"/>
    <mergeCell ref="C176:E176"/>
    <mergeCell ref="C177:E177"/>
    <mergeCell ref="C178:E178"/>
    <mergeCell ref="C179:E179"/>
    <mergeCell ref="C180:E180"/>
    <mergeCell ref="C181:E181"/>
    <mergeCell ref="C170:N170"/>
    <mergeCell ref="C171:E171"/>
    <mergeCell ref="C172:E172"/>
    <mergeCell ref="C173:N173"/>
    <mergeCell ref="C174:N174"/>
    <mergeCell ref="C175:E175"/>
    <mergeCell ref="A188:N188"/>
    <mergeCell ref="C189:E189"/>
    <mergeCell ref="C190:N190"/>
    <mergeCell ref="C191:N191"/>
    <mergeCell ref="C192:E192"/>
    <mergeCell ref="C193:E193"/>
    <mergeCell ref="C182:E182"/>
    <mergeCell ref="C183:E183"/>
    <mergeCell ref="C184:E184"/>
    <mergeCell ref="C185:E185"/>
    <mergeCell ref="C186:N186"/>
    <mergeCell ref="C187:E187"/>
    <mergeCell ref="C200:E200"/>
    <mergeCell ref="C201:E201"/>
    <mergeCell ref="C202:E202"/>
    <mergeCell ref="C203:E203"/>
    <mergeCell ref="C204:N204"/>
    <mergeCell ref="C205:E205"/>
    <mergeCell ref="C194:E194"/>
    <mergeCell ref="C195:E195"/>
    <mergeCell ref="C196:E196"/>
    <mergeCell ref="C197:E197"/>
    <mergeCell ref="C198:E198"/>
    <mergeCell ref="C199:E199"/>
    <mergeCell ref="C212:E212"/>
    <mergeCell ref="C213:N213"/>
    <mergeCell ref="C214:E214"/>
    <mergeCell ref="C215:E215"/>
    <mergeCell ref="C216:N216"/>
    <mergeCell ref="C217:E217"/>
    <mergeCell ref="C206:E206"/>
    <mergeCell ref="C207:N207"/>
    <mergeCell ref="C208:E208"/>
    <mergeCell ref="C209:E209"/>
    <mergeCell ref="C210:N210"/>
    <mergeCell ref="C211:E211"/>
    <mergeCell ref="C224:E224"/>
    <mergeCell ref="C225:E225"/>
    <mergeCell ref="C226:E226"/>
    <mergeCell ref="C227:E227"/>
    <mergeCell ref="C228:E228"/>
    <mergeCell ref="C229:E229"/>
    <mergeCell ref="C218:E218"/>
    <mergeCell ref="C219:N219"/>
    <mergeCell ref="C220:E220"/>
    <mergeCell ref="C221:E221"/>
    <mergeCell ref="C222:N222"/>
    <mergeCell ref="C223:N223"/>
    <mergeCell ref="C236:N236"/>
    <mergeCell ref="C237:E237"/>
    <mergeCell ref="C238:E238"/>
    <mergeCell ref="C239:N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48:N248"/>
    <mergeCell ref="C249:E249"/>
    <mergeCell ref="C250:E250"/>
    <mergeCell ref="C251:N251"/>
    <mergeCell ref="C252:E252"/>
    <mergeCell ref="C253:E253"/>
    <mergeCell ref="C242:N242"/>
    <mergeCell ref="C243:E243"/>
    <mergeCell ref="C244:E244"/>
    <mergeCell ref="C245:N245"/>
    <mergeCell ref="C246:E246"/>
    <mergeCell ref="C247:E247"/>
    <mergeCell ref="C260:E260"/>
    <mergeCell ref="C261:E261"/>
    <mergeCell ref="C262:E262"/>
    <mergeCell ref="C263:E263"/>
    <mergeCell ref="C264:E264"/>
    <mergeCell ref="C265:E265"/>
    <mergeCell ref="C254:N254"/>
    <mergeCell ref="C255:N255"/>
    <mergeCell ref="C256:E256"/>
    <mergeCell ref="C257:E257"/>
    <mergeCell ref="C258:N258"/>
    <mergeCell ref="C259:E259"/>
    <mergeCell ref="C272:N272"/>
    <mergeCell ref="C273:E273"/>
    <mergeCell ref="C274:E274"/>
    <mergeCell ref="C275:N275"/>
    <mergeCell ref="C276:N276"/>
    <mergeCell ref="C277:E277"/>
    <mergeCell ref="C266:E266"/>
    <mergeCell ref="C267:E267"/>
    <mergeCell ref="C268:E268"/>
    <mergeCell ref="C269:E269"/>
    <mergeCell ref="C270:E270"/>
    <mergeCell ref="C271:N271"/>
    <mergeCell ref="C284:E284"/>
    <mergeCell ref="C285:E285"/>
    <mergeCell ref="C286:E286"/>
    <mergeCell ref="C287:E287"/>
    <mergeCell ref="C288:N288"/>
    <mergeCell ref="C289:E289"/>
    <mergeCell ref="C278:E278"/>
    <mergeCell ref="C279:E279"/>
    <mergeCell ref="C280:E280"/>
    <mergeCell ref="C281:E281"/>
    <mergeCell ref="C282:E282"/>
    <mergeCell ref="C283:E283"/>
    <mergeCell ref="C296:E296"/>
    <mergeCell ref="C297:E297"/>
    <mergeCell ref="C298:E298"/>
    <mergeCell ref="C299:E299"/>
    <mergeCell ref="C300:E300"/>
    <mergeCell ref="C301:N301"/>
    <mergeCell ref="C290:E290"/>
    <mergeCell ref="C291:N291"/>
    <mergeCell ref="C292:E292"/>
    <mergeCell ref="C293:E293"/>
    <mergeCell ref="C294:E294"/>
    <mergeCell ref="C295:E295"/>
    <mergeCell ref="C308:E308"/>
    <mergeCell ref="C309:E309"/>
    <mergeCell ref="C310:E310"/>
    <mergeCell ref="C311:E311"/>
    <mergeCell ref="C312:E312"/>
    <mergeCell ref="C313:E313"/>
    <mergeCell ref="C302:N302"/>
    <mergeCell ref="C303:E303"/>
    <mergeCell ref="C304:E304"/>
    <mergeCell ref="C305:E305"/>
    <mergeCell ref="C306:E306"/>
    <mergeCell ref="C307:E307"/>
    <mergeCell ref="C321:K321"/>
    <mergeCell ref="C322:K322"/>
    <mergeCell ref="C323:K323"/>
    <mergeCell ref="C324:K324"/>
    <mergeCell ref="C325:K325"/>
    <mergeCell ref="C326:K326"/>
    <mergeCell ref="C314:E314"/>
    <mergeCell ref="C315:N315"/>
    <mergeCell ref="C316:E316"/>
    <mergeCell ref="C318:K318"/>
    <mergeCell ref="C319:K319"/>
    <mergeCell ref="C320:K320"/>
    <mergeCell ref="C333:K333"/>
    <mergeCell ref="C334:K334"/>
    <mergeCell ref="C335:K335"/>
    <mergeCell ref="C336:K336"/>
    <mergeCell ref="A337:N337"/>
    <mergeCell ref="A338:N338"/>
    <mergeCell ref="C327:K327"/>
    <mergeCell ref="C328:K328"/>
    <mergeCell ref="C329:K329"/>
    <mergeCell ref="C330:K330"/>
    <mergeCell ref="C331:K331"/>
    <mergeCell ref="C332:K332"/>
    <mergeCell ref="C345:E345"/>
    <mergeCell ref="A346:N346"/>
    <mergeCell ref="C347:E347"/>
    <mergeCell ref="C348:N348"/>
    <mergeCell ref="C349:E349"/>
    <mergeCell ref="A350:N350"/>
    <mergeCell ref="C339:E339"/>
    <mergeCell ref="C340:N340"/>
    <mergeCell ref="C341:N341"/>
    <mergeCell ref="C342:E342"/>
    <mergeCell ref="C343:E343"/>
    <mergeCell ref="C344:N344"/>
    <mergeCell ref="C357:N357"/>
    <mergeCell ref="C358:N358"/>
    <mergeCell ref="C359:E359"/>
    <mergeCell ref="C361:K361"/>
    <mergeCell ref="C362:K362"/>
    <mergeCell ref="C363:K363"/>
    <mergeCell ref="C351:E351"/>
    <mergeCell ref="C352:N352"/>
    <mergeCell ref="C353:N353"/>
    <mergeCell ref="C354:E354"/>
    <mergeCell ref="C355:E355"/>
    <mergeCell ref="C356:N356"/>
    <mergeCell ref="C370:K370"/>
    <mergeCell ref="C371:K371"/>
    <mergeCell ref="C373:K373"/>
    <mergeCell ref="C374:K374"/>
    <mergeCell ref="C375:K375"/>
    <mergeCell ref="C376:K376"/>
    <mergeCell ref="C364:K364"/>
    <mergeCell ref="C365:K365"/>
    <mergeCell ref="C366:K366"/>
    <mergeCell ref="C367:K367"/>
    <mergeCell ref="C368:K368"/>
    <mergeCell ref="C369:K369"/>
    <mergeCell ref="C383:K383"/>
    <mergeCell ref="C384:K384"/>
    <mergeCell ref="C385:K385"/>
    <mergeCell ref="C386:K386"/>
    <mergeCell ref="C387:K387"/>
    <mergeCell ref="C388:K388"/>
    <mergeCell ref="C377:K377"/>
    <mergeCell ref="C378:K378"/>
    <mergeCell ref="C379:K379"/>
    <mergeCell ref="C380:K380"/>
    <mergeCell ref="C381:K381"/>
    <mergeCell ref="C382:K382"/>
    <mergeCell ref="C397:L397"/>
    <mergeCell ref="C398:L398"/>
    <mergeCell ref="C399:L399"/>
    <mergeCell ref="A401:N401"/>
    <mergeCell ref="C389:K389"/>
    <mergeCell ref="C390:K390"/>
    <mergeCell ref="C391:K391"/>
    <mergeCell ref="C392:K392"/>
    <mergeCell ref="C393:K393"/>
    <mergeCell ref="C396:L396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16"/>
  <sheetViews>
    <sheetView topLeftCell="A362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7" width="141" style="109" hidden="1" customWidth="1"/>
    <col min="28" max="28" width="34.140625" style="109" hidden="1" customWidth="1"/>
    <col min="29" max="30" width="112" style="109" hidden="1" customWidth="1"/>
    <col min="31" max="34" width="34.140625" style="109" hidden="1" customWidth="1"/>
    <col min="35" max="35" width="112" style="109" hidden="1" customWidth="1"/>
    <col min="36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A1" s="177"/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>
      <c r="A10" s="1078" t="s">
        <v>3740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3740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3741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>
      <c r="A14" s="1157" t="s">
        <v>89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89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3694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3554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151.19999999999999</v>
      </c>
      <c r="D22" s="182" t="s">
        <v>3742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151.19999999999999</v>
      </c>
      <c r="D24" s="182" t="s">
        <v>3742</v>
      </c>
      <c r="E24" s="137" t="s">
        <v>362</v>
      </c>
      <c r="G24" s="108" t="s">
        <v>365</v>
      </c>
      <c r="L24" s="181"/>
      <c r="M24" s="182" t="s">
        <v>3743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146.74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>
        <v>46.6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4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4" s="108" customFormat="1" ht="12">
      <c r="A34" s="1089" t="s">
        <v>3744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3744</v>
      </c>
    </row>
    <row r="35" spans="1:34" s="108" customFormat="1" ht="12">
      <c r="A35" s="1147" t="s">
        <v>3558</v>
      </c>
      <c r="B35" s="1148"/>
      <c r="C35" s="1148"/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9"/>
      <c r="Z35" s="193"/>
      <c r="AA35" s="200" t="s">
        <v>3558</v>
      </c>
    </row>
    <row r="36" spans="1:34" s="108" customFormat="1" ht="45">
      <c r="A36" s="194" t="s">
        <v>122</v>
      </c>
      <c r="B36" s="195" t="s">
        <v>876</v>
      </c>
      <c r="C36" s="1145" t="s">
        <v>877</v>
      </c>
      <c r="D36" s="1145"/>
      <c r="E36" s="1145"/>
      <c r="F36" s="196" t="s">
        <v>401</v>
      </c>
      <c r="G36" s="196"/>
      <c r="H36" s="196"/>
      <c r="I36" s="247">
        <v>0.57999999999999996</v>
      </c>
      <c r="J36" s="198"/>
      <c r="K36" s="196"/>
      <c r="L36" s="198"/>
      <c r="M36" s="196"/>
      <c r="N36" s="199"/>
      <c r="Z36" s="193"/>
      <c r="AA36" s="200"/>
      <c r="AB36" s="200" t="s">
        <v>877</v>
      </c>
    </row>
    <row r="37" spans="1:34" s="108" customFormat="1" ht="12">
      <c r="A37" s="201"/>
      <c r="B37" s="202"/>
      <c r="C37" s="1141" t="s">
        <v>3745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B37" s="200"/>
      <c r="AC37" s="109" t="s">
        <v>3745</v>
      </c>
    </row>
    <row r="38" spans="1:34" s="108" customFormat="1" ht="33.75">
      <c r="A38" s="203"/>
      <c r="B38" s="204" t="s">
        <v>385</v>
      </c>
      <c r="C38" s="1141" t="s">
        <v>386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B38" s="200"/>
      <c r="AD38" s="109" t="s">
        <v>386</v>
      </c>
    </row>
    <row r="39" spans="1:34" s="108" customFormat="1" ht="12">
      <c r="A39" s="205"/>
      <c r="B39" s="206">
        <v>2</v>
      </c>
      <c r="C39" s="1141" t="s">
        <v>387</v>
      </c>
      <c r="D39" s="1141"/>
      <c r="E39" s="1141"/>
      <c r="F39" s="207"/>
      <c r="G39" s="207"/>
      <c r="H39" s="207"/>
      <c r="I39" s="207"/>
      <c r="J39" s="220">
        <v>2730.75</v>
      </c>
      <c r="K39" s="209">
        <v>1.25</v>
      </c>
      <c r="L39" s="220">
        <v>1979.79</v>
      </c>
      <c r="M39" s="207"/>
      <c r="N39" s="210"/>
      <c r="Z39" s="193"/>
      <c r="AA39" s="200"/>
      <c r="AB39" s="200"/>
      <c r="AE39" s="109" t="s">
        <v>387</v>
      </c>
    </row>
    <row r="40" spans="1:34" s="108" customFormat="1" ht="12">
      <c r="A40" s="205"/>
      <c r="B40" s="206">
        <v>3</v>
      </c>
      <c r="C40" s="1141" t="s">
        <v>388</v>
      </c>
      <c r="D40" s="1141"/>
      <c r="E40" s="1141"/>
      <c r="F40" s="207"/>
      <c r="G40" s="207"/>
      <c r="H40" s="207"/>
      <c r="I40" s="207"/>
      <c r="J40" s="208">
        <v>319.82</v>
      </c>
      <c r="K40" s="209">
        <v>1.25</v>
      </c>
      <c r="L40" s="208">
        <v>231.87</v>
      </c>
      <c r="M40" s="207"/>
      <c r="N40" s="210"/>
      <c r="Z40" s="193"/>
      <c r="AA40" s="200"/>
      <c r="AB40" s="200"/>
      <c r="AE40" s="109" t="s">
        <v>388</v>
      </c>
    </row>
    <row r="41" spans="1:34" s="108" customFormat="1" ht="12">
      <c r="A41" s="205"/>
      <c r="B41" s="204"/>
      <c r="C41" s="1141" t="s">
        <v>389</v>
      </c>
      <c r="D41" s="1141"/>
      <c r="E41" s="1141"/>
      <c r="F41" s="207" t="s">
        <v>390</v>
      </c>
      <c r="G41" s="209">
        <v>23.69</v>
      </c>
      <c r="H41" s="209">
        <v>1.25</v>
      </c>
      <c r="I41" s="252">
        <v>17.175249999999998</v>
      </c>
      <c r="J41" s="204"/>
      <c r="K41" s="207"/>
      <c r="L41" s="204"/>
      <c r="M41" s="207"/>
      <c r="N41" s="210"/>
      <c r="Z41" s="193"/>
      <c r="AA41" s="200"/>
      <c r="AB41" s="200"/>
      <c r="AF41" s="109" t="s">
        <v>389</v>
      </c>
    </row>
    <row r="42" spans="1:34" s="108" customFormat="1" ht="12">
      <c r="A42" s="205"/>
      <c r="B42" s="204"/>
      <c r="C42" s="1150" t="s">
        <v>391</v>
      </c>
      <c r="D42" s="1150"/>
      <c r="E42" s="1150"/>
      <c r="F42" s="212"/>
      <c r="G42" s="212"/>
      <c r="H42" s="212"/>
      <c r="I42" s="212"/>
      <c r="J42" s="221">
        <v>2730.75</v>
      </c>
      <c r="K42" s="212"/>
      <c r="L42" s="221">
        <v>1979.79</v>
      </c>
      <c r="M42" s="212"/>
      <c r="N42" s="214"/>
      <c r="Z42" s="193"/>
      <c r="AA42" s="200"/>
      <c r="AB42" s="200"/>
      <c r="AG42" s="109" t="s">
        <v>391</v>
      </c>
    </row>
    <row r="43" spans="1:34" s="108" customFormat="1" ht="12">
      <c r="A43" s="205"/>
      <c r="B43" s="204"/>
      <c r="C43" s="1141" t="s">
        <v>392</v>
      </c>
      <c r="D43" s="1141"/>
      <c r="E43" s="1141"/>
      <c r="F43" s="207"/>
      <c r="G43" s="207"/>
      <c r="H43" s="207"/>
      <c r="I43" s="207"/>
      <c r="J43" s="204"/>
      <c r="K43" s="207"/>
      <c r="L43" s="208">
        <v>231.87</v>
      </c>
      <c r="M43" s="207"/>
      <c r="N43" s="210"/>
      <c r="Z43" s="193"/>
      <c r="AA43" s="200"/>
      <c r="AB43" s="200"/>
      <c r="AF43" s="109" t="s">
        <v>392</v>
      </c>
    </row>
    <row r="44" spans="1:34" s="108" customFormat="1" ht="22.5">
      <c r="A44" s="205"/>
      <c r="B44" s="204" t="s">
        <v>393</v>
      </c>
      <c r="C44" s="1141" t="s">
        <v>394</v>
      </c>
      <c r="D44" s="1141"/>
      <c r="E44" s="1141"/>
      <c r="F44" s="207" t="s">
        <v>395</v>
      </c>
      <c r="G44" s="215">
        <v>92</v>
      </c>
      <c r="H44" s="207"/>
      <c r="I44" s="215">
        <v>92</v>
      </c>
      <c r="J44" s="204"/>
      <c r="K44" s="207"/>
      <c r="L44" s="208">
        <v>213.32</v>
      </c>
      <c r="M44" s="207"/>
      <c r="N44" s="210"/>
      <c r="Z44" s="193"/>
      <c r="AA44" s="200"/>
      <c r="AB44" s="200"/>
      <c r="AF44" s="109" t="s">
        <v>394</v>
      </c>
    </row>
    <row r="45" spans="1:34" s="108" customFormat="1" ht="22.5">
      <c r="A45" s="205"/>
      <c r="B45" s="204" t="s">
        <v>396</v>
      </c>
      <c r="C45" s="1141" t="s">
        <v>397</v>
      </c>
      <c r="D45" s="1141"/>
      <c r="E45" s="1141"/>
      <c r="F45" s="207" t="s">
        <v>395</v>
      </c>
      <c r="G45" s="215">
        <v>46</v>
      </c>
      <c r="H45" s="207"/>
      <c r="I45" s="215">
        <v>46</v>
      </c>
      <c r="J45" s="204"/>
      <c r="K45" s="207"/>
      <c r="L45" s="208">
        <v>106.66</v>
      </c>
      <c r="M45" s="207"/>
      <c r="N45" s="210"/>
      <c r="Z45" s="193"/>
      <c r="AA45" s="200"/>
      <c r="AB45" s="200"/>
      <c r="AF45" s="109" t="s">
        <v>397</v>
      </c>
    </row>
    <row r="46" spans="1:34" s="108" customFormat="1" ht="12">
      <c r="A46" s="216"/>
      <c r="B46" s="217"/>
      <c r="C46" s="1145" t="s">
        <v>398</v>
      </c>
      <c r="D46" s="1145"/>
      <c r="E46" s="1145"/>
      <c r="F46" s="196"/>
      <c r="G46" s="196"/>
      <c r="H46" s="196"/>
      <c r="I46" s="196"/>
      <c r="J46" s="198"/>
      <c r="K46" s="196"/>
      <c r="L46" s="222">
        <v>2299.77</v>
      </c>
      <c r="M46" s="212"/>
      <c r="N46" s="199"/>
      <c r="Z46" s="193"/>
      <c r="AA46" s="200"/>
      <c r="AB46" s="200"/>
      <c r="AH46" s="200" t="s">
        <v>398</v>
      </c>
    </row>
    <row r="47" spans="1:34" s="108" customFormat="1" ht="22.5">
      <c r="A47" s="194" t="s">
        <v>125</v>
      </c>
      <c r="B47" s="195" t="s">
        <v>3534</v>
      </c>
      <c r="C47" s="1145" t="s">
        <v>3535</v>
      </c>
      <c r="D47" s="1145"/>
      <c r="E47" s="1145"/>
      <c r="F47" s="196" t="s">
        <v>3536</v>
      </c>
      <c r="G47" s="196"/>
      <c r="H47" s="196"/>
      <c r="I47" s="247">
        <v>0.56999999999999995</v>
      </c>
      <c r="J47" s="198"/>
      <c r="K47" s="196"/>
      <c r="L47" s="198"/>
      <c r="M47" s="196"/>
      <c r="N47" s="199"/>
      <c r="Z47" s="193"/>
      <c r="AA47" s="200"/>
      <c r="AB47" s="200" t="s">
        <v>3535</v>
      </c>
      <c r="AH47" s="200"/>
    </row>
    <row r="48" spans="1:34" s="108" customFormat="1" ht="12">
      <c r="A48" s="201"/>
      <c r="B48" s="202"/>
      <c r="C48" s="1141" t="s">
        <v>3746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B48" s="200"/>
      <c r="AC48" s="109" t="s">
        <v>3746</v>
      </c>
      <c r="AH48" s="200"/>
    </row>
    <row r="49" spans="1:35" s="108" customFormat="1" ht="33.75">
      <c r="A49" s="203"/>
      <c r="B49" s="204" t="s">
        <v>385</v>
      </c>
      <c r="C49" s="1141" t="s">
        <v>386</v>
      </c>
      <c r="D49" s="1141"/>
      <c r="E49" s="1141"/>
      <c r="F49" s="1141"/>
      <c r="G49" s="1141"/>
      <c r="H49" s="1141"/>
      <c r="I49" s="1141"/>
      <c r="J49" s="1141"/>
      <c r="K49" s="1141"/>
      <c r="L49" s="1141"/>
      <c r="M49" s="1141"/>
      <c r="N49" s="1146"/>
      <c r="Z49" s="193"/>
      <c r="AA49" s="200"/>
      <c r="AB49" s="200"/>
      <c r="AD49" s="109" t="s">
        <v>386</v>
      </c>
      <c r="AH49" s="200"/>
    </row>
    <row r="50" spans="1:35" s="108" customFormat="1" ht="12">
      <c r="A50" s="205"/>
      <c r="B50" s="206">
        <v>1</v>
      </c>
      <c r="C50" s="1141" t="s">
        <v>446</v>
      </c>
      <c r="D50" s="1141"/>
      <c r="E50" s="1141"/>
      <c r="F50" s="207"/>
      <c r="G50" s="207"/>
      <c r="H50" s="207"/>
      <c r="I50" s="207"/>
      <c r="J50" s="208">
        <v>83.33</v>
      </c>
      <c r="K50" s="209">
        <v>1.25</v>
      </c>
      <c r="L50" s="208">
        <v>59.37</v>
      </c>
      <c r="M50" s="207"/>
      <c r="N50" s="210"/>
      <c r="Z50" s="193"/>
      <c r="AA50" s="200"/>
      <c r="AB50" s="200"/>
      <c r="AE50" s="109" t="s">
        <v>446</v>
      </c>
      <c r="AH50" s="200"/>
    </row>
    <row r="51" spans="1:35" s="108" customFormat="1" ht="12">
      <c r="A51" s="205"/>
      <c r="B51" s="206">
        <v>2</v>
      </c>
      <c r="C51" s="1141" t="s">
        <v>387</v>
      </c>
      <c r="D51" s="1141"/>
      <c r="E51" s="1141"/>
      <c r="F51" s="207"/>
      <c r="G51" s="207"/>
      <c r="H51" s="207"/>
      <c r="I51" s="207"/>
      <c r="J51" s="208">
        <v>28.8</v>
      </c>
      <c r="K51" s="209">
        <v>1.25</v>
      </c>
      <c r="L51" s="208">
        <v>20.52</v>
      </c>
      <c r="M51" s="207"/>
      <c r="N51" s="210"/>
      <c r="Z51" s="193"/>
      <c r="AA51" s="200"/>
      <c r="AB51" s="200"/>
      <c r="AE51" s="109" t="s">
        <v>387</v>
      </c>
      <c r="AH51" s="200"/>
    </row>
    <row r="52" spans="1:35" s="108" customFormat="1" ht="12">
      <c r="A52" s="205"/>
      <c r="B52" s="206">
        <v>3</v>
      </c>
      <c r="C52" s="1141" t="s">
        <v>388</v>
      </c>
      <c r="D52" s="1141"/>
      <c r="E52" s="1141"/>
      <c r="F52" s="207"/>
      <c r="G52" s="207"/>
      <c r="H52" s="207"/>
      <c r="I52" s="207"/>
      <c r="J52" s="208">
        <v>3.22</v>
      </c>
      <c r="K52" s="209">
        <v>1.25</v>
      </c>
      <c r="L52" s="208">
        <v>2.29</v>
      </c>
      <c r="M52" s="207"/>
      <c r="N52" s="210"/>
      <c r="Z52" s="193"/>
      <c r="AA52" s="200"/>
      <c r="AB52" s="200"/>
      <c r="AE52" s="109" t="s">
        <v>388</v>
      </c>
      <c r="AH52" s="200"/>
    </row>
    <row r="53" spans="1:35" s="108" customFormat="1" ht="12">
      <c r="A53" s="205"/>
      <c r="B53" s="204"/>
      <c r="C53" s="1141" t="s">
        <v>448</v>
      </c>
      <c r="D53" s="1141"/>
      <c r="E53" s="1141"/>
      <c r="F53" s="207" t="s">
        <v>390</v>
      </c>
      <c r="G53" s="248">
        <v>10.199999999999999</v>
      </c>
      <c r="H53" s="209">
        <v>1.25</v>
      </c>
      <c r="I53" s="250">
        <v>7.2675000000000001</v>
      </c>
      <c r="J53" s="204"/>
      <c r="K53" s="207"/>
      <c r="L53" s="204"/>
      <c r="M53" s="207"/>
      <c r="N53" s="210"/>
      <c r="Z53" s="193"/>
      <c r="AA53" s="200"/>
      <c r="AB53" s="200"/>
      <c r="AF53" s="109" t="s">
        <v>448</v>
      </c>
      <c r="AH53" s="200"/>
    </row>
    <row r="54" spans="1:35" s="108" customFormat="1" ht="12">
      <c r="A54" s="205"/>
      <c r="B54" s="204"/>
      <c r="C54" s="1141" t="s">
        <v>389</v>
      </c>
      <c r="D54" s="1141"/>
      <c r="E54" s="1141"/>
      <c r="F54" s="207" t="s">
        <v>390</v>
      </c>
      <c r="G54" s="209">
        <v>0.32</v>
      </c>
      <c r="H54" s="209">
        <v>1.25</v>
      </c>
      <c r="I54" s="254">
        <v>0.22800000000000001</v>
      </c>
      <c r="J54" s="204"/>
      <c r="K54" s="207"/>
      <c r="L54" s="204"/>
      <c r="M54" s="207"/>
      <c r="N54" s="210"/>
      <c r="Z54" s="193"/>
      <c r="AA54" s="200"/>
      <c r="AB54" s="200"/>
      <c r="AF54" s="109" t="s">
        <v>389</v>
      </c>
      <c r="AH54" s="200"/>
    </row>
    <row r="55" spans="1:35" s="108" customFormat="1" ht="12">
      <c r="A55" s="205"/>
      <c r="B55" s="204"/>
      <c r="C55" s="1150" t="s">
        <v>391</v>
      </c>
      <c r="D55" s="1150"/>
      <c r="E55" s="1150"/>
      <c r="F55" s="212"/>
      <c r="G55" s="212"/>
      <c r="H55" s="212"/>
      <c r="I55" s="212"/>
      <c r="J55" s="213">
        <v>112.13</v>
      </c>
      <c r="K55" s="212"/>
      <c r="L55" s="213">
        <v>79.89</v>
      </c>
      <c r="M55" s="212"/>
      <c r="N55" s="214"/>
      <c r="Z55" s="193"/>
      <c r="AA55" s="200"/>
      <c r="AB55" s="200"/>
      <c r="AG55" s="109" t="s">
        <v>391</v>
      </c>
      <c r="AH55" s="200"/>
    </row>
    <row r="56" spans="1:35" s="108" customFormat="1" ht="12">
      <c r="A56" s="205"/>
      <c r="B56" s="204"/>
      <c r="C56" s="1141" t="s">
        <v>392</v>
      </c>
      <c r="D56" s="1141"/>
      <c r="E56" s="1141"/>
      <c r="F56" s="207"/>
      <c r="G56" s="207"/>
      <c r="H56" s="207"/>
      <c r="I56" s="207"/>
      <c r="J56" s="204"/>
      <c r="K56" s="207"/>
      <c r="L56" s="208">
        <v>61.66</v>
      </c>
      <c r="M56" s="207"/>
      <c r="N56" s="210"/>
      <c r="Z56" s="193"/>
      <c r="AA56" s="200"/>
      <c r="AB56" s="200"/>
      <c r="AF56" s="109" t="s">
        <v>392</v>
      </c>
      <c r="AH56" s="200"/>
    </row>
    <row r="57" spans="1:35" s="108" customFormat="1" ht="22.5">
      <c r="A57" s="205"/>
      <c r="B57" s="204" t="s">
        <v>1768</v>
      </c>
      <c r="C57" s="1141" t="s">
        <v>1769</v>
      </c>
      <c r="D57" s="1141"/>
      <c r="E57" s="1141"/>
      <c r="F57" s="207" t="s">
        <v>395</v>
      </c>
      <c r="G57" s="215">
        <v>117</v>
      </c>
      <c r="H57" s="207"/>
      <c r="I57" s="215">
        <v>117</v>
      </c>
      <c r="J57" s="204"/>
      <c r="K57" s="207"/>
      <c r="L57" s="208">
        <v>72.14</v>
      </c>
      <c r="M57" s="207"/>
      <c r="N57" s="210"/>
      <c r="Z57" s="193"/>
      <c r="AA57" s="200"/>
      <c r="AB57" s="200"/>
      <c r="AF57" s="109" t="s">
        <v>1769</v>
      </c>
      <c r="AH57" s="200"/>
    </row>
    <row r="58" spans="1:35" s="108" customFormat="1" ht="22.5">
      <c r="A58" s="205"/>
      <c r="B58" s="204" t="s">
        <v>1770</v>
      </c>
      <c r="C58" s="1141" t="s">
        <v>1771</v>
      </c>
      <c r="D58" s="1141"/>
      <c r="E58" s="1141"/>
      <c r="F58" s="207" t="s">
        <v>395</v>
      </c>
      <c r="G58" s="215">
        <v>74</v>
      </c>
      <c r="H58" s="207"/>
      <c r="I58" s="215">
        <v>74</v>
      </c>
      <c r="J58" s="204"/>
      <c r="K58" s="207"/>
      <c r="L58" s="208">
        <v>45.63</v>
      </c>
      <c r="M58" s="207"/>
      <c r="N58" s="210"/>
      <c r="Z58" s="193"/>
      <c r="AA58" s="200"/>
      <c r="AB58" s="200"/>
      <c r="AF58" s="109" t="s">
        <v>1771</v>
      </c>
      <c r="AH58" s="200"/>
    </row>
    <row r="59" spans="1:35" s="108" customFormat="1" ht="12">
      <c r="A59" s="216"/>
      <c r="B59" s="217"/>
      <c r="C59" s="1145" t="s">
        <v>398</v>
      </c>
      <c r="D59" s="1145"/>
      <c r="E59" s="1145"/>
      <c r="F59" s="196"/>
      <c r="G59" s="196"/>
      <c r="H59" s="196"/>
      <c r="I59" s="196"/>
      <c r="J59" s="198"/>
      <c r="K59" s="196"/>
      <c r="L59" s="218">
        <v>197.66</v>
      </c>
      <c r="M59" s="212"/>
      <c r="N59" s="199"/>
      <c r="Z59" s="193"/>
      <c r="AA59" s="200"/>
      <c r="AB59" s="200"/>
      <c r="AH59" s="200" t="s">
        <v>398</v>
      </c>
    </row>
    <row r="60" spans="1:35" s="108" customFormat="1" ht="33.75">
      <c r="A60" s="194" t="s">
        <v>128</v>
      </c>
      <c r="B60" s="195" t="s">
        <v>3498</v>
      </c>
      <c r="C60" s="1145" t="s">
        <v>3538</v>
      </c>
      <c r="D60" s="1145"/>
      <c r="E60" s="1145"/>
      <c r="F60" s="196" t="s">
        <v>408</v>
      </c>
      <c r="G60" s="196"/>
      <c r="H60" s="196"/>
      <c r="I60" s="247">
        <v>6.27</v>
      </c>
      <c r="J60" s="218">
        <v>55.26</v>
      </c>
      <c r="K60" s="196"/>
      <c r="L60" s="218">
        <v>346.48</v>
      </c>
      <c r="M60" s="196"/>
      <c r="N60" s="199"/>
      <c r="Z60" s="193"/>
      <c r="AA60" s="200"/>
      <c r="AB60" s="200" t="s">
        <v>3538</v>
      </c>
      <c r="AH60" s="200"/>
    </row>
    <row r="61" spans="1:35" s="108" customFormat="1" ht="12">
      <c r="A61" s="216"/>
      <c r="B61" s="217"/>
      <c r="C61" s="1141" t="s">
        <v>409</v>
      </c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6"/>
      <c r="Z61" s="193"/>
      <c r="AA61" s="200"/>
      <c r="AB61" s="200"/>
      <c r="AH61" s="200"/>
      <c r="AI61" s="109" t="s">
        <v>409</v>
      </c>
    </row>
    <row r="62" spans="1:35" s="108" customFormat="1" ht="12">
      <c r="A62" s="216"/>
      <c r="B62" s="217"/>
      <c r="C62" s="1145" t="s">
        <v>398</v>
      </c>
      <c r="D62" s="1145"/>
      <c r="E62" s="1145"/>
      <c r="F62" s="196"/>
      <c r="G62" s="196"/>
      <c r="H62" s="196"/>
      <c r="I62" s="196"/>
      <c r="J62" s="198"/>
      <c r="K62" s="196"/>
      <c r="L62" s="218">
        <v>346.48</v>
      </c>
      <c r="M62" s="212"/>
      <c r="N62" s="199"/>
      <c r="Z62" s="193"/>
      <c r="AA62" s="200"/>
      <c r="AB62" s="200"/>
      <c r="AH62" s="200" t="s">
        <v>398</v>
      </c>
    </row>
    <row r="63" spans="1:35" s="108" customFormat="1" ht="45">
      <c r="A63" s="194" t="s">
        <v>131</v>
      </c>
      <c r="B63" s="195" t="s">
        <v>3449</v>
      </c>
      <c r="C63" s="1145" t="s">
        <v>3450</v>
      </c>
      <c r="D63" s="1145"/>
      <c r="E63" s="1145"/>
      <c r="F63" s="196" t="s">
        <v>401</v>
      </c>
      <c r="G63" s="196"/>
      <c r="H63" s="196"/>
      <c r="I63" s="223">
        <v>0.54600000000000004</v>
      </c>
      <c r="J63" s="198"/>
      <c r="K63" s="196"/>
      <c r="L63" s="198"/>
      <c r="M63" s="196"/>
      <c r="N63" s="199"/>
      <c r="Z63" s="193"/>
      <c r="AA63" s="200"/>
      <c r="AB63" s="200" t="s">
        <v>3450</v>
      </c>
      <c r="AH63" s="200"/>
    </row>
    <row r="64" spans="1:35" s="108" customFormat="1" ht="12">
      <c r="A64" s="201"/>
      <c r="B64" s="202"/>
      <c r="C64" s="1141" t="s">
        <v>3747</v>
      </c>
      <c r="D64" s="1141"/>
      <c r="E64" s="1141"/>
      <c r="F64" s="1141"/>
      <c r="G64" s="1141"/>
      <c r="H64" s="1141"/>
      <c r="I64" s="1141"/>
      <c r="J64" s="1141"/>
      <c r="K64" s="1141"/>
      <c r="L64" s="1141"/>
      <c r="M64" s="1141"/>
      <c r="N64" s="1146"/>
      <c r="Z64" s="193"/>
      <c r="AA64" s="200"/>
      <c r="AB64" s="200"/>
      <c r="AC64" s="109" t="s">
        <v>3747</v>
      </c>
      <c r="AH64" s="200"/>
    </row>
    <row r="65" spans="1:34" s="108" customFormat="1" ht="33.75">
      <c r="A65" s="203"/>
      <c r="B65" s="204" t="s">
        <v>385</v>
      </c>
      <c r="C65" s="1141" t="s">
        <v>386</v>
      </c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6"/>
      <c r="Z65" s="193"/>
      <c r="AA65" s="200"/>
      <c r="AB65" s="200"/>
      <c r="AD65" s="109" t="s">
        <v>386</v>
      </c>
      <c r="AH65" s="200"/>
    </row>
    <row r="66" spans="1:34" s="108" customFormat="1" ht="12">
      <c r="A66" s="205"/>
      <c r="B66" s="206">
        <v>2</v>
      </c>
      <c r="C66" s="1141" t="s">
        <v>387</v>
      </c>
      <c r="D66" s="1141"/>
      <c r="E66" s="1141"/>
      <c r="F66" s="207"/>
      <c r="G66" s="207"/>
      <c r="H66" s="207"/>
      <c r="I66" s="207"/>
      <c r="J66" s="208">
        <v>505.05</v>
      </c>
      <c r="K66" s="209">
        <v>1.25</v>
      </c>
      <c r="L66" s="208">
        <v>344.7</v>
      </c>
      <c r="M66" s="207"/>
      <c r="N66" s="210"/>
      <c r="Z66" s="193"/>
      <c r="AA66" s="200"/>
      <c r="AB66" s="200"/>
      <c r="AE66" s="109" t="s">
        <v>387</v>
      </c>
      <c r="AH66" s="200"/>
    </row>
    <row r="67" spans="1:34" s="108" customFormat="1" ht="12">
      <c r="A67" s="205"/>
      <c r="B67" s="206">
        <v>3</v>
      </c>
      <c r="C67" s="1141" t="s">
        <v>388</v>
      </c>
      <c r="D67" s="1141"/>
      <c r="E67" s="1141"/>
      <c r="F67" s="207"/>
      <c r="G67" s="207"/>
      <c r="H67" s="207"/>
      <c r="I67" s="207"/>
      <c r="J67" s="208">
        <v>72.5</v>
      </c>
      <c r="K67" s="209">
        <v>1.25</v>
      </c>
      <c r="L67" s="208">
        <v>49.48</v>
      </c>
      <c r="M67" s="207"/>
      <c r="N67" s="210"/>
      <c r="Z67" s="193"/>
      <c r="AA67" s="200"/>
      <c r="AB67" s="200"/>
      <c r="AE67" s="109" t="s">
        <v>388</v>
      </c>
      <c r="AH67" s="200"/>
    </row>
    <row r="68" spans="1:34" s="108" customFormat="1" ht="12">
      <c r="A68" s="205"/>
      <c r="B68" s="204"/>
      <c r="C68" s="1141" t="s">
        <v>389</v>
      </c>
      <c r="D68" s="1141"/>
      <c r="E68" s="1141"/>
      <c r="F68" s="207" t="s">
        <v>390</v>
      </c>
      <c r="G68" s="209">
        <v>5.37</v>
      </c>
      <c r="H68" s="209">
        <v>1.25</v>
      </c>
      <c r="I68" s="249">
        <v>3.665025</v>
      </c>
      <c r="J68" s="204"/>
      <c r="K68" s="207"/>
      <c r="L68" s="204"/>
      <c r="M68" s="207"/>
      <c r="N68" s="210"/>
      <c r="Z68" s="193"/>
      <c r="AA68" s="200"/>
      <c r="AB68" s="200"/>
      <c r="AF68" s="109" t="s">
        <v>389</v>
      </c>
      <c r="AH68" s="200"/>
    </row>
    <row r="69" spans="1:34" s="108" customFormat="1" ht="12">
      <c r="A69" s="205"/>
      <c r="B69" s="204"/>
      <c r="C69" s="1150" t="s">
        <v>391</v>
      </c>
      <c r="D69" s="1150"/>
      <c r="E69" s="1150"/>
      <c r="F69" s="212"/>
      <c r="G69" s="212"/>
      <c r="H69" s="212"/>
      <c r="I69" s="212"/>
      <c r="J69" s="213">
        <v>505.05</v>
      </c>
      <c r="K69" s="212"/>
      <c r="L69" s="213">
        <v>344.7</v>
      </c>
      <c r="M69" s="212"/>
      <c r="N69" s="214"/>
      <c r="Z69" s="193"/>
      <c r="AA69" s="200"/>
      <c r="AB69" s="200"/>
      <c r="AG69" s="109" t="s">
        <v>391</v>
      </c>
      <c r="AH69" s="200"/>
    </row>
    <row r="70" spans="1:34" s="108" customFormat="1" ht="12">
      <c r="A70" s="205"/>
      <c r="B70" s="204"/>
      <c r="C70" s="1141" t="s">
        <v>392</v>
      </c>
      <c r="D70" s="1141"/>
      <c r="E70" s="1141"/>
      <c r="F70" s="207"/>
      <c r="G70" s="207"/>
      <c r="H70" s="207"/>
      <c r="I70" s="207"/>
      <c r="J70" s="204"/>
      <c r="K70" s="207"/>
      <c r="L70" s="208">
        <v>49.48</v>
      </c>
      <c r="M70" s="207"/>
      <c r="N70" s="210"/>
      <c r="Z70" s="193"/>
      <c r="AA70" s="200"/>
      <c r="AB70" s="200"/>
      <c r="AF70" s="109" t="s">
        <v>392</v>
      </c>
      <c r="AH70" s="200"/>
    </row>
    <row r="71" spans="1:34" s="108" customFormat="1" ht="22.5">
      <c r="A71" s="205"/>
      <c r="B71" s="204" t="s">
        <v>393</v>
      </c>
      <c r="C71" s="1141" t="s">
        <v>394</v>
      </c>
      <c r="D71" s="1141"/>
      <c r="E71" s="1141"/>
      <c r="F71" s="207" t="s">
        <v>395</v>
      </c>
      <c r="G71" s="215">
        <v>92</v>
      </c>
      <c r="H71" s="207"/>
      <c r="I71" s="215">
        <v>92</v>
      </c>
      <c r="J71" s="204"/>
      <c r="K71" s="207"/>
      <c r="L71" s="208">
        <v>45.52</v>
      </c>
      <c r="M71" s="207"/>
      <c r="N71" s="210"/>
      <c r="Z71" s="193"/>
      <c r="AA71" s="200"/>
      <c r="AB71" s="200"/>
      <c r="AF71" s="109" t="s">
        <v>394</v>
      </c>
      <c r="AH71" s="200"/>
    </row>
    <row r="72" spans="1:34" s="108" customFormat="1" ht="22.5">
      <c r="A72" s="205"/>
      <c r="B72" s="204" t="s">
        <v>396</v>
      </c>
      <c r="C72" s="1141" t="s">
        <v>397</v>
      </c>
      <c r="D72" s="1141"/>
      <c r="E72" s="1141"/>
      <c r="F72" s="207" t="s">
        <v>395</v>
      </c>
      <c r="G72" s="215">
        <v>46</v>
      </c>
      <c r="H72" s="207"/>
      <c r="I72" s="215">
        <v>46</v>
      </c>
      <c r="J72" s="204"/>
      <c r="K72" s="207"/>
      <c r="L72" s="208">
        <v>22.76</v>
      </c>
      <c r="M72" s="207"/>
      <c r="N72" s="210"/>
      <c r="Z72" s="193"/>
      <c r="AA72" s="200"/>
      <c r="AB72" s="200"/>
      <c r="AF72" s="109" t="s">
        <v>397</v>
      </c>
      <c r="AH72" s="200"/>
    </row>
    <row r="73" spans="1:34" s="108" customFormat="1" ht="12">
      <c r="A73" s="216"/>
      <c r="B73" s="217"/>
      <c r="C73" s="1145" t="s">
        <v>398</v>
      </c>
      <c r="D73" s="1145"/>
      <c r="E73" s="1145"/>
      <c r="F73" s="196"/>
      <c r="G73" s="196"/>
      <c r="H73" s="196"/>
      <c r="I73" s="196"/>
      <c r="J73" s="198"/>
      <c r="K73" s="196"/>
      <c r="L73" s="218">
        <v>412.98</v>
      </c>
      <c r="M73" s="212"/>
      <c r="N73" s="199"/>
      <c r="Z73" s="193"/>
      <c r="AA73" s="200"/>
      <c r="AB73" s="200"/>
      <c r="AH73" s="200" t="s">
        <v>398</v>
      </c>
    </row>
    <row r="74" spans="1:34" s="108" customFormat="1" ht="56.25">
      <c r="A74" s="194" t="s">
        <v>134</v>
      </c>
      <c r="B74" s="195" t="s">
        <v>3449</v>
      </c>
      <c r="C74" s="1145" t="s">
        <v>3561</v>
      </c>
      <c r="D74" s="1145"/>
      <c r="E74" s="1145"/>
      <c r="F74" s="196" t="s">
        <v>401</v>
      </c>
      <c r="G74" s="196"/>
      <c r="H74" s="196"/>
      <c r="I74" s="223">
        <v>2.8000000000000001E-2</v>
      </c>
      <c r="J74" s="198"/>
      <c r="K74" s="196"/>
      <c r="L74" s="198"/>
      <c r="M74" s="196"/>
      <c r="N74" s="199"/>
      <c r="Z74" s="193"/>
      <c r="AA74" s="200"/>
      <c r="AB74" s="200" t="s">
        <v>3561</v>
      </c>
      <c r="AH74" s="200"/>
    </row>
    <row r="75" spans="1:34" s="108" customFormat="1" ht="12">
      <c r="A75" s="201"/>
      <c r="B75" s="202"/>
      <c r="C75" s="1141" t="s">
        <v>3748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B75" s="200"/>
      <c r="AC75" s="109" t="s">
        <v>3748</v>
      </c>
      <c r="AH75" s="200"/>
    </row>
    <row r="76" spans="1:34" s="108" customFormat="1" ht="33.75">
      <c r="A76" s="203"/>
      <c r="B76" s="204" t="s">
        <v>385</v>
      </c>
      <c r="C76" s="1141" t="s">
        <v>386</v>
      </c>
      <c r="D76" s="1141"/>
      <c r="E76" s="1141"/>
      <c r="F76" s="1141"/>
      <c r="G76" s="1141"/>
      <c r="H76" s="1141"/>
      <c r="I76" s="1141"/>
      <c r="J76" s="1141"/>
      <c r="K76" s="1141"/>
      <c r="L76" s="1141"/>
      <c r="M76" s="1141"/>
      <c r="N76" s="1146"/>
      <c r="Z76" s="193"/>
      <c r="AA76" s="200"/>
      <c r="AB76" s="200"/>
      <c r="AD76" s="109" t="s">
        <v>386</v>
      </c>
      <c r="AH76" s="200"/>
    </row>
    <row r="77" spans="1:34" s="108" customFormat="1" ht="12">
      <c r="A77" s="205"/>
      <c r="B77" s="206">
        <v>2</v>
      </c>
      <c r="C77" s="1141" t="s">
        <v>387</v>
      </c>
      <c r="D77" s="1141"/>
      <c r="E77" s="1141"/>
      <c r="F77" s="207"/>
      <c r="G77" s="207"/>
      <c r="H77" s="207"/>
      <c r="I77" s="207"/>
      <c r="J77" s="208">
        <v>505.05</v>
      </c>
      <c r="K77" s="209">
        <v>1.25</v>
      </c>
      <c r="L77" s="208">
        <v>17.68</v>
      </c>
      <c r="M77" s="207"/>
      <c r="N77" s="210"/>
      <c r="Z77" s="193"/>
      <c r="AA77" s="200"/>
      <c r="AB77" s="200"/>
      <c r="AE77" s="109" t="s">
        <v>387</v>
      </c>
      <c r="AH77" s="200"/>
    </row>
    <row r="78" spans="1:34" s="108" customFormat="1" ht="12">
      <c r="A78" s="205"/>
      <c r="B78" s="206">
        <v>3</v>
      </c>
      <c r="C78" s="1141" t="s">
        <v>388</v>
      </c>
      <c r="D78" s="1141"/>
      <c r="E78" s="1141"/>
      <c r="F78" s="207"/>
      <c r="G78" s="207"/>
      <c r="H78" s="207"/>
      <c r="I78" s="207"/>
      <c r="J78" s="208">
        <v>72.5</v>
      </c>
      <c r="K78" s="209">
        <v>1.25</v>
      </c>
      <c r="L78" s="208">
        <v>2.54</v>
      </c>
      <c r="M78" s="207"/>
      <c r="N78" s="210"/>
      <c r="Z78" s="193"/>
      <c r="AA78" s="200"/>
      <c r="AB78" s="200"/>
      <c r="AE78" s="109" t="s">
        <v>388</v>
      </c>
      <c r="AH78" s="200"/>
    </row>
    <row r="79" spans="1:34" s="108" customFormat="1" ht="12">
      <c r="A79" s="205"/>
      <c r="B79" s="204"/>
      <c r="C79" s="1141" t="s">
        <v>389</v>
      </c>
      <c r="D79" s="1141"/>
      <c r="E79" s="1141"/>
      <c r="F79" s="207" t="s">
        <v>390</v>
      </c>
      <c r="G79" s="209">
        <v>5.37</v>
      </c>
      <c r="H79" s="209">
        <v>1.25</v>
      </c>
      <c r="I79" s="252">
        <v>0.18795000000000001</v>
      </c>
      <c r="J79" s="204"/>
      <c r="K79" s="207"/>
      <c r="L79" s="204"/>
      <c r="M79" s="207"/>
      <c r="N79" s="210"/>
      <c r="Z79" s="193"/>
      <c r="AA79" s="200"/>
      <c r="AB79" s="200"/>
      <c r="AF79" s="109" t="s">
        <v>389</v>
      </c>
      <c r="AH79" s="200"/>
    </row>
    <row r="80" spans="1:34" s="108" customFormat="1" ht="12">
      <c r="A80" s="205"/>
      <c r="B80" s="204"/>
      <c r="C80" s="1150" t="s">
        <v>391</v>
      </c>
      <c r="D80" s="1150"/>
      <c r="E80" s="1150"/>
      <c r="F80" s="212"/>
      <c r="G80" s="212"/>
      <c r="H80" s="212"/>
      <c r="I80" s="212"/>
      <c r="J80" s="213">
        <v>505.05</v>
      </c>
      <c r="K80" s="212"/>
      <c r="L80" s="213">
        <v>17.68</v>
      </c>
      <c r="M80" s="212"/>
      <c r="N80" s="214"/>
      <c r="Z80" s="193"/>
      <c r="AA80" s="200"/>
      <c r="AB80" s="200"/>
      <c r="AG80" s="109" t="s">
        <v>391</v>
      </c>
      <c r="AH80" s="200"/>
    </row>
    <row r="81" spans="1:35" s="108" customFormat="1" ht="12">
      <c r="A81" s="205"/>
      <c r="B81" s="204"/>
      <c r="C81" s="1141" t="s">
        <v>392</v>
      </c>
      <c r="D81" s="1141"/>
      <c r="E81" s="1141"/>
      <c r="F81" s="207"/>
      <c r="G81" s="207"/>
      <c r="H81" s="207"/>
      <c r="I81" s="207"/>
      <c r="J81" s="204"/>
      <c r="K81" s="207"/>
      <c r="L81" s="208">
        <v>2.54</v>
      </c>
      <c r="M81" s="207"/>
      <c r="N81" s="210"/>
      <c r="Z81" s="193"/>
      <c r="AA81" s="200"/>
      <c r="AB81" s="200"/>
      <c r="AF81" s="109" t="s">
        <v>392</v>
      </c>
      <c r="AH81" s="200"/>
    </row>
    <row r="82" spans="1:35" s="108" customFormat="1" ht="22.5">
      <c r="A82" s="205"/>
      <c r="B82" s="204" t="s">
        <v>393</v>
      </c>
      <c r="C82" s="1141" t="s">
        <v>394</v>
      </c>
      <c r="D82" s="1141"/>
      <c r="E82" s="1141"/>
      <c r="F82" s="207" t="s">
        <v>395</v>
      </c>
      <c r="G82" s="215">
        <v>92</v>
      </c>
      <c r="H82" s="207"/>
      <c r="I82" s="215">
        <v>92</v>
      </c>
      <c r="J82" s="204"/>
      <c r="K82" s="207"/>
      <c r="L82" s="208">
        <v>2.34</v>
      </c>
      <c r="M82" s="207"/>
      <c r="N82" s="210"/>
      <c r="Z82" s="193"/>
      <c r="AA82" s="200"/>
      <c r="AB82" s="200"/>
      <c r="AF82" s="109" t="s">
        <v>394</v>
      </c>
      <c r="AH82" s="200"/>
    </row>
    <row r="83" spans="1:35" s="108" customFormat="1" ht="22.5">
      <c r="A83" s="205"/>
      <c r="B83" s="204" t="s">
        <v>396</v>
      </c>
      <c r="C83" s="1141" t="s">
        <v>397</v>
      </c>
      <c r="D83" s="1141"/>
      <c r="E83" s="1141"/>
      <c r="F83" s="207" t="s">
        <v>395</v>
      </c>
      <c r="G83" s="215">
        <v>46</v>
      </c>
      <c r="H83" s="207"/>
      <c r="I83" s="215">
        <v>46</v>
      </c>
      <c r="J83" s="204"/>
      <c r="K83" s="207"/>
      <c r="L83" s="208">
        <v>1.17</v>
      </c>
      <c r="M83" s="207"/>
      <c r="N83" s="210"/>
      <c r="Z83" s="193"/>
      <c r="AA83" s="200"/>
      <c r="AB83" s="200"/>
      <c r="AF83" s="109" t="s">
        <v>397</v>
      </c>
      <c r="AH83" s="200"/>
    </row>
    <row r="84" spans="1:35" s="108" customFormat="1" ht="12">
      <c r="A84" s="216"/>
      <c r="B84" s="217"/>
      <c r="C84" s="1145" t="s">
        <v>398</v>
      </c>
      <c r="D84" s="1145"/>
      <c r="E84" s="1145"/>
      <c r="F84" s="196"/>
      <c r="G84" s="196"/>
      <c r="H84" s="196"/>
      <c r="I84" s="196"/>
      <c r="J84" s="198"/>
      <c r="K84" s="196"/>
      <c r="L84" s="218">
        <v>21.19</v>
      </c>
      <c r="M84" s="212"/>
      <c r="N84" s="199"/>
      <c r="Z84" s="193"/>
      <c r="AA84" s="200"/>
      <c r="AB84" s="200"/>
      <c r="AH84" s="200" t="s">
        <v>398</v>
      </c>
    </row>
    <row r="85" spans="1:35" s="108" customFormat="1" ht="33.75">
      <c r="A85" s="194" t="s">
        <v>137</v>
      </c>
      <c r="B85" s="195" t="s">
        <v>3498</v>
      </c>
      <c r="C85" s="1145" t="s">
        <v>3538</v>
      </c>
      <c r="D85" s="1145"/>
      <c r="E85" s="1145"/>
      <c r="F85" s="196" t="s">
        <v>408</v>
      </c>
      <c r="G85" s="196"/>
      <c r="H85" s="196"/>
      <c r="I85" s="247">
        <v>28.84</v>
      </c>
      <c r="J85" s="218">
        <v>55.26</v>
      </c>
      <c r="K85" s="196"/>
      <c r="L85" s="222">
        <v>1593.7</v>
      </c>
      <c r="M85" s="196"/>
      <c r="N85" s="199"/>
      <c r="Z85" s="193"/>
      <c r="AA85" s="200"/>
      <c r="AB85" s="200" t="s">
        <v>3538</v>
      </c>
      <c r="AH85" s="200"/>
    </row>
    <row r="86" spans="1:35" s="108" customFormat="1" ht="12">
      <c r="A86" s="216"/>
      <c r="B86" s="217"/>
      <c r="C86" s="1141" t="s">
        <v>409</v>
      </c>
      <c r="D86" s="1141"/>
      <c r="E86" s="1141"/>
      <c r="F86" s="1141"/>
      <c r="G86" s="1141"/>
      <c r="H86" s="1141"/>
      <c r="I86" s="1141"/>
      <c r="J86" s="1141"/>
      <c r="K86" s="1141"/>
      <c r="L86" s="1141"/>
      <c r="M86" s="1141"/>
      <c r="N86" s="1146"/>
      <c r="Z86" s="193"/>
      <c r="AA86" s="200"/>
      <c r="AB86" s="200"/>
      <c r="AH86" s="200"/>
      <c r="AI86" s="109" t="s">
        <v>409</v>
      </c>
    </row>
    <row r="87" spans="1:35" s="108" customFormat="1" ht="12">
      <c r="A87" s="201"/>
      <c r="B87" s="202"/>
      <c r="C87" s="1141" t="s">
        <v>3749</v>
      </c>
      <c r="D87" s="1141"/>
      <c r="E87" s="1141"/>
      <c r="F87" s="1141"/>
      <c r="G87" s="1141"/>
      <c r="H87" s="1141"/>
      <c r="I87" s="1141"/>
      <c r="J87" s="1141"/>
      <c r="K87" s="1141"/>
      <c r="L87" s="1141"/>
      <c r="M87" s="1141"/>
      <c r="N87" s="1146"/>
      <c r="Z87" s="193"/>
      <c r="AA87" s="200"/>
      <c r="AB87" s="200"/>
      <c r="AC87" s="109" t="s">
        <v>3749</v>
      </c>
      <c r="AH87" s="200"/>
    </row>
    <row r="88" spans="1:35" s="108" customFormat="1" ht="12">
      <c r="A88" s="216"/>
      <c r="B88" s="217"/>
      <c r="C88" s="1145" t="s">
        <v>398</v>
      </c>
      <c r="D88" s="1145"/>
      <c r="E88" s="1145"/>
      <c r="F88" s="196"/>
      <c r="G88" s="196"/>
      <c r="H88" s="196"/>
      <c r="I88" s="196"/>
      <c r="J88" s="198"/>
      <c r="K88" s="196"/>
      <c r="L88" s="222">
        <v>1593.7</v>
      </c>
      <c r="M88" s="212"/>
      <c r="N88" s="199"/>
      <c r="Z88" s="193"/>
      <c r="AA88" s="200"/>
      <c r="AB88" s="200"/>
      <c r="AH88" s="200" t="s">
        <v>398</v>
      </c>
    </row>
    <row r="89" spans="1:35" s="108" customFormat="1" ht="22.5">
      <c r="A89" s="194" t="s">
        <v>140</v>
      </c>
      <c r="B89" s="195" t="s">
        <v>3565</v>
      </c>
      <c r="C89" s="1145" t="s">
        <v>3566</v>
      </c>
      <c r="D89" s="1145"/>
      <c r="E89" s="1145"/>
      <c r="F89" s="196" t="s">
        <v>444</v>
      </c>
      <c r="G89" s="196"/>
      <c r="H89" s="196"/>
      <c r="I89" s="219">
        <v>5.4606899999999996</v>
      </c>
      <c r="J89" s="198"/>
      <c r="K89" s="196"/>
      <c r="L89" s="198"/>
      <c r="M89" s="196"/>
      <c r="N89" s="199"/>
      <c r="Z89" s="193"/>
      <c r="AA89" s="200"/>
      <c r="AB89" s="200" t="s">
        <v>3566</v>
      </c>
      <c r="AH89" s="200"/>
    </row>
    <row r="90" spans="1:35" s="108" customFormat="1" ht="12">
      <c r="A90" s="201"/>
      <c r="B90" s="202"/>
      <c r="C90" s="1141" t="s">
        <v>3750</v>
      </c>
      <c r="D90" s="1141"/>
      <c r="E90" s="1141"/>
      <c r="F90" s="1141"/>
      <c r="G90" s="1141"/>
      <c r="H90" s="1141"/>
      <c r="I90" s="1141"/>
      <c r="J90" s="1141"/>
      <c r="K90" s="1141"/>
      <c r="L90" s="1141"/>
      <c r="M90" s="1141"/>
      <c r="N90" s="1146"/>
      <c r="Z90" s="193"/>
      <c r="AA90" s="200"/>
      <c r="AB90" s="200"/>
      <c r="AC90" s="109" t="s">
        <v>3750</v>
      </c>
      <c r="AH90" s="200"/>
    </row>
    <row r="91" spans="1:35" s="108" customFormat="1" ht="33.75">
      <c r="A91" s="203"/>
      <c r="B91" s="204" t="s">
        <v>385</v>
      </c>
      <c r="C91" s="1141" t="s">
        <v>386</v>
      </c>
      <c r="D91" s="1141"/>
      <c r="E91" s="1141"/>
      <c r="F91" s="1141"/>
      <c r="G91" s="1141"/>
      <c r="H91" s="1141"/>
      <c r="I91" s="1141"/>
      <c r="J91" s="1141"/>
      <c r="K91" s="1141"/>
      <c r="L91" s="1141"/>
      <c r="M91" s="1141"/>
      <c r="N91" s="1146"/>
      <c r="Z91" s="193"/>
      <c r="AA91" s="200"/>
      <c r="AB91" s="200"/>
      <c r="AD91" s="109" t="s">
        <v>386</v>
      </c>
      <c r="AH91" s="200"/>
    </row>
    <row r="92" spans="1:35" s="108" customFormat="1" ht="12">
      <c r="A92" s="205"/>
      <c r="B92" s="206">
        <v>1</v>
      </c>
      <c r="C92" s="1141" t="s">
        <v>446</v>
      </c>
      <c r="D92" s="1141"/>
      <c r="E92" s="1141"/>
      <c r="F92" s="207"/>
      <c r="G92" s="207"/>
      <c r="H92" s="207"/>
      <c r="I92" s="207"/>
      <c r="J92" s="208">
        <v>106.88</v>
      </c>
      <c r="K92" s="209">
        <v>1.25</v>
      </c>
      <c r="L92" s="208">
        <v>729.55</v>
      </c>
      <c r="M92" s="207"/>
      <c r="N92" s="210"/>
      <c r="Z92" s="193"/>
      <c r="AA92" s="200"/>
      <c r="AB92" s="200"/>
      <c r="AE92" s="109" t="s">
        <v>446</v>
      </c>
      <c r="AH92" s="200"/>
    </row>
    <row r="93" spans="1:35" s="108" customFormat="1" ht="12">
      <c r="A93" s="205"/>
      <c r="B93" s="206">
        <v>2</v>
      </c>
      <c r="C93" s="1141" t="s">
        <v>387</v>
      </c>
      <c r="D93" s="1141"/>
      <c r="E93" s="1141"/>
      <c r="F93" s="207"/>
      <c r="G93" s="207"/>
      <c r="H93" s="207"/>
      <c r="I93" s="207"/>
      <c r="J93" s="208">
        <v>241.58</v>
      </c>
      <c r="K93" s="209">
        <v>1.25</v>
      </c>
      <c r="L93" s="220">
        <v>1648.99</v>
      </c>
      <c r="M93" s="207"/>
      <c r="N93" s="210"/>
      <c r="Z93" s="193"/>
      <c r="AA93" s="200"/>
      <c r="AB93" s="200"/>
      <c r="AE93" s="109" t="s">
        <v>387</v>
      </c>
      <c r="AH93" s="200"/>
    </row>
    <row r="94" spans="1:35" s="108" customFormat="1" ht="12">
      <c r="A94" s="205"/>
      <c r="B94" s="206">
        <v>3</v>
      </c>
      <c r="C94" s="1141" t="s">
        <v>388</v>
      </c>
      <c r="D94" s="1141"/>
      <c r="E94" s="1141"/>
      <c r="F94" s="207"/>
      <c r="G94" s="207"/>
      <c r="H94" s="207"/>
      <c r="I94" s="207"/>
      <c r="J94" s="208">
        <v>26.36</v>
      </c>
      <c r="K94" s="209">
        <v>1.25</v>
      </c>
      <c r="L94" s="208">
        <v>179.93</v>
      </c>
      <c r="M94" s="207"/>
      <c r="N94" s="210"/>
      <c r="Z94" s="193"/>
      <c r="AA94" s="200"/>
      <c r="AB94" s="200"/>
      <c r="AE94" s="109" t="s">
        <v>388</v>
      </c>
      <c r="AH94" s="200"/>
    </row>
    <row r="95" spans="1:35" s="108" customFormat="1" ht="12">
      <c r="A95" s="205"/>
      <c r="B95" s="204"/>
      <c r="C95" s="1141" t="s">
        <v>448</v>
      </c>
      <c r="D95" s="1141"/>
      <c r="E95" s="1141"/>
      <c r="F95" s="207" t="s">
        <v>390</v>
      </c>
      <c r="G95" s="209">
        <v>12.53</v>
      </c>
      <c r="H95" s="209">
        <v>1.25</v>
      </c>
      <c r="I95" s="211">
        <v>85.528057099999998</v>
      </c>
      <c r="J95" s="204"/>
      <c r="K95" s="207"/>
      <c r="L95" s="204"/>
      <c r="M95" s="207"/>
      <c r="N95" s="210"/>
      <c r="Z95" s="193"/>
      <c r="AA95" s="200"/>
      <c r="AB95" s="200"/>
      <c r="AF95" s="109" t="s">
        <v>448</v>
      </c>
      <c r="AH95" s="200"/>
    </row>
    <row r="96" spans="1:35" s="108" customFormat="1" ht="12">
      <c r="A96" s="205"/>
      <c r="B96" s="204"/>
      <c r="C96" s="1141" t="s">
        <v>389</v>
      </c>
      <c r="D96" s="1141"/>
      <c r="E96" s="1141"/>
      <c r="F96" s="207" t="s">
        <v>390</v>
      </c>
      <c r="G96" s="209">
        <v>2.62</v>
      </c>
      <c r="H96" s="209">
        <v>1.25</v>
      </c>
      <c r="I96" s="211">
        <v>17.8837598</v>
      </c>
      <c r="J96" s="204"/>
      <c r="K96" s="207"/>
      <c r="L96" s="204"/>
      <c r="M96" s="207"/>
      <c r="N96" s="210"/>
      <c r="Z96" s="193"/>
      <c r="AA96" s="200"/>
      <c r="AB96" s="200"/>
      <c r="AF96" s="109" t="s">
        <v>389</v>
      </c>
      <c r="AH96" s="200"/>
    </row>
    <row r="97" spans="1:34" s="108" customFormat="1" ht="12">
      <c r="A97" s="205"/>
      <c r="B97" s="204"/>
      <c r="C97" s="1150" t="s">
        <v>391</v>
      </c>
      <c r="D97" s="1150"/>
      <c r="E97" s="1150"/>
      <c r="F97" s="212"/>
      <c r="G97" s="212"/>
      <c r="H97" s="212"/>
      <c r="I97" s="212"/>
      <c r="J97" s="213">
        <v>348.46</v>
      </c>
      <c r="K97" s="212"/>
      <c r="L97" s="221">
        <v>2378.54</v>
      </c>
      <c r="M97" s="212"/>
      <c r="N97" s="214"/>
      <c r="Z97" s="193"/>
      <c r="AA97" s="200"/>
      <c r="AB97" s="200"/>
      <c r="AG97" s="109" t="s">
        <v>391</v>
      </c>
      <c r="AH97" s="200"/>
    </row>
    <row r="98" spans="1:34" s="108" customFormat="1" ht="12">
      <c r="A98" s="205"/>
      <c r="B98" s="204"/>
      <c r="C98" s="1141" t="s">
        <v>392</v>
      </c>
      <c r="D98" s="1141"/>
      <c r="E98" s="1141"/>
      <c r="F98" s="207"/>
      <c r="G98" s="207"/>
      <c r="H98" s="207"/>
      <c r="I98" s="207"/>
      <c r="J98" s="204"/>
      <c r="K98" s="207"/>
      <c r="L98" s="208">
        <v>909.48</v>
      </c>
      <c r="M98" s="207"/>
      <c r="N98" s="210"/>
      <c r="Z98" s="193"/>
      <c r="AA98" s="200"/>
      <c r="AB98" s="200"/>
      <c r="AF98" s="109" t="s">
        <v>392</v>
      </c>
      <c r="AH98" s="200"/>
    </row>
    <row r="99" spans="1:34" s="108" customFormat="1" ht="22.5">
      <c r="A99" s="205"/>
      <c r="B99" s="204" t="s">
        <v>393</v>
      </c>
      <c r="C99" s="1141" t="s">
        <v>394</v>
      </c>
      <c r="D99" s="1141"/>
      <c r="E99" s="1141"/>
      <c r="F99" s="207" t="s">
        <v>395</v>
      </c>
      <c r="G99" s="215">
        <v>92</v>
      </c>
      <c r="H99" s="207"/>
      <c r="I99" s="215">
        <v>92</v>
      </c>
      <c r="J99" s="204"/>
      <c r="K99" s="207"/>
      <c r="L99" s="208">
        <v>836.72</v>
      </c>
      <c r="M99" s="207"/>
      <c r="N99" s="210"/>
      <c r="Z99" s="193"/>
      <c r="AA99" s="200"/>
      <c r="AB99" s="200"/>
      <c r="AF99" s="109" t="s">
        <v>394</v>
      </c>
      <c r="AH99" s="200"/>
    </row>
    <row r="100" spans="1:34" s="108" customFormat="1" ht="22.5">
      <c r="A100" s="205"/>
      <c r="B100" s="204" t="s">
        <v>396</v>
      </c>
      <c r="C100" s="1141" t="s">
        <v>397</v>
      </c>
      <c r="D100" s="1141"/>
      <c r="E100" s="1141"/>
      <c r="F100" s="207" t="s">
        <v>395</v>
      </c>
      <c r="G100" s="215">
        <v>46</v>
      </c>
      <c r="H100" s="207"/>
      <c r="I100" s="215">
        <v>46</v>
      </c>
      <c r="J100" s="204"/>
      <c r="K100" s="207"/>
      <c r="L100" s="208">
        <v>418.36</v>
      </c>
      <c r="M100" s="207"/>
      <c r="N100" s="210"/>
      <c r="Z100" s="193"/>
      <c r="AA100" s="200"/>
      <c r="AB100" s="200"/>
      <c r="AF100" s="109" t="s">
        <v>397</v>
      </c>
      <c r="AH100" s="200"/>
    </row>
    <row r="101" spans="1:34" s="108" customFormat="1" ht="12">
      <c r="A101" s="216"/>
      <c r="B101" s="217"/>
      <c r="C101" s="1145" t="s">
        <v>398</v>
      </c>
      <c r="D101" s="1145"/>
      <c r="E101" s="1145"/>
      <c r="F101" s="196"/>
      <c r="G101" s="196"/>
      <c r="H101" s="196"/>
      <c r="I101" s="196"/>
      <c r="J101" s="198"/>
      <c r="K101" s="196"/>
      <c r="L101" s="222">
        <v>3633.62</v>
      </c>
      <c r="M101" s="212"/>
      <c r="N101" s="199"/>
      <c r="Z101" s="193"/>
      <c r="AA101" s="200"/>
      <c r="AB101" s="200"/>
      <c r="AH101" s="200" t="s">
        <v>398</v>
      </c>
    </row>
    <row r="102" spans="1:34" s="108" customFormat="1" ht="12">
      <c r="A102" s="1147" t="s">
        <v>3568</v>
      </c>
      <c r="B102" s="1148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9"/>
      <c r="Z102" s="193"/>
      <c r="AA102" s="200" t="s">
        <v>3568</v>
      </c>
      <c r="AB102" s="200"/>
      <c r="AH102" s="200"/>
    </row>
    <row r="103" spans="1:34" s="108" customFormat="1" ht="56.25">
      <c r="A103" s="194" t="s">
        <v>143</v>
      </c>
      <c r="B103" s="195" t="s">
        <v>3751</v>
      </c>
      <c r="C103" s="1145" t="s">
        <v>3752</v>
      </c>
      <c r="D103" s="1145"/>
      <c r="E103" s="1145"/>
      <c r="F103" s="196" t="s">
        <v>401</v>
      </c>
      <c r="G103" s="196"/>
      <c r="H103" s="196"/>
      <c r="I103" s="255">
        <v>6.1580000000000003E-3</v>
      </c>
      <c r="J103" s="198"/>
      <c r="K103" s="196"/>
      <c r="L103" s="198"/>
      <c r="M103" s="196"/>
      <c r="N103" s="199"/>
      <c r="Z103" s="193"/>
      <c r="AA103" s="200"/>
      <c r="AB103" s="200" t="s">
        <v>3752</v>
      </c>
      <c r="AH103" s="200"/>
    </row>
    <row r="104" spans="1:34" s="108" customFormat="1" ht="12">
      <c r="A104" s="201"/>
      <c r="B104" s="202"/>
      <c r="C104" s="1141" t="s">
        <v>3753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B104" s="200"/>
      <c r="AC104" s="109" t="s">
        <v>3753</v>
      </c>
      <c r="AH104" s="200"/>
    </row>
    <row r="105" spans="1:34" s="108" customFormat="1" ht="33.75">
      <c r="A105" s="203"/>
      <c r="B105" s="204" t="s">
        <v>385</v>
      </c>
      <c r="C105" s="1141" t="s">
        <v>386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B105" s="200"/>
      <c r="AD105" s="109" t="s">
        <v>386</v>
      </c>
      <c r="AH105" s="200"/>
    </row>
    <row r="106" spans="1:34" s="108" customFormat="1" ht="12">
      <c r="A106" s="205"/>
      <c r="B106" s="206">
        <v>1</v>
      </c>
      <c r="C106" s="1141" t="s">
        <v>446</v>
      </c>
      <c r="D106" s="1141"/>
      <c r="E106" s="1141"/>
      <c r="F106" s="207"/>
      <c r="G106" s="207"/>
      <c r="H106" s="207"/>
      <c r="I106" s="207"/>
      <c r="J106" s="208">
        <v>54.83</v>
      </c>
      <c r="K106" s="209">
        <v>1.25</v>
      </c>
      <c r="L106" s="208">
        <v>0.42</v>
      </c>
      <c r="M106" s="207"/>
      <c r="N106" s="210"/>
      <c r="Z106" s="193"/>
      <c r="AA106" s="200"/>
      <c r="AB106" s="200"/>
      <c r="AE106" s="109" t="s">
        <v>446</v>
      </c>
      <c r="AH106" s="200"/>
    </row>
    <row r="107" spans="1:34" s="108" customFormat="1" ht="12">
      <c r="A107" s="205"/>
      <c r="B107" s="206">
        <v>2</v>
      </c>
      <c r="C107" s="1141" t="s">
        <v>387</v>
      </c>
      <c r="D107" s="1141"/>
      <c r="E107" s="1141"/>
      <c r="F107" s="207"/>
      <c r="G107" s="207"/>
      <c r="H107" s="207"/>
      <c r="I107" s="207"/>
      <c r="J107" s="220">
        <v>1763.63</v>
      </c>
      <c r="K107" s="209">
        <v>1.25</v>
      </c>
      <c r="L107" s="208">
        <v>13.58</v>
      </c>
      <c r="M107" s="207"/>
      <c r="N107" s="210"/>
      <c r="Z107" s="193"/>
      <c r="AA107" s="200"/>
      <c r="AB107" s="200"/>
      <c r="AE107" s="109" t="s">
        <v>387</v>
      </c>
      <c r="AH107" s="200"/>
    </row>
    <row r="108" spans="1:34" s="108" customFormat="1" ht="12">
      <c r="A108" s="205"/>
      <c r="B108" s="206">
        <v>3</v>
      </c>
      <c r="C108" s="1141" t="s">
        <v>388</v>
      </c>
      <c r="D108" s="1141"/>
      <c r="E108" s="1141"/>
      <c r="F108" s="207"/>
      <c r="G108" s="207"/>
      <c r="H108" s="207"/>
      <c r="I108" s="207"/>
      <c r="J108" s="208">
        <v>206.55</v>
      </c>
      <c r="K108" s="209">
        <v>1.25</v>
      </c>
      <c r="L108" s="208">
        <v>1.59</v>
      </c>
      <c r="M108" s="207"/>
      <c r="N108" s="210"/>
      <c r="Z108" s="193"/>
      <c r="AA108" s="200"/>
      <c r="AB108" s="200"/>
      <c r="AE108" s="109" t="s">
        <v>388</v>
      </c>
      <c r="AH108" s="200"/>
    </row>
    <row r="109" spans="1:34" s="108" customFormat="1" ht="12">
      <c r="A109" s="205"/>
      <c r="B109" s="204"/>
      <c r="C109" s="1141" t="s">
        <v>448</v>
      </c>
      <c r="D109" s="1141"/>
      <c r="E109" s="1141"/>
      <c r="F109" s="207" t="s">
        <v>390</v>
      </c>
      <c r="G109" s="209">
        <v>7.03</v>
      </c>
      <c r="H109" s="209">
        <v>1.25</v>
      </c>
      <c r="I109" s="211">
        <v>5.4113399999999999E-2</v>
      </c>
      <c r="J109" s="204"/>
      <c r="K109" s="207"/>
      <c r="L109" s="204"/>
      <c r="M109" s="207"/>
      <c r="N109" s="210"/>
      <c r="Z109" s="193"/>
      <c r="AA109" s="200"/>
      <c r="AB109" s="200"/>
      <c r="AF109" s="109" t="s">
        <v>448</v>
      </c>
      <c r="AH109" s="200"/>
    </row>
    <row r="110" spans="1:34" s="108" customFormat="1" ht="12">
      <c r="A110" s="205"/>
      <c r="B110" s="204"/>
      <c r="C110" s="1141" t="s">
        <v>389</v>
      </c>
      <c r="D110" s="1141"/>
      <c r="E110" s="1141"/>
      <c r="F110" s="207" t="s">
        <v>390</v>
      </c>
      <c r="G110" s="248">
        <v>15.3</v>
      </c>
      <c r="H110" s="209">
        <v>1.25</v>
      </c>
      <c r="I110" s="211">
        <v>0.1177718</v>
      </c>
      <c r="J110" s="204"/>
      <c r="K110" s="207"/>
      <c r="L110" s="204"/>
      <c r="M110" s="207"/>
      <c r="N110" s="210"/>
      <c r="Z110" s="193"/>
      <c r="AA110" s="200"/>
      <c r="AB110" s="200"/>
      <c r="AF110" s="109" t="s">
        <v>389</v>
      </c>
      <c r="AH110" s="200"/>
    </row>
    <row r="111" spans="1:34" s="108" customFormat="1" ht="12">
      <c r="A111" s="205"/>
      <c r="B111" s="204"/>
      <c r="C111" s="1150" t="s">
        <v>391</v>
      </c>
      <c r="D111" s="1150"/>
      <c r="E111" s="1150"/>
      <c r="F111" s="212"/>
      <c r="G111" s="212"/>
      <c r="H111" s="212"/>
      <c r="I111" s="212"/>
      <c r="J111" s="221">
        <v>1818.46</v>
      </c>
      <c r="K111" s="212"/>
      <c r="L111" s="213">
        <v>14</v>
      </c>
      <c r="M111" s="212"/>
      <c r="N111" s="214"/>
      <c r="Z111" s="193"/>
      <c r="AA111" s="200"/>
      <c r="AB111" s="200"/>
      <c r="AG111" s="109" t="s">
        <v>391</v>
      </c>
      <c r="AH111" s="200"/>
    </row>
    <row r="112" spans="1:34" s="108" customFormat="1" ht="12">
      <c r="A112" s="205"/>
      <c r="B112" s="204"/>
      <c r="C112" s="1141" t="s">
        <v>392</v>
      </c>
      <c r="D112" s="1141"/>
      <c r="E112" s="1141"/>
      <c r="F112" s="207"/>
      <c r="G112" s="207"/>
      <c r="H112" s="207"/>
      <c r="I112" s="207"/>
      <c r="J112" s="204"/>
      <c r="K112" s="207"/>
      <c r="L112" s="208">
        <v>2.0099999999999998</v>
      </c>
      <c r="M112" s="207"/>
      <c r="N112" s="210"/>
      <c r="Z112" s="193"/>
      <c r="AA112" s="200"/>
      <c r="AB112" s="200"/>
      <c r="AF112" s="109" t="s">
        <v>392</v>
      </c>
      <c r="AH112" s="200"/>
    </row>
    <row r="113" spans="1:34" s="108" customFormat="1" ht="22.5">
      <c r="A113" s="205"/>
      <c r="B113" s="204" t="s">
        <v>393</v>
      </c>
      <c r="C113" s="1141" t="s">
        <v>394</v>
      </c>
      <c r="D113" s="1141"/>
      <c r="E113" s="1141"/>
      <c r="F113" s="207" t="s">
        <v>395</v>
      </c>
      <c r="G113" s="215">
        <v>92</v>
      </c>
      <c r="H113" s="207"/>
      <c r="I113" s="215">
        <v>92</v>
      </c>
      <c r="J113" s="204"/>
      <c r="K113" s="207"/>
      <c r="L113" s="208">
        <v>1.85</v>
      </c>
      <c r="M113" s="207"/>
      <c r="N113" s="210"/>
      <c r="Z113" s="193"/>
      <c r="AA113" s="200"/>
      <c r="AB113" s="200"/>
      <c r="AF113" s="109" t="s">
        <v>394</v>
      </c>
      <c r="AH113" s="200"/>
    </row>
    <row r="114" spans="1:34" s="108" customFormat="1" ht="22.5">
      <c r="A114" s="205"/>
      <c r="B114" s="204" t="s">
        <v>396</v>
      </c>
      <c r="C114" s="1141" t="s">
        <v>397</v>
      </c>
      <c r="D114" s="1141"/>
      <c r="E114" s="1141"/>
      <c r="F114" s="207" t="s">
        <v>395</v>
      </c>
      <c r="G114" s="215">
        <v>46</v>
      </c>
      <c r="H114" s="207"/>
      <c r="I114" s="215">
        <v>46</v>
      </c>
      <c r="J114" s="204"/>
      <c r="K114" s="207"/>
      <c r="L114" s="208">
        <v>0.92</v>
      </c>
      <c r="M114" s="207"/>
      <c r="N114" s="210"/>
      <c r="Z114" s="193"/>
      <c r="AA114" s="200"/>
      <c r="AB114" s="200"/>
      <c r="AF114" s="109" t="s">
        <v>397</v>
      </c>
      <c r="AH114" s="200"/>
    </row>
    <row r="115" spans="1:34" s="108" customFormat="1" ht="12">
      <c r="A115" s="216"/>
      <c r="B115" s="217"/>
      <c r="C115" s="1145" t="s">
        <v>398</v>
      </c>
      <c r="D115" s="1145"/>
      <c r="E115" s="1145"/>
      <c r="F115" s="196"/>
      <c r="G115" s="196"/>
      <c r="H115" s="196"/>
      <c r="I115" s="196"/>
      <c r="J115" s="198"/>
      <c r="K115" s="196"/>
      <c r="L115" s="218">
        <v>16.77</v>
      </c>
      <c r="M115" s="212"/>
      <c r="N115" s="199"/>
      <c r="Z115" s="193"/>
      <c r="AA115" s="200"/>
      <c r="AB115" s="200"/>
      <c r="AH115" s="200" t="s">
        <v>398</v>
      </c>
    </row>
    <row r="116" spans="1:34" s="108" customFormat="1" ht="45">
      <c r="A116" s="194" t="s">
        <v>146</v>
      </c>
      <c r="B116" s="195" t="s">
        <v>3449</v>
      </c>
      <c r="C116" s="1145" t="s">
        <v>3450</v>
      </c>
      <c r="D116" s="1145"/>
      <c r="E116" s="1145"/>
      <c r="F116" s="196" t="s">
        <v>401</v>
      </c>
      <c r="G116" s="196"/>
      <c r="H116" s="196"/>
      <c r="I116" s="197">
        <v>4.1000000000000003E-3</v>
      </c>
      <c r="J116" s="198"/>
      <c r="K116" s="196"/>
      <c r="L116" s="198"/>
      <c r="M116" s="196"/>
      <c r="N116" s="199"/>
      <c r="Z116" s="193"/>
      <c r="AA116" s="200"/>
      <c r="AB116" s="200" t="s">
        <v>3450</v>
      </c>
      <c r="AH116" s="200"/>
    </row>
    <row r="117" spans="1:34" s="108" customFormat="1" ht="12">
      <c r="A117" s="201"/>
      <c r="B117" s="202"/>
      <c r="C117" s="1141" t="s">
        <v>3754</v>
      </c>
      <c r="D117" s="1141"/>
      <c r="E117" s="1141"/>
      <c r="F117" s="1141"/>
      <c r="G117" s="1141"/>
      <c r="H117" s="1141"/>
      <c r="I117" s="1141"/>
      <c r="J117" s="1141"/>
      <c r="K117" s="1141"/>
      <c r="L117" s="1141"/>
      <c r="M117" s="1141"/>
      <c r="N117" s="1146"/>
      <c r="Z117" s="193"/>
      <c r="AA117" s="200"/>
      <c r="AB117" s="200"/>
      <c r="AC117" s="109" t="s">
        <v>3754</v>
      </c>
      <c r="AH117" s="200"/>
    </row>
    <row r="118" spans="1:34" s="108" customFormat="1" ht="33.75">
      <c r="A118" s="203"/>
      <c r="B118" s="204" t="s">
        <v>385</v>
      </c>
      <c r="C118" s="1141" t="s">
        <v>386</v>
      </c>
      <c r="D118" s="1141"/>
      <c r="E118" s="1141"/>
      <c r="F118" s="1141"/>
      <c r="G118" s="1141"/>
      <c r="H118" s="1141"/>
      <c r="I118" s="1141"/>
      <c r="J118" s="1141"/>
      <c r="K118" s="1141"/>
      <c r="L118" s="1141"/>
      <c r="M118" s="1141"/>
      <c r="N118" s="1146"/>
      <c r="Z118" s="193"/>
      <c r="AA118" s="200"/>
      <c r="AB118" s="200"/>
      <c r="AD118" s="109" t="s">
        <v>386</v>
      </c>
      <c r="AH118" s="200"/>
    </row>
    <row r="119" spans="1:34" s="108" customFormat="1" ht="12">
      <c r="A119" s="205"/>
      <c r="B119" s="206">
        <v>2</v>
      </c>
      <c r="C119" s="1141" t="s">
        <v>387</v>
      </c>
      <c r="D119" s="1141"/>
      <c r="E119" s="1141"/>
      <c r="F119" s="207"/>
      <c r="G119" s="207"/>
      <c r="H119" s="207"/>
      <c r="I119" s="207"/>
      <c r="J119" s="208">
        <v>505.05</v>
      </c>
      <c r="K119" s="209">
        <v>1.25</v>
      </c>
      <c r="L119" s="208">
        <v>2.59</v>
      </c>
      <c r="M119" s="207"/>
      <c r="N119" s="210"/>
      <c r="Z119" s="193"/>
      <c r="AA119" s="200"/>
      <c r="AB119" s="200"/>
      <c r="AE119" s="109" t="s">
        <v>387</v>
      </c>
      <c r="AH119" s="200"/>
    </row>
    <row r="120" spans="1:34" s="108" customFormat="1" ht="12">
      <c r="A120" s="205"/>
      <c r="B120" s="206">
        <v>3</v>
      </c>
      <c r="C120" s="1141" t="s">
        <v>388</v>
      </c>
      <c r="D120" s="1141"/>
      <c r="E120" s="1141"/>
      <c r="F120" s="207"/>
      <c r="G120" s="207"/>
      <c r="H120" s="207"/>
      <c r="I120" s="207"/>
      <c r="J120" s="208">
        <v>72.5</v>
      </c>
      <c r="K120" s="209">
        <v>1.25</v>
      </c>
      <c r="L120" s="208">
        <v>0.37</v>
      </c>
      <c r="M120" s="207"/>
      <c r="N120" s="210"/>
      <c r="Z120" s="193"/>
      <c r="AA120" s="200"/>
      <c r="AB120" s="200"/>
      <c r="AE120" s="109" t="s">
        <v>388</v>
      </c>
      <c r="AH120" s="200"/>
    </row>
    <row r="121" spans="1:34" s="108" customFormat="1" ht="12">
      <c r="A121" s="205"/>
      <c r="B121" s="204"/>
      <c r="C121" s="1141" t="s">
        <v>389</v>
      </c>
      <c r="D121" s="1141"/>
      <c r="E121" s="1141"/>
      <c r="F121" s="207" t="s">
        <v>390</v>
      </c>
      <c r="G121" s="209">
        <v>5.37</v>
      </c>
      <c r="H121" s="209">
        <v>1.25</v>
      </c>
      <c r="I121" s="211">
        <v>2.7521299999999999E-2</v>
      </c>
      <c r="J121" s="204"/>
      <c r="K121" s="207"/>
      <c r="L121" s="204"/>
      <c r="M121" s="207"/>
      <c r="N121" s="210"/>
      <c r="Z121" s="193"/>
      <c r="AA121" s="200"/>
      <c r="AB121" s="200"/>
      <c r="AF121" s="109" t="s">
        <v>389</v>
      </c>
      <c r="AH121" s="200"/>
    </row>
    <row r="122" spans="1:34" s="108" customFormat="1" ht="12">
      <c r="A122" s="205"/>
      <c r="B122" s="204"/>
      <c r="C122" s="1150" t="s">
        <v>391</v>
      </c>
      <c r="D122" s="1150"/>
      <c r="E122" s="1150"/>
      <c r="F122" s="212"/>
      <c r="G122" s="212"/>
      <c r="H122" s="212"/>
      <c r="I122" s="212"/>
      <c r="J122" s="213">
        <v>505.05</v>
      </c>
      <c r="K122" s="212"/>
      <c r="L122" s="213">
        <v>2.59</v>
      </c>
      <c r="M122" s="212"/>
      <c r="N122" s="214"/>
      <c r="Z122" s="193"/>
      <c r="AA122" s="200"/>
      <c r="AB122" s="200"/>
      <c r="AG122" s="109" t="s">
        <v>391</v>
      </c>
      <c r="AH122" s="200"/>
    </row>
    <row r="123" spans="1:34" s="108" customFormat="1" ht="12">
      <c r="A123" s="205"/>
      <c r="B123" s="204"/>
      <c r="C123" s="1141" t="s">
        <v>392</v>
      </c>
      <c r="D123" s="1141"/>
      <c r="E123" s="1141"/>
      <c r="F123" s="207"/>
      <c r="G123" s="207"/>
      <c r="H123" s="207"/>
      <c r="I123" s="207"/>
      <c r="J123" s="204"/>
      <c r="K123" s="207"/>
      <c r="L123" s="208">
        <v>0.37</v>
      </c>
      <c r="M123" s="207"/>
      <c r="N123" s="210"/>
      <c r="Z123" s="193"/>
      <c r="AA123" s="200"/>
      <c r="AB123" s="200"/>
      <c r="AF123" s="109" t="s">
        <v>392</v>
      </c>
      <c r="AH123" s="200"/>
    </row>
    <row r="124" spans="1:34" s="108" customFormat="1" ht="22.5">
      <c r="A124" s="205"/>
      <c r="B124" s="204" t="s">
        <v>393</v>
      </c>
      <c r="C124" s="1141" t="s">
        <v>394</v>
      </c>
      <c r="D124" s="1141"/>
      <c r="E124" s="1141"/>
      <c r="F124" s="207" t="s">
        <v>395</v>
      </c>
      <c r="G124" s="215">
        <v>92</v>
      </c>
      <c r="H124" s="207"/>
      <c r="I124" s="215">
        <v>92</v>
      </c>
      <c r="J124" s="204"/>
      <c r="K124" s="207"/>
      <c r="L124" s="208">
        <v>0.34</v>
      </c>
      <c r="M124" s="207"/>
      <c r="N124" s="210"/>
      <c r="Z124" s="193"/>
      <c r="AA124" s="200"/>
      <c r="AB124" s="200"/>
      <c r="AF124" s="109" t="s">
        <v>394</v>
      </c>
      <c r="AH124" s="200"/>
    </row>
    <row r="125" spans="1:34" s="108" customFormat="1" ht="22.5">
      <c r="A125" s="205"/>
      <c r="B125" s="204" t="s">
        <v>396</v>
      </c>
      <c r="C125" s="1141" t="s">
        <v>397</v>
      </c>
      <c r="D125" s="1141"/>
      <c r="E125" s="1141"/>
      <c r="F125" s="207" t="s">
        <v>395</v>
      </c>
      <c r="G125" s="215">
        <v>46</v>
      </c>
      <c r="H125" s="207"/>
      <c r="I125" s="215">
        <v>46</v>
      </c>
      <c r="J125" s="204"/>
      <c r="K125" s="207"/>
      <c r="L125" s="208">
        <v>0.17</v>
      </c>
      <c r="M125" s="207"/>
      <c r="N125" s="210"/>
      <c r="Z125" s="193"/>
      <c r="AA125" s="200"/>
      <c r="AB125" s="200"/>
      <c r="AF125" s="109" t="s">
        <v>397</v>
      </c>
      <c r="AH125" s="200"/>
    </row>
    <row r="126" spans="1:34" s="108" customFormat="1" ht="12">
      <c r="A126" s="216"/>
      <c r="B126" s="217"/>
      <c r="C126" s="1145" t="s">
        <v>398</v>
      </c>
      <c r="D126" s="1145"/>
      <c r="E126" s="1145"/>
      <c r="F126" s="196"/>
      <c r="G126" s="196"/>
      <c r="H126" s="196"/>
      <c r="I126" s="196"/>
      <c r="J126" s="198"/>
      <c r="K126" s="196"/>
      <c r="L126" s="218">
        <v>3.1</v>
      </c>
      <c r="M126" s="212"/>
      <c r="N126" s="199"/>
      <c r="Z126" s="193"/>
      <c r="AA126" s="200"/>
      <c r="AB126" s="200"/>
      <c r="AH126" s="200" t="s">
        <v>398</v>
      </c>
    </row>
    <row r="127" spans="1:34" s="108" customFormat="1" ht="22.5">
      <c r="A127" s="194" t="s">
        <v>159</v>
      </c>
      <c r="B127" s="195" t="s">
        <v>3565</v>
      </c>
      <c r="C127" s="1145" t="s">
        <v>3566</v>
      </c>
      <c r="D127" s="1145"/>
      <c r="E127" s="1145"/>
      <c r="F127" s="196" t="s">
        <v>444</v>
      </c>
      <c r="G127" s="196"/>
      <c r="H127" s="196"/>
      <c r="I127" s="247">
        <v>0.04</v>
      </c>
      <c r="J127" s="198"/>
      <c r="K127" s="196"/>
      <c r="L127" s="198"/>
      <c r="M127" s="196"/>
      <c r="N127" s="199"/>
      <c r="Z127" s="193"/>
      <c r="AA127" s="200"/>
      <c r="AB127" s="200" t="s">
        <v>3566</v>
      </c>
      <c r="AH127" s="200"/>
    </row>
    <row r="128" spans="1:34" s="108" customFormat="1" ht="12">
      <c r="A128" s="201"/>
      <c r="B128" s="202"/>
      <c r="C128" s="1141" t="s">
        <v>3755</v>
      </c>
      <c r="D128" s="1141"/>
      <c r="E128" s="1141"/>
      <c r="F128" s="1141"/>
      <c r="G128" s="1141"/>
      <c r="H128" s="1141"/>
      <c r="I128" s="1141"/>
      <c r="J128" s="1141"/>
      <c r="K128" s="1141"/>
      <c r="L128" s="1141"/>
      <c r="M128" s="1141"/>
      <c r="N128" s="1146"/>
      <c r="Z128" s="193"/>
      <c r="AA128" s="200"/>
      <c r="AB128" s="200"/>
      <c r="AC128" s="109" t="s">
        <v>3755</v>
      </c>
      <c r="AH128" s="200"/>
    </row>
    <row r="129" spans="1:34" s="108" customFormat="1" ht="33.75">
      <c r="A129" s="203"/>
      <c r="B129" s="204" t="s">
        <v>385</v>
      </c>
      <c r="C129" s="1141" t="s">
        <v>386</v>
      </c>
      <c r="D129" s="1141"/>
      <c r="E129" s="1141"/>
      <c r="F129" s="1141"/>
      <c r="G129" s="1141"/>
      <c r="H129" s="1141"/>
      <c r="I129" s="1141"/>
      <c r="J129" s="1141"/>
      <c r="K129" s="1141"/>
      <c r="L129" s="1141"/>
      <c r="M129" s="1141"/>
      <c r="N129" s="1146"/>
      <c r="Z129" s="193"/>
      <c r="AA129" s="200"/>
      <c r="AB129" s="200"/>
      <c r="AD129" s="109" t="s">
        <v>386</v>
      </c>
      <c r="AH129" s="200"/>
    </row>
    <row r="130" spans="1:34" s="108" customFormat="1" ht="12">
      <c r="A130" s="205"/>
      <c r="B130" s="206">
        <v>1</v>
      </c>
      <c r="C130" s="1141" t="s">
        <v>446</v>
      </c>
      <c r="D130" s="1141"/>
      <c r="E130" s="1141"/>
      <c r="F130" s="207"/>
      <c r="G130" s="207"/>
      <c r="H130" s="207"/>
      <c r="I130" s="207"/>
      <c r="J130" s="208">
        <v>106.88</v>
      </c>
      <c r="K130" s="209">
        <v>1.25</v>
      </c>
      <c r="L130" s="208">
        <v>5.34</v>
      </c>
      <c r="M130" s="207"/>
      <c r="N130" s="210"/>
      <c r="Z130" s="193"/>
      <c r="AA130" s="200"/>
      <c r="AB130" s="200"/>
      <c r="AE130" s="109" t="s">
        <v>446</v>
      </c>
      <c r="AH130" s="200"/>
    </row>
    <row r="131" spans="1:34" s="108" customFormat="1" ht="12">
      <c r="A131" s="205"/>
      <c r="B131" s="206">
        <v>2</v>
      </c>
      <c r="C131" s="1141" t="s">
        <v>387</v>
      </c>
      <c r="D131" s="1141"/>
      <c r="E131" s="1141"/>
      <c r="F131" s="207"/>
      <c r="G131" s="207"/>
      <c r="H131" s="207"/>
      <c r="I131" s="207"/>
      <c r="J131" s="208">
        <v>241.58</v>
      </c>
      <c r="K131" s="209">
        <v>1.25</v>
      </c>
      <c r="L131" s="208">
        <v>12.08</v>
      </c>
      <c r="M131" s="207"/>
      <c r="N131" s="210"/>
      <c r="Z131" s="193"/>
      <c r="AA131" s="200"/>
      <c r="AB131" s="200"/>
      <c r="AE131" s="109" t="s">
        <v>387</v>
      </c>
      <c r="AH131" s="200"/>
    </row>
    <row r="132" spans="1:34" s="108" customFormat="1" ht="12">
      <c r="A132" s="205"/>
      <c r="B132" s="206">
        <v>3</v>
      </c>
      <c r="C132" s="1141" t="s">
        <v>388</v>
      </c>
      <c r="D132" s="1141"/>
      <c r="E132" s="1141"/>
      <c r="F132" s="207"/>
      <c r="G132" s="207"/>
      <c r="H132" s="207"/>
      <c r="I132" s="207"/>
      <c r="J132" s="208">
        <v>26.36</v>
      </c>
      <c r="K132" s="209">
        <v>1.25</v>
      </c>
      <c r="L132" s="208">
        <v>1.32</v>
      </c>
      <c r="M132" s="207"/>
      <c r="N132" s="210"/>
      <c r="Z132" s="193"/>
      <c r="AA132" s="200"/>
      <c r="AB132" s="200"/>
      <c r="AE132" s="109" t="s">
        <v>388</v>
      </c>
      <c r="AH132" s="200"/>
    </row>
    <row r="133" spans="1:34" s="108" customFormat="1" ht="12">
      <c r="A133" s="205"/>
      <c r="B133" s="204"/>
      <c r="C133" s="1141" t="s">
        <v>448</v>
      </c>
      <c r="D133" s="1141"/>
      <c r="E133" s="1141"/>
      <c r="F133" s="207" t="s">
        <v>390</v>
      </c>
      <c r="G133" s="209">
        <v>12.53</v>
      </c>
      <c r="H133" s="209">
        <v>1.25</v>
      </c>
      <c r="I133" s="250">
        <v>0.62649999999999995</v>
      </c>
      <c r="J133" s="204"/>
      <c r="K133" s="207"/>
      <c r="L133" s="204"/>
      <c r="M133" s="207"/>
      <c r="N133" s="210"/>
      <c r="Z133" s="193"/>
      <c r="AA133" s="200"/>
      <c r="AB133" s="200"/>
      <c r="AF133" s="109" t="s">
        <v>448</v>
      </c>
      <c r="AH133" s="200"/>
    </row>
    <row r="134" spans="1:34" s="108" customFormat="1" ht="12">
      <c r="A134" s="205"/>
      <c r="B134" s="204"/>
      <c r="C134" s="1141" t="s">
        <v>389</v>
      </c>
      <c r="D134" s="1141"/>
      <c r="E134" s="1141"/>
      <c r="F134" s="207" t="s">
        <v>390</v>
      </c>
      <c r="G134" s="209">
        <v>2.62</v>
      </c>
      <c r="H134" s="209">
        <v>1.25</v>
      </c>
      <c r="I134" s="254">
        <v>0.13100000000000001</v>
      </c>
      <c r="J134" s="204"/>
      <c r="K134" s="207"/>
      <c r="L134" s="204"/>
      <c r="M134" s="207"/>
      <c r="N134" s="210"/>
      <c r="Z134" s="193"/>
      <c r="AA134" s="200"/>
      <c r="AB134" s="200"/>
      <c r="AF134" s="109" t="s">
        <v>389</v>
      </c>
      <c r="AH134" s="200"/>
    </row>
    <row r="135" spans="1:34" s="108" customFormat="1" ht="12">
      <c r="A135" s="205"/>
      <c r="B135" s="204"/>
      <c r="C135" s="1150" t="s">
        <v>391</v>
      </c>
      <c r="D135" s="1150"/>
      <c r="E135" s="1150"/>
      <c r="F135" s="212"/>
      <c r="G135" s="212"/>
      <c r="H135" s="212"/>
      <c r="I135" s="212"/>
      <c r="J135" s="213">
        <v>348.46</v>
      </c>
      <c r="K135" s="212"/>
      <c r="L135" s="213">
        <v>17.420000000000002</v>
      </c>
      <c r="M135" s="212"/>
      <c r="N135" s="214"/>
      <c r="Z135" s="193"/>
      <c r="AA135" s="200"/>
      <c r="AB135" s="200"/>
      <c r="AG135" s="109" t="s">
        <v>391</v>
      </c>
      <c r="AH135" s="200"/>
    </row>
    <row r="136" spans="1:34" s="108" customFormat="1" ht="12">
      <c r="A136" s="205"/>
      <c r="B136" s="204"/>
      <c r="C136" s="1141" t="s">
        <v>392</v>
      </c>
      <c r="D136" s="1141"/>
      <c r="E136" s="1141"/>
      <c r="F136" s="207"/>
      <c r="G136" s="207"/>
      <c r="H136" s="207"/>
      <c r="I136" s="207"/>
      <c r="J136" s="204"/>
      <c r="K136" s="207"/>
      <c r="L136" s="208">
        <v>6.66</v>
      </c>
      <c r="M136" s="207"/>
      <c r="N136" s="210"/>
      <c r="Z136" s="193"/>
      <c r="AA136" s="200"/>
      <c r="AB136" s="200"/>
      <c r="AF136" s="109" t="s">
        <v>392</v>
      </c>
      <c r="AH136" s="200"/>
    </row>
    <row r="137" spans="1:34" s="108" customFormat="1" ht="22.5">
      <c r="A137" s="205"/>
      <c r="B137" s="204" t="s">
        <v>393</v>
      </c>
      <c r="C137" s="1141" t="s">
        <v>394</v>
      </c>
      <c r="D137" s="1141"/>
      <c r="E137" s="1141"/>
      <c r="F137" s="207" t="s">
        <v>395</v>
      </c>
      <c r="G137" s="215">
        <v>92</v>
      </c>
      <c r="H137" s="207"/>
      <c r="I137" s="215">
        <v>92</v>
      </c>
      <c r="J137" s="204"/>
      <c r="K137" s="207"/>
      <c r="L137" s="208">
        <v>6.13</v>
      </c>
      <c r="M137" s="207"/>
      <c r="N137" s="210"/>
      <c r="Z137" s="193"/>
      <c r="AA137" s="200"/>
      <c r="AB137" s="200"/>
      <c r="AF137" s="109" t="s">
        <v>394</v>
      </c>
      <c r="AH137" s="200"/>
    </row>
    <row r="138" spans="1:34" s="108" customFormat="1" ht="22.5">
      <c r="A138" s="205"/>
      <c r="B138" s="204" t="s">
        <v>396</v>
      </c>
      <c r="C138" s="1141" t="s">
        <v>397</v>
      </c>
      <c r="D138" s="1141"/>
      <c r="E138" s="1141"/>
      <c r="F138" s="207" t="s">
        <v>395</v>
      </c>
      <c r="G138" s="215">
        <v>46</v>
      </c>
      <c r="H138" s="207"/>
      <c r="I138" s="215">
        <v>46</v>
      </c>
      <c r="J138" s="204"/>
      <c r="K138" s="207"/>
      <c r="L138" s="208">
        <v>3.06</v>
      </c>
      <c r="M138" s="207"/>
      <c r="N138" s="210"/>
      <c r="Z138" s="193"/>
      <c r="AA138" s="200"/>
      <c r="AB138" s="200"/>
      <c r="AF138" s="109" t="s">
        <v>397</v>
      </c>
      <c r="AH138" s="200"/>
    </row>
    <row r="139" spans="1:34" s="108" customFormat="1" ht="12">
      <c r="A139" s="216"/>
      <c r="B139" s="217"/>
      <c r="C139" s="1145" t="s">
        <v>398</v>
      </c>
      <c r="D139" s="1145"/>
      <c r="E139" s="1145"/>
      <c r="F139" s="196"/>
      <c r="G139" s="196"/>
      <c r="H139" s="196"/>
      <c r="I139" s="196"/>
      <c r="J139" s="198"/>
      <c r="K139" s="196"/>
      <c r="L139" s="218">
        <v>26.61</v>
      </c>
      <c r="M139" s="212"/>
      <c r="N139" s="199"/>
      <c r="Z139" s="193"/>
      <c r="AA139" s="200"/>
      <c r="AB139" s="200"/>
      <c r="AH139" s="200" t="s">
        <v>398</v>
      </c>
    </row>
    <row r="140" spans="1:34" s="108" customFormat="1" ht="12">
      <c r="A140" s="1147" t="s">
        <v>3756</v>
      </c>
      <c r="B140" s="1148"/>
      <c r="C140" s="1148"/>
      <c r="D140" s="1148"/>
      <c r="E140" s="1148"/>
      <c r="F140" s="1148"/>
      <c r="G140" s="1148"/>
      <c r="H140" s="1148"/>
      <c r="I140" s="1148"/>
      <c r="J140" s="1148"/>
      <c r="K140" s="1148"/>
      <c r="L140" s="1148"/>
      <c r="M140" s="1148"/>
      <c r="N140" s="1149"/>
      <c r="Z140" s="193"/>
      <c r="AA140" s="200" t="s">
        <v>3756</v>
      </c>
      <c r="AB140" s="200"/>
      <c r="AH140" s="200"/>
    </row>
    <row r="141" spans="1:34" s="108" customFormat="1" ht="33.75">
      <c r="A141" s="194" t="s">
        <v>473</v>
      </c>
      <c r="B141" s="195" t="s">
        <v>3757</v>
      </c>
      <c r="C141" s="1145" t="s">
        <v>3758</v>
      </c>
      <c r="D141" s="1145"/>
      <c r="E141" s="1145"/>
      <c r="F141" s="196" t="s">
        <v>3759</v>
      </c>
      <c r="G141" s="196"/>
      <c r="H141" s="196"/>
      <c r="I141" s="256">
        <v>0.1</v>
      </c>
      <c r="J141" s="198"/>
      <c r="K141" s="196"/>
      <c r="L141" s="198"/>
      <c r="M141" s="196"/>
      <c r="N141" s="199"/>
      <c r="Z141" s="193"/>
      <c r="AA141" s="200"/>
      <c r="AB141" s="200" t="s">
        <v>3758</v>
      </c>
      <c r="AH141" s="200"/>
    </row>
    <row r="142" spans="1:34" s="108" customFormat="1" ht="12">
      <c r="A142" s="201"/>
      <c r="B142" s="202"/>
      <c r="C142" s="1141" t="s">
        <v>3760</v>
      </c>
      <c r="D142" s="1141"/>
      <c r="E142" s="1141"/>
      <c r="F142" s="1141"/>
      <c r="G142" s="1141"/>
      <c r="H142" s="1141"/>
      <c r="I142" s="1141"/>
      <c r="J142" s="1141"/>
      <c r="K142" s="1141"/>
      <c r="L142" s="1141"/>
      <c r="M142" s="1141"/>
      <c r="N142" s="1146"/>
      <c r="Z142" s="193"/>
      <c r="AA142" s="200"/>
      <c r="AB142" s="200"/>
      <c r="AC142" s="109" t="s">
        <v>3760</v>
      </c>
      <c r="AH142" s="200"/>
    </row>
    <row r="143" spans="1:34" s="108" customFormat="1" ht="33.75">
      <c r="A143" s="203"/>
      <c r="B143" s="204" t="s">
        <v>385</v>
      </c>
      <c r="C143" s="1141" t="s">
        <v>386</v>
      </c>
      <c r="D143" s="1141"/>
      <c r="E143" s="1141"/>
      <c r="F143" s="1141"/>
      <c r="G143" s="1141"/>
      <c r="H143" s="1141"/>
      <c r="I143" s="1141"/>
      <c r="J143" s="1141"/>
      <c r="K143" s="1141"/>
      <c r="L143" s="1141"/>
      <c r="M143" s="1141"/>
      <c r="N143" s="1146"/>
      <c r="Z143" s="193"/>
      <c r="AA143" s="200"/>
      <c r="AB143" s="200"/>
      <c r="AD143" s="109" t="s">
        <v>386</v>
      </c>
      <c r="AH143" s="200"/>
    </row>
    <row r="144" spans="1:34" s="108" customFormat="1" ht="12">
      <c r="A144" s="205"/>
      <c r="B144" s="206">
        <v>1</v>
      </c>
      <c r="C144" s="1141" t="s">
        <v>446</v>
      </c>
      <c r="D144" s="1141"/>
      <c r="E144" s="1141"/>
      <c r="F144" s="207"/>
      <c r="G144" s="207"/>
      <c r="H144" s="207"/>
      <c r="I144" s="207"/>
      <c r="J144" s="208">
        <v>46.14</v>
      </c>
      <c r="K144" s="209">
        <v>1.25</v>
      </c>
      <c r="L144" s="208">
        <v>5.77</v>
      </c>
      <c r="M144" s="207"/>
      <c r="N144" s="210"/>
      <c r="Z144" s="193"/>
      <c r="AA144" s="200"/>
      <c r="AB144" s="200"/>
      <c r="AE144" s="109" t="s">
        <v>446</v>
      </c>
      <c r="AH144" s="200"/>
    </row>
    <row r="145" spans="1:35" s="108" customFormat="1" ht="12">
      <c r="A145" s="205"/>
      <c r="B145" s="206">
        <v>2</v>
      </c>
      <c r="C145" s="1141" t="s">
        <v>387</v>
      </c>
      <c r="D145" s="1141"/>
      <c r="E145" s="1141"/>
      <c r="F145" s="207"/>
      <c r="G145" s="207"/>
      <c r="H145" s="207"/>
      <c r="I145" s="207"/>
      <c r="J145" s="208">
        <v>192.86</v>
      </c>
      <c r="K145" s="209">
        <v>1.25</v>
      </c>
      <c r="L145" s="208">
        <v>24.11</v>
      </c>
      <c r="M145" s="207"/>
      <c r="N145" s="210"/>
      <c r="Z145" s="193"/>
      <c r="AA145" s="200"/>
      <c r="AB145" s="200"/>
      <c r="AE145" s="109" t="s">
        <v>387</v>
      </c>
      <c r="AH145" s="200"/>
    </row>
    <row r="146" spans="1:35" s="108" customFormat="1" ht="12">
      <c r="A146" s="205"/>
      <c r="B146" s="206">
        <v>3</v>
      </c>
      <c r="C146" s="1141" t="s">
        <v>388</v>
      </c>
      <c r="D146" s="1141"/>
      <c r="E146" s="1141"/>
      <c r="F146" s="207"/>
      <c r="G146" s="207"/>
      <c r="H146" s="207"/>
      <c r="I146" s="207"/>
      <c r="J146" s="208">
        <v>25.74</v>
      </c>
      <c r="K146" s="209">
        <v>1.25</v>
      </c>
      <c r="L146" s="208">
        <v>3.22</v>
      </c>
      <c r="M146" s="207"/>
      <c r="N146" s="210"/>
      <c r="Z146" s="193"/>
      <c r="AA146" s="200"/>
      <c r="AB146" s="200"/>
      <c r="AE146" s="109" t="s">
        <v>388</v>
      </c>
      <c r="AH146" s="200"/>
    </row>
    <row r="147" spans="1:35" s="108" customFormat="1" ht="12">
      <c r="A147" s="205"/>
      <c r="B147" s="206">
        <v>4</v>
      </c>
      <c r="C147" s="1141" t="s">
        <v>447</v>
      </c>
      <c r="D147" s="1141"/>
      <c r="E147" s="1141"/>
      <c r="F147" s="207"/>
      <c r="G147" s="207"/>
      <c r="H147" s="207"/>
      <c r="I147" s="207"/>
      <c r="J147" s="208">
        <v>124.76</v>
      </c>
      <c r="K147" s="207"/>
      <c r="L147" s="208">
        <v>12.48</v>
      </c>
      <c r="M147" s="207"/>
      <c r="N147" s="210"/>
      <c r="Z147" s="193"/>
      <c r="AA147" s="200"/>
      <c r="AB147" s="200"/>
      <c r="AE147" s="109" t="s">
        <v>447</v>
      </c>
      <c r="AH147" s="200"/>
    </row>
    <row r="148" spans="1:35" s="108" customFormat="1" ht="12">
      <c r="A148" s="205"/>
      <c r="B148" s="204"/>
      <c r="C148" s="1141" t="s">
        <v>448</v>
      </c>
      <c r="D148" s="1141"/>
      <c r="E148" s="1141"/>
      <c r="F148" s="207" t="s">
        <v>390</v>
      </c>
      <c r="G148" s="209">
        <v>5.34</v>
      </c>
      <c r="H148" s="209">
        <v>1.25</v>
      </c>
      <c r="I148" s="250">
        <v>0.66749999999999998</v>
      </c>
      <c r="J148" s="204"/>
      <c r="K148" s="207"/>
      <c r="L148" s="204"/>
      <c r="M148" s="207"/>
      <c r="N148" s="210"/>
      <c r="Z148" s="193"/>
      <c r="AA148" s="200"/>
      <c r="AB148" s="200"/>
      <c r="AF148" s="109" t="s">
        <v>448</v>
      </c>
      <c r="AH148" s="200"/>
    </row>
    <row r="149" spans="1:35" s="108" customFormat="1" ht="12">
      <c r="A149" s="205"/>
      <c r="B149" s="204"/>
      <c r="C149" s="1141" t="s">
        <v>389</v>
      </c>
      <c r="D149" s="1141"/>
      <c r="E149" s="1141"/>
      <c r="F149" s="207" t="s">
        <v>390</v>
      </c>
      <c r="G149" s="209">
        <v>2.02</v>
      </c>
      <c r="H149" s="209">
        <v>1.25</v>
      </c>
      <c r="I149" s="250">
        <v>0.2525</v>
      </c>
      <c r="J149" s="204"/>
      <c r="K149" s="207"/>
      <c r="L149" s="204"/>
      <c r="M149" s="207"/>
      <c r="N149" s="210"/>
      <c r="Z149" s="193"/>
      <c r="AA149" s="200"/>
      <c r="AB149" s="200"/>
      <c r="AF149" s="109" t="s">
        <v>389</v>
      </c>
      <c r="AH149" s="200"/>
    </row>
    <row r="150" spans="1:35" s="108" customFormat="1" ht="12">
      <c r="A150" s="205"/>
      <c r="B150" s="204"/>
      <c r="C150" s="1150" t="s">
        <v>391</v>
      </c>
      <c r="D150" s="1150"/>
      <c r="E150" s="1150"/>
      <c r="F150" s="212"/>
      <c r="G150" s="212"/>
      <c r="H150" s="212"/>
      <c r="I150" s="212"/>
      <c r="J150" s="213">
        <v>363.76</v>
      </c>
      <c r="K150" s="212"/>
      <c r="L150" s="213">
        <v>42.36</v>
      </c>
      <c r="M150" s="212"/>
      <c r="N150" s="214"/>
      <c r="Z150" s="193"/>
      <c r="AA150" s="200"/>
      <c r="AB150" s="200"/>
      <c r="AG150" s="109" t="s">
        <v>391</v>
      </c>
      <c r="AH150" s="200"/>
    </row>
    <row r="151" spans="1:35" s="108" customFormat="1" ht="12">
      <c r="A151" s="205"/>
      <c r="B151" s="204"/>
      <c r="C151" s="1141" t="s">
        <v>392</v>
      </c>
      <c r="D151" s="1141"/>
      <c r="E151" s="1141"/>
      <c r="F151" s="207"/>
      <c r="G151" s="207"/>
      <c r="H151" s="207"/>
      <c r="I151" s="207"/>
      <c r="J151" s="204"/>
      <c r="K151" s="207"/>
      <c r="L151" s="208">
        <v>8.99</v>
      </c>
      <c r="M151" s="207"/>
      <c r="N151" s="210"/>
      <c r="Z151" s="193"/>
      <c r="AA151" s="200"/>
      <c r="AB151" s="200"/>
      <c r="AF151" s="109" t="s">
        <v>392</v>
      </c>
      <c r="AH151" s="200"/>
    </row>
    <row r="152" spans="1:35" s="108" customFormat="1" ht="22.5">
      <c r="A152" s="205"/>
      <c r="B152" s="204" t="s">
        <v>1768</v>
      </c>
      <c r="C152" s="1141" t="s">
        <v>1769</v>
      </c>
      <c r="D152" s="1141"/>
      <c r="E152" s="1141"/>
      <c r="F152" s="207" t="s">
        <v>395</v>
      </c>
      <c r="G152" s="215">
        <v>117</v>
      </c>
      <c r="H152" s="207"/>
      <c r="I152" s="215">
        <v>117</v>
      </c>
      <c r="J152" s="204"/>
      <c r="K152" s="207"/>
      <c r="L152" s="208">
        <v>10.52</v>
      </c>
      <c r="M152" s="207"/>
      <c r="N152" s="210"/>
      <c r="Z152" s="193"/>
      <c r="AA152" s="200"/>
      <c r="AB152" s="200"/>
      <c r="AF152" s="109" t="s">
        <v>1769</v>
      </c>
      <c r="AH152" s="200"/>
    </row>
    <row r="153" spans="1:35" s="108" customFormat="1" ht="22.5">
      <c r="A153" s="205"/>
      <c r="B153" s="204" t="s">
        <v>1770</v>
      </c>
      <c r="C153" s="1141" t="s">
        <v>1771</v>
      </c>
      <c r="D153" s="1141"/>
      <c r="E153" s="1141"/>
      <c r="F153" s="207" t="s">
        <v>395</v>
      </c>
      <c r="G153" s="215">
        <v>74</v>
      </c>
      <c r="H153" s="207"/>
      <c r="I153" s="215">
        <v>74</v>
      </c>
      <c r="J153" s="204"/>
      <c r="K153" s="207"/>
      <c r="L153" s="208">
        <v>6.65</v>
      </c>
      <c r="M153" s="207"/>
      <c r="N153" s="210"/>
      <c r="Z153" s="193"/>
      <c r="AA153" s="200"/>
      <c r="AB153" s="200"/>
      <c r="AF153" s="109" t="s">
        <v>1771</v>
      </c>
      <c r="AH153" s="200"/>
    </row>
    <row r="154" spans="1:35" s="108" customFormat="1" ht="12">
      <c r="A154" s="216"/>
      <c r="B154" s="217"/>
      <c r="C154" s="1145" t="s">
        <v>398</v>
      </c>
      <c r="D154" s="1145"/>
      <c r="E154" s="1145"/>
      <c r="F154" s="196"/>
      <c r="G154" s="196"/>
      <c r="H154" s="196"/>
      <c r="I154" s="196"/>
      <c r="J154" s="198"/>
      <c r="K154" s="196"/>
      <c r="L154" s="218">
        <v>59.53</v>
      </c>
      <c r="M154" s="212"/>
      <c r="N154" s="199"/>
      <c r="Z154" s="193"/>
      <c r="AA154" s="200"/>
      <c r="AB154" s="200"/>
      <c r="AH154" s="200" t="s">
        <v>398</v>
      </c>
    </row>
    <row r="155" spans="1:35" s="108" customFormat="1" ht="12">
      <c r="A155" s="194" t="s">
        <v>475</v>
      </c>
      <c r="B155" s="195" t="s">
        <v>880</v>
      </c>
      <c r="C155" s="1145" t="s">
        <v>3761</v>
      </c>
      <c r="D155" s="1145"/>
      <c r="E155" s="1145"/>
      <c r="F155" s="196" t="s">
        <v>408</v>
      </c>
      <c r="G155" s="196"/>
      <c r="H155" s="196"/>
      <c r="I155" s="256">
        <v>0.2</v>
      </c>
      <c r="J155" s="218">
        <v>560</v>
      </c>
      <c r="K155" s="196"/>
      <c r="L155" s="218">
        <v>112</v>
      </c>
      <c r="M155" s="196"/>
      <c r="N155" s="199"/>
      <c r="Z155" s="193"/>
      <c r="AA155" s="200"/>
      <c r="AB155" s="200" t="s">
        <v>3761</v>
      </c>
      <c r="AH155" s="200"/>
    </row>
    <row r="156" spans="1:35" s="108" customFormat="1" ht="12">
      <c r="A156" s="216"/>
      <c r="B156" s="217"/>
      <c r="C156" s="1141" t="s">
        <v>409</v>
      </c>
      <c r="D156" s="1141"/>
      <c r="E156" s="1141"/>
      <c r="F156" s="1141"/>
      <c r="G156" s="1141"/>
      <c r="H156" s="1141"/>
      <c r="I156" s="1141"/>
      <c r="J156" s="1141"/>
      <c r="K156" s="1141"/>
      <c r="L156" s="1141"/>
      <c r="M156" s="1141"/>
      <c r="N156" s="1146"/>
      <c r="Z156" s="193"/>
      <c r="AA156" s="200"/>
      <c r="AB156" s="200"/>
      <c r="AH156" s="200"/>
      <c r="AI156" s="109" t="s">
        <v>409</v>
      </c>
    </row>
    <row r="157" spans="1:35" s="108" customFormat="1" ht="12">
      <c r="A157" s="216"/>
      <c r="B157" s="217"/>
      <c r="C157" s="1145" t="s">
        <v>398</v>
      </c>
      <c r="D157" s="1145"/>
      <c r="E157" s="1145"/>
      <c r="F157" s="196"/>
      <c r="G157" s="196"/>
      <c r="H157" s="196"/>
      <c r="I157" s="196"/>
      <c r="J157" s="198"/>
      <c r="K157" s="196"/>
      <c r="L157" s="218">
        <v>112</v>
      </c>
      <c r="M157" s="212"/>
      <c r="N157" s="199"/>
      <c r="Z157" s="193"/>
      <c r="AA157" s="200"/>
      <c r="AB157" s="200"/>
      <c r="AH157" s="200" t="s">
        <v>398</v>
      </c>
    </row>
    <row r="158" spans="1:35" s="108" customFormat="1" ht="22.5">
      <c r="A158" s="194" t="s">
        <v>478</v>
      </c>
      <c r="B158" s="195" t="s">
        <v>3762</v>
      </c>
      <c r="C158" s="1145" t="s">
        <v>3763</v>
      </c>
      <c r="D158" s="1145"/>
      <c r="E158" s="1145"/>
      <c r="F158" s="196" t="s">
        <v>3759</v>
      </c>
      <c r="G158" s="196"/>
      <c r="H158" s="196"/>
      <c r="I158" s="197">
        <v>0.10440000000000001</v>
      </c>
      <c r="J158" s="198"/>
      <c r="K158" s="196"/>
      <c r="L158" s="198"/>
      <c r="M158" s="196"/>
      <c r="N158" s="199"/>
      <c r="Z158" s="193"/>
      <c r="AA158" s="200"/>
      <c r="AB158" s="200" t="s">
        <v>3763</v>
      </c>
      <c r="AH158" s="200"/>
    </row>
    <row r="159" spans="1:35" s="108" customFormat="1" ht="12">
      <c r="A159" s="201"/>
      <c r="B159" s="202"/>
      <c r="C159" s="1141" t="s">
        <v>3760</v>
      </c>
      <c r="D159" s="1141"/>
      <c r="E159" s="1141"/>
      <c r="F159" s="1141"/>
      <c r="G159" s="1141"/>
      <c r="H159" s="1141"/>
      <c r="I159" s="1141"/>
      <c r="J159" s="1141"/>
      <c r="K159" s="1141"/>
      <c r="L159" s="1141"/>
      <c r="M159" s="1141"/>
      <c r="N159" s="1146"/>
      <c r="Z159" s="193"/>
      <c r="AA159" s="200"/>
      <c r="AB159" s="200"/>
      <c r="AC159" s="109" t="s">
        <v>3760</v>
      </c>
      <c r="AH159" s="200"/>
    </row>
    <row r="160" spans="1:35" s="108" customFormat="1" ht="33.75">
      <c r="A160" s="203"/>
      <c r="B160" s="204" t="s">
        <v>385</v>
      </c>
      <c r="C160" s="1141" t="s">
        <v>386</v>
      </c>
      <c r="D160" s="1141"/>
      <c r="E160" s="1141"/>
      <c r="F160" s="1141"/>
      <c r="G160" s="1141"/>
      <c r="H160" s="1141"/>
      <c r="I160" s="1141"/>
      <c r="J160" s="1141"/>
      <c r="K160" s="1141"/>
      <c r="L160" s="1141"/>
      <c r="M160" s="1141"/>
      <c r="N160" s="1146"/>
      <c r="Z160" s="193"/>
      <c r="AA160" s="200"/>
      <c r="AB160" s="200"/>
      <c r="AD160" s="109" t="s">
        <v>386</v>
      </c>
      <c r="AH160" s="200"/>
    </row>
    <row r="161" spans="1:35" s="108" customFormat="1" ht="12">
      <c r="A161" s="205"/>
      <c r="B161" s="206">
        <v>1</v>
      </c>
      <c r="C161" s="1141" t="s">
        <v>446</v>
      </c>
      <c r="D161" s="1141"/>
      <c r="E161" s="1141"/>
      <c r="F161" s="207"/>
      <c r="G161" s="207"/>
      <c r="H161" s="207"/>
      <c r="I161" s="207"/>
      <c r="J161" s="220">
        <v>1928.98</v>
      </c>
      <c r="K161" s="209">
        <v>1.25</v>
      </c>
      <c r="L161" s="208">
        <v>251.73</v>
      </c>
      <c r="M161" s="207"/>
      <c r="N161" s="210"/>
      <c r="Z161" s="193"/>
      <c r="AA161" s="200"/>
      <c r="AB161" s="200"/>
      <c r="AE161" s="109" t="s">
        <v>446</v>
      </c>
      <c r="AH161" s="200"/>
    </row>
    <row r="162" spans="1:35" s="108" customFormat="1" ht="12">
      <c r="A162" s="205"/>
      <c r="B162" s="206">
        <v>2</v>
      </c>
      <c r="C162" s="1141" t="s">
        <v>387</v>
      </c>
      <c r="D162" s="1141"/>
      <c r="E162" s="1141"/>
      <c r="F162" s="207"/>
      <c r="G162" s="207"/>
      <c r="H162" s="207"/>
      <c r="I162" s="207"/>
      <c r="J162" s="220">
        <v>2559.4299999999998</v>
      </c>
      <c r="K162" s="209">
        <v>1.25</v>
      </c>
      <c r="L162" s="208">
        <v>334.01</v>
      </c>
      <c r="M162" s="207"/>
      <c r="N162" s="210"/>
      <c r="Z162" s="193"/>
      <c r="AA162" s="200"/>
      <c r="AB162" s="200"/>
      <c r="AE162" s="109" t="s">
        <v>387</v>
      </c>
      <c r="AH162" s="200"/>
    </row>
    <row r="163" spans="1:35" s="108" customFormat="1" ht="12">
      <c r="A163" s="205"/>
      <c r="B163" s="206">
        <v>3</v>
      </c>
      <c r="C163" s="1141" t="s">
        <v>388</v>
      </c>
      <c r="D163" s="1141"/>
      <c r="E163" s="1141"/>
      <c r="F163" s="207"/>
      <c r="G163" s="207"/>
      <c r="H163" s="207"/>
      <c r="I163" s="207"/>
      <c r="J163" s="208">
        <v>324.37</v>
      </c>
      <c r="K163" s="209">
        <v>1.25</v>
      </c>
      <c r="L163" s="208">
        <v>42.33</v>
      </c>
      <c r="M163" s="207"/>
      <c r="N163" s="210"/>
      <c r="Z163" s="193"/>
      <c r="AA163" s="200"/>
      <c r="AB163" s="200"/>
      <c r="AE163" s="109" t="s">
        <v>388</v>
      </c>
      <c r="AH163" s="200"/>
    </row>
    <row r="164" spans="1:35" s="108" customFormat="1" ht="12">
      <c r="A164" s="205"/>
      <c r="B164" s="206">
        <v>4</v>
      </c>
      <c r="C164" s="1141" t="s">
        <v>447</v>
      </c>
      <c r="D164" s="1141"/>
      <c r="E164" s="1141"/>
      <c r="F164" s="207"/>
      <c r="G164" s="207"/>
      <c r="H164" s="207"/>
      <c r="I164" s="207"/>
      <c r="J164" s="208">
        <v>9.69</v>
      </c>
      <c r="K164" s="207"/>
      <c r="L164" s="208">
        <v>1.01</v>
      </c>
      <c r="M164" s="207"/>
      <c r="N164" s="210"/>
      <c r="Z164" s="193"/>
      <c r="AA164" s="200"/>
      <c r="AB164" s="200"/>
      <c r="AE164" s="109" t="s">
        <v>447</v>
      </c>
      <c r="AH164" s="200"/>
    </row>
    <row r="165" spans="1:35" s="108" customFormat="1" ht="12">
      <c r="A165" s="205"/>
      <c r="B165" s="204"/>
      <c r="C165" s="1141" t="s">
        <v>448</v>
      </c>
      <c r="D165" s="1141"/>
      <c r="E165" s="1141"/>
      <c r="F165" s="207" t="s">
        <v>390</v>
      </c>
      <c r="G165" s="209">
        <v>207.64</v>
      </c>
      <c r="H165" s="209">
        <v>1.25</v>
      </c>
      <c r="I165" s="252">
        <v>27.097020000000001</v>
      </c>
      <c r="J165" s="204"/>
      <c r="K165" s="207"/>
      <c r="L165" s="204"/>
      <c r="M165" s="207"/>
      <c r="N165" s="210"/>
      <c r="Z165" s="193"/>
      <c r="AA165" s="200"/>
      <c r="AB165" s="200"/>
      <c r="AF165" s="109" t="s">
        <v>448</v>
      </c>
      <c r="AH165" s="200"/>
    </row>
    <row r="166" spans="1:35" s="108" customFormat="1" ht="12">
      <c r="A166" s="205"/>
      <c r="B166" s="204"/>
      <c r="C166" s="1141" t="s">
        <v>389</v>
      </c>
      <c r="D166" s="1141"/>
      <c r="E166" s="1141"/>
      <c r="F166" s="207" t="s">
        <v>390</v>
      </c>
      <c r="G166" s="209">
        <v>24.18</v>
      </c>
      <c r="H166" s="209">
        <v>1.25</v>
      </c>
      <c r="I166" s="252">
        <v>3.1554899999999999</v>
      </c>
      <c r="J166" s="204"/>
      <c r="K166" s="207"/>
      <c r="L166" s="204"/>
      <c r="M166" s="207"/>
      <c r="N166" s="210"/>
      <c r="Z166" s="193"/>
      <c r="AA166" s="200"/>
      <c r="AB166" s="200"/>
      <c r="AF166" s="109" t="s">
        <v>389</v>
      </c>
      <c r="AH166" s="200"/>
    </row>
    <row r="167" spans="1:35" s="108" customFormat="1" ht="12">
      <c r="A167" s="205"/>
      <c r="B167" s="204"/>
      <c r="C167" s="1150" t="s">
        <v>391</v>
      </c>
      <c r="D167" s="1150"/>
      <c r="E167" s="1150"/>
      <c r="F167" s="212"/>
      <c r="G167" s="212"/>
      <c r="H167" s="212"/>
      <c r="I167" s="212"/>
      <c r="J167" s="221">
        <v>4498.1000000000004</v>
      </c>
      <c r="K167" s="212"/>
      <c r="L167" s="213">
        <v>586.75</v>
      </c>
      <c r="M167" s="212"/>
      <c r="N167" s="214"/>
      <c r="Z167" s="193"/>
      <c r="AA167" s="200"/>
      <c r="AB167" s="200"/>
      <c r="AG167" s="109" t="s">
        <v>391</v>
      </c>
      <c r="AH167" s="200"/>
    </row>
    <row r="168" spans="1:35" s="108" customFormat="1" ht="12">
      <c r="A168" s="205"/>
      <c r="B168" s="204"/>
      <c r="C168" s="1141" t="s">
        <v>392</v>
      </c>
      <c r="D168" s="1141"/>
      <c r="E168" s="1141"/>
      <c r="F168" s="207"/>
      <c r="G168" s="207"/>
      <c r="H168" s="207"/>
      <c r="I168" s="207"/>
      <c r="J168" s="204"/>
      <c r="K168" s="207"/>
      <c r="L168" s="208">
        <v>294.06</v>
      </c>
      <c r="M168" s="207"/>
      <c r="N168" s="210"/>
      <c r="Z168" s="193"/>
      <c r="AA168" s="200"/>
      <c r="AB168" s="200"/>
      <c r="AF168" s="109" t="s">
        <v>392</v>
      </c>
      <c r="AH168" s="200"/>
    </row>
    <row r="169" spans="1:35" s="108" customFormat="1" ht="22.5">
      <c r="A169" s="205"/>
      <c r="B169" s="204" t="s">
        <v>1768</v>
      </c>
      <c r="C169" s="1141" t="s">
        <v>1769</v>
      </c>
      <c r="D169" s="1141"/>
      <c r="E169" s="1141"/>
      <c r="F169" s="207" t="s">
        <v>395</v>
      </c>
      <c r="G169" s="215">
        <v>117</v>
      </c>
      <c r="H169" s="207"/>
      <c r="I169" s="215">
        <v>117</v>
      </c>
      <c r="J169" s="204"/>
      <c r="K169" s="207"/>
      <c r="L169" s="208">
        <v>344.05</v>
      </c>
      <c r="M169" s="207"/>
      <c r="N169" s="210"/>
      <c r="Z169" s="193"/>
      <c r="AA169" s="200"/>
      <c r="AB169" s="200"/>
      <c r="AF169" s="109" t="s">
        <v>1769</v>
      </c>
      <c r="AH169" s="200"/>
    </row>
    <row r="170" spans="1:35" s="108" customFormat="1" ht="22.5">
      <c r="A170" s="205"/>
      <c r="B170" s="204" t="s">
        <v>1770</v>
      </c>
      <c r="C170" s="1141" t="s">
        <v>1771</v>
      </c>
      <c r="D170" s="1141"/>
      <c r="E170" s="1141"/>
      <c r="F170" s="207" t="s">
        <v>395</v>
      </c>
      <c r="G170" s="215">
        <v>74</v>
      </c>
      <c r="H170" s="207"/>
      <c r="I170" s="215">
        <v>74</v>
      </c>
      <c r="J170" s="204"/>
      <c r="K170" s="207"/>
      <c r="L170" s="208">
        <v>217.6</v>
      </c>
      <c r="M170" s="207"/>
      <c r="N170" s="210"/>
      <c r="Z170" s="193"/>
      <c r="AA170" s="200"/>
      <c r="AB170" s="200"/>
      <c r="AF170" s="109" t="s">
        <v>1771</v>
      </c>
      <c r="AH170" s="200"/>
    </row>
    <row r="171" spans="1:35" s="108" customFormat="1" ht="12">
      <c r="A171" s="216"/>
      <c r="B171" s="217"/>
      <c r="C171" s="1145" t="s">
        <v>398</v>
      </c>
      <c r="D171" s="1145"/>
      <c r="E171" s="1145"/>
      <c r="F171" s="196"/>
      <c r="G171" s="196"/>
      <c r="H171" s="196"/>
      <c r="I171" s="196"/>
      <c r="J171" s="198"/>
      <c r="K171" s="196"/>
      <c r="L171" s="222">
        <v>1148.4000000000001</v>
      </c>
      <c r="M171" s="212"/>
      <c r="N171" s="199"/>
      <c r="Z171" s="193"/>
      <c r="AA171" s="200"/>
      <c r="AB171" s="200"/>
      <c r="AH171" s="200" t="s">
        <v>398</v>
      </c>
    </row>
    <row r="172" spans="1:35" s="108" customFormat="1" ht="56.25">
      <c r="A172" s="194" t="s">
        <v>483</v>
      </c>
      <c r="B172" s="195" t="s">
        <v>3764</v>
      </c>
      <c r="C172" s="1145" t="s">
        <v>3765</v>
      </c>
      <c r="D172" s="1145"/>
      <c r="E172" s="1145"/>
      <c r="F172" s="196" t="s">
        <v>891</v>
      </c>
      <c r="G172" s="196"/>
      <c r="H172" s="196"/>
      <c r="I172" s="247">
        <v>105.13</v>
      </c>
      <c r="J172" s="218">
        <v>41.6</v>
      </c>
      <c r="K172" s="196"/>
      <c r="L172" s="222">
        <v>4373.41</v>
      </c>
      <c r="M172" s="196"/>
      <c r="N172" s="199"/>
      <c r="Z172" s="193"/>
      <c r="AA172" s="200"/>
      <c r="AB172" s="200" t="s">
        <v>3765</v>
      </c>
      <c r="AH172" s="200"/>
    </row>
    <row r="173" spans="1:35" s="108" customFormat="1" ht="12">
      <c r="A173" s="216"/>
      <c r="B173" s="217"/>
      <c r="C173" s="1141" t="s">
        <v>409</v>
      </c>
      <c r="D173" s="1141"/>
      <c r="E173" s="1141"/>
      <c r="F173" s="1141"/>
      <c r="G173" s="1141"/>
      <c r="H173" s="1141"/>
      <c r="I173" s="1141"/>
      <c r="J173" s="1141"/>
      <c r="K173" s="1141"/>
      <c r="L173" s="1141"/>
      <c r="M173" s="1141"/>
      <c r="N173" s="1146"/>
      <c r="Z173" s="193"/>
      <c r="AA173" s="200"/>
      <c r="AB173" s="200"/>
      <c r="AH173" s="200"/>
      <c r="AI173" s="109" t="s">
        <v>409</v>
      </c>
    </row>
    <row r="174" spans="1:35" s="108" customFormat="1" ht="12">
      <c r="A174" s="216"/>
      <c r="B174" s="217"/>
      <c r="C174" s="1145" t="s">
        <v>398</v>
      </c>
      <c r="D174" s="1145"/>
      <c r="E174" s="1145"/>
      <c r="F174" s="196"/>
      <c r="G174" s="196"/>
      <c r="H174" s="196"/>
      <c r="I174" s="196"/>
      <c r="J174" s="198"/>
      <c r="K174" s="196"/>
      <c r="L174" s="222">
        <v>4373.41</v>
      </c>
      <c r="M174" s="212"/>
      <c r="N174" s="199"/>
      <c r="Z174" s="193"/>
      <c r="AA174" s="200"/>
      <c r="AB174" s="200"/>
      <c r="AH174" s="200" t="s">
        <v>398</v>
      </c>
    </row>
    <row r="175" spans="1:35" s="108" customFormat="1" ht="33.75">
      <c r="A175" s="194" t="s">
        <v>497</v>
      </c>
      <c r="B175" s="195" t="s">
        <v>3731</v>
      </c>
      <c r="C175" s="1145" t="s">
        <v>3732</v>
      </c>
      <c r="D175" s="1145"/>
      <c r="E175" s="1145"/>
      <c r="F175" s="196" t="s">
        <v>481</v>
      </c>
      <c r="G175" s="196"/>
      <c r="H175" s="196"/>
      <c r="I175" s="247">
        <v>0.06</v>
      </c>
      <c r="J175" s="198"/>
      <c r="K175" s="196"/>
      <c r="L175" s="198"/>
      <c r="M175" s="196"/>
      <c r="N175" s="199"/>
      <c r="Z175" s="193"/>
      <c r="AA175" s="200"/>
      <c r="AB175" s="200" t="s">
        <v>3732</v>
      </c>
      <c r="AH175" s="200"/>
    </row>
    <row r="176" spans="1:35" s="108" customFormat="1" ht="12">
      <c r="A176" s="201"/>
      <c r="B176" s="202"/>
      <c r="C176" s="1141" t="s">
        <v>1874</v>
      </c>
      <c r="D176" s="1141"/>
      <c r="E176" s="1141"/>
      <c r="F176" s="1141"/>
      <c r="G176" s="1141"/>
      <c r="H176" s="1141"/>
      <c r="I176" s="1141"/>
      <c r="J176" s="1141"/>
      <c r="K176" s="1141"/>
      <c r="L176" s="1141"/>
      <c r="M176" s="1141"/>
      <c r="N176" s="1146"/>
      <c r="Z176" s="193"/>
      <c r="AA176" s="200"/>
      <c r="AB176" s="200"/>
      <c r="AC176" s="109" t="s">
        <v>1874</v>
      </c>
      <c r="AH176" s="200"/>
    </row>
    <row r="177" spans="1:35" s="108" customFormat="1" ht="33.75">
      <c r="A177" s="203"/>
      <c r="B177" s="204" t="s">
        <v>385</v>
      </c>
      <c r="C177" s="1141" t="s">
        <v>386</v>
      </c>
      <c r="D177" s="1141"/>
      <c r="E177" s="1141"/>
      <c r="F177" s="1141"/>
      <c r="G177" s="1141"/>
      <c r="H177" s="1141"/>
      <c r="I177" s="1141"/>
      <c r="J177" s="1141"/>
      <c r="K177" s="1141"/>
      <c r="L177" s="1141"/>
      <c r="M177" s="1141"/>
      <c r="N177" s="1146"/>
      <c r="Z177" s="193"/>
      <c r="AA177" s="200"/>
      <c r="AB177" s="200"/>
      <c r="AD177" s="109" t="s">
        <v>386</v>
      </c>
      <c r="AH177" s="200"/>
    </row>
    <row r="178" spans="1:35" s="108" customFormat="1" ht="12">
      <c r="A178" s="205"/>
      <c r="B178" s="206">
        <v>1</v>
      </c>
      <c r="C178" s="1141" t="s">
        <v>446</v>
      </c>
      <c r="D178" s="1141"/>
      <c r="E178" s="1141"/>
      <c r="F178" s="207"/>
      <c r="G178" s="207"/>
      <c r="H178" s="207"/>
      <c r="I178" s="207"/>
      <c r="J178" s="208">
        <v>348.82</v>
      </c>
      <c r="K178" s="209">
        <v>1.25</v>
      </c>
      <c r="L178" s="208">
        <v>26.16</v>
      </c>
      <c r="M178" s="207"/>
      <c r="N178" s="210"/>
      <c r="Z178" s="193"/>
      <c r="AA178" s="200"/>
      <c r="AB178" s="200"/>
      <c r="AE178" s="109" t="s">
        <v>446</v>
      </c>
      <c r="AH178" s="200"/>
    </row>
    <row r="179" spans="1:35" s="108" customFormat="1" ht="12">
      <c r="A179" s="205"/>
      <c r="B179" s="206">
        <v>2</v>
      </c>
      <c r="C179" s="1141" t="s">
        <v>387</v>
      </c>
      <c r="D179" s="1141"/>
      <c r="E179" s="1141"/>
      <c r="F179" s="207"/>
      <c r="G179" s="207"/>
      <c r="H179" s="207"/>
      <c r="I179" s="207"/>
      <c r="J179" s="220">
        <v>1203.83</v>
      </c>
      <c r="K179" s="209">
        <v>1.25</v>
      </c>
      <c r="L179" s="208">
        <v>90.29</v>
      </c>
      <c r="M179" s="207"/>
      <c r="N179" s="210"/>
      <c r="Z179" s="193"/>
      <c r="AA179" s="200"/>
      <c r="AB179" s="200"/>
      <c r="AE179" s="109" t="s">
        <v>387</v>
      </c>
      <c r="AH179" s="200"/>
    </row>
    <row r="180" spans="1:35" s="108" customFormat="1" ht="12">
      <c r="A180" s="205"/>
      <c r="B180" s="206">
        <v>3</v>
      </c>
      <c r="C180" s="1141" t="s">
        <v>388</v>
      </c>
      <c r="D180" s="1141"/>
      <c r="E180" s="1141"/>
      <c r="F180" s="207"/>
      <c r="G180" s="207"/>
      <c r="H180" s="207"/>
      <c r="I180" s="207"/>
      <c r="J180" s="208">
        <v>100.78</v>
      </c>
      <c r="K180" s="209">
        <v>1.25</v>
      </c>
      <c r="L180" s="208">
        <v>7.56</v>
      </c>
      <c r="M180" s="207"/>
      <c r="N180" s="210"/>
      <c r="Z180" s="193"/>
      <c r="AA180" s="200"/>
      <c r="AB180" s="200"/>
      <c r="AE180" s="109" t="s">
        <v>388</v>
      </c>
      <c r="AH180" s="200"/>
    </row>
    <row r="181" spans="1:35" s="108" customFormat="1" ht="12">
      <c r="A181" s="205"/>
      <c r="B181" s="206">
        <v>4</v>
      </c>
      <c r="C181" s="1141" t="s">
        <v>447</v>
      </c>
      <c r="D181" s="1141"/>
      <c r="E181" s="1141"/>
      <c r="F181" s="207"/>
      <c r="G181" s="207"/>
      <c r="H181" s="207"/>
      <c r="I181" s="207"/>
      <c r="J181" s="208">
        <v>89.33</v>
      </c>
      <c r="K181" s="207"/>
      <c r="L181" s="208">
        <v>5.36</v>
      </c>
      <c r="M181" s="207"/>
      <c r="N181" s="210"/>
      <c r="Z181" s="193"/>
      <c r="AA181" s="200"/>
      <c r="AB181" s="200"/>
      <c r="AE181" s="109" t="s">
        <v>447</v>
      </c>
      <c r="AH181" s="200"/>
    </row>
    <row r="182" spans="1:35" s="108" customFormat="1" ht="12">
      <c r="A182" s="205"/>
      <c r="B182" s="204"/>
      <c r="C182" s="1141" t="s">
        <v>448</v>
      </c>
      <c r="D182" s="1141"/>
      <c r="E182" s="1141"/>
      <c r="F182" s="207" t="s">
        <v>390</v>
      </c>
      <c r="G182" s="209">
        <v>36.26</v>
      </c>
      <c r="H182" s="209">
        <v>1.25</v>
      </c>
      <c r="I182" s="250">
        <v>2.7195</v>
      </c>
      <c r="J182" s="204"/>
      <c r="K182" s="207"/>
      <c r="L182" s="204"/>
      <c r="M182" s="207"/>
      <c r="N182" s="210"/>
      <c r="Z182" s="193"/>
      <c r="AA182" s="200"/>
      <c r="AB182" s="200"/>
      <c r="AF182" s="109" t="s">
        <v>448</v>
      </c>
      <c r="AH182" s="200"/>
    </row>
    <row r="183" spans="1:35" s="108" customFormat="1" ht="12">
      <c r="A183" s="205"/>
      <c r="B183" s="204"/>
      <c r="C183" s="1141" t="s">
        <v>389</v>
      </c>
      <c r="D183" s="1141"/>
      <c r="E183" s="1141"/>
      <c r="F183" s="207" t="s">
        <v>390</v>
      </c>
      <c r="G183" s="215">
        <v>7</v>
      </c>
      <c r="H183" s="209">
        <v>1.25</v>
      </c>
      <c r="I183" s="254">
        <v>0.52500000000000002</v>
      </c>
      <c r="J183" s="204"/>
      <c r="K183" s="207"/>
      <c r="L183" s="204"/>
      <c r="M183" s="207"/>
      <c r="N183" s="210"/>
      <c r="Z183" s="193"/>
      <c r="AA183" s="200"/>
      <c r="AB183" s="200"/>
      <c r="AF183" s="109" t="s">
        <v>389</v>
      </c>
      <c r="AH183" s="200"/>
    </row>
    <row r="184" spans="1:35" s="108" customFormat="1" ht="12">
      <c r="A184" s="205"/>
      <c r="B184" s="204"/>
      <c r="C184" s="1150" t="s">
        <v>391</v>
      </c>
      <c r="D184" s="1150"/>
      <c r="E184" s="1150"/>
      <c r="F184" s="212"/>
      <c r="G184" s="212"/>
      <c r="H184" s="212"/>
      <c r="I184" s="212"/>
      <c r="J184" s="221">
        <v>1641.98</v>
      </c>
      <c r="K184" s="212"/>
      <c r="L184" s="213">
        <v>121.81</v>
      </c>
      <c r="M184" s="212"/>
      <c r="N184" s="214"/>
      <c r="Z184" s="193"/>
      <c r="AA184" s="200"/>
      <c r="AB184" s="200"/>
      <c r="AG184" s="109" t="s">
        <v>391</v>
      </c>
      <c r="AH184" s="200"/>
    </row>
    <row r="185" spans="1:35" s="108" customFormat="1" ht="12">
      <c r="A185" s="205"/>
      <c r="B185" s="204"/>
      <c r="C185" s="1141" t="s">
        <v>392</v>
      </c>
      <c r="D185" s="1141"/>
      <c r="E185" s="1141"/>
      <c r="F185" s="207"/>
      <c r="G185" s="207"/>
      <c r="H185" s="207"/>
      <c r="I185" s="207"/>
      <c r="J185" s="204"/>
      <c r="K185" s="207"/>
      <c r="L185" s="208">
        <v>33.72</v>
      </c>
      <c r="M185" s="207"/>
      <c r="N185" s="210"/>
      <c r="Z185" s="193"/>
      <c r="AA185" s="200"/>
      <c r="AB185" s="200"/>
      <c r="AF185" s="109" t="s">
        <v>392</v>
      </c>
      <c r="AH185" s="200"/>
    </row>
    <row r="186" spans="1:35" s="108" customFormat="1" ht="22.5">
      <c r="A186" s="205"/>
      <c r="B186" s="204" t="s">
        <v>1768</v>
      </c>
      <c r="C186" s="1141" t="s">
        <v>1769</v>
      </c>
      <c r="D186" s="1141"/>
      <c r="E186" s="1141"/>
      <c r="F186" s="207" t="s">
        <v>395</v>
      </c>
      <c r="G186" s="215">
        <v>117</v>
      </c>
      <c r="H186" s="207"/>
      <c r="I186" s="215">
        <v>117</v>
      </c>
      <c r="J186" s="204"/>
      <c r="K186" s="207"/>
      <c r="L186" s="208">
        <v>39.450000000000003</v>
      </c>
      <c r="M186" s="207"/>
      <c r="N186" s="210"/>
      <c r="Z186" s="193"/>
      <c r="AA186" s="200"/>
      <c r="AB186" s="200"/>
      <c r="AF186" s="109" t="s">
        <v>1769</v>
      </c>
      <c r="AH186" s="200"/>
    </row>
    <row r="187" spans="1:35" s="108" customFormat="1" ht="22.5">
      <c r="A187" s="205"/>
      <c r="B187" s="204" t="s">
        <v>1770</v>
      </c>
      <c r="C187" s="1141" t="s">
        <v>1771</v>
      </c>
      <c r="D187" s="1141"/>
      <c r="E187" s="1141"/>
      <c r="F187" s="207" t="s">
        <v>395</v>
      </c>
      <c r="G187" s="215">
        <v>74</v>
      </c>
      <c r="H187" s="207"/>
      <c r="I187" s="215">
        <v>74</v>
      </c>
      <c r="J187" s="204"/>
      <c r="K187" s="207"/>
      <c r="L187" s="208">
        <v>24.95</v>
      </c>
      <c r="M187" s="207"/>
      <c r="N187" s="210"/>
      <c r="Z187" s="193"/>
      <c r="AA187" s="200"/>
      <c r="AB187" s="200"/>
      <c r="AF187" s="109" t="s">
        <v>1771</v>
      </c>
      <c r="AH187" s="200"/>
    </row>
    <row r="188" spans="1:35" s="108" customFormat="1" ht="12">
      <c r="A188" s="216"/>
      <c r="B188" s="217"/>
      <c r="C188" s="1145" t="s">
        <v>398</v>
      </c>
      <c r="D188" s="1145"/>
      <c r="E188" s="1145"/>
      <c r="F188" s="196"/>
      <c r="G188" s="196"/>
      <c r="H188" s="196"/>
      <c r="I188" s="196"/>
      <c r="J188" s="198"/>
      <c r="K188" s="196"/>
      <c r="L188" s="218">
        <v>186.21</v>
      </c>
      <c r="M188" s="212"/>
      <c r="N188" s="199"/>
      <c r="Z188" s="193"/>
      <c r="AA188" s="200"/>
      <c r="AB188" s="200"/>
      <c r="AH188" s="200" t="s">
        <v>398</v>
      </c>
    </row>
    <row r="189" spans="1:35" s="108" customFormat="1" ht="56.25">
      <c r="A189" s="194" t="s">
        <v>499</v>
      </c>
      <c r="B189" s="195" t="s">
        <v>3766</v>
      </c>
      <c r="C189" s="1145" t="s">
        <v>3767</v>
      </c>
      <c r="D189" s="1145"/>
      <c r="E189" s="1145"/>
      <c r="F189" s="196" t="s">
        <v>891</v>
      </c>
      <c r="G189" s="196"/>
      <c r="H189" s="196"/>
      <c r="I189" s="247">
        <v>6.06</v>
      </c>
      <c r="J189" s="218">
        <v>230.72</v>
      </c>
      <c r="K189" s="196"/>
      <c r="L189" s="222">
        <v>1398.16</v>
      </c>
      <c r="M189" s="196"/>
      <c r="N189" s="199"/>
      <c r="Z189" s="193"/>
      <c r="AA189" s="200"/>
      <c r="AB189" s="200" t="s">
        <v>3767</v>
      </c>
      <c r="AH189" s="200"/>
    </row>
    <row r="190" spans="1:35" s="108" customFormat="1" ht="12">
      <c r="A190" s="216"/>
      <c r="B190" s="217"/>
      <c r="C190" s="1141" t="s">
        <v>409</v>
      </c>
      <c r="D190" s="1141"/>
      <c r="E190" s="1141"/>
      <c r="F190" s="1141"/>
      <c r="G190" s="1141"/>
      <c r="H190" s="1141"/>
      <c r="I190" s="1141"/>
      <c r="J190" s="1141"/>
      <c r="K190" s="1141"/>
      <c r="L190" s="1141"/>
      <c r="M190" s="1141"/>
      <c r="N190" s="1146"/>
      <c r="Z190" s="193"/>
      <c r="AA190" s="200"/>
      <c r="AB190" s="200"/>
      <c r="AH190" s="200"/>
      <c r="AI190" s="109" t="s">
        <v>409</v>
      </c>
    </row>
    <row r="191" spans="1:35" s="108" customFormat="1" ht="12">
      <c r="A191" s="216"/>
      <c r="B191" s="217"/>
      <c r="C191" s="1145" t="s">
        <v>398</v>
      </c>
      <c r="D191" s="1145"/>
      <c r="E191" s="1145"/>
      <c r="F191" s="196"/>
      <c r="G191" s="196"/>
      <c r="H191" s="196"/>
      <c r="I191" s="196"/>
      <c r="J191" s="198"/>
      <c r="K191" s="196"/>
      <c r="L191" s="222">
        <v>1398.16</v>
      </c>
      <c r="M191" s="212"/>
      <c r="N191" s="199"/>
      <c r="Z191" s="193"/>
      <c r="AA191" s="200"/>
      <c r="AB191" s="200"/>
      <c r="AH191" s="200" t="s">
        <v>398</v>
      </c>
    </row>
    <row r="192" spans="1:35" s="108" customFormat="1" ht="56.25">
      <c r="A192" s="194" t="s">
        <v>501</v>
      </c>
      <c r="B192" s="195" t="s">
        <v>3768</v>
      </c>
      <c r="C192" s="1145" t="s">
        <v>3769</v>
      </c>
      <c r="D192" s="1145"/>
      <c r="E192" s="1145"/>
      <c r="F192" s="196" t="s">
        <v>3759</v>
      </c>
      <c r="G192" s="196"/>
      <c r="H192" s="196"/>
      <c r="I192" s="223">
        <v>6.0000000000000001E-3</v>
      </c>
      <c r="J192" s="198"/>
      <c r="K192" s="196"/>
      <c r="L192" s="198"/>
      <c r="M192" s="196"/>
      <c r="N192" s="199"/>
      <c r="Z192" s="193"/>
      <c r="AA192" s="200"/>
      <c r="AB192" s="200" t="s">
        <v>3769</v>
      </c>
      <c r="AH192" s="200"/>
    </row>
    <row r="193" spans="1:35" s="108" customFormat="1" ht="12">
      <c r="A193" s="201"/>
      <c r="B193" s="202"/>
      <c r="C193" s="1141" t="s">
        <v>3770</v>
      </c>
      <c r="D193" s="1141"/>
      <c r="E193" s="1141"/>
      <c r="F193" s="1141"/>
      <c r="G193" s="1141"/>
      <c r="H193" s="1141"/>
      <c r="I193" s="1141"/>
      <c r="J193" s="1141"/>
      <c r="K193" s="1141"/>
      <c r="L193" s="1141"/>
      <c r="M193" s="1141"/>
      <c r="N193" s="1146"/>
      <c r="Z193" s="193"/>
      <c r="AA193" s="200"/>
      <c r="AB193" s="200"/>
      <c r="AC193" s="109" t="s">
        <v>3770</v>
      </c>
      <c r="AH193" s="200"/>
    </row>
    <row r="194" spans="1:35" s="108" customFormat="1" ht="33.75">
      <c r="A194" s="203"/>
      <c r="B194" s="204" t="s">
        <v>385</v>
      </c>
      <c r="C194" s="1141" t="s">
        <v>386</v>
      </c>
      <c r="D194" s="1141"/>
      <c r="E194" s="1141"/>
      <c r="F194" s="1141"/>
      <c r="G194" s="1141"/>
      <c r="H194" s="1141"/>
      <c r="I194" s="1141"/>
      <c r="J194" s="1141"/>
      <c r="K194" s="1141"/>
      <c r="L194" s="1141"/>
      <c r="M194" s="1141"/>
      <c r="N194" s="1146"/>
      <c r="Z194" s="193"/>
      <c r="AA194" s="200"/>
      <c r="AB194" s="200"/>
      <c r="AD194" s="109" t="s">
        <v>386</v>
      </c>
      <c r="AH194" s="200"/>
    </row>
    <row r="195" spans="1:35" s="108" customFormat="1" ht="12">
      <c r="A195" s="205"/>
      <c r="B195" s="206">
        <v>1</v>
      </c>
      <c r="C195" s="1141" t="s">
        <v>446</v>
      </c>
      <c r="D195" s="1141"/>
      <c r="E195" s="1141"/>
      <c r="F195" s="207"/>
      <c r="G195" s="207"/>
      <c r="H195" s="207"/>
      <c r="I195" s="207"/>
      <c r="J195" s="220">
        <v>1654.4</v>
      </c>
      <c r="K195" s="209">
        <v>1.25</v>
      </c>
      <c r="L195" s="208">
        <v>12.41</v>
      </c>
      <c r="M195" s="207"/>
      <c r="N195" s="210"/>
      <c r="Z195" s="193"/>
      <c r="AA195" s="200"/>
      <c r="AB195" s="200"/>
      <c r="AE195" s="109" t="s">
        <v>446</v>
      </c>
      <c r="AH195" s="200"/>
    </row>
    <row r="196" spans="1:35" s="108" customFormat="1" ht="12">
      <c r="A196" s="205"/>
      <c r="B196" s="206">
        <v>2</v>
      </c>
      <c r="C196" s="1141" t="s">
        <v>387</v>
      </c>
      <c r="D196" s="1141"/>
      <c r="E196" s="1141"/>
      <c r="F196" s="207"/>
      <c r="G196" s="207"/>
      <c r="H196" s="207"/>
      <c r="I196" s="207"/>
      <c r="J196" s="220">
        <v>4266.1000000000004</v>
      </c>
      <c r="K196" s="209">
        <v>1.25</v>
      </c>
      <c r="L196" s="208">
        <v>32</v>
      </c>
      <c r="M196" s="207"/>
      <c r="N196" s="210"/>
      <c r="Z196" s="193"/>
      <c r="AA196" s="200"/>
      <c r="AB196" s="200"/>
      <c r="AE196" s="109" t="s">
        <v>387</v>
      </c>
      <c r="AH196" s="200"/>
    </row>
    <row r="197" spans="1:35" s="108" customFormat="1" ht="12">
      <c r="A197" s="205"/>
      <c r="B197" s="206">
        <v>3</v>
      </c>
      <c r="C197" s="1141" t="s">
        <v>388</v>
      </c>
      <c r="D197" s="1141"/>
      <c r="E197" s="1141"/>
      <c r="F197" s="207"/>
      <c r="G197" s="207"/>
      <c r="H197" s="207"/>
      <c r="I197" s="207"/>
      <c r="J197" s="208">
        <v>191.43</v>
      </c>
      <c r="K197" s="209">
        <v>1.25</v>
      </c>
      <c r="L197" s="208">
        <v>1.44</v>
      </c>
      <c r="M197" s="207"/>
      <c r="N197" s="210"/>
      <c r="Z197" s="193"/>
      <c r="AA197" s="200"/>
      <c r="AB197" s="200"/>
      <c r="AE197" s="109" t="s">
        <v>388</v>
      </c>
      <c r="AH197" s="200"/>
    </row>
    <row r="198" spans="1:35" s="108" customFormat="1" ht="12">
      <c r="A198" s="205"/>
      <c r="B198" s="206">
        <v>4</v>
      </c>
      <c r="C198" s="1141" t="s">
        <v>447</v>
      </c>
      <c r="D198" s="1141"/>
      <c r="E198" s="1141"/>
      <c r="F198" s="207"/>
      <c r="G198" s="207"/>
      <c r="H198" s="207"/>
      <c r="I198" s="207"/>
      <c r="J198" s="220">
        <v>5723.35</v>
      </c>
      <c r="K198" s="207"/>
      <c r="L198" s="208">
        <v>34.340000000000003</v>
      </c>
      <c r="M198" s="207"/>
      <c r="N198" s="210"/>
      <c r="Z198" s="193"/>
      <c r="AA198" s="200"/>
      <c r="AB198" s="200"/>
      <c r="AE198" s="109" t="s">
        <v>447</v>
      </c>
      <c r="AH198" s="200"/>
    </row>
    <row r="199" spans="1:35" s="108" customFormat="1" ht="12">
      <c r="A199" s="205"/>
      <c r="B199" s="204"/>
      <c r="C199" s="1141" t="s">
        <v>448</v>
      </c>
      <c r="D199" s="1141"/>
      <c r="E199" s="1141"/>
      <c r="F199" s="207" t="s">
        <v>390</v>
      </c>
      <c r="G199" s="215">
        <v>176</v>
      </c>
      <c r="H199" s="209">
        <v>1.25</v>
      </c>
      <c r="I199" s="209">
        <v>1.32</v>
      </c>
      <c r="J199" s="204"/>
      <c r="K199" s="207"/>
      <c r="L199" s="204"/>
      <c r="M199" s="207"/>
      <c r="N199" s="210"/>
      <c r="Z199" s="193"/>
      <c r="AA199" s="200"/>
      <c r="AB199" s="200"/>
      <c r="AF199" s="109" t="s">
        <v>448</v>
      </c>
      <c r="AH199" s="200"/>
    </row>
    <row r="200" spans="1:35" s="108" customFormat="1" ht="12">
      <c r="A200" s="205"/>
      <c r="B200" s="204"/>
      <c r="C200" s="1141" t="s">
        <v>389</v>
      </c>
      <c r="D200" s="1141"/>
      <c r="E200" s="1141"/>
      <c r="F200" s="207" t="s">
        <v>390</v>
      </c>
      <c r="G200" s="209">
        <v>13.36</v>
      </c>
      <c r="H200" s="209">
        <v>1.25</v>
      </c>
      <c r="I200" s="250">
        <v>0.1002</v>
      </c>
      <c r="J200" s="204"/>
      <c r="K200" s="207"/>
      <c r="L200" s="204"/>
      <c r="M200" s="207"/>
      <c r="N200" s="210"/>
      <c r="Z200" s="193"/>
      <c r="AA200" s="200"/>
      <c r="AB200" s="200"/>
      <c r="AF200" s="109" t="s">
        <v>389</v>
      </c>
      <c r="AH200" s="200"/>
    </row>
    <row r="201" spans="1:35" s="108" customFormat="1" ht="12">
      <c r="A201" s="205"/>
      <c r="B201" s="204"/>
      <c r="C201" s="1150" t="s">
        <v>391</v>
      </c>
      <c r="D201" s="1150"/>
      <c r="E201" s="1150"/>
      <c r="F201" s="212"/>
      <c r="G201" s="212"/>
      <c r="H201" s="212"/>
      <c r="I201" s="212"/>
      <c r="J201" s="221">
        <v>11643.85</v>
      </c>
      <c r="K201" s="212"/>
      <c r="L201" s="213">
        <v>78.75</v>
      </c>
      <c r="M201" s="212"/>
      <c r="N201" s="214"/>
      <c r="Z201" s="193"/>
      <c r="AA201" s="200"/>
      <c r="AB201" s="200"/>
      <c r="AG201" s="109" t="s">
        <v>391</v>
      </c>
      <c r="AH201" s="200"/>
    </row>
    <row r="202" spans="1:35" s="108" customFormat="1" ht="12">
      <c r="A202" s="205"/>
      <c r="B202" s="204"/>
      <c r="C202" s="1141" t="s">
        <v>392</v>
      </c>
      <c r="D202" s="1141"/>
      <c r="E202" s="1141"/>
      <c r="F202" s="207"/>
      <c r="G202" s="207"/>
      <c r="H202" s="207"/>
      <c r="I202" s="207"/>
      <c r="J202" s="204"/>
      <c r="K202" s="207"/>
      <c r="L202" s="208">
        <v>13.85</v>
      </c>
      <c r="M202" s="207"/>
      <c r="N202" s="210"/>
      <c r="Z202" s="193"/>
      <c r="AA202" s="200"/>
      <c r="AB202" s="200"/>
      <c r="AF202" s="109" t="s">
        <v>392</v>
      </c>
      <c r="AH202" s="200"/>
    </row>
    <row r="203" spans="1:35" s="108" customFormat="1" ht="22.5">
      <c r="A203" s="205"/>
      <c r="B203" s="204" t="s">
        <v>1768</v>
      </c>
      <c r="C203" s="1141" t="s">
        <v>1769</v>
      </c>
      <c r="D203" s="1141"/>
      <c r="E203" s="1141"/>
      <c r="F203" s="207" t="s">
        <v>395</v>
      </c>
      <c r="G203" s="215">
        <v>117</v>
      </c>
      <c r="H203" s="207"/>
      <c r="I203" s="215">
        <v>117</v>
      </c>
      <c r="J203" s="204"/>
      <c r="K203" s="207"/>
      <c r="L203" s="208">
        <v>16.2</v>
      </c>
      <c r="M203" s="207"/>
      <c r="N203" s="210"/>
      <c r="Z203" s="193"/>
      <c r="AA203" s="200"/>
      <c r="AB203" s="200"/>
      <c r="AF203" s="109" t="s">
        <v>1769</v>
      </c>
      <c r="AH203" s="200"/>
    </row>
    <row r="204" spans="1:35" s="108" customFormat="1" ht="22.5">
      <c r="A204" s="205"/>
      <c r="B204" s="204" t="s">
        <v>1770</v>
      </c>
      <c r="C204" s="1141" t="s">
        <v>1771</v>
      </c>
      <c r="D204" s="1141"/>
      <c r="E204" s="1141"/>
      <c r="F204" s="207" t="s">
        <v>395</v>
      </c>
      <c r="G204" s="215">
        <v>74</v>
      </c>
      <c r="H204" s="207"/>
      <c r="I204" s="215">
        <v>74</v>
      </c>
      <c r="J204" s="204"/>
      <c r="K204" s="207"/>
      <c r="L204" s="208">
        <v>10.25</v>
      </c>
      <c r="M204" s="207"/>
      <c r="N204" s="210"/>
      <c r="Z204" s="193"/>
      <c r="AA204" s="200"/>
      <c r="AB204" s="200"/>
      <c r="AF204" s="109" t="s">
        <v>1771</v>
      </c>
      <c r="AH204" s="200"/>
    </row>
    <row r="205" spans="1:35" s="108" customFormat="1" ht="12">
      <c r="A205" s="216"/>
      <c r="B205" s="217"/>
      <c r="C205" s="1145" t="s">
        <v>398</v>
      </c>
      <c r="D205" s="1145"/>
      <c r="E205" s="1145"/>
      <c r="F205" s="196"/>
      <c r="G205" s="196"/>
      <c r="H205" s="196"/>
      <c r="I205" s="196"/>
      <c r="J205" s="198"/>
      <c r="K205" s="196"/>
      <c r="L205" s="218">
        <v>105.2</v>
      </c>
      <c r="M205" s="212"/>
      <c r="N205" s="199"/>
      <c r="Z205" s="193"/>
      <c r="AA205" s="200"/>
      <c r="AB205" s="200"/>
      <c r="AH205" s="200" t="s">
        <v>398</v>
      </c>
    </row>
    <row r="206" spans="1:35" s="108" customFormat="1" ht="22.5">
      <c r="A206" s="194" t="s">
        <v>503</v>
      </c>
      <c r="B206" s="195" t="s">
        <v>3771</v>
      </c>
      <c r="C206" s="1145" t="s">
        <v>3772</v>
      </c>
      <c r="D206" s="1145"/>
      <c r="E206" s="1145"/>
      <c r="F206" s="196" t="s">
        <v>472</v>
      </c>
      <c r="G206" s="196"/>
      <c r="H206" s="196"/>
      <c r="I206" s="197">
        <v>2.2200000000000001E-2</v>
      </c>
      <c r="J206" s="222">
        <v>3893</v>
      </c>
      <c r="K206" s="196"/>
      <c r="L206" s="218">
        <v>86.42</v>
      </c>
      <c r="M206" s="196"/>
      <c r="N206" s="199"/>
      <c r="Z206" s="193"/>
      <c r="AA206" s="200"/>
      <c r="AB206" s="200" t="s">
        <v>3772</v>
      </c>
      <c r="AH206" s="200"/>
    </row>
    <row r="207" spans="1:35" s="108" customFormat="1" ht="12">
      <c r="A207" s="216"/>
      <c r="B207" s="217"/>
      <c r="C207" s="1141" t="s">
        <v>409</v>
      </c>
      <c r="D207" s="1141"/>
      <c r="E207" s="1141"/>
      <c r="F207" s="1141"/>
      <c r="G207" s="1141"/>
      <c r="H207" s="1141"/>
      <c r="I207" s="1141"/>
      <c r="J207" s="1141"/>
      <c r="K207" s="1141"/>
      <c r="L207" s="1141"/>
      <c r="M207" s="1141"/>
      <c r="N207" s="1146"/>
      <c r="Z207" s="193"/>
      <c r="AA207" s="200"/>
      <c r="AB207" s="200"/>
      <c r="AH207" s="200"/>
      <c r="AI207" s="109" t="s">
        <v>409</v>
      </c>
    </row>
    <row r="208" spans="1:35" s="108" customFormat="1" ht="12">
      <c r="A208" s="216"/>
      <c r="B208" s="217"/>
      <c r="C208" s="1145" t="s">
        <v>398</v>
      </c>
      <c r="D208" s="1145"/>
      <c r="E208" s="1145"/>
      <c r="F208" s="196"/>
      <c r="G208" s="196"/>
      <c r="H208" s="196"/>
      <c r="I208" s="196"/>
      <c r="J208" s="198"/>
      <c r="K208" s="196"/>
      <c r="L208" s="218">
        <v>86.42</v>
      </c>
      <c r="M208" s="212"/>
      <c r="N208" s="199"/>
      <c r="Z208" s="193"/>
      <c r="AA208" s="200"/>
      <c r="AB208" s="200"/>
      <c r="AH208" s="200" t="s">
        <v>398</v>
      </c>
    </row>
    <row r="209" spans="1:34" s="108" customFormat="1" ht="56.25">
      <c r="A209" s="194" t="s">
        <v>505</v>
      </c>
      <c r="B209" s="195" t="s">
        <v>1765</v>
      </c>
      <c r="C209" s="1145" t="s">
        <v>1766</v>
      </c>
      <c r="D209" s="1145"/>
      <c r="E209" s="1145"/>
      <c r="F209" s="196" t="s">
        <v>1767</v>
      </c>
      <c r="G209" s="196"/>
      <c r="H209" s="196"/>
      <c r="I209" s="247">
        <v>0.06</v>
      </c>
      <c r="J209" s="198"/>
      <c r="K209" s="196"/>
      <c r="L209" s="198"/>
      <c r="M209" s="196"/>
      <c r="N209" s="199"/>
      <c r="Z209" s="193"/>
      <c r="AA209" s="200"/>
      <c r="AB209" s="200" t="s">
        <v>1766</v>
      </c>
      <c r="AH209" s="200"/>
    </row>
    <row r="210" spans="1:34" s="108" customFormat="1" ht="12">
      <c r="A210" s="201"/>
      <c r="B210" s="202"/>
      <c r="C210" s="1141" t="s">
        <v>1874</v>
      </c>
      <c r="D210" s="1141"/>
      <c r="E210" s="1141"/>
      <c r="F210" s="1141"/>
      <c r="G210" s="1141"/>
      <c r="H210" s="1141"/>
      <c r="I210" s="1141"/>
      <c r="J210" s="1141"/>
      <c r="K210" s="1141"/>
      <c r="L210" s="1141"/>
      <c r="M210" s="1141"/>
      <c r="N210" s="1146"/>
      <c r="Z210" s="193"/>
      <c r="AA210" s="200"/>
      <c r="AB210" s="200"/>
      <c r="AC210" s="109" t="s">
        <v>1874</v>
      </c>
      <c r="AH210" s="200"/>
    </row>
    <row r="211" spans="1:34" s="108" customFormat="1" ht="33.75">
      <c r="A211" s="203"/>
      <c r="B211" s="204" t="s">
        <v>385</v>
      </c>
      <c r="C211" s="1141" t="s">
        <v>386</v>
      </c>
      <c r="D211" s="1141"/>
      <c r="E211" s="1141"/>
      <c r="F211" s="1141"/>
      <c r="G211" s="1141"/>
      <c r="H211" s="1141"/>
      <c r="I211" s="1141"/>
      <c r="J211" s="1141"/>
      <c r="K211" s="1141"/>
      <c r="L211" s="1141"/>
      <c r="M211" s="1141"/>
      <c r="N211" s="1146"/>
      <c r="Z211" s="193"/>
      <c r="AA211" s="200"/>
      <c r="AB211" s="200"/>
      <c r="AD211" s="109" t="s">
        <v>386</v>
      </c>
      <c r="AH211" s="200"/>
    </row>
    <row r="212" spans="1:34" s="108" customFormat="1" ht="12">
      <c r="A212" s="205"/>
      <c r="B212" s="206">
        <v>1</v>
      </c>
      <c r="C212" s="1141" t="s">
        <v>446</v>
      </c>
      <c r="D212" s="1141"/>
      <c r="E212" s="1141"/>
      <c r="F212" s="207"/>
      <c r="G212" s="207"/>
      <c r="H212" s="207"/>
      <c r="I212" s="207"/>
      <c r="J212" s="208">
        <v>689.47</v>
      </c>
      <c r="K212" s="209">
        <v>1.25</v>
      </c>
      <c r="L212" s="208">
        <v>51.71</v>
      </c>
      <c r="M212" s="207"/>
      <c r="N212" s="210"/>
      <c r="Z212" s="193"/>
      <c r="AA212" s="200"/>
      <c r="AB212" s="200"/>
      <c r="AE212" s="109" t="s">
        <v>446</v>
      </c>
      <c r="AH212" s="200"/>
    </row>
    <row r="213" spans="1:34" s="108" customFormat="1" ht="12">
      <c r="A213" s="205"/>
      <c r="B213" s="206">
        <v>2</v>
      </c>
      <c r="C213" s="1141" t="s">
        <v>387</v>
      </c>
      <c r="D213" s="1141"/>
      <c r="E213" s="1141"/>
      <c r="F213" s="207"/>
      <c r="G213" s="207"/>
      <c r="H213" s="207"/>
      <c r="I213" s="207"/>
      <c r="J213" s="208">
        <v>72.67</v>
      </c>
      <c r="K213" s="209">
        <v>1.25</v>
      </c>
      <c r="L213" s="208">
        <v>5.45</v>
      </c>
      <c r="M213" s="207"/>
      <c r="N213" s="210"/>
      <c r="Z213" s="193"/>
      <c r="AA213" s="200"/>
      <c r="AB213" s="200"/>
      <c r="AE213" s="109" t="s">
        <v>387</v>
      </c>
      <c r="AH213" s="200"/>
    </row>
    <row r="214" spans="1:34" s="108" customFormat="1" ht="12">
      <c r="A214" s="205"/>
      <c r="B214" s="206">
        <v>3</v>
      </c>
      <c r="C214" s="1141" t="s">
        <v>388</v>
      </c>
      <c r="D214" s="1141"/>
      <c r="E214" s="1141"/>
      <c r="F214" s="207"/>
      <c r="G214" s="207"/>
      <c r="H214" s="207"/>
      <c r="I214" s="207"/>
      <c r="J214" s="208">
        <v>0.41</v>
      </c>
      <c r="K214" s="209">
        <v>1.25</v>
      </c>
      <c r="L214" s="208">
        <v>0.03</v>
      </c>
      <c r="M214" s="207"/>
      <c r="N214" s="210"/>
      <c r="Z214" s="193"/>
      <c r="AA214" s="200"/>
      <c r="AB214" s="200"/>
      <c r="AE214" s="109" t="s">
        <v>388</v>
      </c>
      <c r="AH214" s="200"/>
    </row>
    <row r="215" spans="1:34" s="108" customFormat="1" ht="12">
      <c r="A215" s="205"/>
      <c r="B215" s="206">
        <v>4</v>
      </c>
      <c r="C215" s="1141" t="s">
        <v>447</v>
      </c>
      <c r="D215" s="1141"/>
      <c r="E215" s="1141"/>
      <c r="F215" s="207"/>
      <c r="G215" s="207"/>
      <c r="H215" s="207"/>
      <c r="I215" s="207"/>
      <c r="J215" s="208">
        <v>484.59</v>
      </c>
      <c r="K215" s="207"/>
      <c r="L215" s="208">
        <v>29.08</v>
      </c>
      <c r="M215" s="207"/>
      <c r="N215" s="210"/>
      <c r="Z215" s="193"/>
      <c r="AA215" s="200"/>
      <c r="AB215" s="200"/>
      <c r="AE215" s="109" t="s">
        <v>447</v>
      </c>
      <c r="AH215" s="200"/>
    </row>
    <row r="216" spans="1:34" s="108" customFormat="1" ht="12">
      <c r="A216" s="205"/>
      <c r="B216" s="204"/>
      <c r="C216" s="1141" t="s">
        <v>448</v>
      </c>
      <c r="D216" s="1141"/>
      <c r="E216" s="1141"/>
      <c r="F216" s="207" t="s">
        <v>390</v>
      </c>
      <c r="G216" s="209">
        <v>71.67</v>
      </c>
      <c r="H216" s="209">
        <v>1.25</v>
      </c>
      <c r="I216" s="252">
        <v>5.3752500000000003</v>
      </c>
      <c r="J216" s="204"/>
      <c r="K216" s="207"/>
      <c r="L216" s="204"/>
      <c r="M216" s="207"/>
      <c r="N216" s="210"/>
      <c r="Z216" s="193"/>
      <c r="AA216" s="200"/>
      <c r="AB216" s="200"/>
      <c r="AF216" s="109" t="s">
        <v>448</v>
      </c>
      <c r="AH216" s="200"/>
    </row>
    <row r="217" spans="1:34" s="108" customFormat="1" ht="12">
      <c r="A217" s="205"/>
      <c r="B217" s="204"/>
      <c r="C217" s="1141" t="s">
        <v>389</v>
      </c>
      <c r="D217" s="1141"/>
      <c r="E217" s="1141"/>
      <c r="F217" s="207" t="s">
        <v>390</v>
      </c>
      <c r="G217" s="209">
        <v>0.03</v>
      </c>
      <c r="H217" s="209">
        <v>1.25</v>
      </c>
      <c r="I217" s="252">
        <v>2.2499999999999998E-3</v>
      </c>
      <c r="J217" s="204"/>
      <c r="K217" s="207"/>
      <c r="L217" s="204"/>
      <c r="M217" s="207"/>
      <c r="N217" s="210"/>
      <c r="Z217" s="193"/>
      <c r="AA217" s="200"/>
      <c r="AB217" s="200"/>
      <c r="AF217" s="109" t="s">
        <v>389</v>
      </c>
      <c r="AH217" s="200"/>
    </row>
    <row r="218" spans="1:34" s="108" customFormat="1" ht="12">
      <c r="A218" s="205"/>
      <c r="B218" s="204"/>
      <c r="C218" s="1150" t="s">
        <v>391</v>
      </c>
      <c r="D218" s="1150"/>
      <c r="E218" s="1150"/>
      <c r="F218" s="212"/>
      <c r="G218" s="212"/>
      <c r="H218" s="212"/>
      <c r="I218" s="212"/>
      <c r="J218" s="221">
        <v>1246.73</v>
      </c>
      <c r="K218" s="212"/>
      <c r="L218" s="213">
        <v>86.24</v>
      </c>
      <c r="M218" s="212"/>
      <c r="N218" s="214"/>
      <c r="Z218" s="193"/>
      <c r="AA218" s="200"/>
      <c r="AB218" s="200"/>
      <c r="AG218" s="109" t="s">
        <v>391</v>
      </c>
      <c r="AH218" s="200"/>
    </row>
    <row r="219" spans="1:34" s="108" customFormat="1" ht="12">
      <c r="A219" s="205"/>
      <c r="B219" s="204"/>
      <c r="C219" s="1141" t="s">
        <v>392</v>
      </c>
      <c r="D219" s="1141"/>
      <c r="E219" s="1141"/>
      <c r="F219" s="207"/>
      <c r="G219" s="207"/>
      <c r="H219" s="207"/>
      <c r="I219" s="207"/>
      <c r="J219" s="204"/>
      <c r="K219" s="207"/>
      <c r="L219" s="208">
        <v>51.74</v>
      </c>
      <c r="M219" s="207"/>
      <c r="N219" s="210"/>
      <c r="Z219" s="193"/>
      <c r="AA219" s="200"/>
      <c r="AB219" s="200"/>
      <c r="AF219" s="109" t="s">
        <v>392</v>
      </c>
      <c r="AH219" s="200"/>
    </row>
    <row r="220" spans="1:34" s="108" customFormat="1" ht="22.5">
      <c r="A220" s="205"/>
      <c r="B220" s="204" t="s">
        <v>1768</v>
      </c>
      <c r="C220" s="1141" t="s">
        <v>1769</v>
      </c>
      <c r="D220" s="1141"/>
      <c r="E220" s="1141"/>
      <c r="F220" s="207" t="s">
        <v>395</v>
      </c>
      <c r="G220" s="215">
        <v>117</v>
      </c>
      <c r="H220" s="207"/>
      <c r="I220" s="215">
        <v>117</v>
      </c>
      <c r="J220" s="204"/>
      <c r="K220" s="207"/>
      <c r="L220" s="208">
        <v>60.54</v>
      </c>
      <c r="M220" s="207"/>
      <c r="N220" s="210"/>
      <c r="Z220" s="193"/>
      <c r="AA220" s="200"/>
      <c r="AB220" s="200"/>
      <c r="AF220" s="109" t="s">
        <v>1769</v>
      </c>
      <c r="AH220" s="200"/>
    </row>
    <row r="221" spans="1:34" s="108" customFormat="1" ht="22.5">
      <c r="A221" s="205"/>
      <c r="B221" s="204" t="s">
        <v>1770</v>
      </c>
      <c r="C221" s="1141" t="s">
        <v>1771</v>
      </c>
      <c r="D221" s="1141"/>
      <c r="E221" s="1141"/>
      <c r="F221" s="207" t="s">
        <v>395</v>
      </c>
      <c r="G221" s="215">
        <v>74</v>
      </c>
      <c r="H221" s="207"/>
      <c r="I221" s="215">
        <v>74</v>
      </c>
      <c r="J221" s="204"/>
      <c r="K221" s="207"/>
      <c r="L221" s="208">
        <v>38.29</v>
      </c>
      <c r="M221" s="207"/>
      <c r="N221" s="210"/>
      <c r="Z221" s="193"/>
      <c r="AA221" s="200"/>
      <c r="AB221" s="200"/>
      <c r="AF221" s="109" t="s">
        <v>1771</v>
      </c>
      <c r="AH221" s="200"/>
    </row>
    <row r="222" spans="1:34" s="108" customFormat="1" ht="12">
      <c r="A222" s="216"/>
      <c r="B222" s="217"/>
      <c r="C222" s="1145" t="s">
        <v>398</v>
      </c>
      <c r="D222" s="1145"/>
      <c r="E222" s="1145"/>
      <c r="F222" s="196"/>
      <c r="G222" s="196"/>
      <c r="H222" s="196"/>
      <c r="I222" s="196"/>
      <c r="J222" s="198"/>
      <c r="K222" s="196"/>
      <c r="L222" s="218">
        <v>185.07</v>
      </c>
      <c r="M222" s="212"/>
      <c r="N222" s="199"/>
      <c r="Z222" s="193"/>
      <c r="AA222" s="200"/>
      <c r="AB222" s="200"/>
      <c r="AH222" s="200" t="s">
        <v>398</v>
      </c>
    </row>
    <row r="223" spans="1:34" s="108" customFormat="1" ht="22.5">
      <c r="A223" s="194" t="s">
        <v>514</v>
      </c>
      <c r="B223" s="195" t="s">
        <v>3773</v>
      </c>
      <c r="C223" s="1145" t="s">
        <v>3774</v>
      </c>
      <c r="D223" s="1145"/>
      <c r="E223" s="1145"/>
      <c r="F223" s="196" t="s">
        <v>472</v>
      </c>
      <c r="G223" s="196"/>
      <c r="H223" s="196"/>
      <c r="I223" s="197">
        <v>9.9000000000000008E-3</v>
      </c>
      <c r="J223" s="198"/>
      <c r="K223" s="196"/>
      <c r="L223" s="198"/>
      <c r="M223" s="196"/>
      <c r="N223" s="199"/>
      <c r="Z223" s="193"/>
      <c r="AA223" s="200"/>
      <c r="AB223" s="200" t="s">
        <v>3774</v>
      </c>
      <c r="AH223" s="200"/>
    </row>
    <row r="224" spans="1:34" s="108" customFormat="1" ht="12">
      <c r="A224" s="201"/>
      <c r="B224" s="202"/>
      <c r="C224" s="1141" t="s">
        <v>3775</v>
      </c>
      <c r="D224" s="1141"/>
      <c r="E224" s="1141"/>
      <c r="F224" s="1141"/>
      <c r="G224" s="1141"/>
      <c r="H224" s="1141"/>
      <c r="I224" s="1141"/>
      <c r="J224" s="1141"/>
      <c r="K224" s="1141"/>
      <c r="L224" s="1141"/>
      <c r="M224" s="1141"/>
      <c r="N224" s="1146"/>
      <c r="Z224" s="193"/>
      <c r="AA224" s="200"/>
      <c r="AB224" s="200"/>
      <c r="AC224" s="109" t="s">
        <v>3775</v>
      </c>
      <c r="AH224" s="200"/>
    </row>
    <row r="225" spans="1:34" s="108" customFormat="1" ht="33.75">
      <c r="A225" s="203"/>
      <c r="B225" s="204" t="s">
        <v>385</v>
      </c>
      <c r="C225" s="1141" t="s">
        <v>386</v>
      </c>
      <c r="D225" s="1141"/>
      <c r="E225" s="1141"/>
      <c r="F225" s="1141"/>
      <c r="G225" s="1141"/>
      <c r="H225" s="1141"/>
      <c r="I225" s="1141"/>
      <c r="J225" s="1141"/>
      <c r="K225" s="1141"/>
      <c r="L225" s="1141"/>
      <c r="M225" s="1141"/>
      <c r="N225" s="1146"/>
      <c r="Z225" s="193"/>
      <c r="AA225" s="200"/>
      <c r="AB225" s="200"/>
      <c r="AD225" s="109" t="s">
        <v>386</v>
      </c>
      <c r="AH225" s="200"/>
    </row>
    <row r="226" spans="1:34" s="108" customFormat="1" ht="12">
      <c r="A226" s="205"/>
      <c r="B226" s="206">
        <v>1</v>
      </c>
      <c r="C226" s="1141" t="s">
        <v>446</v>
      </c>
      <c r="D226" s="1141"/>
      <c r="E226" s="1141"/>
      <c r="F226" s="207"/>
      <c r="G226" s="207"/>
      <c r="H226" s="207"/>
      <c r="I226" s="207"/>
      <c r="J226" s="220">
        <v>3467.84</v>
      </c>
      <c r="K226" s="209">
        <v>1.25</v>
      </c>
      <c r="L226" s="208">
        <v>42.91</v>
      </c>
      <c r="M226" s="207"/>
      <c r="N226" s="210"/>
      <c r="Z226" s="193"/>
      <c r="AA226" s="200"/>
      <c r="AB226" s="200"/>
      <c r="AE226" s="109" t="s">
        <v>446</v>
      </c>
      <c r="AH226" s="200"/>
    </row>
    <row r="227" spans="1:34" s="108" customFormat="1" ht="12">
      <c r="A227" s="205"/>
      <c r="B227" s="206">
        <v>2</v>
      </c>
      <c r="C227" s="1141" t="s">
        <v>387</v>
      </c>
      <c r="D227" s="1141"/>
      <c r="E227" s="1141"/>
      <c r="F227" s="207"/>
      <c r="G227" s="207"/>
      <c r="H227" s="207"/>
      <c r="I227" s="207"/>
      <c r="J227" s="220">
        <v>12472.06</v>
      </c>
      <c r="K227" s="209">
        <v>1.25</v>
      </c>
      <c r="L227" s="208">
        <v>154.34</v>
      </c>
      <c r="M227" s="207"/>
      <c r="N227" s="210"/>
      <c r="Z227" s="193"/>
      <c r="AA227" s="200"/>
      <c r="AB227" s="200"/>
      <c r="AE227" s="109" t="s">
        <v>387</v>
      </c>
      <c r="AH227" s="200"/>
    </row>
    <row r="228" spans="1:34" s="108" customFormat="1" ht="12">
      <c r="A228" s="205"/>
      <c r="B228" s="206">
        <v>3</v>
      </c>
      <c r="C228" s="1141" t="s">
        <v>388</v>
      </c>
      <c r="D228" s="1141"/>
      <c r="E228" s="1141"/>
      <c r="F228" s="207"/>
      <c r="G228" s="207"/>
      <c r="H228" s="207"/>
      <c r="I228" s="207"/>
      <c r="J228" s="220">
        <v>1266.81</v>
      </c>
      <c r="K228" s="209">
        <v>1.25</v>
      </c>
      <c r="L228" s="208">
        <v>15.68</v>
      </c>
      <c r="M228" s="207"/>
      <c r="N228" s="210"/>
      <c r="Z228" s="193"/>
      <c r="AA228" s="200"/>
      <c r="AB228" s="200"/>
      <c r="AE228" s="109" t="s">
        <v>388</v>
      </c>
      <c r="AH228" s="200"/>
    </row>
    <row r="229" spans="1:34" s="108" customFormat="1" ht="12">
      <c r="A229" s="205"/>
      <c r="B229" s="206">
        <v>4</v>
      </c>
      <c r="C229" s="1141" t="s">
        <v>447</v>
      </c>
      <c r="D229" s="1141"/>
      <c r="E229" s="1141"/>
      <c r="F229" s="207"/>
      <c r="G229" s="207"/>
      <c r="H229" s="207"/>
      <c r="I229" s="207"/>
      <c r="J229" s="220">
        <v>6348.16</v>
      </c>
      <c r="K229" s="207"/>
      <c r="L229" s="208">
        <v>62.85</v>
      </c>
      <c r="M229" s="207"/>
      <c r="N229" s="210"/>
      <c r="Z229" s="193"/>
      <c r="AA229" s="200"/>
      <c r="AB229" s="200"/>
      <c r="AE229" s="109" t="s">
        <v>447</v>
      </c>
      <c r="AH229" s="200"/>
    </row>
    <row r="230" spans="1:34" s="108" customFormat="1" ht="12">
      <c r="A230" s="205"/>
      <c r="B230" s="204"/>
      <c r="C230" s="1141" t="s">
        <v>448</v>
      </c>
      <c r="D230" s="1141"/>
      <c r="E230" s="1141"/>
      <c r="F230" s="207" t="s">
        <v>390</v>
      </c>
      <c r="G230" s="248">
        <v>312.7</v>
      </c>
      <c r="H230" s="209">
        <v>1.25</v>
      </c>
      <c r="I230" s="211">
        <v>3.8696625</v>
      </c>
      <c r="J230" s="204"/>
      <c r="K230" s="207"/>
      <c r="L230" s="204"/>
      <c r="M230" s="207"/>
      <c r="N230" s="210"/>
      <c r="Z230" s="193"/>
      <c r="AA230" s="200"/>
      <c r="AB230" s="200"/>
      <c r="AF230" s="109" t="s">
        <v>448</v>
      </c>
      <c r="AH230" s="200"/>
    </row>
    <row r="231" spans="1:34" s="108" customFormat="1" ht="12">
      <c r="A231" s="205"/>
      <c r="B231" s="204"/>
      <c r="C231" s="1141" t="s">
        <v>389</v>
      </c>
      <c r="D231" s="1141"/>
      <c r="E231" s="1141"/>
      <c r="F231" s="207" t="s">
        <v>390</v>
      </c>
      <c r="G231" s="209">
        <v>94.12</v>
      </c>
      <c r="H231" s="209">
        <v>1.25</v>
      </c>
      <c r="I231" s="249">
        <v>1.1647350000000001</v>
      </c>
      <c r="J231" s="204"/>
      <c r="K231" s="207"/>
      <c r="L231" s="204"/>
      <c r="M231" s="207"/>
      <c r="N231" s="210"/>
      <c r="Z231" s="193"/>
      <c r="AA231" s="200"/>
      <c r="AB231" s="200"/>
      <c r="AF231" s="109" t="s">
        <v>389</v>
      </c>
      <c r="AH231" s="200"/>
    </row>
    <row r="232" spans="1:34" s="108" customFormat="1" ht="12">
      <c r="A232" s="205"/>
      <c r="B232" s="204"/>
      <c r="C232" s="1150" t="s">
        <v>391</v>
      </c>
      <c r="D232" s="1150"/>
      <c r="E232" s="1150"/>
      <c r="F232" s="212"/>
      <c r="G232" s="212"/>
      <c r="H232" s="212"/>
      <c r="I232" s="212"/>
      <c r="J232" s="221">
        <v>22288.06</v>
      </c>
      <c r="K232" s="212"/>
      <c r="L232" s="213">
        <v>260.10000000000002</v>
      </c>
      <c r="M232" s="212"/>
      <c r="N232" s="214"/>
      <c r="Z232" s="193"/>
      <c r="AA232" s="200"/>
      <c r="AB232" s="200"/>
      <c r="AG232" s="109" t="s">
        <v>391</v>
      </c>
      <c r="AH232" s="200"/>
    </row>
    <row r="233" spans="1:34" s="108" customFormat="1" ht="12">
      <c r="A233" s="205"/>
      <c r="B233" s="204"/>
      <c r="C233" s="1141" t="s">
        <v>392</v>
      </c>
      <c r="D233" s="1141"/>
      <c r="E233" s="1141"/>
      <c r="F233" s="207"/>
      <c r="G233" s="207"/>
      <c r="H233" s="207"/>
      <c r="I233" s="207"/>
      <c r="J233" s="204"/>
      <c r="K233" s="207"/>
      <c r="L233" s="208">
        <v>58.59</v>
      </c>
      <c r="M233" s="207"/>
      <c r="N233" s="210"/>
      <c r="Z233" s="193"/>
      <c r="AA233" s="200"/>
      <c r="AB233" s="200"/>
      <c r="AF233" s="109" t="s">
        <v>392</v>
      </c>
      <c r="AH233" s="200"/>
    </row>
    <row r="234" spans="1:34" s="108" customFormat="1" ht="22.5">
      <c r="A234" s="205"/>
      <c r="B234" s="204" t="s">
        <v>1768</v>
      </c>
      <c r="C234" s="1141" t="s">
        <v>1769</v>
      </c>
      <c r="D234" s="1141"/>
      <c r="E234" s="1141"/>
      <c r="F234" s="207" t="s">
        <v>395</v>
      </c>
      <c r="G234" s="215">
        <v>117</v>
      </c>
      <c r="H234" s="207"/>
      <c r="I234" s="215">
        <v>117</v>
      </c>
      <c r="J234" s="204"/>
      <c r="K234" s="207"/>
      <c r="L234" s="208">
        <v>68.55</v>
      </c>
      <c r="M234" s="207"/>
      <c r="N234" s="210"/>
      <c r="Z234" s="193"/>
      <c r="AA234" s="200"/>
      <c r="AB234" s="200"/>
      <c r="AF234" s="109" t="s">
        <v>1769</v>
      </c>
      <c r="AH234" s="200"/>
    </row>
    <row r="235" spans="1:34" s="108" customFormat="1" ht="22.5">
      <c r="A235" s="205"/>
      <c r="B235" s="204" t="s">
        <v>1770</v>
      </c>
      <c r="C235" s="1141" t="s">
        <v>1771</v>
      </c>
      <c r="D235" s="1141"/>
      <c r="E235" s="1141"/>
      <c r="F235" s="207" t="s">
        <v>395</v>
      </c>
      <c r="G235" s="215">
        <v>74</v>
      </c>
      <c r="H235" s="207"/>
      <c r="I235" s="215">
        <v>74</v>
      </c>
      <c r="J235" s="204"/>
      <c r="K235" s="207"/>
      <c r="L235" s="208">
        <v>43.36</v>
      </c>
      <c r="M235" s="207"/>
      <c r="N235" s="210"/>
      <c r="Z235" s="193"/>
      <c r="AA235" s="200"/>
      <c r="AB235" s="200"/>
      <c r="AF235" s="109" t="s">
        <v>1771</v>
      </c>
      <c r="AH235" s="200"/>
    </row>
    <row r="236" spans="1:34" s="108" customFormat="1" ht="12">
      <c r="A236" s="216"/>
      <c r="B236" s="217"/>
      <c r="C236" s="1145" t="s">
        <v>398</v>
      </c>
      <c r="D236" s="1145"/>
      <c r="E236" s="1145"/>
      <c r="F236" s="196"/>
      <c r="G236" s="196"/>
      <c r="H236" s="196"/>
      <c r="I236" s="196"/>
      <c r="J236" s="198"/>
      <c r="K236" s="196"/>
      <c r="L236" s="218">
        <v>372.01</v>
      </c>
      <c r="M236" s="212"/>
      <c r="N236" s="199"/>
      <c r="Z236" s="193"/>
      <c r="AA236" s="200"/>
      <c r="AB236" s="200"/>
      <c r="AH236" s="200" t="s">
        <v>398</v>
      </c>
    </row>
    <row r="237" spans="1:34" s="108" customFormat="1" ht="22.5">
      <c r="A237" s="194" t="s">
        <v>517</v>
      </c>
      <c r="B237" s="195" t="s">
        <v>3776</v>
      </c>
      <c r="C237" s="1145" t="s">
        <v>3777</v>
      </c>
      <c r="D237" s="1145"/>
      <c r="E237" s="1145"/>
      <c r="F237" s="196" t="s">
        <v>486</v>
      </c>
      <c r="G237" s="196"/>
      <c r="H237" s="196"/>
      <c r="I237" s="251">
        <v>2</v>
      </c>
      <c r="J237" s="198"/>
      <c r="K237" s="196"/>
      <c r="L237" s="198"/>
      <c r="M237" s="196"/>
      <c r="N237" s="199"/>
      <c r="Z237" s="193"/>
      <c r="AA237" s="200"/>
      <c r="AB237" s="200" t="s">
        <v>3777</v>
      </c>
      <c r="AH237" s="200"/>
    </row>
    <row r="238" spans="1:34" s="108" customFormat="1" ht="33.75">
      <c r="A238" s="203"/>
      <c r="B238" s="204" t="s">
        <v>385</v>
      </c>
      <c r="C238" s="1141" t="s">
        <v>386</v>
      </c>
      <c r="D238" s="1141"/>
      <c r="E238" s="1141"/>
      <c r="F238" s="1141"/>
      <c r="G238" s="1141"/>
      <c r="H238" s="1141"/>
      <c r="I238" s="1141"/>
      <c r="J238" s="1141"/>
      <c r="K238" s="1141"/>
      <c r="L238" s="1141"/>
      <c r="M238" s="1141"/>
      <c r="N238" s="1146"/>
      <c r="Z238" s="193"/>
      <c r="AA238" s="200"/>
      <c r="AB238" s="200"/>
      <c r="AD238" s="109" t="s">
        <v>386</v>
      </c>
      <c r="AH238" s="200"/>
    </row>
    <row r="239" spans="1:34" s="108" customFormat="1" ht="12">
      <c r="A239" s="205"/>
      <c r="B239" s="206">
        <v>1</v>
      </c>
      <c r="C239" s="1141" t="s">
        <v>446</v>
      </c>
      <c r="D239" s="1141"/>
      <c r="E239" s="1141"/>
      <c r="F239" s="207"/>
      <c r="G239" s="207"/>
      <c r="H239" s="207"/>
      <c r="I239" s="207"/>
      <c r="J239" s="208">
        <v>12.4</v>
      </c>
      <c r="K239" s="209">
        <v>1.25</v>
      </c>
      <c r="L239" s="208">
        <v>31</v>
      </c>
      <c r="M239" s="207"/>
      <c r="N239" s="210"/>
      <c r="Z239" s="193"/>
      <c r="AA239" s="200"/>
      <c r="AB239" s="200"/>
      <c r="AE239" s="109" t="s">
        <v>446</v>
      </c>
      <c r="AH239" s="200"/>
    </row>
    <row r="240" spans="1:34" s="108" customFormat="1" ht="12">
      <c r="A240" s="205"/>
      <c r="B240" s="206">
        <v>2</v>
      </c>
      <c r="C240" s="1141" t="s">
        <v>387</v>
      </c>
      <c r="D240" s="1141"/>
      <c r="E240" s="1141"/>
      <c r="F240" s="207"/>
      <c r="G240" s="207"/>
      <c r="H240" s="207"/>
      <c r="I240" s="207"/>
      <c r="J240" s="208">
        <v>1.97</v>
      </c>
      <c r="K240" s="209">
        <v>1.25</v>
      </c>
      <c r="L240" s="208">
        <v>4.93</v>
      </c>
      <c r="M240" s="207"/>
      <c r="N240" s="210"/>
      <c r="Z240" s="193"/>
      <c r="AA240" s="200"/>
      <c r="AB240" s="200"/>
      <c r="AE240" s="109" t="s">
        <v>387</v>
      </c>
      <c r="AH240" s="200"/>
    </row>
    <row r="241" spans="1:35" s="108" customFormat="1" ht="12">
      <c r="A241" s="205"/>
      <c r="B241" s="206">
        <v>3</v>
      </c>
      <c r="C241" s="1141" t="s">
        <v>388</v>
      </c>
      <c r="D241" s="1141"/>
      <c r="E241" s="1141"/>
      <c r="F241" s="207"/>
      <c r="G241" s="207"/>
      <c r="H241" s="207"/>
      <c r="I241" s="207"/>
      <c r="J241" s="208">
        <v>0.35</v>
      </c>
      <c r="K241" s="209">
        <v>1.25</v>
      </c>
      <c r="L241" s="208">
        <v>0.88</v>
      </c>
      <c r="M241" s="207"/>
      <c r="N241" s="210"/>
      <c r="Z241" s="193"/>
      <c r="AA241" s="200"/>
      <c r="AB241" s="200"/>
      <c r="AE241" s="109" t="s">
        <v>388</v>
      </c>
      <c r="AH241" s="200"/>
    </row>
    <row r="242" spans="1:35" s="108" customFormat="1" ht="12">
      <c r="A242" s="205"/>
      <c r="B242" s="206">
        <v>4</v>
      </c>
      <c r="C242" s="1141" t="s">
        <v>447</v>
      </c>
      <c r="D242" s="1141"/>
      <c r="E242" s="1141"/>
      <c r="F242" s="207"/>
      <c r="G242" s="207"/>
      <c r="H242" s="207"/>
      <c r="I242" s="207"/>
      <c r="J242" s="208">
        <v>24.56</v>
      </c>
      <c r="K242" s="207"/>
      <c r="L242" s="208">
        <v>49.12</v>
      </c>
      <c r="M242" s="207"/>
      <c r="N242" s="210"/>
      <c r="Z242" s="193"/>
      <c r="AA242" s="200"/>
      <c r="AB242" s="200"/>
      <c r="AE242" s="109" t="s">
        <v>447</v>
      </c>
      <c r="AH242" s="200"/>
    </row>
    <row r="243" spans="1:35" s="108" customFormat="1" ht="12">
      <c r="A243" s="205"/>
      <c r="B243" s="204"/>
      <c r="C243" s="1141" t="s">
        <v>448</v>
      </c>
      <c r="D243" s="1141"/>
      <c r="E243" s="1141"/>
      <c r="F243" s="207" t="s">
        <v>390</v>
      </c>
      <c r="G243" s="248">
        <v>1.4</v>
      </c>
      <c r="H243" s="209">
        <v>1.25</v>
      </c>
      <c r="I243" s="248">
        <v>3.5</v>
      </c>
      <c r="J243" s="204"/>
      <c r="K243" s="207"/>
      <c r="L243" s="204"/>
      <c r="M243" s="207"/>
      <c r="N243" s="210"/>
      <c r="Z243" s="193"/>
      <c r="AA243" s="200"/>
      <c r="AB243" s="200"/>
      <c r="AF243" s="109" t="s">
        <v>448</v>
      </c>
      <c r="AH243" s="200"/>
    </row>
    <row r="244" spans="1:35" s="108" customFormat="1" ht="12">
      <c r="A244" s="205"/>
      <c r="B244" s="204"/>
      <c r="C244" s="1141" t="s">
        <v>389</v>
      </c>
      <c r="D244" s="1141"/>
      <c r="E244" s="1141"/>
      <c r="F244" s="207" t="s">
        <v>390</v>
      </c>
      <c r="G244" s="209">
        <v>0.03</v>
      </c>
      <c r="H244" s="209">
        <v>1.25</v>
      </c>
      <c r="I244" s="254">
        <v>7.4999999999999997E-2</v>
      </c>
      <c r="J244" s="204"/>
      <c r="K244" s="207"/>
      <c r="L244" s="204"/>
      <c r="M244" s="207"/>
      <c r="N244" s="210"/>
      <c r="Z244" s="193"/>
      <c r="AA244" s="200"/>
      <c r="AB244" s="200"/>
      <c r="AF244" s="109" t="s">
        <v>389</v>
      </c>
      <c r="AH244" s="200"/>
    </row>
    <row r="245" spans="1:35" s="108" customFormat="1" ht="12">
      <c r="A245" s="205"/>
      <c r="B245" s="204"/>
      <c r="C245" s="1150" t="s">
        <v>391</v>
      </c>
      <c r="D245" s="1150"/>
      <c r="E245" s="1150"/>
      <c r="F245" s="212"/>
      <c r="G245" s="212"/>
      <c r="H245" s="212"/>
      <c r="I245" s="212"/>
      <c r="J245" s="213">
        <v>38.93</v>
      </c>
      <c r="K245" s="212"/>
      <c r="L245" s="213">
        <v>85.05</v>
      </c>
      <c r="M245" s="212"/>
      <c r="N245" s="214"/>
      <c r="Z245" s="193"/>
      <c r="AA245" s="200"/>
      <c r="AB245" s="200"/>
      <c r="AG245" s="109" t="s">
        <v>391</v>
      </c>
      <c r="AH245" s="200"/>
    </row>
    <row r="246" spans="1:35" s="108" customFormat="1" ht="12">
      <c r="A246" s="205"/>
      <c r="B246" s="204"/>
      <c r="C246" s="1141" t="s">
        <v>392</v>
      </c>
      <c r="D246" s="1141"/>
      <c r="E246" s="1141"/>
      <c r="F246" s="207"/>
      <c r="G246" s="207"/>
      <c r="H246" s="207"/>
      <c r="I246" s="207"/>
      <c r="J246" s="204"/>
      <c r="K246" s="207"/>
      <c r="L246" s="208">
        <v>31.88</v>
      </c>
      <c r="M246" s="207"/>
      <c r="N246" s="210"/>
      <c r="Z246" s="193"/>
      <c r="AA246" s="200"/>
      <c r="AB246" s="200"/>
      <c r="AF246" s="109" t="s">
        <v>392</v>
      </c>
      <c r="AH246" s="200"/>
    </row>
    <row r="247" spans="1:35" s="108" customFormat="1" ht="22.5">
      <c r="A247" s="205"/>
      <c r="B247" s="204" t="s">
        <v>1768</v>
      </c>
      <c r="C247" s="1141" t="s">
        <v>1769</v>
      </c>
      <c r="D247" s="1141"/>
      <c r="E247" s="1141"/>
      <c r="F247" s="207" t="s">
        <v>395</v>
      </c>
      <c r="G247" s="215">
        <v>117</v>
      </c>
      <c r="H247" s="207"/>
      <c r="I247" s="215">
        <v>117</v>
      </c>
      <c r="J247" s="204"/>
      <c r="K247" s="207"/>
      <c r="L247" s="208">
        <v>37.299999999999997</v>
      </c>
      <c r="M247" s="207"/>
      <c r="N247" s="210"/>
      <c r="Z247" s="193"/>
      <c r="AA247" s="200"/>
      <c r="AB247" s="200"/>
      <c r="AF247" s="109" t="s">
        <v>1769</v>
      </c>
      <c r="AH247" s="200"/>
    </row>
    <row r="248" spans="1:35" s="108" customFormat="1" ht="22.5">
      <c r="A248" s="205"/>
      <c r="B248" s="204" t="s">
        <v>1770</v>
      </c>
      <c r="C248" s="1141" t="s">
        <v>1771</v>
      </c>
      <c r="D248" s="1141"/>
      <c r="E248" s="1141"/>
      <c r="F248" s="207" t="s">
        <v>395</v>
      </c>
      <c r="G248" s="215">
        <v>74</v>
      </c>
      <c r="H248" s="207"/>
      <c r="I248" s="215">
        <v>74</v>
      </c>
      <c r="J248" s="204"/>
      <c r="K248" s="207"/>
      <c r="L248" s="208">
        <v>23.59</v>
      </c>
      <c r="M248" s="207"/>
      <c r="N248" s="210"/>
      <c r="Z248" s="193"/>
      <c r="AA248" s="200"/>
      <c r="AB248" s="200"/>
      <c r="AF248" s="109" t="s">
        <v>1771</v>
      </c>
      <c r="AH248" s="200"/>
    </row>
    <row r="249" spans="1:35" s="108" customFormat="1" ht="12">
      <c r="A249" s="216"/>
      <c r="B249" s="217"/>
      <c r="C249" s="1145" t="s">
        <v>398</v>
      </c>
      <c r="D249" s="1145"/>
      <c r="E249" s="1145"/>
      <c r="F249" s="196"/>
      <c r="G249" s="196"/>
      <c r="H249" s="196"/>
      <c r="I249" s="196"/>
      <c r="J249" s="198"/>
      <c r="K249" s="196"/>
      <c r="L249" s="218">
        <v>145.94</v>
      </c>
      <c r="M249" s="212"/>
      <c r="N249" s="199"/>
      <c r="Z249" s="193"/>
      <c r="AA249" s="200"/>
      <c r="AB249" s="200"/>
      <c r="AH249" s="200" t="s">
        <v>398</v>
      </c>
    </row>
    <row r="250" spans="1:35" s="108" customFormat="1" ht="67.5">
      <c r="A250" s="194" t="s">
        <v>519</v>
      </c>
      <c r="B250" s="195" t="s">
        <v>3778</v>
      </c>
      <c r="C250" s="1145" t="s">
        <v>3779</v>
      </c>
      <c r="D250" s="1145"/>
      <c r="E250" s="1145"/>
      <c r="F250" s="196" t="s">
        <v>486</v>
      </c>
      <c r="G250" s="196"/>
      <c r="H250" s="196"/>
      <c r="I250" s="251">
        <v>2</v>
      </c>
      <c r="J250" s="218">
        <v>308.31</v>
      </c>
      <c r="K250" s="196"/>
      <c r="L250" s="218">
        <v>616.62</v>
      </c>
      <c r="M250" s="196"/>
      <c r="N250" s="199"/>
      <c r="Z250" s="193"/>
      <c r="AA250" s="200"/>
      <c r="AB250" s="200" t="s">
        <v>3779</v>
      </c>
      <c r="AH250" s="200"/>
    </row>
    <row r="251" spans="1:35" s="108" customFormat="1" ht="12">
      <c r="A251" s="216"/>
      <c r="B251" s="217"/>
      <c r="C251" s="1141" t="s">
        <v>409</v>
      </c>
      <c r="D251" s="1141"/>
      <c r="E251" s="1141"/>
      <c r="F251" s="1141"/>
      <c r="G251" s="1141"/>
      <c r="H251" s="1141"/>
      <c r="I251" s="1141"/>
      <c r="J251" s="1141"/>
      <c r="K251" s="1141"/>
      <c r="L251" s="1141"/>
      <c r="M251" s="1141"/>
      <c r="N251" s="1146"/>
      <c r="Z251" s="193"/>
      <c r="AA251" s="200"/>
      <c r="AB251" s="200"/>
      <c r="AH251" s="200"/>
      <c r="AI251" s="109" t="s">
        <v>409</v>
      </c>
    </row>
    <row r="252" spans="1:35" s="108" customFormat="1" ht="12">
      <c r="A252" s="216"/>
      <c r="B252" s="217"/>
      <c r="C252" s="1145" t="s">
        <v>398</v>
      </c>
      <c r="D252" s="1145"/>
      <c r="E252" s="1145"/>
      <c r="F252" s="196"/>
      <c r="G252" s="196"/>
      <c r="H252" s="196"/>
      <c r="I252" s="196"/>
      <c r="J252" s="198"/>
      <c r="K252" s="196"/>
      <c r="L252" s="218">
        <v>616.62</v>
      </c>
      <c r="M252" s="212"/>
      <c r="N252" s="199"/>
      <c r="Z252" s="193"/>
      <c r="AA252" s="200"/>
      <c r="AB252" s="200"/>
      <c r="AH252" s="200" t="s">
        <v>398</v>
      </c>
    </row>
    <row r="253" spans="1:35" s="108" customFormat="1" ht="45">
      <c r="A253" s="194" t="s">
        <v>523</v>
      </c>
      <c r="B253" s="195" t="s">
        <v>3780</v>
      </c>
      <c r="C253" s="1145" t="s">
        <v>3781</v>
      </c>
      <c r="D253" s="1145"/>
      <c r="E253" s="1145"/>
      <c r="F253" s="196" t="s">
        <v>960</v>
      </c>
      <c r="G253" s="196"/>
      <c r="H253" s="196"/>
      <c r="I253" s="251">
        <v>4</v>
      </c>
      <c r="J253" s="218">
        <v>33</v>
      </c>
      <c r="K253" s="196"/>
      <c r="L253" s="218">
        <v>132</v>
      </c>
      <c r="M253" s="196"/>
      <c r="N253" s="199"/>
      <c r="Z253" s="193"/>
      <c r="AA253" s="200"/>
      <c r="AB253" s="200" t="s">
        <v>3781</v>
      </c>
      <c r="AH253" s="200"/>
    </row>
    <row r="254" spans="1:35" s="108" customFormat="1" ht="12">
      <c r="A254" s="216"/>
      <c r="B254" s="217"/>
      <c r="C254" s="1141" t="s">
        <v>409</v>
      </c>
      <c r="D254" s="1141"/>
      <c r="E254" s="1141"/>
      <c r="F254" s="1141"/>
      <c r="G254" s="1141"/>
      <c r="H254" s="1141"/>
      <c r="I254" s="1141"/>
      <c r="J254" s="1141"/>
      <c r="K254" s="1141"/>
      <c r="L254" s="1141"/>
      <c r="M254" s="1141"/>
      <c r="N254" s="1146"/>
      <c r="Z254" s="193"/>
      <c r="AA254" s="200"/>
      <c r="AB254" s="200"/>
      <c r="AH254" s="200"/>
      <c r="AI254" s="109" t="s">
        <v>409</v>
      </c>
    </row>
    <row r="255" spans="1:35" s="108" customFormat="1" ht="12">
      <c r="A255" s="216"/>
      <c r="B255" s="217"/>
      <c r="C255" s="1145" t="s">
        <v>398</v>
      </c>
      <c r="D255" s="1145"/>
      <c r="E255" s="1145"/>
      <c r="F255" s="196"/>
      <c r="G255" s="196"/>
      <c r="H255" s="196"/>
      <c r="I255" s="196"/>
      <c r="J255" s="198"/>
      <c r="K255" s="196"/>
      <c r="L255" s="218">
        <v>132</v>
      </c>
      <c r="M255" s="212"/>
      <c r="N255" s="199"/>
      <c r="Z255" s="193"/>
      <c r="AA255" s="200"/>
      <c r="AB255" s="200"/>
      <c r="AH255" s="200" t="s">
        <v>398</v>
      </c>
    </row>
    <row r="256" spans="1:35" s="108" customFormat="1" ht="33.75">
      <c r="A256" s="194" t="s">
        <v>526</v>
      </c>
      <c r="B256" s="195" t="s">
        <v>3582</v>
      </c>
      <c r="C256" s="1145" t="s">
        <v>3583</v>
      </c>
      <c r="D256" s="1145"/>
      <c r="E256" s="1145"/>
      <c r="F256" s="196" t="s">
        <v>711</v>
      </c>
      <c r="G256" s="196"/>
      <c r="H256" s="196"/>
      <c r="I256" s="256">
        <v>0.4</v>
      </c>
      <c r="J256" s="198"/>
      <c r="K256" s="196"/>
      <c r="L256" s="198"/>
      <c r="M256" s="196"/>
      <c r="N256" s="199"/>
      <c r="Z256" s="193"/>
      <c r="AA256" s="200"/>
      <c r="AB256" s="200" t="s">
        <v>3583</v>
      </c>
      <c r="AH256" s="200"/>
    </row>
    <row r="257" spans="1:35" s="108" customFormat="1" ht="12">
      <c r="A257" s="201"/>
      <c r="B257" s="202"/>
      <c r="C257" s="1141" t="s">
        <v>1844</v>
      </c>
      <c r="D257" s="1141"/>
      <c r="E257" s="1141"/>
      <c r="F257" s="1141"/>
      <c r="G257" s="1141"/>
      <c r="H257" s="1141"/>
      <c r="I257" s="1141"/>
      <c r="J257" s="1141"/>
      <c r="K257" s="1141"/>
      <c r="L257" s="1141"/>
      <c r="M257" s="1141"/>
      <c r="N257" s="1146"/>
      <c r="Z257" s="193"/>
      <c r="AA257" s="200"/>
      <c r="AB257" s="200"/>
      <c r="AC257" s="109" t="s">
        <v>1844</v>
      </c>
      <c r="AH257" s="200"/>
    </row>
    <row r="258" spans="1:35" s="108" customFormat="1" ht="33.75">
      <c r="A258" s="203"/>
      <c r="B258" s="204" t="s">
        <v>385</v>
      </c>
      <c r="C258" s="1141" t="s">
        <v>386</v>
      </c>
      <c r="D258" s="1141"/>
      <c r="E258" s="1141"/>
      <c r="F258" s="1141"/>
      <c r="G258" s="1141"/>
      <c r="H258" s="1141"/>
      <c r="I258" s="1141"/>
      <c r="J258" s="1141"/>
      <c r="K258" s="1141"/>
      <c r="L258" s="1141"/>
      <c r="M258" s="1141"/>
      <c r="N258" s="1146"/>
      <c r="Z258" s="193"/>
      <c r="AA258" s="200"/>
      <c r="AB258" s="200"/>
      <c r="AD258" s="109" t="s">
        <v>386</v>
      </c>
      <c r="AH258" s="200"/>
    </row>
    <row r="259" spans="1:35" s="108" customFormat="1" ht="12">
      <c r="A259" s="205"/>
      <c r="B259" s="206">
        <v>1</v>
      </c>
      <c r="C259" s="1141" t="s">
        <v>446</v>
      </c>
      <c r="D259" s="1141"/>
      <c r="E259" s="1141"/>
      <c r="F259" s="207"/>
      <c r="G259" s="207"/>
      <c r="H259" s="207"/>
      <c r="I259" s="207"/>
      <c r="J259" s="208">
        <v>37.549999999999997</v>
      </c>
      <c r="K259" s="209">
        <v>1.25</v>
      </c>
      <c r="L259" s="208">
        <v>18.78</v>
      </c>
      <c r="M259" s="207"/>
      <c r="N259" s="210"/>
      <c r="Z259" s="193"/>
      <c r="AA259" s="200"/>
      <c r="AB259" s="200"/>
      <c r="AE259" s="109" t="s">
        <v>446</v>
      </c>
      <c r="AH259" s="200"/>
    </row>
    <row r="260" spans="1:35" s="108" customFormat="1" ht="12">
      <c r="A260" s="205"/>
      <c r="B260" s="206">
        <v>2</v>
      </c>
      <c r="C260" s="1141" t="s">
        <v>387</v>
      </c>
      <c r="D260" s="1141"/>
      <c r="E260" s="1141"/>
      <c r="F260" s="207"/>
      <c r="G260" s="207"/>
      <c r="H260" s="207"/>
      <c r="I260" s="207"/>
      <c r="J260" s="208">
        <v>226.03</v>
      </c>
      <c r="K260" s="209">
        <v>1.25</v>
      </c>
      <c r="L260" s="208">
        <v>113.02</v>
      </c>
      <c r="M260" s="207"/>
      <c r="N260" s="210"/>
      <c r="Z260" s="193"/>
      <c r="AA260" s="200"/>
      <c r="AB260" s="200"/>
      <c r="AE260" s="109" t="s">
        <v>387</v>
      </c>
      <c r="AH260" s="200"/>
    </row>
    <row r="261" spans="1:35" s="108" customFormat="1" ht="12">
      <c r="A261" s="205"/>
      <c r="B261" s="206">
        <v>3</v>
      </c>
      <c r="C261" s="1141" t="s">
        <v>388</v>
      </c>
      <c r="D261" s="1141"/>
      <c r="E261" s="1141"/>
      <c r="F261" s="207"/>
      <c r="G261" s="207"/>
      <c r="H261" s="207"/>
      <c r="I261" s="207"/>
      <c r="J261" s="208">
        <v>30.5</v>
      </c>
      <c r="K261" s="209">
        <v>1.25</v>
      </c>
      <c r="L261" s="208">
        <v>15.25</v>
      </c>
      <c r="M261" s="207"/>
      <c r="N261" s="210"/>
      <c r="Z261" s="193"/>
      <c r="AA261" s="200"/>
      <c r="AB261" s="200"/>
      <c r="AE261" s="109" t="s">
        <v>388</v>
      </c>
      <c r="AH261" s="200"/>
    </row>
    <row r="262" spans="1:35" s="108" customFormat="1" ht="12">
      <c r="A262" s="205"/>
      <c r="B262" s="204"/>
      <c r="C262" s="1141" t="s">
        <v>448</v>
      </c>
      <c r="D262" s="1141"/>
      <c r="E262" s="1141"/>
      <c r="F262" s="207" t="s">
        <v>390</v>
      </c>
      <c r="G262" s="209">
        <v>4.1399999999999997</v>
      </c>
      <c r="H262" s="209">
        <v>1.25</v>
      </c>
      <c r="I262" s="209">
        <v>2.0699999999999998</v>
      </c>
      <c r="J262" s="204"/>
      <c r="K262" s="207"/>
      <c r="L262" s="204"/>
      <c r="M262" s="207"/>
      <c r="N262" s="210"/>
      <c r="Z262" s="193"/>
      <c r="AA262" s="200"/>
      <c r="AB262" s="200"/>
      <c r="AF262" s="109" t="s">
        <v>448</v>
      </c>
      <c r="AH262" s="200"/>
    </row>
    <row r="263" spans="1:35" s="108" customFormat="1" ht="12">
      <c r="A263" s="205"/>
      <c r="B263" s="204"/>
      <c r="C263" s="1141" t="s">
        <v>389</v>
      </c>
      <c r="D263" s="1141"/>
      <c r="E263" s="1141"/>
      <c r="F263" s="207" t="s">
        <v>390</v>
      </c>
      <c r="G263" s="209">
        <v>2.2599999999999998</v>
      </c>
      <c r="H263" s="209">
        <v>1.25</v>
      </c>
      <c r="I263" s="209">
        <v>1.1299999999999999</v>
      </c>
      <c r="J263" s="204"/>
      <c r="K263" s="207"/>
      <c r="L263" s="204"/>
      <c r="M263" s="207"/>
      <c r="N263" s="210"/>
      <c r="Z263" s="193"/>
      <c r="AA263" s="200"/>
      <c r="AB263" s="200"/>
      <c r="AF263" s="109" t="s">
        <v>389</v>
      </c>
      <c r="AH263" s="200"/>
    </row>
    <row r="264" spans="1:35" s="108" customFormat="1" ht="12">
      <c r="A264" s="205"/>
      <c r="B264" s="204"/>
      <c r="C264" s="1150" t="s">
        <v>391</v>
      </c>
      <c r="D264" s="1150"/>
      <c r="E264" s="1150"/>
      <c r="F264" s="212"/>
      <c r="G264" s="212"/>
      <c r="H264" s="212"/>
      <c r="I264" s="212"/>
      <c r="J264" s="213">
        <v>263.58</v>
      </c>
      <c r="K264" s="212"/>
      <c r="L264" s="213">
        <v>131.80000000000001</v>
      </c>
      <c r="M264" s="212"/>
      <c r="N264" s="214"/>
      <c r="Z264" s="193"/>
      <c r="AA264" s="200"/>
      <c r="AB264" s="200"/>
      <c r="AG264" s="109" t="s">
        <v>391</v>
      </c>
      <c r="AH264" s="200"/>
    </row>
    <row r="265" spans="1:35" s="108" customFormat="1" ht="12">
      <c r="A265" s="205"/>
      <c r="B265" s="204"/>
      <c r="C265" s="1141" t="s">
        <v>392</v>
      </c>
      <c r="D265" s="1141"/>
      <c r="E265" s="1141"/>
      <c r="F265" s="207"/>
      <c r="G265" s="207"/>
      <c r="H265" s="207"/>
      <c r="I265" s="207"/>
      <c r="J265" s="204"/>
      <c r="K265" s="207"/>
      <c r="L265" s="208">
        <v>34.03</v>
      </c>
      <c r="M265" s="207"/>
      <c r="N265" s="210"/>
      <c r="Z265" s="193"/>
      <c r="AA265" s="200"/>
      <c r="AB265" s="200"/>
      <c r="AF265" s="109" t="s">
        <v>392</v>
      </c>
      <c r="AH265" s="200"/>
    </row>
    <row r="266" spans="1:35" s="108" customFormat="1" ht="22.5">
      <c r="A266" s="205"/>
      <c r="B266" s="204" t="s">
        <v>1768</v>
      </c>
      <c r="C266" s="1141" t="s">
        <v>1769</v>
      </c>
      <c r="D266" s="1141"/>
      <c r="E266" s="1141"/>
      <c r="F266" s="207" t="s">
        <v>395</v>
      </c>
      <c r="G266" s="215">
        <v>117</v>
      </c>
      <c r="H266" s="207"/>
      <c r="I266" s="215">
        <v>117</v>
      </c>
      <c r="J266" s="204"/>
      <c r="K266" s="207"/>
      <c r="L266" s="208">
        <v>39.82</v>
      </c>
      <c r="M266" s="207"/>
      <c r="N266" s="210"/>
      <c r="Z266" s="193"/>
      <c r="AA266" s="200"/>
      <c r="AB266" s="200"/>
      <c r="AF266" s="109" t="s">
        <v>1769</v>
      </c>
      <c r="AH266" s="200"/>
    </row>
    <row r="267" spans="1:35" s="108" customFormat="1" ht="22.5">
      <c r="A267" s="205"/>
      <c r="B267" s="204" t="s">
        <v>1770</v>
      </c>
      <c r="C267" s="1141" t="s">
        <v>1771</v>
      </c>
      <c r="D267" s="1141"/>
      <c r="E267" s="1141"/>
      <c r="F267" s="207" t="s">
        <v>395</v>
      </c>
      <c r="G267" s="215">
        <v>74</v>
      </c>
      <c r="H267" s="207"/>
      <c r="I267" s="215">
        <v>74</v>
      </c>
      <c r="J267" s="204"/>
      <c r="K267" s="207"/>
      <c r="L267" s="208">
        <v>25.18</v>
      </c>
      <c r="M267" s="207"/>
      <c r="N267" s="210"/>
      <c r="Z267" s="193"/>
      <c r="AA267" s="200"/>
      <c r="AB267" s="200"/>
      <c r="AF267" s="109" t="s">
        <v>1771</v>
      </c>
      <c r="AH267" s="200"/>
    </row>
    <row r="268" spans="1:35" s="108" customFormat="1" ht="12">
      <c r="A268" s="216"/>
      <c r="B268" s="217"/>
      <c r="C268" s="1145" t="s">
        <v>398</v>
      </c>
      <c r="D268" s="1145"/>
      <c r="E268" s="1145"/>
      <c r="F268" s="196"/>
      <c r="G268" s="196"/>
      <c r="H268" s="196"/>
      <c r="I268" s="196"/>
      <c r="J268" s="198"/>
      <c r="K268" s="196"/>
      <c r="L268" s="218">
        <v>196.8</v>
      </c>
      <c r="M268" s="212"/>
      <c r="N268" s="199"/>
      <c r="Z268" s="193"/>
      <c r="AA268" s="200"/>
      <c r="AB268" s="200"/>
      <c r="AH268" s="200" t="s">
        <v>398</v>
      </c>
    </row>
    <row r="269" spans="1:35" s="108" customFormat="1" ht="45">
      <c r="A269" s="194" t="s">
        <v>528</v>
      </c>
      <c r="B269" s="195" t="s">
        <v>3782</v>
      </c>
      <c r="C269" s="1145" t="s">
        <v>3783</v>
      </c>
      <c r="D269" s="1145"/>
      <c r="E269" s="1145"/>
      <c r="F269" s="196" t="s">
        <v>486</v>
      </c>
      <c r="G269" s="196"/>
      <c r="H269" s="196"/>
      <c r="I269" s="251">
        <v>4</v>
      </c>
      <c r="J269" s="218">
        <v>36.36</v>
      </c>
      <c r="K269" s="196"/>
      <c r="L269" s="218">
        <v>145.44</v>
      </c>
      <c r="M269" s="196"/>
      <c r="N269" s="199"/>
      <c r="Z269" s="193"/>
      <c r="AA269" s="200"/>
      <c r="AB269" s="200" t="s">
        <v>3783</v>
      </c>
      <c r="AH269" s="200"/>
    </row>
    <row r="270" spans="1:35" s="108" customFormat="1" ht="12">
      <c r="A270" s="216"/>
      <c r="B270" s="217"/>
      <c r="C270" s="1141" t="s">
        <v>409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B270" s="200"/>
      <c r="AH270" s="200"/>
      <c r="AI270" s="109" t="s">
        <v>409</v>
      </c>
    </row>
    <row r="271" spans="1:35" s="108" customFormat="1" ht="12">
      <c r="A271" s="216"/>
      <c r="B271" s="217"/>
      <c r="C271" s="1145" t="s">
        <v>398</v>
      </c>
      <c r="D271" s="1145"/>
      <c r="E271" s="1145"/>
      <c r="F271" s="196"/>
      <c r="G271" s="196"/>
      <c r="H271" s="196"/>
      <c r="I271" s="196"/>
      <c r="J271" s="198"/>
      <c r="K271" s="196"/>
      <c r="L271" s="218">
        <v>145.44</v>
      </c>
      <c r="M271" s="212"/>
      <c r="N271" s="199"/>
      <c r="Z271" s="193"/>
      <c r="AA271" s="200"/>
      <c r="AB271" s="200"/>
      <c r="AH271" s="200" t="s">
        <v>398</v>
      </c>
    </row>
    <row r="272" spans="1:35" s="108" customFormat="1" ht="12">
      <c r="A272" s="1147" t="s">
        <v>3598</v>
      </c>
      <c r="B272" s="1148"/>
      <c r="C272" s="1148"/>
      <c r="D272" s="1148"/>
      <c r="E272" s="1148"/>
      <c r="F272" s="1148"/>
      <c r="G272" s="1148"/>
      <c r="H272" s="1148"/>
      <c r="I272" s="1148"/>
      <c r="J272" s="1148"/>
      <c r="K272" s="1148"/>
      <c r="L272" s="1148"/>
      <c r="M272" s="1148"/>
      <c r="N272" s="1149"/>
      <c r="Z272" s="193"/>
      <c r="AA272" s="200" t="s">
        <v>3598</v>
      </c>
      <c r="AB272" s="200"/>
      <c r="AH272" s="200"/>
    </row>
    <row r="273" spans="1:35" s="108" customFormat="1" ht="33.75">
      <c r="A273" s="194" t="s">
        <v>530</v>
      </c>
      <c r="B273" s="195" t="s">
        <v>3784</v>
      </c>
      <c r="C273" s="1145" t="s">
        <v>3785</v>
      </c>
      <c r="D273" s="1145"/>
      <c r="E273" s="1145"/>
      <c r="F273" s="196" t="s">
        <v>3536</v>
      </c>
      <c r="G273" s="196"/>
      <c r="H273" s="196"/>
      <c r="I273" s="247">
        <v>0.06</v>
      </c>
      <c r="J273" s="198"/>
      <c r="K273" s="196"/>
      <c r="L273" s="198"/>
      <c r="M273" s="196"/>
      <c r="N273" s="199"/>
      <c r="Z273" s="193"/>
      <c r="AA273" s="200"/>
      <c r="AB273" s="200" t="s">
        <v>3785</v>
      </c>
      <c r="AH273" s="200"/>
    </row>
    <row r="274" spans="1:35" s="108" customFormat="1" ht="12">
      <c r="A274" s="201"/>
      <c r="B274" s="202"/>
      <c r="C274" s="1141" t="s">
        <v>3786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  <c r="Z274" s="193"/>
      <c r="AA274" s="200"/>
      <c r="AB274" s="200"/>
      <c r="AC274" s="109" t="s">
        <v>3786</v>
      </c>
      <c r="AH274" s="200"/>
    </row>
    <row r="275" spans="1:35" s="108" customFormat="1" ht="33.75">
      <c r="A275" s="203"/>
      <c r="B275" s="204" t="s">
        <v>385</v>
      </c>
      <c r="C275" s="1141" t="s">
        <v>386</v>
      </c>
      <c r="D275" s="1141"/>
      <c r="E275" s="1141"/>
      <c r="F275" s="1141"/>
      <c r="G275" s="1141"/>
      <c r="H275" s="1141"/>
      <c r="I275" s="1141"/>
      <c r="J275" s="1141"/>
      <c r="K275" s="1141"/>
      <c r="L275" s="1141"/>
      <c r="M275" s="1141"/>
      <c r="N275" s="1146"/>
      <c r="Z275" s="193"/>
      <c r="AA275" s="200"/>
      <c r="AB275" s="200"/>
      <c r="AD275" s="109" t="s">
        <v>386</v>
      </c>
      <c r="AH275" s="200"/>
    </row>
    <row r="276" spans="1:35" s="108" customFormat="1" ht="12">
      <c r="A276" s="205"/>
      <c r="B276" s="206">
        <v>1</v>
      </c>
      <c r="C276" s="1141" t="s">
        <v>446</v>
      </c>
      <c r="D276" s="1141"/>
      <c r="E276" s="1141"/>
      <c r="F276" s="207"/>
      <c r="G276" s="207"/>
      <c r="H276" s="207"/>
      <c r="I276" s="207"/>
      <c r="J276" s="208">
        <v>774.36</v>
      </c>
      <c r="K276" s="209">
        <v>1.25</v>
      </c>
      <c r="L276" s="208">
        <v>58.08</v>
      </c>
      <c r="M276" s="207"/>
      <c r="N276" s="210"/>
      <c r="Z276" s="193"/>
      <c r="AA276" s="200"/>
      <c r="AB276" s="200"/>
      <c r="AE276" s="109" t="s">
        <v>446</v>
      </c>
      <c r="AH276" s="200"/>
    </row>
    <row r="277" spans="1:35" s="108" customFormat="1" ht="12">
      <c r="A277" s="205"/>
      <c r="B277" s="206">
        <v>2</v>
      </c>
      <c r="C277" s="1141" t="s">
        <v>387</v>
      </c>
      <c r="D277" s="1141"/>
      <c r="E277" s="1141"/>
      <c r="F277" s="207"/>
      <c r="G277" s="207"/>
      <c r="H277" s="207"/>
      <c r="I277" s="207"/>
      <c r="J277" s="208">
        <v>821.12</v>
      </c>
      <c r="K277" s="209">
        <v>1.25</v>
      </c>
      <c r="L277" s="208">
        <v>61.58</v>
      </c>
      <c r="M277" s="207"/>
      <c r="N277" s="210"/>
      <c r="Z277" s="193"/>
      <c r="AA277" s="200"/>
      <c r="AB277" s="200"/>
      <c r="AE277" s="109" t="s">
        <v>387</v>
      </c>
      <c r="AH277" s="200"/>
    </row>
    <row r="278" spans="1:35" s="108" customFormat="1" ht="12">
      <c r="A278" s="205"/>
      <c r="B278" s="206">
        <v>3</v>
      </c>
      <c r="C278" s="1141" t="s">
        <v>388</v>
      </c>
      <c r="D278" s="1141"/>
      <c r="E278" s="1141"/>
      <c r="F278" s="207"/>
      <c r="G278" s="207"/>
      <c r="H278" s="207"/>
      <c r="I278" s="207"/>
      <c r="J278" s="208">
        <v>124.95</v>
      </c>
      <c r="K278" s="209">
        <v>1.25</v>
      </c>
      <c r="L278" s="208">
        <v>9.3699999999999992</v>
      </c>
      <c r="M278" s="207"/>
      <c r="N278" s="210"/>
      <c r="Z278" s="193"/>
      <c r="AA278" s="200"/>
      <c r="AB278" s="200"/>
      <c r="AE278" s="109" t="s">
        <v>388</v>
      </c>
      <c r="AH278" s="200"/>
    </row>
    <row r="279" spans="1:35" s="108" customFormat="1" ht="12">
      <c r="A279" s="205"/>
      <c r="B279" s="206">
        <v>4</v>
      </c>
      <c r="C279" s="1141" t="s">
        <v>447</v>
      </c>
      <c r="D279" s="1141"/>
      <c r="E279" s="1141"/>
      <c r="F279" s="207"/>
      <c r="G279" s="207"/>
      <c r="H279" s="207"/>
      <c r="I279" s="207"/>
      <c r="J279" s="220">
        <v>6631.87</v>
      </c>
      <c r="K279" s="207"/>
      <c r="L279" s="208">
        <v>397.91</v>
      </c>
      <c r="M279" s="207"/>
      <c r="N279" s="210"/>
      <c r="Z279" s="193"/>
      <c r="AA279" s="200"/>
      <c r="AB279" s="200"/>
      <c r="AE279" s="109" t="s">
        <v>447</v>
      </c>
      <c r="AH279" s="200"/>
    </row>
    <row r="280" spans="1:35" s="108" customFormat="1" ht="12">
      <c r="A280" s="205"/>
      <c r="B280" s="204"/>
      <c r="C280" s="1141" t="s">
        <v>448</v>
      </c>
      <c r="D280" s="1141"/>
      <c r="E280" s="1141"/>
      <c r="F280" s="207" t="s">
        <v>390</v>
      </c>
      <c r="G280" s="248">
        <v>88.6</v>
      </c>
      <c r="H280" s="209">
        <v>1.25</v>
      </c>
      <c r="I280" s="254">
        <v>6.6449999999999996</v>
      </c>
      <c r="J280" s="204"/>
      <c r="K280" s="207"/>
      <c r="L280" s="204"/>
      <c r="M280" s="207"/>
      <c r="N280" s="210"/>
      <c r="Z280" s="193"/>
      <c r="AA280" s="200"/>
      <c r="AB280" s="200"/>
      <c r="AF280" s="109" t="s">
        <v>448</v>
      </c>
      <c r="AH280" s="200"/>
    </row>
    <row r="281" spans="1:35" s="108" customFormat="1" ht="12">
      <c r="A281" s="205"/>
      <c r="B281" s="204"/>
      <c r="C281" s="1141" t="s">
        <v>389</v>
      </c>
      <c r="D281" s="1141"/>
      <c r="E281" s="1141"/>
      <c r="F281" s="207" t="s">
        <v>390</v>
      </c>
      <c r="G281" s="209">
        <v>10.34</v>
      </c>
      <c r="H281" s="209">
        <v>1.25</v>
      </c>
      <c r="I281" s="250">
        <v>0.77549999999999997</v>
      </c>
      <c r="J281" s="204"/>
      <c r="K281" s="207"/>
      <c r="L281" s="204"/>
      <c r="M281" s="207"/>
      <c r="N281" s="210"/>
      <c r="Z281" s="193"/>
      <c r="AA281" s="200"/>
      <c r="AB281" s="200"/>
      <c r="AF281" s="109" t="s">
        <v>389</v>
      </c>
      <c r="AH281" s="200"/>
    </row>
    <row r="282" spans="1:35" s="108" customFormat="1" ht="12">
      <c r="A282" s="205"/>
      <c r="B282" s="204"/>
      <c r="C282" s="1150" t="s">
        <v>391</v>
      </c>
      <c r="D282" s="1150"/>
      <c r="E282" s="1150"/>
      <c r="F282" s="212"/>
      <c r="G282" s="212"/>
      <c r="H282" s="212"/>
      <c r="I282" s="212"/>
      <c r="J282" s="221">
        <v>8227.35</v>
      </c>
      <c r="K282" s="212"/>
      <c r="L282" s="213">
        <v>517.57000000000005</v>
      </c>
      <c r="M282" s="212"/>
      <c r="N282" s="214"/>
      <c r="Z282" s="193"/>
      <c r="AA282" s="200"/>
      <c r="AB282" s="200"/>
      <c r="AG282" s="109" t="s">
        <v>391</v>
      </c>
      <c r="AH282" s="200"/>
    </row>
    <row r="283" spans="1:35" s="108" customFormat="1" ht="12">
      <c r="A283" s="205"/>
      <c r="B283" s="204"/>
      <c r="C283" s="1141" t="s">
        <v>392</v>
      </c>
      <c r="D283" s="1141"/>
      <c r="E283" s="1141"/>
      <c r="F283" s="207"/>
      <c r="G283" s="207"/>
      <c r="H283" s="207"/>
      <c r="I283" s="207"/>
      <c r="J283" s="204"/>
      <c r="K283" s="207"/>
      <c r="L283" s="208">
        <v>67.45</v>
      </c>
      <c r="M283" s="207"/>
      <c r="N283" s="210"/>
      <c r="Z283" s="193"/>
      <c r="AA283" s="200"/>
      <c r="AB283" s="200"/>
      <c r="AF283" s="109" t="s">
        <v>392</v>
      </c>
      <c r="AH283" s="200"/>
    </row>
    <row r="284" spans="1:35" s="108" customFormat="1" ht="22.5">
      <c r="A284" s="205"/>
      <c r="B284" s="204" t="s">
        <v>1768</v>
      </c>
      <c r="C284" s="1141" t="s">
        <v>1769</v>
      </c>
      <c r="D284" s="1141"/>
      <c r="E284" s="1141"/>
      <c r="F284" s="207" t="s">
        <v>395</v>
      </c>
      <c r="G284" s="215">
        <v>117</v>
      </c>
      <c r="H284" s="207"/>
      <c r="I284" s="215">
        <v>117</v>
      </c>
      <c r="J284" s="204"/>
      <c r="K284" s="207"/>
      <c r="L284" s="208">
        <v>78.92</v>
      </c>
      <c r="M284" s="207"/>
      <c r="N284" s="210"/>
      <c r="Z284" s="193"/>
      <c r="AA284" s="200"/>
      <c r="AB284" s="200"/>
      <c r="AF284" s="109" t="s">
        <v>1769</v>
      </c>
      <c r="AH284" s="200"/>
    </row>
    <row r="285" spans="1:35" s="108" customFormat="1" ht="22.5">
      <c r="A285" s="205"/>
      <c r="B285" s="204" t="s">
        <v>1770</v>
      </c>
      <c r="C285" s="1141" t="s">
        <v>1771</v>
      </c>
      <c r="D285" s="1141"/>
      <c r="E285" s="1141"/>
      <c r="F285" s="207" t="s">
        <v>395</v>
      </c>
      <c r="G285" s="215">
        <v>74</v>
      </c>
      <c r="H285" s="207"/>
      <c r="I285" s="215">
        <v>74</v>
      </c>
      <c r="J285" s="204"/>
      <c r="K285" s="207"/>
      <c r="L285" s="208">
        <v>49.91</v>
      </c>
      <c r="M285" s="207"/>
      <c r="N285" s="210"/>
      <c r="Z285" s="193"/>
      <c r="AA285" s="200"/>
      <c r="AB285" s="200"/>
      <c r="AF285" s="109" t="s">
        <v>1771</v>
      </c>
      <c r="AH285" s="200"/>
    </row>
    <row r="286" spans="1:35" s="108" customFormat="1" ht="12">
      <c r="A286" s="216"/>
      <c r="B286" s="217"/>
      <c r="C286" s="1145" t="s">
        <v>398</v>
      </c>
      <c r="D286" s="1145"/>
      <c r="E286" s="1145"/>
      <c r="F286" s="196"/>
      <c r="G286" s="196"/>
      <c r="H286" s="196"/>
      <c r="I286" s="196"/>
      <c r="J286" s="198"/>
      <c r="K286" s="196"/>
      <c r="L286" s="218">
        <v>646.4</v>
      </c>
      <c r="M286" s="212"/>
      <c r="N286" s="199"/>
      <c r="Z286" s="193"/>
      <c r="AA286" s="200"/>
      <c r="AB286" s="200"/>
      <c r="AH286" s="200" t="s">
        <v>398</v>
      </c>
    </row>
    <row r="287" spans="1:35" s="108" customFormat="1" ht="45">
      <c r="A287" s="194" t="s">
        <v>536</v>
      </c>
      <c r="B287" s="195" t="s">
        <v>3611</v>
      </c>
      <c r="C287" s="1145" t="s">
        <v>3612</v>
      </c>
      <c r="D287" s="1145"/>
      <c r="E287" s="1145"/>
      <c r="F287" s="196" t="s">
        <v>486</v>
      </c>
      <c r="G287" s="196"/>
      <c r="H287" s="196"/>
      <c r="I287" s="251">
        <v>2</v>
      </c>
      <c r="J287" s="218">
        <v>362.1</v>
      </c>
      <c r="K287" s="196"/>
      <c r="L287" s="218">
        <v>724.2</v>
      </c>
      <c r="M287" s="196"/>
      <c r="N287" s="199"/>
      <c r="Z287" s="193"/>
      <c r="AA287" s="200"/>
      <c r="AB287" s="200" t="s">
        <v>3612</v>
      </c>
      <c r="AH287" s="200"/>
    </row>
    <row r="288" spans="1:35" s="108" customFormat="1" ht="12">
      <c r="A288" s="216"/>
      <c r="B288" s="217"/>
      <c r="C288" s="1141" t="s">
        <v>409</v>
      </c>
      <c r="D288" s="1141"/>
      <c r="E288" s="1141"/>
      <c r="F288" s="1141"/>
      <c r="G288" s="1141"/>
      <c r="H288" s="1141"/>
      <c r="I288" s="1141"/>
      <c r="J288" s="1141"/>
      <c r="K288" s="1141"/>
      <c r="L288" s="1141"/>
      <c r="M288" s="1141"/>
      <c r="N288" s="1146"/>
      <c r="Z288" s="193"/>
      <c r="AA288" s="200"/>
      <c r="AB288" s="200"/>
      <c r="AH288" s="200"/>
      <c r="AI288" s="109" t="s">
        <v>409</v>
      </c>
    </row>
    <row r="289" spans="1:36" s="108" customFormat="1" ht="12">
      <c r="A289" s="216"/>
      <c r="B289" s="217"/>
      <c r="C289" s="1145" t="s">
        <v>398</v>
      </c>
      <c r="D289" s="1145"/>
      <c r="E289" s="1145"/>
      <c r="F289" s="196"/>
      <c r="G289" s="196"/>
      <c r="H289" s="196"/>
      <c r="I289" s="196"/>
      <c r="J289" s="198"/>
      <c r="K289" s="196"/>
      <c r="L289" s="218">
        <v>724.2</v>
      </c>
      <c r="M289" s="212"/>
      <c r="N289" s="199"/>
      <c r="Z289" s="193"/>
      <c r="AA289" s="200"/>
      <c r="AB289" s="200"/>
      <c r="AH289" s="200" t="s">
        <v>398</v>
      </c>
    </row>
    <row r="290" spans="1:36" s="108" customFormat="1" ht="33.75">
      <c r="A290" s="194" t="s">
        <v>545</v>
      </c>
      <c r="B290" s="195" t="s">
        <v>3623</v>
      </c>
      <c r="C290" s="1145" t="s">
        <v>3624</v>
      </c>
      <c r="D290" s="1145"/>
      <c r="E290" s="1145"/>
      <c r="F290" s="196" t="s">
        <v>486</v>
      </c>
      <c r="G290" s="196"/>
      <c r="H290" s="196"/>
      <c r="I290" s="251">
        <v>1</v>
      </c>
      <c r="J290" s="218">
        <v>78.56</v>
      </c>
      <c r="K290" s="196"/>
      <c r="L290" s="218">
        <v>78.56</v>
      </c>
      <c r="M290" s="196"/>
      <c r="N290" s="199"/>
      <c r="Z290" s="193"/>
      <c r="AA290" s="200"/>
      <c r="AB290" s="200" t="s">
        <v>3624</v>
      </c>
      <c r="AH290" s="200"/>
    </row>
    <row r="291" spans="1:36" s="108" customFormat="1" ht="12">
      <c r="A291" s="216"/>
      <c r="B291" s="217"/>
      <c r="C291" s="1141" t="s">
        <v>409</v>
      </c>
      <c r="D291" s="1141"/>
      <c r="E291" s="1141"/>
      <c r="F291" s="1141"/>
      <c r="G291" s="1141"/>
      <c r="H291" s="1141"/>
      <c r="I291" s="1141"/>
      <c r="J291" s="1141"/>
      <c r="K291" s="1141"/>
      <c r="L291" s="1141"/>
      <c r="M291" s="1141"/>
      <c r="N291" s="1146"/>
      <c r="Z291" s="193"/>
      <c r="AA291" s="200"/>
      <c r="AB291" s="200"/>
      <c r="AH291" s="200"/>
      <c r="AI291" s="109" t="s">
        <v>409</v>
      </c>
    </row>
    <row r="292" spans="1:36" s="108" customFormat="1" ht="12">
      <c r="A292" s="216"/>
      <c r="B292" s="217"/>
      <c r="C292" s="1145" t="s">
        <v>398</v>
      </c>
      <c r="D292" s="1145"/>
      <c r="E292" s="1145"/>
      <c r="F292" s="196"/>
      <c r="G292" s="196"/>
      <c r="H292" s="196"/>
      <c r="I292" s="196"/>
      <c r="J292" s="198"/>
      <c r="K292" s="196"/>
      <c r="L292" s="218">
        <v>78.56</v>
      </c>
      <c r="M292" s="212"/>
      <c r="N292" s="199"/>
      <c r="Z292" s="193"/>
      <c r="AA292" s="200"/>
      <c r="AB292" s="200"/>
      <c r="AH292" s="200" t="s">
        <v>398</v>
      </c>
    </row>
    <row r="293" spans="1:36" s="108" customFormat="1" ht="33.75">
      <c r="A293" s="194" t="s">
        <v>546</v>
      </c>
      <c r="B293" s="195" t="s">
        <v>3620</v>
      </c>
      <c r="C293" s="1145" t="s">
        <v>3621</v>
      </c>
      <c r="D293" s="1145"/>
      <c r="E293" s="1145"/>
      <c r="F293" s="196" t="s">
        <v>486</v>
      </c>
      <c r="G293" s="196"/>
      <c r="H293" s="196"/>
      <c r="I293" s="251">
        <v>1</v>
      </c>
      <c r="J293" s="218">
        <v>31.43</v>
      </c>
      <c r="K293" s="196"/>
      <c r="L293" s="218">
        <v>31.43</v>
      </c>
      <c r="M293" s="196"/>
      <c r="N293" s="199"/>
      <c r="Z293" s="193"/>
      <c r="AA293" s="200"/>
      <c r="AB293" s="200" t="s">
        <v>3621</v>
      </c>
      <c r="AH293" s="200"/>
    </row>
    <row r="294" spans="1:36" s="108" customFormat="1" ht="12">
      <c r="A294" s="216"/>
      <c r="B294" s="217"/>
      <c r="C294" s="1141" t="s">
        <v>409</v>
      </c>
      <c r="D294" s="1141"/>
      <c r="E294" s="1141"/>
      <c r="F294" s="1141"/>
      <c r="G294" s="1141"/>
      <c r="H294" s="1141"/>
      <c r="I294" s="1141"/>
      <c r="J294" s="1141"/>
      <c r="K294" s="1141"/>
      <c r="L294" s="1141"/>
      <c r="M294" s="1141"/>
      <c r="N294" s="1146"/>
      <c r="Z294" s="193"/>
      <c r="AA294" s="200"/>
      <c r="AB294" s="200"/>
      <c r="AH294" s="200"/>
      <c r="AI294" s="109" t="s">
        <v>409</v>
      </c>
    </row>
    <row r="295" spans="1:36" s="108" customFormat="1" ht="12">
      <c r="A295" s="216"/>
      <c r="B295" s="217"/>
      <c r="C295" s="1145" t="s">
        <v>398</v>
      </c>
      <c r="D295" s="1145"/>
      <c r="E295" s="1145"/>
      <c r="F295" s="196"/>
      <c r="G295" s="196"/>
      <c r="H295" s="196"/>
      <c r="I295" s="196"/>
      <c r="J295" s="198"/>
      <c r="K295" s="196"/>
      <c r="L295" s="218">
        <v>31.43</v>
      </c>
      <c r="M295" s="212"/>
      <c r="N295" s="199"/>
      <c r="Z295" s="193"/>
      <c r="AA295" s="200"/>
      <c r="AB295" s="200"/>
      <c r="AH295" s="200" t="s">
        <v>398</v>
      </c>
    </row>
    <row r="296" spans="1:36" s="108" customFormat="1" ht="12">
      <c r="A296" s="194" t="s">
        <v>554</v>
      </c>
      <c r="B296" s="195" t="s">
        <v>3787</v>
      </c>
      <c r="C296" s="1145" t="s">
        <v>3788</v>
      </c>
      <c r="D296" s="1145"/>
      <c r="E296" s="1145"/>
      <c r="F296" s="196" t="s">
        <v>486</v>
      </c>
      <c r="G296" s="196"/>
      <c r="H296" s="196"/>
      <c r="I296" s="251">
        <v>1</v>
      </c>
      <c r="J296" s="218">
        <v>375</v>
      </c>
      <c r="K296" s="196"/>
      <c r="L296" s="218">
        <v>375</v>
      </c>
      <c r="M296" s="196"/>
      <c r="N296" s="199"/>
      <c r="Z296" s="193"/>
      <c r="AA296" s="200"/>
      <c r="AB296" s="200" t="s">
        <v>3788</v>
      </c>
      <c r="AH296" s="200"/>
    </row>
    <row r="297" spans="1:36" s="108" customFormat="1" ht="12">
      <c r="A297" s="216"/>
      <c r="B297" s="217"/>
      <c r="C297" s="1141" t="s">
        <v>409</v>
      </c>
      <c r="D297" s="1141"/>
      <c r="E297" s="1141"/>
      <c r="F297" s="1141"/>
      <c r="G297" s="1141"/>
      <c r="H297" s="1141"/>
      <c r="I297" s="1141"/>
      <c r="J297" s="1141"/>
      <c r="K297" s="1141"/>
      <c r="L297" s="1141"/>
      <c r="M297" s="1141"/>
      <c r="N297" s="1146"/>
      <c r="Z297" s="193"/>
      <c r="AA297" s="200"/>
      <c r="AB297" s="200"/>
      <c r="AH297" s="200"/>
      <c r="AI297" s="109" t="s">
        <v>409</v>
      </c>
    </row>
    <row r="298" spans="1:36" s="108" customFormat="1" ht="12">
      <c r="A298" s="216"/>
      <c r="B298" s="217"/>
      <c r="C298" s="1145" t="s">
        <v>398</v>
      </c>
      <c r="D298" s="1145"/>
      <c r="E298" s="1145"/>
      <c r="F298" s="196"/>
      <c r="G298" s="196"/>
      <c r="H298" s="196"/>
      <c r="I298" s="196"/>
      <c r="J298" s="198"/>
      <c r="K298" s="196"/>
      <c r="L298" s="218">
        <v>375</v>
      </c>
      <c r="M298" s="212"/>
      <c r="N298" s="199"/>
      <c r="Z298" s="193"/>
      <c r="AA298" s="200"/>
      <c r="AB298" s="200"/>
      <c r="AH298" s="200" t="s">
        <v>398</v>
      </c>
    </row>
    <row r="299" spans="1:36" s="108" customFormat="1" ht="33.75">
      <c r="A299" s="194" t="s">
        <v>557</v>
      </c>
      <c r="B299" s="195" t="s">
        <v>3628</v>
      </c>
      <c r="C299" s="1145" t="s">
        <v>3789</v>
      </c>
      <c r="D299" s="1145"/>
      <c r="E299" s="1145"/>
      <c r="F299" s="196" t="s">
        <v>472</v>
      </c>
      <c r="G299" s="196"/>
      <c r="H299" s="196"/>
      <c r="I299" s="247">
        <v>0.02</v>
      </c>
      <c r="J299" s="222">
        <v>7571</v>
      </c>
      <c r="K299" s="196"/>
      <c r="L299" s="218">
        <v>151.41999999999999</v>
      </c>
      <c r="M299" s="196"/>
      <c r="N299" s="199"/>
      <c r="Z299" s="193"/>
      <c r="AA299" s="200"/>
      <c r="AB299" s="200" t="s">
        <v>3789</v>
      </c>
      <c r="AH299" s="200"/>
    </row>
    <row r="300" spans="1:36" s="108" customFormat="1" ht="12">
      <c r="A300" s="216"/>
      <c r="B300" s="217"/>
      <c r="C300" s="1141" t="s">
        <v>409</v>
      </c>
      <c r="D300" s="1141"/>
      <c r="E300" s="1141"/>
      <c r="F300" s="1141"/>
      <c r="G300" s="1141"/>
      <c r="H300" s="1141"/>
      <c r="I300" s="1141"/>
      <c r="J300" s="1141"/>
      <c r="K300" s="1141"/>
      <c r="L300" s="1141"/>
      <c r="M300" s="1141"/>
      <c r="N300" s="1146"/>
      <c r="Z300" s="193"/>
      <c r="AA300" s="200"/>
      <c r="AB300" s="200"/>
      <c r="AH300" s="200"/>
      <c r="AI300" s="109" t="s">
        <v>409</v>
      </c>
    </row>
    <row r="301" spans="1:36" s="108" customFormat="1" ht="12">
      <c r="A301" s="201"/>
      <c r="B301" s="202"/>
      <c r="C301" s="1141" t="s">
        <v>3790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B301" s="200"/>
      <c r="AC301" s="109" t="s">
        <v>3790</v>
      </c>
      <c r="AH301" s="200"/>
    </row>
    <row r="302" spans="1:36" s="108" customFormat="1" ht="12">
      <c r="A302" s="216"/>
      <c r="B302" s="217"/>
      <c r="C302" s="1145" t="s">
        <v>398</v>
      </c>
      <c r="D302" s="1145"/>
      <c r="E302" s="1145"/>
      <c r="F302" s="196"/>
      <c r="G302" s="196"/>
      <c r="H302" s="196"/>
      <c r="I302" s="196"/>
      <c r="J302" s="198"/>
      <c r="K302" s="196"/>
      <c r="L302" s="218">
        <v>151.41999999999999</v>
      </c>
      <c r="M302" s="212"/>
      <c r="N302" s="199"/>
      <c r="Z302" s="193"/>
      <c r="AA302" s="200"/>
      <c r="AB302" s="200"/>
      <c r="AH302" s="200" t="s">
        <v>398</v>
      </c>
    </row>
    <row r="303" spans="1:36" s="108" customFormat="1" ht="1.5" customHeight="1">
      <c r="A303" s="224"/>
      <c r="B303" s="217"/>
      <c r="C303" s="217"/>
      <c r="D303" s="217"/>
      <c r="E303" s="217"/>
      <c r="F303" s="225"/>
      <c r="G303" s="225"/>
      <c r="H303" s="225"/>
      <c r="I303" s="225"/>
      <c r="J303" s="226"/>
      <c r="K303" s="225"/>
      <c r="L303" s="226"/>
      <c r="M303" s="207"/>
      <c r="N303" s="226"/>
      <c r="Z303" s="193"/>
      <c r="AA303" s="200"/>
      <c r="AB303" s="200"/>
      <c r="AH303" s="200"/>
    </row>
    <row r="304" spans="1:36" s="108" customFormat="1" ht="12">
      <c r="A304" s="227"/>
      <c r="B304" s="198"/>
      <c r="C304" s="1145" t="s">
        <v>3791</v>
      </c>
      <c r="D304" s="1145"/>
      <c r="E304" s="1145"/>
      <c r="F304" s="1145"/>
      <c r="G304" s="1145"/>
      <c r="H304" s="1145"/>
      <c r="I304" s="1145"/>
      <c r="J304" s="1145"/>
      <c r="K304" s="1145"/>
      <c r="L304" s="228"/>
      <c r="M304" s="229"/>
      <c r="N304" s="230"/>
      <c r="Z304" s="193"/>
      <c r="AA304" s="200"/>
      <c r="AB304" s="200"/>
      <c r="AH304" s="200"/>
      <c r="AJ304" s="200" t="s">
        <v>3791</v>
      </c>
    </row>
    <row r="305" spans="1:37" s="108" customFormat="1" ht="12">
      <c r="A305" s="231"/>
      <c r="B305" s="204"/>
      <c r="C305" s="1141" t="s">
        <v>416</v>
      </c>
      <c r="D305" s="1141"/>
      <c r="E305" s="1141"/>
      <c r="F305" s="1141"/>
      <c r="G305" s="1141"/>
      <c r="H305" s="1141"/>
      <c r="I305" s="1141"/>
      <c r="J305" s="1141"/>
      <c r="K305" s="1141"/>
      <c r="L305" s="232">
        <v>16909.88</v>
      </c>
      <c r="M305" s="233"/>
      <c r="N305" s="234"/>
      <c r="Z305" s="193"/>
      <c r="AA305" s="200"/>
      <c r="AB305" s="200"/>
      <c r="AH305" s="200"/>
      <c r="AJ305" s="200"/>
      <c r="AK305" s="109" t="s">
        <v>416</v>
      </c>
    </row>
    <row r="306" spans="1:37" s="108" customFormat="1" ht="12">
      <c r="A306" s="231"/>
      <c r="B306" s="204"/>
      <c r="C306" s="1141" t="s">
        <v>417</v>
      </c>
      <c r="D306" s="1141"/>
      <c r="E306" s="1141"/>
      <c r="F306" s="1141"/>
      <c r="G306" s="1141"/>
      <c r="H306" s="1141"/>
      <c r="I306" s="1141"/>
      <c r="J306" s="1141"/>
      <c r="K306" s="1141"/>
      <c r="L306" s="236"/>
      <c r="M306" s="233"/>
      <c r="N306" s="234"/>
      <c r="Z306" s="193"/>
      <c r="AA306" s="200"/>
      <c r="AB306" s="200"/>
      <c r="AH306" s="200"/>
      <c r="AJ306" s="200"/>
      <c r="AK306" s="109" t="s">
        <v>417</v>
      </c>
    </row>
    <row r="307" spans="1:37" s="108" customFormat="1" ht="12">
      <c r="A307" s="231"/>
      <c r="B307" s="204"/>
      <c r="C307" s="1141" t="s">
        <v>488</v>
      </c>
      <c r="D307" s="1141"/>
      <c r="E307" s="1141"/>
      <c r="F307" s="1141"/>
      <c r="G307" s="1141"/>
      <c r="H307" s="1141"/>
      <c r="I307" s="1141"/>
      <c r="J307" s="1141"/>
      <c r="K307" s="1141"/>
      <c r="L307" s="232">
        <v>1293.23</v>
      </c>
      <c r="M307" s="233"/>
      <c r="N307" s="234"/>
      <c r="Z307" s="193"/>
      <c r="AA307" s="200"/>
      <c r="AB307" s="200"/>
      <c r="AH307" s="200"/>
      <c r="AJ307" s="200"/>
      <c r="AK307" s="109" t="s">
        <v>488</v>
      </c>
    </row>
    <row r="308" spans="1:37" s="108" customFormat="1" ht="12">
      <c r="A308" s="231"/>
      <c r="B308" s="204"/>
      <c r="C308" s="1141" t="s">
        <v>418</v>
      </c>
      <c r="D308" s="1141"/>
      <c r="E308" s="1141"/>
      <c r="F308" s="1141"/>
      <c r="G308" s="1141"/>
      <c r="H308" s="1141"/>
      <c r="I308" s="1141"/>
      <c r="J308" s="1141"/>
      <c r="K308" s="1141"/>
      <c r="L308" s="232">
        <v>4859.66</v>
      </c>
      <c r="M308" s="233"/>
      <c r="N308" s="234"/>
      <c r="Z308" s="193"/>
      <c r="AA308" s="200"/>
      <c r="AB308" s="200"/>
      <c r="AH308" s="200"/>
      <c r="AJ308" s="200"/>
      <c r="AK308" s="109" t="s">
        <v>418</v>
      </c>
    </row>
    <row r="309" spans="1:37" s="108" customFormat="1" ht="12">
      <c r="A309" s="231"/>
      <c r="B309" s="204"/>
      <c r="C309" s="1141" t="s">
        <v>419</v>
      </c>
      <c r="D309" s="1141"/>
      <c r="E309" s="1141"/>
      <c r="F309" s="1141"/>
      <c r="G309" s="1141"/>
      <c r="H309" s="1141"/>
      <c r="I309" s="1141"/>
      <c r="J309" s="1141"/>
      <c r="K309" s="1141"/>
      <c r="L309" s="257">
        <v>565.15</v>
      </c>
      <c r="M309" s="233"/>
      <c r="N309" s="234"/>
      <c r="Z309" s="193"/>
      <c r="AA309" s="200"/>
      <c r="AB309" s="200"/>
      <c r="AH309" s="200"/>
      <c r="AJ309" s="200"/>
      <c r="AK309" s="109" t="s">
        <v>419</v>
      </c>
    </row>
    <row r="310" spans="1:37" s="108" customFormat="1" ht="12">
      <c r="A310" s="231"/>
      <c r="B310" s="204"/>
      <c r="C310" s="1141" t="s">
        <v>420</v>
      </c>
      <c r="D310" s="1141"/>
      <c r="E310" s="1141"/>
      <c r="F310" s="1141"/>
      <c r="G310" s="1141"/>
      <c r="H310" s="1141"/>
      <c r="I310" s="1141"/>
      <c r="J310" s="1141"/>
      <c r="K310" s="1141"/>
      <c r="L310" s="232">
        <v>10756.99</v>
      </c>
      <c r="M310" s="233"/>
      <c r="N310" s="234"/>
      <c r="Z310" s="193"/>
      <c r="AA310" s="200"/>
      <c r="AB310" s="200"/>
      <c r="AH310" s="200"/>
      <c r="AJ310" s="200"/>
      <c r="AK310" s="109" t="s">
        <v>420</v>
      </c>
    </row>
    <row r="311" spans="1:37" s="108" customFormat="1" ht="12">
      <c r="A311" s="231"/>
      <c r="B311" s="204"/>
      <c r="C311" s="1141" t="s">
        <v>421</v>
      </c>
      <c r="D311" s="1141"/>
      <c r="E311" s="1141"/>
      <c r="F311" s="1141"/>
      <c r="G311" s="1141"/>
      <c r="H311" s="1141"/>
      <c r="I311" s="1141"/>
      <c r="J311" s="1141"/>
      <c r="K311" s="1141"/>
      <c r="L311" s="232">
        <v>19822.099999999999</v>
      </c>
      <c r="M311" s="233"/>
      <c r="N311" s="234"/>
      <c r="Z311" s="193"/>
      <c r="AA311" s="200"/>
      <c r="AB311" s="200"/>
      <c r="AH311" s="200"/>
      <c r="AJ311" s="200"/>
      <c r="AK311" s="109" t="s">
        <v>421</v>
      </c>
    </row>
    <row r="312" spans="1:37" s="108" customFormat="1" ht="12">
      <c r="A312" s="231"/>
      <c r="B312" s="204"/>
      <c r="C312" s="1141" t="s">
        <v>417</v>
      </c>
      <c r="D312" s="1141"/>
      <c r="E312" s="1141"/>
      <c r="F312" s="1141"/>
      <c r="G312" s="1141"/>
      <c r="H312" s="1141"/>
      <c r="I312" s="1141"/>
      <c r="J312" s="1141"/>
      <c r="K312" s="1141"/>
      <c r="L312" s="236"/>
      <c r="M312" s="233"/>
      <c r="N312" s="234"/>
      <c r="Z312" s="193"/>
      <c r="AA312" s="200"/>
      <c r="AB312" s="200"/>
      <c r="AH312" s="200"/>
      <c r="AJ312" s="200"/>
      <c r="AK312" s="109" t="s">
        <v>417</v>
      </c>
    </row>
    <row r="313" spans="1:37" s="108" customFormat="1" ht="12">
      <c r="A313" s="231"/>
      <c r="B313" s="204"/>
      <c r="C313" s="1141" t="s">
        <v>489</v>
      </c>
      <c r="D313" s="1141"/>
      <c r="E313" s="1141"/>
      <c r="F313" s="1141"/>
      <c r="G313" s="1141"/>
      <c r="H313" s="1141"/>
      <c r="I313" s="1141"/>
      <c r="J313" s="1141"/>
      <c r="K313" s="1141"/>
      <c r="L313" s="232">
        <v>1293.23</v>
      </c>
      <c r="M313" s="233"/>
      <c r="N313" s="234"/>
      <c r="Z313" s="193"/>
      <c r="AA313" s="200"/>
      <c r="AB313" s="200"/>
      <c r="AH313" s="200"/>
      <c r="AJ313" s="200"/>
      <c r="AK313" s="109" t="s">
        <v>489</v>
      </c>
    </row>
    <row r="314" spans="1:37" s="108" customFormat="1" ht="12">
      <c r="A314" s="231"/>
      <c r="B314" s="204"/>
      <c r="C314" s="1141" t="s">
        <v>490</v>
      </c>
      <c r="D314" s="1141"/>
      <c r="E314" s="1141"/>
      <c r="F314" s="1141"/>
      <c r="G314" s="1141"/>
      <c r="H314" s="1141"/>
      <c r="I314" s="1141"/>
      <c r="J314" s="1141"/>
      <c r="K314" s="1141"/>
      <c r="L314" s="232">
        <v>4859.66</v>
      </c>
      <c r="M314" s="233"/>
      <c r="N314" s="234"/>
      <c r="Z314" s="193"/>
      <c r="AA314" s="200"/>
      <c r="AB314" s="200"/>
      <c r="AH314" s="200"/>
      <c r="AJ314" s="200"/>
      <c r="AK314" s="109" t="s">
        <v>490</v>
      </c>
    </row>
    <row r="315" spans="1:37" s="108" customFormat="1" ht="12">
      <c r="A315" s="231"/>
      <c r="B315" s="204"/>
      <c r="C315" s="1141" t="s">
        <v>491</v>
      </c>
      <c r="D315" s="1141"/>
      <c r="E315" s="1141"/>
      <c r="F315" s="1141"/>
      <c r="G315" s="1141"/>
      <c r="H315" s="1141"/>
      <c r="I315" s="1141"/>
      <c r="J315" s="1141"/>
      <c r="K315" s="1141"/>
      <c r="L315" s="257">
        <v>565.15</v>
      </c>
      <c r="M315" s="233"/>
      <c r="N315" s="234"/>
      <c r="Z315" s="193"/>
      <c r="AA315" s="200"/>
      <c r="AB315" s="200"/>
      <c r="AH315" s="200"/>
      <c r="AJ315" s="200"/>
      <c r="AK315" s="109" t="s">
        <v>491</v>
      </c>
    </row>
    <row r="316" spans="1:37" s="108" customFormat="1" ht="12">
      <c r="A316" s="231"/>
      <c r="B316" s="204"/>
      <c r="C316" s="1141" t="s">
        <v>492</v>
      </c>
      <c r="D316" s="1141"/>
      <c r="E316" s="1141"/>
      <c r="F316" s="1141"/>
      <c r="G316" s="1141"/>
      <c r="H316" s="1141"/>
      <c r="I316" s="1141"/>
      <c r="J316" s="1141"/>
      <c r="K316" s="1141"/>
      <c r="L316" s="232">
        <v>10756.99</v>
      </c>
      <c r="M316" s="233"/>
      <c r="N316" s="234"/>
      <c r="Z316" s="193"/>
      <c r="AA316" s="200"/>
      <c r="AB316" s="200"/>
      <c r="AH316" s="200"/>
      <c r="AJ316" s="200"/>
      <c r="AK316" s="109" t="s">
        <v>492</v>
      </c>
    </row>
    <row r="317" spans="1:37" s="108" customFormat="1" ht="12">
      <c r="A317" s="231"/>
      <c r="B317" s="204"/>
      <c r="C317" s="1141" t="s">
        <v>493</v>
      </c>
      <c r="D317" s="1141"/>
      <c r="E317" s="1141"/>
      <c r="F317" s="1141"/>
      <c r="G317" s="1141"/>
      <c r="H317" s="1141"/>
      <c r="I317" s="1141"/>
      <c r="J317" s="1141"/>
      <c r="K317" s="1141"/>
      <c r="L317" s="232">
        <v>1873.71</v>
      </c>
      <c r="M317" s="233"/>
      <c r="N317" s="234"/>
      <c r="Z317" s="193"/>
      <c r="AA317" s="200"/>
      <c r="AB317" s="200"/>
      <c r="AH317" s="200"/>
      <c r="AJ317" s="200"/>
      <c r="AK317" s="109" t="s">
        <v>493</v>
      </c>
    </row>
    <row r="318" spans="1:37" s="108" customFormat="1" ht="12">
      <c r="A318" s="231"/>
      <c r="B318" s="204"/>
      <c r="C318" s="1141" t="s">
        <v>494</v>
      </c>
      <c r="D318" s="1141"/>
      <c r="E318" s="1141"/>
      <c r="F318" s="1141"/>
      <c r="G318" s="1141"/>
      <c r="H318" s="1141"/>
      <c r="I318" s="1141"/>
      <c r="J318" s="1141"/>
      <c r="K318" s="1141"/>
      <c r="L318" s="232">
        <v>1038.51</v>
      </c>
      <c r="M318" s="233"/>
      <c r="N318" s="234"/>
      <c r="Z318" s="193"/>
      <c r="AA318" s="200"/>
      <c r="AB318" s="200"/>
      <c r="AH318" s="200"/>
      <c r="AJ318" s="200"/>
      <c r="AK318" s="109" t="s">
        <v>494</v>
      </c>
    </row>
    <row r="319" spans="1:37" s="108" customFormat="1" ht="12">
      <c r="A319" s="231"/>
      <c r="B319" s="204"/>
      <c r="C319" s="1141" t="s">
        <v>431</v>
      </c>
      <c r="D319" s="1141"/>
      <c r="E319" s="1141"/>
      <c r="F319" s="1141"/>
      <c r="G319" s="1141"/>
      <c r="H319" s="1141"/>
      <c r="I319" s="1141"/>
      <c r="J319" s="1141"/>
      <c r="K319" s="1141"/>
      <c r="L319" s="232">
        <v>1858.38</v>
      </c>
      <c r="M319" s="233"/>
      <c r="N319" s="234"/>
      <c r="Z319" s="193"/>
      <c r="AA319" s="200"/>
      <c r="AB319" s="200"/>
      <c r="AH319" s="200"/>
      <c r="AJ319" s="200"/>
      <c r="AK319" s="109" t="s">
        <v>431</v>
      </c>
    </row>
    <row r="320" spans="1:37" s="108" customFormat="1" ht="12">
      <c r="A320" s="231"/>
      <c r="B320" s="204"/>
      <c r="C320" s="1141" t="s">
        <v>432</v>
      </c>
      <c r="D320" s="1141"/>
      <c r="E320" s="1141"/>
      <c r="F320" s="1141"/>
      <c r="G320" s="1141"/>
      <c r="H320" s="1141"/>
      <c r="I320" s="1141"/>
      <c r="J320" s="1141"/>
      <c r="K320" s="1141"/>
      <c r="L320" s="232">
        <v>1873.71</v>
      </c>
      <c r="M320" s="233"/>
      <c r="N320" s="234"/>
      <c r="Z320" s="193"/>
      <c r="AA320" s="200"/>
      <c r="AB320" s="200"/>
      <c r="AH320" s="200"/>
      <c r="AJ320" s="200"/>
      <c r="AK320" s="109" t="s">
        <v>432</v>
      </c>
    </row>
    <row r="321" spans="1:38" s="108" customFormat="1" ht="12">
      <c r="A321" s="231"/>
      <c r="B321" s="204"/>
      <c r="C321" s="1141" t="s">
        <v>433</v>
      </c>
      <c r="D321" s="1141"/>
      <c r="E321" s="1141"/>
      <c r="F321" s="1141"/>
      <c r="G321" s="1141"/>
      <c r="H321" s="1141"/>
      <c r="I321" s="1141"/>
      <c r="J321" s="1141"/>
      <c r="K321" s="1141"/>
      <c r="L321" s="232">
        <v>1038.51</v>
      </c>
      <c r="M321" s="233"/>
      <c r="N321" s="234"/>
      <c r="Z321" s="193"/>
      <c r="AA321" s="200"/>
      <c r="AB321" s="200"/>
      <c r="AH321" s="200"/>
      <c r="AJ321" s="200"/>
      <c r="AK321" s="109" t="s">
        <v>433</v>
      </c>
    </row>
    <row r="322" spans="1:38" s="108" customFormat="1" ht="12">
      <c r="A322" s="231"/>
      <c r="B322" s="226"/>
      <c r="C322" s="1142" t="s">
        <v>3792</v>
      </c>
      <c r="D322" s="1142"/>
      <c r="E322" s="1142"/>
      <c r="F322" s="1142"/>
      <c r="G322" s="1142"/>
      <c r="H322" s="1142"/>
      <c r="I322" s="1142"/>
      <c r="J322" s="1142"/>
      <c r="K322" s="1142"/>
      <c r="L322" s="239">
        <v>19822.099999999999</v>
      </c>
      <c r="M322" s="240"/>
      <c r="N322" s="253"/>
      <c r="Z322" s="193"/>
      <c r="AA322" s="200"/>
      <c r="AB322" s="200"/>
      <c r="AH322" s="200"/>
      <c r="AJ322" s="200"/>
      <c r="AL322" s="200" t="s">
        <v>3792</v>
      </c>
    </row>
    <row r="323" spans="1:38" s="108" customFormat="1" ht="24">
      <c r="A323" s="1089" t="s">
        <v>1310</v>
      </c>
      <c r="B323" s="1090"/>
      <c r="C323" s="1090"/>
      <c r="D323" s="1090"/>
      <c r="E323" s="1090"/>
      <c r="F323" s="1090"/>
      <c r="G323" s="1090"/>
      <c r="H323" s="1090"/>
      <c r="I323" s="1090"/>
      <c r="J323" s="1090"/>
      <c r="K323" s="1090"/>
      <c r="L323" s="1090"/>
      <c r="M323" s="1090"/>
      <c r="N323" s="1095"/>
      <c r="Z323" s="193" t="s">
        <v>1310</v>
      </c>
      <c r="AA323" s="200"/>
      <c r="AB323" s="200"/>
      <c r="AH323" s="200"/>
      <c r="AJ323" s="200"/>
      <c r="AL323" s="200"/>
    </row>
    <row r="324" spans="1:38" s="108" customFormat="1" ht="12">
      <c r="A324" s="1147" t="s">
        <v>743</v>
      </c>
      <c r="B324" s="1148"/>
      <c r="C324" s="1148"/>
      <c r="D324" s="1148"/>
      <c r="E324" s="1148"/>
      <c r="F324" s="1148"/>
      <c r="G324" s="1148"/>
      <c r="H324" s="1148"/>
      <c r="I324" s="1148"/>
      <c r="J324" s="1148"/>
      <c r="K324" s="1148"/>
      <c r="L324" s="1148"/>
      <c r="M324" s="1148"/>
      <c r="N324" s="1149"/>
      <c r="Z324" s="193"/>
      <c r="AA324" s="200" t="s">
        <v>743</v>
      </c>
      <c r="AB324" s="200"/>
      <c r="AH324" s="200"/>
      <c r="AJ324" s="200"/>
      <c r="AL324" s="200"/>
    </row>
    <row r="325" spans="1:38" s="108" customFormat="1" ht="33.75">
      <c r="A325" s="194" t="s">
        <v>559</v>
      </c>
      <c r="B325" s="195" t="s">
        <v>745</v>
      </c>
      <c r="C325" s="1145" t="s">
        <v>746</v>
      </c>
      <c r="D325" s="1145"/>
      <c r="E325" s="1145"/>
      <c r="F325" s="196" t="s">
        <v>414</v>
      </c>
      <c r="G325" s="196"/>
      <c r="H325" s="196"/>
      <c r="I325" s="223">
        <v>3.3370000000000002</v>
      </c>
      <c r="J325" s="218">
        <v>64.680000000000007</v>
      </c>
      <c r="K325" s="196"/>
      <c r="L325" s="218">
        <v>215.84</v>
      </c>
      <c r="M325" s="196"/>
      <c r="N325" s="199"/>
      <c r="Z325" s="193"/>
      <c r="AA325" s="200"/>
      <c r="AB325" s="200" t="s">
        <v>746</v>
      </c>
      <c r="AH325" s="200"/>
      <c r="AJ325" s="200"/>
      <c r="AL325" s="200"/>
    </row>
    <row r="326" spans="1:38" s="108" customFormat="1" ht="12">
      <c r="A326" s="216"/>
      <c r="B326" s="217"/>
      <c r="C326" s="1141" t="s">
        <v>747</v>
      </c>
      <c r="D326" s="1141"/>
      <c r="E326" s="1141"/>
      <c r="F326" s="1141"/>
      <c r="G326" s="1141"/>
      <c r="H326" s="1141"/>
      <c r="I326" s="1141"/>
      <c r="J326" s="1141"/>
      <c r="K326" s="1141"/>
      <c r="L326" s="1141"/>
      <c r="M326" s="1141"/>
      <c r="N326" s="1146"/>
      <c r="Z326" s="193"/>
      <c r="AA326" s="200"/>
      <c r="AB326" s="200"/>
      <c r="AH326" s="200"/>
      <c r="AI326" s="109" t="s">
        <v>747</v>
      </c>
      <c r="AJ326" s="200"/>
      <c r="AL326" s="200"/>
    </row>
    <row r="327" spans="1:38" s="108" customFormat="1" ht="12">
      <c r="A327" s="201"/>
      <c r="B327" s="202"/>
      <c r="C327" s="1141" t="s">
        <v>3793</v>
      </c>
      <c r="D327" s="1141"/>
      <c r="E327" s="1141"/>
      <c r="F327" s="1141"/>
      <c r="G327" s="1141"/>
      <c r="H327" s="1141"/>
      <c r="I327" s="1141"/>
      <c r="J327" s="1141"/>
      <c r="K327" s="1141"/>
      <c r="L327" s="1141"/>
      <c r="M327" s="1141"/>
      <c r="N327" s="1146"/>
      <c r="Z327" s="193"/>
      <c r="AA327" s="200"/>
      <c r="AB327" s="200"/>
      <c r="AC327" s="109" t="s">
        <v>3793</v>
      </c>
      <c r="AH327" s="200"/>
      <c r="AJ327" s="200"/>
      <c r="AL327" s="200"/>
    </row>
    <row r="328" spans="1:38" s="108" customFormat="1" ht="12">
      <c r="A328" s="216"/>
      <c r="B328" s="217"/>
      <c r="C328" s="1145" t="s">
        <v>398</v>
      </c>
      <c r="D328" s="1145"/>
      <c r="E328" s="1145"/>
      <c r="F328" s="196"/>
      <c r="G328" s="196"/>
      <c r="H328" s="196"/>
      <c r="I328" s="196"/>
      <c r="J328" s="198"/>
      <c r="K328" s="196"/>
      <c r="L328" s="218">
        <v>215.84</v>
      </c>
      <c r="M328" s="212"/>
      <c r="N328" s="199"/>
      <c r="Z328" s="193"/>
      <c r="AA328" s="200"/>
      <c r="AB328" s="200"/>
      <c r="AH328" s="200" t="s">
        <v>398</v>
      </c>
      <c r="AJ328" s="200"/>
      <c r="AL328" s="200"/>
    </row>
    <row r="329" spans="1:38" s="108" customFormat="1" ht="33.75">
      <c r="A329" s="194" t="s">
        <v>561</v>
      </c>
      <c r="B329" s="195" t="s">
        <v>750</v>
      </c>
      <c r="C329" s="1145" t="s">
        <v>751</v>
      </c>
      <c r="D329" s="1145"/>
      <c r="E329" s="1145"/>
      <c r="F329" s="196" t="s">
        <v>414</v>
      </c>
      <c r="G329" s="196"/>
      <c r="H329" s="196"/>
      <c r="I329" s="223">
        <v>8.4000000000000005E-2</v>
      </c>
      <c r="J329" s="218">
        <v>76.09</v>
      </c>
      <c r="K329" s="196"/>
      <c r="L329" s="218">
        <v>6.39</v>
      </c>
      <c r="M329" s="196"/>
      <c r="N329" s="199"/>
      <c r="Z329" s="193"/>
      <c r="AA329" s="200"/>
      <c r="AB329" s="200" t="s">
        <v>751</v>
      </c>
      <c r="AH329" s="200"/>
      <c r="AJ329" s="200"/>
      <c r="AL329" s="200"/>
    </row>
    <row r="330" spans="1:38" s="108" customFormat="1" ht="12">
      <c r="A330" s="216"/>
      <c r="B330" s="217"/>
      <c r="C330" s="1141" t="s">
        <v>747</v>
      </c>
      <c r="D330" s="1141"/>
      <c r="E330" s="1141"/>
      <c r="F330" s="1141"/>
      <c r="G330" s="1141"/>
      <c r="H330" s="1141"/>
      <c r="I330" s="1141"/>
      <c r="J330" s="1141"/>
      <c r="K330" s="1141"/>
      <c r="L330" s="1141"/>
      <c r="M330" s="1141"/>
      <c r="N330" s="1146"/>
      <c r="Z330" s="193"/>
      <c r="AA330" s="200"/>
      <c r="AB330" s="200"/>
      <c r="AH330" s="200"/>
      <c r="AI330" s="109" t="s">
        <v>747</v>
      </c>
      <c r="AJ330" s="200"/>
      <c r="AL330" s="200"/>
    </row>
    <row r="331" spans="1:38" s="108" customFormat="1" ht="12">
      <c r="A331" s="216"/>
      <c r="B331" s="217"/>
      <c r="C331" s="1145" t="s">
        <v>398</v>
      </c>
      <c r="D331" s="1145"/>
      <c r="E331" s="1145"/>
      <c r="F331" s="196"/>
      <c r="G331" s="196"/>
      <c r="H331" s="196"/>
      <c r="I331" s="196"/>
      <c r="J331" s="198"/>
      <c r="K331" s="196"/>
      <c r="L331" s="218">
        <v>6.39</v>
      </c>
      <c r="M331" s="212"/>
      <c r="N331" s="199"/>
      <c r="Z331" s="193"/>
      <c r="AA331" s="200"/>
      <c r="AB331" s="200"/>
      <c r="AH331" s="200" t="s">
        <v>398</v>
      </c>
      <c r="AJ331" s="200"/>
      <c r="AL331" s="200"/>
    </row>
    <row r="332" spans="1:38" s="108" customFormat="1" ht="33.75">
      <c r="A332" s="194" t="s">
        <v>564</v>
      </c>
      <c r="B332" s="195" t="s">
        <v>753</v>
      </c>
      <c r="C332" s="1145" t="s">
        <v>754</v>
      </c>
      <c r="D332" s="1145"/>
      <c r="E332" s="1145"/>
      <c r="F332" s="196" t="s">
        <v>414</v>
      </c>
      <c r="G332" s="196"/>
      <c r="H332" s="196"/>
      <c r="I332" s="223">
        <v>3.0000000000000001E-3</v>
      </c>
      <c r="J332" s="218">
        <v>106.91</v>
      </c>
      <c r="K332" s="196"/>
      <c r="L332" s="218">
        <v>0.32</v>
      </c>
      <c r="M332" s="196"/>
      <c r="N332" s="199"/>
      <c r="Z332" s="193"/>
      <c r="AA332" s="200"/>
      <c r="AB332" s="200" t="s">
        <v>754</v>
      </c>
      <c r="AH332" s="200"/>
      <c r="AJ332" s="200"/>
      <c r="AL332" s="200"/>
    </row>
    <row r="333" spans="1:38" s="108" customFormat="1" ht="12">
      <c r="A333" s="216"/>
      <c r="B333" s="217"/>
      <c r="C333" s="1141" t="s">
        <v>747</v>
      </c>
      <c r="D333" s="1141"/>
      <c r="E333" s="1141"/>
      <c r="F333" s="1141"/>
      <c r="G333" s="1141"/>
      <c r="H333" s="1141"/>
      <c r="I333" s="1141"/>
      <c r="J333" s="1141"/>
      <c r="K333" s="1141"/>
      <c r="L333" s="1141"/>
      <c r="M333" s="1141"/>
      <c r="N333" s="1146"/>
      <c r="Z333" s="193"/>
      <c r="AA333" s="200"/>
      <c r="AB333" s="200"/>
      <c r="AH333" s="200"/>
      <c r="AI333" s="109" t="s">
        <v>747</v>
      </c>
      <c r="AJ333" s="200"/>
      <c r="AL333" s="200"/>
    </row>
    <row r="334" spans="1:38" s="108" customFormat="1" ht="12">
      <c r="A334" s="216"/>
      <c r="B334" s="217"/>
      <c r="C334" s="1145" t="s">
        <v>398</v>
      </c>
      <c r="D334" s="1145"/>
      <c r="E334" s="1145"/>
      <c r="F334" s="196"/>
      <c r="G334" s="196"/>
      <c r="H334" s="196"/>
      <c r="I334" s="196"/>
      <c r="J334" s="198"/>
      <c r="K334" s="196"/>
      <c r="L334" s="218">
        <v>0.32</v>
      </c>
      <c r="M334" s="212"/>
      <c r="N334" s="199"/>
      <c r="Z334" s="193"/>
      <c r="AA334" s="200"/>
      <c r="AB334" s="200"/>
      <c r="AH334" s="200" t="s">
        <v>398</v>
      </c>
      <c r="AJ334" s="200"/>
      <c r="AL334" s="200"/>
    </row>
    <row r="335" spans="1:38" s="108" customFormat="1" ht="12">
      <c r="A335" s="1147" t="s">
        <v>772</v>
      </c>
      <c r="B335" s="1148"/>
      <c r="C335" s="1148"/>
      <c r="D335" s="1148"/>
      <c r="E335" s="1148"/>
      <c r="F335" s="1148"/>
      <c r="G335" s="1148"/>
      <c r="H335" s="1148"/>
      <c r="I335" s="1148"/>
      <c r="J335" s="1148"/>
      <c r="K335" s="1148"/>
      <c r="L335" s="1148"/>
      <c r="M335" s="1148"/>
      <c r="N335" s="1149"/>
      <c r="Z335" s="193"/>
      <c r="AA335" s="200" t="s">
        <v>772</v>
      </c>
      <c r="AB335" s="200"/>
      <c r="AH335" s="200"/>
      <c r="AJ335" s="200"/>
      <c r="AL335" s="200"/>
    </row>
    <row r="336" spans="1:38" s="108" customFormat="1" ht="45">
      <c r="A336" s="194" t="s">
        <v>567</v>
      </c>
      <c r="B336" s="195" t="s">
        <v>412</v>
      </c>
      <c r="C336" s="1145" t="s">
        <v>413</v>
      </c>
      <c r="D336" s="1145"/>
      <c r="E336" s="1145"/>
      <c r="F336" s="196" t="s">
        <v>414</v>
      </c>
      <c r="G336" s="196"/>
      <c r="H336" s="196"/>
      <c r="I336" s="223">
        <v>52.881999999999998</v>
      </c>
      <c r="J336" s="218">
        <v>25.19</v>
      </c>
      <c r="K336" s="196"/>
      <c r="L336" s="222">
        <v>1332.1</v>
      </c>
      <c r="M336" s="196"/>
      <c r="N336" s="199"/>
      <c r="Z336" s="193"/>
      <c r="AA336" s="200"/>
      <c r="AB336" s="200" t="s">
        <v>413</v>
      </c>
      <c r="AH336" s="200"/>
      <c r="AJ336" s="200"/>
      <c r="AL336" s="200"/>
    </row>
    <row r="337" spans="1:38" s="108" customFormat="1" ht="12">
      <c r="A337" s="201"/>
      <c r="B337" s="202"/>
      <c r="C337" s="1141" t="s">
        <v>3794</v>
      </c>
      <c r="D337" s="1141"/>
      <c r="E337" s="1141"/>
      <c r="F337" s="1141"/>
      <c r="G337" s="1141"/>
      <c r="H337" s="1141"/>
      <c r="I337" s="1141"/>
      <c r="J337" s="1141"/>
      <c r="K337" s="1141"/>
      <c r="L337" s="1141"/>
      <c r="M337" s="1141"/>
      <c r="N337" s="1146"/>
      <c r="Z337" s="193"/>
      <c r="AA337" s="200"/>
      <c r="AB337" s="200"/>
      <c r="AC337" s="109" t="s">
        <v>3794</v>
      </c>
      <c r="AH337" s="200"/>
      <c r="AJ337" s="200"/>
      <c r="AL337" s="200"/>
    </row>
    <row r="338" spans="1:38" s="108" customFormat="1" ht="12">
      <c r="A338" s="216"/>
      <c r="B338" s="217"/>
      <c r="C338" s="1145" t="s">
        <v>398</v>
      </c>
      <c r="D338" s="1145"/>
      <c r="E338" s="1145"/>
      <c r="F338" s="196"/>
      <c r="G338" s="196"/>
      <c r="H338" s="196"/>
      <c r="I338" s="196"/>
      <c r="J338" s="198"/>
      <c r="K338" s="196"/>
      <c r="L338" s="222">
        <v>1332.1</v>
      </c>
      <c r="M338" s="212"/>
      <c r="N338" s="199"/>
      <c r="Z338" s="193"/>
      <c r="AA338" s="200"/>
      <c r="AB338" s="200"/>
      <c r="AH338" s="200" t="s">
        <v>398</v>
      </c>
      <c r="AJ338" s="200"/>
      <c r="AL338" s="200"/>
    </row>
    <row r="339" spans="1:38" s="108" customFormat="1" ht="12">
      <c r="A339" s="1147" t="s">
        <v>758</v>
      </c>
      <c r="B339" s="1148"/>
      <c r="C339" s="1148"/>
      <c r="D339" s="1148"/>
      <c r="E339" s="1148"/>
      <c r="F339" s="1148"/>
      <c r="G339" s="1148"/>
      <c r="H339" s="1148"/>
      <c r="I339" s="1148"/>
      <c r="J339" s="1148"/>
      <c r="K339" s="1148"/>
      <c r="L339" s="1148"/>
      <c r="M339" s="1148"/>
      <c r="N339" s="1149"/>
      <c r="Z339" s="193"/>
      <c r="AA339" s="200" t="s">
        <v>758</v>
      </c>
      <c r="AB339" s="200"/>
      <c r="AH339" s="200"/>
      <c r="AJ339" s="200"/>
      <c r="AL339" s="200"/>
    </row>
    <row r="340" spans="1:38" s="108" customFormat="1" ht="45">
      <c r="A340" s="194" t="s">
        <v>571</v>
      </c>
      <c r="B340" s="195" t="s">
        <v>760</v>
      </c>
      <c r="C340" s="1145" t="s">
        <v>761</v>
      </c>
      <c r="D340" s="1145"/>
      <c r="E340" s="1145"/>
      <c r="F340" s="196" t="s">
        <v>414</v>
      </c>
      <c r="G340" s="196"/>
      <c r="H340" s="196"/>
      <c r="I340" s="223">
        <v>0.74099999999999999</v>
      </c>
      <c r="J340" s="218">
        <v>38.729999999999997</v>
      </c>
      <c r="K340" s="196"/>
      <c r="L340" s="218">
        <v>28.7</v>
      </c>
      <c r="M340" s="196"/>
      <c r="N340" s="199"/>
      <c r="Z340" s="193"/>
      <c r="AA340" s="200"/>
      <c r="AB340" s="200" t="s">
        <v>761</v>
      </c>
      <c r="AH340" s="200"/>
      <c r="AJ340" s="200"/>
      <c r="AL340" s="200"/>
    </row>
    <row r="341" spans="1:38" s="108" customFormat="1" ht="12">
      <c r="A341" s="216"/>
      <c r="B341" s="217"/>
      <c r="C341" s="1141" t="s">
        <v>747</v>
      </c>
      <c r="D341" s="1141"/>
      <c r="E341" s="1141"/>
      <c r="F341" s="1141"/>
      <c r="G341" s="1141"/>
      <c r="H341" s="1141"/>
      <c r="I341" s="1141"/>
      <c r="J341" s="1141"/>
      <c r="K341" s="1141"/>
      <c r="L341" s="1141"/>
      <c r="M341" s="1141"/>
      <c r="N341" s="1146"/>
      <c r="Z341" s="193"/>
      <c r="AA341" s="200"/>
      <c r="AB341" s="200"/>
      <c r="AH341" s="200"/>
      <c r="AI341" s="109" t="s">
        <v>747</v>
      </c>
      <c r="AJ341" s="200"/>
      <c r="AL341" s="200"/>
    </row>
    <row r="342" spans="1:38" s="108" customFormat="1" ht="12">
      <c r="A342" s="201"/>
      <c r="B342" s="202"/>
      <c r="C342" s="1141" t="s">
        <v>3795</v>
      </c>
      <c r="D342" s="1141"/>
      <c r="E342" s="1141"/>
      <c r="F342" s="1141"/>
      <c r="G342" s="1141"/>
      <c r="H342" s="1141"/>
      <c r="I342" s="1141"/>
      <c r="J342" s="1141"/>
      <c r="K342" s="1141"/>
      <c r="L342" s="1141"/>
      <c r="M342" s="1141"/>
      <c r="N342" s="1146"/>
      <c r="Z342" s="193"/>
      <c r="AA342" s="200"/>
      <c r="AB342" s="200"/>
      <c r="AC342" s="109" t="s">
        <v>3795</v>
      </c>
      <c r="AH342" s="200"/>
      <c r="AJ342" s="200"/>
      <c r="AL342" s="200"/>
    </row>
    <row r="343" spans="1:38" s="108" customFormat="1" ht="12">
      <c r="A343" s="216"/>
      <c r="B343" s="217"/>
      <c r="C343" s="1145" t="s">
        <v>398</v>
      </c>
      <c r="D343" s="1145"/>
      <c r="E343" s="1145"/>
      <c r="F343" s="196"/>
      <c r="G343" s="196"/>
      <c r="H343" s="196"/>
      <c r="I343" s="196"/>
      <c r="J343" s="198"/>
      <c r="K343" s="196"/>
      <c r="L343" s="218">
        <v>28.7</v>
      </c>
      <c r="M343" s="212"/>
      <c r="N343" s="199"/>
      <c r="Z343" s="193"/>
      <c r="AA343" s="200"/>
      <c r="AB343" s="200"/>
      <c r="AH343" s="200" t="s">
        <v>398</v>
      </c>
      <c r="AJ343" s="200"/>
      <c r="AL343" s="200"/>
    </row>
    <row r="344" spans="1:38" s="108" customFormat="1" ht="22.5">
      <c r="A344" s="194" t="s">
        <v>572</v>
      </c>
      <c r="B344" s="195" t="s">
        <v>764</v>
      </c>
      <c r="C344" s="1145" t="s">
        <v>765</v>
      </c>
      <c r="D344" s="1145"/>
      <c r="E344" s="1145"/>
      <c r="F344" s="196" t="s">
        <v>414</v>
      </c>
      <c r="G344" s="196"/>
      <c r="H344" s="196"/>
      <c r="I344" s="223">
        <v>0.74099999999999999</v>
      </c>
      <c r="J344" s="218">
        <v>0.59</v>
      </c>
      <c r="K344" s="251">
        <v>26</v>
      </c>
      <c r="L344" s="218">
        <v>11.37</v>
      </c>
      <c r="M344" s="196"/>
      <c r="N344" s="199"/>
      <c r="Z344" s="193"/>
      <c r="AA344" s="200"/>
      <c r="AB344" s="200" t="s">
        <v>765</v>
      </c>
      <c r="AH344" s="200"/>
      <c r="AJ344" s="200"/>
      <c r="AL344" s="200"/>
    </row>
    <row r="345" spans="1:38" s="108" customFormat="1" ht="12">
      <c r="A345" s="216"/>
      <c r="B345" s="217"/>
      <c r="C345" s="1141" t="s">
        <v>747</v>
      </c>
      <c r="D345" s="1141"/>
      <c r="E345" s="1141"/>
      <c r="F345" s="1141"/>
      <c r="G345" s="1141"/>
      <c r="H345" s="1141"/>
      <c r="I345" s="1141"/>
      <c r="J345" s="1141"/>
      <c r="K345" s="1141"/>
      <c r="L345" s="1141"/>
      <c r="M345" s="1141"/>
      <c r="N345" s="1146"/>
      <c r="Z345" s="193"/>
      <c r="AA345" s="200"/>
      <c r="AB345" s="200"/>
      <c r="AH345" s="200"/>
      <c r="AI345" s="109" t="s">
        <v>747</v>
      </c>
      <c r="AJ345" s="200"/>
      <c r="AL345" s="200"/>
    </row>
    <row r="346" spans="1:38" s="108" customFormat="1" ht="12">
      <c r="A346" s="201"/>
      <c r="B346" s="202"/>
      <c r="C346" s="1141" t="s">
        <v>3795</v>
      </c>
      <c r="D346" s="1141"/>
      <c r="E346" s="1141"/>
      <c r="F346" s="1141"/>
      <c r="G346" s="1141"/>
      <c r="H346" s="1141"/>
      <c r="I346" s="1141"/>
      <c r="J346" s="1141"/>
      <c r="K346" s="1141"/>
      <c r="L346" s="1141"/>
      <c r="M346" s="1141"/>
      <c r="N346" s="1146"/>
      <c r="Z346" s="193"/>
      <c r="AA346" s="200"/>
      <c r="AB346" s="200"/>
      <c r="AC346" s="109" t="s">
        <v>3795</v>
      </c>
      <c r="AH346" s="200"/>
      <c r="AJ346" s="200"/>
      <c r="AL346" s="200"/>
    </row>
    <row r="347" spans="1:38" s="108" customFormat="1" ht="12">
      <c r="A347" s="203"/>
      <c r="B347" s="204"/>
      <c r="C347" s="1141" t="s">
        <v>3796</v>
      </c>
      <c r="D347" s="1141"/>
      <c r="E347" s="1141"/>
      <c r="F347" s="1141"/>
      <c r="G347" s="1141"/>
      <c r="H347" s="1141"/>
      <c r="I347" s="1141"/>
      <c r="J347" s="1141"/>
      <c r="K347" s="1141"/>
      <c r="L347" s="1141"/>
      <c r="M347" s="1141"/>
      <c r="N347" s="1146"/>
      <c r="Z347" s="193"/>
      <c r="AA347" s="200"/>
      <c r="AB347" s="200"/>
      <c r="AD347" s="109" t="s">
        <v>3796</v>
      </c>
      <c r="AH347" s="200"/>
      <c r="AJ347" s="200"/>
      <c r="AL347" s="200"/>
    </row>
    <row r="348" spans="1:38" s="108" customFormat="1" ht="12">
      <c r="A348" s="216"/>
      <c r="B348" s="217"/>
      <c r="C348" s="1145" t="s">
        <v>398</v>
      </c>
      <c r="D348" s="1145"/>
      <c r="E348" s="1145"/>
      <c r="F348" s="196"/>
      <c r="G348" s="196"/>
      <c r="H348" s="196"/>
      <c r="I348" s="196"/>
      <c r="J348" s="198"/>
      <c r="K348" s="196"/>
      <c r="L348" s="218">
        <v>11.37</v>
      </c>
      <c r="M348" s="212"/>
      <c r="N348" s="199"/>
      <c r="Z348" s="193"/>
      <c r="AA348" s="200"/>
      <c r="AB348" s="200"/>
      <c r="AH348" s="200" t="s">
        <v>398</v>
      </c>
      <c r="AJ348" s="200"/>
      <c r="AL348" s="200"/>
    </row>
    <row r="349" spans="1:38" s="108" customFormat="1" ht="1.5" customHeight="1">
      <c r="A349" s="224"/>
      <c r="B349" s="217"/>
      <c r="C349" s="217"/>
      <c r="D349" s="217"/>
      <c r="E349" s="217"/>
      <c r="F349" s="225"/>
      <c r="G349" s="225"/>
      <c r="H349" s="225"/>
      <c r="I349" s="225"/>
      <c r="J349" s="226"/>
      <c r="K349" s="225"/>
      <c r="L349" s="226"/>
      <c r="M349" s="207"/>
      <c r="N349" s="226"/>
      <c r="Z349" s="193"/>
      <c r="AA349" s="200"/>
      <c r="AB349" s="200"/>
      <c r="AH349" s="200"/>
      <c r="AJ349" s="200"/>
      <c r="AL349" s="200"/>
    </row>
    <row r="350" spans="1:38" s="108" customFormat="1" ht="22.5">
      <c r="A350" s="227"/>
      <c r="B350" s="198"/>
      <c r="C350" s="1145" t="s">
        <v>1311</v>
      </c>
      <c r="D350" s="1145"/>
      <c r="E350" s="1145"/>
      <c r="F350" s="1145"/>
      <c r="G350" s="1145"/>
      <c r="H350" s="1145"/>
      <c r="I350" s="1145"/>
      <c r="J350" s="1145"/>
      <c r="K350" s="1145"/>
      <c r="L350" s="228"/>
      <c r="M350" s="229"/>
      <c r="N350" s="230"/>
      <c r="Z350" s="193"/>
      <c r="AA350" s="200"/>
      <c r="AB350" s="200"/>
      <c r="AH350" s="200"/>
      <c r="AJ350" s="200" t="s">
        <v>1311</v>
      </c>
      <c r="AL350" s="200"/>
    </row>
    <row r="351" spans="1:38" s="108" customFormat="1" ht="12">
      <c r="A351" s="231"/>
      <c r="B351" s="204"/>
      <c r="C351" s="1141" t="s">
        <v>416</v>
      </c>
      <c r="D351" s="1141"/>
      <c r="E351" s="1141"/>
      <c r="F351" s="1141"/>
      <c r="G351" s="1141"/>
      <c r="H351" s="1141"/>
      <c r="I351" s="1141"/>
      <c r="J351" s="1141"/>
      <c r="K351" s="1141"/>
      <c r="L351" s="232">
        <v>1594.72</v>
      </c>
      <c r="M351" s="233"/>
      <c r="N351" s="234"/>
      <c r="Z351" s="193"/>
      <c r="AA351" s="200"/>
      <c r="AB351" s="200"/>
      <c r="AH351" s="200"/>
      <c r="AJ351" s="200"/>
      <c r="AK351" s="109" t="s">
        <v>416</v>
      </c>
      <c r="AL351" s="200"/>
    </row>
    <row r="352" spans="1:38" s="108" customFormat="1" ht="12">
      <c r="A352" s="231"/>
      <c r="B352" s="204"/>
      <c r="C352" s="1141" t="s">
        <v>417</v>
      </c>
      <c r="D352" s="1141"/>
      <c r="E352" s="1141"/>
      <c r="F352" s="1141"/>
      <c r="G352" s="1141"/>
      <c r="H352" s="1141"/>
      <c r="I352" s="1141"/>
      <c r="J352" s="1141"/>
      <c r="K352" s="1141"/>
      <c r="L352" s="236"/>
      <c r="M352" s="233"/>
      <c r="N352" s="234"/>
      <c r="Z352" s="193"/>
      <c r="AA352" s="200"/>
      <c r="AB352" s="200"/>
      <c r="AH352" s="200"/>
      <c r="AJ352" s="200"/>
      <c r="AK352" s="109" t="s">
        <v>417</v>
      </c>
      <c r="AL352" s="200"/>
    </row>
    <row r="353" spans="1:40" s="108" customFormat="1" ht="12">
      <c r="A353" s="231"/>
      <c r="B353" s="204"/>
      <c r="C353" s="1141" t="s">
        <v>418</v>
      </c>
      <c r="D353" s="1141"/>
      <c r="E353" s="1141"/>
      <c r="F353" s="1141"/>
      <c r="G353" s="1141"/>
      <c r="H353" s="1141"/>
      <c r="I353" s="1141"/>
      <c r="J353" s="1141"/>
      <c r="K353" s="1141"/>
      <c r="L353" s="232">
        <v>1332.1</v>
      </c>
      <c r="M353" s="233"/>
      <c r="N353" s="234"/>
      <c r="Z353" s="193"/>
      <c r="AA353" s="200"/>
      <c r="AB353" s="200"/>
      <c r="AH353" s="200"/>
      <c r="AJ353" s="200"/>
      <c r="AK353" s="109" t="s">
        <v>418</v>
      </c>
      <c r="AL353" s="200"/>
    </row>
    <row r="354" spans="1:40" s="108" customFormat="1" ht="12">
      <c r="A354" s="231"/>
      <c r="B354" s="204"/>
      <c r="C354" s="1141" t="s">
        <v>420</v>
      </c>
      <c r="D354" s="1141"/>
      <c r="E354" s="1141"/>
      <c r="F354" s="1141"/>
      <c r="G354" s="1141"/>
      <c r="H354" s="1141"/>
      <c r="I354" s="1141"/>
      <c r="J354" s="1141"/>
      <c r="K354" s="1141"/>
      <c r="L354" s="257">
        <v>262.62</v>
      </c>
      <c r="M354" s="233"/>
      <c r="N354" s="234"/>
      <c r="Z354" s="193"/>
      <c r="AA354" s="200"/>
      <c r="AB354" s="200"/>
      <c r="AH354" s="200"/>
      <c r="AJ354" s="200"/>
      <c r="AK354" s="109" t="s">
        <v>420</v>
      </c>
      <c r="AL354" s="200"/>
    </row>
    <row r="355" spans="1:40" s="108" customFormat="1" ht="12">
      <c r="A355" s="231"/>
      <c r="B355" s="204"/>
      <c r="C355" s="1141" t="s">
        <v>421</v>
      </c>
      <c r="D355" s="1141"/>
      <c r="E355" s="1141"/>
      <c r="F355" s="1141"/>
      <c r="G355" s="1141"/>
      <c r="H355" s="1141"/>
      <c r="I355" s="1141"/>
      <c r="J355" s="1141"/>
      <c r="K355" s="1141"/>
      <c r="L355" s="232">
        <v>1594.72</v>
      </c>
      <c r="M355" s="233"/>
      <c r="N355" s="234"/>
      <c r="Z355" s="193"/>
      <c r="AA355" s="200"/>
      <c r="AB355" s="200"/>
      <c r="AH355" s="200"/>
      <c r="AJ355" s="200"/>
      <c r="AK355" s="109" t="s">
        <v>421</v>
      </c>
      <c r="AL355" s="200"/>
    </row>
    <row r="356" spans="1:40" s="108" customFormat="1" ht="12">
      <c r="A356" s="231"/>
      <c r="B356" s="204"/>
      <c r="C356" s="1141" t="s">
        <v>423</v>
      </c>
      <c r="D356" s="1141"/>
      <c r="E356" s="1141"/>
      <c r="F356" s="1141"/>
      <c r="G356" s="1141"/>
      <c r="H356" s="1141"/>
      <c r="I356" s="1141"/>
      <c r="J356" s="1141"/>
      <c r="K356" s="1141"/>
      <c r="L356" s="257">
        <v>262.62</v>
      </c>
      <c r="M356" s="233"/>
      <c r="N356" s="234"/>
      <c r="Z356" s="193"/>
      <c r="AA356" s="200"/>
      <c r="AB356" s="200"/>
      <c r="AH356" s="200"/>
      <c r="AJ356" s="200"/>
      <c r="AK356" s="109" t="s">
        <v>423</v>
      </c>
      <c r="AL356" s="200"/>
    </row>
    <row r="357" spans="1:40" s="108" customFormat="1" ht="12">
      <c r="A357" s="231"/>
      <c r="B357" s="204"/>
      <c r="C357" s="1141" t="s">
        <v>424</v>
      </c>
      <c r="D357" s="1141"/>
      <c r="E357" s="1141"/>
      <c r="F357" s="1141"/>
      <c r="G357" s="1141"/>
      <c r="H357" s="1141"/>
      <c r="I357" s="1141"/>
      <c r="J357" s="1141"/>
      <c r="K357" s="1141"/>
      <c r="L357" s="236"/>
      <c r="M357" s="233"/>
      <c r="N357" s="234"/>
      <c r="Z357" s="193"/>
      <c r="AA357" s="200"/>
      <c r="AB357" s="200"/>
      <c r="AH357" s="200"/>
      <c r="AJ357" s="200"/>
      <c r="AK357" s="109" t="s">
        <v>424</v>
      </c>
      <c r="AL357" s="200"/>
    </row>
    <row r="358" spans="1:40" s="108" customFormat="1" ht="12">
      <c r="A358" s="231"/>
      <c r="B358" s="204"/>
      <c r="C358" s="1141" t="s">
        <v>427</v>
      </c>
      <c r="D358" s="1141"/>
      <c r="E358" s="1141"/>
      <c r="F358" s="1141"/>
      <c r="G358" s="1141"/>
      <c r="H358" s="1141"/>
      <c r="I358" s="1141"/>
      <c r="J358" s="1141"/>
      <c r="K358" s="1141"/>
      <c r="L358" s="257">
        <v>262.62</v>
      </c>
      <c r="M358" s="233"/>
      <c r="N358" s="234"/>
      <c r="Z358" s="193"/>
      <c r="AA358" s="200"/>
      <c r="AB358" s="200"/>
      <c r="AH358" s="200"/>
      <c r="AJ358" s="200"/>
      <c r="AK358" s="109" t="s">
        <v>427</v>
      </c>
      <c r="AL358" s="200"/>
    </row>
    <row r="359" spans="1:40" s="108" customFormat="1" ht="12">
      <c r="A359" s="231"/>
      <c r="B359" s="204"/>
      <c r="C359" s="1141" t="s">
        <v>430</v>
      </c>
      <c r="D359" s="1141"/>
      <c r="E359" s="1141"/>
      <c r="F359" s="1141"/>
      <c r="G359" s="1141"/>
      <c r="H359" s="1141"/>
      <c r="I359" s="1141"/>
      <c r="J359" s="1141"/>
      <c r="K359" s="1141"/>
      <c r="L359" s="232">
        <v>1332.1</v>
      </c>
      <c r="M359" s="233"/>
      <c r="N359" s="234"/>
      <c r="Z359" s="193"/>
      <c r="AA359" s="200"/>
      <c r="AB359" s="200"/>
      <c r="AH359" s="200"/>
      <c r="AJ359" s="200"/>
      <c r="AK359" s="109" t="s">
        <v>430</v>
      </c>
      <c r="AL359" s="200"/>
    </row>
    <row r="360" spans="1:40" s="108" customFormat="1" ht="22.5">
      <c r="A360" s="231"/>
      <c r="B360" s="226"/>
      <c r="C360" s="1142" t="s">
        <v>1312</v>
      </c>
      <c r="D360" s="1142"/>
      <c r="E360" s="1142"/>
      <c r="F360" s="1142"/>
      <c r="G360" s="1142"/>
      <c r="H360" s="1142"/>
      <c r="I360" s="1142"/>
      <c r="J360" s="1142"/>
      <c r="K360" s="1142"/>
      <c r="L360" s="239">
        <v>1594.72</v>
      </c>
      <c r="M360" s="240"/>
      <c r="N360" s="253"/>
      <c r="Z360" s="193"/>
      <c r="AA360" s="200"/>
      <c r="AB360" s="200"/>
      <c r="AH360" s="200"/>
      <c r="AJ360" s="200"/>
      <c r="AL360" s="200" t="s">
        <v>1312</v>
      </c>
    </row>
    <row r="361" spans="1:40" s="108" customFormat="1" ht="2.25" customHeight="1"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</row>
    <row r="362" spans="1:40" s="108" customFormat="1" ht="11.25">
      <c r="A362" s="227"/>
      <c r="B362" s="198"/>
      <c r="C362" s="1145" t="s">
        <v>415</v>
      </c>
      <c r="D362" s="1145"/>
      <c r="E362" s="1145"/>
      <c r="F362" s="1145"/>
      <c r="G362" s="1145"/>
      <c r="H362" s="1145"/>
      <c r="I362" s="1145"/>
      <c r="J362" s="1145"/>
      <c r="K362" s="1145"/>
      <c r="L362" s="228"/>
      <c r="M362" s="229"/>
      <c r="N362" s="230"/>
      <c r="AM362" s="200" t="s">
        <v>415</v>
      </c>
    </row>
    <row r="363" spans="1:40" s="108" customFormat="1" ht="16.5">
      <c r="A363" s="231"/>
      <c r="B363" s="204"/>
      <c r="C363" s="1141" t="s">
        <v>416</v>
      </c>
      <c r="D363" s="1141"/>
      <c r="E363" s="1141"/>
      <c r="F363" s="1141"/>
      <c r="G363" s="1141"/>
      <c r="H363" s="1141"/>
      <c r="I363" s="1141"/>
      <c r="J363" s="1141"/>
      <c r="K363" s="1141"/>
      <c r="L363" s="232">
        <v>18504.599999999999</v>
      </c>
      <c r="M363" s="233"/>
      <c r="N363" s="234"/>
      <c r="O363" s="235"/>
      <c r="P363" s="235"/>
      <c r="Q363" s="235"/>
      <c r="AM363" s="200"/>
      <c r="AN363" s="109" t="s">
        <v>416</v>
      </c>
    </row>
    <row r="364" spans="1:40" s="108" customFormat="1" ht="16.5">
      <c r="A364" s="231"/>
      <c r="B364" s="204"/>
      <c r="C364" s="1141" t="s">
        <v>417</v>
      </c>
      <c r="D364" s="1141"/>
      <c r="E364" s="1141"/>
      <c r="F364" s="1141"/>
      <c r="G364" s="1141"/>
      <c r="H364" s="1141"/>
      <c r="I364" s="1141"/>
      <c r="J364" s="1141"/>
      <c r="K364" s="1141"/>
      <c r="L364" s="236"/>
      <c r="M364" s="233"/>
      <c r="N364" s="234"/>
      <c r="O364" s="235"/>
      <c r="P364" s="235"/>
      <c r="Q364" s="235"/>
      <c r="AM364" s="200"/>
      <c r="AN364" s="109" t="s">
        <v>417</v>
      </c>
    </row>
    <row r="365" spans="1:40" s="108" customFormat="1" ht="16.5">
      <c r="A365" s="231"/>
      <c r="B365" s="204"/>
      <c r="C365" s="1141" t="s">
        <v>488</v>
      </c>
      <c r="D365" s="1141"/>
      <c r="E365" s="1141"/>
      <c r="F365" s="1141"/>
      <c r="G365" s="1141"/>
      <c r="H365" s="1141"/>
      <c r="I365" s="1141"/>
      <c r="J365" s="1141"/>
      <c r="K365" s="1141"/>
      <c r="L365" s="232">
        <v>1293.23</v>
      </c>
      <c r="M365" s="233"/>
      <c r="N365" s="234"/>
      <c r="O365" s="235"/>
      <c r="P365" s="235"/>
      <c r="Q365" s="235"/>
      <c r="AM365" s="200"/>
      <c r="AN365" s="109" t="s">
        <v>488</v>
      </c>
    </row>
    <row r="366" spans="1:40" s="108" customFormat="1" ht="16.5">
      <c r="A366" s="231"/>
      <c r="B366" s="204"/>
      <c r="C366" s="1141" t="s">
        <v>418</v>
      </c>
      <c r="D366" s="1141"/>
      <c r="E366" s="1141"/>
      <c r="F366" s="1141"/>
      <c r="G366" s="1141"/>
      <c r="H366" s="1141"/>
      <c r="I366" s="1141"/>
      <c r="J366" s="1141"/>
      <c r="K366" s="1141"/>
      <c r="L366" s="232">
        <v>6191.76</v>
      </c>
      <c r="M366" s="233"/>
      <c r="N366" s="234"/>
      <c r="O366" s="235"/>
      <c r="P366" s="235"/>
      <c r="Q366" s="235"/>
      <c r="AM366" s="200"/>
      <c r="AN366" s="109" t="s">
        <v>418</v>
      </c>
    </row>
    <row r="367" spans="1:40" s="108" customFormat="1" ht="16.5">
      <c r="A367" s="231"/>
      <c r="B367" s="204"/>
      <c r="C367" s="1141" t="s">
        <v>419</v>
      </c>
      <c r="D367" s="1141"/>
      <c r="E367" s="1141"/>
      <c r="F367" s="1141"/>
      <c r="G367" s="1141"/>
      <c r="H367" s="1141"/>
      <c r="I367" s="1141"/>
      <c r="J367" s="1141"/>
      <c r="K367" s="1141"/>
      <c r="L367" s="257">
        <v>565.15</v>
      </c>
      <c r="M367" s="233"/>
      <c r="N367" s="234"/>
      <c r="O367" s="235"/>
      <c r="P367" s="235"/>
      <c r="Q367" s="235"/>
      <c r="AM367" s="200"/>
      <c r="AN367" s="109" t="s">
        <v>419</v>
      </c>
    </row>
    <row r="368" spans="1:40" s="108" customFormat="1" ht="16.5">
      <c r="A368" s="231"/>
      <c r="B368" s="204"/>
      <c r="C368" s="1141" t="s">
        <v>420</v>
      </c>
      <c r="D368" s="1141"/>
      <c r="E368" s="1141"/>
      <c r="F368" s="1141"/>
      <c r="G368" s="1141"/>
      <c r="H368" s="1141"/>
      <c r="I368" s="1141"/>
      <c r="J368" s="1141"/>
      <c r="K368" s="1141"/>
      <c r="L368" s="232">
        <v>11019.61</v>
      </c>
      <c r="M368" s="233"/>
      <c r="N368" s="234"/>
      <c r="O368" s="235"/>
      <c r="P368" s="235"/>
      <c r="Q368" s="235"/>
      <c r="AM368" s="200"/>
      <c r="AN368" s="109" t="s">
        <v>420</v>
      </c>
    </row>
    <row r="369" spans="1:41" s="108" customFormat="1" ht="16.5">
      <c r="A369" s="231"/>
      <c r="B369" s="204"/>
      <c r="C369" s="1141" t="s">
        <v>421</v>
      </c>
      <c r="D369" s="1141"/>
      <c r="E369" s="1141"/>
      <c r="F369" s="1141"/>
      <c r="G369" s="1141"/>
      <c r="H369" s="1141"/>
      <c r="I369" s="1141"/>
      <c r="J369" s="1141"/>
      <c r="K369" s="1141"/>
      <c r="L369" s="232">
        <v>21416.82</v>
      </c>
      <c r="M369" s="233"/>
      <c r="N369" s="237">
        <v>151203</v>
      </c>
      <c r="O369" s="235"/>
      <c r="P369" s="235"/>
      <c r="Q369" s="235"/>
      <c r="AM369" s="200"/>
      <c r="AN369" s="109" t="s">
        <v>421</v>
      </c>
    </row>
    <row r="370" spans="1:41" s="108" customFormat="1" ht="56.25">
      <c r="A370" s="231"/>
      <c r="B370" s="204" t="s">
        <v>3797</v>
      </c>
      <c r="C370" s="1141" t="s">
        <v>423</v>
      </c>
      <c r="D370" s="1141"/>
      <c r="E370" s="1141"/>
      <c r="F370" s="1141"/>
      <c r="G370" s="1141"/>
      <c r="H370" s="1141"/>
      <c r="I370" s="1141"/>
      <c r="J370" s="1141"/>
      <c r="K370" s="1141"/>
      <c r="L370" s="232">
        <v>20084.72</v>
      </c>
      <c r="M370" s="238">
        <v>7.06</v>
      </c>
      <c r="N370" s="237">
        <v>141798</v>
      </c>
      <c r="O370" s="235"/>
      <c r="P370" s="235"/>
      <c r="Q370" s="235"/>
      <c r="AM370" s="200"/>
      <c r="AN370" s="109" t="s">
        <v>423</v>
      </c>
    </row>
    <row r="371" spans="1:41" s="108" customFormat="1" ht="16.5">
      <c r="A371" s="231"/>
      <c r="B371" s="204"/>
      <c r="C371" s="1141" t="s">
        <v>424</v>
      </c>
      <c r="D371" s="1141"/>
      <c r="E371" s="1141"/>
      <c r="F371" s="1141"/>
      <c r="G371" s="1141"/>
      <c r="H371" s="1141"/>
      <c r="I371" s="1141"/>
      <c r="J371" s="1141"/>
      <c r="K371" s="1141"/>
      <c r="L371" s="236"/>
      <c r="M371" s="233"/>
      <c r="N371" s="234"/>
      <c r="O371" s="235"/>
      <c r="P371" s="235"/>
      <c r="Q371" s="235"/>
      <c r="AM371" s="200"/>
      <c r="AN371" s="109" t="s">
        <v>424</v>
      </c>
    </row>
    <row r="372" spans="1:41" s="108" customFormat="1" ht="16.5">
      <c r="A372" s="231"/>
      <c r="B372" s="204"/>
      <c r="C372" s="1141" t="s">
        <v>777</v>
      </c>
      <c r="D372" s="1141"/>
      <c r="E372" s="1141"/>
      <c r="F372" s="1141"/>
      <c r="G372" s="1141"/>
      <c r="H372" s="1141"/>
      <c r="I372" s="1141"/>
      <c r="J372" s="1141"/>
      <c r="K372" s="1141"/>
      <c r="L372" s="232">
        <v>1293.23</v>
      </c>
      <c r="M372" s="233"/>
      <c r="N372" s="234"/>
      <c r="O372" s="235"/>
      <c r="P372" s="235"/>
      <c r="Q372" s="235"/>
      <c r="AM372" s="200"/>
      <c r="AN372" s="109" t="s">
        <v>777</v>
      </c>
    </row>
    <row r="373" spans="1:41" s="108" customFormat="1" ht="16.5">
      <c r="A373" s="231"/>
      <c r="B373" s="204"/>
      <c r="C373" s="1141" t="s">
        <v>425</v>
      </c>
      <c r="D373" s="1141"/>
      <c r="E373" s="1141"/>
      <c r="F373" s="1141"/>
      <c r="G373" s="1141"/>
      <c r="H373" s="1141"/>
      <c r="I373" s="1141"/>
      <c r="J373" s="1141"/>
      <c r="K373" s="1141"/>
      <c r="L373" s="232">
        <v>4859.66</v>
      </c>
      <c r="M373" s="233"/>
      <c r="N373" s="234"/>
      <c r="O373" s="235"/>
      <c r="P373" s="235"/>
      <c r="Q373" s="235"/>
      <c r="AM373" s="200"/>
      <c r="AN373" s="109" t="s">
        <v>425</v>
      </c>
    </row>
    <row r="374" spans="1:41" s="108" customFormat="1" ht="16.5">
      <c r="A374" s="231"/>
      <c r="B374" s="204"/>
      <c r="C374" s="1141" t="s">
        <v>426</v>
      </c>
      <c r="D374" s="1141"/>
      <c r="E374" s="1141"/>
      <c r="F374" s="1141"/>
      <c r="G374" s="1141"/>
      <c r="H374" s="1141"/>
      <c r="I374" s="1141"/>
      <c r="J374" s="1141"/>
      <c r="K374" s="1141"/>
      <c r="L374" s="257">
        <v>565.15</v>
      </c>
      <c r="M374" s="233"/>
      <c r="N374" s="234"/>
      <c r="O374" s="235"/>
      <c r="P374" s="235"/>
      <c r="Q374" s="235"/>
      <c r="AM374" s="200"/>
      <c r="AN374" s="109" t="s">
        <v>426</v>
      </c>
    </row>
    <row r="375" spans="1:41" s="108" customFormat="1" ht="16.5">
      <c r="A375" s="231"/>
      <c r="B375" s="204"/>
      <c r="C375" s="1141" t="s">
        <v>427</v>
      </c>
      <c r="D375" s="1141"/>
      <c r="E375" s="1141"/>
      <c r="F375" s="1141"/>
      <c r="G375" s="1141"/>
      <c r="H375" s="1141"/>
      <c r="I375" s="1141"/>
      <c r="J375" s="1141"/>
      <c r="K375" s="1141"/>
      <c r="L375" s="232">
        <v>11019.61</v>
      </c>
      <c r="M375" s="233"/>
      <c r="N375" s="234"/>
      <c r="O375" s="235"/>
      <c r="P375" s="235"/>
      <c r="Q375" s="235"/>
      <c r="AM375" s="200"/>
      <c r="AN375" s="109" t="s">
        <v>427</v>
      </c>
    </row>
    <row r="376" spans="1:41" s="108" customFormat="1" ht="16.5">
      <c r="A376" s="231"/>
      <c r="B376" s="204"/>
      <c r="C376" s="1141" t="s">
        <v>428</v>
      </c>
      <c r="D376" s="1141"/>
      <c r="E376" s="1141"/>
      <c r="F376" s="1141"/>
      <c r="G376" s="1141"/>
      <c r="H376" s="1141"/>
      <c r="I376" s="1141"/>
      <c r="J376" s="1141"/>
      <c r="K376" s="1141"/>
      <c r="L376" s="232">
        <v>1873.71</v>
      </c>
      <c r="M376" s="233"/>
      <c r="N376" s="234"/>
      <c r="O376" s="235"/>
      <c r="P376" s="235"/>
      <c r="Q376" s="235"/>
      <c r="AM376" s="200"/>
      <c r="AN376" s="109" t="s">
        <v>428</v>
      </c>
    </row>
    <row r="377" spans="1:41" s="108" customFormat="1" ht="16.5">
      <c r="A377" s="231"/>
      <c r="B377" s="204"/>
      <c r="C377" s="1141" t="s">
        <v>429</v>
      </c>
      <c r="D377" s="1141"/>
      <c r="E377" s="1141"/>
      <c r="F377" s="1141"/>
      <c r="G377" s="1141"/>
      <c r="H377" s="1141"/>
      <c r="I377" s="1141"/>
      <c r="J377" s="1141"/>
      <c r="K377" s="1141"/>
      <c r="L377" s="232">
        <v>1038.51</v>
      </c>
      <c r="M377" s="233"/>
      <c r="N377" s="234"/>
      <c r="O377" s="235"/>
      <c r="P377" s="235"/>
      <c r="Q377" s="235"/>
      <c r="AM377" s="200"/>
      <c r="AN377" s="109" t="s">
        <v>429</v>
      </c>
    </row>
    <row r="378" spans="1:41" s="108" customFormat="1" ht="56.25">
      <c r="A378" s="231"/>
      <c r="B378" s="204" t="s">
        <v>3797</v>
      </c>
      <c r="C378" s="1141" t="s">
        <v>430</v>
      </c>
      <c r="D378" s="1141"/>
      <c r="E378" s="1141"/>
      <c r="F378" s="1141"/>
      <c r="G378" s="1141"/>
      <c r="H378" s="1141"/>
      <c r="I378" s="1141"/>
      <c r="J378" s="1141"/>
      <c r="K378" s="1141"/>
      <c r="L378" s="232">
        <v>1332.1</v>
      </c>
      <c r="M378" s="238">
        <v>7.06</v>
      </c>
      <c r="N378" s="237">
        <v>9405</v>
      </c>
      <c r="O378" s="235"/>
      <c r="P378" s="235"/>
      <c r="Q378" s="235"/>
      <c r="AM378" s="200"/>
      <c r="AN378" s="109" t="s">
        <v>430</v>
      </c>
    </row>
    <row r="379" spans="1:41" s="108" customFormat="1" ht="16.5">
      <c r="A379" s="231"/>
      <c r="B379" s="204"/>
      <c r="C379" s="1141" t="s">
        <v>431</v>
      </c>
      <c r="D379" s="1141"/>
      <c r="E379" s="1141"/>
      <c r="F379" s="1141"/>
      <c r="G379" s="1141"/>
      <c r="H379" s="1141"/>
      <c r="I379" s="1141"/>
      <c r="J379" s="1141"/>
      <c r="K379" s="1141"/>
      <c r="L379" s="232">
        <v>1858.38</v>
      </c>
      <c r="M379" s="233"/>
      <c r="N379" s="234"/>
      <c r="O379" s="235"/>
      <c r="P379" s="235"/>
      <c r="Q379" s="235"/>
      <c r="AM379" s="200"/>
      <c r="AN379" s="109" t="s">
        <v>431</v>
      </c>
    </row>
    <row r="380" spans="1:41" s="108" customFormat="1" ht="16.5">
      <c r="A380" s="231"/>
      <c r="B380" s="204"/>
      <c r="C380" s="1141" t="s">
        <v>432</v>
      </c>
      <c r="D380" s="1141"/>
      <c r="E380" s="1141"/>
      <c r="F380" s="1141"/>
      <c r="G380" s="1141"/>
      <c r="H380" s="1141"/>
      <c r="I380" s="1141"/>
      <c r="J380" s="1141"/>
      <c r="K380" s="1141"/>
      <c r="L380" s="232">
        <v>1873.71</v>
      </c>
      <c r="M380" s="233"/>
      <c r="N380" s="234"/>
      <c r="O380" s="235"/>
      <c r="P380" s="235"/>
      <c r="Q380" s="235"/>
      <c r="AM380" s="200"/>
      <c r="AN380" s="109" t="s">
        <v>432</v>
      </c>
    </row>
    <row r="381" spans="1:41" s="108" customFormat="1" ht="16.5">
      <c r="A381" s="231"/>
      <c r="B381" s="204"/>
      <c r="C381" s="1141" t="s">
        <v>433</v>
      </c>
      <c r="D381" s="1141"/>
      <c r="E381" s="1141"/>
      <c r="F381" s="1141"/>
      <c r="G381" s="1141"/>
      <c r="H381" s="1141"/>
      <c r="I381" s="1141"/>
      <c r="J381" s="1141"/>
      <c r="K381" s="1141"/>
      <c r="L381" s="232">
        <v>1038.51</v>
      </c>
      <c r="M381" s="233"/>
      <c r="N381" s="234"/>
      <c r="O381" s="235"/>
      <c r="P381" s="235"/>
      <c r="Q381" s="235"/>
      <c r="AM381" s="200"/>
      <c r="AN381" s="109" t="s">
        <v>433</v>
      </c>
    </row>
    <row r="382" spans="1:41" s="108" customFormat="1" ht="16.5">
      <c r="A382" s="231"/>
      <c r="B382" s="226"/>
      <c r="C382" s="1142" t="s">
        <v>434</v>
      </c>
      <c r="D382" s="1142"/>
      <c r="E382" s="1142"/>
      <c r="F382" s="1142"/>
      <c r="G382" s="1142"/>
      <c r="H382" s="1142"/>
      <c r="I382" s="1142"/>
      <c r="J382" s="1142"/>
      <c r="K382" s="1142"/>
      <c r="L382" s="239">
        <v>21416.82</v>
      </c>
      <c r="M382" s="240"/>
      <c r="N382" s="241">
        <v>151203</v>
      </c>
      <c r="O382" s="235"/>
      <c r="P382" s="235"/>
      <c r="Q382" s="235"/>
      <c r="AM382" s="200"/>
      <c r="AO382" s="200" t="s">
        <v>434</v>
      </c>
    </row>
    <row r="383" spans="1:41" s="108" customFormat="1" ht="1.5" customHeight="1">
      <c r="B383" s="226"/>
      <c r="C383" s="217"/>
      <c r="D383" s="217"/>
      <c r="E383" s="217"/>
      <c r="F383" s="217"/>
      <c r="G383" s="217"/>
      <c r="H383" s="217"/>
      <c r="I383" s="217"/>
      <c r="J383" s="217"/>
      <c r="K383" s="217"/>
      <c r="L383" s="239"/>
      <c r="M383" s="242"/>
      <c r="N383" s="243"/>
    </row>
    <row r="384" spans="1:41" s="108" customFormat="1" ht="53.25" customHeight="1">
      <c r="A384" s="244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</row>
    <row r="385" spans="1:42" ht="12.75" customHeight="1">
      <c r="A385" s="177"/>
      <c r="B385" s="236" t="s">
        <v>329</v>
      </c>
      <c r="C385" s="1143" t="s">
        <v>435</v>
      </c>
      <c r="D385" s="1143"/>
      <c r="E385" s="1143"/>
      <c r="F385" s="1143"/>
      <c r="G385" s="1143"/>
      <c r="H385" s="1143"/>
      <c r="I385" s="1143"/>
      <c r="J385" s="1143"/>
      <c r="K385" s="1143"/>
      <c r="L385" s="1143"/>
      <c r="R385" s="108"/>
      <c r="S385" s="108"/>
      <c r="T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</row>
    <row r="386" spans="1:42" ht="13.5" customHeight="1">
      <c r="A386" s="177"/>
      <c r="B386" s="169"/>
      <c r="C386" s="1144" t="s">
        <v>157</v>
      </c>
      <c r="D386" s="1144"/>
      <c r="E386" s="1144"/>
      <c r="F386" s="1144"/>
      <c r="G386" s="1144"/>
      <c r="H386" s="1144"/>
      <c r="I386" s="1144"/>
      <c r="J386" s="1144"/>
      <c r="K386" s="1144"/>
      <c r="L386" s="1144"/>
      <c r="R386" s="108"/>
      <c r="S386" s="108"/>
      <c r="T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</row>
    <row r="387" spans="1:42" ht="13.5" customHeight="1">
      <c r="A387" s="177"/>
      <c r="B387" s="236" t="s">
        <v>331</v>
      </c>
      <c r="C387" s="1143" t="s">
        <v>436</v>
      </c>
      <c r="D387" s="1143"/>
      <c r="E387" s="1143"/>
      <c r="F387" s="1143"/>
      <c r="G387" s="1143"/>
      <c r="H387" s="1143"/>
      <c r="I387" s="1143"/>
      <c r="J387" s="1143"/>
      <c r="K387" s="1143"/>
      <c r="L387" s="1143"/>
      <c r="R387" s="108"/>
      <c r="S387" s="108"/>
      <c r="T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</row>
    <row r="388" spans="1:42" ht="13.5" customHeight="1">
      <c r="A388" s="177"/>
      <c r="C388" s="1144" t="s">
        <v>157</v>
      </c>
      <c r="D388" s="1144"/>
      <c r="E388" s="1144"/>
      <c r="F388" s="1144"/>
      <c r="G388" s="1144"/>
      <c r="H388" s="1144"/>
      <c r="I388" s="1144"/>
      <c r="J388" s="1144"/>
      <c r="K388" s="1144"/>
      <c r="L388" s="1144"/>
      <c r="R388" s="108"/>
      <c r="S388" s="108"/>
      <c r="T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</row>
    <row r="390" spans="1:42" ht="11.25">
      <c r="A390" s="1140"/>
      <c r="B390" s="1140"/>
      <c r="C390" s="1140"/>
      <c r="D390" s="1140"/>
      <c r="E390" s="1140"/>
      <c r="F390" s="1140"/>
      <c r="G390" s="1140"/>
      <c r="H390" s="1140"/>
      <c r="I390" s="1140"/>
      <c r="J390" s="1140"/>
      <c r="K390" s="1140"/>
      <c r="L390" s="1140"/>
      <c r="M390" s="1140"/>
      <c r="N390" s="1140"/>
      <c r="R390" s="108"/>
      <c r="S390" s="108"/>
      <c r="T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9" t="s">
        <v>149</v>
      </c>
    </row>
    <row r="391" spans="1:42" ht="11.25">
      <c r="B391" s="246"/>
      <c r="D391" s="246"/>
      <c r="F391" s="246"/>
      <c r="R391" s="108"/>
      <c r="S391" s="108"/>
      <c r="T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</row>
    <row r="395" spans="1:42" ht="11.25">
      <c r="R395" s="108"/>
      <c r="S395" s="108"/>
      <c r="T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</row>
    <row r="412" s="108" customFormat="1" ht="11.25"/>
    <row r="415" s="108" customFormat="1" ht="11.25"/>
    <row r="468" s="108" customFormat="1" ht="11.25"/>
    <row r="469" s="108" customFormat="1" ht="11.25"/>
    <row r="472" s="108" customFormat="1" ht="11.25"/>
    <row r="489" s="108" customFormat="1" ht="11.25"/>
    <row r="490" s="108" customFormat="1" ht="11.25"/>
    <row r="502" s="108" customFormat="1" ht="11.25"/>
    <row r="516" s="108" customFormat="1" ht="11.25"/>
  </sheetData>
  <mergeCells count="373">
    <mergeCell ref="A14:N14"/>
    <mergeCell ref="A15:N15"/>
    <mergeCell ref="B17:F17"/>
    <mergeCell ref="B18:F18"/>
    <mergeCell ref="L25:M25"/>
    <mergeCell ref="L26:M26"/>
    <mergeCell ref="D4:N4"/>
    <mergeCell ref="A7:N7"/>
    <mergeCell ref="A8:N8"/>
    <mergeCell ref="A10:N10"/>
    <mergeCell ref="A11:N11"/>
    <mergeCell ref="A12:N12"/>
    <mergeCell ref="N30:N32"/>
    <mergeCell ref="C33:E33"/>
    <mergeCell ref="A34:N34"/>
    <mergeCell ref="A35:N35"/>
    <mergeCell ref="C36:E36"/>
    <mergeCell ref="C37:N37"/>
    <mergeCell ref="L27:M27"/>
    <mergeCell ref="A30:A32"/>
    <mergeCell ref="B30:B32"/>
    <mergeCell ref="C30:E32"/>
    <mergeCell ref="F30:F32"/>
    <mergeCell ref="G30:I31"/>
    <mergeCell ref="J30:L31"/>
    <mergeCell ref="M30:M32"/>
    <mergeCell ref="C44:E44"/>
    <mergeCell ref="C45:E45"/>
    <mergeCell ref="C46:E46"/>
    <mergeCell ref="C47:E47"/>
    <mergeCell ref="C48:N48"/>
    <mergeCell ref="C49:N49"/>
    <mergeCell ref="C38:N38"/>
    <mergeCell ref="C39:E39"/>
    <mergeCell ref="C40:E40"/>
    <mergeCell ref="C41:E41"/>
    <mergeCell ref="C42:E42"/>
    <mergeCell ref="C43:E43"/>
    <mergeCell ref="C56:E56"/>
    <mergeCell ref="C57:E57"/>
    <mergeCell ref="C58:E58"/>
    <mergeCell ref="C59:E59"/>
    <mergeCell ref="C60:E60"/>
    <mergeCell ref="C61:N61"/>
    <mergeCell ref="C50:E50"/>
    <mergeCell ref="C51:E51"/>
    <mergeCell ref="C52:E52"/>
    <mergeCell ref="C53:E53"/>
    <mergeCell ref="C54:E54"/>
    <mergeCell ref="C55:E55"/>
    <mergeCell ref="C68:E68"/>
    <mergeCell ref="C69:E69"/>
    <mergeCell ref="C70:E70"/>
    <mergeCell ref="C71:E71"/>
    <mergeCell ref="C72:E72"/>
    <mergeCell ref="C73:E73"/>
    <mergeCell ref="C62:E62"/>
    <mergeCell ref="C63:E63"/>
    <mergeCell ref="C64:N64"/>
    <mergeCell ref="C65:N65"/>
    <mergeCell ref="C66:E66"/>
    <mergeCell ref="C67:E67"/>
    <mergeCell ref="C80:E80"/>
    <mergeCell ref="C81:E81"/>
    <mergeCell ref="C82:E82"/>
    <mergeCell ref="C83:E83"/>
    <mergeCell ref="C84:E84"/>
    <mergeCell ref="C85:E85"/>
    <mergeCell ref="C74:E74"/>
    <mergeCell ref="C75:N75"/>
    <mergeCell ref="C76:N76"/>
    <mergeCell ref="C77:E77"/>
    <mergeCell ref="C78:E78"/>
    <mergeCell ref="C79:E79"/>
    <mergeCell ref="C92:E92"/>
    <mergeCell ref="C93:E93"/>
    <mergeCell ref="C94:E94"/>
    <mergeCell ref="C95:E95"/>
    <mergeCell ref="C96:E96"/>
    <mergeCell ref="C97:E97"/>
    <mergeCell ref="C86:N86"/>
    <mergeCell ref="C87:N87"/>
    <mergeCell ref="C88:E88"/>
    <mergeCell ref="C89:E89"/>
    <mergeCell ref="C90:N90"/>
    <mergeCell ref="C91:N91"/>
    <mergeCell ref="C104:N104"/>
    <mergeCell ref="C105:N105"/>
    <mergeCell ref="C106:E106"/>
    <mergeCell ref="C107:E107"/>
    <mergeCell ref="C108:E108"/>
    <mergeCell ref="C109:E109"/>
    <mergeCell ref="C98:E98"/>
    <mergeCell ref="C99:E99"/>
    <mergeCell ref="C100:E100"/>
    <mergeCell ref="C101:E101"/>
    <mergeCell ref="A102:N102"/>
    <mergeCell ref="C103:E103"/>
    <mergeCell ref="C116:E116"/>
    <mergeCell ref="C117:N117"/>
    <mergeCell ref="C118:N118"/>
    <mergeCell ref="C119:E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28:N128"/>
    <mergeCell ref="C129:N129"/>
    <mergeCell ref="C130:E130"/>
    <mergeCell ref="C131:E131"/>
    <mergeCell ref="C132:E132"/>
    <mergeCell ref="C133:E133"/>
    <mergeCell ref="C122:E122"/>
    <mergeCell ref="C123:E123"/>
    <mergeCell ref="C124:E124"/>
    <mergeCell ref="C125:E125"/>
    <mergeCell ref="C126:E126"/>
    <mergeCell ref="C127:E127"/>
    <mergeCell ref="A140:N140"/>
    <mergeCell ref="C141:E141"/>
    <mergeCell ref="C142:N142"/>
    <mergeCell ref="C143:N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C152:E152"/>
    <mergeCell ref="C153:E153"/>
    <mergeCell ref="C154:E154"/>
    <mergeCell ref="C155:E155"/>
    <mergeCell ref="C156:N156"/>
    <mergeCell ref="C157:E157"/>
    <mergeCell ref="C146:E146"/>
    <mergeCell ref="C147:E147"/>
    <mergeCell ref="C148:E148"/>
    <mergeCell ref="C149:E149"/>
    <mergeCell ref="C150:E150"/>
    <mergeCell ref="C151:E151"/>
    <mergeCell ref="C164:E164"/>
    <mergeCell ref="C165:E165"/>
    <mergeCell ref="C166:E166"/>
    <mergeCell ref="C167:E167"/>
    <mergeCell ref="C168:E168"/>
    <mergeCell ref="C169:E169"/>
    <mergeCell ref="C158:E158"/>
    <mergeCell ref="C159:N159"/>
    <mergeCell ref="C160:N160"/>
    <mergeCell ref="C161:E161"/>
    <mergeCell ref="C162:E162"/>
    <mergeCell ref="C163:E163"/>
    <mergeCell ref="C176:N176"/>
    <mergeCell ref="C177:N177"/>
    <mergeCell ref="C178:E178"/>
    <mergeCell ref="C179:E179"/>
    <mergeCell ref="C180:E180"/>
    <mergeCell ref="C181:E181"/>
    <mergeCell ref="C170:E170"/>
    <mergeCell ref="C171:E171"/>
    <mergeCell ref="C172:E172"/>
    <mergeCell ref="C173:N173"/>
    <mergeCell ref="C174:E174"/>
    <mergeCell ref="C175:E175"/>
    <mergeCell ref="C188:E188"/>
    <mergeCell ref="C189:E189"/>
    <mergeCell ref="C190:N190"/>
    <mergeCell ref="C191:E191"/>
    <mergeCell ref="C192:E192"/>
    <mergeCell ref="C193:N193"/>
    <mergeCell ref="C182:E182"/>
    <mergeCell ref="C183:E183"/>
    <mergeCell ref="C184:E184"/>
    <mergeCell ref="C185:E185"/>
    <mergeCell ref="C186:E186"/>
    <mergeCell ref="C187:E187"/>
    <mergeCell ref="C200:E200"/>
    <mergeCell ref="C201:E201"/>
    <mergeCell ref="C202:E202"/>
    <mergeCell ref="C203:E203"/>
    <mergeCell ref="C204:E204"/>
    <mergeCell ref="C205:E205"/>
    <mergeCell ref="C194:N194"/>
    <mergeCell ref="C195:E195"/>
    <mergeCell ref="C196:E196"/>
    <mergeCell ref="C197:E197"/>
    <mergeCell ref="C198:E198"/>
    <mergeCell ref="C199:E199"/>
    <mergeCell ref="C212:E212"/>
    <mergeCell ref="C213:E213"/>
    <mergeCell ref="C214:E214"/>
    <mergeCell ref="C215:E215"/>
    <mergeCell ref="C216:E216"/>
    <mergeCell ref="C217:E217"/>
    <mergeCell ref="C206:E206"/>
    <mergeCell ref="C207:N207"/>
    <mergeCell ref="C208:E208"/>
    <mergeCell ref="C209:E209"/>
    <mergeCell ref="C210:N210"/>
    <mergeCell ref="C211:N211"/>
    <mergeCell ref="C224:N224"/>
    <mergeCell ref="C225:N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36:E236"/>
    <mergeCell ref="C237:E237"/>
    <mergeCell ref="C238:N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48:E248"/>
    <mergeCell ref="C249:E249"/>
    <mergeCell ref="C250:E250"/>
    <mergeCell ref="C251:N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60:E260"/>
    <mergeCell ref="C261:E261"/>
    <mergeCell ref="C262:E262"/>
    <mergeCell ref="C263:E263"/>
    <mergeCell ref="C264:E264"/>
    <mergeCell ref="C265:E265"/>
    <mergeCell ref="C254:N254"/>
    <mergeCell ref="C255:E255"/>
    <mergeCell ref="C256:E256"/>
    <mergeCell ref="C257:N257"/>
    <mergeCell ref="C258:N258"/>
    <mergeCell ref="C259:E259"/>
    <mergeCell ref="A272:N272"/>
    <mergeCell ref="C273:E273"/>
    <mergeCell ref="C274:N274"/>
    <mergeCell ref="C275:N275"/>
    <mergeCell ref="C276:E276"/>
    <mergeCell ref="C277:E277"/>
    <mergeCell ref="C266:E266"/>
    <mergeCell ref="C267:E267"/>
    <mergeCell ref="C268:E268"/>
    <mergeCell ref="C269:E269"/>
    <mergeCell ref="C270:N270"/>
    <mergeCell ref="C271:E271"/>
    <mergeCell ref="C284:E284"/>
    <mergeCell ref="C285:E285"/>
    <mergeCell ref="C286:E286"/>
    <mergeCell ref="C287:E287"/>
    <mergeCell ref="C288:N288"/>
    <mergeCell ref="C289:E289"/>
    <mergeCell ref="C278:E278"/>
    <mergeCell ref="C279:E279"/>
    <mergeCell ref="C280:E280"/>
    <mergeCell ref="C281:E281"/>
    <mergeCell ref="C282:E282"/>
    <mergeCell ref="C283:E283"/>
    <mergeCell ref="C296:E296"/>
    <mergeCell ref="C297:N297"/>
    <mergeCell ref="C298:E298"/>
    <mergeCell ref="C299:E299"/>
    <mergeCell ref="C300:N300"/>
    <mergeCell ref="C301:N301"/>
    <mergeCell ref="C290:E290"/>
    <mergeCell ref="C291:N291"/>
    <mergeCell ref="C292:E292"/>
    <mergeCell ref="C293:E293"/>
    <mergeCell ref="C294:N294"/>
    <mergeCell ref="C295:E295"/>
    <mergeCell ref="C309:K309"/>
    <mergeCell ref="C310:K310"/>
    <mergeCell ref="C311:K311"/>
    <mergeCell ref="C312:K312"/>
    <mergeCell ref="C313:K313"/>
    <mergeCell ref="C314:K314"/>
    <mergeCell ref="C302:E302"/>
    <mergeCell ref="C304:K304"/>
    <mergeCell ref="C305:K305"/>
    <mergeCell ref="C306:K306"/>
    <mergeCell ref="C307:K307"/>
    <mergeCell ref="C308:K308"/>
    <mergeCell ref="C321:K321"/>
    <mergeCell ref="C322:K322"/>
    <mergeCell ref="A323:N323"/>
    <mergeCell ref="A324:N324"/>
    <mergeCell ref="C325:E325"/>
    <mergeCell ref="C326:N326"/>
    <mergeCell ref="C315:K315"/>
    <mergeCell ref="C316:K316"/>
    <mergeCell ref="C317:K317"/>
    <mergeCell ref="C318:K318"/>
    <mergeCell ref="C319:K319"/>
    <mergeCell ref="C320:K320"/>
    <mergeCell ref="C333:N333"/>
    <mergeCell ref="C334:E334"/>
    <mergeCell ref="A335:N335"/>
    <mergeCell ref="C336:E336"/>
    <mergeCell ref="C337:N337"/>
    <mergeCell ref="C338:E338"/>
    <mergeCell ref="C327:N327"/>
    <mergeCell ref="C328:E328"/>
    <mergeCell ref="C329:E329"/>
    <mergeCell ref="C330:N330"/>
    <mergeCell ref="C331:E331"/>
    <mergeCell ref="C332:E332"/>
    <mergeCell ref="C345:N345"/>
    <mergeCell ref="C346:N346"/>
    <mergeCell ref="C347:N347"/>
    <mergeCell ref="C348:E348"/>
    <mergeCell ref="C350:K350"/>
    <mergeCell ref="C351:K351"/>
    <mergeCell ref="A339:N339"/>
    <mergeCell ref="C340:E340"/>
    <mergeCell ref="C341:N341"/>
    <mergeCell ref="C342:N342"/>
    <mergeCell ref="C343:E343"/>
    <mergeCell ref="C344:E344"/>
    <mergeCell ref="C358:K358"/>
    <mergeCell ref="C359:K359"/>
    <mergeCell ref="C360:K360"/>
    <mergeCell ref="C362:K362"/>
    <mergeCell ref="C363:K363"/>
    <mergeCell ref="C364:K364"/>
    <mergeCell ref="C352:K352"/>
    <mergeCell ref="C353:K353"/>
    <mergeCell ref="C354:K354"/>
    <mergeCell ref="C355:K355"/>
    <mergeCell ref="C356:K356"/>
    <mergeCell ref="C357:K357"/>
    <mergeCell ref="C371:K371"/>
    <mergeCell ref="C372:K372"/>
    <mergeCell ref="C373:K373"/>
    <mergeCell ref="C374:K374"/>
    <mergeCell ref="C375:K375"/>
    <mergeCell ref="C376:K376"/>
    <mergeCell ref="C365:K365"/>
    <mergeCell ref="C366:K366"/>
    <mergeCell ref="C367:K367"/>
    <mergeCell ref="C368:K368"/>
    <mergeCell ref="C369:K369"/>
    <mergeCell ref="C370:K370"/>
    <mergeCell ref="C385:L385"/>
    <mergeCell ref="C386:L386"/>
    <mergeCell ref="C387:L387"/>
    <mergeCell ref="C388:L388"/>
    <mergeCell ref="A390:N390"/>
    <mergeCell ref="C377:K377"/>
    <mergeCell ref="C378:K378"/>
    <mergeCell ref="C379:K379"/>
    <mergeCell ref="C380:K380"/>
    <mergeCell ref="C381:K381"/>
    <mergeCell ref="C382:K382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80"/>
  <sheetViews>
    <sheetView topLeftCell="A416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4" width="112" style="109" hidden="1" customWidth="1"/>
    <col min="35" max="37" width="84.42578125" style="109" hidden="1" customWidth="1"/>
    <col min="38" max="38" width="141" style="109" hidden="1" customWidth="1"/>
    <col min="39" max="41" width="84.42578125" style="109" hidden="1" customWidth="1"/>
    <col min="42" max="42" width="141" style="109" hidden="1" customWidth="1"/>
    <col min="43" max="16384" width="9.140625" style="108"/>
  </cols>
  <sheetData>
    <row r="1" spans="1:25" s="108" customFormat="1" ht="11.25" customHeight="1">
      <c r="A1" s="177"/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>
      <c r="A7" s="1078" t="s">
        <v>351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351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>
      <c r="A10" s="1078" t="s">
        <v>3437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3437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3798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>
      <c r="A14" s="1157" t="s">
        <v>169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169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3439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3554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5674.08</v>
      </c>
      <c r="D22" s="182" t="s">
        <v>3799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477.63</v>
      </c>
      <c r="D24" s="182" t="s">
        <v>3800</v>
      </c>
      <c r="E24" s="137" t="s">
        <v>362</v>
      </c>
      <c r="G24" s="108" t="s">
        <v>365</v>
      </c>
      <c r="L24" s="181"/>
      <c r="M24" s="182" t="s">
        <v>3801</v>
      </c>
      <c r="N24" s="137" t="s">
        <v>362</v>
      </c>
    </row>
    <row r="25" spans="1:14" s="108" customFormat="1" ht="12.75" customHeight="1">
      <c r="B25" s="108" t="s">
        <v>3</v>
      </c>
      <c r="C25" s="181">
        <v>5169.99</v>
      </c>
      <c r="D25" s="186" t="s">
        <v>3802</v>
      </c>
      <c r="E25" s="137" t="s">
        <v>362</v>
      </c>
      <c r="G25" s="108" t="s">
        <v>367</v>
      </c>
      <c r="L25" s="1155">
        <v>1129.06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26.47</v>
      </c>
      <c r="D26" s="186" t="s">
        <v>3803</v>
      </c>
      <c r="E26" s="137" t="s">
        <v>362</v>
      </c>
      <c r="G26" s="108" t="s">
        <v>369</v>
      </c>
      <c r="L26" s="1155">
        <v>141.18</v>
      </c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0</v>
      </c>
      <c r="D27" s="182" t="s">
        <v>366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>
      <c r="A34" s="1089" t="s">
        <v>3804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3804</v>
      </c>
    </row>
    <row r="35" spans="1:33" s="108" customFormat="1" ht="45">
      <c r="A35" s="194" t="s">
        <v>122</v>
      </c>
      <c r="B35" s="195" t="s">
        <v>876</v>
      </c>
      <c r="C35" s="1145" t="s">
        <v>877</v>
      </c>
      <c r="D35" s="1145"/>
      <c r="E35" s="1145"/>
      <c r="F35" s="196" t="s">
        <v>401</v>
      </c>
      <c r="G35" s="196"/>
      <c r="H35" s="196"/>
      <c r="I35" s="197">
        <v>0.32150000000000001</v>
      </c>
      <c r="J35" s="198"/>
      <c r="K35" s="196"/>
      <c r="L35" s="198"/>
      <c r="M35" s="196"/>
      <c r="N35" s="199"/>
      <c r="Z35" s="193"/>
      <c r="AA35" s="200" t="s">
        <v>877</v>
      </c>
    </row>
    <row r="36" spans="1:33" s="108" customFormat="1" ht="12">
      <c r="A36" s="201"/>
      <c r="B36" s="202"/>
      <c r="C36" s="1141" t="s">
        <v>3805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3805</v>
      </c>
    </row>
    <row r="37" spans="1:33" s="108" customFormat="1" ht="33.75">
      <c r="A37" s="203"/>
      <c r="B37" s="204" t="s">
        <v>385</v>
      </c>
      <c r="C37" s="1141" t="s">
        <v>386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386</v>
      </c>
    </row>
    <row r="38" spans="1:33" s="108" customFormat="1" ht="12">
      <c r="A38" s="205"/>
      <c r="B38" s="206">
        <v>2</v>
      </c>
      <c r="C38" s="1141" t="s">
        <v>387</v>
      </c>
      <c r="D38" s="1141"/>
      <c r="E38" s="1141"/>
      <c r="F38" s="207"/>
      <c r="G38" s="207"/>
      <c r="H38" s="207"/>
      <c r="I38" s="207"/>
      <c r="J38" s="220">
        <v>2730.75</v>
      </c>
      <c r="K38" s="209">
        <v>1.25</v>
      </c>
      <c r="L38" s="220">
        <v>1097.42</v>
      </c>
      <c r="M38" s="207"/>
      <c r="N38" s="210"/>
      <c r="Z38" s="193"/>
      <c r="AA38" s="200"/>
      <c r="AD38" s="109" t="s">
        <v>387</v>
      </c>
    </row>
    <row r="39" spans="1:33" s="108" customFormat="1" ht="12">
      <c r="A39" s="205"/>
      <c r="B39" s="206">
        <v>3</v>
      </c>
      <c r="C39" s="1141" t="s">
        <v>388</v>
      </c>
      <c r="D39" s="1141"/>
      <c r="E39" s="1141"/>
      <c r="F39" s="207"/>
      <c r="G39" s="207"/>
      <c r="H39" s="207"/>
      <c r="I39" s="207"/>
      <c r="J39" s="208">
        <v>319.82</v>
      </c>
      <c r="K39" s="209">
        <v>1.25</v>
      </c>
      <c r="L39" s="208">
        <v>128.53</v>
      </c>
      <c r="M39" s="207"/>
      <c r="N39" s="210"/>
      <c r="Z39" s="193"/>
      <c r="AA39" s="200"/>
      <c r="AD39" s="109" t="s">
        <v>388</v>
      </c>
    </row>
    <row r="40" spans="1:33" s="108" customFormat="1" ht="12">
      <c r="A40" s="205"/>
      <c r="B40" s="204"/>
      <c r="C40" s="1141" t="s">
        <v>389</v>
      </c>
      <c r="D40" s="1141"/>
      <c r="E40" s="1141"/>
      <c r="F40" s="207" t="s">
        <v>390</v>
      </c>
      <c r="G40" s="209">
        <v>23.69</v>
      </c>
      <c r="H40" s="209">
        <v>1.25</v>
      </c>
      <c r="I40" s="211">
        <v>9.5204187999999998</v>
      </c>
      <c r="J40" s="204"/>
      <c r="K40" s="207"/>
      <c r="L40" s="204"/>
      <c r="M40" s="207"/>
      <c r="N40" s="210"/>
      <c r="Z40" s="193"/>
      <c r="AA40" s="200"/>
      <c r="AE40" s="109" t="s">
        <v>389</v>
      </c>
    </row>
    <row r="41" spans="1:33" s="108" customFormat="1" ht="12">
      <c r="A41" s="205"/>
      <c r="B41" s="204"/>
      <c r="C41" s="1150" t="s">
        <v>391</v>
      </c>
      <c r="D41" s="1150"/>
      <c r="E41" s="1150"/>
      <c r="F41" s="212"/>
      <c r="G41" s="212"/>
      <c r="H41" s="212"/>
      <c r="I41" s="212"/>
      <c r="J41" s="221">
        <v>2730.75</v>
      </c>
      <c r="K41" s="212"/>
      <c r="L41" s="221">
        <v>1097.42</v>
      </c>
      <c r="M41" s="212"/>
      <c r="N41" s="214"/>
      <c r="Z41" s="193"/>
      <c r="AA41" s="200"/>
      <c r="AF41" s="109" t="s">
        <v>391</v>
      </c>
    </row>
    <row r="42" spans="1:33" s="108" customFormat="1" ht="12">
      <c r="A42" s="205"/>
      <c r="B42" s="204"/>
      <c r="C42" s="1141" t="s">
        <v>392</v>
      </c>
      <c r="D42" s="1141"/>
      <c r="E42" s="1141"/>
      <c r="F42" s="207"/>
      <c r="G42" s="207"/>
      <c r="H42" s="207"/>
      <c r="I42" s="207"/>
      <c r="J42" s="204"/>
      <c r="K42" s="207"/>
      <c r="L42" s="208">
        <v>128.53</v>
      </c>
      <c r="M42" s="207"/>
      <c r="N42" s="210"/>
      <c r="Z42" s="193"/>
      <c r="AA42" s="200"/>
      <c r="AE42" s="109" t="s">
        <v>392</v>
      </c>
    </row>
    <row r="43" spans="1:33" s="108" customFormat="1" ht="22.5">
      <c r="A43" s="205"/>
      <c r="B43" s="204" t="s">
        <v>393</v>
      </c>
      <c r="C43" s="1141" t="s">
        <v>394</v>
      </c>
      <c r="D43" s="1141"/>
      <c r="E43" s="1141"/>
      <c r="F43" s="207" t="s">
        <v>395</v>
      </c>
      <c r="G43" s="215">
        <v>92</v>
      </c>
      <c r="H43" s="207"/>
      <c r="I43" s="215">
        <v>92</v>
      </c>
      <c r="J43" s="204"/>
      <c r="K43" s="207"/>
      <c r="L43" s="208">
        <v>118.25</v>
      </c>
      <c r="M43" s="207"/>
      <c r="N43" s="210"/>
      <c r="Z43" s="193"/>
      <c r="AA43" s="200"/>
      <c r="AE43" s="109" t="s">
        <v>394</v>
      </c>
    </row>
    <row r="44" spans="1:33" s="108" customFormat="1" ht="22.5">
      <c r="A44" s="205"/>
      <c r="B44" s="204" t="s">
        <v>396</v>
      </c>
      <c r="C44" s="1141" t="s">
        <v>397</v>
      </c>
      <c r="D44" s="1141"/>
      <c r="E44" s="1141"/>
      <c r="F44" s="207" t="s">
        <v>395</v>
      </c>
      <c r="G44" s="215">
        <v>46</v>
      </c>
      <c r="H44" s="207"/>
      <c r="I44" s="215">
        <v>46</v>
      </c>
      <c r="J44" s="204"/>
      <c r="K44" s="207"/>
      <c r="L44" s="208">
        <v>59.12</v>
      </c>
      <c r="M44" s="207"/>
      <c r="N44" s="210"/>
      <c r="Z44" s="193"/>
      <c r="AA44" s="200"/>
      <c r="AE44" s="109" t="s">
        <v>397</v>
      </c>
    </row>
    <row r="45" spans="1:33" s="108" customFormat="1" ht="12">
      <c r="A45" s="216"/>
      <c r="B45" s="217"/>
      <c r="C45" s="1145" t="s">
        <v>398</v>
      </c>
      <c r="D45" s="1145"/>
      <c r="E45" s="1145"/>
      <c r="F45" s="196"/>
      <c r="G45" s="196"/>
      <c r="H45" s="196"/>
      <c r="I45" s="196"/>
      <c r="J45" s="198"/>
      <c r="K45" s="196"/>
      <c r="L45" s="222">
        <v>1274.79</v>
      </c>
      <c r="M45" s="212"/>
      <c r="N45" s="199"/>
      <c r="Z45" s="193"/>
      <c r="AA45" s="200"/>
      <c r="AG45" s="200" t="s">
        <v>398</v>
      </c>
    </row>
    <row r="46" spans="1:33" s="108" customFormat="1" ht="22.5">
      <c r="A46" s="194" t="s">
        <v>125</v>
      </c>
      <c r="B46" s="195" t="s">
        <v>1969</v>
      </c>
      <c r="C46" s="1145" t="s">
        <v>1970</v>
      </c>
      <c r="D46" s="1145"/>
      <c r="E46" s="1145"/>
      <c r="F46" s="196" t="s">
        <v>444</v>
      </c>
      <c r="G46" s="196"/>
      <c r="H46" s="196"/>
      <c r="I46" s="223">
        <v>3.2149999999999999</v>
      </c>
      <c r="J46" s="198"/>
      <c r="K46" s="196"/>
      <c r="L46" s="198"/>
      <c r="M46" s="196"/>
      <c r="N46" s="199"/>
      <c r="Z46" s="193"/>
      <c r="AA46" s="200" t="s">
        <v>1970</v>
      </c>
      <c r="AG46" s="200"/>
    </row>
    <row r="47" spans="1:33" s="108" customFormat="1" ht="12">
      <c r="A47" s="201"/>
      <c r="B47" s="202"/>
      <c r="C47" s="1141" t="s">
        <v>3806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B47" s="109" t="s">
        <v>3806</v>
      </c>
      <c r="AG47" s="200"/>
    </row>
    <row r="48" spans="1:33" s="108" customFormat="1" ht="33.75">
      <c r="A48" s="203"/>
      <c r="B48" s="204" t="s">
        <v>385</v>
      </c>
      <c r="C48" s="1141" t="s">
        <v>386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C48" s="109" t="s">
        <v>386</v>
      </c>
      <c r="AG48" s="200"/>
    </row>
    <row r="49" spans="1:33" s="108" customFormat="1" ht="12">
      <c r="A49" s="205"/>
      <c r="B49" s="206">
        <v>1</v>
      </c>
      <c r="C49" s="1141" t="s">
        <v>446</v>
      </c>
      <c r="D49" s="1141"/>
      <c r="E49" s="1141"/>
      <c r="F49" s="207"/>
      <c r="G49" s="207"/>
      <c r="H49" s="207"/>
      <c r="I49" s="207"/>
      <c r="J49" s="208">
        <v>663.75</v>
      </c>
      <c r="K49" s="209">
        <v>1.25</v>
      </c>
      <c r="L49" s="220">
        <v>2667.45</v>
      </c>
      <c r="M49" s="207"/>
      <c r="N49" s="210"/>
      <c r="Z49" s="193"/>
      <c r="AA49" s="200"/>
      <c r="AD49" s="109" t="s">
        <v>446</v>
      </c>
      <c r="AG49" s="200"/>
    </row>
    <row r="50" spans="1:33" s="108" customFormat="1" ht="12">
      <c r="A50" s="205"/>
      <c r="B50" s="204"/>
      <c r="C50" s="1141" t="s">
        <v>448</v>
      </c>
      <c r="D50" s="1141"/>
      <c r="E50" s="1141"/>
      <c r="F50" s="207" t="s">
        <v>390</v>
      </c>
      <c r="G50" s="248">
        <v>88.5</v>
      </c>
      <c r="H50" s="209">
        <v>1.25</v>
      </c>
      <c r="I50" s="249">
        <v>355.65937500000001</v>
      </c>
      <c r="J50" s="204"/>
      <c r="K50" s="207"/>
      <c r="L50" s="204"/>
      <c r="M50" s="207"/>
      <c r="N50" s="210"/>
      <c r="Z50" s="193"/>
      <c r="AA50" s="200"/>
      <c r="AE50" s="109" t="s">
        <v>448</v>
      </c>
      <c r="AG50" s="200"/>
    </row>
    <row r="51" spans="1:33" s="108" customFormat="1" ht="12">
      <c r="A51" s="205"/>
      <c r="B51" s="204"/>
      <c r="C51" s="1150" t="s">
        <v>391</v>
      </c>
      <c r="D51" s="1150"/>
      <c r="E51" s="1150"/>
      <c r="F51" s="212"/>
      <c r="G51" s="212"/>
      <c r="H51" s="212"/>
      <c r="I51" s="212"/>
      <c r="J51" s="213">
        <v>663.75</v>
      </c>
      <c r="K51" s="212"/>
      <c r="L51" s="221">
        <v>2667.45</v>
      </c>
      <c r="M51" s="212"/>
      <c r="N51" s="214"/>
      <c r="Z51" s="193"/>
      <c r="AA51" s="200"/>
      <c r="AF51" s="109" t="s">
        <v>391</v>
      </c>
      <c r="AG51" s="200"/>
    </row>
    <row r="52" spans="1:33" s="108" customFormat="1" ht="12">
      <c r="A52" s="205"/>
      <c r="B52" s="204"/>
      <c r="C52" s="1141" t="s">
        <v>392</v>
      </c>
      <c r="D52" s="1141"/>
      <c r="E52" s="1141"/>
      <c r="F52" s="207"/>
      <c r="G52" s="207"/>
      <c r="H52" s="207"/>
      <c r="I52" s="207"/>
      <c r="J52" s="204"/>
      <c r="K52" s="207"/>
      <c r="L52" s="220">
        <v>2667.45</v>
      </c>
      <c r="M52" s="207"/>
      <c r="N52" s="210"/>
      <c r="Z52" s="193"/>
      <c r="AA52" s="200"/>
      <c r="AE52" s="109" t="s">
        <v>392</v>
      </c>
      <c r="AG52" s="200"/>
    </row>
    <row r="53" spans="1:33" s="108" customFormat="1" ht="22.5">
      <c r="A53" s="205"/>
      <c r="B53" s="204" t="s">
        <v>1965</v>
      </c>
      <c r="C53" s="1141" t="s">
        <v>1966</v>
      </c>
      <c r="D53" s="1141"/>
      <c r="E53" s="1141"/>
      <c r="F53" s="207" t="s">
        <v>395</v>
      </c>
      <c r="G53" s="215">
        <v>89</v>
      </c>
      <c r="H53" s="207"/>
      <c r="I53" s="215">
        <v>89</v>
      </c>
      <c r="J53" s="204"/>
      <c r="K53" s="207"/>
      <c r="L53" s="220">
        <v>2374.0300000000002</v>
      </c>
      <c r="M53" s="207"/>
      <c r="N53" s="210"/>
      <c r="Z53" s="193"/>
      <c r="AA53" s="200"/>
      <c r="AE53" s="109" t="s">
        <v>1966</v>
      </c>
      <c r="AG53" s="200"/>
    </row>
    <row r="54" spans="1:33" s="108" customFormat="1" ht="22.5">
      <c r="A54" s="205"/>
      <c r="B54" s="204" t="s">
        <v>1967</v>
      </c>
      <c r="C54" s="1141" t="s">
        <v>1968</v>
      </c>
      <c r="D54" s="1141"/>
      <c r="E54" s="1141"/>
      <c r="F54" s="207" t="s">
        <v>395</v>
      </c>
      <c r="G54" s="215">
        <v>40</v>
      </c>
      <c r="H54" s="207"/>
      <c r="I54" s="215">
        <v>40</v>
      </c>
      <c r="J54" s="204"/>
      <c r="K54" s="207"/>
      <c r="L54" s="220">
        <v>1066.98</v>
      </c>
      <c r="M54" s="207"/>
      <c r="N54" s="210"/>
      <c r="Z54" s="193"/>
      <c r="AA54" s="200"/>
      <c r="AE54" s="109" t="s">
        <v>1968</v>
      </c>
      <c r="AG54" s="200"/>
    </row>
    <row r="55" spans="1:33" s="108" customFormat="1" ht="12">
      <c r="A55" s="216"/>
      <c r="B55" s="217"/>
      <c r="C55" s="1145" t="s">
        <v>398</v>
      </c>
      <c r="D55" s="1145"/>
      <c r="E55" s="1145"/>
      <c r="F55" s="196"/>
      <c r="G55" s="196"/>
      <c r="H55" s="196"/>
      <c r="I55" s="196"/>
      <c r="J55" s="198"/>
      <c r="K55" s="196"/>
      <c r="L55" s="222">
        <v>6108.46</v>
      </c>
      <c r="M55" s="212"/>
      <c r="N55" s="199"/>
      <c r="Z55" s="193"/>
      <c r="AA55" s="200"/>
      <c r="AG55" s="200" t="s">
        <v>398</v>
      </c>
    </row>
    <row r="56" spans="1:33" s="108" customFormat="1" ht="33.75">
      <c r="A56" s="194" t="s">
        <v>128</v>
      </c>
      <c r="B56" s="195" t="s">
        <v>3451</v>
      </c>
      <c r="C56" s="1145" t="s">
        <v>3452</v>
      </c>
      <c r="D56" s="1145"/>
      <c r="E56" s="1145"/>
      <c r="F56" s="196" t="s">
        <v>481</v>
      </c>
      <c r="G56" s="196"/>
      <c r="H56" s="196"/>
      <c r="I56" s="247">
        <v>8.4600000000000009</v>
      </c>
      <c r="J56" s="198"/>
      <c r="K56" s="196"/>
      <c r="L56" s="198"/>
      <c r="M56" s="196"/>
      <c r="N56" s="199"/>
      <c r="Z56" s="193"/>
      <c r="AA56" s="200" t="s">
        <v>3452</v>
      </c>
      <c r="AG56" s="200"/>
    </row>
    <row r="57" spans="1:33" s="108" customFormat="1" ht="12">
      <c r="A57" s="201"/>
      <c r="B57" s="202"/>
      <c r="C57" s="1141" t="s">
        <v>3807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B57" s="109" t="s">
        <v>3807</v>
      </c>
      <c r="AG57" s="200"/>
    </row>
    <row r="58" spans="1:33" s="108" customFormat="1" ht="33.75">
      <c r="A58" s="203"/>
      <c r="B58" s="204" t="s">
        <v>385</v>
      </c>
      <c r="C58" s="1141" t="s">
        <v>386</v>
      </c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6"/>
      <c r="Z58" s="193"/>
      <c r="AA58" s="200"/>
      <c r="AC58" s="109" t="s">
        <v>386</v>
      </c>
      <c r="AG58" s="200"/>
    </row>
    <row r="59" spans="1:33" s="108" customFormat="1" ht="12">
      <c r="A59" s="205"/>
      <c r="B59" s="206">
        <v>1</v>
      </c>
      <c r="C59" s="1141" t="s">
        <v>446</v>
      </c>
      <c r="D59" s="1141"/>
      <c r="E59" s="1141"/>
      <c r="F59" s="207"/>
      <c r="G59" s="207"/>
      <c r="H59" s="207"/>
      <c r="I59" s="207"/>
      <c r="J59" s="208">
        <v>49.46</v>
      </c>
      <c r="K59" s="209">
        <v>1.25</v>
      </c>
      <c r="L59" s="208">
        <v>523.04</v>
      </c>
      <c r="M59" s="207"/>
      <c r="N59" s="210"/>
      <c r="Z59" s="193"/>
      <c r="AA59" s="200"/>
      <c r="AD59" s="109" t="s">
        <v>446</v>
      </c>
      <c r="AG59" s="200"/>
    </row>
    <row r="60" spans="1:33" s="108" customFormat="1" ht="12">
      <c r="A60" s="205"/>
      <c r="B60" s="206">
        <v>2</v>
      </c>
      <c r="C60" s="1141" t="s">
        <v>387</v>
      </c>
      <c r="D60" s="1141"/>
      <c r="E60" s="1141"/>
      <c r="F60" s="207"/>
      <c r="G60" s="207"/>
      <c r="H60" s="207"/>
      <c r="I60" s="207"/>
      <c r="J60" s="208">
        <v>3.94</v>
      </c>
      <c r="K60" s="209">
        <v>1.25</v>
      </c>
      <c r="L60" s="208">
        <v>41.67</v>
      </c>
      <c r="M60" s="207"/>
      <c r="N60" s="210"/>
      <c r="Z60" s="193"/>
      <c r="AA60" s="200"/>
      <c r="AD60" s="109" t="s">
        <v>387</v>
      </c>
      <c r="AG60" s="200"/>
    </row>
    <row r="61" spans="1:33" s="108" customFormat="1" ht="12">
      <c r="A61" s="205"/>
      <c r="B61" s="206">
        <v>3</v>
      </c>
      <c r="C61" s="1141" t="s">
        <v>388</v>
      </c>
      <c r="D61" s="1141"/>
      <c r="E61" s="1141"/>
      <c r="F61" s="207"/>
      <c r="G61" s="207"/>
      <c r="H61" s="207"/>
      <c r="I61" s="207"/>
      <c r="J61" s="208">
        <v>0.7</v>
      </c>
      <c r="K61" s="209">
        <v>1.25</v>
      </c>
      <c r="L61" s="208">
        <v>7.4</v>
      </c>
      <c r="M61" s="207"/>
      <c r="N61" s="210"/>
      <c r="Z61" s="193"/>
      <c r="AA61" s="200"/>
      <c r="AD61" s="109" t="s">
        <v>388</v>
      </c>
      <c r="AG61" s="200"/>
    </row>
    <row r="62" spans="1:33" s="108" customFormat="1" ht="12">
      <c r="A62" s="205"/>
      <c r="B62" s="206">
        <v>4</v>
      </c>
      <c r="C62" s="1141" t="s">
        <v>447</v>
      </c>
      <c r="D62" s="1141"/>
      <c r="E62" s="1141"/>
      <c r="F62" s="207"/>
      <c r="G62" s="207"/>
      <c r="H62" s="207"/>
      <c r="I62" s="207"/>
      <c r="J62" s="208">
        <v>0.99</v>
      </c>
      <c r="K62" s="207"/>
      <c r="L62" s="208">
        <v>8.3800000000000008</v>
      </c>
      <c r="M62" s="207"/>
      <c r="N62" s="210"/>
      <c r="Z62" s="193"/>
      <c r="AA62" s="200"/>
      <c r="AD62" s="109" t="s">
        <v>447</v>
      </c>
      <c r="AG62" s="200"/>
    </row>
    <row r="63" spans="1:33" s="108" customFormat="1" ht="12">
      <c r="A63" s="205"/>
      <c r="B63" s="204"/>
      <c r="C63" s="1141" t="s">
        <v>448</v>
      </c>
      <c r="D63" s="1141"/>
      <c r="E63" s="1141"/>
      <c r="F63" s="207" t="s">
        <v>390</v>
      </c>
      <c r="G63" s="209">
        <v>6.44</v>
      </c>
      <c r="H63" s="209">
        <v>1.25</v>
      </c>
      <c r="I63" s="254">
        <v>68.102999999999994</v>
      </c>
      <c r="J63" s="204"/>
      <c r="K63" s="207"/>
      <c r="L63" s="204"/>
      <c r="M63" s="207"/>
      <c r="N63" s="210"/>
      <c r="Z63" s="193"/>
      <c r="AA63" s="200"/>
      <c r="AE63" s="109" t="s">
        <v>448</v>
      </c>
      <c r="AG63" s="200"/>
    </row>
    <row r="64" spans="1:33" s="108" customFormat="1" ht="12">
      <c r="A64" s="205"/>
      <c r="B64" s="204"/>
      <c r="C64" s="1141" t="s">
        <v>389</v>
      </c>
      <c r="D64" s="1141"/>
      <c r="E64" s="1141"/>
      <c r="F64" s="207" t="s">
        <v>390</v>
      </c>
      <c r="G64" s="209">
        <v>0.06</v>
      </c>
      <c r="H64" s="209">
        <v>1.25</v>
      </c>
      <c r="I64" s="250">
        <v>0.63449999999999995</v>
      </c>
      <c r="J64" s="204"/>
      <c r="K64" s="207"/>
      <c r="L64" s="204"/>
      <c r="M64" s="207"/>
      <c r="N64" s="210"/>
      <c r="Z64" s="193"/>
      <c r="AA64" s="200"/>
      <c r="AE64" s="109" t="s">
        <v>389</v>
      </c>
      <c r="AG64" s="200"/>
    </row>
    <row r="65" spans="1:34" s="108" customFormat="1" ht="12">
      <c r="A65" s="205"/>
      <c r="B65" s="204"/>
      <c r="C65" s="1150" t="s">
        <v>391</v>
      </c>
      <c r="D65" s="1150"/>
      <c r="E65" s="1150"/>
      <c r="F65" s="212"/>
      <c r="G65" s="212"/>
      <c r="H65" s="212"/>
      <c r="I65" s="212"/>
      <c r="J65" s="213">
        <v>54.39</v>
      </c>
      <c r="K65" s="212"/>
      <c r="L65" s="213">
        <v>573.09</v>
      </c>
      <c r="M65" s="212"/>
      <c r="N65" s="214"/>
      <c r="Z65" s="193"/>
      <c r="AA65" s="200"/>
      <c r="AF65" s="109" t="s">
        <v>391</v>
      </c>
      <c r="AG65" s="200"/>
    </row>
    <row r="66" spans="1:34" s="108" customFormat="1" ht="12">
      <c r="A66" s="205"/>
      <c r="B66" s="204"/>
      <c r="C66" s="1141" t="s">
        <v>392</v>
      </c>
      <c r="D66" s="1141"/>
      <c r="E66" s="1141"/>
      <c r="F66" s="207"/>
      <c r="G66" s="207"/>
      <c r="H66" s="207"/>
      <c r="I66" s="207"/>
      <c r="J66" s="204"/>
      <c r="K66" s="207"/>
      <c r="L66" s="208">
        <v>530.44000000000005</v>
      </c>
      <c r="M66" s="207"/>
      <c r="N66" s="210"/>
      <c r="Z66" s="193"/>
      <c r="AA66" s="200"/>
      <c r="AE66" s="109" t="s">
        <v>392</v>
      </c>
      <c r="AG66" s="200"/>
    </row>
    <row r="67" spans="1:34" s="108" customFormat="1" ht="22.5">
      <c r="A67" s="205"/>
      <c r="B67" s="204" t="s">
        <v>885</v>
      </c>
      <c r="C67" s="1141" t="s">
        <v>886</v>
      </c>
      <c r="D67" s="1141"/>
      <c r="E67" s="1141"/>
      <c r="F67" s="207" t="s">
        <v>395</v>
      </c>
      <c r="G67" s="215">
        <v>97</v>
      </c>
      <c r="H67" s="207"/>
      <c r="I67" s="215">
        <v>97</v>
      </c>
      <c r="J67" s="204"/>
      <c r="K67" s="207"/>
      <c r="L67" s="208">
        <v>514.53</v>
      </c>
      <c r="M67" s="207"/>
      <c r="N67" s="210"/>
      <c r="Z67" s="193"/>
      <c r="AA67" s="200"/>
      <c r="AE67" s="109" t="s">
        <v>886</v>
      </c>
      <c r="AG67" s="200"/>
    </row>
    <row r="68" spans="1:34" s="108" customFormat="1" ht="22.5">
      <c r="A68" s="205"/>
      <c r="B68" s="204" t="s">
        <v>887</v>
      </c>
      <c r="C68" s="1141" t="s">
        <v>888</v>
      </c>
      <c r="D68" s="1141"/>
      <c r="E68" s="1141"/>
      <c r="F68" s="207" t="s">
        <v>395</v>
      </c>
      <c r="G68" s="215">
        <v>51</v>
      </c>
      <c r="H68" s="207"/>
      <c r="I68" s="215">
        <v>51</v>
      </c>
      <c r="J68" s="204"/>
      <c r="K68" s="207"/>
      <c r="L68" s="208">
        <v>270.52</v>
      </c>
      <c r="M68" s="207"/>
      <c r="N68" s="210"/>
      <c r="Z68" s="193"/>
      <c r="AA68" s="200"/>
      <c r="AE68" s="109" t="s">
        <v>888</v>
      </c>
      <c r="AG68" s="200"/>
    </row>
    <row r="69" spans="1:34" s="108" customFormat="1" ht="12">
      <c r="A69" s="216"/>
      <c r="B69" s="217"/>
      <c r="C69" s="1145" t="s">
        <v>398</v>
      </c>
      <c r="D69" s="1145"/>
      <c r="E69" s="1145"/>
      <c r="F69" s="196"/>
      <c r="G69" s="196"/>
      <c r="H69" s="196"/>
      <c r="I69" s="196"/>
      <c r="J69" s="198"/>
      <c r="K69" s="196"/>
      <c r="L69" s="222">
        <v>1358.14</v>
      </c>
      <c r="M69" s="212"/>
      <c r="N69" s="199"/>
      <c r="Z69" s="193"/>
      <c r="AA69" s="200"/>
      <c r="AG69" s="200" t="s">
        <v>398</v>
      </c>
    </row>
    <row r="70" spans="1:34" s="108" customFormat="1" ht="22.5">
      <c r="A70" s="194" t="s">
        <v>131</v>
      </c>
      <c r="B70" s="195" t="s">
        <v>3456</v>
      </c>
      <c r="C70" s="1145" t="s">
        <v>3457</v>
      </c>
      <c r="D70" s="1145"/>
      <c r="E70" s="1145"/>
      <c r="F70" s="196" t="s">
        <v>891</v>
      </c>
      <c r="G70" s="196"/>
      <c r="H70" s="196"/>
      <c r="I70" s="251">
        <v>846</v>
      </c>
      <c r="J70" s="218">
        <v>97.34</v>
      </c>
      <c r="K70" s="196"/>
      <c r="L70" s="222">
        <v>82349.64</v>
      </c>
      <c r="M70" s="196"/>
      <c r="N70" s="199"/>
      <c r="Z70" s="193"/>
      <c r="AA70" s="200" t="s">
        <v>3457</v>
      </c>
      <c r="AG70" s="200"/>
    </row>
    <row r="71" spans="1:34" s="108" customFormat="1" ht="12">
      <c r="A71" s="216"/>
      <c r="B71" s="217"/>
      <c r="C71" s="1141" t="s">
        <v>1929</v>
      </c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6"/>
      <c r="Z71" s="193"/>
      <c r="AA71" s="200"/>
      <c r="AG71" s="200"/>
      <c r="AH71" s="109" t="s">
        <v>1929</v>
      </c>
    </row>
    <row r="72" spans="1:34" s="108" customFormat="1" ht="12">
      <c r="A72" s="216"/>
      <c r="B72" s="217"/>
      <c r="C72" s="1145" t="s">
        <v>398</v>
      </c>
      <c r="D72" s="1145"/>
      <c r="E72" s="1145"/>
      <c r="F72" s="196"/>
      <c r="G72" s="196"/>
      <c r="H72" s="196"/>
      <c r="I72" s="196"/>
      <c r="J72" s="198"/>
      <c r="K72" s="196"/>
      <c r="L72" s="222">
        <v>82349.64</v>
      </c>
      <c r="M72" s="212"/>
      <c r="N72" s="199"/>
      <c r="Z72" s="193"/>
      <c r="AA72" s="200"/>
      <c r="AG72" s="200" t="s">
        <v>398</v>
      </c>
    </row>
    <row r="73" spans="1:34" s="108" customFormat="1" ht="33.75">
      <c r="A73" s="194" t="s">
        <v>134</v>
      </c>
      <c r="B73" s="195" t="s">
        <v>3458</v>
      </c>
      <c r="C73" s="1145" t="s">
        <v>3459</v>
      </c>
      <c r="D73" s="1145"/>
      <c r="E73" s="1145"/>
      <c r="F73" s="196" t="s">
        <v>481</v>
      </c>
      <c r="G73" s="196"/>
      <c r="H73" s="196"/>
      <c r="I73" s="256">
        <v>9.1</v>
      </c>
      <c r="J73" s="198"/>
      <c r="K73" s="196"/>
      <c r="L73" s="198"/>
      <c r="M73" s="196"/>
      <c r="N73" s="199"/>
      <c r="Z73" s="193"/>
      <c r="AA73" s="200" t="s">
        <v>3459</v>
      </c>
      <c r="AG73" s="200"/>
    </row>
    <row r="74" spans="1:34" s="108" customFormat="1" ht="12">
      <c r="A74" s="201"/>
      <c r="B74" s="202"/>
      <c r="C74" s="1141" t="s">
        <v>3808</v>
      </c>
      <c r="D74" s="1141"/>
      <c r="E74" s="1141"/>
      <c r="F74" s="1141"/>
      <c r="G74" s="1141"/>
      <c r="H74" s="1141"/>
      <c r="I74" s="1141"/>
      <c r="J74" s="1141"/>
      <c r="K74" s="1141"/>
      <c r="L74" s="1141"/>
      <c r="M74" s="1141"/>
      <c r="N74" s="1146"/>
      <c r="Z74" s="193"/>
      <c r="AA74" s="200"/>
      <c r="AB74" s="109" t="s">
        <v>3808</v>
      </c>
      <c r="AG74" s="200"/>
    </row>
    <row r="75" spans="1:34" s="108" customFormat="1" ht="33.75">
      <c r="A75" s="203"/>
      <c r="B75" s="204" t="s">
        <v>385</v>
      </c>
      <c r="C75" s="1141" t="s">
        <v>386</v>
      </c>
      <c r="D75" s="1141"/>
      <c r="E75" s="1141"/>
      <c r="F75" s="1141"/>
      <c r="G75" s="1141"/>
      <c r="H75" s="1141"/>
      <c r="I75" s="1141"/>
      <c r="J75" s="1141"/>
      <c r="K75" s="1141"/>
      <c r="L75" s="1141"/>
      <c r="M75" s="1141"/>
      <c r="N75" s="1146"/>
      <c r="Z75" s="193"/>
      <c r="AA75" s="200"/>
      <c r="AC75" s="109" t="s">
        <v>386</v>
      </c>
      <c r="AG75" s="200"/>
    </row>
    <row r="76" spans="1:34" s="108" customFormat="1" ht="12">
      <c r="A76" s="205"/>
      <c r="B76" s="206">
        <v>1</v>
      </c>
      <c r="C76" s="1141" t="s">
        <v>446</v>
      </c>
      <c r="D76" s="1141"/>
      <c r="E76" s="1141"/>
      <c r="F76" s="207"/>
      <c r="G76" s="207"/>
      <c r="H76" s="207"/>
      <c r="I76" s="207"/>
      <c r="J76" s="208">
        <v>174.46</v>
      </c>
      <c r="K76" s="209">
        <v>1.25</v>
      </c>
      <c r="L76" s="220">
        <v>1984.48</v>
      </c>
      <c r="M76" s="207"/>
      <c r="N76" s="210"/>
      <c r="Z76" s="193"/>
      <c r="AA76" s="200"/>
      <c r="AD76" s="109" t="s">
        <v>446</v>
      </c>
      <c r="AG76" s="200"/>
    </row>
    <row r="77" spans="1:34" s="108" customFormat="1" ht="12">
      <c r="A77" s="205"/>
      <c r="B77" s="206">
        <v>2</v>
      </c>
      <c r="C77" s="1141" t="s">
        <v>387</v>
      </c>
      <c r="D77" s="1141"/>
      <c r="E77" s="1141"/>
      <c r="F77" s="207"/>
      <c r="G77" s="207"/>
      <c r="H77" s="207"/>
      <c r="I77" s="207"/>
      <c r="J77" s="208">
        <v>54.07</v>
      </c>
      <c r="K77" s="209">
        <v>1.25</v>
      </c>
      <c r="L77" s="208">
        <v>615.04999999999995</v>
      </c>
      <c r="M77" s="207"/>
      <c r="N77" s="210"/>
      <c r="Z77" s="193"/>
      <c r="AA77" s="200"/>
      <c r="AD77" s="109" t="s">
        <v>387</v>
      </c>
      <c r="AG77" s="200"/>
    </row>
    <row r="78" spans="1:34" s="108" customFormat="1" ht="12">
      <c r="A78" s="205"/>
      <c r="B78" s="206">
        <v>3</v>
      </c>
      <c r="C78" s="1141" t="s">
        <v>388</v>
      </c>
      <c r="D78" s="1141"/>
      <c r="E78" s="1141"/>
      <c r="F78" s="207"/>
      <c r="G78" s="207"/>
      <c r="H78" s="207"/>
      <c r="I78" s="207"/>
      <c r="J78" s="208">
        <v>5.0199999999999996</v>
      </c>
      <c r="K78" s="209">
        <v>1.25</v>
      </c>
      <c r="L78" s="208">
        <v>57.1</v>
      </c>
      <c r="M78" s="207"/>
      <c r="N78" s="210"/>
      <c r="Z78" s="193"/>
      <c r="AA78" s="200"/>
      <c r="AD78" s="109" t="s">
        <v>388</v>
      </c>
      <c r="AG78" s="200"/>
    </row>
    <row r="79" spans="1:34" s="108" customFormat="1" ht="12">
      <c r="A79" s="205"/>
      <c r="B79" s="206">
        <v>4</v>
      </c>
      <c r="C79" s="1141" t="s">
        <v>447</v>
      </c>
      <c r="D79" s="1141"/>
      <c r="E79" s="1141"/>
      <c r="F79" s="207"/>
      <c r="G79" s="207"/>
      <c r="H79" s="207"/>
      <c r="I79" s="207"/>
      <c r="J79" s="208">
        <v>38.65</v>
      </c>
      <c r="K79" s="207"/>
      <c r="L79" s="208">
        <v>351.72</v>
      </c>
      <c r="M79" s="207"/>
      <c r="N79" s="210"/>
      <c r="Z79" s="193"/>
      <c r="AA79" s="200"/>
      <c r="AD79" s="109" t="s">
        <v>447</v>
      </c>
      <c r="AG79" s="200"/>
    </row>
    <row r="80" spans="1:34" s="108" customFormat="1" ht="12">
      <c r="A80" s="205"/>
      <c r="B80" s="204"/>
      <c r="C80" s="1141" t="s">
        <v>448</v>
      </c>
      <c r="D80" s="1141"/>
      <c r="E80" s="1141"/>
      <c r="F80" s="207" t="s">
        <v>390</v>
      </c>
      <c r="G80" s="209">
        <v>18.559999999999999</v>
      </c>
      <c r="H80" s="209">
        <v>1.25</v>
      </c>
      <c r="I80" s="209">
        <v>211.12</v>
      </c>
      <c r="J80" s="204"/>
      <c r="K80" s="207"/>
      <c r="L80" s="204"/>
      <c r="M80" s="207"/>
      <c r="N80" s="210"/>
      <c r="Z80" s="193"/>
      <c r="AA80" s="200"/>
      <c r="AE80" s="109" t="s">
        <v>448</v>
      </c>
      <c r="AG80" s="200"/>
    </row>
    <row r="81" spans="1:34" s="108" customFormat="1" ht="12">
      <c r="A81" s="205"/>
      <c r="B81" s="204"/>
      <c r="C81" s="1141" t="s">
        <v>389</v>
      </c>
      <c r="D81" s="1141"/>
      <c r="E81" s="1141"/>
      <c r="F81" s="207" t="s">
        <v>390</v>
      </c>
      <c r="G81" s="248">
        <v>0.4</v>
      </c>
      <c r="H81" s="209">
        <v>1.25</v>
      </c>
      <c r="I81" s="209">
        <v>4.55</v>
      </c>
      <c r="J81" s="204"/>
      <c r="K81" s="207"/>
      <c r="L81" s="204"/>
      <c r="M81" s="207"/>
      <c r="N81" s="210"/>
      <c r="Z81" s="193"/>
      <c r="AA81" s="200"/>
      <c r="AE81" s="109" t="s">
        <v>389</v>
      </c>
      <c r="AG81" s="200"/>
    </row>
    <row r="82" spans="1:34" s="108" customFormat="1" ht="12">
      <c r="A82" s="205"/>
      <c r="B82" s="204"/>
      <c r="C82" s="1150" t="s">
        <v>391</v>
      </c>
      <c r="D82" s="1150"/>
      <c r="E82" s="1150"/>
      <c r="F82" s="212"/>
      <c r="G82" s="212"/>
      <c r="H82" s="212"/>
      <c r="I82" s="212"/>
      <c r="J82" s="213">
        <v>267.18</v>
      </c>
      <c r="K82" s="212"/>
      <c r="L82" s="221">
        <v>2951.25</v>
      </c>
      <c r="M82" s="212"/>
      <c r="N82" s="214"/>
      <c r="Z82" s="193"/>
      <c r="AA82" s="200"/>
      <c r="AF82" s="109" t="s">
        <v>391</v>
      </c>
      <c r="AG82" s="200"/>
    </row>
    <row r="83" spans="1:34" s="108" customFormat="1" ht="12">
      <c r="A83" s="205"/>
      <c r="B83" s="204"/>
      <c r="C83" s="1141" t="s">
        <v>392</v>
      </c>
      <c r="D83" s="1141"/>
      <c r="E83" s="1141"/>
      <c r="F83" s="207"/>
      <c r="G83" s="207"/>
      <c r="H83" s="207"/>
      <c r="I83" s="207"/>
      <c r="J83" s="204"/>
      <c r="K83" s="207"/>
      <c r="L83" s="220">
        <v>2041.58</v>
      </c>
      <c r="M83" s="207"/>
      <c r="N83" s="210"/>
      <c r="Z83" s="193"/>
      <c r="AA83" s="200"/>
      <c r="AE83" s="109" t="s">
        <v>392</v>
      </c>
      <c r="AG83" s="200"/>
    </row>
    <row r="84" spans="1:34" s="108" customFormat="1" ht="22.5">
      <c r="A84" s="205"/>
      <c r="B84" s="204" t="s">
        <v>885</v>
      </c>
      <c r="C84" s="1141" t="s">
        <v>886</v>
      </c>
      <c r="D84" s="1141"/>
      <c r="E84" s="1141"/>
      <c r="F84" s="207" t="s">
        <v>395</v>
      </c>
      <c r="G84" s="215">
        <v>97</v>
      </c>
      <c r="H84" s="207"/>
      <c r="I84" s="215">
        <v>97</v>
      </c>
      <c r="J84" s="204"/>
      <c r="K84" s="207"/>
      <c r="L84" s="220">
        <v>1980.33</v>
      </c>
      <c r="M84" s="207"/>
      <c r="N84" s="210"/>
      <c r="Z84" s="193"/>
      <c r="AA84" s="200"/>
      <c r="AE84" s="109" t="s">
        <v>886</v>
      </c>
      <c r="AG84" s="200"/>
    </row>
    <row r="85" spans="1:34" s="108" customFormat="1" ht="22.5">
      <c r="A85" s="205"/>
      <c r="B85" s="204" t="s">
        <v>887</v>
      </c>
      <c r="C85" s="1141" t="s">
        <v>888</v>
      </c>
      <c r="D85" s="1141"/>
      <c r="E85" s="1141"/>
      <c r="F85" s="207" t="s">
        <v>395</v>
      </c>
      <c r="G85" s="215">
        <v>51</v>
      </c>
      <c r="H85" s="207"/>
      <c r="I85" s="215">
        <v>51</v>
      </c>
      <c r="J85" s="204"/>
      <c r="K85" s="207"/>
      <c r="L85" s="220">
        <v>1041.21</v>
      </c>
      <c r="M85" s="207"/>
      <c r="N85" s="210"/>
      <c r="Z85" s="193"/>
      <c r="AA85" s="200"/>
      <c r="AE85" s="109" t="s">
        <v>888</v>
      </c>
      <c r="AG85" s="200"/>
    </row>
    <row r="86" spans="1:34" s="108" customFormat="1" ht="12">
      <c r="A86" s="216"/>
      <c r="B86" s="217"/>
      <c r="C86" s="1145" t="s">
        <v>398</v>
      </c>
      <c r="D86" s="1145"/>
      <c r="E86" s="1145"/>
      <c r="F86" s="196"/>
      <c r="G86" s="196"/>
      <c r="H86" s="196"/>
      <c r="I86" s="196"/>
      <c r="J86" s="198"/>
      <c r="K86" s="196"/>
      <c r="L86" s="222">
        <v>5972.79</v>
      </c>
      <c r="M86" s="212"/>
      <c r="N86" s="199"/>
      <c r="Z86" s="193"/>
      <c r="AA86" s="200"/>
      <c r="AG86" s="200" t="s">
        <v>398</v>
      </c>
    </row>
    <row r="87" spans="1:34" s="108" customFormat="1" ht="22.5">
      <c r="A87" s="194" t="s">
        <v>137</v>
      </c>
      <c r="B87" s="195" t="s">
        <v>3482</v>
      </c>
      <c r="C87" s="1145" t="s">
        <v>3483</v>
      </c>
      <c r="D87" s="1145"/>
      <c r="E87" s="1145"/>
      <c r="F87" s="196" t="s">
        <v>659</v>
      </c>
      <c r="G87" s="196"/>
      <c r="H87" s="196"/>
      <c r="I87" s="197">
        <v>0.92820000000000003</v>
      </c>
      <c r="J87" s="222">
        <v>67084.09</v>
      </c>
      <c r="K87" s="196"/>
      <c r="L87" s="222">
        <v>62267.45</v>
      </c>
      <c r="M87" s="196"/>
      <c r="N87" s="199"/>
      <c r="Z87" s="193"/>
      <c r="AA87" s="200" t="s">
        <v>3483</v>
      </c>
      <c r="AG87" s="200"/>
    </row>
    <row r="88" spans="1:34" s="108" customFormat="1" ht="12">
      <c r="A88" s="216"/>
      <c r="B88" s="217"/>
      <c r="C88" s="1141" t="s">
        <v>1929</v>
      </c>
      <c r="D88" s="1141"/>
      <c r="E88" s="1141"/>
      <c r="F88" s="1141"/>
      <c r="G88" s="1141"/>
      <c r="H88" s="1141"/>
      <c r="I88" s="1141"/>
      <c r="J88" s="1141"/>
      <c r="K88" s="1141"/>
      <c r="L88" s="1141"/>
      <c r="M88" s="1141"/>
      <c r="N88" s="1146"/>
      <c r="Z88" s="193"/>
      <c r="AA88" s="200"/>
      <c r="AG88" s="200"/>
      <c r="AH88" s="109" t="s">
        <v>1929</v>
      </c>
    </row>
    <row r="89" spans="1:34" s="108" customFormat="1" ht="12">
      <c r="A89" s="201"/>
      <c r="B89" s="202"/>
      <c r="C89" s="1141" t="s">
        <v>3809</v>
      </c>
      <c r="D89" s="1141"/>
      <c r="E89" s="1141"/>
      <c r="F89" s="1141"/>
      <c r="G89" s="1141"/>
      <c r="H89" s="1141"/>
      <c r="I89" s="1141"/>
      <c r="J89" s="1141"/>
      <c r="K89" s="1141"/>
      <c r="L89" s="1141"/>
      <c r="M89" s="1141"/>
      <c r="N89" s="1146"/>
      <c r="Z89" s="193"/>
      <c r="AA89" s="200"/>
      <c r="AB89" s="109" t="s">
        <v>3809</v>
      </c>
      <c r="AG89" s="200"/>
    </row>
    <row r="90" spans="1:34" s="108" customFormat="1" ht="12">
      <c r="A90" s="216"/>
      <c r="B90" s="217"/>
      <c r="C90" s="1145" t="s">
        <v>398</v>
      </c>
      <c r="D90" s="1145"/>
      <c r="E90" s="1145"/>
      <c r="F90" s="196"/>
      <c r="G90" s="196"/>
      <c r="H90" s="196"/>
      <c r="I90" s="196"/>
      <c r="J90" s="198"/>
      <c r="K90" s="196"/>
      <c r="L90" s="222">
        <v>62267.45</v>
      </c>
      <c r="M90" s="212"/>
      <c r="N90" s="199"/>
      <c r="Z90" s="193"/>
      <c r="AA90" s="200"/>
      <c r="AG90" s="200" t="s">
        <v>398</v>
      </c>
    </row>
    <row r="91" spans="1:34" s="108" customFormat="1" ht="56.25">
      <c r="A91" s="194" t="s">
        <v>140</v>
      </c>
      <c r="B91" s="195" t="s">
        <v>1156</v>
      </c>
      <c r="C91" s="1145" t="s">
        <v>3810</v>
      </c>
      <c r="D91" s="1145"/>
      <c r="E91" s="1145"/>
      <c r="F91" s="196" t="s">
        <v>481</v>
      </c>
      <c r="G91" s="196"/>
      <c r="H91" s="196"/>
      <c r="I91" s="256">
        <v>2.4</v>
      </c>
      <c r="J91" s="198"/>
      <c r="K91" s="196"/>
      <c r="L91" s="198"/>
      <c r="M91" s="196"/>
      <c r="N91" s="199"/>
      <c r="Z91" s="193"/>
      <c r="AA91" s="200" t="s">
        <v>3810</v>
      </c>
      <c r="AG91" s="200"/>
    </row>
    <row r="92" spans="1:34" s="108" customFormat="1" ht="12">
      <c r="A92" s="201"/>
      <c r="B92" s="202"/>
      <c r="C92" s="1141" t="s">
        <v>3811</v>
      </c>
      <c r="D92" s="1141"/>
      <c r="E92" s="1141"/>
      <c r="F92" s="1141"/>
      <c r="G92" s="1141"/>
      <c r="H92" s="1141"/>
      <c r="I92" s="1141"/>
      <c r="J92" s="1141"/>
      <c r="K92" s="1141"/>
      <c r="L92" s="1141"/>
      <c r="M92" s="1141"/>
      <c r="N92" s="1146"/>
      <c r="Z92" s="193"/>
      <c r="AA92" s="200"/>
      <c r="AB92" s="109" t="s">
        <v>3811</v>
      </c>
      <c r="AG92" s="200"/>
    </row>
    <row r="93" spans="1:34" s="108" customFormat="1" ht="33.75">
      <c r="A93" s="203"/>
      <c r="B93" s="204" t="s">
        <v>385</v>
      </c>
      <c r="C93" s="1141" t="s">
        <v>386</v>
      </c>
      <c r="D93" s="1141"/>
      <c r="E93" s="1141"/>
      <c r="F93" s="1141"/>
      <c r="G93" s="1141"/>
      <c r="H93" s="1141"/>
      <c r="I93" s="1141"/>
      <c r="J93" s="1141"/>
      <c r="K93" s="1141"/>
      <c r="L93" s="1141"/>
      <c r="M93" s="1141"/>
      <c r="N93" s="1146"/>
      <c r="Z93" s="193"/>
      <c r="AA93" s="200"/>
      <c r="AC93" s="109" t="s">
        <v>386</v>
      </c>
      <c r="AG93" s="200"/>
    </row>
    <row r="94" spans="1:34" s="108" customFormat="1" ht="12">
      <c r="A94" s="205"/>
      <c r="B94" s="206">
        <v>1</v>
      </c>
      <c r="C94" s="1141" t="s">
        <v>446</v>
      </c>
      <c r="D94" s="1141"/>
      <c r="E94" s="1141"/>
      <c r="F94" s="207"/>
      <c r="G94" s="207"/>
      <c r="H94" s="207"/>
      <c r="I94" s="207"/>
      <c r="J94" s="208">
        <v>50.67</v>
      </c>
      <c r="K94" s="209">
        <v>1.25</v>
      </c>
      <c r="L94" s="208">
        <v>152.01</v>
      </c>
      <c r="M94" s="207"/>
      <c r="N94" s="210"/>
      <c r="Z94" s="193"/>
      <c r="AA94" s="200"/>
      <c r="AD94" s="109" t="s">
        <v>446</v>
      </c>
      <c r="AG94" s="200"/>
    </row>
    <row r="95" spans="1:34" s="108" customFormat="1" ht="12">
      <c r="A95" s="205"/>
      <c r="B95" s="206">
        <v>2</v>
      </c>
      <c r="C95" s="1141" t="s">
        <v>387</v>
      </c>
      <c r="D95" s="1141"/>
      <c r="E95" s="1141"/>
      <c r="F95" s="207"/>
      <c r="G95" s="207"/>
      <c r="H95" s="207"/>
      <c r="I95" s="207"/>
      <c r="J95" s="208">
        <v>3.62</v>
      </c>
      <c r="K95" s="209">
        <v>1.25</v>
      </c>
      <c r="L95" s="208">
        <v>10.86</v>
      </c>
      <c r="M95" s="207"/>
      <c r="N95" s="210"/>
      <c r="Z95" s="193"/>
      <c r="AA95" s="200"/>
      <c r="AD95" s="109" t="s">
        <v>387</v>
      </c>
      <c r="AG95" s="200"/>
    </row>
    <row r="96" spans="1:34" s="108" customFormat="1" ht="12">
      <c r="A96" s="205"/>
      <c r="B96" s="206">
        <v>3</v>
      </c>
      <c r="C96" s="1141" t="s">
        <v>388</v>
      </c>
      <c r="D96" s="1141"/>
      <c r="E96" s="1141"/>
      <c r="F96" s="207"/>
      <c r="G96" s="207"/>
      <c r="H96" s="207"/>
      <c r="I96" s="207"/>
      <c r="J96" s="208">
        <v>0.5</v>
      </c>
      <c r="K96" s="209">
        <v>1.25</v>
      </c>
      <c r="L96" s="208">
        <v>1.5</v>
      </c>
      <c r="M96" s="207"/>
      <c r="N96" s="210"/>
      <c r="Z96" s="193"/>
      <c r="AA96" s="200"/>
      <c r="AD96" s="109" t="s">
        <v>388</v>
      </c>
      <c r="AG96" s="200"/>
    </row>
    <row r="97" spans="1:34" s="108" customFormat="1" ht="12">
      <c r="A97" s="205"/>
      <c r="B97" s="206">
        <v>4</v>
      </c>
      <c r="C97" s="1141" t="s">
        <v>447</v>
      </c>
      <c r="D97" s="1141"/>
      <c r="E97" s="1141"/>
      <c r="F97" s="207"/>
      <c r="G97" s="207"/>
      <c r="H97" s="207"/>
      <c r="I97" s="207"/>
      <c r="J97" s="208">
        <v>14.48</v>
      </c>
      <c r="K97" s="207"/>
      <c r="L97" s="208">
        <v>34.75</v>
      </c>
      <c r="M97" s="207"/>
      <c r="N97" s="210"/>
      <c r="Z97" s="193"/>
      <c r="AA97" s="200"/>
      <c r="AD97" s="109" t="s">
        <v>447</v>
      </c>
      <c r="AG97" s="200"/>
    </row>
    <row r="98" spans="1:34" s="108" customFormat="1" ht="12">
      <c r="A98" s="205"/>
      <c r="B98" s="204"/>
      <c r="C98" s="1141" t="s">
        <v>448</v>
      </c>
      <c r="D98" s="1141"/>
      <c r="E98" s="1141"/>
      <c r="F98" s="207" t="s">
        <v>390</v>
      </c>
      <c r="G98" s="209">
        <v>5.39</v>
      </c>
      <c r="H98" s="209">
        <v>1.25</v>
      </c>
      <c r="I98" s="209">
        <v>16.170000000000002</v>
      </c>
      <c r="J98" s="204"/>
      <c r="K98" s="207"/>
      <c r="L98" s="204"/>
      <c r="M98" s="207"/>
      <c r="N98" s="210"/>
      <c r="Z98" s="193"/>
      <c r="AA98" s="200"/>
      <c r="AE98" s="109" t="s">
        <v>448</v>
      </c>
      <c r="AG98" s="200"/>
    </row>
    <row r="99" spans="1:34" s="108" customFormat="1" ht="12">
      <c r="A99" s="205"/>
      <c r="B99" s="204"/>
      <c r="C99" s="1141" t="s">
        <v>389</v>
      </c>
      <c r="D99" s="1141"/>
      <c r="E99" s="1141"/>
      <c r="F99" s="207" t="s">
        <v>390</v>
      </c>
      <c r="G99" s="209">
        <v>0.04</v>
      </c>
      <c r="H99" s="209">
        <v>1.25</v>
      </c>
      <c r="I99" s="209">
        <v>0.12</v>
      </c>
      <c r="J99" s="204"/>
      <c r="K99" s="207"/>
      <c r="L99" s="204"/>
      <c r="M99" s="207"/>
      <c r="N99" s="210"/>
      <c r="Z99" s="193"/>
      <c r="AA99" s="200"/>
      <c r="AE99" s="109" t="s">
        <v>389</v>
      </c>
      <c r="AG99" s="200"/>
    </row>
    <row r="100" spans="1:34" s="108" customFormat="1" ht="12">
      <c r="A100" s="205"/>
      <c r="B100" s="204"/>
      <c r="C100" s="1150" t="s">
        <v>391</v>
      </c>
      <c r="D100" s="1150"/>
      <c r="E100" s="1150"/>
      <c r="F100" s="212"/>
      <c r="G100" s="212"/>
      <c r="H100" s="212"/>
      <c r="I100" s="212"/>
      <c r="J100" s="213">
        <v>68.77</v>
      </c>
      <c r="K100" s="212"/>
      <c r="L100" s="213">
        <v>197.62</v>
      </c>
      <c r="M100" s="212"/>
      <c r="N100" s="214"/>
      <c r="Z100" s="193"/>
      <c r="AA100" s="200"/>
      <c r="AF100" s="109" t="s">
        <v>391</v>
      </c>
      <c r="AG100" s="200"/>
    </row>
    <row r="101" spans="1:34" s="108" customFormat="1" ht="12">
      <c r="A101" s="205"/>
      <c r="B101" s="204"/>
      <c r="C101" s="1141" t="s">
        <v>392</v>
      </c>
      <c r="D101" s="1141"/>
      <c r="E101" s="1141"/>
      <c r="F101" s="207"/>
      <c r="G101" s="207"/>
      <c r="H101" s="207"/>
      <c r="I101" s="207"/>
      <c r="J101" s="204"/>
      <c r="K101" s="207"/>
      <c r="L101" s="208">
        <v>153.51</v>
      </c>
      <c r="M101" s="207"/>
      <c r="N101" s="210"/>
      <c r="Z101" s="193"/>
      <c r="AA101" s="200"/>
      <c r="AE101" s="109" t="s">
        <v>392</v>
      </c>
      <c r="AG101" s="200"/>
    </row>
    <row r="102" spans="1:34" s="108" customFormat="1" ht="22.5">
      <c r="A102" s="205"/>
      <c r="B102" s="204" t="s">
        <v>885</v>
      </c>
      <c r="C102" s="1141" t="s">
        <v>886</v>
      </c>
      <c r="D102" s="1141"/>
      <c r="E102" s="1141"/>
      <c r="F102" s="207" t="s">
        <v>395</v>
      </c>
      <c r="G102" s="215">
        <v>97</v>
      </c>
      <c r="H102" s="207"/>
      <c r="I102" s="215">
        <v>97</v>
      </c>
      <c r="J102" s="204"/>
      <c r="K102" s="207"/>
      <c r="L102" s="208">
        <v>148.9</v>
      </c>
      <c r="M102" s="207"/>
      <c r="N102" s="210"/>
      <c r="Z102" s="193"/>
      <c r="AA102" s="200"/>
      <c r="AE102" s="109" t="s">
        <v>886</v>
      </c>
      <c r="AG102" s="200"/>
    </row>
    <row r="103" spans="1:34" s="108" customFormat="1" ht="22.5">
      <c r="A103" s="205"/>
      <c r="B103" s="204" t="s">
        <v>887</v>
      </c>
      <c r="C103" s="1141" t="s">
        <v>888</v>
      </c>
      <c r="D103" s="1141"/>
      <c r="E103" s="1141"/>
      <c r="F103" s="207" t="s">
        <v>395</v>
      </c>
      <c r="G103" s="215">
        <v>51</v>
      </c>
      <c r="H103" s="207"/>
      <c r="I103" s="215">
        <v>51</v>
      </c>
      <c r="J103" s="204"/>
      <c r="K103" s="207"/>
      <c r="L103" s="208">
        <v>78.290000000000006</v>
      </c>
      <c r="M103" s="207"/>
      <c r="N103" s="210"/>
      <c r="Z103" s="193"/>
      <c r="AA103" s="200"/>
      <c r="AE103" s="109" t="s">
        <v>888</v>
      </c>
      <c r="AG103" s="200"/>
    </row>
    <row r="104" spans="1:34" s="108" customFormat="1" ht="12">
      <c r="A104" s="216"/>
      <c r="B104" s="217"/>
      <c r="C104" s="1145" t="s">
        <v>398</v>
      </c>
      <c r="D104" s="1145"/>
      <c r="E104" s="1145"/>
      <c r="F104" s="196"/>
      <c r="G104" s="196"/>
      <c r="H104" s="196"/>
      <c r="I104" s="196"/>
      <c r="J104" s="198"/>
      <c r="K104" s="196"/>
      <c r="L104" s="218">
        <v>424.81</v>
      </c>
      <c r="M104" s="212"/>
      <c r="N104" s="199"/>
      <c r="Z104" s="193"/>
      <c r="AA104" s="200"/>
      <c r="AG104" s="200" t="s">
        <v>398</v>
      </c>
    </row>
    <row r="105" spans="1:34" s="108" customFormat="1" ht="22.5">
      <c r="A105" s="194" t="s">
        <v>143</v>
      </c>
      <c r="B105" s="195" t="s">
        <v>3812</v>
      </c>
      <c r="C105" s="1145" t="s">
        <v>3813</v>
      </c>
      <c r="D105" s="1145"/>
      <c r="E105" s="1145"/>
      <c r="F105" s="196" t="s">
        <v>659</v>
      </c>
      <c r="G105" s="196"/>
      <c r="H105" s="196"/>
      <c r="I105" s="197">
        <v>0.24479999999999999</v>
      </c>
      <c r="J105" s="222">
        <v>3246.49</v>
      </c>
      <c r="K105" s="196"/>
      <c r="L105" s="218">
        <v>794.74</v>
      </c>
      <c r="M105" s="196"/>
      <c r="N105" s="199"/>
      <c r="Z105" s="193"/>
      <c r="AA105" s="200" t="s">
        <v>3813</v>
      </c>
      <c r="AG105" s="200"/>
    </row>
    <row r="106" spans="1:34" s="108" customFormat="1" ht="12">
      <c r="A106" s="216"/>
      <c r="B106" s="217"/>
      <c r="C106" s="1141" t="s">
        <v>1929</v>
      </c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6"/>
      <c r="Z106" s="193"/>
      <c r="AA106" s="200"/>
      <c r="AG106" s="200"/>
      <c r="AH106" s="109" t="s">
        <v>1929</v>
      </c>
    </row>
    <row r="107" spans="1:34" s="108" customFormat="1" ht="12">
      <c r="A107" s="201"/>
      <c r="B107" s="202"/>
      <c r="C107" s="1141" t="s">
        <v>3814</v>
      </c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6"/>
      <c r="Z107" s="193"/>
      <c r="AA107" s="200"/>
      <c r="AB107" s="109" t="s">
        <v>3814</v>
      </c>
      <c r="AG107" s="200"/>
    </row>
    <row r="108" spans="1:34" s="108" customFormat="1" ht="12">
      <c r="A108" s="216"/>
      <c r="B108" s="217"/>
      <c r="C108" s="1145" t="s">
        <v>398</v>
      </c>
      <c r="D108" s="1145"/>
      <c r="E108" s="1145"/>
      <c r="F108" s="196"/>
      <c r="G108" s="196"/>
      <c r="H108" s="196"/>
      <c r="I108" s="196"/>
      <c r="J108" s="198"/>
      <c r="K108" s="196"/>
      <c r="L108" s="218">
        <v>794.74</v>
      </c>
      <c r="M108" s="212"/>
      <c r="N108" s="199"/>
      <c r="Z108" s="193"/>
      <c r="AA108" s="200"/>
      <c r="AG108" s="200" t="s">
        <v>398</v>
      </c>
    </row>
    <row r="109" spans="1:34" s="108" customFormat="1" ht="45">
      <c r="A109" s="194" t="s">
        <v>146</v>
      </c>
      <c r="B109" s="195" t="s">
        <v>1988</v>
      </c>
      <c r="C109" s="1145" t="s">
        <v>1989</v>
      </c>
      <c r="D109" s="1145"/>
      <c r="E109" s="1145"/>
      <c r="F109" s="196" t="s">
        <v>481</v>
      </c>
      <c r="G109" s="196"/>
      <c r="H109" s="196"/>
      <c r="I109" s="256">
        <v>0.3</v>
      </c>
      <c r="J109" s="198"/>
      <c r="K109" s="196"/>
      <c r="L109" s="198"/>
      <c r="M109" s="196"/>
      <c r="N109" s="199"/>
      <c r="Z109" s="193"/>
      <c r="AA109" s="200" t="s">
        <v>1989</v>
      </c>
      <c r="AG109" s="200"/>
    </row>
    <row r="110" spans="1:34" s="108" customFormat="1" ht="12">
      <c r="A110" s="201"/>
      <c r="B110" s="202"/>
      <c r="C110" s="1141" t="s">
        <v>2368</v>
      </c>
      <c r="D110" s="1141"/>
      <c r="E110" s="1141"/>
      <c r="F110" s="1141"/>
      <c r="G110" s="1141"/>
      <c r="H110" s="1141"/>
      <c r="I110" s="1141"/>
      <c r="J110" s="1141"/>
      <c r="K110" s="1141"/>
      <c r="L110" s="1141"/>
      <c r="M110" s="1141"/>
      <c r="N110" s="1146"/>
      <c r="Z110" s="193"/>
      <c r="AA110" s="200"/>
      <c r="AB110" s="109" t="s">
        <v>2368</v>
      </c>
      <c r="AG110" s="200"/>
    </row>
    <row r="111" spans="1:34" s="108" customFormat="1" ht="33.75">
      <c r="A111" s="203"/>
      <c r="B111" s="204" t="s">
        <v>385</v>
      </c>
      <c r="C111" s="1141" t="s">
        <v>386</v>
      </c>
      <c r="D111" s="1141"/>
      <c r="E111" s="1141"/>
      <c r="F111" s="1141"/>
      <c r="G111" s="1141"/>
      <c r="H111" s="1141"/>
      <c r="I111" s="1141"/>
      <c r="J111" s="1141"/>
      <c r="K111" s="1141"/>
      <c r="L111" s="1141"/>
      <c r="M111" s="1141"/>
      <c r="N111" s="1146"/>
      <c r="Z111" s="193"/>
      <c r="AA111" s="200"/>
      <c r="AC111" s="109" t="s">
        <v>386</v>
      </c>
      <c r="AG111" s="200"/>
    </row>
    <row r="112" spans="1:34" s="108" customFormat="1" ht="12">
      <c r="A112" s="205"/>
      <c r="B112" s="206">
        <v>1</v>
      </c>
      <c r="C112" s="1141" t="s">
        <v>446</v>
      </c>
      <c r="D112" s="1141"/>
      <c r="E112" s="1141"/>
      <c r="F112" s="207"/>
      <c r="G112" s="207"/>
      <c r="H112" s="207"/>
      <c r="I112" s="207"/>
      <c r="J112" s="208">
        <v>302.3</v>
      </c>
      <c r="K112" s="209">
        <v>1.25</v>
      </c>
      <c r="L112" s="208">
        <v>113.36</v>
      </c>
      <c r="M112" s="207"/>
      <c r="N112" s="210"/>
      <c r="Z112" s="193"/>
      <c r="AA112" s="200"/>
      <c r="AD112" s="109" t="s">
        <v>446</v>
      </c>
      <c r="AG112" s="200"/>
    </row>
    <row r="113" spans="1:34" s="108" customFormat="1" ht="12">
      <c r="A113" s="205"/>
      <c r="B113" s="206">
        <v>2</v>
      </c>
      <c r="C113" s="1141" t="s">
        <v>387</v>
      </c>
      <c r="D113" s="1141"/>
      <c r="E113" s="1141"/>
      <c r="F113" s="207"/>
      <c r="G113" s="207"/>
      <c r="H113" s="207"/>
      <c r="I113" s="207"/>
      <c r="J113" s="208">
        <v>5.43</v>
      </c>
      <c r="K113" s="209">
        <v>1.25</v>
      </c>
      <c r="L113" s="208">
        <v>2.04</v>
      </c>
      <c r="M113" s="207"/>
      <c r="N113" s="210"/>
      <c r="Z113" s="193"/>
      <c r="AA113" s="200"/>
      <c r="AD113" s="109" t="s">
        <v>387</v>
      </c>
      <c r="AG113" s="200"/>
    </row>
    <row r="114" spans="1:34" s="108" customFormat="1" ht="12">
      <c r="A114" s="205"/>
      <c r="B114" s="206">
        <v>3</v>
      </c>
      <c r="C114" s="1141" t="s">
        <v>388</v>
      </c>
      <c r="D114" s="1141"/>
      <c r="E114" s="1141"/>
      <c r="F114" s="207"/>
      <c r="G114" s="207"/>
      <c r="H114" s="207"/>
      <c r="I114" s="207"/>
      <c r="J114" s="208">
        <v>0.76</v>
      </c>
      <c r="K114" s="209">
        <v>1.25</v>
      </c>
      <c r="L114" s="208">
        <v>0.28999999999999998</v>
      </c>
      <c r="M114" s="207"/>
      <c r="N114" s="210"/>
      <c r="Z114" s="193"/>
      <c r="AA114" s="200"/>
      <c r="AD114" s="109" t="s">
        <v>388</v>
      </c>
      <c r="AG114" s="200"/>
    </row>
    <row r="115" spans="1:34" s="108" customFormat="1" ht="12">
      <c r="A115" s="205"/>
      <c r="B115" s="206">
        <v>4</v>
      </c>
      <c r="C115" s="1141" t="s">
        <v>447</v>
      </c>
      <c r="D115" s="1141"/>
      <c r="E115" s="1141"/>
      <c r="F115" s="207"/>
      <c r="G115" s="207"/>
      <c r="H115" s="207"/>
      <c r="I115" s="207"/>
      <c r="J115" s="208">
        <v>185.57</v>
      </c>
      <c r="K115" s="207"/>
      <c r="L115" s="208">
        <v>55.67</v>
      </c>
      <c r="M115" s="207"/>
      <c r="N115" s="210"/>
      <c r="Z115" s="193"/>
      <c r="AA115" s="200"/>
      <c r="AD115" s="109" t="s">
        <v>447</v>
      </c>
      <c r="AG115" s="200"/>
    </row>
    <row r="116" spans="1:34" s="108" customFormat="1" ht="12">
      <c r="A116" s="205"/>
      <c r="B116" s="204"/>
      <c r="C116" s="1141" t="s">
        <v>448</v>
      </c>
      <c r="D116" s="1141"/>
      <c r="E116" s="1141"/>
      <c r="F116" s="207" t="s">
        <v>390</v>
      </c>
      <c r="G116" s="209">
        <v>32.159999999999997</v>
      </c>
      <c r="H116" s="209">
        <v>1.25</v>
      </c>
      <c r="I116" s="209">
        <v>12.06</v>
      </c>
      <c r="J116" s="204"/>
      <c r="K116" s="207"/>
      <c r="L116" s="204"/>
      <c r="M116" s="207"/>
      <c r="N116" s="210"/>
      <c r="Z116" s="193"/>
      <c r="AA116" s="200"/>
      <c r="AE116" s="109" t="s">
        <v>448</v>
      </c>
      <c r="AG116" s="200"/>
    </row>
    <row r="117" spans="1:34" s="108" customFormat="1" ht="12">
      <c r="A117" s="205"/>
      <c r="B117" s="204"/>
      <c r="C117" s="1141" t="s">
        <v>389</v>
      </c>
      <c r="D117" s="1141"/>
      <c r="E117" s="1141"/>
      <c r="F117" s="207" t="s">
        <v>390</v>
      </c>
      <c r="G117" s="209">
        <v>0.06</v>
      </c>
      <c r="H117" s="209">
        <v>1.25</v>
      </c>
      <c r="I117" s="250">
        <v>2.2499999999999999E-2</v>
      </c>
      <c r="J117" s="204"/>
      <c r="K117" s="207"/>
      <c r="L117" s="204"/>
      <c r="M117" s="207"/>
      <c r="N117" s="210"/>
      <c r="Z117" s="193"/>
      <c r="AA117" s="200"/>
      <c r="AE117" s="109" t="s">
        <v>389</v>
      </c>
      <c r="AG117" s="200"/>
    </row>
    <row r="118" spans="1:34" s="108" customFormat="1" ht="12">
      <c r="A118" s="205"/>
      <c r="B118" s="204"/>
      <c r="C118" s="1150" t="s">
        <v>391</v>
      </c>
      <c r="D118" s="1150"/>
      <c r="E118" s="1150"/>
      <c r="F118" s="212"/>
      <c r="G118" s="212"/>
      <c r="H118" s="212"/>
      <c r="I118" s="212"/>
      <c r="J118" s="213">
        <v>493.3</v>
      </c>
      <c r="K118" s="212"/>
      <c r="L118" s="213">
        <v>171.07</v>
      </c>
      <c r="M118" s="212"/>
      <c r="N118" s="214"/>
      <c r="Z118" s="193"/>
      <c r="AA118" s="200"/>
      <c r="AF118" s="109" t="s">
        <v>391</v>
      </c>
      <c r="AG118" s="200"/>
    </row>
    <row r="119" spans="1:34" s="108" customFormat="1" ht="12">
      <c r="A119" s="205"/>
      <c r="B119" s="204"/>
      <c r="C119" s="1141" t="s">
        <v>392</v>
      </c>
      <c r="D119" s="1141"/>
      <c r="E119" s="1141"/>
      <c r="F119" s="207"/>
      <c r="G119" s="207"/>
      <c r="H119" s="207"/>
      <c r="I119" s="207"/>
      <c r="J119" s="204"/>
      <c r="K119" s="207"/>
      <c r="L119" s="208">
        <v>113.65</v>
      </c>
      <c r="M119" s="207"/>
      <c r="N119" s="210"/>
      <c r="Z119" s="193"/>
      <c r="AA119" s="200"/>
      <c r="AE119" s="109" t="s">
        <v>392</v>
      </c>
      <c r="AG119" s="200"/>
    </row>
    <row r="120" spans="1:34" s="108" customFormat="1" ht="22.5">
      <c r="A120" s="205"/>
      <c r="B120" s="204" t="s">
        <v>885</v>
      </c>
      <c r="C120" s="1141" t="s">
        <v>886</v>
      </c>
      <c r="D120" s="1141"/>
      <c r="E120" s="1141"/>
      <c r="F120" s="207" t="s">
        <v>395</v>
      </c>
      <c r="G120" s="215">
        <v>97</v>
      </c>
      <c r="H120" s="207"/>
      <c r="I120" s="215">
        <v>97</v>
      </c>
      <c r="J120" s="204"/>
      <c r="K120" s="207"/>
      <c r="L120" s="208">
        <v>110.24</v>
      </c>
      <c r="M120" s="207"/>
      <c r="N120" s="210"/>
      <c r="Z120" s="193"/>
      <c r="AA120" s="200"/>
      <c r="AE120" s="109" t="s">
        <v>886</v>
      </c>
      <c r="AG120" s="200"/>
    </row>
    <row r="121" spans="1:34" s="108" customFormat="1" ht="22.5">
      <c r="A121" s="205"/>
      <c r="B121" s="204" t="s">
        <v>887</v>
      </c>
      <c r="C121" s="1141" t="s">
        <v>888</v>
      </c>
      <c r="D121" s="1141"/>
      <c r="E121" s="1141"/>
      <c r="F121" s="207" t="s">
        <v>395</v>
      </c>
      <c r="G121" s="215">
        <v>51</v>
      </c>
      <c r="H121" s="207"/>
      <c r="I121" s="215">
        <v>51</v>
      </c>
      <c r="J121" s="204"/>
      <c r="K121" s="207"/>
      <c r="L121" s="208">
        <v>57.96</v>
      </c>
      <c r="M121" s="207"/>
      <c r="N121" s="210"/>
      <c r="Z121" s="193"/>
      <c r="AA121" s="200"/>
      <c r="AE121" s="109" t="s">
        <v>888</v>
      </c>
      <c r="AG121" s="200"/>
    </row>
    <row r="122" spans="1:34" s="108" customFormat="1" ht="12">
      <c r="A122" s="216"/>
      <c r="B122" s="217"/>
      <c r="C122" s="1145" t="s">
        <v>398</v>
      </c>
      <c r="D122" s="1145"/>
      <c r="E122" s="1145"/>
      <c r="F122" s="196"/>
      <c r="G122" s="196"/>
      <c r="H122" s="196"/>
      <c r="I122" s="196"/>
      <c r="J122" s="198"/>
      <c r="K122" s="196"/>
      <c r="L122" s="218">
        <v>339.27</v>
      </c>
      <c r="M122" s="212"/>
      <c r="N122" s="199"/>
      <c r="Z122" s="193"/>
      <c r="AA122" s="200"/>
      <c r="AG122" s="200" t="s">
        <v>398</v>
      </c>
    </row>
    <row r="123" spans="1:34" s="108" customFormat="1" ht="45">
      <c r="A123" s="194" t="s">
        <v>159</v>
      </c>
      <c r="B123" s="195" t="s">
        <v>3815</v>
      </c>
      <c r="C123" s="1145" t="s">
        <v>3816</v>
      </c>
      <c r="D123" s="1145"/>
      <c r="E123" s="1145"/>
      <c r="F123" s="196" t="s">
        <v>659</v>
      </c>
      <c r="G123" s="196"/>
      <c r="H123" s="196"/>
      <c r="I123" s="197">
        <v>3.0599999999999999E-2</v>
      </c>
      <c r="J123" s="222">
        <v>8454.8700000000008</v>
      </c>
      <c r="K123" s="196"/>
      <c r="L123" s="218">
        <v>258.72000000000003</v>
      </c>
      <c r="M123" s="196"/>
      <c r="N123" s="199"/>
      <c r="Z123" s="193"/>
      <c r="AA123" s="200" t="s">
        <v>3816</v>
      </c>
      <c r="AG123" s="200"/>
    </row>
    <row r="124" spans="1:34" s="108" customFormat="1" ht="12">
      <c r="A124" s="216"/>
      <c r="B124" s="217"/>
      <c r="C124" s="1141" t="s">
        <v>1929</v>
      </c>
      <c r="D124" s="1141"/>
      <c r="E124" s="1141"/>
      <c r="F124" s="1141"/>
      <c r="G124" s="1141"/>
      <c r="H124" s="1141"/>
      <c r="I124" s="1141"/>
      <c r="J124" s="1141"/>
      <c r="K124" s="1141"/>
      <c r="L124" s="1141"/>
      <c r="M124" s="1141"/>
      <c r="N124" s="1146"/>
      <c r="Z124" s="193"/>
      <c r="AA124" s="200"/>
      <c r="AG124" s="200"/>
      <c r="AH124" s="109" t="s">
        <v>1929</v>
      </c>
    </row>
    <row r="125" spans="1:34" s="108" customFormat="1" ht="12">
      <c r="A125" s="201"/>
      <c r="B125" s="202"/>
      <c r="C125" s="1141" t="s">
        <v>3817</v>
      </c>
      <c r="D125" s="1141"/>
      <c r="E125" s="1141"/>
      <c r="F125" s="1141"/>
      <c r="G125" s="1141"/>
      <c r="H125" s="1141"/>
      <c r="I125" s="1141"/>
      <c r="J125" s="1141"/>
      <c r="K125" s="1141"/>
      <c r="L125" s="1141"/>
      <c r="M125" s="1141"/>
      <c r="N125" s="1146"/>
      <c r="Z125" s="193"/>
      <c r="AA125" s="200"/>
      <c r="AB125" s="109" t="s">
        <v>3817</v>
      </c>
      <c r="AG125" s="200"/>
    </row>
    <row r="126" spans="1:34" s="108" customFormat="1" ht="12">
      <c r="A126" s="216"/>
      <c r="B126" s="217"/>
      <c r="C126" s="1145" t="s">
        <v>398</v>
      </c>
      <c r="D126" s="1145"/>
      <c r="E126" s="1145"/>
      <c r="F126" s="196"/>
      <c r="G126" s="196"/>
      <c r="H126" s="196"/>
      <c r="I126" s="196"/>
      <c r="J126" s="198"/>
      <c r="K126" s="196"/>
      <c r="L126" s="218">
        <v>258.72000000000003</v>
      </c>
      <c r="M126" s="212"/>
      <c r="N126" s="199"/>
      <c r="Z126" s="193"/>
      <c r="AA126" s="200"/>
      <c r="AG126" s="200" t="s">
        <v>398</v>
      </c>
    </row>
    <row r="127" spans="1:34" s="108" customFormat="1" ht="33.75">
      <c r="A127" s="194" t="s">
        <v>473</v>
      </c>
      <c r="B127" s="195" t="s">
        <v>3818</v>
      </c>
      <c r="C127" s="1145" t="s">
        <v>3819</v>
      </c>
      <c r="D127" s="1145"/>
      <c r="E127" s="1145"/>
      <c r="F127" s="196" t="s">
        <v>673</v>
      </c>
      <c r="G127" s="196"/>
      <c r="H127" s="196"/>
      <c r="I127" s="247">
        <v>0.24</v>
      </c>
      <c r="J127" s="198"/>
      <c r="K127" s="196"/>
      <c r="L127" s="198"/>
      <c r="M127" s="196"/>
      <c r="N127" s="199"/>
      <c r="Z127" s="193"/>
      <c r="AA127" s="200" t="s">
        <v>3819</v>
      </c>
      <c r="AG127" s="200"/>
    </row>
    <row r="128" spans="1:34" s="108" customFormat="1" ht="12">
      <c r="A128" s="201"/>
      <c r="B128" s="202"/>
      <c r="C128" s="1141" t="s">
        <v>1643</v>
      </c>
      <c r="D128" s="1141"/>
      <c r="E128" s="1141"/>
      <c r="F128" s="1141"/>
      <c r="G128" s="1141"/>
      <c r="H128" s="1141"/>
      <c r="I128" s="1141"/>
      <c r="J128" s="1141"/>
      <c r="K128" s="1141"/>
      <c r="L128" s="1141"/>
      <c r="M128" s="1141"/>
      <c r="N128" s="1146"/>
      <c r="Z128" s="193"/>
      <c r="AA128" s="200"/>
      <c r="AB128" s="109" t="s">
        <v>1643</v>
      </c>
      <c r="AG128" s="200"/>
    </row>
    <row r="129" spans="1:33" s="108" customFormat="1" ht="33.75">
      <c r="A129" s="203"/>
      <c r="B129" s="204" t="s">
        <v>385</v>
      </c>
      <c r="C129" s="1141" t="s">
        <v>386</v>
      </c>
      <c r="D129" s="1141"/>
      <c r="E129" s="1141"/>
      <c r="F129" s="1141"/>
      <c r="G129" s="1141"/>
      <c r="H129" s="1141"/>
      <c r="I129" s="1141"/>
      <c r="J129" s="1141"/>
      <c r="K129" s="1141"/>
      <c r="L129" s="1141"/>
      <c r="M129" s="1141"/>
      <c r="N129" s="1146"/>
      <c r="Z129" s="193"/>
      <c r="AA129" s="200"/>
      <c r="AC129" s="109" t="s">
        <v>386</v>
      </c>
      <c r="AG129" s="200"/>
    </row>
    <row r="130" spans="1:33" s="108" customFormat="1" ht="12">
      <c r="A130" s="205"/>
      <c r="B130" s="206">
        <v>1</v>
      </c>
      <c r="C130" s="1141" t="s">
        <v>446</v>
      </c>
      <c r="D130" s="1141"/>
      <c r="E130" s="1141"/>
      <c r="F130" s="207"/>
      <c r="G130" s="207"/>
      <c r="H130" s="207"/>
      <c r="I130" s="207"/>
      <c r="J130" s="208">
        <v>152.88</v>
      </c>
      <c r="K130" s="209">
        <v>1.25</v>
      </c>
      <c r="L130" s="208">
        <v>45.86</v>
      </c>
      <c r="M130" s="207"/>
      <c r="N130" s="210"/>
      <c r="Z130" s="193"/>
      <c r="AA130" s="200"/>
      <c r="AD130" s="109" t="s">
        <v>446</v>
      </c>
      <c r="AG130" s="200"/>
    </row>
    <row r="131" spans="1:33" s="108" customFormat="1" ht="12">
      <c r="A131" s="205"/>
      <c r="B131" s="206">
        <v>2</v>
      </c>
      <c r="C131" s="1141" t="s">
        <v>387</v>
      </c>
      <c r="D131" s="1141"/>
      <c r="E131" s="1141"/>
      <c r="F131" s="207"/>
      <c r="G131" s="207"/>
      <c r="H131" s="207"/>
      <c r="I131" s="207"/>
      <c r="J131" s="220">
        <v>3002.24</v>
      </c>
      <c r="K131" s="209">
        <v>1.25</v>
      </c>
      <c r="L131" s="208">
        <v>900.67</v>
      </c>
      <c r="M131" s="207"/>
      <c r="N131" s="210"/>
      <c r="Z131" s="193"/>
      <c r="AA131" s="200"/>
      <c r="AD131" s="109" t="s">
        <v>387</v>
      </c>
      <c r="AG131" s="200"/>
    </row>
    <row r="132" spans="1:33" s="108" customFormat="1" ht="12">
      <c r="A132" s="205"/>
      <c r="B132" s="206">
        <v>3</v>
      </c>
      <c r="C132" s="1141" t="s">
        <v>388</v>
      </c>
      <c r="D132" s="1141"/>
      <c r="E132" s="1141"/>
      <c r="F132" s="207"/>
      <c r="G132" s="207"/>
      <c r="H132" s="207"/>
      <c r="I132" s="207"/>
      <c r="J132" s="208">
        <v>247.08</v>
      </c>
      <c r="K132" s="209">
        <v>1.25</v>
      </c>
      <c r="L132" s="208">
        <v>74.12</v>
      </c>
      <c r="M132" s="207"/>
      <c r="N132" s="210"/>
      <c r="Z132" s="193"/>
      <c r="AA132" s="200"/>
      <c r="AD132" s="109" t="s">
        <v>388</v>
      </c>
      <c r="AG132" s="200"/>
    </row>
    <row r="133" spans="1:33" s="108" customFormat="1" ht="12">
      <c r="A133" s="205"/>
      <c r="B133" s="204"/>
      <c r="C133" s="1141" t="s">
        <v>448</v>
      </c>
      <c r="D133" s="1141"/>
      <c r="E133" s="1141"/>
      <c r="F133" s="207" t="s">
        <v>390</v>
      </c>
      <c r="G133" s="248">
        <v>19.600000000000001</v>
      </c>
      <c r="H133" s="209">
        <v>1.25</v>
      </c>
      <c r="I133" s="209">
        <v>5.88</v>
      </c>
      <c r="J133" s="204"/>
      <c r="K133" s="207"/>
      <c r="L133" s="204"/>
      <c r="M133" s="207"/>
      <c r="N133" s="210"/>
      <c r="Z133" s="193"/>
      <c r="AA133" s="200"/>
      <c r="AE133" s="109" t="s">
        <v>448</v>
      </c>
      <c r="AG133" s="200"/>
    </row>
    <row r="134" spans="1:33" s="108" customFormat="1" ht="12">
      <c r="A134" s="205"/>
      <c r="B134" s="204"/>
      <c r="C134" s="1141" t="s">
        <v>389</v>
      </c>
      <c r="D134" s="1141"/>
      <c r="E134" s="1141"/>
      <c r="F134" s="207" t="s">
        <v>390</v>
      </c>
      <c r="G134" s="248">
        <v>21.3</v>
      </c>
      <c r="H134" s="209">
        <v>1.25</v>
      </c>
      <c r="I134" s="209">
        <v>6.39</v>
      </c>
      <c r="J134" s="204"/>
      <c r="K134" s="207"/>
      <c r="L134" s="204"/>
      <c r="M134" s="207"/>
      <c r="N134" s="210"/>
      <c r="Z134" s="193"/>
      <c r="AA134" s="200"/>
      <c r="AE134" s="109" t="s">
        <v>389</v>
      </c>
      <c r="AG134" s="200"/>
    </row>
    <row r="135" spans="1:33" s="108" customFormat="1" ht="12">
      <c r="A135" s="205"/>
      <c r="B135" s="204"/>
      <c r="C135" s="1150" t="s">
        <v>391</v>
      </c>
      <c r="D135" s="1150"/>
      <c r="E135" s="1150"/>
      <c r="F135" s="212"/>
      <c r="G135" s="212"/>
      <c r="H135" s="212"/>
      <c r="I135" s="212"/>
      <c r="J135" s="221">
        <v>3155.12</v>
      </c>
      <c r="K135" s="212"/>
      <c r="L135" s="213">
        <v>946.53</v>
      </c>
      <c r="M135" s="212"/>
      <c r="N135" s="214"/>
      <c r="Z135" s="193"/>
      <c r="AA135" s="200"/>
      <c r="AF135" s="109" t="s">
        <v>391</v>
      </c>
      <c r="AG135" s="200"/>
    </row>
    <row r="136" spans="1:33" s="108" customFormat="1" ht="12">
      <c r="A136" s="205"/>
      <c r="B136" s="204"/>
      <c r="C136" s="1141" t="s">
        <v>392</v>
      </c>
      <c r="D136" s="1141"/>
      <c r="E136" s="1141"/>
      <c r="F136" s="207"/>
      <c r="G136" s="207"/>
      <c r="H136" s="207"/>
      <c r="I136" s="207"/>
      <c r="J136" s="204"/>
      <c r="K136" s="207"/>
      <c r="L136" s="208">
        <v>119.98</v>
      </c>
      <c r="M136" s="207"/>
      <c r="N136" s="210"/>
      <c r="Z136" s="193"/>
      <c r="AA136" s="200"/>
      <c r="AE136" s="109" t="s">
        <v>392</v>
      </c>
      <c r="AG136" s="200"/>
    </row>
    <row r="137" spans="1:33" s="108" customFormat="1" ht="33.75">
      <c r="A137" s="205"/>
      <c r="B137" s="204" t="s">
        <v>611</v>
      </c>
      <c r="C137" s="1141" t="s">
        <v>612</v>
      </c>
      <c r="D137" s="1141"/>
      <c r="E137" s="1141"/>
      <c r="F137" s="207" t="s">
        <v>395</v>
      </c>
      <c r="G137" s="215">
        <v>89</v>
      </c>
      <c r="H137" s="207"/>
      <c r="I137" s="215">
        <v>89</v>
      </c>
      <c r="J137" s="204"/>
      <c r="K137" s="207"/>
      <c r="L137" s="208">
        <v>106.78</v>
      </c>
      <c r="M137" s="207"/>
      <c r="N137" s="210"/>
      <c r="Z137" s="193"/>
      <c r="AA137" s="200"/>
      <c r="AE137" s="109" t="s">
        <v>612</v>
      </c>
      <c r="AG137" s="200"/>
    </row>
    <row r="138" spans="1:33" s="108" customFormat="1" ht="33.75">
      <c r="A138" s="205"/>
      <c r="B138" s="204" t="s">
        <v>613</v>
      </c>
      <c r="C138" s="1141" t="s">
        <v>614</v>
      </c>
      <c r="D138" s="1141"/>
      <c r="E138" s="1141"/>
      <c r="F138" s="207" t="s">
        <v>395</v>
      </c>
      <c r="G138" s="215">
        <v>41</v>
      </c>
      <c r="H138" s="207"/>
      <c r="I138" s="215">
        <v>41</v>
      </c>
      <c r="J138" s="204"/>
      <c r="K138" s="207"/>
      <c r="L138" s="208">
        <v>49.19</v>
      </c>
      <c r="M138" s="207"/>
      <c r="N138" s="210"/>
      <c r="Z138" s="193"/>
      <c r="AA138" s="200"/>
      <c r="AE138" s="109" t="s">
        <v>614</v>
      </c>
      <c r="AG138" s="200"/>
    </row>
    <row r="139" spans="1:33" s="108" customFormat="1" ht="12">
      <c r="A139" s="216"/>
      <c r="B139" s="217"/>
      <c r="C139" s="1145" t="s">
        <v>398</v>
      </c>
      <c r="D139" s="1145"/>
      <c r="E139" s="1145"/>
      <c r="F139" s="196"/>
      <c r="G139" s="196"/>
      <c r="H139" s="196"/>
      <c r="I139" s="196"/>
      <c r="J139" s="198"/>
      <c r="K139" s="196"/>
      <c r="L139" s="222">
        <v>1102.5</v>
      </c>
      <c r="M139" s="212"/>
      <c r="N139" s="199"/>
      <c r="Z139" s="193"/>
      <c r="AA139" s="200"/>
      <c r="AG139" s="200" t="s">
        <v>398</v>
      </c>
    </row>
    <row r="140" spans="1:33" s="108" customFormat="1" ht="56.25">
      <c r="A140" s="194" t="s">
        <v>475</v>
      </c>
      <c r="B140" s="195" t="s">
        <v>3820</v>
      </c>
      <c r="C140" s="1145" t="s">
        <v>3821</v>
      </c>
      <c r="D140" s="1145"/>
      <c r="E140" s="1145"/>
      <c r="F140" s="196" t="s">
        <v>408</v>
      </c>
      <c r="G140" s="196"/>
      <c r="H140" s="196"/>
      <c r="I140" s="247">
        <v>7.68</v>
      </c>
      <c r="J140" s="198"/>
      <c r="K140" s="196"/>
      <c r="L140" s="198"/>
      <c r="M140" s="196"/>
      <c r="N140" s="199"/>
      <c r="Z140" s="193"/>
      <c r="AA140" s="200" t="s">
        <v>3821</v>
      </c>
      <c r="AG140" s="200"/>
    </row>
    <row r="141" spans="1:33" s="108" customFormat="1" ht="33.75">
      <c r="A141" s="203"/>
      <c r="B141" s="204" t="s">
        <v>385</v>
      </c>
      <c r="C141" s="1141" t="s">
        <v>386</v>
      </c>
      <c r="D141" s="1141"/>
      <c r="E141" s="1141"/>
      <c r="F141" s="1141"/>
      <c r="G141" s="1141"/>
      <c r="H141" s="1141"/>
      <c r="I141" s="1141"/>
      <c r="J141" s="1141"/>
      <c r="K141" s="1141"/>
      <c r="L141" s="1141"/>
      <c r="M141" s="1141"/>
      <c r="N141" s="1146"/>
      <c r="Z141" s="193"/>
      <c r="AA141" s="200"/>
      <c r="AC141" s="109" t="s">
        <v>386</v>
      </c>
      <c r="AG141" s="200"/>
    </row>
    <row r="142" spans="1:33" s="108" customFormat="1" ht="12">
      <c r="A142" s="205"/>
      <c r="B142" s="206">
        <v>1</v>
      </c>
      <c r="C142" s="1141" t="s">
        <v>446</v>
      </c>
      <c r="D142" s="1141"/>
      <c r="E142" s="1141"/>
      <c r="F142" s="207"/>
      <c r="G142" s="207"/>
      <c r="H142" s="207"/>
      <c r="I142" s="207"/>
      <c r="J142" s="208">
        <v>45.46</v>
      </c>
      <c r="K142" s="209">
        <v>1.25</v>
      </c>
      <c r="L142" s="208">
        <v>436.42</v>
      </c>
      <c r="M142" s="207"/>
      <c r="N142" s="210"/>
      <c r="Z142" s="193"/>
      <c r="AA142" s="200"/>
      <c r="AD142" s="109" t="s">
        <v>446</v>
      </c>
      <c r="AG142" s="200"/>
    </row>
    <row r="143" spans="1:33" s="108" customFormat="1" ht="12">
      <c r="A143" s="205"/>
      <c r="B143" s="206">
        <v>2</v>
      </c>
      <c r="C143" s="1141" t="s">
        <v>387</v>
      </c>
      <c r="D143" s="1141"/>
      <c r="E143" s="1141"/>
      <c r="F143" s="207"/>
      <c r="G143" s="207"/>
      <c r="H143" s="207"/>
      <c r="I143" s="207"/>
      <c r="J143" s="208">
        <v>124.03</v>
      </c>
      <c r="K143" s="209">
        <v>1.25</v>
      </c>
      <c r="L143" s="220">
        <v>1190.69</v>
      </c>
      <c r="M143" s="207"/>
      <c r="N143" s="210"/>
      <c r="Z143" s="193"/>
      <c r="AA143" s="200"/>
      <c r="AD143" s="109" t="s">
        <v>387</v>
      </c>
      <c r="AG143" s="200"/>
    </row>
    <row r="144" spans="1:33" s="108" customFormat="1" ht="12">
      <c r="A144" s="205"/>
      <c r="B144" s="206">
        <v>3</v>
      </c>
      <c r="C144" s="1141" t="s">
        <v>388</v>
      </c>
      <c r="D144" s="1141"/>
      <c r="E144" s="1141"/>
      <c r="F144" s="207"/>
      <c r="G144" s="207"/>
      <c r="H144" s="207"/>
      <c r="I144" s="207"/>
      <c r="J144" s="208">
        <v>13.32</v>
      </c>
      <c r="K144" s="209">
        <v>1.25</v>
      </c>
      <c r="L144" s="208">
        <v>127.87</v>
      </c>
      <c r="M144" s="207"/>
      <c r="N144" s="210"/>
      <c r="Z144" s="193"/>
      <c r="AA144" s="200"/>
      <c r="AD144" s="109" t="s">
        <v>388</v>
      </c>
      <c r="AG144" s="200"/>
    </row>
    <row r="145" spans="1:33" s="108" customFormat="1" ht="12">
      <c r="A145" s="205"/>
      <c r="B145" s="206">
        <v>4</v>
      </c>
      <c r="C145" s="1141" t="s">
        <v>447</v>
      </c>
      <c r="D145" s="1141"/>
      <c r="E145" s="1141"/>
      <c r="F145" s="207"/>
      <c r="G145" s="207"/>
      <c r="H145" s="207"/>
      <c r="I145" s="207"/>
      <c r="J145" s="208">
        <v>342.76</v>
      </c>
      <c r="K145" s="207"/>
      <c r="L145" s="220">
        <v>2632.4</v>
      </c>
      <c r="M145" s="207"/>
      <c r="N145" s="210"/>
      <c r="Z145" s="193"/>
      <c r="AA145" s="200"/>
      <c r="AD145" s="109" t="s">
        <v>447</v>
      </c>
      <c r="AG145" s="200"/>
    </row>
    <row r="146" spans="1:33" s="108" customFormat="1" ht="12">
      <c r="A146" s="205"/>
      <c r="B146" s="204"/>
      <c r="C146" s="1141" t="s">
        <v>448</v>
      </c>
      <c r="D146" s="1141"/>
      <c r="E146" s="1141"/>
      <c r="F146" s="207" t="s">
        <v>390</v>
      </c>
      <c r="G146" s="209">
        <v>5.33</v>
      </c>
      <c r="H146" s="209">
        <v>1.25</v>
      </c>
      <c r="I146" s="254">
        <v>51.167999999999999</v>
      </c>
      <c r="J146" s="204"/>
      <c r="K146" s="207"/>
      <c r="L146" s="204"/>
      <c r="M146" s="207"/>
      <c r="N146" s="210"/>
      <c r="Z146" s="193"/>
      <c r="AA146" s="200"/>
      <c r="AE146" s="109" t="s">
        <v>448</v>
      </c>
      <c r="AG146" s="200"/>
    </row>
    <row r="147" spans="1:33" s="108" customFormat="1" ht="12">
      <c r="A147" s="205"/>
      <c r="B147" s="204"/>
      <c r="C147" s="1141" t="s">
        <v>389</v>
      </c>
      <c r="D147" s="1141"/>
      <c r="E147" s="1141"/>
      <c r="F147" s="207" t="s">
        <v>390</v>
      </c>
      <c r="G147" s="209">
        <v>1.1299999999999999</v>
      </c>
      <c r="H147" s="209">
        <v>1.25</v>
      </c>
      <c r="I147" s="254">
        <v>10.848000000000001</v>
      </c>
      <c r="J147" s="204"/>
      <c r="K147" s="207"/>
      <c r="L147" s="204"/>
      <c r="M147" s="207"/>
      <c r="N147" s="210"/>
      <c r="Z147" s="193"/>
      <c r="AA147" s="200"/>
      <c r="AE147" s="109" t="s">
        <v>389</v>
      </c>
      <c r="AG147" s="200"/>
    </row>
    <row r="148" spans="1:33" s="108" customFormat="1" ht="12">
      <c r="A148" s="205"/>
      <c r="B148" s="204"/>
      <c r="C148" s="1150" t="s">
        <v>391</v>
      </c>
      <c r="D148" s="1150"/>
      <c r="E148" s="1150"/>
      <c r="F148" s="212"/>
      <c r="G148" s="212"/>
      <c r="H148" s="212"/>
      <c r="I148" s="212"/>
      <c r="J148" s="213">
        <v>512.25</v>
      </c>
      <c r="K148" s="212"/>
      <c r="L148" s="221">
        <v>4259.51</v>
      </c>
      <c r="M148" s="212"/>
      <c r="N148" s="214"/>
      <c r="Z148" s="193"/>
      <c r="AA148" s="200"/>
      <c r="AF148" s="109" t="s">
        <v>391</v>
      </c>
      <c r="AG148" s="200"/>
    </row>
    <row r="149" spans="1:33" s="108" customFormat="1" ht="12">
      <c r="A149" s="205"/>
      <c r="B149" s="204"/>
      <c r="C149" s="1141" t="s">
        <v>392</v>
      </c>
      <c r="D149" s="1141"/>
      <c r="E149" s="1141"/>
      <c r="F149" s="207"/>
      <c r="G149" s="207"/>
      <c r="H149" s="207"/>
      <c r="I149" s="207"/>
      <c r="J149" s="204"/>
      <c r="K149" s="207"/>
      <c r="L149" s="208">
        <v>564.29</v>
      </c>
      <c r="M149" s="207"/>
      <c r="N149" s="210"/>
      <c r="Z149" s="193"/>
      <c r="AA149" s="200"/>
      <c r="AE149" s="109" t="s">
        <v>392</v>
      </c>
      <c r="AG149" s="200"/>
    </row>
    <row r="150" spans="1:33" s="108" customFormat="1" ht="22.5">
      <c r="A150" s="205"/>
      <c r="B150" s="204" t="s">
        <v>3822</v>
      </c>
      <c r="C150" s="1141" t="s">
        <v>3823</v>
      </c>
      <c r="D150" s="1141"/>
      <c r="E150" s="1141"/>
      <c r="F150" s="207" t="s">
        <v>395</v>
      </c>
      <c r="G150" s="215">
        <v>103</v>
      </c>
      <c r="H150" s="207"/>
      <c r="I150" s="215">
        <v>103</v>
      </c>
      <c r="J150" s="204"/>
      <c r="K150" s="207"/>
      <c r="L150" s="208">
        <v>581.22</v>
      </c>
      <c r="M150" s="207"/>
      <c r="N150" s="210"/>
      <c r="Z150" s="193"/>
      <c r="AA150" s="200"/>
      <c r="AE150" s="109" t="s">
        <v>3823</v>
      </c>
      <c r="AG150" s="200"/>
    </row>
    <row r="151" spans="1:33" s="108" customFormat="1" ht="22.5">
      <c r="A151" s="205"/>
      <c r="B151" s="204" t="s">
        <v>3824</v>
      </c>
      <c r="C151" s="1141" t="s">
        <v>3825</v>
      </c>
      <c r="D151" s="1141"/>
      <c r="E151" s="1141"/>
      <c r="F151" s="207" t="s">
        <v>395</v>
      </c>
      <c r="G151" s="215">
        <v>60</v>
      </c>
      <c r="H151" s="207"/>
      <c r="I151" s="215">
        <v>60</v>
      </c>
      <c r="J151" s="204"/>
      <c r="K151" s="207"/>
      <c r="L151" s="208">
        <v>338.57</v>
      </c>
      <c r="M151" s="207"/>
      <c r="N151" s="210"/>
      <c r="Z151" s="193"/>
      <c r="AA151" s="200"/>
      <c r="AE151" s="109" t="s">
        <v>3825</v>
      </c>
      <c r="AG151" s="200"/>
    </row>
    <row r="152" spans="1:33" s="108" customFormat="1" ht="12">
      <c r="A152" s="216"/>
      <c r="B152" s="217"/>
      <c r="C152" s="1145" t="s">
        <v>398</v>
      </c>
      <c r="D152" s="1145"/>
      <c r="E152" s="1145"/>
      <c r="F152" s="196"/>
      <c r="G152" s="196"/>
      <c r="H152" s="196"/>
      <c r="I152" s="196"/>
      <c r="J152" s="198"/>
      <c r="K152" s="196"/>
      <c r="L152" s="222">
        <v>5179.3</v>
      </c>
      <c r="M152" s="212"/>
      <c r="N152" s="199"/>
      <c r="Z152" s="193"/>
      <c r="AA152" s="200"/>
      <c r="AG152" s="200" t="s">
        <v>398</v>
      </c>
    </row>
    <row r="153" spans="1:33" s="108" customFormat="1" ht="45">
      <c r="A153" s="194" t="s">
        <v>478</v>
      </c>
      <c r="B153" s="195" t="s">
        <v>3826</v>
      </c>
      <c r="C153" s="1145" t="s">
        <v>3827</v>
      </c>
      <c r="D153" s="1145"/>
      <c r="E153" s="1145"/>
      <c r="F153" s="196" t="s">
        <v>486</v>
      </c>
      <c r="G153" s="196"/>
      <c r="H153" s="196"/>
      <c r="I153" s="251">
        <v>24</v>
      </c>
      <c r="J153" s="198"/>
      <c r="K153" s="196"/>
      <c r="L153" s="198"/>
      <c r="M153" s="196"/>
      <c r="N153" s="199"/>
      <c r="Z153" s="193"/>
      <c r="AA153" s="200" t="s">
        <v>3827</v>
      </c>
      <c r="AG153" s="200"/>
    </row>
    <row r="154" spans="1:33" s="108" customFormat="1" ht="33.75">
      <c r="A154" s="203"/>
      <c r="B154" s="204" t="s">
        <v>385</v>
      </c>
      <c r="C154" s="1141" t="s">
        <v>386</v>
      </c>
      <c r="D154" s="1141"/>
      <c r="E154" s="1141"/>
      <c r="F154" s="1141"/>
      <c r="G154" s="1141"/>
      <c r="H154" s="1141"/>
      <c r="I154" s="1141"/>
      <c r="J154" s="1141"/>
      <c r="K154" s="1141"/>
      <c r="L154" s="1141"/>
      <c r="M154" s="1141"/>
      <c r="N154" s="1146"/>
      <c r="Z154" s="193"/>
      <c r="AA154" s="200"/>
      <c r="AC154" s="109" t="s">
        <v>386</v>
      </c>
      <c r="AG154" s="200"/>
    </row>
    <row r="155" spans="1:33" s="108" customFormat="1" ht="12">
      <c r="A155" s="205"/>
      <c r="B155" s="206">
        <v>1</v>
      </c>
      <c r="C155" s="1141" t="s">
        <v>446</v>
      </c>
      <c r="D155" s="1141"/>
      <c r="E155" s="1141"/>
      <c r="F155" s="207"/>
      <c r="G155" s="207"/>
      <c r="H155" s="207"/>
      <c r="I155" s="207"/>
      <c r="J155" s="208">
        <v>2.04</v>
      </c>
      <c r="K155" s="209">
        <v>1.25</v>
      </c>
      <c r="L155" s="208">
        <v>61.2</v>
      </c>
      <c r="M155" s="207"/>
      <c r="N155" s="210"/>
      <c r="Z155" s="193"/>
      <c r="AA155" s="200"/>
      <c r="AD155" s="109" t="s">
        <v>446</v>
      </c>
      <c r="AG155" s="200"/>
    </row>
    <row r="156" spans="1:33" s="108" customFormat="1" ht="12">
      <c r="A156" s="205"/>
      <c r="B156" s="206">
        <v>2</v>
      </c>
      <c r="C156" s="1141" t="s">
        <v>387</v>
      </c>
      <c r="D156" s="1141"/>
      <c r="E156" s="1141"/>
      <c r="F156" s="207"/>
      <c r="G156" s="207"/>
      <c r="H156" s="207"/>
      <c r="I156" s="207"/>
      <c r="J156" s="208">
        <v>11.01</v>
      </c>
      <c r="K156" s="209">
        <v>1.25</v>
      </c>
      <c r="L156" s="208">
        <v>330.3</v>
      </c>
      <c r="M156" s="207"/>
      <c r="N156" s="210"/>
      <c r="Z156" s="193"/>
      <c r="AA156" s="200"/>
      <c r="AD156" s="109" t="s">
        <v>387</v>
      </c>
      <c r="AG156" s="200"/>
    </row>
    <row r="157" spans="1:33" s="108" customFormat="1" ht="12">
      <c r="A157" s="205"/>
      <c r="B157" s="206">
        <v>3</v>
      </c>
      <c r="C157" s="1141" t="s">
        <v>388</v>
      </c>
      <c r="D157" s="1141"/>
      <c r="E157" s="1141"/>
      <c r="F157" s="207"/>
      <c r="G157" s="207"/>
      <c r="H157" s="207"/>
      <c r="I157" s="207"/>
      <c r="J157" s="208">
        <v>1.89</v>
      </c>
      <c r="K157" s="209">
        <v>1.25</v>
      </c>
      <c r="L157" s="208">
        <v>56.7</v>
      </c>
      <c r="M157" s="207"/>
      <c r="N157" s="210"/>
      <c r="Z157" s="193"/>
      <c r="AA157" s="200"/>
      <c r="AD157" s="109" t="s">
        <v>388</v>
      </c>
      <c r="AG157" s="200"/>
    </row>
    <row r="158" spans="1:33" s="108" customFormat="1" ht="12">
      <c r="A158" s="205"/>
      <c r="B158" s="204"/>
      <c r="C158" s="1141" t="s">
        <v>448</v>
      </c>
      <c r="D158" s="1141"/>
      <c r="E158" s="1141"/>
      <c r="F158" s="207" t="s">
        <v>390</v>
      </c>
      <c r="G158" s="209">
        <v>0.25</v>
      </c>
      <c r="H158" s="209">
        <v>1.25</v>
      </c>
      <c r="I158" s="248">
        <v>7.5</v>
      </c>
      <c r="J158" s="204"/>
      <c r="K158" s="207"/>
      <c r="L158" s="204"/>
      <c r="M158" s="207"/>
      <c r="N158" s="210"/>
      <c r="Z158" s="193"/>
      <c r="AA158" s="200"/>
      <c r="AE158" s="109" t="s">
        <v>448</v>
      </c>
      <c r="AG158" s="200"/>
    </row>
    <row r="159" spans="1:33" s="108" customFormat="1" ht="12">
      <c r="A159" s="205"/>
      <c r="B159" s="204"/>
      <c r="C159" s="1141" t="s">
        <v>389</v>
      </c>
      <c r="D159" s="1141"/>
      <c r="E159" s="1141"/>
      <c r="F159" s="207" t="s">
        <v>390</v>
      </c>
      <c r="G159" s="209">
        <v>0.14000000000000001</v>
      </c>
      <c r="H159" s="209">
        <v>1.25</v>
      </c>
      <c r="I159" s="248">
        <v>4.2</v>
      </c>
      <c r="J159" s="204"/>
      <c r="K159" s="207"/>
      <c r="L159" s="204"/>
      <c r="M159" s="207"/>
      <c r="N159" s="210"/>
      <c r="Z159" s="193"/>
      <c r="AA159" s="200"/>
      <c r="AE159" s="109" t="s">
        <v>389</v>
      </c>
      <c r="AG159" s="200"/>
    </row>
    <row r="160" spans="1:33" s="108" customFormat="1" ht="12">
      <c r="A160" s="205"/>
      <c r="B160" s="204"/>
      <c r="C160" s="1150" t="s">
        <v>391</v>
      </c>
      <c r="D160" s="1150"/>
      <c r="E160" s="1150"/>
      <c r="F160" s="212"/>
      <c r="G160" s="212"/>
      <c r="H160" s="212"/>
      <c r="I160" s="212"/>
      <c r="J160" s="213">
        <v>13.05</v>
      </c>
      <c r="K160" s="212"/>
      <c r="L160" s="213">
        <v>391.5</v>
      </c>
      <c r="M160" s="212"/>
      <c r="N160" s="214"/>
      <c r="Z160" s="193"/>
      <c r="AA160" s="200"/>
      <c r="AF160" s="109" t="s">
        <v>391</v>
      </c>
      <c r="AG160" s="200"/>
    </row>
    <row r="161" spans="1:33" s="108" customFormat="1" ht="12">
      <c r="A161" s="205"/>
      <c r="B161" s="204"/>
      <c r="C161" s="1141" t="s">
        <v>392</v>
      </c>
      <c r="D161" s="1141"/>
      <c r="E161" s="1141"/>
      <c r="F161" s="207"/>
      <c r="G161" s="207"/>
      <c r="H161" s="207"/>
      <c r="I161" s="207"/>
      <c r="J161" s="204"/>
      <c r="K161" s="207"/>
      <c r="L161" s="208">
        <v>117.9</v>
      </c>
      <c r="M161" s="207"/>
      <c r="N161" s="210"/>
      <c r="Z161" s="193"/>
      <c r="AA161" s="200"/>
      <c r="AE161" s="109" t="s">
        <v>392</v>
      </c>
      <c r="AG161" s="200"/>
    </row>
    <row r="162" spans="1:33" s="108" customFormat="1" ht="22.5">
      <c r="A162" s="205"/>
      <c r="B162" s="204" t="s">
        <v>3822</v>
      </c>
      <c r="C162" s="1141" t="s">
        <v>3823</v>
      </c>
      <c r="D162" s="1141"/>
      <c r="E162" s="1141"/>
      <c r="F162" s="207" t="s">
        <v>395</v>
      </c>
      <c r="G162" s="215">
        <v>103</v>
      </c>
      <c r="H162" s="207"/>
      <c r="I162" s="215">
        <v>103</v>
      </c>
      <c r="J162" s="204"/>
      <c r="K162" s="207"/>
      <c r="L162" s="208">
        <v>121.44</v>
      </c>
      <c r="M162" s="207"/>
      <c r="N162" s="210"/>
      <c r="Z162" s="193"/>
      <c r="AA162" s="200"/>
      <c r="AE162" s="109" t="s">
        <v>3823</v>
      </c>
      <c r="AG162" s="200"/>
    </row>
    <row r="163" spans="1:33" s="108" customFormat="1" ht="22.5">
      <c r="A163" s="205"/>
      <c r="B163" s="204" t="s">
        <v>3824</v>
      </c>
      <c r="C163" s="1141" t="s">
        <v>3825</v>
      </c>
      <c r="D163" s="1141"/>
      <c r="E163" s="1141"/>
      <c r="F163" s="207" t="s">
        <v>395</v>
      </c>
      <c r="G163" s="215">
        <v>60</v>
      </c>
      <c r="H163" s="207"/>
      <c r="I163" s="215">
        <v>60</v>
      </c>
      <c r="J163" s="204"/>
      <c r="K163" s="207"/>
      <c r="L163" s="208">
        <v>70.739999999999995</v>
      </c>
      <c r="M163" s="207"/>
      <c r="N163" s="210"/>
      <c r="Z163" s="193"/>
      <c r="AA163" s="200"/>
      <c r="AE163" s="109" t="s">
        <v>3825</v>
      </c>
      <c r="AG163" s="200"/>
    </row>
    <row r="164" spans="1:33" s="108" customFormat="1" ht="12">
      <c r="A164" s="216"/>
      <c r="B164" s="217"/>
      <c r="C164" s="1145" t="s">
        <v>398</v>
      </c>
      <c r="D164" s="1145"/>
      <c r="E164" s="1145"/>
      <c r="F164" s="196"/>
      <c r="G164" s="196"/>
      <c r="H164" s="196"/>
      <c r="I164" s="196"/>
      <c r="J164" s="198"/>
      <c r="K164" s="196"/>
      <c r="L164" s="218">
        <v>583.67999999999995</v>
      </c>
      <c r="M164" s="212"/>
      <c r="N164" s="199"/>
      <c r="Z164" s="193"/>
      <c r="AA164" s="200"/>
      <c r="AG164" s="200" t="s">
        <v>398</v>
      </c>
    </row>
    <row r="165" spans="1:33" s="108" customFormat="1" ht="33.75">
      <c r="A165" s="194" t="s">
        <v>483</v>
      </c>
      <c r="B165" s="195" t="s">
        <v>3828</v>
      </c>
      <c r="C165" s="1145" t="s">
        <v>3829</v>
      </c>
      <c r="D165" s="1145"/>
      <c r="E165" s="1145"/>
      <c r="F165" s="196" t="s">
        <v>472</v>
      </c>
      <c r="G165" s="196"/>
      <c r="H165" s="196"/>
      <c r="I165" s="256">
        <v>8.4</v>
      </c>
      <c r="J165" s="198"/>
      <c r="K165" s="196"/>
      <c r="L165" s="198"/>
      <c r="M165" s="196"/>
      <c r="N165" s="199"/>
      <c r="Z165" s="193"/>
      <c r="AA165" s="200" t="s">
        <v>3829</v>
      </c>
      <c r="AG165" s="200"/>
    </row>
    <row r="166" spans="1:33" s="108" customFormat="1" ht="12">
      <c r="A166" s="201"/>
      <c r="B166" s="202"/>
      <c r="C166" s="1141" t="s">
        <v>3830</v>
      </c>
      <c r="D166" s="1141"/>
      <c r="E166" s="1141"/>
      <c r="F166" s="1141"/>
      <c r="G166" s="1141"/>
      <c r="H166" s="1141"/>
      <c r="I166" s="1141"/>
      <c r="J166" s="1141"/>
      <c r="K166" s="1141"/>
      <c r="L166" s="1141"/>
      <c r="M166" s="1141"/>
      <c r="N166" s="1146"/>
      <c r="Z166" s="193"/>
      <c r="AA166" s="200"/>
      <c r="AB166" s="109" t="s">
        <v>3830</v>
      </c>
      <c r="AG166" s="200"/>
    </row>
    <row r="167" spans="1:33" s="108" customFormat="1" ht="33.75">
      <c r="A167" s="203"/>
      <c r="B167" s="204" t="s">
        <v>385</v>
      </c>
      <c r="C167" s="1141" t="s">
        <v>386</v>
      </c>
      <c r="D167" s="1141"/>
      <c r="E167" s="1141"/>
      <c r="F167" s="1141"/>
      <c r="G167" s="1141"/>
      <c r="H167" s="1141"/>
      <c r="I167" s="1141"/>
      <c r="J167" s="1141"/>
      <c r="K167" s="1141"/>
      <c r="L167" s="1141"/>
      <c r="M167" s="1141"/>
      <c r="N167" s="1146"/>
      <c r="Z167" s="193"/>
      <c r="AA167" s="200"/>
      <c r="AC167" s="109" t="s">
        <v>386</v>
      </c>
      <c r="AG167" s="200"/>
    </row>
    <row r="168" spans="1:33" s="108" customFormat="1" ht="12">
      <c r="A168" s="205"/>
      <c r="B168" s="206">
        <v>1</v>
      </c>
      <c r="C168" s="1141" t="s">
        <v>446</v>
      </c>
      <c r="D168" s="1141"/>
      <c r="E168" s="1141"/>
      <c r="F168" s="207"/>
      <c r="G168" s="207"/>
      <c r="H168" s="207"/>
      <c r="I168" s="207"/>
      <c r="J168" s="208">
        <v>253.76</v>
      </c>
      <c r="K168" s="209">
        <v>1.25</v>
      </c>
      <c r="L168" s="220">
        <v>2664.48</v>
      </c>
      <c r="M168" s="207"/>
      <c r="N168" s="210"/>
      <c r="Z168" s="193"/>
      <c r="AA168" s="200"/>
      <c r="AD168" s="109" t="s">
        <v>446</v>
      </c>
      <c r="AG168" s="200"/>
    </row>
    <row r="169" spans="1:33" s="108" customFormat="1" ht="12">
      <c r="A169" s="205"/>
      <c r="B169" s="206">
        <v>2</v>
      </c>
      <c r="C169" s="1141" t="s">
        <v>387</v>
      </c>
      <c r="D169" s="1141"/>
      <c r="E169" s="1141"/>
      <c r="F169" s="207"/>
      <c r="G169" s="207"/>
      <c r="H169" s="207"/>
      <c r="I169" s="207"/>
      <c r="J169" s="208">
        <v>851.32</v>
      </c>
      <c r="K169" s="209">
        <v>1.25</v>
      </c>
      <c r="L169" s="220">
        <v>8938.86</v>
      </c>
      <c r="M169" s="207"/>
      <c r="N169" s="210"/>
      <c r="Z169" s="193"/>
      <c r="AA169" s="200"/>
      <c r="AD169" s="109" t="s">
        <v>387</v>
      </c>
      <c r="AG169" s="200"/>
    </row>
    <row r="170" spans="1:33" s="108" customFormat="1" ht="12">
      <c r="A170" s="205"/>
      <c r="B170" s="206">
        <v>3</v>
      </c>
      <c r="C170" s="1141" t="s">
        <v>388</v>
      </c>
      <c r="D170" s="1141"/>
      <c r="E170" s="1141"/>
      <c r="F170" s="207"/>
      <c r="G170" s="207"/>
      <c r="H170" s="207"/>
      <c r="I170" s="207"/>
      <c r="J170" s="208">
        <v>55.87</v>
      </c>
      <c r="K170" s="209">
        <v>1.25</v>
      </c>
      <c r="L170" s="208">
        <v>586.64</v>
      </c>
      <c r="M170" s="207"/>
      <c r="N170" s="210"/>
      <c r="Z170" s="193"/>
      <c r="AA170" s="200"/>
      <c r="AD170" s="109" t="s">
        <v>388</v>
      </c>
      <c r="AG170" s="200"/>
    </row>
    <row r="171" spans="1:33" s="108" customFormat="1" ht="12">
      <c r="A171" s="205"/>
      <c r="B171" s="204"/>
      <c r="C171" s="1141" t="s">
        <v>448</v>
      </c>
      <c r="D171" s="1141"/>
      <c r="E171" s="1141"/>
      <c r="F171" s="207" t="s">
        <v>390</v>
      </c>
      <c r="G171" s="215">
        <v>26</v>
      </c>
      <c r="H171" s="209">
        <v>1.25</v>
      </c>
      <c r="I171" s="215">
        <v>273</v>
      </c>
      <c r="J171" s="204"/>
      <c r="K171" s="207"/>
      <c r="L171" s="204"/>
      <c r="M171" s="207"/>
      <c r="N171" s="210"/>
      <c r="Z171" s="193"/>
      <c r="AA171" s="200"/>
      <c r="AE171" s="109" t="s">
        <v>448</v>
      </c>
      <c r="AG171" s="200"/>
    </row>
    <row r="172" spans="1:33" s="108" customFormat="1" ht="12">
      <c r="A172" s="205"/>
      <c r="B172" s="204"/>
      <c r="C172" s="1141" t="s">
        <v>389</v>
      </c>
      <c r="D172" s="1141"/>
      <c r="E172" s="1141"/>
      <c r="F172" s="207" t="s">
        <v>390</v>
      </c>
      <c r="G172" s="209">
        <v>6.91</v>
      </c>
      <c r="H172" s="209">
        <v>1.25</v>
      </c>
      <c r="I172" s="254">
        <v>72.555000000000007</v>
      </c>
      <c r="J172" s="204"/>
      <c r="K172" s="207"/>
      <c r="L172" s="204"/>
      <c r="M172" s="207"/>
      <c r="N172" s="210"/>
      <c r="Z172" s="193"/>
      <c r="AA172" s="200"/>
      <c r="AE172" s="109" t="s">
        <v>389</v>
      </c>
      <c r="AG172" s="200"/>
    </row>
    <row r="173" spans="1:33" s="108" customFormat="1" ht="12">
      <c r="A173" s="205"/>
      <c r="B173" s="204"/>
      <c r="C173" s="1150" t="s">
        <v>391</v>
      </c>
      <c r="D173" s="1150"/>
      <c r="E173" s="1150"/>
      <c r="F173" s="212"/>
      <c r="G173" s="212"/>
      <c r="H173" s="212"/>
      <c r="I173" s="212"/>
      <c r="J173" s="221">
        <v>1105.08</v>
      </c>
      <c r="K173" s="212"/>
      <c r="L173" s="221">
        <v>11603.34</v>
      </c>
      <c r="M173" s="212"/>
      <c r="N173" s="214"/>
      <c r="Z173" s="193"/>
      <c r="AA173" s="200"/>
      <c r="AF173" s="109" t="s">
        <v>391</v>
      </c>
      <c r="AG173" s="200"/>
    </row>
    <row r="174" spans="1:33" s="108" customFormat="1" ht="12">
      <c r="A174" s="205"/>
      <c r="B174" s="204"/>
      <c r="C174" s="1141" t="s">
        <v>392</v>
      </c>
      <c r="D174" s="1141"/>
      <c r="E174" s="1141"/>
      <c r="F174" s="207"/>
      <c r="G174" s="207"/>
      <c r="H174" s="207"/>
      <c r="I174" s="207"/>
      <c r="J174" s="204"/>
      <c r="K174" s="207"/>
      <c r="L174" s="220">
        <v>3251.12</v>
      </c>
      <c r="M174" s="207"/>
      <c r="N174" s="210"/>
      <c r="Z174" s="193"/>
      <c r="AA174" s="200"/>
      <c r="AE174" s="109" t="s">
        <v>392</v>
      </c>
      <c r="AG174" s="200"/>
    </row>
    <row r="175" spans="1:33" s="108" customFormat="1" ht="22.5">
      <c r="A175" s="205"/>
      <c r="B175" s="204" t="s">
        <v>3822</v>
      </c>
      <c r="C175" s="1141" t="s">
        <v>3823</v>
      </c>
      <c r="D175" s="1141"/>
      <c r="E175" s="1141"/>
      <c r="F175" s="207" t="s">
        <v>395</v>
      </c>
      <c r="G175" s="215">
        <v>103</v>
      </c>
      <c r="H175" s="207"/>
      <c r="I175" s="215">
        <v>103</v>
      </c>
      <c r="J175" s="204"/>
      <c r="K175" s="207"/>
      <c r="L175" s="220">
        <v>3348.65</v>
      </c>
      <c r="M175" s="207"/>
      <c r="N175" s="210"/>
      <c r="Z175" s="193"/>
      <c r="AA175" s="200"/>
      <c r="AE175" s="109" t="s">
        <v>3823</v>
      </c>
      <c r="AG175" s="200"/>
    </row>
    <row r="176" spans="1:33" s="108" customFormat="1" ht="22.5">
      <c r="A176" s="205"/>
      <c r="B176" s="204" t="s">
        <v>3824</v>
      </c>
      <c r="C176" s="1141" t="s">
        <v>3825</v>
      </c>
      <c r="D176" s="1141"/>
      <c r="E176" s="1141"/>
      <c r="F176" s="207" t="s">
        <v>395</v>
      </c>
      <c r="G176" s="215">
        <v>60</v>
      </c>
      <c r="H176" s="207"/>
      <c r="I176" s="215">
        <v>60</v>
      </c>
      <c r="J176" s="204"/>
      <c r="K176" s="207"/>
      <c r="L176" s="220">
        <v>1950.67</v>
      </c>
      <c r="M176" s="207"/>
      <c r="N176" s="210"/>
      <c r="Z176" s="193"/>
      <c r="AA176" s="200"/>
      <c r="AE176" s="109" t="s">
        <v>3825</v>
      </c>
      <c r="AG176" s="200"/>
    </row>
    <row r="177" spans="1:34" s="108" customFormat="1" ht="12">
      <c r="A177" s="216"/>
      <c r="B177" s="217"/>
      <c r="C177" s="1145" t="s">
        <v>398</v>
      </c>
      <c r="D177" s="1145"/>
      <c r="E177" s="1145"/>
      <c r="F177" s="196"/>
      <c r="G177" s="196"/>
      <c r="H177" s="196"/>
      <c r="I177" s="196"/>
      <c r="J177" s="198"/>
      <c r="K177" s="196"/>
      <c r="L177" s="222">
        <v>16902.66</v>
      </c>
      <c r="M177" s="212"/>
      <c r="N177" s="199"/>
      <c r="Z177" s="193"/>
      <c r="AA177" s="200"/>
      <c r="AG177" s="200" t="s">
        <v>398</v>
      </c>
    </row>
    <row r="178" spans="1:34" s="108" customFormat="1" ht="45">
      <c r="A178" s="194" t="s">
        <v>497</v>
      </c>
      <c r="B178" s="195" t="s">
        <v>3831</v>
      </c>
      <c r="C178" s="1145" t="s">
        <v>3832</v>
      </c>
      <c r="D178" s="1145"/>
      <c r="E178" s="1145"/>
      <c r="F178" s="196" t="s">
        <v>486</v>
      </c>
      <c r="G178" s="196"/>
      <c r="H178" s="196"/>
      <c r="I178" s="251">
        <v>24</v>
      </c>
      <c r="J178" s="222">
        <v>70214.17</v>
      </c>
      <c r="K178" s="247">
        <v>1.02</v>
      </c>
      <c r="L178" s="222">
        <v>153331.22</v>
      </c>
      <c r="M178" s="247">
        <v>11.21</v>
      </c>
      <c r="N178" s="260">
        <v>1718843</v>
      </c>
      <c r="Z178" s="193"/>
      <c r="AA178" s="200" t="s">
        <v>3832</v>
      </c>
      <c r="AG178" s="200"/>
    </row>
    <row r="179" spans="1:34" s="108" customFormat="1" ht="12">
      <c r="A179" s="216"/>
      <c r="B179" s="217"/>
      <c r="C179" s="1141" t="s">
        <v>1929</v>
      </c>
      <c r="D179" s="1141"/>
      <c r="E179" s="1141"/>
      <c r="F179" s="1141"/>
      <c r="G179" s="1141"/>
      <c r="H179" s="1141"/>
      <c r="I179" s="1141"/>
      <c r="J179" s="1141"/>
      <c r="K179" s="1141"/>
      <c r="L179" s="1141"/>
      <c r="M179" s="1141"/>
      <c r="N179" s="1146"/>
      <c r="Z179" s="193"/>
      <c r="AA179" s="200"/>
      <c r="AG179" s="200"/>
      <c r="AH179" s="109" t="s">
        <v>1929</v>
      </c>
    </row>
    <row r="180" spans="1:34" s="108" customFormat="1" ht="22.5">
      <c r="A180" s="203"/>
      <c r="B180" s="204" t="s">
        <v>1142</v>
      </c>
      <c r="C180" s="1141" t="s">
        <v>1143</v>
      </c>
      <c r="D180" s="1141"/>
      <c r="E180" s="1141"/>
      <c r="F180" s="1141"/>
      <c r="G180" s="1141"/>
      <c r="H180" s="1141"/>
      <c r="I180" s="1141"/>
      <c r="J180" s="1141"/>
      <c r="K180" s="1141"/>
      <c r="L180" s="1141"/>
      <c r="M180" s="1141"/>
      <c r="N180" s="1146"/>
      <c r="Z180" s="193"/>
      <c r="AA180" s="200"/>
      <c r="AC180" s="109" t="s">
        <v>1143</v>
      </c>
      <c r="AG180" s="200"/>
    </row>
    <row r="181" spans="1:34" s="108" customFormat="1" ht="12">
      <c r="A181" s="216"/>
      <c r="B181" s="217"/>
      <c r="C181" s="1145" t="s">
        <v>398</v>
      </c>
      <c r="D181" s="1145"/>
      <c r="E181" s="1145"/>
      <c r="F181" s="196"/>
      <c r="G181" s="196"/>
      <c r="H181" s="196"/>
      <c r="I181" s="196"/>
      <c r="J181" s="198"/>
      <c r="K181" s="196"/>
      <c r="L181" s="222">
        <v>153331.22</v>
      </c>
      <c r="M181" s="212"/>
      <c r="N181" s="260">
        <v>1718843</v>
      </c>
      <c r="Z181" s="193"/>
      <c r="AA181" s="200"/>
      <c r="AG181" s="200" t="s">
        <v>398</v>
      </c>
    </row>
    <row r="182" spans="1:34" s="108" customFormat="1" ht="45">
      <c r="A182" s="194" t="s">
        <v>499</v>
      </c>
      <c r="B182" s="195" t="s">
        <v>3833</v>
      </c>
      <c r="C182" s="1145" t="s">
        <v>3834</v>
      </c>
      <c r="D182" s="1145"/>
      <c r="E182" s="1145"/>
      <c r="F182" s="196" t="s">
        <v>486</v>
      </c>
      <c r="G182" s="196"/>
      <c r="H182" s="196"/>
      <c r="I182" s="251">
        <v>24</v>
      </c>
      <c r="J182" s="222">
        <v>17270</v>
      </c>
      <c r="K182" s="247">
        <v>1.02</v>
      </c>
      <c r="L182" s="222">
        <v>37713.65</v>
      </c>
      <c r="M182" s="247">
        <v>11.21</v>
      </c>
      <c r="N182" s="260">
        <v>422770</v>
      </c>
      <c r="Z182" s="193"/>
      <c r="AA182" s="200" t="s">
        <v>3834</v>
      </c>
      <c r="AG182" s="200"/>
    </row>
    <row r="183" spans="1:34" s="108" customFormat="1" ht="12">
      <c r="A183" s="216"/>
      <c r="B183" s="217"/>
      <c r="C183" s="1141" t="s">
        <v>1929</v>
      </c>
      <c r="D183" s="1141"/>
      <c r="E183" s="1141"/>
      <c r="F183" s="1141"/>
      <c r="G183" s="1141"/>
      <c r="H183" s="1141"/>
      <c r="I183" s="1141"/>
      <c r="J183" s="1141"/>
      <c r="K183" s="1141"/>
      <c r="L183" s="1141"/>
      <c r="M183" s="1141"/>
      <c r="N183" s="1146"/>
      <c r="Z183" s="193"/>
      <c r="AA183" s="200"/>
      <c r="AG183" s="200"/>
      <c r="AH183" s="109" t="s">
        <v>1929</v>
      </c>
    </row>
    <row r="184" spans="1:34" s="108" customFormat="1" ht="22.5">
      <c r="A184" s="203"/>
      <c r="B184" s="204" t="s">
        <v>1142</v>
      </c>
      <c r="C184" s="1141" t="s">
        <v>1143</v>
      </c>
      <c r="D184" s="1141"/>
      <c r="E184" s="1141"/>
      <c r="F184" s="1141"/>
      <c r="G184" s="1141"/>
      <c r="H184" s="1141"/>
      <c r="I184" s="1141"/>
      <c r="J184" s="1141"/>
      <c r="K184" s="1141"/>
      <c r="L184" s="1141"/>
      <c r="M184" s="1141"/>
      <c r="N184" s="1146"/>
      <c r="Z184" s="193"/>
      <c r="AA184" s="200"/>
      <c r="AC184" s="109" t="s">
        <v>1143</v>
      </c>
      <c r="AG184" s="200"/>
    </row>
    <row r="185" spans="1:34" s="108" customFormat="1" ht="12">
      <c r="A185" s="216"/>
      <c r="B185" s="217"/>
      <c r="C185" s="1145" t="s">
        <v>398</v>
      </c>
      <c r="D185" s="1145"/>
      <c r="E185" s="1145"/>
      <c r="F185" s="196"/>
      <c r="G185" s="196"/>
      <c r="H185" s="196"/>
      <c r="I185" s="196"/>
      <c r="J185" s="198"/>
      <c r="K185" s="196"/>
      <c r="L185" s="222">
        <v>37713.65</v>
      </c>
      <c r="M185" s="212"/>
      <c r="N185" s="260">
        <v>422770</v>
      </c>
      <c r="Z185" s="193"/>
      <c r="AA185" s="200"/>
      <c r="AG185" s="200" t="s">
        <v>398</v>
      </c>
    </row>
    <row r="186" spans="1:34" s="108" customFormat="1" ht="45">
      <c r="A186" s="194" t="s">
        <v>501</v>
      </c>
      <c r="B186" s="195" t="s">
        <v>3835</v>
      </c>
      <c r="C186" s="1145" t="s">
        <v>3836</v>
      </c>
      <c r="D186" s="1145"/>
      <c r="E186" s="1145"/>
      <c r="F186" s="196" t="s">
        <v>486</v>
      </c>
      <c r="G186" s="196"/>
      <c r="H186" s="196"/>
      <c r="I186" s="251">
        <v>17</v>
      </c>
      <c r="J186" s="222">
        <v>8105.83</v>
      </c>
      <c r="K186" s="247">
        <v>1.02</v>
      </c>
      <c r="L186" s="222">
        <v>12538.36</v>
      </c>
      <c r="M186" s="247">
        <v>11.21</v>
      </c>
      <c r="N186" s="260">
        <v>140555</v>
      </c>
      <c r="Z186" s="193"/>
      <c r="AA186" s="200" t="s">
        <v>3836</v>
      </c>
      <c r="AG186" s="200"/>
    </row>
    <row r="187" spans="1:34" s="108" customFormat="1" ht="12">
      <c r="A187" s="216"/>
      <c r="B187" s="217"/>
      <c r="C187" s="1141" t="s">
        <v>1929</v>
      </c>
      <c r="D187" s="1141"/>
      <c r="E187" s="1141"/>
      <c r="F187" s="1141"/>
      <c r="G187" s="1141"/>
      <c r="H187" s="1141"/>
      <c r="I187" s="1141"/>
      <c r="J187" s="1141"/>
      <c r="K187" s="1141"/>
      <c r="L187" s="1141"/>
      <c r="M187" s="1141"/>
      <c r="N187" s="1146"/>
      <c r="Z187" s="193"/>
      <c r="AA187" s="200"/>
      <c r="AG187" s="200"/>
      <c r="AH187" s="109" t="s">
        <v>1929</v>
      </c>
    </row>
    <row r="188" spans="1:34" s="108" customFormat="1" ht="22.5">
      <c r="A188" s="203"/>
      <c r="B188" s="204" t="s">
        <v>1142</v>
      </c>
      <c r="C188" s="1141" t="s">
        <v>1143</v>
      </c>
      <c r="D188" s="1141"/>
      <c r="E188" s="1141"/>
      <c r="F188" s="1141"/>
      <c r="G188" s="1141"/>
      <c r="H188" s="1141"/>
      <c r="I188" s="1141"/>
      <c r="J188" s="1141"/>
      <c r="K188" s="1141"/>
      <c r="L188" s="1141"/>
      <c r="M188" s="1141"/>
      <c r="N188" s="1146"/>
      <c r="Z188" s="193"/>
      <c r="AA188" s="200"/>
      <c r="AC188" s="109" t="s">
        <v>1143</v>
      </c>
      <c r="AG188" s="200"/>
    </row>
    <row r="189" spans="1:34" s="108" customFormat="1" ht="12">
      <c r="A189" s="216"/>
      <c r="B189" s="217"/>
      <c r="C189" s="1145" t="s">
        <v>398</v>
      </c>
      <c r="D189" s="1145"/>
      <c r="E189" s="1145"/>
      <c r="F189" s="196"/>
      <c r="G189" s="196"/>
      <c r="H189" s="196"/>
      <c r="I189" s="196"/>
      <c r="J189" s="198"/>
      <c r="K189" s="196"/>
      <c r="L189" s="222">
        <v>12538.36</v>
      </c>
      <c r="M189" s="212"/>
      <c r="N189" s="260">
        <v>140555</v>
      </c>
      <c r="Z189" s="193"/>
      <c r="AA189" s="200"/>
      <c r="AG189" s="200" t="s">
        <v>398</v>
      </c>
    </row>
    <row r="190" spans="1:34" s="108" customFormat="1" ht="45">
      <c r="A190" s="194" t="s">
        <v>503</v>
      </c>
      <c r="B190" s="195" t="s">
        <v>3837</v>
      </c>
      <c r="C190" s="1145" t="s">
        <v>3838</v>
      </c>
      <c r="D190" s="1145"/>
      <c r="E190" s="1145"/>
      <c r="F190" s="196" t="s">
        <v>486</v>
      </c>
      <c r="G190" s="196"/>
      <c r="H190" s="196"/>
      <c r="I190" s="251">
        <v>7</v>
      </c>
      <c r="J190" s="222">
        <v>14855.83</v>
      </c>
      <c r="K190" s="247">
        <v>1.02</v>
      </c>
      <c r="L190" s="222">
        <v>9462.18</v>
      </c>
      <c r="M190" s="247">
        <v>11.21</v>
      </c>
      <c r="N190" s="260">
        <v>106071</v>
      </c>
      <c r="Z190" s="193"/>
      <c r="AA190" s="200" t="s">
        <v>3838</v>
      </c>
      <c r="AG190" s="200"/>
    </row>
    <row r="191" spans="1:34" s="108" customFormat="1" ht="12">
      <c r="A191" s="216"/>
      <c r="B191" s="217"/>
      <c r="C191" s="1141" t="s">
        <v>1929</v>
      </c>
      <c r="D191" s="1141"/>
      <c r="E191" s="1141"/>
      <c r="F191" s="1141"/>
      <c r="G191" s="1141"/>
      <c r="H191" s="1141"/>
      <c r="I191" s="1141"/>
      <c r="J191" s="1141"/>
      <c r="K191" s="1141"/>
      <c r="L191" s="1141"/>
      <c r="M191" s="1141"/>
      <c r="N191" s="1146"/>
      <c r="Z191" s="193"/>
      <c r="AA191" s="200"/>
      <c r="AG191" s="200"/>
      <c r="AH191" s="109" t="s">
        <v>1929</v>
      </c>
    </row>
    <row r="192" spans="1:34" s="108" customFormat="1" ht="22.5">
      <c r="A192" s="203"/>
      <c r="B192" s="204" t="s">
        <v>1142</v>
      </c>
      <c r="C192" s="1141" t="s">
        <v>1143</v>
      </c>
      <c r="D192" s="1141"/>
      <c r="E192" s="1141"/>
      <c r="F192" s="1141"/>
      <c r="G192" s="1141"/>
      <c r="H192" s="1141"/>
      <c r="I192" s="1141"/>
      <c r="J192" s="1141"/>
      <c r="K192" s="1141"/>
      <c r="L192" s="1141"/>
      <c r="M192" s="1141"/>
      <c r="N192" s="1146"/>
      <c r="Z192" s="193"/>
      <c r="AA192" s="200"/>
      <c r="AC192" s="109" t="s">
        <v>1143</v>
      </c>
      <c r="AG192" s="200"/>
    </row>
    <row r="193" spans="1:34" s="108" customFormat="1" ht="12">
      <c r="A193" s="216"/>
      <c r="B193" s="217"/>
      <c r="C193" s="1145" t="s">
        <v>398</v>
      </c>
      <c r="D193" s="1145"/>
      <c r="E193" s="1145"/>
      <c r="F193" s="196"/>
      <c r="G193" s="196"/>
      <c r="H193" s="196"/>
      <c r="I193" s="196"/>
      <c r="J193" s="198"/>
      <c r="K193" s="196"/>
      <c r="L193" s="222">
        <v>9462.18</v>
      </c>
      <c r="M193" s="212"/>
      <c r="N193" s="260">
        <v>106071</v>
      </c>
      <c r="Z193" s="193"/>
      <c r="AA193" s="200"/>
      <c r="AG193" s="200" t="s">
        <v>398</v>
      </c>
    </row>
    <row r="194" spans="1:34" s="108" customFormat="1" ht="22.5">
      <c r="A194" s="194" t="s">
        <v>505</v>
      </c>
      <c r="B194" s="195" t="s">
        <v>3839</v>
      </c>
      <c r="C194" s="1145" t="s">
        <v>3840</v>
      </c>
      <c r="D194" s="1145"/>
      <c r="E194" s="1145"/>
      <c r="F194" s="196" t="s">
        <v>486</v>
      </c>
      <c r="G194" s="196"/>
      <c r="H194" s="196"/>
      <c r="I194" s="251">
        <v>31</v>
      </c>
      <c r="J194" s="198"/>
      <c r="K194" s="196"/>
      <c r="L194" s="198"/>
      <c r="M194" s="196"/>
      <c r="N194" s="199"/>
      <c r="Z194" s="193"/>
      <c r="AA194" s="200" t="s">
        <v>3840</v>
      </c>
      <c r="AG194" s="200"/>
    </row>
    <row r="195" spans="1:34" s="108" customFormat="1" ht="33.75">
      <c r="A195" s="203"/>
      <c r="B195" s="204" t="s">
        <v>385</v>
      </c>
      <c r="C195" s="1141" t="s">
        <v>386</v>
      </c>
      <c r="D195" s="1141"/>
      <c r="E195" s="1141"/>
      <c r="F195" s="1141"/>
      <c r="G195" s="1141"/>
      <c r="H195" s="1141"/>
      <c r="I195" s="1141"/>
      <c r="J195" s="1141"/>
      <c r="K195" s="1141"/>
      <c r="L195" s="1141"/>
      <c r="M195" s="1141"/>
      <c r="N195" s="1146"/>
      <c r="Z195" s="193"/>
      <c r="AA195" s="200"/>
      <c r="AC195" s="109" t="s">
        <v>386</v>
      </c>
      <c r="AG195" s="200"/>
    </row>
    <row r="196" spans="1:34" s="108" customFormat="1" ht="12">
      <c r="A196" s="205"/>
      <c r="B196" s="206">
        <v>1</v>
      </c>
      <c r="C196" s="1141" t="s">
        <v>446</v>
      </c>
      <c r="D196" s="1141"/>
      <c r="E196" s="1141"/>
      <c r="F196" s="207"/>
      <c r="G196" s="207"/>
      <c r="H196" s="207"/>
      <c r="I196" s="207"/>
      <c r="J196" s="208">
        <v>17.809999999999999</v>
      </c>
      <c r="K196" s="209">
        <v>1.25</v>
      </c>
      <c r="L196" s="208">
        <v>690.14</v>
      </c>
      <c r="M196" s="207"/>
      <c r="N196" s="210"/>
      <c r="Z196" s="193"/>
      <c r="AA196" s="200"/>
      <c r="AD196" s="109" t="s">
        <v>446</v>
      </c>
      <c r="AG196" s="200"/>
    </row>
    <row r="197" spans="1:34" s="108" customFormat="1" ht="12">
      <c r="A197" s="205"/>
      <c r="B197" s="206">
        <v>2</v>
      </c>
      <c r="C197" s="1141" t="s">
        <v>387</v>
      </c>
      <c r="D197" s="1141"/>
      <c r="E197" s="1141"/>
      <c r="F197" s="207"/>
      <c r="G197" s="207"/>
      <c r="H197" s="207"/>
      <c r="I197" s="207"/>
      <c r="J197" s="208">
        <v>147.19999999999999</v>
      </c>
      <c r="K197" s="209">
        <v>1.25</v>
      </c>
      <c r="L197" s="220">
        <v>5704</v>
      </c>
      <c r="M197" s="207"/>
      <c r="N197" s="210"/>
      <c r="Z197" s="193"/>
      <c r="AA197" s="200"/>
      <c r="AD197" s="109" t="s">
        <v>387</v>
      </c>
      <c r="AG197" s="200"/>
    </row>
    <row r="198" spans="1:34" s="108" customFormat="1" ht="12">
      <c r="A198" s="205"/>
      <c r="B198" s="206">
        <v>3</v>
      </c>
      <c r="C198" s="1141" t="s">
        <v>388</v>
      </c>
      <c r="D198" s="1141"/>
      <c r="E198" s="1141"/>
      <c r="F198" s="207"/>
      <c r="G198" s="207"/>
      <c r="H198" s="207"/>
      <c r="I198" s="207"/>
      <c r="J198" s="208">
        <v>9.4</v>
      </c>
      <c r="K198" s="209">
        <v>1.25</v>
      </c>
      <c r="L198" s="208">
        <v>364.25</v>
      </c>
      <c r="M198" s="207"/>
      <c r="N198" s="210"/>
      <c r="Z198" s="193"/>
      <c r="AA198" s="200"/>
      <c r="AD198" s="109" t="s">
        <v>388</v>
      </c>
      <c r="AG198" s="200"/>
    </row>
    <row r="199" spans="1:34" s="108" customFormat="1" ht="12">
      <c r="A199" s="205"/>
      <c r="B199" s="206">
        <v>4</v>
      </c>
      <c r="C199" s="1141" t="s">
        <v>447</v>
      </c>
      <c r="D199" s="1141"/>
      <c r="E199" s="1141"/>
      <c r="F199" s="207"/>
      <c r="G199" s="207"/>
      <c r="H199" s="207"/>
      <c r="I199" s="207"/>
      <c r="J199" s="208">
        <v>0.51</v>
      </c>
      <c r="K199" s="207"/>
      <c r="L199" s="208">
        <v>15.81</v>
      </c>
      <c r="M199" s="207"/>
      <c r="N199" s="210"/>
      <c r="Z199" s="193"/>
      <c r="AA199" s="200"/>
      <c r="AD199" s="109" t="s">
        <v>447</v>
      </c>
      <c r="AG199" s="200"/>
    </row>
    <row r="200" spans="1:34" s="108" customFormat="1" ht="12">
      <c r="A200" s="205"/>
      <c r="B200" s="204"/>
      <c r="C200" s="1141" t="s">
        <v>448</v>
      </c>
      <c r="D200" s="1141"/>
      <c r="E200" s="1141"/>
      <c r="F200" s="207" t="s">
        <v>390</v>
      </c>
      <c r="G200" s="209">
        <v>2.0099999999999998</v>
      </c>
      <c r="H200" s="209">
        <v>1.25</v>
      </c>
      <c r="I200" s="250">
        <v>77.887500000000003</v>
      </c>
      <c r="J200" s="204"/>
      <c r="K200" s="207"/>
      <c r="L200" s="204"/>
      <c r="M200" s="207"/>
      <c r="N200" s="210"/>
      <c r="Z200" s="193"/>
      <c r="AA200" s="200"/>
      <c r="AE200" s="109" t="s">
        <v>448</v>
      </c>
      <c r="AG200" s="200"/>
    </row>
    <row r="201" spans="1:34" s="108" customFormat="1" ht="12">
      <c r="A201" s="205"/>
      <c r="B201" s="204"/>
      <c r="C201" s="1141" t="s">
        <v>389</v>
      </c>
      <c r="D201" s="1141"/>
      <c r="E201" s="1141"/>
      <c r="F201" s="207" t="s">
        <v>390</v>
      </c>
      <c r="G201" s="209">
        <v>0.81</v>
      </c>
      <c r="H201" s="209">
        <v>1.25</v>
      </c>
      <c r="I201" s="250">
        <v>31.387499999999999</v>
      </c>
      <c r="J201" s="204"/>
      <c r="K201" s="207"/>
      <c r="L201" s="204"/>
      <c r="M201" s="207"/>
      <c r="N201" s="210"/>
      <c r="Z201" s="193"/>
      <c r="AA201" s="200"/>
      <c r="AE201" s="109" t="s">
        <v>389</v>
      </c>
      <c r="AG201" s="200"/>
    </row>
    <row r="202" spans="1:34" s="108" customFormat="1" ht="12">
      <c r="A202" s="205"/>
      <c r="B202" s="204"/>
      <c r="C202" s="1150" t="s">
        <v>391</v>
      </c>
      <c r="D202" s="1150"/>
      <c r="E202" s="1150"/>
      <c r="F202" s="212"/>
      <c r="G202" s="212"/>
      <c r="H202" s="212"/>
      <c r="I202" s="212"/>
      <c r="J202" s="213">
        <v>165.52</v>
      </c>
      <c r="K202" s="212"/>
      <c r="L202" s="221">
        <v>6409.95</v>
      </c>
      <c r="M202" s="212"/>
      <c r="N202" s="214"/>
      <c r="Z202" s="193"/>
      <c r="AA202" s="200"/>
      <c r="AF202" s="109" t="s">
        <v>391</v>
      </c>
      <c r="AG202" s="200"/>
    </row>
    <row r="203" spans="1:34" s="108" customFormat="1" ht="12">
      <c r="A203" s="205"/>
      <c r="B203" s="204"/>
      <c r="C203" s="1141" t="s">
        <v>392</v>
      </c>
      <c r="D203" s="1141"/>
      <c r="E203" s="1141"/>
      <c r="F203" s="207"/>
      <c r="G203" s="207"/>
      <c r="H203" s="207"/>
      <c r="I203" s="207"/>
      <c r="J203" s="204"/>
      <c r="K203" s="207"/>
      <c r="L203" s="220">
        <v>1054.3900000000001</v>
      </c>
      <c r="M203" s="207"/>
      <c r="N203" s="210"/>
      <c r="Z203" s="193"/>
      <c r="AA203" s="200"/>
      <c r="AE203" s="109" t="s">
        <v>392</v>
      </c>
      <c r="AG203" s="200"/>
    </row>
    <row r="204" spans="1:34" s="108" customFormat="1" ht="22.5">
      <c r="A204" s="205"/>
      <c r="B204" s="204" t="s">
        <v>3822</v>
      </c>
      <c r="C204" s="1141" t="s">
        <v>3823</v>
      </c>
      <c r="D204" s="1141"/>
      <c r="E204" s="1141"/>
      <c r="F204" s="207" t="s">
        <v>395</v>
      </c>
      <c r="G204" s="215">
        <v>103</v>
      </c>
      <c r="H204" s="207"/>
      <c r="I204" s="215">
        <v>103</v>
      </c>
      <c r="J204" s="204"/>
      <c r="K204" s="207"/>
      <c r="L204" s="220">
        <v>1086.02</v>
      </c>
      <c r="M204" s="207"/>
      <c r="N204" s="210"/>
      <c r="Z204" s="193"/>
      <c r="AA204" s="200"/>
      <c r="AE204" s="109" t="s">
        <v>3823</v>
      </c>
      <c r="AG204" s="200"/>
    </row>
    <row r="205" spans="1:34" s="108" customFormat="1" ht="22.5">
      <c r="A205" s="205"/>
      <c r="B205" s="204" t="s">
        <v>3824</v>
      </c>
      <c r="C205" s="1141" t="s">
        <v>3825</v>
      </c>
      <c r="D205" s="1141"/>
      <c r="E205" s="1141"/>
      <c r="F205" s="207" t="s">
        <v>395</v>
      </c>
      <c r="G205" s="215">
        <v>60</v>
      </c>
      <c r="H205" s="207"/>
      <c r="I205" s="215">
        <v>60</v>
      </c>
      <c r="J205" s="204"/>
      <c r="K205" s="207"/>
      <c r="L205" s="208">
        <v>632.63</v>
      </c>
      <c r="M205" s="207"/>
      <c r="N205" s="210"/>
      <c r="Z205" s="193"/>
      <c r="AA205" s="200"/>
      <c r="AE205" s="109" t="s">
        <v>3825</v>
      </c>
      <c r="AG205" s="200"/>
    </row>
    <row r="206" spans="1:34" s="108" customFormat="1" ht="12">
      <c r="A206" s="216"/>
      <c r="B206" s="217"/>
      <c r="C206" s="1145" t="s">
        <v>398</v>
      </c>
      <c r="D206" s="1145"/>
      <c r="E206" s="1145"/>
      <c r="F206" s="196"/>
      <c r="G206" s="196"/>
      <c r="H206" s="196"/>
      <c r="I206" s="196"/>
      <c r="J206" s="198"/>
      <c r="K206" s="196"/>
      <c r="L206" s="222">
        <v>8128.6</v>
      </c>
      <c r="M206" s="212"/>
      <c r="N206" s="199"/>
      <c r="Z206" s="193"/>
      <c r="AA206" s="200"/>
      <c r="AG206" s="200" t="s">
        <v>398</v>
      </c>
    </row>
    <row r="207" spans="1:34" s="108" customFormat="1" ht="45">
      <c r="A207" s="194" t="s">
        <v>514</v>
      </c>
      <c r="B207" s="195" t="s">
        <v>3841</v>
      </c>
      <c r="C207" s="1145" t="s">
        <v>3842</v>
      </c>
      <c r="D207" s="1145"/>
      <c r="E207" s="1145"/>
      <c r="F207" s="196" t="s">
        <v>486</v>
      </c>
      <c r="G207" s="196"/>
      <c r="H207" s="196"/>
      <c r="I207" s="251">
        <v>31</v>
      </c>
      <c r="J207" s="222">
        <v>32700</v>
      </c>
      <c r="K207" s="247">
        <v>1.02</v>
      </c>
      <c r="L207" s="222">
        <v>92236.75</v>
      </c>
      <c r="M207" s="247">
        <v>11.21</v>
      </c>
      <c r="N207" s="260">
        <v>1033974</v>
      </c>
      <c r="Z207" s="193"/>
      <c r="AA207" s="200" t="s">
        <v>3842</v>
      </c>
      <c r="AG207" s="200"/>
    </row>
    <row r="208" spans="1:34" s="108" customFormat="1" ht="12">
      <c r="A208" s="216"/>
      <c r="B208" s="217"/>
      <c r="C208" s="1141" t="s">
        <v>1929</v>
      </c>
      <c r="D208" s="1141"/>
      <c r="E208" s="1141"/>
      <c r="F208" s="1141"/>
      <c r="G208" s="1141"/>
      <c r="H208" s="1141"/>
      <c r="I208" s="1141"/>
      <c r="J208" s="1141"/>
      <c r="K208" s="1141"/>
      <c r="L208" s="1141"/>
      <c r="M208" s="1141"/>
      <c r="N208" s="1146"/>
      <c r="Z208" s="193"/>
      <c r="AA208" s="200"/>
      <c r="AG208" s="200"/>
      <c r="AH208" s="109" t="s">
        <v>1929</v>
      </c>
    </row>
    <row r="209" spans="1:33" s="108" customFormat="1" ht="22.5">
      <c r="A209" s="203"/>
      <c r="B209" s="204" t="s">
        <v>1142</v>
      </c>
      <c r="C209" s="1141" t="s">
        <v>1143</v>
      </c>
      <c r="D209" s="1141"/>
      <c r="E209" s="1141"/>
      <c r="F209" s="1141"/>
      <c r="G209" s="1141"/>
      <c r="H209" s="1141"/>
      <c r="I209" s="1141"/>
      <c r="J209" s="1141"/>
      <c r="K209" s="1141"/>
      <c r="L209" s="1141"/>
      <c r="M209" s="1141"/>
      <c r="N209" s="1146"/>
      <c r="Z209" s="193"/>
      <c r="AA209" s="200"/>
      <c r="AC209" s="109" t="s">
        <v>1143</v>
      </c>
      <c r="AG209" s="200"/>
    </row>
    <row r="210" spans="1:33" s="108" customFormat="1" ht="12">
      <c r="A210" s="216"/>
      <c r="B210" s="217"/>
      <c r="C210" s="1145" t="s">
        <v>398</v>
      </c>
      <c r="D210" s="1145"/>
      <c r="E210" s="1145"/>
      <c r="F210" s="196"/>
      <c r="G210" s="196"/>
      <c r="H210" s="196"/>
      <c r="I210" s="196"/>
      <c r="J210" s="198"/>
      <c r="K210" s="196"/>
      <c r="L210" s="222">
        <v>92236.75</v>
      </c>
      <c r="M210" s="212"/>
      <c r="N210" s="260">
        <v>1033974</v>
      </c>
      <c r="Z210" s="193"/>
      <c r="AA210" s="200"/>
      <c r="AG210" s="200" t="s">
        <v>398</v>
      </c>
    </row>
    <row r="211" spans="1:33" s="108" customFormat="1" ht="22.5">
      <c r="A211" s="194" t="s">
        <v>517</v>
      </c>
      <c r="B211" s="195" t="s">
        <v>3349</v>
      </c>
      <c r="C211" s="1145" t="s">
        <v>3843</v>
      </c>
      <c r="D211" s="1145"/>
      <c r="E211" s="1145"/>
      <c r="F211" s="196" t="s">
        <v>472</v>
      </c>
      <c r="G211" s="196"/>
      <c r="H211" s="196"/>
      <c r="I211" s="197">
        <v>2.3999999999999998E-3</v>
      </c>
      <c r="J211" s="198"/>
      <c r="K211" s="196"/>
      <c r="L211" s="198"/>
      <c r="M211" s="196"/>
      <c r="N211" s="199"/>
      <c r="Z211" s="193"/>
      <c r="AA211" s="200" t="s">
        <v>3843</v>
      </c>
      <c r="AG211" s="200"/>
    </row>
    <row r="212" spans="1:33" s="108" customFormat="1" ht="12">
      <c r="A212" s="201"/>
      <c r="B212" s="202"/>
      <c r="C212" s="1141" t="s">
        <v>3844</v>
      </c>
      <c r="D212" s="1141"/>
      <c r="E212" s="1141"/>
      <c r="F212" s="1141"/>
      <c r="G212" s="1141"/>
      <c r="H212" s="1141"/>
      <c r="I212" s="1141"/>
      <c r="J212" s="1141"/>
      <c r="K212" s="1141"/>
      <c r="L212" s="1141"/>
      <c r="M212" s="1141"/>
      <c r="N212" s="1146"/>
      <c r="Z212" s="193"/>
      <c r="AA212" s="200"/>
      <c r="AB212" s="109" t="s">
        <v>3844</v>
      </c>
      <c r="AG212" s="200"/>
    </row>
    <row r="213" spans="1:33" s="108" customFormat="1" ht="33.75">
      <c r="A213" s="203"/>
      <c r="B213" s="204" t="s">
        <v>385</v>
      </c>
      <c r="C213" s="1141" t="s">
        <v>386</v>
      </c>
      <c r="D213" s="1141"/>
      <c r="E213" s="1141"/>
      <c r="F213" s="1141"/>
      <c r="G213" s="1141"/>
      <c r="H213" s="1141"/>
      <c r="I213" s="1141"/>
      <c r="J213" s="1141"/>
      <c r="K213" s="1141"/>
      <c r="L213" s="1141"/>
      <c r="M213" s="1141"/>
      <c r="N213" s="1146"/>
      <c r="Z213" s="193"/>
      <c r="AA213" s="200"/>
      <c r="AC213" s="109" t="s">
        <v>386</v>
      </c>
      <c r="AG213" s="200"/>
    </row>
    <row r="214" spans="1:33" s="108" customFormat="1" ht="12">
      <c r="A214" s="205"/>
      <c r="B214" s="206">
        <v>1</v>
      </c>
      <c r="C214" s="1141" t="s">
        <v>446</v>
      </c>
      <c r="D214" s="1141"/>
      <c r="E214" s="1141"/>
      <c r="F214" s="207"/>
      <c r="G214" s="207"/>
      <c r="H214" s="207"/>
      <c r="I214" s="207"/>
      <c r="J214" s="208">
        <v>515.63</v>
      </c>
      <c r="K214" s="209">
        <v>1.25</v>
      </c>
      <c r="L214" s="208">
        <v>1.55</v>
      </c>
      <c r="M214" s="207"/>
      <c r="N214" s="210"/>
      <c r="Z214" s="193"/>
      <c r="AA214" s="200"/>
      <c r="AD214" s="109" t="s">
        <v>446</v>
      </c>
      <c r="AG214" s="200"/>
    </row>
    <row r="215" spans="1:33" s="108" customFormat="1" ht="12">
      <c r="A215" s="205"/>
      <c r="B215" s="206">
        <v>2</v>
      </c>
      <c r="C215" s="1141" t="s">
        <v>387</v>
      </c>
      <c r="D215" s="1141"/>
      <c r="E215" s="1141"/>
      <c r="F215" s="207"/>
      <c r="G215" s="207"/>
      <c r="H215" s="207"/>
      <c r="I215" s="207"/>
      <c r="J215" s="208">
        <v>395.65</v>
      </c>
      <c r="K215" s="209">
        <v>1.25</v>
      </c>
      <c r="L215" s="208">
        <v>1.19</v>
      </c>
      <c r="M215" s="207"/>
      <c r="N215" s="210"/>
      <c r="Z215" s="193"/>
      <c r="AA215" s="200"/>
      <c r="AD215" s="109" t="s">
        <v>387</v>
      </c>
      <c r="AG215" s="200"/>
    </row>
    <row r="216" spans="1:33" s="108" customFormat="1" ht="12">
      <c r="A216" s="205"/>
      <c r="B216" s="206">
        <v>3</v>
      </c>
      <c r="C216" s="1141" t="s">
        <v>388</v>
      </c>
      <c r="D216" s="1141"/>
      <c r="E216" s="1141"/>
      <c r="F216" s="207"/>
      <c r="G216" s="207"/>
      <c r="H216" s="207"/>
      <c r="I216" s="207"/>
      <c r="J216" s="208">
        <v>40.159999999999997</v>
      </c>
      <c r="K216" s="209">
        <v>1.25</v>
      </c>
      <c r="L216" s="208">
        <v>0.12</v>
      </c>
      <c r="M216" s="207"/>
      <c r="N216" s="210"/>
      <c r="Z216" s="193"/>
      <c r="AA216" s="200"/>
      <c r="AD216" s="109" t="s">
        <v>388</v>
      </c>
      <c r="AG216" s="200"/>
    </row>
    <row r="217" spans="1:33" s="108" customFormat="1" ht="12">
      <c r="A217" s="205"/>
      <c r="B217" s="206">
        <v>4</v>
      </c>
      <c r="C217" s="1141" t="s">
        <v>447</v>
      </c>
      <c r="D217" s="1141"/>
      <c r="E217" s="1141"/>
      <c r="F217" s="207"/>
      <c r="G217" s="207"/>
      <c r="H217" s="207"/>
      <c r="I217" s="207"/>
      <c r="J217" s="220">
        <v>11982.18</v>
      </c>
      <c r="K217" s="207"/>
      <c r="L217" s="208">
        <v>28.76</v>
      </c>
      <c r="M217" s="207"/>
      <c r="N217" s="210"/>
      <c r="Z217" s="193"/>
      <c r="AA217" s="200"/>
      <c r="AD217" s="109" t="s">
        <v>447</v>
      </c>
      <c r="AG217" s="200"/>
    </row>
    <row r="218" spans="1:33" s="108" customFormat="1" ht="12">
      <c r="A218" s="205"/>
      <c r="B218" s="204"/>
      <c r="C218" s="1141" t="s">
        <v>448</v>
      </c>
      <c r="D218" s="1141"/>
      <c r="E218" s="1141"/>
      <c r="F218" s="207" t="s">
        <v>390</v>
      </c>
      <c r="G218" s="248">
        <v>53.6</v>
      </c>
      <c r="H218" s="209">
        <v>1.25</v>
      </c>
      <c r="I218" s="250">
        <v>0.1608</v>
      </c>
      <c r="J218" s="204"/>
      <c r="K218" s="207"/>
      <c r="L218" s="204"/>
      <c r="M218" s="207"/>
      <c r="N218" s="210"/>
      <c r="Z218" s="193"/>
      <c r="AA218" s="200"/>
      <c r="AE218" s="109" t="s">
        <v>448</v>
      </c>
      <c r="AG218" s="200"/>
    </row>
    <row r="219" spans="1:33" s="108" customFormat="1" ht="12">
      <c r="A219" s="205"/>
      <c r="B219" s="204"/>
      <c r="C219" s="1141" t="s">
        <v>389</v>
      </c>
      <c r="D219" s="1141"/>
      <c r="E219" s="1141"/>
      <c r="F219" s="207" t="s">
        <v>390</v>
      </c>
      <c r="G219" s="248">
        <v>3.2</v>
      </c>
      <c r="H219" s="209">
        <v>1.25</v>
      </c>
      <c r="I219" s="250">
        <v>9.5999999999999992E-3</v>
      </c>
      <c r="J219" s="204"/>
      <c r="K219" s="207"/>
      <c r="L219" s="204"/>
      <c r="M219" s="207"/>
      <c r="N219" s="210"/>
      <c r="Z219" s="193"/>
      <c r="AA219" s="200"/>
      <c r="AE219" s="109" t="s">
        <v>389</v>
      </c>
      <c r="AG219" s="200"/>
    </row>
    <row r="220" spans="1:33" s="108" customFormat="1" ht="12">
      <c r="A220" s="205"/>
      <c r="B220" s="204"/>
      <c r="C220" s="1150" t="s">
        <v>391</v>
      </c>
      <c r="D220" s="1150"/>
      <c r="E220" s="1150"/>
      <c r="F220" s="212"/>
      <c r="G220" s="212"/>
      <c r="H220" s="212"/>
      <c r="I220" s="212"/>
      <c r="J220" s="221">
        <v>12893.46</v>
      </c>
      <c r="K220" s="212"/>
      <c r="L220" s="213">
        <v>31.5</v>
      </c>
      <c r="M220" s="212"/>
      <c r="N220" s="214"/>
      <c r="Z220" s="193"/>
      <c r="AA220" s="200"/>
      <c r="AF220" s="109" t="s">
        <v>391</v>
      </c>
      <c r="AG220" s="200"/>
    </row>
    <row r="221" spans="1:33" s="108" customFormat="1" ht="12">
      <c r="A221" s="205"/>
      <c r="B221" s="204"/>
      <c r="C221" s="1141" t="s">
        <v>392</v>
      </c>
      <c r="D221" s="1141"/>
      <c r="E221" s="1141"/>
      <c r="F221" s="207"/>
      <c r="G221" s="207"/>
      <c r="H221" s="207"/>
      <c r="I221" s="207"/>
      <c r="J221" s="204"/>
      <c r="K221" s="207"/>
      <c r="L221" s="208">
        <v>1.67</v>
      </c>
      <c r="M221" s="207"/>
      <c r="N221" s="210"/>
      <c r="Z221" s="193"/>
      <c r="AA221" s="200"/>
      <c r="AE221" s="109" t="s">
        <v>392</v>
      </c>
      <c r="AG221" s="200"/>
    </row>
    <row r="222" spans="1:33" s="108" customFormat="1" ht="22.5">
      <c r="A222" s="205"/>
      <c r="B222" s="204" t="s">
        <v>885</v>
      </c>
      <c r="C222" s="1141" t="s">
        <v>886</v>
      </c>
      <c r="D222" s="1141"/>
      <c r="E222" s="1141"/>
      <c r="F222" s="207" t="s">
        <v>395</v>
      </c>
      <c r="G222" s="215">
        <v>97</v>
      </c>
      <c r="H222" s="207"/>
      <c r="I222" s="215">
        <v>97</v>
      </c>
      <c r="J222" s="204"/>
      <c r="K222" s="207"/>
      <c r="L222" s="208">
        <v>1.62</v>
      </c>
      <c r="M222" s="207"/>
      <c r="N222" s="210"/>
      <c r="Z222" s="193"/>
      <c r="AA222" s="200"/>
      <c r="AE222" s="109" t="s">
        <v>886</v>
      </c>
      <c r="AG222" s="200"/>
    </row>
    <row r="223" spans="1:33" s="108" customFormat="1" ht="22.5">
      <c r="A223" s="205"/>
      <c r="B223" s="204" t="s">
        <v>887</v>
      </c>
      <c r="C223" s="1141" t="s">
        <v>888</v>
      </c>
      <c r="D223" s="1141"/>
      <c r="E223" s="1141"/>
      <c r="F223" s="207" t="s">
        <v>395</v>
      </c>
      <c r="G223" s="215">
        <v>51</v>
      </c>
      <c r="H223" s="207"/>
      <c r="I223" s="215">
        <v>51</v>
      </c>
      <c r="J223" s="204"/>
      <c r="K223" s="207"/>
      <c r="L223" s="208">
        <v>0.85</v>
      </c>
      <c r="M223" s="207"/>
      <c r="N223" s="210"/>
      <c r="Z223" s="193"/>
      <c r="AA223" s="200"/>
      <c r="AE223" s="109" t="s">
        <v>888</v>
      </c>
      <c r="AG223" s="200"/>
    </row>
    <row r="224" spans="1:33" s="108" customFormat="1" ht="12">
      <c r="A224" s="216"/>
      <c r="B224" s="217"/>
      <c r="C224" s="1145" t="s">
        <v>398</v>
      </c>
      <c r="D224" s="1145"/>
      <c r="E224" s="1145"/>
      <c r="F224" s="196"/>
      <c r="G224" s="196"/>
      <c r="H224" s="196"/>
      <c r="I224" s="196"/>
      <c r="J224" s="198"/>
      <c r="K224" s="196"/>
      <c r="L224" s="218">
        <v>33.97</v>
      </c>
      <c r="M224" s="212"/>
      <c r="N224" s="199"/>
      <c r="Z224" s="193"/>
      <c r="AA224" s="200"/>
      <c r="AG224" s="200" t="s">
        <v>398</v>
      </c>
    </row>
    <row r="225" spans="1:34" s="108" customFormat="1" ht="33.75">
      <c r="A225" s="194" t="s">
        <v>519</v>
      </c>
      <c r="B225" s="195" t="s">
        <v>3845</v>
      </c>
      <c r="C225" s="1145" t="s">
        <v>3846</v>
      </c>
      <c r="D225" s="1145"/>
      <c r="E225" s="1145"/>
      <c r="F225" s="196" t="s">
        <v>673</v>
      </c>
      <c r="G225" s="196"/>
      <c r="H225" s="196"/>
      <c r="I225" s="247">
        <v>0.24</v>
      </c>
      <c r="J225" s="218">
        <v>877</v>
      </c>
      <c r="K225" s="196"/>
      <c r="L225" s="218">
        <v>210.48</v>
      </c>
      <c r="M225" s="196"/>
      <c r="N225" s="199"/>
      <c r="Z225" s="193"/>
      <c r="AA225" s="200" t="s">
        <v>3846</v>
      </c>
      <c r="AG225" s="200"/>
    </row>
    <row r="226" spans="1:34" s="108" customFormat="1" ht="12">
      <c r="A226" s="216"/>
      <c r="B226" s="217"/>
      <c r="C226" s="1141" t="s">
        <v>2594</v>
      </c>
      <c r="D226" s="1141"/>
      <c r="E226" s="1141"/>
      <c r="F226" s="1141"/>
      <c r="G226" s="1141"/>
      <c r="H226" s="1141"/>
      <c r="I226" s="1141"/>
      <c r="J226" s="1141"/>
      <c r="K226" s="1141"/>
      <c r="L226" s="1141"/>
      <c r="M226" s="1141"/>
      <c r="N226" s="1146"/>
      <c r="Z226" s="193"/>
      <c r="AA226" s="200"/>
      <c r="AG226" s="200"/>
      <c r="AH226" s="109" t="s">
        <v>2594</v>
      </c>
    </row>
    <row r="227" spans="1:34" s="108" customFormat="1" ht="12">
      <c r="A227" s="201"/>
      <c r="B227" s="202"/>
      <c r="C227" s="1141" t="s">
        <v>1643</v>
      </c>
      <c r="D227" s="1141"/>
      <c r="E227" s="1141"/>
      <c r="F227" s="1141"/>
      <c r="G227" s="1141"/>
      <c r="H227" s="1141"/>
      <c r="I227" s="1141"/>
      <c r="J227" s="1141"/>
      <c r="K227" s="1141"/>
      <c r="L227" s="1141"/>
      <c r="M227" s="1141"/>
      <c r="N227" s="1146"/>
      <c r="Z227" s="193"/>
      <c r="AA227" s="200"/>
      <c r="AB227" s="109" t="s">
        <v>1643</v>
      </c>
      <c r="AG227" s="200"/>
    </row>
    <row r="228" spans="1:34" s="108" customFormat="1" ht="12">
      <c r="A228" s="216"/>
      <c r="B228" s="217"/>
      <c r="C228" s="1145" t="s">
        <v>398</v>
      </c>
      <c r="D228" s="1145"/>
      <c r="E228" s="1145"/>
      <c r="F228" s="196"/>
      <c r="G228" s="196"/>
      <c r="H228" s="196"/>
      <c r="I228" s="196"/>
      <c r="J228" s="198"/>
      <c r="K228" s="196"/>
      <c r="L228" s="218">
        <v>210.48</v>
      </c>
      <c r="M228" s="212"/>
      <c r="N228" s="199"/>
      <c r="Z228" s="193"/>
      <c r="AA228" s="200"/>
      <c r="AG228" s="200" t="s">
        <v>398</v>
      </c>
    </row>
    <row r="229" spans="1:34" s="108" customFormat="1" ht="12">
      <c r="A229" s="194" t="s">
        <v>523</v>
      </c>
      <c r="B229" s="195" t="s">
        <v>1038</v>
      </c>
      <c r="C229" s="1145" t="s">
        <v>1039</v>
      </c>
      <c r="D229" s="1145"/>
      <c r="E229" s="1145"/>
      <c r="F229" s="196" t="s">
        <v>486</v>
      </c>
      <c r="G229" s="196"/>
      <c r="H229" s="196"/>
      <c r="I229" s="251">
        <v>24</v>
      </c>
      <c r="J229" s="198"/>
      <c r="K229" s="196"/>
      <c r="L229" s="198"/>
      <c r="M229" s="196"/>
      <c r="N229" s="199"/>
      <c r="Z229" s="193"/>
      <c r="AA229" s="200" t="s">
        <v>1039</v>
      </c>
      <c r="AG229" s="200"/>
    </row>
    <row r="230" spans="1:34" s="108" customFormat="1" ht="33.75">
      <c r="A230" s="203"/>
      <c r="B230" s="204" t="s">
        <v>385</v>
      </c>
      <c r="C230" s="1141" t="s">
        <v>386</v>
      </c>
      <c r="D230" s="1141"/>
      <c r="E230" s="1141"/>
      <c r="F230" s="1141"/>
      <c r="G230" s="1141"/>
      <c r="H230" s="1141"/>
      <c r="I230" s="1141"/>
      <c r="J230" s="1141"/>
      <c r="K230" s="1141"/>
      <c r="L230" s="1141"/>
      <c r="M230" s="1141"/>
      <c r="N230" s="1146"/>
      <c r="Z230" s="193"/>
      <c r="AA230" s="200"/>
      <c r="AC230" s="109" t="s">
        <v>386</v>
      </c>
      <c r="AG230" s="200"/>
    </row>
    <row r="231" spans="1:34" s="108" customFormat="1" ht="12">
      <c r="A231" s="205"/>
      <c r="B231" s="206">
        <v>1</v>
      </c>
      <c r="C231" s="1141" t="s">
        <v>446</v>
      </c>
      <c r="D231" s="1141"/>
      <c r="E231" s="1141"/>
      <c r="F231" s="207"/>
      <c r="G231" s="207"/>
      <c r="H231" s="207"/>
      <c r="I231" s="207"/>
      <c r="J231" s="208">
        <v>10.220000000000001</v>
      </c>
      <c r="K231" s="209">
        <v>1.25</v>
      </c>
      <c r="L231" s="208">
        <v>306.60000000000002</v>
      </c>
      <c r="M231" s="207"/>
      <c r="N231" s="210"/>
      <c r="Z231" s="193"/>
      <c r="AA231" s="200"/>
      <c r="AD231" s="109" t="s">
        <v>446</v>
      </c>
      <c r="AG231" s="200"/>
    </row>
    <row r="232" spans="1:34" s="108" customFormat="1" ht="12">
      <c r="A232" s="205"/>
      <c r="B232" s="206">
        <v>4</v>
      </c>
      <c r="C232" s="1141" t="s">
        <v>447</v>
      </c>
      <c r="D232" s="1141"/>
      <c r="E232" s="1141"/>
      <c r="F232" s="207"/>
      <c r="G232" s="207"/>
      <c r="H232" s="207"/>
      <c r="I232" s="207"/>
      <c r="J232" s="208">
        <v>0.38</v>
      </c>
      <c r="K232" s="207"/>
      <c r="L232" s="208">
        <v>9.1199999999999992</v>
      </c>
      <c r="M232" s="207"/>
      <c r="N232" s="210"/>
      <c r="Z232" s="193"/>
      <c r="AA232" s="200"/>
      <c r="AD232" s="109" t="s">
        <v>447</v>
      </c>
      <c r="AG232" s="200"/>
    </row>
    <row r="233" spans="1:34" s="108" customFormat="1" ht="12">
      <c r="A233" s="205"/>
      <c r="B233" s="204"/>
      <c r="C233" s="1141" t="s">
        <v>448</v>
      </c>
      <c r="D233" s="1141"/>
      <c r="E233" s="1141"/>
      <c r="F233" s="207" t="s">
        <v>390</v>
      </c>
      <c r="G233" s="209">
        <v>1.03</v>
      </c>
      <c r="H233" s="209">
        <v>1.25</v>
      </c>
      <c r="I233" s="248">
        <v>30.9</v>
      </c>
      <c r="J233" s="204"/>
      <c r="K233" s="207"/>
      <c r="L233" s="204"/>
      <c r="M233" s="207"/>
      <c r="N233" s="210"/>
      <c r="Z233" s="193"/>
      <c r="AA233" s="200"/>
      <c r="AE233" s="109" t="s">
        <v>448</v>
      </c>
      <c r="AG233" s="200"/>
    </row>
    <row r="234" spans="1:34" s="108" customFormat="1" ht="12">
      <c r="A234" s="205"/>
      <c r="B234" s="204"/>
      <c r="C234" s="1150" t="s">
        <v>391</v>
      </c>
      <c r="D234" s="1150"/>
      <c r="E234" s="1150"/>
      <c r="F234" s="212"/>
      <c r="G234" s="212"/>
      <c r="H234" s="212"/>
      <c r="I234" s="212"/>
      <c r="J234" s="213">
        <v>10.6</v>
      </c>
      <c r="K234" s="212"/>
      <c r="L234" s="213">
        <v>315.72000000000003</v>
      </c>
      <c r="M234" s="212"/>
      <c r="N234" s="214"/>
      <c r="Z234" s="193"/>
      <c r="AA234" s="200"/>
      <c r="AF234" s="109" t="s">
        <v>391</v>
      </c>
      <c r="AG234" s="200"/>
    </row>
    <row r="235" spans="1:34" s="108" customFormat="1" ht="12">
      <c r="A235" s="205"/>
      <c r="B235" s="204"/>
      <c r="C235" s="1141" t="s">
        <v>392</v>
      </c>
      <c r="D235" s="1141"/>
      <c r="E235" s="1141"/>
      <c r="F235" s="207"/>
      <c r="G235" s="207"/>
      <c r="H235" s="207"/>
      <c r="I235" s="207"/>
      <c r="J235" s="204"/>
      <c r="K235" s="207"/>
      <c r="L235" s="208">
        <v>306.60000000000002</v>
      </c>
      <c r="M235" s="207"/>
      <c r="N235" s="210"/>
      <c r="Z235" s="193"/>
      <c r="AA235" s="200"/>
      <c r="AE235" s="109" t="s">
        <v>392</v>
      </c>
      <c r="AG235" s="200"/>
    </row>
    <row r="236" spans="1:34" s="108" customFormat="1" ht="22.5">
      <c r="A236" s="205"/>
      <c r="B236" s="204" t="s">
        <v>885</v>
      </c>
      <c r="C236" s="1141" t="s">
        <v>886</v>
      </c>
      <c r="D236" s="1141"/>
      <c r="E236" s="1141"/>
      <c r="F236" s="207" t="s">
        <v>395</v>
      </c>
      <c r="G236" s="215">
        <v>97</v>
      </c>
      <c r="H236" s="207"/>
      <c r="I236" s="215">
        <v>97</v>
      </c>
      <c r="J236" s="204"/>
      <c r="K236" s="207"/>
      <c r="L236" s="208">
        <v>297.39999999999998</v>
      </c>
      <c r="M236" s="207"/>
      <c r="N236" s="210"/>
      <c r="Z236" s="193"/>
      <c r="AA236" s="200"/>
      <c r="AE236" s="109" t="s">
        <v>886</v>
      </c>
      <c r="AG236" s="200"/>
    </row>
    <row r="237" spans="1:34" s="108" customFormat="1" ht="22.5">
      <c r="A237" s="205"/>
      <c r="B237" s="204" t="s">
        <v>887</v>
      </c>
      <c r="C237" s="1141" t="s">
        <v>888</v>
      </c>
      <c r="D237" s="1141"/>
      <c r="E237" s="1141"/>
      <c r="F237" s="207" t="s">
        <v>395</v>
      </c>
      <c r="G237" s="215">
        <v>51</v>
      </c>
      <c r="H237" s="207"/>
      <c r="I237" s="215">
        <v>51</v>
      </c>
      <c r="J237" s="204"/>
      <c r="K237" s="207"/>
      <c r="L237" s="208">
        <v>156.37</v>
      </c>
      <c r="M237" s="207"/>
      <c r="N237" s="210"/>
      <c r="Z237" s="193"/>
      <c r="AA237" s="200"/>
      <c r="AE237" s="109" t="s">
        <v>888</v>
      </c>
      <c r="AG237" s="200"/>
    </row>
    <row r="238" spans="1:34" s="108" customFormat="1" ht="12">
      <c r="A238" s="216"/>
      <c r="B238" s="217"/>
      <c r="C238" s="1145" t="s">
        <v>398</v>
      </c>
      <c r="D238" s="1145"/>
      <c r="E238" s="1145"/>
      <c r="F238" s="196"/>
      <c r="G238" s="196"/>
      <c r="H238" s="196"/>
      <c r="I238" s="196"/>
      <c r="J238" s="198"/>
      <c r="K238" s="196"/>
      <c r="L238" s="218">
        <v>769.49</v>
      </c>
      <c r="M238" s="212"/>
      <c r="N238" s="199"/>
      <c r="Z238" s="193"/>
      <c r="AA238" s="200"/>
      <c r="AG238" s="200" t="s">
        <v>398</v>
      </c>
    </row>
    <row r="239" spans="1:34" s="108" customFormat="1" ht="22.5">
      <c r="A239" s="194" t="s">
        <v>3191</v>
      </c>
      <c r="B239" s="195" t="s">
        <v>1166</v>
      </c>
      <c r="C239" s="1145" t="s">
        <v>1167</v>
      </c>
      <c r="D239" s="1145"/>
      <c r="E239" s="1145"/>
      <c r="F239" s="196" t="s">
        <v>486</v>
      </c>
      <c r="G239" s="196"/>
      <c r="H239" s="196"/>
      <c r="I239" s="251">
        <v>24</v>
      </c>
      <c r="J239" s="218">
        <v>129.16999999999999</v>
      </c>
      <c r="K239" s="196"/>
      <c r="L239" s="222">
        <v>3100.08</v>
      </c>
      <c r="M239" s="196"/>
      <c r="N239" s="199"/>
      <c r="Z239" s="193"/>
      <c r="AA239" s="200" t="s">
        <v>1167</v>
      </c>
      <c r="AG239" s="200"/>
    </row>
    <row r="240" spans="1:34" s="108" customFormat="1" ht="12">
      <c r="A240" s="216"/>
      <c r="B240" s="217"/>
      <c r="C240" s="1141" t="s">
        <v>1043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G240" s="200"/>
      <c r="AH240" s="109" t="s">
        <v>1043</v>
      </c>
    </row>
    <row r="241" spans="1:34" s="108" customFormat="1" ht="12">
      <c r="A241" s="216"/>
      <c r="B241" s="217"/>
      <c r="C241" s="1145" t="s">
        <v>398</v>
      </c>
      <c r="D241" s="1145"/>
      <c r="E241" s="1145"/>
      <c r="F241" s="196"/>
      <c r="G241" s="196"/>
      <c r="H241" s="196"/>
      <c r="I241" s="196"/>
      <c r="J241" s="198"/>
      <c r="K241" s="196"/>
      <c r="L241" s="222">
        <v>3100.08</v>
      </c>
      <c r="M241" s="212"/>
      <c r="N241" s="199"/>
      <c r="Z241" s="193"/>
      <c r="AA241" s="200"/>
      <c r="AG241" s="200" t="s">
        <v>398</v>
      </c>
    </row>
    <row r="242" spans="1:34" s="108" customFormat="1" ht="33.75">
      <c r="A242" s="194" t="s">
        <v>528</v>
      </c>
      <c r="B242" s="195" t="s">
        <v>1047</v>
      </c>
      <c r="C242" s="1145" t="s">
        <v>1048</v>
      </c>
      <c r="D242" s="1145"/>
      <c r="E242" s="1145"/>
      <c r="F242" s="196" t="s">
        <v>486</v>
      </c>
      <c r="G242" s="196"/>
      <c r="H242" s="196"/>
      <c r="I242" s="251">
        <v>1</v>
      </c>
      <c r="J242" s="198"/>
      <c r="K242" s="196"/>
      <c r="L242" s="198"/>
      <c r="M242" s="196"/>
      <c r="N242" s="199"/>
      <c r="Z242" s="193"/>
      <c r="AA242" s="200" t="s">
        <v>1048</v>
      </c>
      <c r="AG242" s="200"/>
    </row>
    <row r="243" spans="1:34" s="108" customFormat="1" ht="33.75">
      <c r="A243" s="203"/>
      <c r="B243" s="204" t="s">
        <v>385</v>
      </c>
      <c r="C243" s="1141" t="s">
        <v>386</v>
      </c>
      <c r="D243" s="1141"/>
      <c r="E243" s="1141"/>
      <c r="F243" s="1141"/>
      <c r="G243" s="1141"/>
      <c r="H243" s="1141"/>
      <c r="I243" s="1141"/>
      <c r="J243" s="1141"/>
      <c r="K243" s="1141"/>
      <c r="L243" s="1141"/>
      <c r="M243" s="1141"/>
      <c r="N243" s="1146"/>
      <c r="Z243" s="193"/>
      <c r="AA243" s="200"/>
      <c r="AC243" s="109" t="s">
        <v>386</v>
      </c>
      <c r="AG243" s="200"/>
    </row>
    <row r="244" spans="1:34" s="108" customFormat="1" ht="12">
      <c r="A244" s="205"/>
      <c r="B244" s="206">
        <v>1</v>
      </c>
      <c r="C244" s="1141" t="s">
        <v>446</v>
      </c>
      <c r="D244" s="1141"/>
      <c r="E244" s="1141"/>
      <c r="F244" s="207"/>
      <c r="G244" s="207"/>
      <c r="H244" s="207"/>
      <c r="I244" s="207"/>
      <c r="J244" s="208">
        <v>20.440000000000001</v>
      </c>
      <c r="K244" s="209">
        <v>1.25</v>
      </c>
      <c r="L244" s="208">
        <v>25.55</v>
      </c>
      <c r="M244" s="207"/>
      <c r="N244" s="210"/>
      <c r="Z244" s="193"/>
      <c r="AA244" s="200"/>
      <c r="AD244" s="109" t="s">
        <v>446</v>
      </c>
      <c r="AG244" s="200"/>
    </row>
    <row r="245" spans="1:34" s="108" customFormat="1" ht="12">
      <c r="A245" s="205"/>
      <c r="B245" s="206">
        <v>2</v>
      </c>
      <c r="C245" s="1141" t="s">
        <v>387</v>
      </c>
      <c r="D245" s="1141"/>
      <c r="E245" s="1141"/>
      <c r="F245" s="207"/>
      <c r="G245" s="207"/>
      <c r="H245" s="207"/>
      <c r="I245" s="207"/>
      <c r="J245" s="208">
        <v>58.68</v>
      </c>
      <c r="K245" s="209">
        <v>1.25</v>
      </c>
      <c r="L245" s="208">
        <v>73.349999999999994</v>
      </c>
      <c r="M245" s="207"/>
      <c r="N245" s="210"/>
      <c r="Z245" s="193"/>
      <c r="AA245" s="200"/>
      <c r="AD245" s="109" t="s">
        <v>387</v>
      </c>
      <c r="AG245" s="200"/>
    </row>
    <row r="246" spans="1:34" s="108" customFormat="1" ht="12">
      <c r="A246" s="205"/>
      <c r="B246" s="206">
        <v>3</v>
      </c>
      <c r="C246" s="1141" t="s">
        <v>388</v>
      </c>
      <c r="D246" s="1141"/>
      <c r="E246" s="1141"/>
      <c r="F246" s="207"/>
      <c r="G246" s="207"/>
      <c r="H246" s="207"/>
      <c r="I246" s="207"/>
      <c r="J246" s="208">
        <v>6.49</v>
      </c>
      <c r="K246" s="209">
        <v>1.25</v>
      </c>
      <c r="L246" s="208">
        <v>8.11</v>
      </c>
      <c r="M246" s="207"/>
      <c r="N246" s="210"/>
      <c r="Z246" s="193"/>
      <c r="AA246" s="200"/>
      <c r="AD246" s="109" t="s">
        <v>388</v>
      </c>
      <c r="AG246" s="200"/>
    </row>
    <row r="247" spans="1:34" s="108" customFormat="1" ht="12">
      <c r="A247" s="205"/>
      <c r="B247" s="206">
        <v>4</v>
      </c>
      <c r="C247" s="1141" t="s">
        <v>447</v>
      </c>
      <c r="D247" s="1141"/>
      <c r="E247" s="1141"/>
      <c r="F247" s="207"/>
      <c r="G247" s="207"/>
      <c r="H247" s="207"/>
      <c r="I247" s="207"/>
      <c r="J247" s="208">
        <v>4.5599999999999996</v>
      </c>
      <c r="K247" s="207"/>
      <c r="L247" s="208">
        <v>4.5599999999999996</v>
      </c>
      <c r="M247" s="207"/>
      <c r="N247" s="210"/>
      <c r="Z247" s="193"/>
      <c r="AA247" s="200"/>
      <c r="AD247" s="109" t="s">
        <v>447</v>
      </c>
      <c r="AG247" s="200"/>
    </row>
    <row r="248" spans="1:34" s="108" customFormat="1" ht="12">
      <c r="A248" s="205"/>
      <c r="B248" s="204"/>
      <c r="C248" s="1141" t="s">
        <v>448</v>
      </c>
      <c r="D248" s="1141"/>
      <c r="E248" s="1141"/>
      <c r="F248" s="207" t="s">
        <v>390</v>
      </c>
      <c r="G248" s="209">
        <v>2.06</v>
      </c>
      <c r="H248" s="209">
        <v>1.25</v>
      </c>
      <c r="I248" s="254">
        <v>2.5750000000000002</v>
      </c>
      <c r="J248" s="204"/>
      <c r="K248" s="207"/>
      <c r="L248" s="204"/>
      <c r="M248" s="207"/>
      <c r="N248" s="210"/>
      <c r="Z248" s="193"/>
      <c r="AA248" s="200"/>
      <c r="AE248" s="109" t="s">
        <v>448</v>
      </c>
      <c r="AG248" s="200"/>
    </row>
    <row r="249" spans="1:34" s="108" customFormat="1" ht="12">
      <c r="A249" s="205"/>
      <c r="B249" s="204"/>
      <c r="C249" s="1141" t="s">
        <v>389</v>
      </c>
      <c r="D249" s="1141"/>
      <c r="E249" s="1141"/>
      <c r="F249" s="207" t="s">
        <v>390</v>
      </c>
      <c r="G249" s="209">
        <v>0.56999999999999995</v>
      </c>
      <c r="H249" s="209">
        <v>1.25</v>
      </c>
      <c r="I249" s="250">
        <v>0.71250000000000002</v>
      </c>
      <c r="J249" s="204"/>
      <c r="K249" s="207"/>
      <c r="L249" s="204"/>
      <c r="M249" s="207"/>
      <c r="N249" s="210"/>
      <c r="Z249" s="193"/>
      <c r="AA249" s="200"/>
      <c r="AE249" s="109" t="s">
        <v>389</v>
      </c>
      <c r="AG249" s="200"/>
    </row>
    <row r="250" spans="1:34" s="108" customFormat="1" ht="12">
      <c r="A250" s="205"/>
      <c r="B250" s="204"/>
      <c r="C250" s="1150" t="s">
        <v>391</v>
      </c>
      <c r="D250" s="1150"/>
      <c r="E250" s="1150"/>
      <c r="F250" s="212"/>
      <c r="G250" s="212"/>
      <c r="H250" s="212"/>
      <c r="I250" s="212"/>
      <c r="J250" s="213">
        <v>83.68</v>
      </c>
      <c r="K250" s="212"/>
      <c r="L250" s="213">
        <v>103.46</v>
      </c>
      <c r="M250" s="212"/>
      <c r="N250" s="214"/>
      <c r="Z250" s="193"/>
      <c r="AA250" s="200"/>
      <c r="AF250" s="109" t="s">
        <v>391</v>
      </c>
      <c r="AG250" s="200"/>
    </row>
    <row r="251" spans="1:34" s="108" customFormat="1" ht="12">
      <c r="A251" s="205"/>
      <c r="B251" s="204"/>
      <c r="C251" s="1141" t="s">
        <v>392</v>
      </c>
      <c r="D251" s="1141"/>
      <c r="E251" s="1141"/>
      <c r="F251" s="207"/>
      <c r="G251" s="207"/>
      <c r="H251" s="207"/>
      <c r="I251" s="207"/>
      <c r="J251" s="204"/>
      <c r="K251" s="207"/>
      <c r="L251" s="208">
        <v>33.659999999999997</v>
      </c>
      <c r="M251" s="207"/>
      <c r="N251" s="210"/>
      <c r="Z251" s="193"/>
      <c r="AA251" s="200"/>
      <c r="AE251" s="109" t="s">
        <v>392</v>
      </c>
      <c r="AG251" s="200"/>
    </row>
    <row r="252" spans="1:34" s="108" customFormat="1" ht="22.5">
      <c r="A252" s="205"/>
      <c r="B252" s="204" t="s">
        <v>885</v>
      </c>
      <c r="C252" s="1141" t="s">
        <v>886</v>
      </c>
      <c r="D252" s="1141"/>
      <c r="E252" s="1141"/>
      <c r="F252" s="207" t="s">
        <v>395</v>
      </c>
      <c r="G252" s="215">
        <v>97</v>
      </c>
      <c r="H252" s="207"/>
      <c r="I252" s="215">
        <v>97</v>
      </c>
      <c r="J252" s="204"/>
      <c r="K252" s="207"/>
      <c r="L252" s="208">
        <v>32.65</v>
      </c>
      <c r="M252" s="207"/>
      <c r="N252" s="210"/>
      <c r="Z252" s="193"/>
      <c r="AA252" s="200"/>
      <c r="AE252" s="109" t="s">
        <v>886</v>
      </c>
      <c r="AG252" s="200"/>
    </row>
    <row r="253" spans="1:34" s="108" customFormat="1" ht="22.5">
      <c r="A253" s="205"/>
      <c r="B253" s="204" t="s">
        <v>887</v>
      </c>
      <c r="C253" s="1141" t="s">
        <v>888</v>
      </c>
      <c r="D253" s="1141"/>
      <c r="E253" s="1141"/>
      <c r="F253" s="207" t="s">
        <v>395</v>
      </c>
      <c r="G253" s="215">
        <v>51</v>
      </c>
      <c r="H253" s="207"/>
      <c r="I253" s="215">
        <v>51</v>
      </c>
      <c r="J253" s="204"/>
      <c r="K253" s="207"/>
      <c r="L253" s="208">
        <v>17.170000000000002</v>
      </c>
      <c r="M253" s="207"/>
      <c r="N253" s="210"/>
      <c r="Z253" s="193"/>
      <c r="AA253" s="200"/>
      <c r="AE253" s="109" t="s">
        <v>888</v>
      </c>
      <c r="AG253" s="200"/>
    </row>
    <row r="254" spans="1:34" s="108" customFormat="1" ht="12">
      <c r="A254" s="216"/>
      <c r="B254" s="217"/>
      <c r="C254" s="1145" t="s">
        <v>398</v>
      </c>
      <c r="D254" s="1145"/>
      <c r="E254" s="1145"/>
      <c r="F254" s="196"/>
      <c r="G254" s="196"/>
      <c r="H254" s="196"/>
      <c r="I254" s="196"/>
      <c r="J254" s="198"/>
      <c r="K254" s="196"/>
      <c r="L254" s="218">
        <v>153.28</v>
      </c>
      <c r="M254" s="212"/>
      <c r="N254" s="199"/>
      <c r="Z254" s="193"/>
      <c r="AA254" s="200"/>
      <c r="AG254" s="200" t="s">
        <v>398</v>
      </c>
    </row>
    <row r="255" spans="1:34" s="108" customFormat="1" ht="33.75">
      <c r="A255" s="194" t="s">
        <v>530</v>
      </c>
      <c r="B255" s="195" t="s">
        <v>3847</v>
      </c>
      <c r="C255" s="1145" t="s">
        <v>3848</v>
      </c>
      <c r="D255" s="1145"/>
      <c r="E255" s="1145"/>
      <c r="F255" s="196" t="s">
        <v>486</v>
      </c>
      <c r="G255" s="196"/>
      <c r="H255" s="196"/>
      <c r="I255" s="251">
        <v>1</v>
      </c>
      <c r="J255" s="218">
        <v>109.23</v>
      </c>
      <c r="K255" s="196"/>
      <c r="L255" s="218">
        <v>109.23</v>
      </c>
      <c r="M255" s="196"/>
      <c r="N255" s="199"/>
      <c r="Z255" s="193"/>
      <c r="AA255" s="200" t="s">
        <v>3848</v>
      </c>
      <c r="AG255" s="200"/>
    </row>
    <row r="256" spans="1:34" s="108" customFormat="1" ht="12">
      <c r="A256" s="216"/>
      <c r="B256" s="217"/>
      <c r="C256" s="1141" t="s">
        <v>1929</v>
      </c>
      <c r="D256" s="1141"/>
      <c r="E256" s="1141"/>
      <c r="F256" s="1141"/>
      <c r="G256" s="1141"/>
      <c r="H256" s="1141"/>
      <c r="I256" s="1141"/>
      <c r="J256" s="1141"/>
      <c r="K256" s="1141"/>
      <c r="L256" s="1141"/>
      <c r="M256" s="1141"/>
      <c r="N256" s="1146"/>
      <c r="Z256" s="193"/>
      <c r="AA256" s="200"/>
      <c r="AG256" s="200"/>
      <c r="AH256" s="109" t="s">
        <v>1929</v>
      </c>
    </row>
    <row r="257" spans="1:34" s="108" customFormat="1" ht="12">
      <c r="A257" s="216"/>
      <c r="B257" s="217"/>
      <c r="C257" s="1145" t="s">
        <v>398</v>
      </c>
      <c r="D257" s="1145"/>
      <c r="E257" s="1145"/>
      <c r="F257" s="196"/>
      <c r="G257" s="196"/>
      <c r="H257" s="196"/>
      <c r="I257" s="196"/>
      <c r="J257" s="198"/>
      <c r="K257" s="196"/>
      <c r="L257" s="218">
        <v>109.23</v>
      </c>
      <c r="M257" s="212"/>
      <c r="N257" s="199"/>
      <c r="Z257" s="193"/>
      <c r="AA257" s="200"/>
      <c r="AG257" s="200" t="s">
        <v>398</v>
      </c>
    </row>
    <row r="258" spans="1:34" s="108" customFormat="1" ht="12">
      <c r="A258" s="194" t="s">
        <v>536</v>
      </c>
      <c r="B258" s="195" t="s">
        <v>1038</v>
      </c>
      <c r="C258" s="1145" t="s">
        <v>1039</v>
      </c>
      <c r="D258" s="1145"/>
      <c r="E258" s="1145"/>
      <c r="F258" s="196" t="s">
        <v>486</v>
      </c>
      <c r="G258" s="196"/>
      <c r="H258" s="196"/>
      <c r="I258" s="251">
        <v>5</v>
      </c>
      <c r="J258" s="198"/>
      <c r="K258" s="196"/>
      <c r="L258" s="198"/>
      <c r="M258" s="196"/>
      <c r="N258" s="199"/>
      <c r="Z258" s="193"/>
      <c r="AA258" s="200" t="s">
        <v>1039</v>
      </c>
      <c r="AG258" s="200"/>
    </row>
    <row r="259" spans="1:34" s="108" customFormat="1" ht="12">
      <c r="A259" s="201"/>
      <c r="B259" s="202"/>
      <c r="C259" s="1141" t="s">
        <v>3849</v>
      </c>
      <c r="D259" s="1141"/>
      <c r="E259" s="1141"/>
      <c r="F259" s="1141"/>
      <c r="G259" s="1141"/>
      <c r="H259" s="1141"/>
      <c r="I259" s="1141"/>
      <c r="J259" s="1141"/>
      <c r="K259" s="1141"/>
      <c r="L259" s="1141"/>
      <c r="M259" s="1141"/>
      <c r="N259" s="1146"/>
      <c r="Z259" s="193"/>
      <c r="AA259" s="200"/>
      <c r="AB259" s="109" t="s">
        <v>3849</v>
      </c>
      <c r="AG259" s="200"/>
    </row>
    <row r="260" spans="1:34" s="108" customFormat="1" ht="33.75">
      <c r="A260" s="203"/>
      <c r="B260" s="204" t="s">
        <v>385</v>
      </c>
      <c r="C260" s="1141" t="s">
        <v>386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C260" s="109" t="s">
        <v>386</v>
      </c>
      <c r="AG260" s="200"/>
    </row>
    <row r="261" spans="1:34" s="108" customFormat="1" ht="12">
      <c r="A261" s="205"/>
      <c r="B261" s="206">
        <v>1</v>
      </c>
      <c r="C261" s="1141" t="s">
        <v>446</v>
      </c>
      <c r="D261" s="1141"/>
      <c r="E261" s="1141"/>
      <c r="F261" s="207"/>
      <c r="G261" s="207"/>
      <c r="H261" s="207"/>
      <c r="I261" s="207"/>
      <c r="J261" s="208">
        <v>10.220000000000001</v>
      </c>
      <c r="K261" s="209">
        <v>1.25</v>
      </c>
      <c r="L261" s="208">
        <v>63.88</v>
      </c>
      <c r="M261" s="207"/>
      <c r="N261" s="210"/>
      <c r="Z261" s="193"/>
      <c r="AA261" s="200"/>
      <c r="AD261" s="109" t="s">
        <v>446</v>
      </c>
      <c r="AG261" s="200"/>
    </row>
    <row r="262" spans="1:34" s="108" customFormat="1" ht="12">
      <c r="A262" s="205"/>
      <c r="B262" s="206">
        <v>4</v>
      </c>
      <c r="C262" s="1141" t="s">
        <v>447</v>
      </c>
      <c r="D262" s="1141"/>
      <c r="E262" s="1141"/>
      <c r="F262" s="207"/>
      <c r="G262" s="207"/>
      <c r="H262" s="207"/>
      <c r="I262" s="207"/>
      <c r="J262" s="208">
        <v>0.38</v>
      </c>
      <c r="K262" s="207"/>
      <c r="L262" s="208">
        <v>1.9</v>
      </c>
      <c r="M262" s="207"/>
      <c r="N262" s="210"/>
      <c r="Z262" s="193"/>
      <c r="AA262" s="200"/>
      <c r="AD262" s="109" t="s">
        <v>447</v>
      </c>
      <c r="AG262" s="200"/>
    </row>
    <row r="263" spans="1:34" s="108" customFormat="1" ht="12">
      <c r="A263" s="205"/>
      <c r="B263" s="204"/>
      <c r="C263" s="1141" t="s">
        <v>448</v>
      </c>
      <c r="D263" s="1141"/>
      <c r="E263" s="1141"/>
      <c r="F263" s="207" t="s">
        <v>390</v>
      </c>
      <c r="G263" s="209">
        <v>1.03</v>
      </c>
      <c r="H263" s="209">
        <v>1.25</v>
      </c>
      <c r="I263" s="250">
        <v>6.4375</v>
      </c>
      <c r="J263" s="204"/>
      <c r="K263" s="207"/>
      <c r="L263" s="204"/>
      <c r="M263" s="207"/>
      <c r="N263" s="210"/>
      <c r="Z263" s="193"/>
      <c r="AA263" s="200"/>
      <c r="AE263" s="109" t="s">
        <v>448</v>
      </c>
      <c r="AG263" s="200"/>
    </row>
    <row r="264" spans="1:34" s="108" customFormat="1" ht="12">
      <c r="A264" s="205"/>
      <c r="B264" s="204"/>
      <c r="C264" s="1150" t="s">
        <v>391</v>
      </c>
      <c r="D264" s="1150"/>
      <c r="E264" s="1150"/>
      <c r="F264" s="212"/>
      <c r="G264" s="212"/>
      <c r="H264" s="212"/>
      <c r="I264" s="212"/>
      <c r="J264" s="213">
        <v>10.6</v>
      </c>
      <c r="K264" s="212"/>
      <c r="L264" s="213">
        <v>65.78</v>
      </c>
      <c r="M264" s="212"/>
      <c r="N264" s="214"/>
      <c r="Z264" s="193"/>
      <c r="AA264" s="200"/>
      <c r="AF264" s="109" t="s">
        <v>391</v>
      </c>
      <c r="AG264" s="200"/>
    </row>
    <row r="265" spans="1:34" s="108" customFormat="1" ht="12">
      <c r="A265" s="205"/>
      <c r="B265" s="204"/>
      <c r="C265" s="1141" t="s">
        <v>392</v>
      </c>
      <c r="D265" s="1141"/>
      <c r="E265" s="1141"/>
      <c r="F265" s="207"/>
      <c r="G265" s="207"/>
      <c r="H265" s="207"/>
      <c r="I265" s="207"/>
      <c r="J265" s="204"/>
      <c r="K265" s="207"/>
      <c r="L265" s="208">
        <v>63.88</v>
      </c>
      <c r="M265" s="207"/>
      <c r="N265" s="210"/>
      <c r="Z265" s="193"/>
      <c r="AA265" s="200"/>
      <c r="AE265" s="109" t="s">
        <v>392</v>
      </c>
      <c r="AG265" s="200"/>
    </row>
    <row r="266" spans="1:34" s="108" customFormat="1" ht="22.5">
      <c r="A266" s="205"/>
      <c r="B266" s="204" t="s">
        <v>885</v>
      </c>
      <c r="C266" s="1141" t="s">
        <v>886</v>
      </c>
      <c r="D266" s="1141"/>
      <c r="E266" s="1141"/>
      <c r="F266" s="207" t="s">
        <v>395</v>
      </c>
      <c r="G266" s="215">
        <v>97</v>
      </c>
      <c r="H266" s="207"/>
      <c r="I266" s="215">
        <v>97</v>
      </c>
      <c r="J266" s="204"/>
      <c r="K266" s="207"/>
      <c r="L266" s="208">
        <v>61.96</v>
      </c>
      <c r="M266" s="207"/>
      <c r="N266" s="210"/>
      <c r="Z266" s="193"/>
      <c r="AA266" s="200"/>
      <c r="AE266" s="109" t="s">
        <v>886</v>
      </c>
      <c r="AG266" s="200"/>
    </row>
    <row r="267" spans="1:34" s="108" customFormat="1" ht="22.5">
      <c r="A267" s="205"/>
      <c r="B267" s="204" t="s">
        <v>887</v>
      </c>
      <c r="C267" s="1141" t="s">
        <v>888</v>
      </c>
      <c r="D267" s="1141"/>
      <c r="E267" s="1141"/>
      <c r="F267" s="207" t="s">
        <v>395</v>
      </c>
      <c r="G267" s="215">
        <v>51</v>
      </c>
      <c r="H267" s="207"/>
      <c r="I267" s="215">
        <v>51</v>
      </c>
      <c r="J267" s="204"/>
      <c r="K267" s="207"/>
      <c r="L267" s="208">
        <v>32.58</v>
      </c>
      <c r="M267" s="207"/>
      <c r="N267" s="210"/>
      <c r="Z267" s="193"/>
      <c r="AA267" s="200"/>
      <c r="AE267" s="109" t="s">
        <v>888</v>
      </c>
      <c r="AG267" s="200"/>
    </row>
    <row r="268" spans="1:34" s="108" customFormat="1" ht="12">
      <c r="A268" s="216"/>
      <c r="B268" s="217"/>
      <c r="C268" s="1145" t="s">
        <v>398</v>
      </c>
      <c r="D268" s="1145"/>
      <c r="E268" s="1145"/>
      <c r="F268" s="196"/>
      <c r="G268" s="196"/>
      <c r="H268" s="196"/>
      <c r="I268" s="196"/>
      <c r="J268" s="198"/>
      <c r="K268" s="196"/>
      <c r="L268" s="218">
        <v>160.32</v>
      </c>
      <c r="M268" s="212"/>
      <c r="N268" s="199"/>
      <c r="Z268" s="193"/>
      <c r="AA268" s="200"/>
      <c r="AG268" s="200" t="s">
        <v>398</v>
      </c>
    </row>
    <row r="269" spans="1:34" s="108" customFormat="1" ht="22.5">
      <c r="A269" s="194" t="s">
        <v>3850</v>
      </c>
      <c r="B269" s="195" t="s">
        <v>1166</v>
      </c>
      <c r="C269" s="1145" t="s">
        <v>1167</v>
      </c>
      <c r="D269" s="1145"/>
      <c r="E269" s="1145"/>
      <c r="F269" s="196" t="s">
        <v>486</v>
      </c>
      <c r="G269" s="196"/>
      <c r="H269" s="196"/>
      <c r="I269" s="251">
        <v>5</v>
      </c>
      <c r="J269" s="218">
        <v>129.16999999999999</v>
      </c>
      <c r="K269" s="196"/>
      <c r="L269" s="218">
        <v>645.85</v>
      </c>
      <c r="M269" s="196"/>
      <c r="N269" s="199"/>
      <c r="Z269" s="193"/>
      <c r="AA269" s="200" t="s">
        <v>1167</v>
      </c>
      <c r="AG269" s="200"/>
    </row>
    <row r="270" spans="1:34" s="108" customFormat="1" ht="12">
      <c r="A270" s="216"/>
      <c r="B270" s="217"/>
      <c r="C270" s="1141" t="s">
        <v>1043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G270" s="200"/>
      <c r="AH270" s="109" t="s">
        <v>1043</v>
      </c>
    </row>
    <row r="271" spans="1:34" s="108" customFormat="1" ht="12">
      <c r="A271" s="201"/>
      <c r="B271" s="202"/>
      <c r="C271" s="1141" t="s">
        <v>3849</v>
      </c>
      <c r="D271" s="1141"/>
      <c r="E271" s="1141"/>
      <c r="F271" s="1141"/>
      <c r="G271" s="1141"/>
      <c r="H271" s="1141"/>
      <c r="I271" s="1141"/>
      <c r="J271" s="1141"/>
      <c r="K271" s="1141"/>
      <c r="L271" s="1141"/>
      <c r="M271" s="1141"/>
      <c r="N271" s="1146"/>
      <c r="Z271" s="193"/>
      <c r="AA271" s="200"/>
      <c r="AB271" s="109" t="s">
        <v>3849</v>
      </c>
      <c r="AG271" s="200"/>
    </row>
    <row r="272" spans="1:34" s="108" customFormat="1" ht="12">
      <c r="A272" s="216"/>
      <c r="B272" s="217"/>
      <c r="C272" s="1145" t="s">
        <v>398</v>
      </c>
      <c r="D272" s="1145"/>
      <c r="E272" s="1145"/>
      <c r="F272" s="196"/>
      <c r="G272" s="196"/>
      <c r="H272" s="196"/>
      <c r="I272" s="196"/>
      <c r="J272" s="198"/>
      <c r="K272" s="196"/>
      <c r="L272" s="218">
        <v>645.85</v>
      </c>
      <c r="M272" s="212"/>
      <c r="N272" s="199"/>
      <c r="Z272" s="193"/>
      <c r="AA272" s="200"/>
      <c r="AG272" s="200" t="s">
        <v>398</v>
      </c>
    </row>
    <row r="273" spans="1:34" s="108" customFormat="1" ht="56.25">
      <c r="A273" s="194" t="s">
        <v>546</v>
      </c>
      <c r="B273" s="195" t="s">
        <v>2283</v>
      </c>
      <c r="C273" s="1145" t="s">
        <v>2284</v>
      </c>
      <c r="D273" s="1145"/>
      <c r="E273" s="1145"/>
      <c r="F273" s="196" t="s">
        <v>486</v>
      </c>
      <c r="G273" s="196"/>
      <c r="H273" s="196"/>
      <c r="I273" s="251">
        <v>2</v>
      </c>
      <c r="J273" s="198"/>
      <c r="K273" s="196"/>
      <c r="L273" s="198"/>
      <c r="M273" s="196"/>
      <c r="N273" s="199"/>
      <c r="Z273" s="193"/>
      <c r="AA273" s="200" t="s">
        <v>2284</v>
      </c>
      <c r="AG273" s="200"/>
    </row>
    <row r="274" spans="1:34" s="108" customFormat="1" ht="33.75">
      <c r="A274" s="203"/>
      <c r="B274" s="204" t="s">
        <v>385</v>
      </c>
      <c r="C274" s="1141" t="s">
        <v>386</v>
      </c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6"/>
      <c r="Z274" s="193"/>
      <c r="AA274" s="200"/>
      <c r="AC274" s="109" t="s">
        <v>386</v>
      </c>
      <c r="AG274" s="200"/>
    </row>
    <row r="275" spans="1:34" s="108" customFormat="1" ht="12">
      <c r="A275" s="205"/>
      <c r="B275" s="206">
        <v>1</v>
      </c>
      <c r="C275" s="1141" t="s">
        <v>446</v>
      </c>
      <c r="D275" s="1141"/>
      <c r="E275" s="1141"/>
      <c r="F275" s="207"/>
      <c r="G275" s="207"/>
      <c r="H275" s="207"/>
      <c r="I275" s="207"/>
      <c r="J275" s="208">
        <v>9.91</v>
      </c>
      <c r="K275" s="209">
        <v>1.25</v>
      </c>
      <c r="L275" s="208">
        <v>24.78</v>
      </c>
      <c r="M275" s="207"/>
      <c r="N275" s="210"/>
      <c r="Z275" s="193"/>
      <c r="AA275" s="200"/>
      <c r="AD275" s="109" t="s">
        <v>446</v>
      </c>
      <c r="AG275" s="200"/>
    </row>
    <row r="276" spans="1:34" s="108" customFormat="1" ht="12">
      <c r="A276" s="205"/>
      <c r="B276" s="206">
        <v>2</v>
      </c>
      <c r="C276" s="1141" t="s">
        <v>387</v>
      </c>
      <c r="D276" s="1141"/>
      <c r="E276" s="1141"/>
      <c r="F276" s="207"/>
      <c r="G276" s="207"/>
      <c r="H276" s="207"/>
      <c r="I276" s="207"/>
      <c r="J276" s="208">
        <v>5.43</v>
      </c>
      <c r="K276" s="209">
        <v>1.25</v>
      </c>
      <c r="L276" s="208">
        <v>13.58</v>
      </c>
      <c r="M276" s="207"/>
      <c r="N276" s="210"/>
      <c r="Z276" s="193"/>
      <c r="AA276" s="200"/>
      <c r="AD276" s="109" t="s">
        <v>387</v>
      </c>
      <c r="AG276" s="200"/>
    </row>
    <row r="277" spans="1:34" s="108" customFormat="1" ht="12">
      <c r="A277" s="205"/>
      <c r="B277" s="206">
        <v>3</v>
      </c>
      <c r="C277" s="1141" t="s">
        <v>388</v>
      </c>
      <c r="D277" s="1141"/>
      <c r="E277" s="1141"/>
      <c r="F277" s="207"/>
      <c r="G277" s="207"/>
      <c r="H277" s="207"/>
      <c r="I277" s="207"/>
      <c r="J277" s="208">
        <v>0.76</v>
      </c>
      <c r="K277" s="209">
        <v>1.25</v>
      </c>
      <c r="L277" s="208">
        <v>1.9</v>
      </c>
      <c r="M277" s="207"/>
      <c r="N277" s="210"/>
      <c r="Z277" s="193"/>
      <c r="AA277" s="200"/>
      <c r="AD277" s="109" t="s">
        <v>388</v>
      </c>
      <c r="AG277" s="200"/>
    </row>
    <row r="278" spans="1:34" s="108" customFormat="1" ht="12">
      <c r="A278" s="205"/>
      <c r="B278" s="206">
        <v>4</v>
      </c>
      <c r="C278" s="1141" t="s">
        <v>447</v>
      </c>
      <c r="D278" s="1141"/>
      <c r="E278" s="1141"/>
      <c r="F278" s="207"/>
      <c r="G278" s="207"/>
      <c r="H278" s="207"/>
      <c r="I278" s="207"/>
      <c r="J278" s="208">
        <v>0.74</v>
      </c>
      <c r="K278" s="207"/>
      <c r="L278" s="208">
        <v>1.48</v>
      </c>
      <c r="M278" s="207"/>
      <c r="N278" s="210"/>
      <c r="Z278" s="193"/>
      <c r="AA278" s="200"/>
      <c r="AD278" s="109" t="s">
        <v>447</v>
      </c>
      <c r="AG278" s="200"/>
    </row>
    <row r="279" spans="1:34" s="108" customFormat="1" ht="12">
      <c r="A279" s="205"/>
      <c r="B279" s="204"/>
      <c r="C279" s="1141" t="s">
        <v>448</v>
      </c>
      <c r="D279" s="1141"/>
      <c r="E279" s="1141"/>
      <c r="F279" s="207" t="s">
        <v>390</v>
      </c>
      <c r="G279" s="209">
        <v>1.03</v>
      </c>
      <c r="H279" s="209">
        <v>1.25</v>
      </c>
      <c r="I279" s="254">
        <v>2.5750000000000002</v>
      </c>
      <c r="J279" s="204"/>
      <c r="K279" s="207"/>
      <c r="L279" s="204"/>
      <c r="M279" s="207"/>
      <c r="N279" s="210"/>
      <c r="Z279" s="193"/>
      <c r="AA279" s="200"/>
      <c r="AE279" s="109" t="s">
        <v>448</v>
      </c>
      <c r="AG279" s="200"/>
    </row>
    <row r="280" spans="1:34" s="108" customFormat="1" ht="12">
      <c r="A280" s="205"/>
      <c r="B280" s="204"/>
      <c r="C280" s="1141" t="s">
        <v>389</v>
      </c>
      <c r="D280" s="1141"/>
      <c r="E280" s="1141"/>
      <c r="F280" s="207" t="s">
        <v>390</v>
      </c>
      <c r="G280" s="209">
        <v>0.06</v>
      </c>
      <c r="H280" s="209">
        <v>1.25</v>
      </c>
      <c r="I280" s="209">
        <v>0.15</v>
      </c>
      <c r="J280" s="204"/>
      <c r="K280" s="207"/>
      <c r="L280" s="204"/>
      <c r="M280" s="207"/>
      <c r="N280" s="210"/>
      <c r="Z280" s="193"/>
      <c r="AA280" s="200"/>
      <c r="AE280" s="109" t="s">
        <v>389</v>
      </c>
      <c r="AG280" s="200"/>
    </row>
    <row r="281" spans="1:34" s="108" customFormat="1" ht="12">
      <c r="A281" s="205"/>
      <c r="B281" s="204"/>
      <c r="C281" s="1150" t="s">
        <v>391</v>
      </c>
      <c r="D281" s="1150"/>
      <c r="E281" s="1150"/>
      <c r="F281" s="212"/>
      <c r="G281" s="212"/>
      <c r="H281" s="212"/>
      <c r="I281" s="212"/>
      <c r="J281" s="213">
        <v>16.079999999999998</v>
      </c>
      <c r="K281" s="212"/>
      <c r="L281" s="213">
        <v>39.840000000000003</v>
      </c>
      <c r="M281" s="212"/>
      <c r="N281" s="214"/>
      <c r="Z281" s="193"/>
      <c r="AA281" s="200"/>
      <c r="AF281" s="109" t="s">
        <v>391</v>
      </c>
      <c r="AG281" s="200"/>
    </row>
    <row r="282" spans="1:34" s="108" customFormat="1" ht="12">
      <c r="A282" s="205"/>
      <c r="B282" s="204"/>
      <c r="C282" s="1141" t="s">
        <v>392</v>
      </c>
      <c r="D282" s="1141"/>
      <c r="E282" s="1141"/>
      <c r="F282" s="207"/>
      <c r="G282" s="207"/>
      <c r="H282" s="207"/>
      <c r="I282" s="207"/>
      <c r="J282" s="204"/>
      <c r="K282" s="207"/>
      <c r="L282" s="208">
        <v>26.68</v>
      </c>
      <c r="M282" s="207"/>
      <c r="N282" s="210"/>
      <c r="Z282" s="193"/>
      <c r="AA282" s="200"/>
      <c r="AE282" s="109" t="s">
        <v>392</v>
      </c>
      <c r="AG282" s="200"/>
    </row>
    <row r="283" spans="1:34" s="108" customFormat="1" ht="22.5">
      <c r="A283" s="205"/>
      <c r="B283" s="204" t="s">
        <v>885</v>
      </c>
      <c r="C283" s="1141" t="s">
        <v>886</v>
      </c>
      <c r="D283" s="1141"/>
      <c r="E283" s="1141"/>
      <c r="F283" s="207" t="s">
        <v>395</v>
      </c>
      <c r="G283" s="215">
        <v>97</v>
      </c>
      <c r="H283" s="207"/>
      <c r="I283" s="215">
        <v>97</v>
      </c>
      <c r="J283" s="204"/>
      <c r="K283" s="207"/>
      <c r="L283" s="208">
        <v>25.88</v>
      </c>
      <c r="M283" s="207"/>
      <c r="N283" s="210"/>
      <c r="Z283" s="193"/>
      <c r="AA283" s="200"/>
      <c r="AE283" s="109" t="s">
        <v>886</v>
      </c>
      <c r="AG283" s="200"/>
    </row>
    <row r="284" spans="1:34" s="108" customFormat="1" ht="22.5">
      <c r="A284" s="205"/>
      <c r="B284" s="204" t="s">
        <v>887</v>
      </c>
      <c r="C284" s="1141" t="s">
        <v>888</v>
      </c>
      <c r="D284" s="1141"/>
      <c r="E284" s="1141"/>
      <c r="F284" s="207" t="s">
        <v>395</v>
      </c>
      <c r="G284" s="215">
        <v>51</v>
      </c>
      <c r="H284" s="207"/>
      <c r="I284" s="215">
        <v>51</v>
      </c>
      <c r="J284" s="204"/>
      <c r="K284" s="207"/>
      <c r="L284" s="208">
        <v>13.61</v>
      </c>
      <c r="M284" s="207"/>
      <c r="N284" s="210"/>
      <c r="Z284" s="193"/>
      <c r="AA284" s="200"/>
      <c r="AE284" s="109" t="s">
        <v>888</v>
      </c>
      <c r="AG284" s="200"/>
    </row>
    <row r="285" spans="1:34" s="108" customFormat="1" ht="12">
      <c r="A285" s="216"/>
      <c r="B285" s="217"/>
      <c r="C285" s="1145" t="s">
        <v>398</v>
      </c>
      <c r="D285" s="1145"/>
      <c r="E285" s="1145"/>
      <c r="F285" s="196"/>
      <c r="G285" s="196"/>
      <c r="H285" s="196"/>
      <c r="I285" s="196"/>
      <c r="J285" s="198"/>
      <c r="K285" s="196"/>
      <c r="L285" s="218">
        <v>79.33</v>
      </c>
      <c r="M285" s="212"/>
      <c r="N285" s="199"/>
      <c r="Z285" s="193"/>
      <c r="AA285" s="200"/>
      <c r="AG285" s="200" t="s">
        <v>398</v>
      </c>
    </row>
    <row r="286" spans="1:34" s="108" customFormat="1" ht="45">
      <c r="A286" s="194" t="s">
        <v>920</v>
      </c>
      <c r="B286" s="195" t="s">
        <v>3851</v>
      </c>
      <c r="C286" s="1145" t="s">
        <v>3852</v>
      </c>
      <c r="D286" s="1145"/>
      <c r="E286" s="1145"/>
      <c r="F286" s="196" t="s">
        <v>486</v>
      </c>
      <c r="G286" s="196"/>
      <c r="H286" s="196"/>
      <c r="I286" s="251">
        <v>2</v>
      </c>
      <c r="J286" s="218">
        <v>463.62</v>
      </c>
      <c r="K286" s="196"/>
      <c r="L286" s="218">
        <v>927.24</v>
      </c>
      <c r="M286" s="196"/>
      <c r="N286" s="199"/>
      <c r="Z286" s="193"/>
      <c r="AA286" s="200" t="s">
        <v>3852</v>
      </c>
      <c r="AG286" s="200"/>
    </row>
    <row r="287" spans="1:34" s="108" customFormat="1" ht="12">
      <c r="A287" s="216"/>
      <c r="B287" s="217"/>
      <c r="C287" s="1141" t="s">
        <v>1043</v>
      </c>
      <c r="D287" s="1141"/>
      <c r="E287" s="1141"/>
      <c r="F287" s="1141"/>
      <c r="G287" s="1141"/>
      <c r="H287" s="1141"/>
      <c r="I287" s="1141"/>
      <c r="J287" s="1141"/>
      <c r="K287" s="1141"/>
      <c r="L287" s="1141"/>
      <c r="M287" s="1141"/>
      <c r="N287" s="1146"/>
      <c r="Z287" s="193"/>
      <c r="AA287" s="200"/>
      <c r="AG287" s="200"/>
      <c r="AH287" s="109" t="s">
        <v>1043</v>
      </c>
    </row>
    <row r="288" spans="1:34" s="108" customFormat="1" ht="12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18">
        <v>927.24</v>
      </c>
      <c r="M288" s="212"/>
      <c r="N288" s="199"/>
      <c r="Z288" s="193"/>
      <c r="AA288" s="200"/>
      <c r="AG288" s="200" t="s">
        <v>398</v>
      </c>
    </row>
    <row r="289" spans="1:34" s="108" customFormat="1" ht="67.5">
      <c r="A289" s="194" t="s">
        <v>557</v>
      </c>
      <c r="B289" s="195" t="s">
        <v>3853</v>
      </c>
      <c r="C289" s="1145" t="s">
        <v>3854</v>
      </c>
      <c r="D289" s="1145"/>
      <c r="E289" s="1145"/>
      <c r="F289" s="196" t="s">
        <v>486</v>
      </c>
      <c r="G289" s="196"/>
      <c r="H289" s="196"/>
      <c r="I289" s="251">
        <v>1</v>
      </c>
      <c r="J289" s="198"/>
      <c r="K289" s="196"/>
      <c r="L289" s="198"/>
      <c r="M289" s="196"/>
      <c r="N289" s="199"/>
      <c r="Z289" s="193"/>
      <c r="AA289" s="200" t="s">
        <v>3854</v>
      </c>
      <c r="AG289" s="200"/>
    </row>
    <row r="290" spans="1:34" s="108" customFormat="1" ht="33.75">
      <c r="A290" s="203"/>
      <c r="B290" s="204" t="s">
        <v>385</v>
      </c>
      <c r="C290" s="1141" t="s">
        <v>386</v>
      </c>
      <c r="D290" s="1141"/>
      <c r="E290" s="1141"/>
      <c r="F290" s="1141"/>
      <c r="G290" s="1141"/>
      <c r="H290" s="1141"/>
      <c r="I290" s="1141"/>
      <c r="J290" s="1141"/>
      <c r="K290" s="1141"/>
      <c r="L290" s="1141"/>
      <c r="M290" s="1141"/>
      <c r="N290" s="1146"/>
      <c r="Z290" s="193"/>
      <c r="AA290" s="200"/>
      <c r="AC290" s="109" t="s">
        <v>386</v>
      </c>
      <c r="AG290" s="200"/>
    </row>
    <row r="291" spans="1:34" s="108" customFormat="1" ht="12">
      <c r="A291" s="205"/>
      <c r="B291" s="206">
        <v>1</v>
      </c>
      <c r="C291" s="1141" t="s">
        <v>446</v>
      </c>
      <c r="D291" s="1141"/>
      <c r="E291" s="1141"/>
      <c r="F291" s="207"/>
      <c r="G291" s="207"/>
      <c r="H291" s="207"/>
      <c r="I291" s="207"/>
      <c r="J291" s="208">
        <v>14.91</v>
      </c>
      <c r="K291" s="209">
        <v>1.25</v>
      </c>
      <c r="L291" s="208">
        <v>18.64</v>
      </c>
      <c r="M291" s="207"/>
      <c r="N291" s="210"/>
      <c r="Z291" s="193"/>
      <c r="AA291" s="200"/>
      <c r="AD291" s="109" t="s">
        <v>446</v>
      </c>
      <c r="AG291" s="200"/>
    </row>
    <row r="292" spans="1:34" s="108" customFormat="1" ht="12">
      <c r="A292" s="205"/>
      <c r="B292" s="206">
        <v>2</v>
      </c>
      <c r="C292" s="1141" t="s">
        <v>387</v>
      </c>
      <c r="D292" s="1141"/>
      <c r="E292" s="1141"/>
      <c r="F292" s="207"/>
      <c r="G292" s="207"/>
      <c r="H292" s="207"/>
      <c r="I292" s="207"/>
      <c r="J292" s="208">
        <v>0.14000000000000001</v>
      </c>
      <c r="K292" s="209">
        <v>1.25</v>
      </c>
      <c r="L292" s="208">
        <v>0.18</v>
      </c>
      <c r="M292" s="207"/>
      <c r="N292" s="210"/>
      <c r="Z292" s="193"/>
      <c r="AA292" s="200"/>
      <c r="AD292" s="109" t="s">
        <v>387</v>
      </c>
      <c r="AG292" s="200"/>
    </row>
    <row r="293" spans="1:34" s="108" customFormat="1" ht="12">
      <c r="A293" s="205"/>
      <c r="B293" s="206">
        <v>4</v>
      </c>
      <c r="C293" s="1141" t="s">
        <v>447</v>
      </c>
      <c r="D293" s="1141"/>
      <c r="E293" s="1141"/>
      <c r="F293" s="207"/>
      <c r="G293" s="207"/>
      <c r="H293" s="207"/>
      <c r="I293" s="207"/>
      <c r="J293" s="208">
        <v>7.92</v>
      </c>
      <c r="K293" s="207"/>
      <c r="L293" s="208">
        <v>7.92</v>
      </c>
      <c r="M293" s="207"/>
      <c r="N293" s="210"/>
      <c r="Z293" s="193"/>
      <c r="AA293" s="200"/>
      <c r="AD293" s="109" t="s">
        <v>447</v>
      </c>
      <c r="AG293" s="200"/>
    </row>
    <row r="294" spans="1:34" s="108" customFormat="1" ht="12">
      <c r="A294" s="205"/>
      <c r="B294" s="204"/>
      <c r="C294" s="1141" t="s">
        <v>448</v>
      </c>
      <c r="D294" s="1141"/>
      <c r="E294" s="1141"/>
      <c r="F294" s="207" t="s">
        <v>390</v>
      </c>
      <c r="G294" s="248">
        <v>1.4</v>
      </c>
      <c r="H294" s="209">
        <v>1.25</v>
      </c>
      <c r="I294" s="209">
        <v>1.75</v>
      </c>
      <c r="J294" s="204"/>
      <c r="K294" s="207"/>
      <c r="L294" s="204"/>
      <c r="M294" s="207"/>
      <c r="N294" s="210"/>
      <c r="Z294" s="193"/>
      <c r="AA294" s="200"/>
      <c r="AE294" s="109" t="s">
        <v>448</v>
      </c>
      <c r="AG294" s="200"/>
    </row>
    <row r="295" spans="1:34" s="108" customFormat="1" ht="12">
      <c r="A295" s="205"/>
      <c r="B295" s="204"/>
      <c r="C295" s="1150" t="s">
        <v>391</v>
      </c>
      <c r="D295" s="1150"/>
      <c r="E295" s="1150"/>
      <c r="F295" s="212"/>
      <c r="G295" s="212"/>
      <c r="H295" s="212"/>
      <c r="I295" s="212"/>
      <c r="J295" s="213">
        <v>22.97</v>
      </c>
      <c r="K295" s="212"/>
      <c r="L295" s="213">
        <v>26.74</v>
      </c>
      <c r="M295" s="212"/>
      <c r="N295" s="214"/>
      <c r="Z295" s="193"/>
      <c r="AA295" s="200"/>
      <c r="AF295" s="109" t="s">
        <v>391</v>
      </c>
      <c r="AG295" s="200"/>
    </row>
    <row r="296" spans="1:34" s="108" customFormat="1" ht="12">
      <c r="A296" s="205"/>
      <c r="B296" s="204"/>
      <c r="C296" s="1141" t="s">
        <v>392</v>
      </c>
      <c r="D296" s="1141"/>
      <c r="E296" s="1141"/>
      <c r="F296" s="207"/>
      <c r="G296" s="207"/>
      <c r="H296" s="207"/>
      <c r="I296" s="207"/>
      <c r="J296" s="204"/>
      <c r="K296" s="207"/>
      <c r="L296" s="208">
        <v>18.64</v>
      </c>
      <c r="M296" s="207"/>
      <c r="N296" s="210"/>
      <c r="Z296" s="193"/>
      <c r="AA296" s="200"/>
      <c r="AE296" s="109" t="s">
        <v>392</v>
      </c>
      <c r="AG296" s="200"/>
    </row>
    <row r="297" spans="1:34" s="108" customFormat="1" ht="22.5">
      <c r="A297" s="205"/>
      <c r="B297" s="204" t="s">
        <v>885</v>
      </c>
      <c r="C297" s="1141" t="s">
        <v>886</v>
      </c>
      <c r="D297" s="1141"/>
      <c r="E297" s="1141"/>
      <c r="F297" s="207" t="s">
        <v>395</v>
      </c>
      <c r="G297" s="215">
        <v>97</v>
      </c>
      <c r="H297" s="207"/>
      <c r="I297" s="215">
        <v>97</v>
      </c>
      <c r="J297" s="204"/>
      <c r="K297" s="207"/>
      <c r="L297" s="208">
        <v>18.079999999999998</v>
      </c>
      <c r="M297" s="207"/>
      <c r="N297" s="210"/>
      <c r="Z297" s="193"/>
      <c r="AA297" s="200"/>
      <c r="AE297" s="109" t="s">
        <v>886</v>
      </c>
      <c r="AG297" s="200"/>
    </row>
    <row r="298" spans="1:34" s="108" customFormat="1" ht="22.5">
      <c r="A298" s="205"/>
      <c r="B298" s="204" t="s">
        <v>887</v>
      </c>
      <c r="C298" s="1141" t="s">
        <v>888</v>
      </c>
      <c r="D298" s="1141"/>
      <c r="E298" s="1141"/>
      <c r="F298" s="207" t="s">
        <v>395</v>
      </c>
      <c r="G298" s="215">
        <v>51</v>
      </c>
      <c r="H298" s="207"/>
      <c r="I298" s="215">
        <v>51</v>
      </c>
      <c r="J298" s="204"/>
      <c r="K298" s="207"/>
      <c r="L298" s="208">
        <v>9.51</v>
      </c>
      <c r="M298" s="207"/>
      <c r="N298" s="210"/>
      <c r="Z298" s="193"/>
      <c r="AA298" s="200"/>
      <c r="AE298" s="109" t="s">
        <v>888</v>
      </c>
      <c r="AG298" s="200"/>
    </row>
    <row r="299" spans="1:34" s="108" customFormat="1" ht="12">
      <c r="A299" s="216"/>
      <c r="B299" s="217"/>
      <c r="C299" s="1145" t="s">
        <v>398</v>
      </c>
      <c r="D299" s="1145"/>
      <c r="E299" s="1145"/>
      <c r="F299" s="196"/>
      <c r="G299" s="196"/>
      <c r="H299" s="196"/>
      <c r="I299" s="196"/>
      <c r="J299" s="198"/>
      <c r="K299" s="196"/>
      <c r="L299" s="218">
        <v>54.33</v>
      </c>
      <c r="M299" s="212"/>
      <c r="N299" s="199"/>
      <c r="Z299" s="193"/>
      <c r="AA299" s="200"/>
      <c r="AG299" s="200" t="s">
        <v>398</v>
      </c>
    </row>
    <row r="300" spans="1:34" s="108" customFormat="1" ht="33.75">
      <c r="A300" s="194" t="s">
        <v>933</v>
      </c>
      <c r="B300" s="195" t="s">
        <v>3855</v>
      </c>
      <c r="C300" s="1145" t="s">
        <v>3856</v>
      </c>
      <c r="D300" s="1145"/>
      <c r="E300" s="1145"/>
      <c r="F300" s="196" t="s">
        <v>711</v>
      </c>
      <c r="G300" s="196"/>
      <c r="H300" s="196"/>
      <c r="I300" s="256">
        <v>0.1</v>
      </c>
      <c r="J300" s="218">
        <v>161</v>
      </c>
      <c r="K300" s="196"/>
      <c r="L300" s="218">
        <v>16.100000000000001</v>
      </c>
      <c r="M300" s="196"/>
      <c r="N300" s="199"/>
      <c r="Z300" s="193"/>
      <c r="AA300" s="200" t="s">
        <v>3856</v>
      </c>
      <c r="AG300" s="200"/>
    </row>
    <row r="301" spans="1:34" s="108" customFormat="1" ht="12">
      <c r="A301" s="216"/>
      <c r="B301" s="217"/>
      <c r="C301" s="1141" t="s">
        <v>1043</v>
      </c>
      <c r="D301" s="1141"/>
      <c r="E301" s="1141"/>
      <c r="F301" s="1141"/>
      <c r="G301" s="1141"/>
      <c r="H301" s="1141"/>
      <c r="I301" s="1141"/>
      <c r="J301" s="1141"/>
      <c r="K301" s="1141"/>
      <c r="L301" s="1141"/>
      <c r="M301" s="1141"/>
      <c r="N301" s="1146"/>
      <c r="Z301" s="193"/>
      <c r="AA301" s="200"/>
      <c r="AG301" s="200"/>
      <c r="AH301" s="109" t="s">
        <v>1043</v>
      </c>
    </row>
    <row r="302" spans="1:34" s="108" customFormat="1" ht="12">
      <c r="A302" s="201"/>
      <c r="B302" s="202"/>
      <c r="C302" s="1141" t="s">
        <v>1791</v>
      </c>
      <c r="D302" s="1141"/>
      <c r="E302" s="1141"/>
      <c r="F302" s="1141"/>
      <c r="G302" s="1141"/>
      <c r="H302" s="1141"/>
      <c r="I302" s="1141"/>
      <c r="J302" s="1141"/>
      <c r="K302" s="1141"/>
      <c r="L302" s="1141"/>
      <c r="M302" s="1141"/>
      <c r="N302" s="1146"/>
      <c r="Z302" s="193"/>
      <c r="AA302" s="200"/>
      <c r="AB302" s="109" t="s">
        <v>1791</v>
      </c>
      <c r="AG302" s="200"/>
    </row>
    <row r="303" spans="1:34" s="108" customFormat="1" ht="12">
      <c r="A303" s="216"/>
      <c r="B303" s="217"/>
      <c r="C303" s="1145" t="s">
        <v>398</v>
      </c>
      <c r="D303" s="1145"/>
      <c r="E303" s="1145"/>
      <c r="F303" s="196"/>
      <c r="G303" s="196"/>
      <c r="H303" s="196"/>
      <c r="I303" s="196"/>
      <c r="J303" s="198"/>
      <c r="K303" s="196"/>
      <c r="L303" s="218">
        <v>16.100000000000001</v>
      </c>
      <c r="M303" s="212"/>
      <c r="N303" s="199"/>
      <c r="Z303" s="193"/>
      <c r="AA303" s="200"/>
      <c r="AG303" s="200" t="s">
        <v>398</v>
      </c>
    </row>
    <row r="304" spans="1:34" s="108" customFormat="1" ht="22.5">
      <c r="A304" s="194" t="s">
        <v>561</v>
      </c>
      <c r="B304" s="195" t="s">
        <v>3857</v>
      </c>
      <c r="C304" s="1145" t="s">
        <v>3858</v>
      </c>
      <c r="D304" s="1145"/>
      <c r="E304" s="1145"/>
      <c r="F304" s="196" t="s">
        <v>486</v>
      </c>
      <c r="G304" s="196"/>
      <c r="H304" s="196"/>
      <c r="I304" s="251">
        <v>1</v>
      </c>
      <c r="J304" s="198"/>
      <c r="K304" s="196"/>
      <c r="L304" s="198"/>
      <c r="M304" s="196"/>
      <c r="N304" s="199"/>
      <c r="Z304" s="193"/>
      <c r="AA304" s="200" t="s">
        <v>3858</v>
      </c>
      <c r="AG304" s="200"/>
    </row>
    <row r="305" spans="1:34" s="108" customFormat="1" ht="33.75">
      <c r="A305" s="203"/>
      <c r="B305" s="204" t="s">
        <v>385</v>
      </c>
      <c r="C305" s="1141" t="s">
        <v>386</v>
      </c>
      <c r="D305" s="1141"/>
      <c r="E305" s="1141"/>
      <c r="F305" s="1141"/>
      <c r="G305" s="1141"/>
      <c r="H305" s="1141"/>
      <c r="I305" s="1141"/>
      <c r="J305" s="1141"/>
      <c r="K305" s="1141"/>
      <c r="L305" s="1141"/>
      <c r="M305" s="1141"/>
      <c r="N305" s="1146"/>
      <c r="Z305" s="193"/>
      <c r="AA305" s="200"/>
      <c r="AC305" s="109" t="s">
        <v>386</v>
      </c>
      <c r="AG305" s="200"/>
    </row>
    <row r="306" spans="1:34" s="108" customFormat="1" ht="12">
      <c r="A306" s="205"/>
      <c r="B306" s="206">
        <v>1</v>
      </c>
      <c r="C306" s="1141" t="s">
        <v>446</v>
      </c>
      <c r="D306" s="1141"/>
      <c r="E306" s="1141"/>
      <c r="F306" s="207"/>
      <c r="G306" s="207"/>
      <c r="H306" s="207"/>
      <c r="I306" s="207"/>
      <c r="J306" s="208">
        <v>33.83</v>
      </c>
      <c r="K306" s="209">
        <v>1.25</v>
      </c>
      <c r="L306" s="208">
        <v>42.29</v>
      </c>
      <c r="M306" s="207"/>
      <c r="N306" s="210"/>
      <c r="Z306" s="193"/>
      <c r="AA306" s="200"/>
      <c r="AD306" s="109" t="s">
        <v>446</v>
      </c>
      <c r="AG306" s="200"/>
    </row>
    <row r="307" spans="1:34" s="108" customFormat="1" ht="12">
      <c r="A307" s="205"/>
      <c r="B307" s="206">
        <v>2</v>
      </c>
      <c r="C307" s="1141" t="s">
        <v>387</v>
      </c>
      <c r="D307" s="1141"/>
      <c r="E307" s="1141"/>
      <c r="F307" s="207"/>
      <c r="G307" s="207"/>
      <c r="H307" s="207"/>
      <c r="I307" s="207"/>
      <c r="J307" s="208">
        <v>3.09</v>
      </c>
      <c r="K307" s="209">
        <v>1.25</v>
      </c>
      <c r="L307" s="208">
        <v>3.86</v>
      </c>
      <c r="M307" s="207"/>
      <c r="N307" s="210"/>
      <c r="Z307" s="193"/>
      <c r="AA307" s="200"/>
      <c r="AD307" s="109" t="s">
        <v>387</v>
      </c>
      <c r="AG307" s="200"/>
    </row>
    <row r="308" spans="1:34" s="108" customFormat="1" ht="12">
      <c r="A308" s="205"/>
      <c r="B308" s="206">
        <v>3</v>
      </c>
      <c r="C308" s="1141" t="s">
        <v>388</v>
      </c>
      <c r="D308" s="1141"/>
      <c r="E308" s="1141"/>
      <c r="F308" s="207"/>
      <c r="G308" s="207"/>
      <c r="H308" s="207"/>
      <c r="I308" s="207"/>
      <c r="J308" s="208">
        <v>0.26</v>
      </c>
      <c r="K308" s="209">
        <v>1.25</v>
      </c>
      <c r="L308" s="208">
        <v>0.33</v>
      </c>
      <c r="M308" s="207"/>
      <c r="N308" s="210"/>
      <c r="Z308" s="193"/>
      <c r="AA308" s="200"/>
      <c r="AD308" s="109" t="s">
        <v>388</v>
      </c>
      <c r="AG308" s="200"/>
    </row>
    <row r="309" spans="1:34" s="108" customFormat="1" ht="12">
      <c r="A309" s="205"/>
      <c r="B309" s="206">
        <v>4</v>
      </c>
      <c r="C309" s="1141" t="s">
        <v>447</v>
      </c>
      <c r="D309" s="1141"/>
      <c r="E309" s="1141"/>
      <c r="F309" s="207"/>
      <c r="G309" s="207"/>
      <c r="H309" s="207"/>
      <c r="I309" s="207"/>
      <c r="J309" s="208">
        <v>123.81</v>
      </c>
      <c r="K309" s="207"/>
      <c r="L309" s="208">
        <v>123.81</v>
      </c>
      <c r="M309" s="207"/>
      <c r="N309" s="210"/>
      <c r="Z309" s="193"/>
      <c r="AA309" s="200"/>
      <c r="AD309" s="109" t="s">
        <v>447</v>
      </c>
      <c r="AG309" s="200"/>
    </row>
    <row r="310" spans="1:34" s="108" customFormat="1" ht="12">
      <c r="A310" s="205"/>
      <c r="B310" s="204"/>
      <c r="C310" s="1141" t="s">
        <v>448</v>
      </c>
      <c r="D310" s="1141"/>
      <c r="E310" s="1141"/>
      <c r="F310" s="207" t="s">
        <v>390</v>
      </c>
      <c r="G310" s="209">
        <v>3.41</v>
      </c>
      <c r="H310" s="209">
        <v>1.25</v>
      </c>
      <c r="I310" s="250">
        <v>4.2625000000000002</v>
      </c>
      <c r="J310" s="204"/>
      <c r="K310" s="207"/>
      <c r="L310" s="204"/>
      <c r="M310" s="207"/>
      <c r="N310" s="210"/>
      <c r="Z310" s="193"/>
      <c r="AA310" s="200"/>
      <c r="AE310" s="109" t="s">
        <v>448</v>
      </c>
      <c r="AG310" s="200"/>
    </row>
    <row r="311" spans="1:34" s="108" customFormat="1" ht="12">
      <c r="A311" s="205"/>
      <c r="B311" s="204"/>
      <c r="C311" s="1141" t="s">
        <v>389</v>
      </c>
      <c r="D311" s="1141"/>
      <c r="E311" s="1141"/>
      <c r="F311" s="207" t="s">
        <v>390</v>
      </c>
      <c r="G311" s="209">
        <v>0.02</v>
      </c>
      <c r="H311" s="209">
        <v>1.25</v>
      </c>
      <c r="I311" s="254">
        <v>2.5000000000000001E-2</v>
      </c>
      <c r="J311" s="204"/>
      <c r="K311" s="207"/>
      <c r="L311" s="204"/>
      <c r="M311" s="207"/>
      <c r="N311" s="210"/>
      <c r="Z311" s="193"/>
      <c r="AA311" s="200"/>
      <c r="AE311" s="109" t="s">
        <v>389</v>
      </c>
      <c r="AG311" s="200"/>
    </row>
    <row r="312" spans="1:34" s="108" customFormat="1" ht="12">
      <c r="A312" s="205"/>
      <c r="B312" s="204"/>
      <c r="C312" s="1150" t="s">
        <v>391</v>
      </c>
      <c r="D312" s="1150"/>
      <c r="E312" s="1150"/>
      <c r="F312" s="212"/>
      <c r="G312" s="212"/>
      <c r="H312" s="212"/>
      <c r="I312" s="212"/>
      <c r="J312" s="213">
        <v>160.72999999999999</v>
      </c>
      <c r="K312" s="212"/>
      <c r="L312" s="213">
        <v>169.96</v>
      </c>
      <c r="M312" s="212"/>
      <c r="N312" s="214"/>
      <c r="Z312" s="193"/>
      <c r="AA312" s="200"/>
      <c r="AF312" s="109" t="s">
        <v>391</v>
      </c>
      <c r="AG312" s="200"/>
    </row>
    <row r="313" spans="1:34" s="108" customFormat="1" ht="12">
      <c r="A313" s="205"/>
      <c r="B313" s="204"/>
      <c r="C313" s="1141" t="s">
        <v>392</v>
      </c>
      <c r="D313" s="1141"/>
      <c r="E313" s="1141"/>
      <c r="F313" s="207"/>
      <c r="G313" s="207"/>
      <c r="H313" s="207"/>
      <c r="I313" s="207"/>
      <c r="J313" s="204"/>
      <c r="K313" s="207"/>
      <c r="L313" s="208">
        <v>42.62</v>
      </c>
      <c r="M313" s="207"/>
      <c r="N313" s="210"/>
      <c r="Z313" s="193"/>
      <c r="AA313" s="200"/>
      <c r="AE313" s="109" t="s">
        <v>392</v>
      </c>
      <c r="AG313" s="200"/>
    </row>
    <row r="314" spans="1:34" s="108" customFormat="1" ht="22.5">
      <c r="A314" s="205"/>
      <c r="B314" s="204" t="s">
        <v>885</v>
      </c>
      <c r="C314" s="1141" t="s">
        <v>886</v>
      </c>
      <c r="D314" s="1141"/>
      <c r="E314" s="1141"/>
      <c r="F314" s="207" t="s">
        <v>395</v>
      </c>
      <c r="G314" s="215">
        <v>97</v>
      </c>
      <c r="H314" s="207"/>
      <c r="I314" s="215">
        <v>97</v>
      </c>
      <c r="J314" s="204"/>
      <c r="K314" s="207"/>
      <c r="L314" s="208">
        <v>41.34</v>
      </c>
      <c r="M314" s="207"/>
      <c r="N314" s="210"/>
      <c r="Z314" s="193"/>
      <c r="AA314" s="200"/>
      <c r="AE314" s="109" t="s">
        <v>886</v>
      </c>
      <c r="AG314" s="200"/>
    </row>
    <row r="315" spans="1:34" s="108" customFormat="1" ht="22.5">
      <c r="A315" s="205"/>
      <c r="B315" s="204" t="s">
        <v>887</v>
      </c>
      <c r="C315" s="1141" t="s">
        <v>888</v>
      </c>
      <c r="D315" s="1141"/>
      <c r="E315" s="1141"/>
      <c r="F315" s="207" t="s">
        <v>395</v>
      </c>
      <c r="G315" s="215">
        <v>51</v>
      </c>
      <c r="H315" s="207"/>
      <c r="I315" s="215">
        <v>51</v>
      </c>
      <c r="J315" s="204"/>
      <c r="K315" s="207"/>
      <c r="L315" s="208">
        <v>21.74</v>
      </c>
      <c r="M315" s="207"/>
      <c r="N315" s="210"/>
      <c r="Z315" s="193"/>
      <c r="AA315" s="200"/>
      <c r="AE315" s="109" t="s">
        <v>888</v>
      </c>
      <c r="AG315" s="200"/>
    </row>
    <row r="316" spans="1:34" s="108" customFormat="1" ht="12">
      <c r="A316" s="216"/>
      <c r="B316" s="217"/>
      <c r="C316" s="1145" t="s">
        <v>398</v>
      </c>
      <c r="D316" s="1145"/>
      <c r="E316" s="1145"/>
      <c r="F316" s="196"/>
      <c r="G316" s="196"/>
      <c r="H316" s="196"/>
      <c r="I316" s="196"/>
      <c r="J316" s="198"/>
      <c r="K316" s="196"/>
      <c r="L316" s="218">
        <v>233.04</v>
      </c>
      <c r="M316" s="212"/>
      <c r="N316" s="199"/>
      <c r="Z316" s="193"/>
      <c r="AA316" s="200"/>
      <c r="AG316" s="200" t="s">
        <v>398</v>
      </c>
    </row>
    <row r="317" spans="1:34" s="108" customFormat="1" ht="33.75">
      <c r="A317" s="194" t="s">
        <v>941</v>
      </c>
      <c r="B317" s="195" t="s">
        <v>3859</v>
      </c>
      <c r="C317" s="1145" t="s">
        <v>3860</v>
      </c>
      <c r="D317" s="1145"/>
      <c r="E317" s="1145"/>
      <c r="F317" s="196" t="s">
        <v>486</v>
      </c>
      <c r="G317" s="196"/>
      <c r="H317" s="196"/>
      <c r="I317" s="251">
        <v>1</v>
      </c>
      <c r="J317" s="218">
        <v>386.46</v>
      </c>
      <c r="K317" s="196"/>
      <c r="L317" s="218">
        <v>386.46</v>
      </c>
      <c r="M317" s="196"/>
      <c r="N317" s="199"/>
      <c r="Z317" s="193"/>
      <c r="AA317" s="200" t="s">
        <v>3860</v>
      </c>
      <c r="AG317" s="200"/>
    </row>
    <row r="318" spans="1:34" s="108" customFormat="1" ht="12">
      <c r="A318" s="216"/>
      <c r="B318" s="217"/>
      <c r="C318" s="1141" t="s">
        <v>1043</v>
      </c>
      <c r="D318" s="1141"/>
      <c r="E318" s="1141"/>
      <c r="F318" s="1141"/>
      <c r="G318" s="1141"/>
      <c r="H318" s="1141"/>
      <c r="I318" s="1141"/>
      <c r="J318" s="1141"/>
      <c r="K318" s="1141"/>
      <c r="L318" s="1141"/>
      <c r="M318" s="1141"/>
      <c r="N318" s="1146"/>
      <c r="Z318" s="193"/>
      <c r="AA318" s="200"/>
      <c r="AG318" s="200"/>
      <c r="AH318" s="109" t="s">
        <v>1043</v>
      </c>
    </row>
    <row r="319" spans="1:34" s="108" customFormat="1" ht="12">
      <c r="A319" s="216"/>
      <c r="B319" s="217"/>
      <c r="C319" s="1145" t="s">
        <v>398</v>
      </c>
      <c r="D319" s="1145"/>
      <c r="E319" s="1145"/>
      <c r="F319" s="196"/>
      <c r="G319" s="196"/>
      <c r="H319" s="196"/>
      <c r="I319" s="196"/>
      <c r="J319" s="198"/>
      <c r="K319" s="196"/>
      <c r="L319" s="218">
        <v>386.46</v>
      </c>
      <c r="M319" s="212"/>
      <c r="N319" s="199"/>
      <c r="Z319" s="193"/>
      <c r="AA319" s="200"/>
      <c r="AG319" s="200" t="s">
        <v>398</v>
      </c>
    </row>
    <row r="320" spans="1:34" s="108" customFormat="1" ht="22.5">
      <c r="A320" s="194" t="s">
        <v>945</v>
      </c>
      <c r="B320" s="195" t="s">
        <v>3861</v>
      </c>
      <c r="C320" s="1145" t="s">
        <v>3862</v>
      </c>
      <c r="D320" s="1145"/>
      <c r="E320" s="1145"/>
      <c r="F320" s="196" t="s">
        <v>486</v>
      </c>
      <c r="G320" s="196"/>
      <c r="H320" s="196"/>
      <c r="I320" s="251">
        <v>1</v>
      </c>
      <c r="J320" s="218">
        <v>259.89999999999998</v>
      </c>
      <c r="K320" s="196"/>
      <c r="L320" s="218">
        <v>259.89999999999998</v>
      </c>
      <c r="M320" s="196"/>
      <c r="N320" s="199"/>
      <c r="Z320" s="193"/>
      <c r="AA320" s="200" t="s">
        <v>3862</v>
      </c>
      <c r="AG320" s="200"/>
    </row>
    <row r="321" spans="1:34" s="108" customFormat="1" ht="12">
      <c r="A321" s="216"/>
      <c r="B321" s="217"/>
      <c r="C321" s="1141" t="s">
        <v>1043</v>
      </c>
      <c r="D321" s="1141"/>
      <c r="E321" s="1141"/>
      <c r="F321" s="1141"/>
      <c r="G321" s="1141"/>
      <c r="H321" s="1141"/>
      <c r="I321" s="1141"/>
      <c r="J321" s="1141"/>
      <c r="K321" s="1141"/>
      <c r="L321" s="1141"/>
      <c r="M321" s="1141"/>
      <c r="N321" s="1146"/>
      <c r="Z321" s="193"/>
      <c r="AA321" s="200"/>
      <c r="AG321" s="200"/>
      <c r="AH321" s="109" t="s">
        <v>1043</v>
      </c>
    </row>
    <row r="322" spans="1:34" s="108" customFormat="1" ht="12">
      <c r="A322" s="216"/>
      <c r="B322" s="217"/>
      <c r="C322" s="1145" t="s">
        <v>398</v>
      </c>
      <c r="D322" s="1145"/>
      <c r="E322" s="1145"/>
      <c r="F322" s="196"/>
      <c r="G322" s="196"/>
      <c r="H322" s="196"/>
      <c r="I322" s="196"/>
      <c r="J322" s="198"/>
      <c r="K322" s="196"/>
      <c r="L322" s="218">
        <v>259.89999999999998</v>
      </c>
      <c r="M322" s="212"/>
      <c r="N322" s="199"/>
      <c r="Z322" s="193"/>
      <c r="AA322" s="200"/>
      <c r="AG322" s="200" t="s">
        <v>398</v>
      </c>
    </row>
    <row r="323" spans="1:34" s="108" customFormat="1" ht="78.75">
      <c r="A323" s="194" t="s">
        <v>571</v>
      </c>
      <c r="B323" s="195" t="s">
        <v>3863</v>
      </c>
      <c r="C323" s="1145" t="s">
        <v>3864</v>
      </c>
      <c r="D323" s="1145"/>
      <c r="E323" s="1145"/>
      <c r="F323" s="196" t="s">
        <v>486</v>
      </c>
      <c r="G323" s="196"/>
      <c r="H323" s="196"/>
      <c r="I323" s="251">
        <v>1</v>
      </c>
      <c r="J323" s="198"/>
      <c r="K323" s="196"/>
      <c r="L323" s="198"/>
      <c r="M323" s="196"/>
      <c r="N323" s="199"/>
      <c r="Z323" s="193"/>
      <c r="AA323" s="200" t="s">
        <v>3864</v>
      </c>
      <c r="AG323" s="200"/>
    </row>
    <row r="324" spans="1:34" s="108" customFormat="1" ht="33.75">
      <c r="A324" s="203"/>
      <c r="B324" s="204" t="s">
        <v>385</v>
      </c>
      <c r="C324" s="1141" t="s">
        <v>386</v>
      </c>
      <c r="D324" s="1141"/>
      <c r="E324" s="1141"/>
      <c r="F324" s="1141"/>
      <c r="G324" s="1141"/>
      <c r="H324" s="1141"/>
      <c r="I324" s="1141"/>
      <c r="J324" s="1141"/>
      <c r="K324" s="1141"/>
      <c r="L324" s="1141"/>
      <c r="M324" s="1141"/>
      <c r="N324" s="1146"/>
      <c r="Z324" s="193"/>
      <c r="AA324" s="200"/>
      <c r="AC324" s="109" t="s">
        <v>386</v>
      </c>
      <c r="AG324" s="200"/>
    </row>
    <row r="325" spans="1:34" s="108" customFormat="1" ht="12">
      <c r="A325" s="205"/>
      <c r="B325" s="206">
        <v>1</v>
      </c>
      <c r="C325" s="1141" t="s">
        <v>446</v>
      </c>
      <c r="D325" s="1141"/>
      <c r="E325" s="1141"/>
      <c r="F325" s="207"/>
      <c r="G325" s="207"/>
      <c r="H325" s="207"/>
      <c r="I325" s="207"/>
      <c r="J325" s="208">
        <v>13.91</v>
      </c>
      <c r="K325" s="209">
        <v>1.25</v>
      </c>
      <c r="L325" s="208">
        <v>17.39</v>
      </c>
      <c r="M325" s="207"/>
      <c r="N325" s="210"/>
      <c r="Z325" s="193"/>
      <c r="AA325" s="200"/>
      <c r="AD325" s="109" t="s">
        <v>446</v>
      </c>
      <c r="AG325" s="200"/>
    </row>
    <row r="326" spans="1:34" s="108" customFormat="1" ht="12">
      <c r="A326" s="205"/>
      <c r="B326" s="206">
        <v>2</v>
      </c>
      <c r="C326" s="1141" t="s">
        <v>387</v>
      </c>
      <c r="D326" s="1141"/>
      <c r="E326" s="1141"/>
      <c r="F326" s="207"/>
      <c r="G326" s="207"/>
      <c r="H326" s="207"/>
      <c r="I326" s="207"/>
      <c r="J326" s="208">
        <v>4.6100000000000003</v>
      </c>
      <c r="K326" s="209">
        <v>1.25</v>
      </c>
      <c r="L326" s="208">
        <v>5.76</v>
      </c>
      <c r="M326" s="207"/>
      <c r="N326" s="210"/>
      <c r="Z326" s="193"/>
      <c r="AA326" s="200"/>
      <c r="AD326" s="109" t="s">
        <v>387</v>
      </c>
      <c r="AG326" s="200"/>
    </row>
    <row r="327" spans="1:34" s="108" customFormat="1" ht="12">
      <c r="A327" s="205"/>
      <c r="B327" s="206">
        <v>3</v>
      </c>
      <c r="C327" s="1141" t="s">
        <v>388</v>
      </c>
      <c r="D327" s="1141"/>
      <c r="E327" s="1141"/>
      <c r="F327" s="207"/>
      <c r="G327" s="207"/>
      <c r="H327" s="207"/>
      <c r="I327" s="207"/>
      <c r="J327" s="208">
        <v>0.5</v>
      </c>
      <c r="K327" s="209">
        <v>1.25</v>
      </c>
      <c r="L327" s="208">
        <v>0.63</v>
      </c>
      <c r="M327" s="207"/>
      <c r="N327" s="210"/>
      <c r="Z327" s="193"/>
      <c r="AA327" s="200"/>
      <c r="AD327" s="109" t="s">
        <v>388</v>
      </c>
      <c r="AG327" s="200"/>
    </row>
    <row r="328" spans="1:34" s="108" customFormat="1" ht="12">
      <c r="A328" s="205"/>
      <c r="B328" s="206">
        <v>4</v>
      </c>
      <c r="C328" s="1141" t="s">
        <v>447</v>
      </c>
      <c r="D328" s="1141"/>
      <c r="E328" s="1141"/>
      <c r="F328" s="207"/>
      <c r="G328" s="207"/>
      <c r="H328" s="207"/>
      <c r="I328" s="207"/>
      <c r="J328" s="208">
        <v>44.78</v>
      </c>
      <c r="K328" s="207"/>
      <c r="L328" s="208">
        <v>44.78</v>
      </c>
      <c r="M328" s="207"/>
      <c r="N328" s="210"/>
      <c r="Z328" s="193"/>
      <c r="AA328" s="200"/>
      <c r="AD328" s="109" t="s">
        <v>447</v>
      </c>
      <c r="AG328" s="200"/>
    </row>
    <row r="329" spans="1:34" s="108" customFormat="1" ht="12">
      <c r="A329" s="205"/>
      <c r="B329" s="204"/>
      <c r="C329" s="1141" t="s">
        <v>448</v>
      </c>
      <c r="D329" s="1141"/>
      <c r="E329" s="1141"/>
      <c r="F329" s="207" t="s">
        <v>390</v>
      </c>
      <c r="G329" s="209">
        <v>1.48</v>
      </c>
      <c r="H329" s="209">
        <v>1.25</v>
      </c>
      <c r="I329" s="209">
        <v>1.85</v>
      </c>
      <c r="J329" s="204"/>
      <c r="K329" s="207"/>
      <c r="L329" s="204"/>
      <c r="M329" s="207"/>
      <c r="N329" s="210"/>
      <c r="Z329" s="193"/>
      <c r="AA329" s="200"/>
      <c r="AE329" s="109" t="s">
        <v>448</v>
      </c>
      <c r="AG329" s="200"/>
    </row>
    <row r="330" spans="1:34" s="108" customFormat="1" ht="12">
      <c r="A330" s="205"/>
      <c r="B330" s="204"/>
      <c r="C330" s="1141" t="s">
        <v>389</v>
      </c>
      <c r="D330" s="1141"/>
      <c r="E330" s="1141"/>
      <c r="F330" s="207" t="s">
        <v>390</v>
      </c>
      <c r="G330" s="209">
        <v>0.04</v>
      </c>
      <c r="H330" s="209">
        <v>1.25</v>
      </c>
      <c r="I330" s="209">
        <v>0.05</v>
      </c>
      <c r="J330" s="204"/>
      <c r="K330" s="207"/>
      <c r="L330" s="204"/>
      <c r="M330" s="207"/>
      <c r="N330" s="210"/>
      <c r="Z330" s="193"/>
      <c r="AA330" s="200"/>
      <c r="AE330" s="109" t="s">
        <v>389</v>
      </c>
      <c r="AG330" s="200"/>
    </row>
    <row r="331" spans="1:34" s="108" customFormat="1" ht="12">
      <c r="A331" s="205"/>
      <c r="B331" s="204"/>
      <c r="C331" s="1150" t="s">
        <v>391</v>
      </c>
      <c r="D331" s="1150"/>
      <c r="E331" s="1150"/>
      <c r="F331" s="212"/>
      <c r="G331" s="212"/>
      <c r="H331" s="212"/>
      <c r="I331" s="212"/>
      <c r="J331" s="213">
        <v>63.3</v>
      </c>
      <c r="K331" s="212"/>
      <c r="L331" s="213">
        <v>67.930000000000007</v>
      </c>
      <c r="M331" s="212"/>
      <c r="N331" s="214"/>
      <c r="Z331" s="193"/>
      <c r="AA331" s="200"/>
      <c r="AF331" s="109" t="s">
        <v>391</v>
      </c>
      <c r="AG331" s="200"/>
    </row>
    <row r="332" spans="1:34" s="108" customFormat="1" ht="12">
      <c r="A332" s="205"/>
      <c r="B332" s="204"/>
      <c r="C332" s="1141" t="s">
        <v>392</v>
      </c>
      <c r="D332" s="1141"/>
      <c r="E332" s="1141"/>
      <c r="F332" s="207"/>
      <c r="G332" s="207"/>
      <c r="H332" s="207"/>
      <c r="I332" s="207"/>
      <c r="J332" s="204"/>
      <c r="K332" s="207"/>
      <c r="L332" s="208">
        <v>18.02</v>
      </c>
      <c r="M332" s="207"/>
      <c r="N332" s="210"/>
      <c r="Z332" s="193"/>
      <c r="AA332" s="200"/>
      <c r="AE332" s="109" t="s">
        <v>392</v>
      </c>
      <c r="AG332" s="200"/>
    </row>
    <row r="333" spans="1:34" s="108" customFormat="1" ht="22.5">
      <c r="A333" s="205"/>
      <c r="B333" s="204" t="s">
        <v>885</v>
      </c>
      <c r="C333" s="1141" t="s">
        <v>886</v>
      </c>
      <c r="D333" s="1141"/>
      <c r="E333" s="1141"/>
      <c r="F333" s="207" t="s">
        <v>395</v>
      </c>
      <c r="G333" s="215">
        <v>97</v>
      </c>
      <c r="H333" s="207"/>
      <c r="I333" s="215">
        <v>97</v>
      </c>
      <c r="J333" s="204"/>
      <c r="K333" s="207"/>
      <c r="L333" s="208">
        <v>17.48</v>
      </c>
      <c r="M333" s="207"/>
      <c r="N333" s="210"/>
      <c r="Z333" s="193"/>
      <c r="AA333" s="200"/>
      <c r="AE333" s="109" t="s">
        <v>886</v>
      </c>
      <c r="AG333" s="200"/>
    </row>
    <row r="334" spans="1:34" s="108" customFormat="1" ht="22.5">
      <c r="A334" s="205"/>
      <c r="B334" s="204" t="s">
        <v>887</v>
      </c>
      <c r="C334" s="1141" t="s">
        <v>888</v>
      </c>
      <c r="D334" s="1141"/>
      <c r="E334" s="1141"/>
      <c r="F334" s="207" t="s">
        <v>395</v>
      </c>
      <c r="G334" s="215">
        <v>51</v>
      </c>
      <c r="H334" s="207"/>
      <c r="I334" s="215">
        <v>51</v>
      </c>
      <c r="J334" s="204"/>
      <c r="K334" s="207"/>
      <c r="L334" s="208">
        <v>9.19</v>
      </c>
      <c r="M334" s="207"/>
      <c r="N334" s="210"/>
      <c r="Z334" s="193"/>
      <c r="AA334" s="200"/>
      <c r="AE334" s="109" t="s">
        <v>888</v>
      </c>
      <c r="AG334" s="200"/>
    </row>
    <row r="335" spans="1:34" s="108" customFormat="1" ht="12">
      <c r="A335" s="216"/>
      <c r="B335" s="217"/>
      <c r="C335" s="1145" t="s">
        <v>398</v>
      </c>
      <c r="D335" s="1145"/>
      <c r="E335" s="1145"/>
      <c r="F335" s="196"/>
      <c r="G335" s="196"/>
      <c r="H335" s="196"/>
      <c r="I335" s="196"/>
      <c r="J335" s="198"/>
      <c r="K335" s="196"/>
      <c r="L335" s="218">
        <v>94.6</v>
      </c>
      <c r="M335" s="212"/>
      <c r="N335" s="199"/>
      <c r="Z335" s="193"/>
      <c r="AA335" s="200"/>
      <c r="AG335" s="200" t="s">
        <v>398</v>
      </c>
    </row>
    <row r="336" spans="1:34" s="108" customFormat="1" ht="45">
      <c r="A336" s="194" t="s">
        <v>572</v>
      </c>
      <c r="B336" s="195" t="s">
        <v>3865</v>
      </c>
      <c r="C336" s="1145" t="s">
        <v>3866</v>
      </c>
      <c r="D336" s="1145"/>
      <c r="E336" s="1145"/>
      <c r="F336" s="196" t="s">
        <v>486</v>
      </c>
      <c r="G336" s="196"/>
      <c r="H336" s="196"/>
      <c r="I336" s="251">
        <v>1</v>
      </c>
      <c r="J336" s="222">
        <v>2786.67</v>
      </c>
      <c r="K336" s="196"/>
      <c r="L336" s="218">
        <v>248.62</v>
      </c>
      <c r="M336" s="247">
        <v>11.21</v>
      </c>
      <c r="N336" s="260">
        <v>2787</v>
      </c>
      <c r="Z336" s="193"/>
      <c r="AA336" s="200" t="s">
        <v>3866</v>
      </c>
      <c r="AG336" s="200"/>
    </row>
    <row r="337" spans="1:36" s="108" customFormat="1" ht="12">
      <c r="A337" s="216"/>
      <c r="B337" s="217"/>
      <c r="C337" s="1141" t="s">
        <v>1929</v>
      </c>
      <c r="D337" s="1141"/>
      <c r="E337" s="1141"/>
      <c r="F337" s="1141"/>
      <c r="G337" s="1141"/>
      <c r="H337" s="1141"/>
      <c r="I337" s="1141"/>
      <c r="J337" s="1141"/>
      <c r="K337" s="1141"/>
      <c r="L337" s="1141"/>
      <c r="M337" s="1141"/>
      <c r="N337" s="1146"/>
      <c r="Z337" s="193"/>
      <c r="AA337" s="200"/>
      <c r="AG337" s="200"/>
      <c r="AH337" s="109" t="s">
        <v>1929</v>
      </c>
    </row>
    <row r="338" spans="1:36" s="108" customFormat="1" ht="12">
      <c r="A338" s="216"/>
      <c r="B338" s="217"/>
      <c r="C338" s="1145" t="s">
        <v>398</v>
      </c>
      <c r="D338" s="1145"/>
      <c r="E338" s="1145"/>
      <c r="F338" s="196"/>
      <c r="G338" s="196"/>
      <c r="H338" s="196"/>
      <c r="I338" s="196"/>
      <c r="J338" s="198"/>
      <c r="K338" s="196"/>
      <c r="L338" s="218">
        <v>248.62</v>
      </c>
      <c r="M338" s="212"/>
      <c r="N338" s="260">
        <v>2787</v>
      </c>
      <c r="Z338" s="193"/>
      <c r="AA338" s="200"/>
      <c r="AG338" s="200" t="s">
        <v>398</v>
      </c>
    </row>
    <row r="339" spans="1:36" s="108" customFormat="1" ht="1.5" customHeight="1">
      <c r="A339" s="224"/>
      <c r="B339" s="217"/>
      <c r="C339" s="217"/>
      <c r="D339" s="217"/>
      <c r="E339" s="217"/>
      <c r="F339" s="225"/>
      <c r="G339" s="225"/>
      <c r="H339" s="225"/>
      <c r="I339" s="225"/>
      <c r="J339" s="226"/>
      <c r="K339" s="225"/>
      <c r="L339" s="226"/>
      <c r="M339" s="207"/>
      <c r="N339" s="226"/>
      <c r="Z339" s="193"/>
      <c r="AA339" s="200"/>
      <c r="AG339" s="200"/>
    </row>
    <row r="340" spans="1:36" s="108" customFormat="1" ht="12">
      <c r="A340" s="227"/>
      <c r="B340" s="198"/>
      <c r="C340" s="1145" t="s">
        <v>3867</v>
      </c>
      <c r="D340" s="1145"/>
      <c r="E340" s="1145"/>
      <c r="F340" s="1145"/>
      <c r="G340" s="1145"/>
      <c r="H340" s="1145"/>
      <c r="I340" s="1145"/>
      <c r="J340" s="1145"/>
      <c r="K340" s="1145"/>
      <c r="L340" s="228"/>
      <c r="M340" s="229"/>
      <c r="N340" s="230"/>
      <c r="Z340" s="193"/>
      <c r="AA340" s="200"/>
      <c r="AG340" s="200"/>
      <c r="AI340" s="200" t="s">
        <v>3867</v>
      </c>
    </row>
    <row r="341" spans="1:36" s="108" customFormat="1" ht="12">
      <c r="A341" s="231"/>
      <c r="B341" s="204"/>
      <c r="C341" s="1141" t="s">
        <v>416</v>
      </c>
      <c r="D341" s="1141"/>
      <c r="E341" s="1141"/>
      <c r="F341" s="1141"/>
      <c r="G341" s="1141"/>
      <c r="H341" s="1141"/>
      <c r="I341" s="1141"/>
      <c r="J341" s="1141"/>
      <c r="K341" s="1141"/>
      <c r="L341" s="232">
        <v>483610.7</v>
      </c>
      <c r="M341" s="233"/>
      <c r="N341" s="234"/>
      <c r="Z341" s="193"/>
      <c r="AA341" s="200"/>
      <c r="AG341" s="200"/>
      <c r="AI341" s="200"/>
      <c r="AJ341" s="109" t="s">
        <v>416</v>
      </c>
    </row>
    <row r="342" spans="1:36" s="108" customFormat="1" ht="12">
      <c r="A342" s="231"/>
      <c r="B342" s="204"/>
      <c r="C342" s="1141" t="s">
        <v>417</v>
      </c>
      <c r="D342" s="1141"/>
      <c r="E342" s="1141"/>
      <c r="F342" s="1141"/>
      <c r="G342" s="1141"/>
      <c r="H342" s="1141"/>
      <c r="I342" s="1141"/>
      <c r="J342" s="1141"/>
      <c r="K342" s="1141"/>
      <c r="L342" s="236"/>
      <c r="M342" s="233"/>
      <c r="N342" s="234"/>
      <c r="Z342" s="193"/>
      <c r="AA342" s="200"/>
      <c r="AG342" s="200"/>
      <c r="AI342" s="200"/>
      <c r="AJ342" s="109" t="s">
        <v>417</v>
      </c>
    </row>
    <row r="343" spans="1:36" s="108" customFormat="1" ht="12">
      <c r="A343" s="231"/>
      <c r="B343" s="204"/>
      <c r="C343" s="1141" t="s">
        <v>488</v>
      </c>
      <c r="D343" s="1141"/>
      <c r="E343" s="1141"/>
      <c r="F343" s="1141"/>
      <c r="G343" s="1141"/>
      <c r="H343" s="1141"/>
      <c r="I343" s="1141"/>
      <c r="J343" s="1141"/>
      <c r="K343" s="1141"/>
      <c r="L343" s="232">
        <v>9839.1200000000008</v>
      </c>
      <c r="M343" s="233"/>
      <c r="N343" s="234"/>
      <c r="Z343" s="193"/>
      <c r="AA343" s="200"/>
      <c r="AG343" s="200"/>
      <c r="AI343" s="200"/>
      <c r="AJ343" s="109" t="s">
        <v>488</v>
      </c>
    </row>
    <row r="344" spans="1:36" s="108" customFormat="1" ht="12">
      <c r="A344" s="231"/>
      <c r="B344" s="204"/>
      <c r="C344" s="1141" t="s">
        <v>418</v>
      </c>
      <c r="D344" s="1141"/>
      <c r="E344" s="1141"/>
      <c r="F344" s="1141"/>
      <c r="G344" s="1141"/>
      <c r="H344" s="1141"/>
      <c r="I344" s="1141"/>
      <c r="J344" s="1141"/>
      <c r="K344" s="1141"/>
      <c r="L344" s="232">
        <v>18929.48</v>
      </c>
      <c r="M344" s="233"/>
      <c r="N344" s="234"/>
      <c r="Z344" s="193"/>
      <c r="AA344" s="200"/>
      <c r="AG344" s="200"/>
      <c r="AI344" s="200"/>
      <c r="AJ344" s="109" t="s">
        <v>418</v>
      </c>
    </row>
    <row r="345" spans="1:36" s="108" customFormat="1" ht="12">
      <c r="A345" s="231"/>
      <c r="B345" s="204"/>
      <c r="C345" s="1141" t="s">
        <v>419</v>
      </c>
      <c r="D345" s="1141"/>
      <c r="E345" s="1141"/>
      <c r="F345" s="1141"/>
      <c r="G345" s="1141"/>
      <c r="H345" s="1141"/>
      <c r="I345" s="1141"/>
      <c r="J345" s="1141"/>
      <c r="K345" s="1141"/>
      <c r="L345" s="232">
        <v>1415.49</v>
      </c>
      <c r="M345" s="233"/>
      <c r="N345" s="234"/>
      <c r="Z345" s="193"/>
      <c r="AA345" s="200"/>
      <c r="AG345" s="200"/>
      <c r="AI345" s="200"/>
      <c r="AJ345" s="109" t="s">
        <v>419</v>
      </c>
    </row>
    <row r="346" spans="1:36" s="108" customFormat="1" ht="12">
      <c r="A346" s="231"/>
      <c r="B346" s="204"/>
      <c r="C346" s="1141" t="s">
        <v>420</v>
      </c>
      <c r="D346" s="1141"/>
      <c r="E346" s="1141"/>
      <c r="F346" s="1141"/>
      <c r="G346" s="1141"/>
      <c r="H346" s="1141"/>
      <c r="I346" s="1141"/>
      <c r="J346" s="1141"/>
      <c r="K346" s="1141"/>
      <c r="L346" s="232">
        <v>454842.1</v>
      </c>
      <c r="M346" s="233"/>
      <c r="N346" s="234"/>
      <c r="Z346" s="193"/>
      <c r="AA346" s="200"/>
      <c r="AG346" s="200"/>
      <c r="AI346" s="200"/>
      <c r="AJ346" s="109" t="s">
        <v>420</v>
      </c>
    </row>
    <row r="347" spans="1:36" s="108" customFormat="1" ht="12">
      <c r="A347" s="231"/>
      <c r="B347" s="204"/>
      <c r="C347" s="1141" t="s">
        <v>421</v>
      </c>
      <c r="D347" s="1141"/>
      <c r="E347" s="1141"/>
      <c r="F347" s="1141"/>
      <c r="G347" s="1141"/>
      <c r="H347" s="1141"/>
      <c r="I347" s="1141"/>
      <c r="J347" s="1141"/>
      <c r="K347" s="1141"/>
      <c r="L347" s="232">
        <v>39279.99</v>
      </c>
      <c r="M347" s="233"/>
      <c r="N347" s="234"/>
      <c r="Z347" s="193"/>
      <c r="AA347" s="200"/>
      <c r="AG347" s="200"/>
      <c r="AI347" s="200"/>
      <c r="AJ347" s="109" t="s">
        <v>421</v>
      </c>
    </row>
    <row r="348" spans="1:36" s="108" customFormat="1" ht="12">
      <c r="A348" s="231"/>
      <c r="B348" s="204"/>
      <c r="C348" s="1141" t="s">
        <v>417</v>
      </c>
      <c r="D348" s="1141"/>
      <c r="E348" s="1141"/>
      <c r="F348" s="1141"/>
      <c r="G348" s="1141"/>
      <c r="H348" s="1141"/>
      <c r="I348" s="1141"/>
      <c r="J348" s="1141"/>
      <c r="K348" s="1141"/>
      <c r="L348" s="236"/>
      <c r="M348" s="233"/>
      <c r="N348" s="234"/>
      <c r="Z348" s="193"/>
      <c r="AA348" s="200"/>
      <c r="AG348" s="200"/>
      <c r="AI348" s="200"/>
      <c r="AJ348" s="109" t="s">
        <v>417</v>
      </c>
    </row>
    <row r="349" spans="1:36" s="108" customFormat="1" ht="12">
      <c r="A349" s="231"/>
      <c r="B349" s="204"/>
      <c r="C349" s="1141" t="s">
        <v>489</v>
      </c>
      <c r="D349" s="1141"/>
      <c r="E349" s="1141"/>
      <c r="F349" s="1141"/>
      <c r="G349" s="1141"/>
      <c r="H349" s="1141"/>
      <c r="I349" s="1141"/>
      <c r="J349" s="1141"/>
      <c r="K349" s="1141"/>
      <c r="L349" s="232">
        <v>6565.55</v>
      </c>
      <c r="M349" s="233"/>
      <c r="N349" s="234"/>
      <c r="Z349" s="193"/>
      <c r="AA349" s="200"/>
      <c r="AG349" s="200"/>
      <c r="AI349" s="200"/>
      <c r="AJ349" s="109" t="s">
        <v>489</v>
      </c>
    </row>
    <row r="350" spans="1:36" s="108" customFormat="1" ht="12">
      <c r="A350" s="231"/>
      <c r="B350" s="204"/>
      <c r="C350" s="1141" t="s">
        <v>490</v>
      </c>
      <c r="D350" s="1141"/>
      <c r="E350" s="1141"/>
      <c r="F350" s="1141"/>
      <c r="G350" s="1141"/>
      <c r="H350" s="1141"/>
      <c r="I350" s="1141"/>
      <c r="J350" s="1141"/>
      <c r="K350" s="1141"/>
      <c r="L350" s="232">
        <v>18161.939999999999</v>
      </c>
      <c r="M350" s="233"/>
      <c r="N350" s="234"/>
      <c r="Z350" s="193"/>
      <c r="AA350" s="200"/>
      <c r="AG350" s="200"/>
      <c r="AI350" s="200"/>
      <c r="AJ350" s="109" t="s">
        <v>490</v>
      </c>
    </row>
    <row r="351" spans="1:36" s="108" customFormat="1" ht="12">
      <c r="A351" s="231"/>
      <c r="B351" s="204"/>
      <c r="C351" s="1141" t="s">
        <v>491</v>
      </c>
      <c r="D351" s="1141"/>
      <c r="E351" s="1141"/>
      <c r="F351" s="1141"/>
      <c r="G351" s="1141"/>
      <c r="H351" s="1141"/>
      <c r="I351" s="1141"/>
      <c r="J351" s="1141"/>
      <c r="K351" s="1141"/>
      <c r="L351" s="232">
        <v>1338.11</v>
      </c>
      <c r="M351" s="233"/>
      <c r="N351" s="234"/>
      <c r="Z351" s="193"/>
      <c r="AA351" s="200"/>
      <c r="AG351" s="200"/>
      <c r="AI351" s="200"/>
      <c r="AJ351" s="109" t="s">
        <v>491</v>
      </c>
    </row>
    <row r="352" spans="1:36" s="108" customFormat="1" ht="12">
      <c r="A352" s="231"/>
      <c r="B352" s="204"/>
      <c r="C352" s="1141" t="s">
        <v>492</v>
      </c>
      <c r="D352" s="1141"/>
      <c r="E352" s="1141"/>
      <c r="F352" s="1141"/>
      <c r="G352" s="1141"/>
      <c r="H352" s="1141"/>
      <c r="I352" s="1141"/>
      <c r="J352" s="1141"/>
      <c r="K352" s="1141"/>
      <c r="L352" s="232">
        <v>2648.21</v>
      </c>
      <c r="M352" s="233"/>
      <c r="N352" s="234"/>
      <c r="Z352" s="193"/>
      <c r="AA352" s="200"/>
      <c r="AG352" s="200"/>
      <c r="AI352" s="200"/>
      <c r="AJ352" s="109" t="s">
        <v>492</v>
      </c>
    </row>
    <row r="353" spans="1:37" s="108" customFormat="1" ht="12">
      <c r="A353" s="231"/>
      <c r="B353" s="204"/>
      <c r="C353" s="1141" t="s">
        <v>493</v>
      </c>
      <c r="D353" s="1141"/>
      <c r="E353" s="1141"/>
      <c r="F353" s="1141"/>
      <c r="G353" s="1141"/>
      <c r="H353" s="1141"/>
      <c r="I353" s="1141"/>
      <c r="J353" s="1141"/>
      <c r="K353" s="1141"/>
      <c r="L353" s="232">
        <v>7736.39</v>
      </c>
      <c r="M353" s="233"/>
      <c r="N353" s="234"/>
      <c r="Z353" s="193"/>
      <c r="AA353" s="200"/>
      <c r="AG353" s="200"/>
      <c r="AI353" s="200"/>
      <c r="AJ353" s="109" t="s">
        <v>493</v>
      </c>
    </row>
    <row r="354" spans="1:37" s="108" customFormat="1" ht="12">
      <c r="A354" s="231"/>
      <c r="B354" s="204"/>
      <c r="C354" s="1141" t="s">
        <v>494</v>
      </c>
      <c r="D354" s="1141"/>
      <c r="E354" s="1141"/>
      <c r="F354" s="1141"/>
      <c r="G354" s="1141"/>
      <c r="H354" s="1141"/>
      <c r="I354" s="1141"/>
      <c r="J354" s="1141"/>
      <c r="K354" s="1141"/>
      <c r="L354" s="232">
        <v>4167.8999999999996</v>
      </c>
      <c r="M354" s="233"/>
      <c r="N354" s="234"/>
      <c r="Z354" s="193"/>
      <c r="AA354" s="200"/>
      <c r="AG354" s="200"/>
      <c r="AI354" s="200"/>
      <c r="AJ354" s="109" t="s">
        <v>494</v>
      </c>
    </row>
    <row r="355" spans="1:37" s="108" customFormat="1" ht="12">
      <c r="A355" s="231"/>
      <c r="B355" s="204"/>
      <c r="C355" s="1141" t="s">
        <v>910</v>
      </c>
      <c r="D355" s="1141"/>
      <c r="E355" s="1141"/>
      <c r="F355" s="1141"/>
      <c r="G355" s="1141"/>
      <c r="H355" s="1141"/>
      <c r="I355" s="1141"/>
      <c r="J355" s="1141"/>
      <c r="K355" s="1141"/>
      <c r="L355" s="232">
        <v>461194.41</v>
      </c>
      <c r="M355" s="233"/>
      <c r="N355" s="234"/>
      <c r="Z355" s="193"/>
      <c r="AA355" s="200"/>
      <c r="AG355" s="200"/>
      <c r="AI355" s="200"/>
      <c r="AJ355" s="109" t="s">
        <v>910</v>
      </c>
    </row>
    <row r="356" spans="1:37" s="108" customFormat="1" ht="12">
      <c r="A356" s="231"/>
      <c r="B356" s="204"/>
      <c r="C356" s="1141" t="s">
        <v>417</v>
      </c>
      <c r="D356" s="1141"/>
      <c r="E356" s="1141"/>
      <c r="F356" s="1141"/>
      <c r="G356" s="1141"/>
      <c r="H356" s="1141"/>
      <c r="I356" s="1141"/>
      <c r="J356" s="1141"/>
      <c r="K356" s="1141"/>
      <c r="L356" s="236"/>
      <c r="M356" s="233"/>
      <c r="N356" s="234"/>
      <c r="Z356" s="193"/>
      <c r="AA356" s="200"/>
      <c r="AG356" s="200"/>
      <c r="AI356" s="200"/>
      <c r="AJ356" s="109" t="s">
        <v>417</v>
      </c>
    </row>
    <row r="357" spans="1:37" s="108" customFormat="1" ht="12">
      <c r="A357" s="231"/>
      <c r="B357" s="204"/>
      <c r="C357" s="1141" t="s">
        <v>489</v>
      </c>
      <c r="D357" s="1141"/>
      <c r="E357" s="1141"/>
      <c r="F357" s="1141"/>
      <c r="G357" s="1141"/>
      <c r="H357" s="1141"/>
      <c r="I357" s="1141"/>
      <c r="J357" s="1141"/>
      <c r="K357" s="1141"/>
      <c r="L357" s="232">
        <v>3273.57</v>
      </c>
      <c r="M357" s="233"/>
      <c r="N357" s="234"/>
      <c r="Z357" s="193"/>
      <c r="AA357" s="200"/>
      <c r="AG357" s="200"/>
      <c r="AI357" s="200"/>
      <c r="AJ357" s="109" t="s">
        <v>489</v>
      </c>
    </row>
    <row r="358" spans="1:37" s="108" customFormat="1" ht="12">
      <c r="A358" s="231"/>
      <c r="B358" s="204"/>
      <c r="C358" s="1141" t="s">
        <v>490</v>
      </c>
      <c r="D358" s="1141"/>
      <c r="E358" s="1141"/>
      <c r="F358" s="1141"/>
      <c r="G358" s="1141"/>
      <c r="H358" s="1141"/>
      <c r="I358" s="1141"/>
      <c r="J358" s="1141"/>
      <c r="K358" s="1141"/>
      <c r="L358" s="257">
        <v>767.54</v>
      </c>
      <c r="M358" s="233"/>
      <c r="N358" s="234"/>
      <c r="Z358" s="193"/>
      <c r="AA358" s="200"/>
      <c r="AG358" s="200"/>
      <c r="AI358" s="200"/>
      <c r="AJ358" s="109" t="s">
        <v>490</v>
      </c>
    </row>
    <row r="359" spans="1:37" s="108" customFormat="1" ht="12">
      <c r="A359" s="231"/>
      <c r="B359" s="204"/>
      <c r="C359" s="1141" t="s">
        <v>491</v>
      </c>
      <c r="D359" s="1141"/>
      <c r="E359" s="1141"/>
      <c r="F359" s="1141"/>
      <c r="G359" s="1141"/>
      <c r="H359" s="1141"/>
      <c r="I359" s="1141"/>
      <c r="J359" s="1141"/>
      <c r="K359" s="1141"/>
      <c r="L359" s="257">
        <v>77.38</v>
      </c>
      <c r="M359" s="233"/>
      <c r="N359" s="234"/>
      <c r="Z359" s="193"/>
      <c r="AA359" s="200"/>
      <c r="AG359" s="200"/>
      <c r="AI359" s="200"/>
      <c r="AJ359" s="109" t="s">
        <v>491</v>
      </c>
    </row>
    <row r="360" spans="1:37" s="108" customFormat="1" ht="12">
      <c r="A360" s="231"/>
      <c r="B360" s="204"/>
      <c r="C360" s="1141" t="s">
        <v>492</v>
      </c>
      <c r="D360" s="1141"/>
      <c r="E360" s="1141"/>
      <c r="F360" s="1141"/>
      <c r="G360" s="1141"/>
      <c r="H360" s="1141"/>
      <c r="I360" s="1141"/>
      <c r="J360" s="1141"/>
      <c r="K360" s="1141"/>
      <c r="L360" s="232">
        <v>452193.89</v>
      </c>
      <c r="M360" s="233"/>
      <c r="N360" s="234"/>
      <c r="Z360" s="193"/>
      <c r="AA360" s="200"/>
      <c r="AG360" s="200"/>
      <c r="AI360" s="200"/>
      <c r="AJ360" s="109" t="s">
        <v>492</v>
      </c>
    </row>
    <row r="361" spans="1:37" s="108" customFormat="1" ht="12">
      <c r="A361" s="231"/>
      <c r="B361" s="204"/>
      <c r="C361" s="1141" t="s">
        <v>493</v>
      </c>
      <c r="D361" s="1141"/>
      <c r="E361" s="1141"/>
      <c r="F361" s="1141"/>
      <c r="G361" s="1141"/>
      <c r="H361" s="1141"/>
      <c r="I361" s="1141"/>
      <c r="J361" s="1141"/>
      <c r="K361" s="1141"/>
      <c r="L361" s="232">
        <v>3250.41</v>
      </c>
      <c r="M361" s="233"/>
      <c r="N361" s="234"/>
      <c r="Z361" s="193"/>
      <c r="AA361" s="200"/>
      <c r="AG361" s="200"/>
      <c r="AI361" s="200"/>
      <c r="AJ361" s="109" t="s">
        <v>493</v>
      </c>
    </row>
    <row r="362" spans="1:37" s="108" customFormat="1" ht="12">
      <c r="A362" s="231"/>
      <c r="B362" s="204"/>
      <c r="C362" s="1141" t="s">
        <v>494</v>
      </c>
      <c r="D362" s="1141"/>
      <c r="E362" s="1141"/>
      <c r="F362" s="1141"/>
      <c r="G362" s="1141"/>
      <c r="H362" s="1141"/>
      <c r="I362" s="1141"/>
      <c r="J362" s="1141"/>
      <c r="K362" s="1141"/>
      <c r="L362" s="232">
        <v>1709</v>
      </c>
      <c r="M362" s="233"/>
      <c r="N362" s="234"/>
      <c r="Z362" s="193"/>
      <c r="AA362" s="200"/>
      <c r="AG362" s="200"/>
      <c r="AI362" s="200"/>
      <c r="AJ362" s="109" t="s">
        <v>494</v>
      </c>
    </row>
    <row r="363" spans="1:37" s="108" customFormat="1" ht="12">
      <c r="A363" s="231"/>
      <c r="B363" s="204"/>
      <c r="C363" s="1141" t="s">
        <v>1100</v>
      </c>
      <c r="D363" s="1141"/>
      <c r="E363" s="1141"/>
      <c r="F363" s="1141"/>
      <c r="G363" s="1141"/>
      <c r="H363" s="1141"/>
      <c r="I363" s="1141"/>
      <c r="J363" s="1141"/>
      <c r="K363" s="1141"/>
      <c r="L363" s="232">
        <v>5335.63</v>
      </c>
      <c r="M363" s="233"/>
      <c r="N363" s="234"/>
      <c r="Z363" s="193"/>
      <c r="AA363" s="200"/>
      <c r="AG363" s="200"/>
      <c r="AI363" s="200"/>
      <c r="AJ363" s="109" t="s">
        <v>1100</v>
      </c>
    </row>
    <row r="364" spans="1:37" s="108" customFormat="1" ht="12">
      <c r="A364" s="231"/>
      <c r="B364" s="204"/>
      <c r="C364" s="1141" t="s">
        <v>1102</v>
      </c>
      <c r="D364" s="1141"/>
      <c r="E364" s="1141"/>
      <c r="F364" s="1141"/>
      <c r="G364" s="1141"/>
      <c r="H364" s="1141"/>
      <c r="I364" s="1141"/>
      <c r="J364" s="1141"/>
      <c r="K364" s="1141"/>
      <c r="L364" s="232">
        <v>5335.63</v>
      </c>
      <c r="M364" s="233"/>
      <c r="N364" s="234"/>
      <c r="Z364" s="193"/>
      <c r="AA364" s="200"/>
      <c r="AG364" s="200"/>
      <c r="AI364" s="200"/>
      <c r="AJ364" s="109" t="s">
        <v>1102</v>
      </c>
    </row>
    <row r="365" spans="1:37" s="108" customFormat="1" ht="12">
      <c r="A365" s="231"/>
      <c r="B365" s="204"/>
      <c r="C365" s="1141" t="s">
        <v>431</v>
      </c>
      <c r="D365" s="1141"/>
      <c r="E365" s="1141"/>
      <c r="F365" s="1141"/>
      <c r="G365" s="1141"/>
      <c r="H365" s="1141"/>
      <c r="I365" s="1141"/>
      <c r="J365" s="1141"/>
      <c r="K365" s="1141"/>
      <c r="L365" s="232">
        <v>11254.61</v>
      </c>
      <c r="M365" s="233"/>
      <c r="N365" s="234"/>
      <c r="Z365" s="193"/>
      <c r="AA365" s="200"/>
      <c r="AG365" s="200"/>
      <c r="AI365" s="200"/>
      <c r="AJ365" s="109" t="s">
        <v>431</v>
      </c>
    </row>
    <row r="366" spans="1:37" s="108" customFormat="1" ht="12">
      <c r="A366" s="231"/>
      <c r="B366" s="204"/>
      <c r="C366" s="1141" t="s">
        <v>432</v>
      </c>
      <c r="D366" s="1141"/>
      <c r="E366" s="1141"/>
      <c r="F366" s="1141"/>
      <c r="G366" s="1141"/>
      <c r="H366" s="1141"/>
      <c r="I366" s="1141"/>
      <c r="J366" s="1141"/>
      <c r="K366" s="1141"/>
      <c r="L366" s="232">
        <v>10986.8</v>
      </c>
      <c r="M366" s="233"/>
      <c r="N366" s="234"/>
      <c r="Z366" s="193"/>
      <c r="AA366" s="200"/>
      <c r="AG366" s="200"/>
      <c r="AI366" s="200"/>
      <c r="AJ366" s="109" t="s">
        <v>432</v>
      </c>
    </row>
    <row r="367" spans="1:37" s="108" customFormat="1" ht="12">
      <c r="A367" s="231"/>
      <c r="B367" s="204"/>
      <c r="C367" s="1141" t="s">
        <v>433</v>
      </c>
      <c r="D367" s="1141"/>
      <c r="E367" s="1141"/>
      <c r="F367" s="1141"/>
      <c r="G367" s="1141"/>
      <c r="H367" s="1141"/>
      <c r="I367" s="1141"/>
      <c r="J367" s="1141"/>
      <c r="K367" s="1141"/>
      <c r="L367" s="232">
        <v>5876.9</v>
      </c>
      <c r="M367" s="233"/>
      <c r="N367" s="234"/>
      <c r="Z367" s="193"/>
      <c r="AA367" s="200"/>
      <c r="AG367" s="200"/>
      <c r="AI367" s="200"/>
      <c r="AJ367" s="109" t="s">
        <v>433</v>
      </c>
    </row>
    <row r="368" spans="1:37" s="108" customFormat="1" ht="12">
      <c r="A368" s="231"/>
      <c r="B368" s="226"/>
      <c r="C368" s="1142" t="s">
        <v>3868</v>
      </c>
      <c r="D368" s="1142"/>
      <c r="E368" s="1142"/>
      <c r="F368" s="1142"/>
      <c r="G368" s="1142"/>
      <c r="H368" s="1142"/>
      <c r="I368" s="1142"/>
      <c r="J368" s="1142"/>
      <c r="K368" s="1142"/>
      <c r="L368" s="239">
        <v>505810.03</v>
      </c>
      <c r="M368" s="240"/>
      <c r="N368" s="253"/>
      <c r="Z368" s="193"/>
      <c r="AA368" s="200"/>
      <c r="AG368" s="200"/>
      <c r="AI368" s="200"/>
      <c r="AK368" s="200" t="s">
        <v>3868</v>
      </c>
    </row>
    <row r="369" spans="1:38" s="108" customFormat="1" ht="12">
      <c r="A369" s="231"/>
      <c r="B369" s="204"/>
      <c r="C369" s="1141" t="s">
        <v>417</v>
      </c>
      <c r="D369" s="1141"/>
      <c r="E369" s="1141"/>
      <c r="F369" s="1141"/>
      <c r="G369" s="1141"/>
      <c r="H369" s="1141"/>
      <c r="I369" s="1141"/>
      <c r="J369" s="1141"/>
      <c r="K369" s="1141"/>
      <c r="L369" s="236"/>
      <c r="M369" s="233"/>
      <c r="N369" s="234"/>
      <c r="Z369" s="193"/>
      <c r="AA369" s="200"/>
      <c r="AG369" s="200"/>
      <c r="AI369" s="200"/>
      <c r="AJ369" s="109" t="s">
        <v>417</v>
      </c>
      <c r="AK369" s="200"/>
    </row>
    <row r="370" spans="1:38" s="108" customFormat="1" ht="12">
      <c r="A370" s="231"/>
      <c r="B370" s="204"/>
      <c r="C370" s="1141" t="s">
        <v>1204</v>
      </c>
      <c r="D370" s="1141"/>
      <c r="E370" s="1141"/>
      <c r="F370" s="1141"/>
      <c r="G370" s="1141"/>
      <c r="H370" s="1141"/>
      <c r="I370" s="1141"/>
      <c r="J370" s="1141"/>
      <c r="K370" s="1141"/>
      <c r="L370" s="232">
        <v>305530.78000000003</v>
      </c>
      <c r="M370" s="233"/>
      <c r="N370" s="234"/>
      <c r="Z370" s="193"/>
      <c r="AA370" s="200"/>
      <c r="AG370" s="200"/>
      <c r="AI370" s="200"/>
      <c r="AJ370" s="109" t="s">
        <v>1204</v>
      </c>
      <c r="AK370" s="200"/>
    </row>
    <row r="371" spans="1:38" s="108" customFormat="1" ht="12">
      <c r="A371" s="1089" t="s">
        <v>3869</v>
      </c>
      <c r="B371" s="1090"/>
      <c r="C371" s="1090"/>
      <c r="D371" s="1090"/>
      <c r="E371" s="1090"/>
      <c r="F371" s="1090"/>
      <c r="G371" s="1090"/>
      <c r="H371" s="1090"/>
      <c r="I371" s="1090"/>
      <c r="J371" s="1090"/>
      <c r="K371" s="1090"/>
      <c r="L371" s="1090"/>
      <c r="M371" s="1090"/>
      <c r="N371" s="1095"/>
      <c r="Z371" s="193" t="s">
        <v>3869</v>
      </c>
      <c r="AA371" s="200"/>
      <c r="AG371" s="200"/>
      <c r="AI371" s="200"/>
      <c r="AK371" s="200"/>
    </row>
    <row r="372" spans="1:38" s="108" customFormat="1" ht="12">
      <c r="A372" s="1147" t="s">
        <v>743</v>
      </c>
      <c r="B372" s="1148"/>
      <c r="C372" s="1148"/>
      <c r="D372" s="1148"/>
      <c r="E372" s="1148"/>
      <c r="F372" s="1148"/>
      <c r="G372" s="1148"/>
      <c r="H372" s="1148"/>
      <c r="I372" s="1148"/>
      <c r="J372" s="1148"/>
      <c r="K372" s="1148"/>
      <c r="L372" s="1148"/>
      <c r="M372" s="1148"/>
      <c r="N372" s="1149"/>
      <c r="Z372" s="193"/>
      <c r="AA372" s="200"/>
      <c r="AG372" s="200"/>
      <c r="AI372" s="200"/>
      <c r="AK372" s="200"/>
      <c r="AL372" s="200" t="s">
        <v>743</v>
      </c>
    </row>
    <row r="373" spans="1:38" s="108" customFormat="1" ht="33.75">
      <c r="A373" s="194" t="s">
        <v>580</v>
      </c>
      <c r="B373" s="195" t="s">
        <v>745</v>
      </c>
      <c r="C373" s="1145" t="s">
        <v>746</v>
      </c>
      <c r="D373" s="1145"/>
      <c r="E373" s="1145"/>
      <c r="F373" s="196" t="s">
        <v>414</v>
      </c>
      <c r="G373" s="196"/>
      <c r="H373" s="196"/>
      <c r="I373" s="223">
        <v>5.069</v>
      </c>
      <c r="J373" s="218">
        <v>64.680000000000007</v>
      </c>
      <c r="K373" s="196"/>
      <c r="L373" s="218">
        <v>327.86</v>
      </c>
      <c r="M373" s="196"/>
      <c r="N373" s="199"/>
      <c r="Z373" s="193"/>
      <c r="AA373" s="200" t="s">
        <v>746</v>
      </c>
      <c r="AG373" s="200"/>
      <c r="AI373" s="200"/>
      <c r="AK373" s="200"/>
      <c r="AL373" s="200"/>
    </row>
    <row r="374" spans="1:38" s="108" customFormat="1" ht="12">
      <c r="A374" s="216"/>
      <c r="B374" s="217"/>
      <c r="C374" s="1141" t="s">
        <v>747</v>
      </c>
      <c r="D374" s="1141"/>
      <c r="E374" s="1141"/>
      <c r="F374" s="1141"/>
      <c r="G374" s="1141"/>
      <c r="H374" s="1141"/>
      <c r="I374" s="1141"/>
      <c r="J374" s="1141"/>
      <c r="K374" s="1141"/>
      <c r="L374" s="1141"/>
      <c r="M374" s="1141"/>
      <c r="N374" s="1146"/>
      <c r="Z374" s="193"/>
      <c r="AA374" s="200"/>
      <c r="AG374" s="200"/>
      <c r="AH374" s="109" t="s">
        <v>747</v>
      </c>
      <c r="AI374" s="200"/>
      <c r="AK374" s="200"/>
      <c r="AL374" s="200"/>
    </row>
    <row r="375" spans="1:38" s="108" customFormat="1" ht="12">
      <c r="A375" s="201"/>
      <c r="B375" s="202"/>
      <c r="C375" s="1141" t="s">
        <v>3870</v>
      </c>
      <c r="D375" s="1141"/>
      <c r="E375" s="1141"/>
      <c r="F375" s="1141"/>
      <c r="G375" s="1141"/>
      <c r="H375" s="1141"/>
      <c r="I375" s="1141"/>
      <c r="J375" s="1141"/>
      <c r="K375" s="1141"/>
      <c r="L375" s="1141"/>
      <c r="M375" s="1141"/>
      <c r="N375" s="1146"/>
      <c r="Z375" s="193"/>
      <c r="AA375" s="200"/>
      <c r="AB375" s="109" t="s">
        <v>3870</v>
      </c>
      <c r="AG375" s="200"/>
      <c r="AI375" s="200"/>
      <c r="AK375" s="200"/>
      <c r="AL375" s="200"/>
    </row>
    <row r="376" spans="1:38" s="108" customFormat="1" ht="12">
      <c r="A376" s="216"/>
      <c r="B376" s="217"/>
      <c r="C376" s="1145" t="s">
        <v>398</v>
      </c>
      <c r="D376" s="1145"/>
      <c r="E376" s="1145"/>
      <c r="F376" s="196"/>
      <c r="G376" s="196"/>
      <c r="H376" s="196"/>
      <c r="I376" s="196"/>
      <c r="J376" s="198"/>
      <c r="K376" s="196"/>
      <c r="L376" s="218">
        <v>327.86</v>
      </c>
      <c r="M376" s="212"/>
      <c r="N376" s="199"/>
      <c r="Z376" s="193"/>
      <c r="AA376" s="200"/>
      <c r="AG376" s="200" t="s">
        <v>398</v>
      </c>
      <c r="AI376" s="200"/>
      <c r="AK376" s="200"/>
      <c r="AL376" s="200"/>
    </row>
    <row r="377" spans="1:38" s="108" customFormat="1" ht="33.75">
      <c r="A377" s="194" t="s">
        <v>586</v>
      </c>
      <c r="B377" s="195" t="s">
        <v>750</v>
      </c>
      <c r="C377" s="1145" t="s">
        <v>751</v>
      </c>
      <c r="D377" s="1145"/>
      <c r="E377" s="1145"/>
      <c r="F377" s="196" t="s">
        <v>414</v>
      </c>
      <c r="G377" s="196"/>
      <c r="H377" s="196"/>
      <c r="I377" s="247">
        <v>3.81</v>
      </c>
      <c r="J377" s="218">
        <v>76.09</v>
      </c>
      <c r="K377" s="196"/>
      <c r="L377" s="218">
        <v>289.89999999999998</v>
      </c>
      <c r="M377" s="196"/>
      <c r="N377" s="199"/>
      <c r="Z377" s="193"/>
      <c r="AA377" s="200" t="s">
        <v>751</v>
      </c>
      <c r="AG377" s="200"/>
      <c r="AI377" s="200"/>
      <c r="AK377" s="200"/>
      <c r="AL377" s="200"/>
    </row>
    <row r="378" spans="1:38" s="108" customFormat="1" ht="12">
      <c r="A378" s="216"/>
      <c r="B378" s="217"/>
      <c r="C378" s="1141" t="s">
        <v>747</v>
      </c>
      <c r="D378" s="1141"/>
      <c r="E378" s="1141"/>
      <c r="F378" s="1141"/>
      <c r="G378" s="1141"/>
      <c r="H378" s="1141"/>
      <c r="I378" s="1141"/>
      <c r="J378" s="1141"/>
      <c r="K378" s="1141"/>
      <c r="L378" s="1141"/>
      <c r="M378" s="1141"/>
      <c r="N378" s="1146"/>
      <c r="Z378" s="193"/>
      <c r="AA378" s="200"/>
      <c r="AG378" s="200"/>
      <c r="AH378" s="109" t="s">
        <v>747</v>
      </c>
      <c r="AI378" s="200"/>
      <c r="AK378" s="200"/>
      <c r="AL378" s="200"/>
    </row>
    <row r="379" spans="1:38" s="108" customFormat="1" ht="12">
      <c r="A379" s="201"/>
      <c r="B379" s="202"/>
      <c r="C379" s="1141" t="s">
        <v>3871</v>
      </c>
      <c r="D379" s="1141"/>
      <c r="E379" s="1141"/>
      <c r="F379" s="1141"/>
      <c r="G379" s="1141"/>
      <c r="H379" s="1141"/>
      <c r="I379" s="1141"/>
      <c r="J379" s="1141"/>
      <c r="K379" s="1141"/>
      <c r="L379" s="1141"/>
      <c r="M379" s="1141"/>
      <c r="N379" s="1146"/>
      <c r="Z379" s="193"/>
      <c r="AA379" s="200"/>
      <c r="AB379" s="109" t="s">
        <v>3871</v>
      </c>
      <c r="AG379" s="200"/>
      <c r="AI379" s="200"/>
      <c r="AK379" s="200"/>
      <c r="AL379" s="200"/>
    </row>
    <row r="380" spans="1:38" s="108" customFormat="1" ht="12">
      <c r="A380" s="216"/>
      <c r="B380" s="217"/>
      <c r="C380" s="1145" t="s">
        <v>398</v>
      </c>
      <c r="D380" s="1145"/>
      <c r="E380" s="1145"/>
      <c r="F380" s="196"/>
      <c r="G380" s="196"/>
      <c r="H380" s="196"/>
      <c r="I380" s="196"/>
      <c r="J380" s="198"/>
      <c r="K380" s="196"/>
      <c r="L380" s="218">
        <v>289.89999999999998</v>
      </c>
      <c r="M380" s="212"/>
      <c r="N380" s="199"/>
      <c r="Z380" s="193"/>
      <c r="AA380" s="200"/>
      <c r="AG380" s="200" t="s">
        <v>398</v>
      </c>
      <c r="AI380" s="200"/>
      <c r="AK380" s="200"/>
      <c r="AL380" s="200"/>
    </row>
    <row r="381" spans="1:38" s="108" customFormat="1" ht="33.75">
      <c r="A381" s="194" t="s">
        <v>594</v>
      </c>
      <c r="B381" s="195" t="s">
        <v>753</v>
      </c>
      <c r="C381" s="1145" t="s">
        <v>754</v>
      </c>
      <c r="D381" s="1145"/>
      <c r="E381" s="1145"/>
      <c r="F381" s="196" t="s">
        <v>414</v>
      </c>
      <c r="G381" s="196"/>
      <c r="H381" s="196"/>
      <c r="I381" s="223">
        <v>1.7230000000000001</v>
      </c>
      <c r="J381" s="218">
        <v>106.91</v>
      </c>
      <c r="K381" s="196"/>
      <c r="L381" s="218">
        <v>184.21</v>
      </c>
      <c r="M381" s="196"/>
      <c r="N381" s="199"/>
      <c r="Z381" s="193"/>
      <c r="AA381" s="200" t="s">
        <v>754</v>
      </c>
      <c r="AG381" s="200"/>
      <c r="AI381" s="200"/>
      <c r="AK381" s="200"/>
      <c r="AL381" s="200"/>
    </row>
    <row r="382" spans="1:38" s="108" customFormat="1" ht="12">
      <c r="A382" s="216"/>
      <c r="B382" s="217"/>
      <c r="C382" s="1141" t="s">
        <v>747</v>
      </c>
      <c r="D382" s="1141"/>
      <c r="E382" s="1141"/>
      <c r="F382" s="1141"/>
      <c r="G382" s="1141"/>
      <c r="H382" s="1141"/>
      <c r="I382" s="1141"/>
      <c r="J382" s="1141"/>
      <c r="K382" s="1141"/>
      <c r="L382" s="1141"/>
      <c r="M382" s="1141"/>
      <c r="N382" s="1146"/>
      <c r="Z382" s="193"/>
      <c r="AA382" s="200"/>
      <c r="AG382" s="200"/>
      <c r="AH382" s="109" t="s">
        <v>747</v>
      </c>
      <c r="AI382" s="200"/>
      <c r="AK382" s="200"/>
      <c r="AL382" s="200"/>
    </row>
    <row r="383" spans="1:38" s="108" customFormat="1" ht="12">
      <c r="A383" s="201"/>
      <c r="B383" s="202"/>
      <c r="C383" s="1141" t="s">
        <v>3872</v>
      </c>
      <c r="D383" s="1141"/>
      <c r="E383" s="1141"/>
      <c r="F383" s="1141"/>
      <c r="G383" s="1141"/>
      <c r="H383" s="1141"/>
      <c r="I383" s="1141"/>
      <c r="J383" s="1141"/>
      <c r="K383" s="1141"/>
      <c r="L383" s="1141"/>
      <c r="M383" s="1141"/>
      <c r="N383" s="1146"/>
      <c r="Z383" s="193"/>
      <c r="AA383" s="200"/>
      <c r="AB383" s="109" t="s">
        <v>3872</v>
      </c>
      <c r="AG383" s="200"/>
      <c r="AI383" s="200"/>
      <c r="AK383" s="200"/>
      <c r="AL383" s="200"/>
    </row>
    <row r="384" spans="1:38" s="108" customFormat="1" ht="12">
      <c r="A384" s="216"/>
      <c r="B384" s="217"/>
      <c r="C384" s="1145" t="s">
        <v>398</v>
      </c>
      <c r="D384" s="1145"/>
      <c r="E384" s="1145"/>
      <c r="F384" s="196"/>
      <c r="G384" s="196"/>
      <c r="H384" s="196"/>
      <c r="I384" s="196"/>
      <c r="J384" s="198"/>
      <c r="K384" s="196"/>
      <c r="L384" s="218">
        <v>184.21</v>
      </c>
      <c r="M384" s="212"/>
      <c r="N384" s="199"/>
      <c r="Z384" s="193"/>
      <c r="AA384" s="200"/>
      <c r="AG384" s="200" t="s">
        <v>398</v>
      </c>
      <c r="AI384" s="200"/>
      <c r="AK384" s="200"/>
      <c r="AL384" s="200"/>
    </row>
    <row r="385" spans="1:38" s="108" customFormat="1" ht="12">
      <c r="A385" s="1147" t="s">
        <v>772</v>
      </c>
      <c r="B385" s="1148"/>
      <c r="C385" s="1148"/>
      <c r="D385" s="1148"/>
      <c r="E385" s="1148"/>
      <c r="F385" s="1148"/>
      <c r="G385" s="1148"/>
      <c r="H385" s="1148"/>
      <c r="I385" s="1148"/>
      <c r="J385" s="1148"/>
      <c r="K385" s="1148"/>
      <c r="L385" s="1148"/>
      <c r="M385" s="1148"/>
      <c r="N385" s="1149"/>
      <c r="Z385" s="193"/>
      <c r="AA385" s="200"/>
      <c r="AG385" s="200"/>
      <c r="AI385" s="200"/>
      <c r="AK385" s="200"/>
      <c r="AL385" s="200" t="s">
        <v>772</v>
      </c>
    </row>
    <row r="386" spans="1:38" s="108" customFormat="1" ht="45">
      <c r="A386" s="194" t="s">
        <v>597</v>
      </c>
      <c r="B386" s="195" t="s">
        <v>412</v>
      </c>
      <c r="C386" s="1145" t="s">
        <v>413</v>
      </c>
      <c r="D386" s="1145"/>
      <c r="E386" s="1145"/>
      <c r="F386" s="196" t="s">
        <v>414</v>
      </c>
      <c r="G386" s="196"/>
      <c r="H386" s="196"/>
      <c r="I386" s="223">
        <v>15.721</v>
      </c>
      <c r="J386" s="218">
        <v>25.19</v>
      </c>
      <c r="K386" s="196"/>
      <c r="L386" s="218">
        <v>396.01</v>
      </c>
      <c r="M386" s="196"/>
      <c r="N386" s="199"/>
      <c r="Z386" s="193"/>
      <c r="AA386" s="200" t="s">
        <v>413</v>
      </c>
      <c r="AG386" s="200"/>
      <c r="AI386" s="200"/>
      <c r="AK386" s="200"/>
      <c r="AL386" s="200"/>
    </row>
    <row r="387" spans="1:38" s="108" customFormat="1" ht="12">
      <c r="A387" s="201"/>
      <c r="B387" s="202"/>
      <c r="C387" s="1141" t="s">
        <v>3873</v>
      </c>
      <c r="D387" s="1141"/>
      <c r="E387" s="1141"/>
      <c r="F387" s="1141"/>
      <c r="G387" s="1141"/>
      <c r="H387" s="1141"/>
      <c r="I387" s="1141"/>
      <c r="J387" s="1141"/>
      <c r="K387" s="1141"/>
      <c r="L387" s="1141"/>
      <c r="M387" s="1141"/>
      <c r="N387" s="1146"/>
      <c r="Z387" s="193"/>
      <c r="AA387" s="200"/>
      <c r="AB387" s="109" t="s">
        <v>3873</v>
      </c>
      <c r="AG387" s="200"/>
      <c r="AI387" s="200"/>
      <c r="AK387" s="200"/>
      <c r="AL387" s="200"/>
    </row>
    <row r="388" spans="1:38" s="108" customFormat="1" ht="12">
      <c r="A388" s="216"/>
      <c r="B388" s="217"/>
      <c r="C388" s="1145" t="s">
        <v>398</v>
      </c>
      <c r="D388" s="1145"/>
      <c r="E388" s="1145"/>
      <c r="F388" s="196"/>
      <c r="G388" s="196"/>
      <c r="H388" s="196"/>
      <c r="I388" s="196"/>
      <c r="J388" s="198"/>
      <c r="K388" s="196"/>
      <c r="L388" s="218">
        <v>396.01</v>
      </c>
      <c r="M388" s="212"/>
      <c r="N388" s="199"/>
      <c r="Z388" s="193"/>
      <c r="AA388" s="200"/>
      <c r="AG388" s="200" t="s">
        <v>398</v>
      </c>
      <c r="AI388" s="200"/>
      <c r="AK388" s="200"/>
      <c r="AL388" s="200"/>
    </row>
    <row r="389" spans="1:38" s="108" customFormat="1" ht="12">
      <c r="A389" s="1147" t="s">
        <v>3874</v>
      </c>
      <c r="B389" s="1148"/>
      <c r="C389" s="1148"/>
      <c r="D389" s="1148"/>
      <c r="E389" s="1148"/>
      <c r="F389" s="1148"/>
      <c r="G389" s="1148"/>
      <c r="H389" s="1148"/>
      <c r="I389" s="1148"/>
      <c r="J389" s="1148"/>
      <c r="K389" s="1148"/>
      <c r="L389" s="1148"/>
      <c r="M389" s="1148"/>
      <c r="N389" s="1149"/>
      <c r="Z389" s="193"/>
      <c r="AA389" s="200"/>
      <c r="AG389" s="200"/>
      <c r="AI389" s="200"/>
      <c r="AK389" s="200"/>
      <c r="AL389" s="200" t="s">
        <v>3874</v>
      </c>
    </row>
    <row r="390" spans="1:38" s="108" customFormat="1" ht="45">
      <c r="A390" s="194" t="s">
        <v>600</v>
      </c>
      <c r="B390" s="195" t="s">
        <v>3875</v>
      </c>
      <c r="C390" s="1145" t="s">
        <v>3876</v>
      </c>
      <c r="D390" s="1145"/>
      <c r="E390" s="1145"/>
      <c r="F390" s="196" t="s">
        <v>414</v>
      </c>
      <c r="G390" s="196"/>
      <c r="H390" s="196"/>
      <c r="I390" s="223">
        <v>2.2559999999999998</v>
      </c>
      <c r="J390" s="218">
        <v>110.81</v>
      </c>
      <c r="K390" s="196"/>
      <c r="L390" s="218">
        <v>249.99</v>
      </c>
      <c r="M390" s="196"/>
      <c r="N390" s="199"/>
      <c r="Z390" s="193"/>
      <c r="AA390" s="200" t="s">
        <v>3876</v>
      </c>
      <c r="AG390" s="200"/>
      <c r="AI390" s="200"/>
      <c r="AK390" s="200"/>
      <c r="AL390" s="200"/>
    </row>
    <row r="391" spans="1:38" s="108" customFormat="1" ht="12">
      <c r="A391" s="216"/>
      <c r="B391" s="217"/>
      <c r="C391" s="1141" t="s">
        <v>747</v>
      </c>
      <c r="D391" s="1141"/>
      <c r="E391" s="1141"/>
      <c r="F391" s="1141"/>
      <c r="G391" s="1141"/>
      <c r="H391" s="1141"/>
      <c r="I391" s="1141"/>
      <c r="J391" s="1141"/>
      <c r="K391" s="1141"/>
      <c r="L391" s="1141"/>
      <c r="M391" s="1141"/>
      <c r="N391" s="1146"/>
      <c r="Z391" s="193"/>
      <c r="AA391" s="200"/>
      <c r="AG391" s="200"/>
      <c r="AH391" s="109" t="s">
        <v>747</v>
      </c>
      <c r="AI391" s="200"/>
      <c r="AK391" s="200"/>
      <c r="AL391" s="200"/>
    </row>
    <row r="392" spans="1:38" s="108" customFormat="1" ht="12">
      <c r="A392" s="216"/>
      <c r="B392" s="217"/>
      <c r="C392" s="1145" t="s">
        <v>398</v>
      </c>
      <c r="D392" s="1145"/>
      <c r="E392" s="1145"/>
      <c r="F392" s="196"/>
      <c r="G392" s="196"/>
      <c r="H392" s="196"/>
      <c r="I392" s="196"/>
      <c r="J392" s="198"/>
      <c r="K392" s="196"/>
      <c r="L392" s="218">
        <v>249.99</v>
      </c>
      <c r="M392" s="212"/>
      <c r="N392" s="199"/>
      <c r="Z392" s="193"/>
      <c r="AA392" s="200"/>
      <c r="AG392" s="200" t="s">
        <v>398</v>
      </c>
      <c r="AI392" s="200"/>
      <c r="AK392" s="200"/>
      <c r="AL392" s="200"/>
    </row>
    <row r="393" spans="1:38" s="108" customFormat="1" ht="22.5">
      <c r="A393" s="194" t="s">
        <v>607</v>
      </c>
      <c r="B393" s="195" t="s">
        <v>3877</v>
      </c>
      <c r="C393" s="1145" t="s">
        <v>2883</v>
      </c>
      <c r="D393" s="1145"/>
      <c r="E393" s="1145"/>
      <c r="F393" s="196" t="s">
        <v>414</v>
      </c>
      <c r="G393" s="196"/>
      <c r="H393" s="196"/>
      <c r="I393" s="223">
        <v>2.2559999999999998</v>
      </c>
      <c r="J393" s="218">
        <v>0.5</v>
      </c>
      <c r="K393" s="251">
        <v>1654</v>
      </c>
      <c r="L393" s="222">
        <v>1865.71</v>
      </c>
      <c r="M393" s="196"/>
      <c r="N393" s="199"/>
      <c r="Z393" s="193"/>
      <c r="AA393" s="200" t="s">
        <v>2883</v>
      </c>
      <c r="AG393" s="200"/>
      <c r="AI393" s="200"/>
      <c r="AK393" s="200"/>
      <c r="AL393" s="200"/>
    </row>
    <row r="394" spans="1:38" s="108" customFormat="1" ht="12">
      <c r="A394" s="216"/>
      <c r="B394" s="217"/>
      <c r="C394" s="1141" t="s">
        <v>747</v>
      </c>
      <c r="D394" s="1141"/>
      <c r="E394" s="1141"/>
      <c r="F394" s="1141"/>
      <c r="G394" s="1141"/>
      <c r="H394" s="1141"/>
      <c r="I394" s="1141"/>
      <c r="J394" s="1141"/>
      <c r="K394" s="1141"/>
      <c r="L394" s="1141"/>
      <c r="M394" s="1141"/>
      <c r="N394" s="1146"/>
      <c r="Z394" s="193"/>
      <c r="AA394" s="200"/>
      <c r="AG394" s="200"/>
      <c r="AH394" s="109" t="s">
        <v>747</v>
      </c>
      <c r="AI394" s="200"/>
      <c r="AK394" s="200"/>
      <c r="AL394" s="200"/>
    </row>
    <row r="395" spans="1:38" s="108" customFormat="1" ht="12">
      <c r="A395" s="203"/>
      <c r="B395" s="204"/>
      <c r="C395" s="1141" t="s">
        <v>2884</v>
      </c>
      <c r="D395" s="1141"/>
      <c r="E395" s="1141"/>
      <c r="F395" s="1141"/>
      <c r="G395" s="1141"/>
      <c r="H395" s="1141"/>
      <c r="I395" s="1141"/>
      <c r="J395" s="1141"/>
      <c r="K395" s="1141"/>
      <c r="L395" s="1141"/>
      <c r="M395" s="1141"/>
      <c r="N395" s="1146"/>
      <c r="Z395" s="193"/>
      <c r="AA395" s="200"/>
      <c r="AC395" s="109" t="s">
        <v>2884</v>
      </c>
      <c r="AG395" s="200"/>
      <c r="AI395" s="200"/>
      <c r="AK395" s="200"/>
      <c r="AL395" s="200"/>
    </row>
    <row r="396" spans="1:38" s="108" customFormat="1" ht="12">
      <c r="A396" s="216"/>
      <c r="B396" s="217"/>
      <c r="C396" s="1145" t="s">
        <v>398</v>
      </c>
      <c r="D396" s="1145"/>
      <c r="E396" s="1145"/>
      <c r="F396" s="196"/>
      <c r="G396" s="196"/>
      <c r="H396" s="196"/>
      <c r="I396" s="196"/>
      <c r="J396" s="198"/>
      <c r="K396" s="196"/>
      <c r="L396" s="222">
        <v>1865.71</v>
      </c>
      <c r="M396" s="212"/>
      <c r="N396" s="199"/>
      <c r="Z396" s="193"/>
      <c r="AA396" s="200"/>
      <c r="AG396" s="200" t="s">
        <v>398</v>
      </c>
      <c r="AI396" s="200"/>
      <c r="AK396" s="200"/>
      <c r="AL396" s="200"/>
    </row>
    <row r="397" spans="1:38" s="108" customFormat="1" ht="12">
      <c r="A397" s="1147" t="s">
        <v>1221</v>
      </c>
      <c r="B397" s="1148"/>
      <c r="C397" s="1148"/>
      <c r="D397" s="1148"/>
      <c r="E397" s="1148"/>
      <c r="F397" s="1148"/>
      <c r="G397" s="1148"/>
      <c r="H397" s="1148"/>
      <c r="I397" s="1148"/>
      <c r="J397" s="1148"/>
      <c r="K397" s="1148"/>
      <c r="L397" s="1148"/>
      <c r="M397" s="1148"/>
      <c r="N397" s="1149"/>
      <c r="Z397" s="193"/>
      <c r="AA397" s="200"/>
      <c r="AG397" s="200"/>
      <c r="AI397" s="200"/>
      <c r="AK397" s="200"/>
      <c r="AL397" s="200" t="s">
        <v>1221</v>
      </c>
    </row>
    <row r="398" spans="1:38" s="108" customFormat="1" ht="33.75">
      <c r="A398" s="194" t="s">
        <v>615</v>
      </c>
      <c r="B398" s="195" t="s">
        <v>1226</v>
      </c>
      <c r="C398" s="1145" t="s">
        <v>1227</v>
      </c>
      <c r="D398" s="1145"/>
      <c r="E398" s="1145"/>
      <c r="F398" s="196" t="s">
        <v>414</v>
      </c>
      <c r="G398" s="196"/>
      <c r="H398" s="196"/>
      <c r="I398" s="247">
        <v>0.13</v>
      </c>
      <c r="J398" s="218">
        <v>103.88</v>
      </c>
      <c r="K398" s="196"/>
      <c r="L398" s="218">
        <v>13.5</v>
      </c>
      <c r="M398" s="196"/>
      <c r="N398" s="199"/>
      <c r="Z398" s="193"/>
      <c r="AA398" s="200" t="s">
        <v>1227</v>
      </c>
      <c r="AG398" s="200"/>
      <c r="AI398" s="200"/>
      <c r="AK398" s="200"/>
      <c r="AL398" s="200"/>
    </row>
    <row r="399" spans="1:38" s="108" customFormat="1" ht="12">
      <c r="A399" s="216"/>
      <c r="B399" s="217"/>
      <c r="C399" s="1141" t="s">
        <v>747</v>
      </c>
      <c r="D399" s="1141"/>
      <c r="E399" s="1141"/>
      <c r="F399" s="1141"/>
      <c r="G399" s="1141"/>
      <c r="H399" s="1141"/>
      <c r="I399" s="1141"/>
      <c r="J399" s="1141"/>
      <c r="K399" s="1141"/>
      <c r="L399" s="1141"/>
      <c r="M399" s="1141"/>
      <c r="N399" s="1146"/>
      <c r="Z399" s="193"/>
      <c r="AA399" s="200"/>
      <c r="AG399" s="200"/>
      <c r="AH399" s="109" t="s">
        <v>747</v>
      </c>
      <c r="AI399" s="200"/>
      <c r="AK399" s="200"/>
      <c r="AL399" s="200"/>
    </row>
    <row r="400" spans="1:38" s="108" customFormat="1" ht="12">
      <c r="A400" s="216"/>
      <c r="B400" s="217"/>
      <c r="C400" s="1145" t="s">
        <v>398</v>
      </c>
      <c r="D400" s="1145"/>
      <c r="E400" s="1145"/>
      <c r="F400" s="196"/>
      <c r="G400" s="196"/>
      <c r="H400" s="196"/>
      <c r="I400" s="196"/>
      <c r="J400" s="198"/>
      <c r="K400" s="196"/>
      <c r="L400" s="218">
        <v>13.5</v>
      </c>
      <c r="M400" s="212"/>
      <c r="N400" s="199"/>
      <c r="Z400" s="193"/>
      <c r="AA400" s="200"/>
      <c r="AG400" s="200" t="s">
        <v>398</v>
      </c>
      <c r="AI400" s="200"/>
      <c r="AK400" s="200"/>
      <c r="AL400" s="200"/>
    </row>
    <row r="401" spans="1:40" s="108" customFormat="1" ht="1.5" customHeight="1">
      <c r="A401" s="224"/>
      <c r="B401" s="217"/>
      <c r="C401" s="217"/>
      <c r="D401" s="217"/>
      <c r="E401" s="217"/>
      <c r="F401" s="225"/>
      <c r="G401" s="225"/>
      <c r="H401" s="225"/>
      <c r="I401" s="225"/>
      <c r="J401" s="226"/>
      <c r="K401" s="225"/>
      <c r="L401" s="226"/>
      <c r="M401" s="207"/>
      <c r="N401" s="226"/>
      <c r="Z401" s="193"/>
      <c r="AA401" s="200"/>
      <c r="AG401" s="200"/>
      <c r="AI401" s="200"/>
      <c r="AK401" s="200"/>
      <c r="AL401" s="200"/>
    </row>
    <row r="402" spans="1:40" s="108" customFormat="1" ht="12">
      <c r="A402" s="227"/>
      <c r="B402" s="198"/>
      <c r="C402" s="1145" t="s">
        <v>3878</v>
      </c>
      <c r="D402" s="1145"/>
      <c r="E402" s="1145"/>
      <c r="F402" s="1145"/>
      <c r="G402" s="1145"/>
      <c r="H402" s="1145"/>
      <c r="I402" s="1145"/>
      <c r="J402" s="1145"/>
      <c r="K402" s="1145"/>
      <c r="L402" s="228"/>
      <c r="M402" s="229"/>
      <c r="N402" s="230"/>
      <c r="Z402" s="193"/>
      <c r="AA402" s="200"/>
      <c r="AG402" s="200"/>
      <c r="AI402" s="200" t="s">
        <v>3878</v>
      </c>
      <c r="AK402" s="200"/>
      <c r="AL402" s="200"/>
    </row>
    <row r="403" spans="1:40" s="108" customFormat="1" ht="12">
      <c r="A403" s="231"/>
      <c r="B403" s="204"/>
      <c r="C403" s="1141" t="s">
        <v>416</v>
      </c>
      <c r="D403" s="1141"/>
      <c r="E403" s="1141"/>
      <c r="F403" s="1141"/>
      <c r="G403" s="1141"/>
      <c r="H403" s="1141"/>
      <c r="I403" s="1141"/>
      <c r="J403" s="1141"/>
      <c r="K403" s="1141"/>
      <c r="L403" s="232">
        <v>3327.18</v>
      </c>
      <c r="M403" s="233"/>
      <c r="N403" s="234"/>
      <c r="Z403" s="193"/>
      <c r="AA403" s="200"/>
      <c r="AG403" s="200"/>
      <c r="AI403" s="200"/>
      <c r="AJ403" s="109" t="s">
        <v>416</v>
      </c>
      <c r="AK403" s="200"/>
      <c r="AL403" s="200"/>
    </row>
    <row r="404" spans="1:40" s="108" customFormat="1" ht="12">
      <c r="A404" s="231"/>
      <c r="B404" s="204"/>
      <c r="C404" s="1141" t="s">
        <v>417</v>
      </c>
      <c r="D404" s="1141"/>
      <c r="E404" s="1141"/>
      <c r="F404" s="1141"/>
      <c r="G404" s="1141"/>
      <c r="H404" s="1141"/>
      <c r="I404" s="1141"/>
      <c r="J404" s="1141"/>
      <c r="K404" s="1141"/>
      <c r="L404" s="236"/>
      <c r="M404" s="233"/>
      <c r="N404" s="234"/>
      <c r="Z404" s="193"/>
      <c r="AA404" s="200"/>
      <c r="AG404" s="200"/>
      <c r="AI404" s="200"/>
      <c r="AJ404" s="109" t="s">
        <v>417</v>
      </c>
      <c r="AK404" s="200"/>
      <c r="AL404" s="200"/>
    </row>
    <row r="405" spans="1:40" s="108" customFormat="1" ht="12">
      <c r="A405" s="231"/>
      <c r="B405" s="204"/>
      <c r="C405" s="1141" t="s">
        <v>418</v>
      </c>
      <c r="D405" s="1141"/>
      <c r="E405" s="1141"/>
      <c r="F405" s="1141"/>
      <c r="G405" s="1141"/>
      <c r="H405" s="1141"/>
      <c r="I405" s="1141"/>
      <c r="J405" s="1141"/>
      <c r="K405" s="1141"/>
      <c r="L405" s="257">
        <v>396.01</v>
      </c>
      <c r="M405" s="233"/>
      <c r="N405" s="234"/>
      <c r="Z405" s="193"/>
      <c r="AA405" s="200"/>
      <c r="AG405" s="200"/>
      <c r="AI405" s="200"/>
      <c r="AJ405" s="109" t="s">
        <v>418</v>
      </c>
      <c r="AK405" s="200"/>
      <c r="AL405" s="200"/>
    </row>
    <row r="406" spans="1:40" s="108" customFormat="1" ht="12">
      <c r="A406" s="231"/>
      <c r="B406" s="204"/>
      <c r="C406" s="1141" t="s">
        <v>420</v>
      </c>
      <c r="D406" s="1141"/>
      <c r="E406" s="1141"/>
      <c r="F406" s="1141"/>
      <c r="G406" s="1141"/>
      <c r="H406" s="1141"/>
      <c r="I406" s="1141"/>
      <c r="J406" s="1141"/>
      <c r="K406" s="1141"/>
      <c r="L406" s="232">
        <v>2931.17</v>
      </c>
      <c r="M406" s="233"/>
      <c r="N406" s="234"/>
      <c r="Z406" s="193"/>
      <c r="AA406" s="200"/>
      <c r="AG406" s="200"/>
      <c r="AI406" s="200"/>
      <c r="AJ406" s="109" t="s">
        <v>420</v>
      </c>
      <c r="AK406" s="200"/>
      <c r="AL406" s="200"/>
    </row>
    <row r="407" spans="1:40" s="108" customFormat="1" ht="12">
      <c r="A407" s="231"/>
      <c r="B407" s="204"/>
      <c r="C407" s="1141" t="s">
        <v>421</v>
      </c>
      <c r="D407" s="1141"/>
      <c r="E407" s="1141"/>
      <c r="F407" s="1141"/>
      <c r="G407" s="1141"/>
      <c r="H407" s="1141"/>
      <c r="I407" s="1141"/>
      <c r="J407" s="1141"/>
      <c r="K407" s="1141"/>
      <c r="L407" s="232">
        <v>3327.18</v>
      </c>
      <c r="M407" s="233"/>
      <c r="N407" s="234"/>
      <c r="Z407" s="193"/>
      <c r="AA407" s="200"/>
      <c r="AG407" s="200"/>
      <c r="AI407" s="200"/>
      <c r="AJ407" s="109" t="s">
        <v>421</v>
      </c>
      <c r="AK407" s="200"/>
      <c r="AL407" s="200"/>
    </row>
    <row r="408" spans="1:40" s="108" customFormat="1" ht="12">
      <c r="A408" s="231"/>
      <c r="B408" s="204"/>
      <c r="C408" s="1141" t="s">
        <v>423</v>
      </c>
      <c r="D408" s="1141"/>
      <c r="E408" s="1141"/>
      <c r="F408" s="1141"/>
      <c r="G408" s="1141"/>
      <c r="H408" s="1141"/>
      <c r="I408" s="1141"/>
      <c r="J408" s="1141"/>
      <c r="K408" s="1141"/>
      <c r="L408" s="232">
        <v>2931.17</v>
      </c>
      <c r="M408" s="233"/>
      <c r="N408" s="234"/>
      <c r="Z408" s="193"/>
      <c r="AA408" s="200"/>
      <c r="AG408" s="200"/>
      <c r="AI408" s="200"/>
      <c r="AJ408" s="109" t="s">
        <v>423</v>
      </c>
      <c r="AK408" s="200"/>
      <c r="AL408" s="200"/>
    </row>
    <row r="409" spans="1:40" s="108" customFormat="1" ht="12">
      <c r="A409" s="231"/>
      <c r="B409" s="204"/>
      <c r="C409" s="1141" t="s">
        <v>424</v>
      </c>
      <c r="D409" s="1141"/>
      <c r="E409" s="1141"/>
      <c r="F409" s="1141"/>
      <c r="G409" s="1141"/>
      <c r="H409" s="1141"/>
      <c r="I409" s="1141"/>
      <c r="J409" s="1141"/>
      <c r="K409" s="1141"/>
      <c r="L409" s="236"/>
      <c r="M409" s="233"/>
      <c r="N409" s="234"/>
      <c r="Z409" s="193"/>
      <c r="AA409" s="200"/>
      <c r="AG409" s="200"/>
      <c r="AI409" s="200"/>
      <c r="AJ409" s="109" t="s">
        <v>424</v>
      </c>
      <c r="AK409" s="200"/>
      <c r="AL409" s="200"/>
    </row>
    <row r="410" spans="1:40" s="108" customFormat="1" ht="12">
      <c r="A410" s="231"/>
      <c r="B410" s="204"/>
      <c r="C410" s="1141" t="s">
        <v>427</v>
      </c>
      <c r="D410" s="1141"/>
      <c r="E410" s="1141"/>
      <c r="F410" s="1141"/>
      <c r="G410" s="1141"/>
      <c r="H410" s="1141"/>
      <c r="I410" s="1141"/>
      <c r="J410" s="1141"/>
      <c r="K410" s="1141"/>
      <c r="L410" s="232">
        <v>2931.17</v>
      </c>
      <c r="M410" s="233"/>
      <c r="N410" s="234"/>
      <c r="Z410" s="193"/>
      <c r="AA410" s="200"/>
      <c r="AG410" s="200"/>
      <c r="AI410" s="200"/>
      <c r="AJ410" s="109" t="s">
        <v>427</v>
      </c>
      <c r="AK410" s="200"/>
      <c r="AL410" s="200"/>
    </row>
    <row r="411" spans="1:40" s="108" customFormat="1" ht="12">
      <c r="A411" s="231"/>
      <c r="B411" s="204"/>
      <c r="C411" s="1141" t="s">
        <v>430</v>
      </c>
      <c r="D411" s="1141"/>
      <c r="E411" s="1141"/>
      <c r="F411" s="1141"/>
      <c r="G411" s="1141"/>
      <c r="H411" s="1141"/>
      <c r="I411" s="1141"/>
      <c r="J411" s="1141"/>
      <c r="K411" s="1141"/>
      <c r="L411" s="257">
        <v>396.01</v>
      </c>
      <c r="M411" s="233"/>
      <c r="N411" s="234"/>
      <c r="Z411" s="193"/>
      <c r="AA411" s="200"/>
      <c r="AG411" s="200"/>
      <c r="AI411" s="200"/>
      <c r="AJ411" s="109" t="s">
        <v>430</v>
      </c>
      <c r="AK411" s="200"/>
      <c r="AL411" s="200"/>
    </row>
    <row r="412" spans="1:40" s="108" customFormat="1" ht="12">
      <c r="A412" s="231"/>
      <c r="B412" s="226"/>
      <c r="C412" s="1142" t="s">
        <v>3879</v>
      </c>
      <c r="D412" s="1142"/>
      <c r="E412" s="1142"/>
      <c r="F412" s="1142"/>
      <c r="G412" s="1142"/>
      <c r="H412" s="1142"/>
      <c r="I412" s="1142"/>
      <c r="J412" s="1142"/>
      <c r="K412" s="1142"/>
      <c r="L412" s="239">
        <v>3327.18</v>
      </c>
      <c r="M412" s="240"/>
      <c r="N412" s="253"/>
      <c r="Z412" s="193"/>
      <c r="AA412" s="200"/>
      <c r="AG412" s="200"/>
      <c r="AI412" s="200"/>
      <c r="AK412" s="200" t="s">
        <v>3879</v>
      </c>
      <c r="AL412" s="200"/>
    </row>
    <row r="413" spans="1:40" s="108" customFormat="1" ht="2.25" customHeight="1"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</row>
    <row r="414" spans="1:40" s="108" customFormat="1" ht="11.25">
      <c r="A414" s="227"/>
      <c r="B414" s="198"/>
      <c r="C414" s="1145" t="s">
        <v>415</v>
      </c>
      <c r="D414" s="1145"/>
      <c r="E414" s="1145"/>
      <c r="F414" s="1145"/>
      <c r="G414" s="1145"/>
      <c r="H414" s="1145"/>
      <c r="I414" s="1145"/>
      <c r="J414" s="1145"/>
      <c r="K414" s="1145"/>
      <c r="L414" s="228"/>
      <c r="M414" s="229"/>
      <c r="N414" s="230"/>
      <c r="AM414" s="200" t="s">
        <v>415</v>
      </c>
    </row>
    <row r="415" spans="1:40" s="108" customFormat="1" ht="16.5">
      <c r="A415" s="231"/>
      <c r="B415" s="204"/>
      <c r="C415" s="1141" t="s">
        <v>416</v>
      </c>
      <c r="D415" s="1141"/>
      <c r="E415" s="1141"/>
      <c r="F415" s="1141"/>
      <c r="G415" s="1141"/>
      <c r="H415" s="1141"/>
      <c r="I415" s="1141"/>
      <c r="J415" s="1141"/>
      <c r="K415" s="1141"/>
      <c r="L415" s="232">
        <v>486937.88</v>
      </c>
      <c r="M415" s="233"/>
      <c r="N415" s="234"/>
      <c r="O415" s="235"/>
      <c r="P415" s="235"/>
      <c r="Q415" s="235"/>
      <c r="AM415" s="200"/>
      <c r="AN415" s="109" t="s">
        <v>416</v>
      </c>
    </row>
    <row r="416" spans="1:40" s="108" customFormat="1" ht="16.5">
      <c r="A416" s="231"/>
      <c r="B416" s="204"/>
      <c r="C416" s="1141" t="s">
        <v>417</v>
      </c>
      <c r="D416" s="1141"/>
      <c r="E416" s="1141"/>
      <c r="F416" s="1141"/>
      <c r="G416" s="1141"/>
      <c r="H416" s="1141"/>
      <c r="I416" s="1141"/>
      <c r="J416" s="1141"/>
      <c r="K416" s="1141"/>
      <c r="L416" s="236"/>
      <c r="M416" s="233"/>
      <c r="N416" s="234"/>
      <c r="O416" s="235"/>
      <c r="P416" s="235"/>
      <c r="Q416" s="235"/>
      <c r="AM416" s="200"/>
      <c r="AN416" s="109" t="s">
        <v>417</v>
      </c>
    </row>
    <row r="417" spans="1:40" s="108" customFormat="1" ht="16.5">
      <c r="A417" s="231"/>
      <c r="B417" s="204"/>
      <c r="C417" s="1141" t="s">
        <v>488</v>
      </c>
      <c r="D417" s="1141"/>
      <c r="E417" s="1141"/>
      <c r="F417" s="1141"/>
      <c r="G417" s="1141"/>
      <c r="H417" s="1141"/>
      <c r="I417" s="1141"/>
      <c r="J417" s="1141"/>
      <c r="K417" s="1141"/>
      <c r="L417" s="232">
        <v>9839.1200000000008</v>
      </c>
      <c r="M417" s="233"/>
      <c r="N417" s="234"/>
      <c r="O417" s="235"/>
      <c r="P417" s="235"/>
      <c r="Q417" s="235"/>
      <c r="AM417" s="200"/>
      <c r="AN417" s="109" t="s">
        <v>488</v>
      </c>
    </row>
    <row r="418" spans="1:40" s="108" customFormat="1" ht="16.5">
      <c r="A418" s="231"/>
      <c r="B418" s="204"/>
      <c r="C418" s="1141" t="s">
        <v>418</v>
      </c>
      <c r="D418" s="1141"/>
      <c r="E418" s="1141"/>
      <c r="F418" s="1141"/>
      <c r="G418" s="1141"/>
      <c r="H418" s="1141"/>
      <c r="I418" s="1141"/>
      <c r="J418" s="1141"/>
      <c r="K418" s="1141"/>
      <c r="L418" s="232">
        <v>19325.490000000002</v>
      </c>
      <c r="M418" s="233"/>
      <c r="N418" s="234"/>
      <c r="O418" s="235"/>
      <c r="P418" s="235"/>
      <c r="Q418" s="235"/>
      <c r="AM418" s="200"/>
      <c r="AN418" s="109" t="s">
        <v>418</v>
      </c>
    </row>
    <row r="419" spans="1:40" s="108" customFormat="1" ht="16.5">
      <c r="A419" s="231"/>
      <c r="B419" s="204"/>
      <c r="C419" s="1141" t="s">
        <v>419</v>
      </c>
      <c r="D419" s="1141"/>
      <c r="E419" s="1141"/>
      <c r="F419" s="1141"/>
      <c r="G419" s="1141"/>
      <c r="H419" s="1141"/>
      <c r="I419" s="1141"/>
      <c r="J419" s="1141"/>
      <c r="K419" s="1141"/>
      <c r="L419" s="232">
        <v>1415.49</v>
      </c>
      <c r="M419" s="233"/>
      <c r="N419" s="234"/>
      <c r="O419" s="235"/>
      <c r="P419" s="235"/>
      <c r="Q419" s="235"/>
      <c r="AM419" s="200"/>
      <c r="AN419" s="109" t="s">
        <v>419</v>
      </c>
    </row>
    <row r="420" spans="1:40" s="108" customFormat="1" ht="16.5">
      <c r="A420" s="231"/>
      <c r="B420" s="204"/>
      <c r="C420" s="1141" t="s">
        <v>420</v>
      </c>
      <c r="D420" s="1141"/>
      <c r="E420" s="1141"/>
      <c r="F420" s="1141"/>
      <c r="G420" s="1141"/>
      <c r="H420" s="1141"/>
      <c r="I420" s="1141"/>
      <c r="J420" s="1141"/>
      <c r="K420" s="1141"/>
      <c r="L420" s="232">
        <v>457773.27</v>
      </c>
      <c r="M420" s="233"/>
      <c r="N420" s="234"/>
      <c r="O420" s="235"/>
      <c r="P420" s="235"/>
      <c r="Q420" s="235"/>
      <c r="AM420" s="200"/>
      <c r="AN420" s="109" t="s">
        <v>420</v>
      </c>
    </row>
    <row r="421" spans="1:40" s="108" customFormat="1" ht="16.5">
      <c r="A421" s="231"/>
      <c r="B421" s="204"/>
      <c r="C421" s="1141" t="s">
        <v>421</v>
      </c>
      <c r="D421" s="1141"/>
      <c r="E421" s="1141"/>
      <c r="F421" s="1141"/>
      <c r="G421" s="1141"/>
      <c r="H421" s="1141"/>
      <c r="I421" s="1141"/>
      <c r="J421" s="1141"/>
      <c r="K421" s="1141"/>
      <c r="L421" s="232">
        <v>42607.17</v>
      </c>
      <c r="M421" s="233"/>
      <c r="N421" s="237">
        <v>477626</v>
      </c>
      <c r="O421" s="235"/>
      <c r="P421" s="235"/>
      <c r="Q421" s="235"/>
      <c r="AM421" s="200"/>
      <c r="AN421" s="109" t="s">
        <v>421</v>
      </c>
    </row>
    <row r="422" spans="1:40" s="108" customFormat="1" ht="56.25">
      <c r="A422" s="231"/>
      <c r="B422" s="204" t="s">
        <v>3880</v>
      </c>
      <c r="C422" s="1141" t="s">
        <v>423</v>
      </c>
      <c r="D422" s="1141"/>
      <c r="E422" s="1141"/>
      <c r="F422" s="1141"/>
      <c r="G422" s="1141"/>
      <c r="H422" s="1141"/>
      <c r="I422" s="1141"/>
      <c r="J422" s="1141"/>
      <c r="K422" s="1141"/>
      <c r="L422" s="232">
        <v>42211.16</v>
      </c>
      <c r="M422" s="238">
        <v>11.21</v>
      </c>
      <c r="N422" s="237">
        <v>473187</v>
      </c>
      <c r="O422" s="235"/>
      <c r="P422" s="235"/>
      <c r="Q422" s="235"/>
      <c r="AM422" s="200"/>
      <c r="AN422" s="109" t="s">
        <v>423</v>
      </c>
    </row>
    <row r="423" spans="1:40" s="108" customFormat="1" ht="16.5">
      <c r="A423" s="231"/>
      <c r="B423" s="204"/>
      <c r="C423" s="1141" t="s">
        <v>424</v>
      </c>
      <c r="D423" s="1141"/>
      <c r="E423" s="1141"/>
      <c r="F423" s="1141"/>
      <c r="G423" s="1141"/>
      <c r="H423" s="1141"/>
      <c r="I423" s="1141"/>
      <c r="J423" s="1141"/>
      <c r="K423" s="1141"/>
      <c r="L423" s="236"/>
      <c r="M423" s="233"/>
      <c r="N423" s="234"/>
      <c r="O423" s="235"/>
      <c r="P423" s="235"/>
      <c r="Q423" s="235"/>
      <c r="AM423" s="200"/>
      <c r="AN423" s="109" t="s">
        <v>424</v>
      </c>
    </row>
    <row r="424" spans="1:40" s="108" customFormat="1" ht="16.5">
      <c r="A424" s="231"/>
      <c r="B424" s="204"/>
      <c r="C424" s="1141" t="s">
        <v>777</v>
      </c>
      <c r="D424" s="1141"/>
      <c r="E424" s="1141"/>
      <c r="F424" s="1141"/>
      <c r="G424" s="1141"/>
      <c r="H424" s="1141"/>
      <c r="I424" s="1141"/>
      <c r="J424" s="1141"/>
      <c r="K424" s="1141"/>
      <c r="L424" s="232">
        <v>6565.55</v>
      </c>
      <c r="M424" s="233"/>
      <c r="N424" s="234"/>
      <c r="O424" s="235"/>
      <c r="P424" s="235"/>
      <c r="Q424" s="235"/>
      <c r="AM424" s="200"/>
      <c r="AN424" s="109" t="s">
        <v>777</v>
      </c>
    </row>
    <row r="425" spans="1:40" s="108" customFormat="1" ht="16.5">
      <c r="A425" s="231"/>
      <c r="B425" s="204"/>
      <c r="C425" s="1141" t="s">
        <v>425</v>
      </c>
      <c r="D425" s="1141"/>
      <c r="E425" s="1141"/>
      <c r="F425" s="1141"/>
      <c r="G425" s="1141"/>
      <c r="H425" s="1141"/>
      <c r="I425" s="1141"/>
      <c r="J425" s="1141"/>
      <c r="K425" s="1141"/>
      <c r="L425" s="232">
        <v>18161.939999999999</v>
      </c>
      <c r="M425" s="233"/>
      <c r="N425" s="234"/>
      <c r="O425" s="235"/>
      <c r="P425" s="235"/>
      <c r="Q425" s="235"/>
      <c r="AM425" s="200"/>
      <c r="AN425" s="109" t="s">
        <v>425</v>
      </c>
    </row>
    <row r="426" spans="1:40" s="108" customFormat="1" ht="16.5">
      <c r="A426" s="231"/>
      <c r="B426" s="204"/>
      <c r="C426" s="1141" t="s">
        <v>426</v>
      </c>
      <c r="D426" s="1141"/>
      <c r="E426" s="1141"/>
      <c r="F426" s="1141"/>
      <c r="G426" s="1141"/>
      <c r="H426" s="1141"/>
      <c r="I426" s="1141"/>
      <c r="J426" s="1141"/>
      <c r="K426" s="1141"/>
      <c r="L426" s="232">
        <v>1338.11</v>
      </c>
      <c r="M426" s="233"/>
      <c r="N426" s="234"/>
      <c r="O426" s="235"/>
      <c r="P426" s="235"/>
      <c r="Q426" s="235"/>
      <c r="AM426" s="200"/>
      <c r="AN426" s="109" t="s">
        <v>426</v>
      </c>
    </row>
    <row r="427" spans="1:40" s="108" customFormat="1" ht="16.5">
      <c r="A427" s="231"/>
      <c r="B427" s="204"/>
      <c r="C427" s="1141" t="s">
        <v>427</v>
      </c>
      <c r="D427" s="1141"/>
      <c r="E427" s="1141"/>
      <c r="F427" s="1141"/>
      <c r="G427" s="1141"/>
      <c r="H427" s="1141"/>
      <c r="I427" s="1141"/>
      <c r="J427" s="1141"/>
      <c r="K427" s="1141"/>
      <c r="L427" s="232">
        <v>5579.38</v>
      </c>
      <c r="M427" s="233"/>
      <c r="N427" s="234"/>
      <c r="O427" s="235"/>
      <c r="P427" s="235"/>
      <c r="Q427" s="235"/>
      <c r="AM427" s="200"/>
      <c r="AN427" s="109" t="s">
        <v>427</v>
      </c>
    </row>
    <row r="428" spans="1:40" s="108" customFormat="1" ht="16.5">
      <c r="A428" s="231"/>
      <c r="B428" s="204"/>
      <c r="C428" s="1141" t="s">
        <v>428</v>
      </c>
      <c r="D428" s="1141"/>
      <c r="E428" s="1141"/>
      <c r="F428" s="1141"/>
      <c r="G428" s="1141"/>
      <c r="H428" s="1141"/>
      <c r="I428" s="1141"/>
      <c r="J428" s="1141"/>
      <c r="K428" s="1141"/>
      <c r="L428" s="232">
        <v>7736.39</v>
      </c>
      <c r="M428" s="233"/>
      <c r="N428" s="234"/>
      <c r="O428" s="235"/>
      <c r="P428" s="235"/>
      <c r="Q428" s="235"/>
      <c r="AM428" s="200"/>
      <c r="AN428" s="109" t="s">
        <v>428</v>
      </c>
    </row>
    <row r="429" spans="1:40" s="108" customFormat="1" ht="16.5">
      <c r="A429" s="231"/>
      <c r="B429" s="204"/>
      <c r="C429" s="1141" t="s">
        <v>429</v>
      </c>
      <c r="D429" s="1141"/>
      <c r="E429" s="1141"/>
      <c r="F429" s="1141"/>
      <c r="G429" s="1141"/>
      <c r="H429" s="1141"/>
      <c r="I429" s="1141"/>
      <c r="J429" s="1141"/>
      <c r="K429" s="1141"/>
      <c r="L429" s="232">
        <v>4167.8999999999996</v>
      </c>
      <c r="M429" s="233"/>
      <c r="N429" s="234"/>
      <c r="O429" s="235"/>
      <c r="P429" s="235"/>
      <c r="Q429" s="235"/>
      <c r="AM429" s="200"/>
      <c r="AN429" s="109" t="s">
        <v>429</v>
      </c>
    </row>
    <row r="430" spans="1:40" s="108" customFormat="1" ht="56.25">
      <c r="A430" s="231"/>
      <c r="B430" s="204" t="s">
        <v>3880</v>
      </c>
      <c r="C430" s="1141" t="s">
        <v>430</v>
      </c>
      <c r="D430" s="1141"/>
      <c r="E430" s="1141"/>
      <c r="F430" s="1141"/>
      <c r="G430" s="1141"/>
      <c r="H430" s="1141"/>
      <c r="I430" s="1141"/>
      <c r="J430" s="1141"/>
      <c r="K430" s="1141"/>
      <c r="L430" s="257">
        <v>396.01</v>
      </c>
      <c r="M430" s="238">
        <v>11.21</v>
      </c>
      <c r="N430" s="237">
        <v>4439</v>
      </c>
      <c r="O430" s="235"/>
      <c r="P430" s="235"/>
      <c r="Q430" s="235"/>
      <c r="AM430" s="200"/>
      <c r="AN430" s="109" t="s">
        <v>430</v>
      </c>
    </row>
    <row r="431" spans="1:40" s="108" customFormat="1" ht="56.25">
      <c r="A431" s="231"/>
      <c r="B431" s="204" t="s">
        <v>3880</v>
      </c>
      <c r="C431" s="1141" t="s">
        <v>910</v>
      </c>
      <c r="D431" s="1141"/>
      <c r="E431" s="1141"/>
      <c r="F431" s="1141"/>
      <c r="G431" s="1141"/>
      <c r="H431" s="1141"/>
      <c r="I431" s="1141"/>
      <c r="J431" s="1141"/>
      <c r="K431" s="1141"/>
      <c r="L431" s="232">
        <v>461194.41</v>
      </c>
      <c r="M431" s="238">
        <v>11.21</v>
      </c>
      <c r="N431" s="237">
        <v>5169989</v>
      </c>
      <c r="O431" s="235"/>
      <c r="P431" s="235"/>
      <c r="Q431" s="235"/>
      <c r="AM431" s="200"/>
      <c r="AN431" s="109" t="s">
        <v>910</v>
      </c>
    </row>
    <row r="432" spans="1:40" s="108" customFormat="1" ht="16.5">
      <c r="A432" s="231"/>
      <c r="B432" s="204"/>
      <c r="C432" s="1141" t="s">
        <v>417</v>
      </c>
      <c r="D432" s="1141"/>
      <c r="E432" s="1141"/>
      <c r="F432" s="1141"/>
      <c r="G432" s="1141"/>
      <c r="H432" s="1141"/>
      <c r="I432" s="1141"/>
      <c r="J432" s="1141"/>
      <c r="K432" s="1141"/>
      <c r="L432" s="236"/>
      <c r="M432" s="233"/>
      <c r="N432" s="234"/>
      <c r="O432" s="235"/>
      <c r="P432" s="235"/>
      <c r="Q432" s="235"/>
      <c r="AM432" s="200"/>
      <c r="AN432" s="109" t="s">
        <v>417</v>
      </c>
    </row>
    <row r="433" spans="1:41" s="108" customFormat="1" ht="16.5">
      <c r="A433" s="231"/>
      <c r="B433" s="204"/>
      <c r="C433" s="1141" t="s">
        <v>489</v>
      </c>
      <c r="D433" s="1141"/>
      <c r="E433" s="1141"/>
      <c r="F433" s="1141"/>
      <c r="G433" s="1141"/>
      <c r="H433" s="1141"/>
      <c r="I433" s="1141"/>
      <c r="J433" s="1141"/>
      <c r="K433" s="1141"/>
      <c r="L433" s="232">
        <v>3273.57</v>
      </c>
      <c r="M433" s="233"/>
      <c r="N433" s="234"/>
      <c r="O433" s="235"/>
      <c r="P433" s="235"/>
      <c r="Q433" s="235"/>
      <c r="AM433" s="200"/>
      <c r="AN433" s="109" t="s">
        <v>489</v>
      </c>
    </row>
    <row r="434" spans="1:41" s="108" customFormat="1" ht="16.5">
      <c r="A434" s="231"/>
      <c r="B434" s="204"/>
      <c r="C434" s="1141" t="s">
        <v>490</v>
      </c>
      <c r="D434" s="1141"/>
      <c r="E434" s="1141"/>
      <c r="F434" s="1141"/>
      <c r="G434" s="1141"/>
      <c r="H434" s="1141"/>
      <c r="I434" s="1141"/>
      <c r="J434" s="1141"/>
      <c r="K434" s="1141"/>
      <c r="L434" s="257">
        <v>767.54</v>
      </c>
      <c r="M434" s="233"/>
      <c r="N434" s="234"/>
      <c r="O434" s="235"/>
      <c r="P434" s="235"/>
      <c r="Q434" s="235"/>
      <c r="AM434" s="200"/>
      <c r="AN434" s="109" t="s">
        <v>490</v>
      </c>
    </row>
    <row r="435" spans="1:41" s="108" customFormat="1" ht="16.5">
      <c r="A435" s="231"/>
      <c r="B435" s="204"/>
      <c r="C435" s="1141" t="s">
        <v>491</v>
      </c>
      <c r="D435" s="1141"/>
      <c r="E435" s="1141"/>
      <c r="F435" s="1141"/>
      <c r="G435" s="1141"/>
      <c r="H435" s="1141"/>
      <c r="I435" s="1141"/>
      <c r="J435" s="1141"/>
      <c r="K435" s="1141"/>
      <c r="L435" s="257">
        <v>77.38</v>
      </c>
      <c r="M435" s="233"/>
      <c r="N435" s="234"/>
      <c r="O435" s="235"/>
      <c r="P435" s="235"/>
      <c r="Q435" s="235"/>
      <c r="AM435" s="200"/>
      <c r="AN435" s="109" t="s">
        <v>491</v>
      </c>
    </row>
    <row r="436" spans="1:41" s="108" customFormat="1" ht="16.5">
      <c r="A436" s="231"/>
      <c r="B436" s="204"/>
      <c r="C436" s="1141" t="s">
        <v>492</v>
      </c>
      <c r="D436" s="1141"/>
      <c r="E436" s="1141"/>
      <c r="F436" s="1141"/>
      <c r="G436" s="1141"/>
      <c r="H436" s="1141"/>
      <c r="I436" s="1141"/>
      <c r="J436" s="1141"/>
      <c r="K436" s="1141"/>
      <c r="L436" s="232">
        <v>452193.89</v>
      </c>
      <c r="M436" s="233"/>
      <c r="N436" s="234"/>
      <c r="O436" s="235"/>
      <c r="P436" s="235"/>
      <c r="Q436" s="235"/>
      <c r="AM436" s="200"/>
      <c r="AN436" s="109" t="s">
        <v>492</v>
      </c>
    </row>
    <row r="437" spans="1:41" s="108" customFormat="1" ht="16.5">
      <c r="A437" s="231"/>
      <c r="B437" s="204"/>
      <c r="C437" s="1141" t="s">
        <v>493</v>
      </c>
      <c r="D437" s="1141"/>
      <c r="E437" s="1141"/>
      <c r="F437" s="1141"/>
      <c r="G437" s="1141"/>
      <c r="H437" s="1141"/>
      <c r="I437" s="1141"/>
      <c r="J437" s="1141"/>
      <c r="K437" s="1141"/>
      <c r="L437" s="232">
        <v>3250.41</v>
      </c>
      <c r="M437" s="233"/>
      <c r="N437" s="234"/>
      <c r="O437" s="235"/>
      <c r="P437" s="235"/>
      <c r="Q437" s="235"/>
      <c r="AM437" s="200"/>
      <c r="AN437" s="109" t="s">
        <v>493</v>
      </c>
    </row>
    <row r="438" spans="1:41" s="108" customFormat="1" ht="16.5">
      <c r="A438" s="231"/>
      <c r="B438" s="204"/>
      <c r="C438" s="1141" t="s">
        <v>494</v>
      </c>
      <c r="D438" s="1141"/>
      <c r="E438" s="1141"/>
      <c r="F438" s="1141"/>
      <c r="G438" s="1141"/>
      <c r="H438" s="1141"/>
      <c r="I438" s="1141"/>
      <c r="J438" s="1141"/>
      <c r="K438" s="1141"/>
      <c r="L438" s="232">
        <v>1709</v>
      </c>
      <c r="M438" s="233"/>
      <c r="N438" s="234"/>
      <c r="O438" s="235"/>
      <c r="P438" s="235"/>
      <c r="Q438" s="235"/>
      <c r="AM438" s="200"/>
      <c r="AN438" s="109" t="s">
        <v>494</v>
      </c>
    </row>
    <row r="439" spans="1:41" s="108" customFormat="1" ht="16.5">
      <c r="A439" s="231"/>
      <c r="B439" s="204"/>
      <c r="C439" s="1141" t="s">
        <v>1100</v>
      </c>
      <c r="D439" s="1141"/>
      <c r="E439" s="1141"/>
      <c r="F439" s="1141"/>
      <c r="G439" s="1141"/>
      <c r="H439" s="1141"/>
      <c r="I439" s="1141"/>
      <c r="J439" s="1141"/>
      <c r="K439" s="1141"/>
      <c r="L439" s="232">
        <v>5335.63</v>
      </c>
      <c r="M439" s="233"/>
      <c r="N439" s="237">
        <v>26465</v>
      </c>
      <c r="O439" s="235"/>
      <c r="P439" s="235"/>
      <c r="Q439" s="235"/>
      <c r="AM439" s="200"/>
      <c r="AN439" s="109" t="s">
        <v>1100</v>
      </c>
    </row>
    <row r="440" spans="1:41" s="108" customFormat="1" ht="78.75">
      <c r="A440" s="231"/>
      <c r="B440" s="204" t="s">
        <v>1230</v>
      </c>
      <c r="C440" s="1141" t="s">
        <v>1102</v>
      </c>
      <c r="D440" s="1141"/>
      <c r="E440" s="1141"/>
      <c r="F440" s="1141"/>
      <c r="G440" s="1141"/>
      <c r="H440" s="1141"/>
      <c r="I440" s="1141"/>
      <c r="J440" s="1141"/>
      <c r="K440" s="1141"/>
      <c r="L440" s="232">
        <v>5335.63</v>
      </c>
      <c r="M440" s="238">
        <v>4.96</v>
      </c>
      <c r="N440" s="237">
        <v>26465</v>
      </c>
      <c r="O440" s="235"/>
      <c r="P440" s="235"/>
      <c r="Q440" s="235"/>
      <c r="AM440" s="200"/>
      <c r="AN440" s="109" t="s">
        <v>1102</v>
      </c>
    </row>
    <row r="441" spans="1:41" s="108" customFormat="1" ht="16.5">
      <c r="A441" s="231"/>
      <c r="B441" s="204"/>
      <c r="C441" s="1141" t="s">
        <v>431</v>
      </c>
      <c r="D441" s="1141"/>
      <c r="E441" s="1141"/>
      <c r="F441" s="1141"/>
      <c r="G441" s="1141"/>
      <c r="H441" s="1141"/>
      <c r="I441" s="1141"/>
      <c r="J441" s="1141"/>
      <c r="K441" s="1141"/>
      <c r="L441" s="232">
        <v>11254.61</v>
      </c>
      <c r="M441" s="233"/>
      <c r="N441" s="234"/>
      <c r="O441" s="235"/>
      <c r="P441" s="235"/>
      <c r="Q441" s="235"/>
      <c r="AM441" s="200"/>
      <c r="AN441" s="109" t="s">
        <v>431</v>
      </c>
    </row>
    <row r="442" spans="1:41" s="108" customFormat="1" ht="16.5">
      <c r="A442" s="231"/>
      <c r="B442" s="204"/>
      <c r="C442" s="1141" t="s">
        <v>432</v>
      </c>
      <c r="D442" s="1141"/>
      <c r="E442" s="1141"/>
      <c r="F442" s="1141"/>
      <c r="G442" s="1141"/>
      <c r="H442" s="1141"/>
      <c r="I442" s="1141"/>
      <c r="J442" s="1141"/>
      <c r="K442" s="1141"/>
      <c r="L442" s="232">
        <v>10986.8</v>
      </c>
      <c r="M442" s="233"/>
      <c r="N442" s="234"/>
      <c r="O442" s="235"/>
      <c r="P442" s="235"/>
      <c r="Q442" s="235"/>
      <c r="AM442" s="200"/>
      <c r="AN442" s="109" t="s">
        <v>432</v>
      </c>
    </row>
    <row r="443" spans="1:41" s="108" customFormat="1" ht="16.5">
      <c r="A443" s="231"/>
      <c r="B443" s="204"/>
      <c r="C443" s="1141" t="s">
        <v>433</v>
      </c>
      <c r="D443" s="1141"/>
      <c r="E443" s="1141"/>
      <c r="F443" s="1141"/>
      <c r="G443" s="1141"/>
      <c r="H443" s="1141"/>
      <c r="I443" s="1141"/>
      <c r="J443" s="1141"/>
      <c r="K443" s="1141"/>
      <c r="L443" s="232">
        <v>5876.9</v>
      </c>
      <c r="M443" s="233"/>
      <c r="N443" s="234"/>
      <c r="O443" s="235"/>
      <c r="P443" s="235"/>
      <c r="Q443" s="235"/>
      <c r="AM443" s="200"/>
      <c r="AN443" s="109" t="s">
        <v>433</v>
      </c>
    </row>
    <row r="444" spans="1:41" s="108" customFormat="1" ht="16.5">
      <c r="A444" s="231"/>
      <c r="B444" s="226"/>
      <c r="C444" s="1142" t="s">
        <v>434</v>
      </c>
      <c r="D444" s="1142"/>
      <c r="E444" s="1142"/>
      <c r="F444" s="1142"/>
      <c r="G444" s="1142"/>
      <c r="H444" s="1142"/>
      <c r="I444" s="1142"/>
      <c r="J444" s="1142"/>
      <c r="K444" s="1142"/>
      <c r="L444" s="239">
        <v>509137.21</v>
      </c>
      <c r="M444" s="240"/>
      <c r="N444" s="241">
        <v>5674080</v>
      </c>
      <c r="O444" s="235"/>
      <c r="P444" s="235"/>
      <c r="Q444" s="235"/>
      <c r="AM444" s="200"/>
      <c r="AO444" s="200" t="s">
        <v>434</v>
      </c>
    </row>
    <row r="445" spans="1:41" s="108" customFormat="1" ht="16.5">
      <c r="A445" s="231"/>
      <c r="B445" s="204"/>
      <c r="C445" s="1141" t="s">
        <v>417</v>
      </c>
      <c r="D445" s="1141"/>
      <c r="E445" s="1141"/>
      <c r="F445" s="1141"/>
      <c r="G445" s="1141"/>
      <c r="H445" s="1141"/>
      <c r="I445" s="1141"/>
      <c r="J445" s="1141"/>
      <c r="K445" s="1141"/>
      <c r="L445" s="236"/>
      <c r="M445" s="233"/>
      <c r="N445" s="234"/>
      <c r="O445" s="235"/>
      <c r="P445" s="235"/>
      <c r="Q445" s="235"/>
      <c r="AM445" s="200"/>
      <c r="AN445" s="109" t="s">
        <v>417</v>
      </c>
      <c r="AO445" s="200"/>
    </row>
    <row r="446" spans="1:41" s="108" customFormat="1" ht="16.5">
      <c r="A446" s="231"/>
      <c r="B446" s="204"/>
      <c r="C446" s="1141" t="s">
        <v>1204</v>
      </c>
      <c r="D446" s="1141"/>
      <c r="E446" s="1141"/>
      <c r="F446" s="1141"/>
      <c r="G446" s="1141"/>
      <c r="H446" s="1141"/>
      <c r="I446" s="1141"/>
      <c r="J446" s="1141"/>
      <c r="K446" s="1141"/>
      <c r="L446" s="236"/>
      <c r="M446" s="233"/>
      <c r="N446" s="237">
        <v>3425000</v>
      </c>
      <c r="O446" s="235"/>
      <c r="P446" s="235"/>
      <c r="Q446" s="235"/>
      <c r="AM446" s="200"/>
      <c r="AN446" s="109" t="s">
        <v>1204</v>
      </c>
      <c r="AO446" s="200"/>
    </row>
    <row r="447" spans="1:41" s="108" customFormat="1" ht="1.5" customHeight="1">
      <c r="B447" s="226"/>
      <c r="C447" s="217"/>
      <c r="D447" s="217"/>
      <c r="E447" s="217"/>
      <c r="F447" s="217"/>
      <c r="G447" s="217"/>
      <c r="H447" s="217"/>
      <c r="I447" s="217"/>
      <c r="J447" s="217"/>
      <c r="K447" s="217"/>
      <c r="L447" s="239"/>
      <c r="M447" s="242"/>
      <c r="N447" s="243"/>
    </row>
    <row r="448" spans="1:41" s="108" customFormat="1" ht="53.25" customHeight="1">
      <c r="A448" s="244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</row>
    <row r="449" spans="1:42" ht="12.75" customHeight="1">
      <c r="A449" s="177"/>
      <c r="B449" s="236" t="s">
        <v>329</v>
      </c>
      <c r="C449" s="1143" t="s">
        <v>435</v>
      </c>
      <c r="D449" s="1143"/>
      <c r="E449" s="1143"/>
      <c r="F449" s="1143"/>
      <c r="G449" s="1143"/>
      <c r="H449" s="1143"/>
      <c r="I449" s="1143"/>
      <c r="J449" s="1143"/>
      <c r="K449" s="1143"/>
      <c r="L449" s="1143"/>
      <c r="R449" s="108"/>
      <c r="S449" s="108"/>
      <c r="T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</row>
    <row r="450" spans="1:42" ht="13.5" customHeight="1">
      <c r="A450" s="177"/>
      <c r="B450" s="169"/>
      <c r="C450" s="1144" t="s">
        <v>157</v>
      </c>
      <c r="D450" s="1144"/>
      <c r="E450" s="1144"/>
      <c r="F450" s="1144"/>
      <c r="G450" s="1144"/>
      <c r="H450" s="1144"/>
      <c r="I450" s="1144"/>
      <c r="J450" s="1144"/>
      <c r="K450" s="1144"/>
      <c r="L450" s="1144"/>
      <c r="R450" s="108"/>
      <c r="S450" s="108"/>
      <c r="T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</row>
    <row r="451" spans="1:42" ht="13.5" customHeight="1">
      <c r="A451" s="177"/>
      <c r="B451" s="236" t="s">
        <v>331</v>
      </c>
      <c r="C451" s="1143" t="s">
        <v>436</v>
      </c>
      <c r="D451" s="1143"/>
      <c r="E451" s="1143"/>
      <c r="F451" s="1143"/>
      <c r="G451" s="1143"/>
      <c r="H451" s="1143"/>
      <c r="I451" s="1143"/>
      <c r="J451" s="1143"/>
      <c r="K451" s="1143"/>
      <c r="L451" s="1143"/>
      <c r="R451" s="108"/>
      <c r="S451" s="108"/>
      <c r="T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</row>
    <row r="452" spans="1:42" ht="13.5" customHeight="1">
      <c r="A452" s="177"/>
      <c r="C452" s="1144" t="s">
        <v>157</v>
      </c>
      <c r="D452" s="1144"/>
      <c r="E452" s="1144"/>
      <c r="F452" s="1144"/>
      <c r="G452" s="1144"/>
      <c r="H452" s="1144"/>
      <c r="I452" s="1144"/>
      <c r="J452" s="1144"/>
      <c r="K452" s="1144"/>
      <c r="L452" s="1144"/>
      <c r="R452" s="108"/>
      <c r="S452" s="108"/>
      <c r="T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</row>
    <row r="454" spans="1:42" ht="11.25">
      <c r="A454" s="1140"/>
      <c r="B454" s="1140"/>
      <c r="C454" s="1140"/>
      <c r="D454" s="1140"/>
      <c r="E454" s="1140"/>
      <c r="F454" s="1140"/>
      <c r="G454" s="1140"/>
      <c r="H454" s="1140"/>
      <c r="I454" s="1140"/>
      <c r="J454" s="1140"/>
      <c r="K454" s="1140"/>
      <c r="L454" s="1140"/>
      <c r="M454" s="1140"/>
      <c r="N454" s="1140"/>
      <c r="R454" s="108"/>
      <c r="S454" s="108"/>
      <c r="T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9" t="s">
        <v>149</v>
      </c>
    </row>
    <row r="455" spans="1:42" ht="11.25">
      <c r="B455" s="246"/>
      <c r="D455" s="246"/>
      <c r="F455" s="246"/>
      <c r="R455" s="108"/>
      <c r="S455" s="108"/>
      <c r="T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</row>
    <row r="459" spans="1:42" ht="11.25">
      <c r="R459" s="108"/>
      <c r="S459" s="108"/>
      <c r="T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</row>
    <row r="476" s="108" customFormat="1" ht="11.25"/>
    <row r="479" s="108" customFormat="1" ht="11.25"/>
    <row r="532" s="108" customFormat="1" ht="11.25"/>
    <row r="533" s="108" customFormat="1" ht="11.25"/>
    <row r="536" s="108" customFormat="1" ht="11.25"/>
    <row r="553" s="108" customFormat="1" ht="11.25"/>
    <row r="554" s="108" customFormat="1" ht="11.25"/>
    <row r="566" s="108" customFormat="1" ht="11.25"/>
    <row r="580" s="108" customFormat="1" ht="11.25"/>
  </sheetData>
  <mergeCells count="437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E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N37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N47"/>
    <mergeCell ref="C48:N48"/>
    <mergeCell ref="C49:E49"/>
    <mergeCell ref="C62:E62"/>
    <mergeCell ref="C63:E63"/>
    <mergeCell ref="C64:E64"/>
    <mergeCell ref="C65:E65"/>
    <mergeCell ref="C66:E66"/>
    <mergeCell ref="C67:E67"/>
    <mergeCell ref="C56:E56"/>
    <mergeCell ref="C57:N57"/>
    <mergeCell ref="C58:N58"/>
    <mergeCell ref="C59:E59"/>
    <mergeCell ref="C60:E60"/>
    <mergeCell ref="C61:E61"/>
    <mergeCell ref="C74:N74"/>
    <mergeCell ref="C75:N75"/>
    <mergeCell ref="C76:E76"/>
    <mergeCell ref="C77:E77"/>
    <mergeCell ref="C78:E78"/>
    <mergeCell ref="C79:E79"/>
    <mergeCell ref="C68:E68"/>
    <mergeCell ref="C69:E69"/>
    <mergeCell ref="C70:E70"/>
    <mergeCell ref="C71:N71"/>
    <mergeCell ref="C72:E72"/>
    <mergeCell ref="C73:E73"/>
    <mergeCell ref="C86:E86"/>
    <mergeCell ref="C87:E87"/>
    <mergeCell ref="C88:N88"/>
    <mergeCell ref="C89:N89"/>
    <mergeCell ref="C90:E90"/>
    <mergeCell ref="C91:E91"/>
    <mergeCell ref="C80:E80"/>
    <mergeCell ref="C81:E81"/>
    <mergeCell ref="C82:E82"/>
    <mergeCell ref="C83:E83"/>
    <mergeCell ref="C84:E84"/>
    <mergeCell ref="C85:E85"/>
    <mergeCell ref="C98:E98"/>
    <mergeCell ref="C99:E99"/>
    <mergeCell ref="C100:E100"/>
    <mergeCell ref="C101:E101"/>
    <mergeCell ref="C102:E102"/>
    <mergeCell ref="C103:E103"/>
    <mergeCell ref="C92:N92"/>
    <mergeCell ref="C93:N93"/>
    <mergeCell ref="C94:E94"/>
    <mergeCell ref="C95:E95"/>
    <mergeCell ref="C96:E96"/>
    <mergeCell ref="C97:E97"/>
    <mergeCell ref="C110:N110"/>
    <mergeCell ref="C111:N111"/>
    <mergeCell ref="C112:E112"/>
    <mergeCell ref="C113:E113"/>
    <mergeCell ref="C114:E114"/>
    <mergeCell ref="C115:E115"/>
    <mergeCell ref="C104:E104"/>
    <mergeCell ref="C105:E105"/>
    <mergeCell ref="C106:N106"/>
    <mergeCell ref="C107:N107"/>
    <mergeCell ref="C108:E108"/>
    <mergeCell ref="C109:E109"/>
    <mergeCell ref="C122:E122"/>
    <mergeCell ref="C123:E123"/>
    <mergeCell ref="C124:N124"/>
    <mergeCell ref="C125:N125"/>
    <mergeCell ref="C126:E126"/>
    <mergeCell ref="C127:E127"/>
    <mergeCell ref="C116:E116"/>
    <mergeCell ref="C117:E117"/>
    <mergeCell ref="C118:E118"/>
    <mergeCell ref="C119:E119"/>
    <mergeCell ref="C120:E120"/>
    <mergeCell ref="C121:E121"/>
    <mergeCell ref="C134:E134"/>
    <mergeCell ref="C135:E135"/>
    <mergeCell ref="C136:E136"/>
    <mergeCell ref="C137:E137"/>
    <mergeCell ref="C138:E138"/>
    <mergeCell ref="C139:E139"/>
    <mergeCell ref="C128:N128"/>
    <mergeCell ref="C129:N129"/>
    <mergeCell ref="C130:E130"/>
    <mergeCell ref="C131:E131"/>
    <mergeCell ref="C132:E132"/>
    <mergeCell ref="C133:E133"/>
    <mergeCell ref="C146:E146"/>
    <mergeCell ref="C147:E147"/>
    <mergeCell ref="C148:E148"/>
    <mergeCell ref="C149:E149"/>
    <mergeCell ref="C150:E150"/>
    <mergeCell ref="C151:E151"/>
    <mergeCell ref="C140:E140"/>
    <mergeCell ref="C141:N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N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N166"/>
    <mergeCell ref="C167:N167"/>
    <mergeCell ref="C168:E168"/>
    <mergeCell ref="C169:E169"/>
    <mergeCell ref="C182:E182"/>
    <mergeCell ref="C183:N183"/>
    <mergeCell ref="C184:N184"/>
    <mergeCell ref="C185:E185"/>
    <mergeCell ref="C186:E186"/>
    <mergeCell ref="C187:N187"/>
    <mergeCell ref="C176:E176"/>
    <mergeCell ref="C177:E177"/>
    <mergeCell ref="C178:E178"/>
    <mergeCell ref="C179:N179"/>
    <mergeCell ref="C180:N180"/>
    <mergeCell ref="C181:E181"/>
    <mergeCell ref="C194:E194"/>
    <mergeCell ref="C195:N195"/>
    <mergeCell ref="C196:E196"/>
    <mergeCell ref="C197:E197"/>
    <mergeCell ref="C198:E198"/>
    <mergeCell ref="C199:E199"/>
    <mergeCell ref="C188:N188"/>
    <mergeCell ref="C189:E189"/>
    <mergeCell ref="C190:E190"/>
    <mergeCell ref="C191:N191"/>
    <mergeCell ref="C192:N192"/>
    <mergeCell ref="C193:E193"/>
    <mergeCell ref="C206:E206"/>
    <mergeCell ref="C207:E207"/>
    <mergeCell ref="C208:N208"/>
    <mergeCell ref="C209:N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N212"/>
    <mergeCell ref="C213:N213"/>
    <mergeCell ref="C214:E214"/>
    <mergeCell ref="C215:E215"/>
    <mergeCell ref="C216:E216"/>
    <mergeCell ref="C217:E217"/>
    <mergeCell ref="C230:N230"/>
    <mergeCell ref="C231:E231"/>
    <mergeCell ref="C232:E232"/>
    <mergeCell ref="C233:E233"/>
    <mergeCell ref="C234:E234"/>
    <mergeCell ref="C235:E235"/>
    <mergeCell ref="C224:E224"/>
    <mergeCell ref="C225:E225"/>
    <mergeCell ref="C226:N226"/>
    <mergeCell ref="C227:N227"/>
    <mergeCell ref="C228:E228"/>
    <mergeCell ref="C229:E229"/>
    <mergeCell ref="C242:E242"/>
    <mergeCell ref="C243:N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N240"/>
    <mergeCell ref="C241:E241"/>
    <mergeCell ref="C254:E254"/>
    <mergeCell ref="C255:E255"/>
    <mergeCell ref="C256:N256"/>
    <mergeCell ref="C257:E257"/>
    <mergeCell ref="C258:E258"/>
    <mergeCell ref="C259:N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N270"/>
    <mergeCell ref="C271:N271"/>
    <mergeCell ref="C260:N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N274"/>
    <mergeCell ref="C275:E275"/>
    <mergeCell ref="C276:E276"/>
    <mergeCell ref="C277:E277"/>
    <mergeCell ref="C290:N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N287"/>
    <mergeCell ref="C288:E288"/>
    <mergeCell ref="C289:E289"/>
    <mergeCell ref="C302:N302"/>
    <mergeCell ref="C303:E303"/>
    <mergeCell ref="C304:E304"/>
    <mergeCell ref="C305:N305"/>
    <mergeCell ref="C306:E306"/>
    <mergeCell ref="C307:E307"/>
    <mergeCell ref="C296:E296"/>
    <mergeCell ref="C297:E297"/>
    <mergeCell ref="C298:E298"/>
    <mergeCell ref="C299:E299"/>
    <mergeCell ref="C300:E300"/>
    <mergeCell ref="C301:N301"/>
    <mergeCell ref="C314:E314"/>
    <mergeCell ref="C315:E315"/>
    <mergeCell ref="C316:E316"/>
    <mergeCell ref="C317:E317"/>
    <mergeCell ref="C318:N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N321"/>
    <mergeCell ref="C322:E322"/>
    <mergeCell ref="C323:E323"/>
    <mergeCell ref="C324:N324"/>
    <mergeCell ref="C325:E325"/>
    <mergeCell ref="C338:E338"/>
    <mergeCell ref="C340:K340"/>
    <mergeCell ref="C341:K341"/>
    <mergeCell ref="C342:K342"/>
    <mergeCell ref="C343:K343"/>
    <mergeCell ref="C344:K344"/>
    <mergeCell ref="C332:E332"/>
    <mergeCell ref="C333:E333"/>
    <mergeCell ref="C334:E334"/>
    <mergeCell ref="C335:E335"/>
    <mergeCell ref="C336:E336"/>
    <mergeCell ref="C337:N337"/>
    <mergeCell ref="C351:K351"/>
    <mergeCell ref="C352:K352"/>
    <mergeCell ref="C353:K353"/>
    <mergeCell ref="C354:K354"/>
    <mergeCell ref="C355:K355"/>
    <mergeCell ref="C356:K356"/>
    <mergeCell ref="C345:K345"/>
    <mergeCell ref="C346:K346"/>
    <mergeCell ref="C347:K347"/>
    <mergeCell ref="C348:K348"/>
    <mergeCell ref="C349:K349"/>
    <mergeCell ref="C350:K350"/>
    <mergeCell ref="C363:K363"/>
    <mergeCell ref="C364:K364"/>
    <mergeCell ref="C365:K365"/>
    <mergeCell ref="C366:K366"/>
    <mergeCell ref="C367:K367"/>
    <mergeCell ref="C368:K368"/>
    <mergeCell ref="C357:K357"/>
    <mergeCell ref="C358:K358"/>
    <mergeCell ref="C359:K359"/>
    <mergeCell ref="C360:K360"/>
    <mergeCell ref="C361:K361"/>
    <mergeCell ref="C362:K362"/>
    <mergeCell ref="C375:N375"/>
    <mergeCell ref="C376:E376"/>
    <mergeCell ref="C377:E377"/>
    <mergeCell ref="C378:N378"/>
    <mergeCell ref="C379:N379"/>
    <mergeCell ref="C380:E380"/>
    <mergeCell ref="C369:K369"/>
    <mergeCell ref="C370:K370"/>
    <mergeCell ref="A371:N371"/>
    <mergeCell ref="A372:N372"/>
    <mergeCell ref="C373:E373"/>
    <mergeCell ref="C374:N374"/>
    <mergeCell ref="C387:N387"/>
    <mergeCell ref="C388:E388"/>
    <mergeCell ref="A389:N389"/>
    <mergeCell ref="C390:E390"/>
    <mergeCell ref="C391:N391"/>
    <mergeCell ref="C392:E392"/>
    <mergeCell ref="C381:E381"/>
    <mergeCell ref="C382:N382"/>
    <mergeCell ref="C383:N383"/>
    <mergeCell ref="C384:E384"/>
    <mergeCell ref="A385:N385"/>
    <mergeCell ref="C386:E386"/>
    <mergeCell ref="C399:N399"/>
    <mergeCell ref="C400:E400"/>
    <mergeCell ref="C402:K402"/>
    <mergeCell ref="C403:K403"/>
    <mergeCell ref="C404:K404"/>
    <mergeCell ref="C405:K405"/>
    <mergeCell ref="C393:E393"/>
    <mergeCell ref="C394:N394"/>
    <mergeCell ref="C395:N395"/>
    <mergeCell ref="C396:E396"/>
    <mergeCell ref="A397:N397"/>
    <mergeCell ref="C398:E398"/>
    <mergeCell ref="C412:K412"/>
    <mergeCell ref="C414:K414"/>
    <mergeCell ref="C415:K415"/>
    <mergeCell ref="C416:K416"/>
    <mergeCell ref="C417:K417"/>
    <mergeCell ref="C418:K418"/>
    <mergeCell ref="C406:K406"/>
    <mergeCell ref="C407:K407"/>
    <mergeCell ref="C408:K408"/>
    <mergeCell ref="C409:K409"/>
    <mergeCell ref="C410:K410"/>
    <mergeCell ref="C411:K411"/>
    <mergeCell ref="C425:K425"/>
    <mergeCell ref="C426:K426"/>
    <mergeCell ref="C427:K427"/>
    <mergeCell ref="C428:K428"/>
    <mergeCell ref="C429:K429"/>
    <mergeCell ref="C430:K430"/>
    <mergeCell ref="C419:K419"/>
    <mergeCell ref="C420:K420"/>
    <mergeCell ref="C421:K421"/>
    <mergeCell ref="C422:K422"/>
    <mergeCell ref="C423:K423"/>
    <mergeCell ref="C424:K424"/>
    <mergeCell ref="C437:K437"/>
    <mergeCell ref="C438:K438"/>
    <mergeCell ref="C439:K439"/>
    <mergeCell ref="C440:K440"/>
    <mergeCell ref="C441:K441"/>
    <mergeCell ref="C442:K442"/>
    <mergeCell ref="C431:K431"/>
    <mergeCell ref="C432:K432"/>
    <mergeCell ref="C433:K433"/>
    <mergeCell ref="C434:K434"/>
    <mergeCell ref="C435:K435"/>
    <mergeCell ref="C436:K436"/>
    <mergeCell ref="C451:L451"/>
    <mergeCell ref="C452:L452"/>
    <mergeCell ref="A454:N454"/>
    <mergeCell ref="C443:K443"/>
    <mergeCell ref="C444:K444"/>
    <mergeCell ref="C445:K445"/>
    <mergeCell ref="C446:K446"/>
    <mergeCell ref="C449:L449"/>
    <mergeCell ref="C450:L450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52"/>
  <sheetViews>
    <sheetView topLeftCell="A284" workbookViewId="0">
      <selection activeCell="A14" sqref="A14:H44"/>
    </sheetView>
  </sheetViews>
  <sheetFormatPr defaultColWidth="9.140625" defaultRowHeight="10.5" customHeight="1"/>
  <cols>
    <col min="1" max="1" width="8.85546875" style="108" customWidth="1"/>
    <col min="2" max="2" width="20.140625" style="108" customWidth="1"/>
    <col min="3" max="4" width="10.42578125" style="108" customWidth="1"/>
    <col min="5" max="5" width="13.28515625" style="108" customWidth="1"/>
    <col min="6" max="6" width="8.5703125" style="108" customWidth="1"/>
    <col min="7" max="7" width="7.85546875" style="108" customWidth="1"/>
    <col min="8" max="8" width="8.42578125" style="108" customWidth="1"/>
    <col min="9" max="9" width="8.7109375" style="108" customWidth="1"/>
    <col min="10" max="10" width="8.140625" style="108" customWidth="1"/>
    <col min="11" max="11" width="8.5703125" style="108" customWidth="1"/>
    <col min="12" max="12" width="10" style="108" customWidth="1"/>
    <col min="13" max="13" width="7.85546875" style="108" customWidth="1"/>
    <col min="14" max="14" width="9.7109375" style="108" customWidth="1"/>
    <col min="15" max="15" width="0" style="108" hidden="1" customWidth="1"/>
    <col min="16" max="16" width="14.28515625" style="108" customWidth="1"/>
    <col min="17" max="17" width="9.140625" style="108"/>
    <col min="18" max="20" width="9.140625" style="139"/>
    <col min="21" max="21" width="9.140625" style="108"/>
    <col min="22" max="22" width="101.5703125" style="109" hidden="1" customWidth="1"/>
    <col min="23" max="26" width="141" style="109" hidden="1" customWidth="1"/>
    <col min="27" max="27" width="34.140625" style="109" hidden="1" customWidth="1"/>
    <col min="28" max="29" width="112" style="109" hidden="1" customWidth="1"/>
    <col min="30" max="33" width="34.140625" style="109" hidden="1" customWidth="1"/>
    <col min="34" max="36" width="84.42578125" style="109" hidden="1" customWidth="1"/>
    <col min="37" max="37" width="141" style="109" hidden="1" customWidth="1"/>
    <col min="38" max="40" width="84.42578125" style="109" hidden="1" customWidth="1"/>
    <col min="41" max="41" width="141" style="109" hidden="1" customWidth="1"/>
    <col min="42" max="16384" width="9.140625" style="108"/>
  </cols>
  <sheetData>
    <row r="1" spans="1:25" s="108" customFormat="1" ht="11.25" customHeight="1">
      <c r="A1" s="177"/>
      <c r="N1" s="169" t="s">
        <v>346</v>
      </c>
    </row>
    <row r="2" spans="1:25" s="108" customFormat="1" ht="11.25" customHeight="1">
      <c r="N2" s="169" t="s">
        <v>9</v>
      </c>
    </row>
    <row r="3" spans="1:25" s="108" customFormat="1" ht="8.25" customHeight="1">
      <c r="N3" s="169"/>
    </row>
    <row r="4" spans="1:25" s="108" customFormat="1" ht="56.25">
      <c r="A4" s="170" t="s">
        <v>347</v>
      </c>
      <c r="B4" s="171"/>
      <c r="D4" s="1141" t="s">
        <v>348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V4" s="109" t="s">
        <v>348</v>
      </c>
    </row>
    <row r="5" spans="1:25" s="108" customFormat="1" ht="15" customHeight="1">
      <c r="A5" s="155" t="s">
        <v>349</v>
      </c>
      <c r="D5" s="172" t="s">
        <v>350</v>
      </c>
      <c r="E5" s="172"/>
      <c r="F5" s="173"/>
      <c r="G5" s="173"/>
      <c r="H5" s="173"/>
      <c r="I5" s="173"/>
      <c r="J5" s="173"/>
      <c r="K5" s="173"/>
      <c r="L5" s="173"/>
      <c r="M5" s="173"/>
      <c r="N5" s="173"/>
    </row>
    <row r="6" spans="1:25" s="108" customFormat="1" ht="8.25" customHeight="1">
      <c r="A6" s="155"/>
      <c r="F6" s="171"/>
      <c r="G6" s="171"/>
      <c r="H6" s="171"/>
      <c r="I6" s="171"/>
      <c r="J6" s="171"/>
      <c r="K6" s="171"/>
      <c r="L6" s="171"/>
      <c r="M6" s="171"/>
      <c r="N6" s="171"/>
    </row>
    <row r="7" spans="1:25" s="108" customFormat="1" ht="22.5">
      <c r="A7" s="1078" t="s">
        <v>3881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W7" s="109" t="s">
        <v>3881</v>
      </c>
    </row>
    <row r="8" spans="1:25" s="108" customFormat="1" ht="11.25" customHeight="1">
      <c r="A8" s="1086" t="s">
        <v>2</v>
      </c>
      <c r="B8" s="1086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</row>
    <row r="9" spans="1:25" s="108" customFormat="1" ht="8.25" customHeight="1">
      <c r="A9" s="17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25" s="108" customFormat="1" ht="11.25">
      <c r="A10" s="1078" t="s">
        <v>3487</v>
      </c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X10" s="109" t="s">
        <v>3487</v>
      </c>
    </row>
    <row r="11" spans="1:25" s="108" customFormat="1" ht="11.25" customHeight="1">
      <c r="A11" s="1086" t="s">
        <v>299</v>
      </c>
      <c r="B11" s="1086"/>
      <c r="C11" s="1086"/>
      <c r="D11" s="1086"/>
      <c r="E11" s="1086"/>
      <c r="F11" s="1086"/>
      <c r="G11" s="1086"/>
      <c r="H11" s="1086"/>
      <c r="I11" s="1086"/>
      <c r="J11" s="1086"/>
      <c r="K11" s="1086"/>
      <c r="L11" s="1086"/>
      <c r="M11" s="1086"/>
      <c r="N11" s="1086"/>
    </row>
    <row r="12" spans="1:25" s="108" customFormat="1" ht="24" customHeight="1">
      <c r="A12" s="1156" t="s">
        <v>3882</v>
      </c>
      <c r="B12" s="1156"/>
      <c r="C12" s="1156"/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1:25" s="108" customFormat="1" ht="8.25" customHeight="1">
      <c r="A13" s="17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25" s="108" customFormat="1" ht="11.25">
      <c r="A14" s="1157" t="s">
        <v>41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Y14" s="109" t="s">
        <v>41</v>
      </c>
    </row>
    <row r="15" spans="1:25" s="108" customFormat="1" ht="13.5" customHeight="1">
      <c r="A15" s="1086" t="s">
        <v>353</v>
      </c>
      <c r="B15" s="1086"/>
      <c r="C15" s="1086"/>
      <c r="D15" s="1086"/>
      <c r="E15" s="1086"/>
      <c r="F15" s="1086"/>
      <c r="G15" s="1086"/>
      <c r="H15" s="1086"/>
      <c r="I15" s="1086"/>
      <c r="J15" s="1086"/>
      <c r="K15" s="1086"/>
      <c r="L15" s="1086"/>
      <c r="M15" s="1086"/>
      <c r="N15" s="1086"/>
    </row>
    <row r="16" spans="1:25" s="108" customFormat="1" ht="15" customHeight="1">
      <c r="A16" s="177" t="s">
        <v>354</v>
      </c>
      <c r="B16" s="178" t="s">
        <v>355</v>
      </c>
      <c r="C16" s="108" t="s">
        <v>356</v>
      </c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s="108" customFormat="1" ht="18" customHeight="1">
      <c r="A17" s="177" t="s">
        <v>357</v>
      </c>
      <c r="B17" s="1157" t="s">
        <v>3883</v>
      </c>
      <c r="C17" s="1157"/>
      <c r="D17" s="1157"/>
      <c r="E17" s="1157"/>
      <c r="F17" s="1157"/>
      <c r="G17" s="109"/>
      <c r="H17" s="109"/>
      <c r="I17" s="109"/>
      <c r="J17" s="109"/>
      <c r="K17" s="109"/>
      <c r="L17" s="109"/>
      <c r="M17" s="109"/>
      <c r="N17" s="109"/>
    </row>
    <row r="18" spans="1:14" s="108" customFormat="1" ht="11.25" customHeight="1">
      <c r="B18" s="1082" t="s">
        <v>302</v>
      </c>
      <c r="C18" s="1082"/>
      <c r="D18" s="1082"/>
      <c r="E18" s="1082"/>
      <c r="F18" s="1082"/>
      <c r="G18" s="115"/>
      <c r="H18" s="115"/>
      <c r="I18" s="115"/>
      <c r="J18" s="115"/>
      <c r="K18" s="115"/>
      <c r="L18" s="115"/>
      <c r="M18" s="179"/>
      <c r="N18" s="115"/>
    </row>
    <row r="19" spans="1:14" s="108" customFormat="1" ht="9.75" customHeight="1">
      <c r="D19" s="114"/>
      <c r="E19" s="114"/>
      <c r="F19" s="114"/>
      <c r="G19" s="114"/>
      <c r="H19" s="114"/>
      <c r="I19" s="114"/>
      <c r="J19" s="114"/>
      <c r="K19" s="114"/>
      <c r="L19" s="114"/>
      <c r="M19" s="115"/>
      <c r="N19" s="115"/>
    </row>
    <row r="20" spans="1:14" s="108" customFormat="1" ht="11.25" customHeight="1">
      <c r="A20" s="180" t="s">
        <v>359</v>
      </c>
      <c r="D20" s="172" t="s">
        <v>3554</v>
      </c>
      <c r="F20" s="136"/>
      <c r="G20" s="136"/>
      <c r="H20" s="136"/>
      <c r="I20" s="136"/>
      <c r="J20" s="136"/>
      <c r="K20" s="136"/>
      <c r="L20" s="136"/>
      <c r="M20" s="136"/>
      <c r="N20" s="136"/>
    </row>
    <row r="21" spans="1:14" s="108" customFormat="1" ht="9.75" customHeight="1"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</row>
    <row r="22" spans="1:14" s="108" customFormat="1" ht="12.75" customHeight="1">
      <c r="A22" s="180" t="s">
        <v>360</v>
      </c>
      <c r="C22" s="181">
        <v>260.91000000000003</v>
      </c>
      <c r="D22" s="182" t="s">
        <v>3884</v>
      </c>
      <c r="E22" s="137" t="s">
        <v>362</v>
      </c>
      <c r="L22" s="183"/>
      <c r="M22" s="183"/>
    </row>
    <row r="23" spans="1:14" s="108" customFormat="1" ht="12.75" customHeight="1">
      <c r="B23" s="108" t="s">
        <v>363</v>
      </c>
      <c r="C23" s="184"/>
      <c r="D23" s="185"/>
      <c r="E23" s="137"/>
    </row>
    <row r="24" spans="1:14" s="108" customFormat="1" ht="12.75" customHeight="1">
      <c r="B24" s="108" t="s">
        <v>364</v>
      </c>
      <c r="C24" s="181">
        <v>0</v>
      </c>
      <c r="D24" s="182" t="s">
        <v>366</v>
      </c>
      <c r="E24" s="137" t="s">
        <v>362</v>
      </c>
      <c r="G24" s="108" t="s">
        <v>365</v>
      </c>
      <c r="L24" s="181"/>
      <c r="M24" s="182" t="s">
        <v>3885</v>
      </c>
      <c r="N24" s="137" t="s">
        <v>362</v>
      </c>
    </row>
    <row r="25" spans="1:14" s="108" customFormat="1" ht="12.75" customHeight="1">
      <c r="B25" s="108" t="s">
        <v>3</v>
      </c>
      <c r="C25" s="181">
        <v>0</v>
      </c>
      <c r="D25" s="186" t="s">
        <v>366</v>
      </c>
      <c r="E25" s="137" t="s">
        <v>362</v>
      </c>
      <c r="G25" s="108" t="s">
        <v>367</v>
      </c>
      <c r="L25" s="1155">
        <v>421.66</v>
      </c>
      <c r="M25" s="1155"/>
      <c r="N25" s="137" t="s">
        <v>368</v>
      </c>
    </row>
    <row r="26" spans="1:14" s="108" customFormat="1" ht="12.75" customHeight="1">
      <c r="B26" s="108" t="s">
        <v>13</v>
      </c>
      <c r="C26" s="181">
        <v>0</v>
      </c>
      <c r="D26" s="186" t="s">
        <v>366</v>
      </c>
      <c r="E26" s="137" t="s">
        <v>362</v>
      </c>
      <c r="G26" s="108" t="s">
        <v>369</v>
      </c>
      <c r="L26" s="1155"/>
      <c r="M26" s="1155"/>
      <c r="N26" s="137" t="s">
        <v>368</v>
      </c>
    </row>
    <row r="27" spans="1:14" s="108" customFormat="1" ht="12.75" customHeight="1">
      <c r="B27" s="108" t="s">
        <v>14</v>
      </c>
      <c r="C27" s="181">
        <v>260.91000000000003</v>
      </c>
      <c r="D27" s="182" t="s">
        <v>3884</v>
      </c>
      <c r="E27" s="137" t="s">
        <v>362</v>
      </c>
      <c r="G27" s="108" t="s">
        <v>370</v>
      </c>
      <c r="L27" s="1153" t="s">
        <v>307</v>
      </c>
      <c r="M27" s="1153"/>
    </row>
    <row r="28" spans="1:14" s="108" customFormat="1" ht="12.75" customHeight="1">
      <c r="C28" s="184"/>
      <c r="D28" s="185"/>
      <c r="E28" s="187"/>
      <c r="L28" s="136"/>
      <c r="M28" s="136"/>
    </row>
    <row r="29" spans="1:14" s="108" customFormat="1" ht="9.75" customHeight="1">
      <c r="A29" s="188"/>
    </row>
    <row r="30" spans="1:14" s="108" customFormat="1" ht="36" customHeight="1">
      <c r="A30" s="1154" t="s">
        <v>70</v>
      </c>
      <c r="B30" s="1151" t="s">
        <v>11</v>
      </c>
      <c r="C30" s="1151" t="s">
        <v>371</v>
      </c>
      <c r="D30" s="1151"/>
      <c r="E30" s="1151"/>
      <c r="F30" s="1151" t="s">
        <v>372</v>
      </c>
      <c r="G30" s="1151" t="s">
        <v>373</v>
      </c>
      <c r="H30" s="1151"/>
      <c r="I30" s="1151"/>
      <c r="J30" s="1151" t="s">
        <v>374</v>
      </c>
      <c r="K30" s="1151"/>
      <c r="L30" s="1151"/>
      <c r="M30" s="1151" t="s">
        <v>375</v>
      </c>
      <c r="N30" s="1151" t="s">
        <v>376</v>
      </c>
    </row>
    <row r="31" spans="1:14" s="108" customFormat="1" ht="36.75" customHeight="1">
      <c r="A31" s="1154"/>
      <c r="B31" s="1151"/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51"/>
    </row>
    <row r="32" spans="1:14" s="108" customFormat="1" ht="42.75" customHeight="1">
      <c r="A32" s="1154"/>
      <c r="B32" s="1151"/>
      <c r="C32" s="1151"/>
      <c r="D32" s="1151"/>
      <c r="E32" s="1151"/>
      <c r="F32" s="1151"/>
      <c r="G32" s="189" t="s">
        <v>377</v>
      </c>
      <c r="H32" s="189" t="s">
        <v>378</v>
      </c>
      <c r="I32" s="189" t="s">
        <v>379</v>
      </c>
      <c r="J32" s="189" t="s">
        <v>377</v>
      </c>
      <c r="K32" s="189" t="s">
        <v>378</v>
      </c>
      <c r="L32" s="189" t="s">
        <v>15</v>
      </c>
      <c r="M32" s="1151"/>
      <c r="N32" s="1151"/>
    </row>
    <row r="33" spans="1:33" s="108" customFormat="1" ht="11.25" customHeight="1">
      <c r="A33" s="190">
        <v>1</v>
      </c>
      <c r="B33" s="191">
        <v>2</v>
      </c>
      <c r="C33" s="1152">
        <v>3</v>
      </c>
      <c r="D33" s="1152"/>
      <c r="E33" s="1152"/>
      <c r="F33" s="191">
        <v>4</v>
      </c>
      <c r="G33" s="191">
        <v>5</v>
      </c>
      <c r="H33" s="191">
        <v>6</v>
      </c>
      <c r="I33" s="191">
        <v>7</v>
      </c>
      <c r="J33" s="191">
        <v>8</v>
      </c>
      <c r="K33" s="191">
        <v>9</v>
      </c>
      <c r="L33" s="191">
        <v>10</v>
      </c>
      <c r="M33" s="191">
        <v>11</v>
      </c>
      <c r="N33" s="191">
        <v>12</v>
      </c>
      <c r="O33" s="192"/>
      <c r="P33" s="192"/>
      <c r="Q33" s="192"/>
    </row>
    <row r="34" spans="1:33" s="108" customFormat="1" ht="12">
      <c r="A34" s="1089" t="s">
        <v>3886</v>
      </c>
      <c r="B34" s="1090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5"/>
      <c r="Z34" s="193" t="s">
        <v>3886</v>
      </c>
    </row>
    <row r="35" spans="1:33" s="108" customFormat="1" ht="45">
      <c r="A35" s="194" t="s">
        <v>122</v>
      </c>
      <c r="B35" s="195" t="s">
        <v>3887</v>
      </c>
      <c r="C35" s="1145" t="s">
        <v>3888</v>
      </c>
      <c r="D35" s="1145"/>
      <c r="E35" s="1145"/>
      <c r="F35" s="196" t="s">
        <v>486</v>
      </c>
      <c r="G35" s="196"/>
      <c r="H35" s="196"/>
      <c r="I35" s="251">
        <v>5</v>
      </c>
      <c r="J35" s="198"/>
      <c r="K35" s="196"/>
      <c r="L35" s="198"/>
      <c r="M35" s="196"/>
      <c r="N35" s="199"/>
      <c r="Z35" s="193"/>
      <c r="AA35" s="200" t="s">
        <v>3888</v>
      </c>
    </row>
    <row r="36" spans="1:33" s="108" customFormat="1" ht="12">
      <c r="A36" s="201"/>
      <c r="B36" s="202"/>
      <c r="C36" s="1141" t="s">
        <v>3849</v>
      </c>
      <c r="D36" s="1141"/>
      <c r="E36" s="1141"/>
      <c r="F36" s="1141"/>
      <c r="G36" s="1141"/>
      <c r="H36" s="1141"/>
      <c r="I36" s="1141"/>
      <c r="J36" s="1141"/>
      <c r="K36" s="1141"/>
      <c r="L36" s="1141"/>
      <c r="M36" s="1141"/>
      <c r="N36" s="1146"/>
      <c r="Z36" s="193"/>
      <c r="AA36" s="200"/>
      <c r="AB36" s="109" t="s">
        <v>3849</v>
      </c>
    </row>
    <row r="37" spans="1:33" s="108" customFormat="1" ht="33.75">
      <c r="A37" s="203"/>
      <c r="B37" s="204" t="s">
        <v>3889</v>
      </c>
      <c r="C37" s="1141" t="s">
        <v>3890</v>
      </c>
      <c r="D37" s="1141"/>
      <c r="E37" s="1141"/>
      <c r="F37" s="1141"/>
      <c r="G37" s="1141"/>
      <c r="H37" s="1141"/>
      <c r="I37" s="1141"/>
      <c r="J37" s="1141"/>
      <c r="K37" s="1141"/>
      <c r="L37" s="1141"/>
      <c r="M37" s="1141"/>
      <c r="N37" s="1146"/>
      <c r="Z37" s="193"/>
      <c r="AA37" s="200"/>
      <c r="AC37" s="109" t="s">
        <v>3890</v>
      </c>
    </row>
    <row r="38" spans="1:33" s="108" customFormat="1" ht="12">
      <c r="A38" s="203"/>
      <c r="B38" s="204"/>
      <c r="C38" s="1141" t="s">
        <v>3891</v>
      </c>
      <c r="D38" s="1141"/>
      <c r="E38" s="1141"/>
      <c r="F38" s="1141"/>
      <c r="G38" s="1141"/>
      <c r="H38" s="1141"/>
      <c r="I38" s="1141"/>
      <c r="J38" s="1141"/>
      <c r="K38" s="1141"/>
      <c r="L38" s="1141"/>
      <c r="M38" s="1141"/>
      <c r="N38" s="1146"/>
      <c r="Z38" s="193"/>
      <c r="AA38" s="200"/>
      <c r="AC38" s="109" t="s">
        <v>3891</v>
      </c>
    </row>
    <row r="39" spans="1:33" s="108" customFormat="1" ht="12">
      <c r="A39" s="205"/>
      <c r="B39" s="206">
        <v>1</v>
      </c>
      <c r="C39" s="1141" t="s">
        <v>446</v>
      </c>
      <c r="D39" s="1141"/>
      <c r="E39" s="1141"/>
      <c r="F39" s="207"/>
      <c r="G39" s="207"/>
      <c r="H39" s="207"/>
      <c r="I39" s="207"/>
      <c r="J39" s="208">
        <v>12.21</v>
      </c>
      <c r="K39" s="215">
        <v>1</v>
      </c>
      <c r="L39" s="208">
        <v>61.05</v>
      </c>
      <c r="M39" s="207"/>
      <c r="N39" s="210"/>
      <c r="Z39" s="193"/>
      <c r="AA39" s="200"/>
      <c r="AD39" s="109" t="s">
        <v>446</v>
      </c>
    </row>
    <row r="40" spans="1:33" s="108" customFormat="1" ht="12">
      <c r="A40" s="205"/>
      <c r="B40" s="204"/>
      <c r="C40" s="1141" t="s">
        <v>448</v>
      </c>
      <c r="D40" s="1141"/>
      <c r="E40" s="1141"/>
      <c r="F40" s="207" t="s">
        <v>390</v>
      </c>
      <c r="G40" s="248">
        <v>1.3</v>
      </c>
      <c r="H40" s="215">
        <v>1</v>
      </c>
      <c r="I40" s="248">
        <v>6.5</v>
      </c>
      <c r="J40" s="204"/>
      <c r="K40" s="207"/>
      <c r="L40" s="204"/>
      <c r="M40" s="207"/>
      <c r="N40" s="210"/>
      <c r="Z40" s="193"/>
      <c r="AA40" s="200"/>
      <c r="AE40" s="109" t="s">
        <v>448</v>
      </c>
    </row>
    <row r="41" spans="1:33" s="108" customFormat="1" ht="12">
      <c r="A41" s="205"/>
      <c r="B41" s="204"/>
      <c r="C41" s="1150" t="s">
        <v>391</v>
      </c>
      <c r="D41" s="1150"/>
      <c r="E41" s="1150"/>
      <c r="F41" s="212"/>
      <c r="G41" s="212"/>
      <c r="H41" s="212"/>
      <c r="I41" s="212"/>
      <c r="J41" s="213">
        <v>12.21</v>
      </c>
      <c r="K41" s="212"/>
      <c r="L41" s="213">
        <v>61.05</v>
      </c>
      <c r="M41" s="212"/>
      <c r="N41" s="214"/>
      <c r="Z41" s="193"/>
      <c r="AA41" s="200"/>
      <c r="AF41" s="109" t="s">
        <v>391</v>
      </c>
    </row>
    <row r="42" spans="1:33" s="108" customFormat="1" ht="12">
      <c r="A42" s="205"/>
      <c r="B42" s="204"/>
      <c r="C42" s="1141" t="s">
        <v>392</v>
      </c>
      <c r="D42" s="1141"/>
      <c r="E42" s="1141"/>
      <c r="F42" s="207"/>
      <c r="G42" s="207"/>
      <c r="H42" s="207"/>
      <c r="I42" s="207"/>
      <c r="J42" s="204"/>
      <c r="K42" s="207"/>
      <c r="L42" s="208">
        <v>61.05</v>
      </c>
      <c r="M42" s="207"/>
      <c r="N42" s="210"/>
      <c r="Z42" s="193"/>
      <c r="AA42" s="200"/>
      <c r="AE42" s="109" t="s">
        <v>392</v>
      </c>
    </row>
    <row r="43" spans="1:33" s="108" customFormat="1" ht="22.5">
      <c r="A43" s="205"/>
      <c r="B43" s="204" t="s">
        <v>3892</v>
      </c>
      <c r="C43" s="1141" t="s">
        <v>3893</v>
      </c>
      <c r="D43" s="1141"/>
      <c r="E43" s="1141"/>
      <c r="F43" s="207" t="s">
        <v>395</v>
      </c>
      <c r="G43" s="215">
        <v>74</v>
      </c>
      <c r="H43" s="207"/>
      <c r="I43" s="215">
        <v>74</v>
      </c>
      <c r="J43" s="204"/>
      <c r="K43" s="207"/>
      <c r="L43" s="208">
        <v>45.18</v>
      </c>
      <c r="M43" s="207"/>
      <c r="N43" s="210"/>
      <c r="Z43" s="193"/>
      <c r="AA43" s="200"/>
      <c r="AE43" s="109" t="s">
        <v>3893</v>
      </c>
    </row>
    <row r="44" spans="1:33" s="108" customFormat="1" ht="22.5">
      <c r="A44" s="205"/>
      <c r="B44" s="204" t="s">
        <v>3894</v>
      </c>
      <c r="C44" s="1141" t="s">
        <v>3895</v>
      </c>
      <c r="D44" s="1141"/>
      <c r="E44" s="1141"/>
      <c r="F44" s="207" t="s">
        <v>395</v>
      </c>
      <c r="G44" s="215">
        <v>36</v>
      </c>
      <c r="H44" s="207"/>
      <c r="I44" s="215">
        <v>36</v>
      </c>
      <c r="J44" s="204"/>
      <c r="K44" s="207"/>
      <c r="L44" s="208">
        <v>21.98</v>
      </c>
      <c r="M44" s="207"/>
      <c r="N44" s="210"/>
      <c r="Z44" s="193"/>
      <c r="AA44" s="200"/>
      <c r="AE44" s="109" t="s">
        <v>3895</v>
      </c>
    </row>
    <row r="45" spans="1:33" s="108" customFormat="1" ht="12">
      <c r="A45" s="216"/>
      <c r="B45" s="217"/>
      <c r="C45" s="1145" t="s">
        <v>398</v>
      </c>
      <c r="D45" s="1145"/>
      <c r="E45" s="1145"/>
      <c r="F45" s="196"/>
      <c r="G45" s="196"/>
      <c r="H45" s="196"/>
      <c r="I45" s="196"/>
      <c r="J45" s="198"/>
      <c r="K45" s="196"/>
      <c r="L45" s="218">
        <v>128.21</v>
      </c>
      <c r="M45" s="212"/>
      <c r="N45" s="199"/>
      <c r="Z45" s="193"/>
      <c r="AA45" s="200"/>
      <c r="AG45" s="200" t="s">
        <v>398</v>
      </c>
    </row>
    <row r="46" spans="1:33" s="108" customFormat="1" ht="22.5">
      <c r="A46" s="194" t="s">
        <v>125</v>
      </c>
      <c r="B46" s="195" t="s">
        <v>3896</v>
      </c>
      <c r="C46" s="1145" t="s">
        <v>3897</v>
      </c>
      <c r="D46" s="1145"/>
      <c r="E46" s="1145"/>
      <c r="F46" s="196" t="s">
        <v>486</v>
      </c>
      <c r="G46" s="196"/>
      <c r="H46" s="196"/>
      <c r="I46" s="251">
        <v>1</v>
      </c>
      <c r="J46" s="198"/>
      <c r="K46" s="196"/>
      <c r="L46" s="198"/>
      <c r="M46" s="196"/>
      <c r="N46" s="199"/>
      <c r="Z46" s="193"/>
      <c r="AA46" s="200" t="s">
        <v>3897</v>
      </c>
      <c r="AG46" s="200"/>
    </row>
    <row r="47" spans="1:33" s="108" customFormat="1" ht="33.75">
      <c r="A47" s="203"/>
      <c r="B47" s="204" t="s">
        <v>3889</v>
      </c>
      <c r="C47" s="1141" t="s">
        <v>3890</v>
      </c>
      <c r="D47" s="1141"/>
      <c r="E47" s="1141"/>
      <c r="F47" s="1141"/>
      <c r="G47" s="1141"/>
      <c r="H47" s="1141"/>
      <c r="I47" s="1141"/>
      <c r="J47" s="1141"/>
      <c r="K47" s="1141"/>
      <c r="L47" s="1141"/>
      <c r="M47" s="1141"/>
      <c r="N47" s="1146"/>
      <c r="Z47" s="193"/>
      <c r="AA47" s="200"/>
      <c r="AC47" s="109" t="s">
        <v>3890</v>
      </c>
      <c r="AG47" s="200"/>
    </row>
    <row r="48" spans="1:33" s="108" customFormat="1" ht="12">
      <c r="A48" s="203"/>
      <c r="B48" s="204"/>
      <c r="C48" s="1141" t="s">
        <v>3891</v>
      </c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6"/>
      <c r="Z48" s="193"/>
      <c r="AA48" s="200"/>
      <c r="AC48" s="109" t="s">
        <v>3891</v>
      </c>
      <c r="AG48" s="200"/>
    </row>
    <row r="49" spans="1:33" s="108" customFormat="1" ht="12">
      <c r="A49" s="205"/>
      <c r="B49" s="206">
        <v>1</v>
      </c>
      <c r="C49" s="1141" t="s">
        <v>446</v>
      </c>
      <c r="D49" s="1141"/>
      <c r="E49" s="1141"/>
      <c r="F49" s="207"/>
      <c r="G49" s="207"/>
      <c r="H49" s="207"/>
      <c r="I49" s="207"/>
      <c r="J49" s="208">
        <v>86.77</v>
      </c>
      <c r="K49" s="215">
        <v>1</v>
      </c>
      <c r="L49" s="208">
        <v>86.77</v>
      </c>
      <c r="M49" s="207"/>
      <c r="N49" s="210"/>
      <c r="Z49" s="193"/>
      <c r="AA49" s="200"/>
      <c r="AD49" s="109" t="s">
        <v>446</v>
      </c>
      <c r="AG49" s="200"/>
    </row>
    <row r="50" spans="1:33" s="108" customFormat="1" ht="12">
      <c r="A50" s="205"/>
      <c r="B50" s="204"/>
      <c r="C50" s="1141" t="s">
        <v>448</v>
      </c>
      <c r="D50" s="1141"/>
      <c r="E50" s="1141"/>
      <c r="F50" s="207" t="s">
        <v>390</v>
      </c>
      <c r="G50" s="209">
        <v>6.48</v>
      </c>
      <c r="H50" s="215">
        <v>1</v>
      </c>
      <c r="I50" s="209">
        <v>6.48</v>
      </c>
      <c r="J50" s="204"/>
      <c r="K50" s="207"/>
      <c r="L50" s="204"/>
      <c r="M50" s="207"/>
      <c r="N50" s="210"/>
      <c r="Z50" s="193"/>
      <c r="AA50" s="200"/>
      <c r="AE50" s="109" t="s">
        <v>448</v>
      </c>
      <c r="AG50" s="200"/>
    </row>
    <row r="51" spans="1:33" s="108" customFormat="1" ht="12">
      <c r="A51" s="205"/>
      <c r="B51" s="204"/>
      <c r="C51" s="1150" t="s">
        <v>391</v>
      </c>
      <c r="D51" s="1150"/>
      <c r="E51" s="1150"/>
      <c r="F51" s="212"/>
      <c r="G51" s="212"/>
      <c r="H51" s="212"/>
      <c r="I51" s="212"/>
      <c r="J51" s="213">
        <v>86.77</v>
      </c>
      <c r="K51" s="212"/>
      <c r="L51" s="213">
        <v>86.77</v>
      </c>
      <c r="M51" s="212"/>
      <c r="N51" s="214"/>
      <c r="Z51" s="193"/>
      <c r="AA51" s="200"/>
      <c r="AF51" s="109" t="s">
        <v>391</v>
      </c>
      <c r="AG51" s="200"/>
    </row>
    <row r="52" spans="1:33" s="108" customFormat="1" ht="12">
      <c r="A52" s="205"/>
      <c r="B52" s="204"/>
      <c r="C52" s="1141" t="s">
        <v>392</v>
      </c>
      <c r="D52" s="1141"/>
      <c r="E52" s="1141"/>
      <c r="F52" s="207"/>
      <c r="G52" s="207"/>
      <c r="H52" s="207"/>
      <c r="I52" s="207"/>
      <c r="J52" s="204"/>
      <c r="K52" s="207"/>
      <c r="L52" s="208">
        <v>86.77</v>
      </c>
      <c r="M52" s="207"/>
      <c r="N52" s="210"/>
      <c r="Z52" s="193"/>
      <c r="AA52" s="200"/>
      <c r="AE52" s="109" t="s">
        <v>392</v>
      </c>
      <c r="AG52" s="200"/>
    </row>
    <row r="53" spans="1:33" s="108" customFormat="1" ht="22.5">
      <c r="A53" s="205"/>
      <c r="B53" s="204" t="s">
        <v>3892</v>
      </c>
      <c r="C53" s="1141" t="s">
        <v>3893</v>
      </c>
      <c r="D53" s="1141"/>
      <c r="E53" s="1141"/>
      <c r="F53" s="207" t="s">
        <v>395</v>
      </c>
      <c r="G53" s="215">
        <v>74</v>
      </c>
      <c r="H53" s="207"/>
      <c r="I53" s="215">
        <v>74</v>
      </c>
      <c r="J53" s="204"/>
      <c r="K53" s="207"/>
      <c r="L53" s="208">
        <v>64.209999999999994</v>
      </c>
      <c r="M53" s="207"/>
      <c r="N53" s="210"/>
      <c r="Z53" s="193"/>
      <c r="AA53" s="200"/>
      <c r="AE53" s="109" t="s">
        <v>3893</v>
      </c>
      <c r="AG53" s="200"/>
    </row>
    <row r="54" spans="1:33" s="108" customFormat="1" ht="22.5">
      <c r="A54" s="205"/>
      <c r="B54" s="204" t="s">
        <v>3894</v>
      </c>
      <c r="C54" s="1141" t="s">
        <v>3895</v>
      </c>
      <c r="D54" s="1141"/>
      <c r="E54" s="1141"/>
      <c r="F54" s="207" t="s">
        <v>395</v>
      </c>
      <c r="G54" s="215">
        <v>36</v>
      </c>
      <c r="H54" s="207"/>
      <c r="I54" s="215">
        <v>36</v>
      </c>
      <c r="J54" s="204"/>
      <c r="K54" s="207"/>
      <c r="L54" s="208">
        <v>31.24</v>
      </c>
      <c r="M54" s="207"/>
      <c r="N54" s="210"/>
      <c r="Z54" s="193"/>
      <c r="AA54" s="200"/>
      <c r="AE54" s="109" t="s">
        <v>3895</v>
      </c>
      <c r="AG54" s="200"/>
    </row>
    <row r="55" spans="1:33" s="108" customFormat="1" ht="12">
      <c r="A55" s="216"/>
      <c r="B55" s="217"/>
      <c r="C55" s="1145" t="s">
        <v>398</v>
      </c>
      <c r="D55" s="1145"/>
      <c r="E55" s="1145"/>
      <c r="F55" s="196"/>
      <c r="G55" s="196"/>
      <c r="H55" s="196"/>
      <c r="I55" s="196"/>
      <c r="J55" s="198"/>
      <c r="K55" s="196"/>
      <c r="L55" s="218">
        <v>182.22</v>
      </c>
      <c r="M55" s="212"/>
      <c r="N55" s="199"/>
      <c r="Z55" s="193"/>
      <c r="AA55" s="200"/>
      <c r="AG55" s="200" t="s">
        <v>398</v>
      </c>
    </row>
    <row r="56" spans="1:33" s="108" customFormat="1" ht="33.75">
      <c r="A56" s="194" t="s">
        <v>128</v>
      </c>
      <c r="B56" s="195" t="s">
        <v>3898</v>
      </c>
      <c r="C56" s="1145" t="s">
        <v>3899</v>
      </c>
      <c r="D56" s="1145"/>
      <c r="E56" s="1145"/>
      <c r="F56" s="196" t="s">
        <v>3900</v>
      </c>
      <c r="G56" s="196"/>
      <c r="H56" s="196"/>
      <c r="I56" s="251">
        <v>1</v>
      </c>
      <c r="J56" s="198"/>
      <c r="K56" s="196"/>
      <c r="L56" s="198"/>
      <c r="M56" s="196"/>
      <c r="N56" s="199"/>
      <c r="Z56" s="193"/>
      <c r="AA56" s="200" t="s">
        <v>3899</v>
      </c>
      <c r="AG56" s="200"/>
    </row>
    <row r="57" spans="1:33" s="108" customFormat="1" ht="33.75">
      <c r="A57" s="203"/>
      <c r="B57" s="204" t="s">
        <v>3889</v>
      </c>
      <c r="C57" s="1141" t="s">
        <v>3890</v>
      </c>
      <c r="D57" s="1141"/>
      <c r="E57" s="1141"/>
      <c r="F57" s="1141"/>
      <c r="G57" s="1141"/>
      <c r="H57" s="1141"/>
      <c r="I57" s="1141"/>
      <c r="J57" s="1141"/>
      <c r="K57" s="1141"/>
      <c r="L57" s="1141"/>
      <c r="M57" s="1141"/>
      <c r="N57" s="1146"/>
      <c r="Z57" s="193"/>
      <c r="AA57" s="200"/>
      <c r="AC57" s="109" t="s">
        <v>3890</v>
      </c>
      <c r="AG57" s="200"/>
    </row>
    <row r="58" spans="1:33" s="108" customFormat="1" ht="12">
      <c r="A58" s="203"/>
      <c r="B58" s="204"/>
      <c r="C58" s="1141" t="s">
        <v>3891</v>
      </c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6"/>
      <c r="Z58" s="193"/>
      <c r="AA58" s="200"/>
      <c r="AC58" s="109" t="s">
        <v>3891</v>
      </c>
      <c r="AG58" s="200"/>
    </row>
    <row r="59" spans="1:33" s="108" customFormat="1" ht="12">
      <c r="A59" s="205"/>
      <c r="B59" s="206">
        <v>1</v>
      </c>
      <c r="C59" s="1141" t="s">
        <v>446</v>
      </c>
      <c r="D59" s="1141"/>
      <c r="E59" s="1141"/>
      <c r="F59" s="207"/>
      <c r="G59" s="207"/>
      <c r="H59" s="207"/>
      <c r="I59" s="207"/>
      <c r="J59" s="208">
        <v>83.55</v>
      </c>
      <c r="K59" s="215">
        <v>1</v>
      </c>
      <c r="L59" s="208">
        <v>83.55</v>
      </c>
      <c r="M59" s="207"/>
      <c r="N59" s="210"/>
      <c r="Z59" s="193"/>
      <c r="AA59" s="200"/>
      <c r="AD59" s="109" t="s">
        <v>446</v>
      </c>
      <c r="AG59" s="200"/>
    </row>
    <row r="60" spans="1:33" s="108" customFormat="1" ht="12">
      <c r="A60" s="205"/>
      <c r="B60" s="204"/>
      <c r="C60" s="1141" t="s">
        <v>448</v>
      </c>
      <c r="D60" s="1141"/>
      <c r="E60" s="1141"/>
      <c r="F60" s="207" t="s">
        <v>390</v>
      </c>
      <c r="G60" s="209">
        <v>7.29</v>
      </c>
      <c r="H60" s="215">
        <v>1</v>
      </c>
      <c r="I60" s="209">
        <v>7.29</v>
      </c>
      <c r="J60" s="204"/>
      <c r="K60" s="207"/>
      <c r="L60" s="204"/>
      <c r="M60" s="207"/>
      <c r="N60" s="210"/>
      <c r="Z60" s="193"/>
      <c r="AA60" s="200"/>
      <c r="AE60" s="109" t="s">
        <v>448</v>
      </c>
      <c r="AG60" s="200"/>
    </row>
    <row r="61" spans="1:33" s="108" customFormat="1" ht="12">
      <c r="A61" s="205"/>
      <c r="B61" s="204"/>
      <c r="C61" s="1150" t="s">
        <v>391</v>
      </c>
      <c r="D61" s="1150"/>
      <c r="E61" s="1150"/>
      <c r="F61" s="212"/>
      <c r="G61" s="212"/>
      <c r="H61" s="212"/>
      <c r="I61" s="212"/>
      <c r="J61" s="213">
        <v>83.55</v>
      </c>
      <c r="K61" s="212"/>
      <c r="L61" s="213">
        <v>83.55</v>
      </c>
      <c r="M61" s="212"/>
      <c r="N61" s="214"/>
      <c r="Z61" s="193"/>
      <c r="AA61" s="200"/>
      <c r="AF61" s="109" t="s">
        <v>391</v>
      </c>
      <c r="AG61" s="200"/>
    </row>
    <row r="62" spans="1:33" s="108" customFormat="1" ht="12">
      <c r="A62" s="205"/>
      <c r="B62" s="204"/>
      <c r="C62" s="1141" t="s">
        <v>392</v>
      </c>
      <c r="D62" s="1141"/>
      <c r="E62" s="1141"/>
      <c r="F62" s="207"/>
      <c r="G62" s="207"/>
      <c r="H62" s="207"/>
      <c r="I62" s="207"/>
      <c r="J62" s="204"/>
      <c r="K62" s="207"/>
      <c r="L62" s="208">
        <v>83.55</v>
      </c>
      <c r="M62" s="207"/>
      <c r="N62" s="210"/>
      <c r="Z62" s="193"/>
      <c r="AA62" s="200"/>
      <c r="AE62" s="109" t="s">
        <v>392</v>
      </c>
      <c r="AG62" s="200"/>
    </row>
    <row r="63" spans="1:33" s="108" customFormat="1" ht="22.5">
      <c r="A63" s="205"/>
      <c r="B63" s="204" t="s">
        <v>3892</v>
      </c>
      <c r="C63" s="1141" t="s">
        <v>3893</v>
      </c>
      <c r="D63" s="1141"/>
      <c r="E63" s="1141"/>
      <c r="F63" s="207" t="s">
        <v>395</v>
      </c>
      <c r="G63" s="215">
        <v>74</v>
      </c>
      <c r="H63" s="207"/>
      <c r="I63" s="215">
        <v>74</v>
      </c>
      <c r="J63" s="204"/>
      <c r="K63" s="207"/>
      <c r="L63" s="208">
        <v>61.83</v>
      </c>
      <c r="M63" s="207"/>
      <c r="N63" s="210"/>
      <c r="Z63" s="193"/>
      <c r="AA63" s="200"/>
      <c r="AE63" s="109" t="s">
        <v>3893</v>
      </c>
      <c r="AG63" s="200"/>
    </row>
    <row r="64" spans="1:33" s="108" customFormat="1" ht="22.5">
      <c r="A64" s="205"/>
      <c r="B64" s="204" t="s">
        <v>3894</v>
      </c>
      <c r="C64" s="1141" t="s">
        <v>3895</v>
      </c>
      <c r="D64" s="1141"/>
      <c r="E64" s="1141"/>
      <c r="F64" s="207" t="s">
        <v>395</v>
      </c>
      <c r="G64" s="215">
        <v>36</v>
      </c>
      <c r="H64" s="207"/>
      <c r="I64" s="215">
        <v>36</v>
      </c>
      <c r="J64" s="204"/>
      <c r="K64" s="207"/>
      <c r="L64" s="208">
        <v>30.08</v>
      </c>
      <c r="M64" s="207"/>
      <c r="N64" s="210"/>
      <c r="Z64" s="193"/>
      <c r="AA64" s="200"/>
      <c r="AE64" s="109" t="s">
        <v>3895</v>
      </c>
      <c r="AG64" s="200"/>
    </row>
    <row r="65" spans="1:35" s="108" customFormat="1" ht="12">
      <c r="A65" s="216"/>
      <c r="B65" s="217"/>
      <c r="C65" s="1145" t="s">
        <v>398</v>
      </c>
      <c r="D65" s="1145"/>
      <c r="E65" s="1145"/>
      <c r="F65" s="196"/>
      <c r="G65" s="196"/>
      <c r="H65" s="196"/>
      <c r="I65" s="196"/>
      <c r="J65" s="198"/>
      <c r="K65" s="196"/>
      <c r="L65" s="218">
        <v>175.46</v>
      </c>
      <c r="M65" s="212"/>
      <c r="N65" s="199"/>
      <c r="Z65" s="193"/>
      <c r="AA65" s="200"/>
      <c r="AG65" s="200" t="s">
        <v>398</v>
      </c>
    </row>
    <row r="66" spans="1:35" s="108" customFormat="1" ht="56.25">
      <c r="A66" s="194" t="s">
        <v>131</v>
      </c>
      <c r="B66" s="195" t="s">
        <v>3901</v>
      </c>
      <c r="C66" s="1145" t="s">
        <v>3902</v>
      </c>
      <c r="D66" s="1145"/>
      <c r="E66" s="1145"/>
      <c r="F66" s="196" t="s">
        <v>3903</v>
      </c>
      <c r="G66" s="196"/>
      <c r="H66" s="196"/>
      <c r="I66" s="223">
        <v>1.482</v>
      </c>
      <c r="J66" s="198"/>
      <c r="K66" s="196"/>
      <c r="L66" s="198"/>
      <c r="M66" s="196"/>
      <c r="N66" s="199"/>
      <c r="Z66" s="193"/>
      <c r="AA66" s="200" t="s">
        <v>3902</v>
      </c>
      <c r="AG66" s="200"/>
    </row>
    <row r="67" spans="1:35" s="108" customFormat="1" ht="12">
      <c r="A67" s="201"/>
      <c r="B67" s="202"/>
      <c r="C67" s="1141" t="s">
        <v>3904</v>
      </c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1146"/>
      <c r="Z67" s="193"/>
      <c r="AA67" s="200"/>
      <c r="AB67" s="109" t="s">
        <v>3904</v>
      </c>
      <c r="AG67" s="200"/>
    </row>
    <row r="68" spans="1:35" s="108" customFormat="1" ht="33.75">
      <c r="A68" s="203"/>
      <c r="B68" s="204" t="s">
        <v>3889</v>
      </c>
      <c r="C68" s="1141" t="s">
        <v>3890</v>
      </c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6"/>
      <c r="Z68" s="193"/>
      <c r="AA68" s="200"/>
      <c r="AC68" s="109" t="s">
        <v>3890</v>
      </c>
      <c r="AG68" s="200"/>
    </row>
    <row r="69" spans="1:35" s="108" customFormat="1" ht="12">
      <c r="A69" s="203"/>
      <c r="B69" s="204"/>
      <c r="C69" s="1141" t="s">
        <v>3891</v>
      </c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6"/>
      <c r="Z69" s="193"/>
      <c r="AA69" s="200"/>
      <c r="AC69" s="109" t="s">
        <v>3891</v>
      </c>
      <c r="AG69" s="200"/>
    </row>
    <row r="70" spans="1:35" s="108" customFormat="1" ht="12">
      <c r="A70" s="205"/>
      <c r="B70" s="206">
        <v>1</v>
      </c>
      <c r="C70" s="1141" t="s">
        <v>446</v>
      </c>
      <c r="D70" s="1141"/>
      <c r="E70" s="1141"/>
      <c r="F70" s="207"/>
      <c r="G70" s="207"/>
      <c r="H70" s="207"/>
      <c r="I70" s="207"/>
      <c r="J70" s="208">
        <v>24.99</v>
      </c>
      <c r="K70" s="215">
        <v>1</v>
      </c>
      <c r="L70" s="208">
        <v>37.04</v>
      </c>
      <c r="M70" s="207"/>
      <c r="N70" s="210"/>
      <c r="Z70" s="193"/>
      <c r="AA70" s="200"/>
      <c r="AD70" s="109" t="s">
        <v>446</v>
      </c>
      <c r="AG70" s="200"/>
    </row>
    <row r="71" spans="1:35" s="108" customFormat="1" ht="12">
      <c r="A71" s="205"/>
      <c r="B71" s="204"/>
      <c r="C71" s="1141" t="s">
        <v>448</v>
      </c>
      <c r="D71" s="1141"/>
      <c r="E71" s="1141"/>
      <c r="F71" s="207" t="s">
        <v>390</v>
      </c>
      <c r="G71" s="209">
        <v>2.1800000000000002</v>
      </c>
      <c r="H71" s="215">
        <v>1</v>
      </c>
      <c r="I71" s="252">
        <v>3.2307600000000001</v>
      </c>
      <c r="J71" s="204"/>
      <c r="K71" s="207"/>
      <c r="L71" s="204"/>
      <c r="M71" s="207"/>
      <c r="N71" s="210"/>
      <c r="Z71" s="193"/>
      <c r="AA71" s="200"/>
      <c r="AE71" s="109" t="s">
        <v>448</v>
      </c>
      <c r="AG71" s="200"/>
    </row>
    <row r="72" spans="1:35" s="108" customFormat="1" ht="12">
      <c r="A72" s="205"/>
      <c r="B72" s="204"/>
      <c r="C72" s="1150" t="s">
        <v>391</v>
      </c>
      <c r="D72" s="1150"/>
      <c r="E72" s="1150"/>
      <c r="F72" s="212"/>
      <c r="G72" s="212"/>
      <c r="H72" s="212"/>
      <c r="I72" s="212"/>
      <c r="J72" s="213">
        <v>24.99</v>
      </c>
      <c r="K72" s="212"/>
      <c r="L72" s="213">
        <v>37.04</v>
      </c>
      <c r="M72" s="212"/>
      <c r="N72" s="214"/>
      <c r="Z72" s="193"/>
      <c r="AA72" s="200"/>
      <c r="AF72" s="109" t="s">
        <v>391</v>
      </c>
      <c r="AG72" s="200"/>
    </row>
    <row r="73" spans="1:35" s="108" customFormat="1" ht="12">
      <c r="A73" s="205"/>
      <c r="B73" s="204"/>
      <c r="C73" s="1141" t="s">
        <v>392</v>
      </c>
      <c r="D73" s="1141"/>
      <c r="E73" s="1141"/>
      <c r="F73" s="207"/>
      <c r="G73" s="207"/>
      <c r="H73" s="207"/>
      <c r="I73" s="207"/>
      <c r="J73" s="204"/>
      <c r="K73" s="207"/>
      <c r="L73" s="208">
        <v>37.04</v>
      </c>
      <c r="M73" s="207"/>
      <c r="N73" s="210"/>
      <c r="Z73" s="193"/>
      <c r="AA73" s="200"/>
      <c r="AE73" s="109" t="s">
        <v>392</v>
      </c>
      <c r="AG73" s="200"/>
    </row>
    <row r="74" spans="1:35" s="108" customFormat="1" ht="22.5">
      <c r="A74" s="205"/>
      <c r="B74" s="204" t="s">
        <v>3892</v>
      </c>
      <c r="C74" s="1141" t="s">
        <v>3893</v>
      </c>
      <c r="D74" s="1141"/>
      <c r="E74" s="1141"/>
      <c r="F74" s="207" t="s">
        <v>395</v>
      </c>
      <c r="G74" s="215">
        <v>74</v>
      </c>
      <c r="H74" s="207"/>
      <c r="I74" s="215">
        <v>74</v>
      </c>
      <c r="J74" s="204"/>
      <c r="K74" s="207"/>
      <c r="L74" s="208">
        <v>27.41</v>
      </c>
      <c r="M74" s="207"/>
      <c r="N74" s="210"/>
      <c r="Z74" s="193"/>
      <c r="AA74" s="200"/>
      <c r="AE74" s="109" t="s">
        <v>3893</v>
      </c>
      <c r="AG74" s="200"/>
    </row>
    <row r="75" spans="1:35" s="108" customFormat="1" ht="22.5">
      <c r="A75" s="205"/>
      <c r="B75" s="204" t="s">
        <v>3894</v>
      </c>
      <c r="C75" s="1141" t="s">
        <v>3895</v>
      </c>
      <c r="D75" s="1141"/>
      <c r="E75" s="1141"/>
      <c r="F75" s="207" t="s">
        <v>395</v>
      </c>
      <c r="G75" s="215">
        <v>36</v>
      </c>
      <c r="H75" s="207"/>
      <c r="I75" s="215">
        <v>36</v>
      </c>
      <c r="J75" s="204"/>
      <c r="K75" s="207"/>
      <c r="L75" s="208">
        <v>13.33</v>
      </c>
      <c r="M75" s="207"/>
      <c r="N75" s="210"/>
      <c r="Z75" s="193"/>
      <c r="AA75" s="200"/>
      <c r="AE75" s="109" t="s">
        <v>3895</v>
      </c>
      <c r="AG75" s="200"/>
    </row>
    <row r="76" spans="1:35" s="108" customFormat="1" ht="12">
      <c r="A76" s="216"/>
      <c r="B76" s="217"/>
      <c r="C76" s="1145" t="s">
        <v>398</v>
      </c>
      <c r="D76" s="1145"/>
      <c r="E76" s="1145"/>
      <c r="F76" s="196"/>
      <c r="G76" s="196"/>
      <c r="H76" s="196"/>
      <c r="I76" s="196"/>
      <c r="J76" s="198"/>
      <c r="K76" s="196"/>
      <c r="L76" s="218">
        <v>77.78</v>
      </c>
      <c r="M76" s="212"/>
      <c r="N76" s="199"/>
      <c r="Z76" s="193"/>
      <c r="AA76" s="200"/>
      <c r="AG76" s="200" t="s">
        <v>398</v>
      </c>
    </row>
    <row r="77" spans="1:35" s="108" customFormat="1" ht="1.5" customHeight="1">
      <c r="A77" s="224"/>
      <c r="B77" s="217"/>
      <c r="C77" s="217"/>
      <c r="D77" s="217"/>
      <c r="E77" s="217"/>
      <c r="F77" s="225"/>
      <c r="G77" s="225"/>
      <c r="H77" s="225"/>
      <c r="I77" s="225"/>
      <c r="J77" s="226"/>
      <c r="K77" s="225"/>
      <c r="L77" s="226"/>
      <c r="M77" s="207"/>
      <c r="N77" s="226"/>
      <c r="Z77" s="193"/>
      <c r="AA77" s="200"/>
      <c r="AG77" s="200"/>
    </row>
    <row r="78" spans="1:35" s="108" customFormat="1" ht="12">
      <c r="A78" s="227"/>
      <c r="B78" s="198"/>
      <c r="C78" s="1145" t="s">
        <v>3905</v>
      </c>
      <c r="D78" s="1145"/>
      <c r="E78" s="1145"/>
      <c r="F78" s="1145"/>
      <c r="G78" s="1145"/>
      <c r="H78" s="1145"/>
      <c r="I78" s="1145"/>
      <c r="J78" s="1145"/>
      <c r="K78" s="1145"/>
      <c r="L78" s="228"/>
      <c r="M78" s="229"/>
      <c r="N78" s="230"/>
      <c r="Z78" s="193"/>
      <c r="AA78" s="200"/>
      <c r="AG78" s="200"/>
      <c r="AH78" s="200" t="s">
        <v>3905</v>
      </c>
    </row>
    <row r="79" spans="1:35" s="108" customFormat="1" ht="12">
      <c r="A79" s="231"/>
      <c r="B79" s="204"/>
      <c r="C79" s="1141" t="s">
        <v>416</v>
      </c>
      <c r="D79" s="1141"/>
      <c r="E79" s="1141"/>
      <c r="F79" s="1141"/>
      <c r="G79" s="1141"/>
      <c r="H79" s="1141"/>
      <c r="I79" s="1141"/>
      <c r="J79" s="1141"/>
      <c r="K79" s="1141"/>
      <c r="L79" s="257">
        <v>268.41000000000003</v>
      </c>
      <c r="M79" s="233"/>
      <c r="N79" s="234"/>
      <c r="Z79" s="193"/>
      <c r="AA79" s="200"/>
      <c r="AG79" s="200"/>
      <c r="AH79" s="200"/>
      <c r="AI79" s="109" t="s">
        <v>416</v>
      </c>
    </row>
    <row r="80" spans="1:35" s="108" customFormat="1" ht="12">
      <c r="A80" s="231"/>
      <c r="B80" s="204"/>
      <c r="C80" s="1141" t="s">
        <v>417</v>
      </c>
      <c r="D80" s="1141"/>
      <c r="E80" s="1141"/>
      <c r="F80" s="1141"/>
      <c r="G80" s="1141"/>
      <c r="H80" s="1141"/>
      <c r="I80" s="1141"/>
      <c r="J80" s="1141"/>
      <c r="K80" s="1141"/>
      <c r="L80" s="236"/>
      <c r="M80" s="233"/>
      <c r="N80" s="234"/>
      <c r="Z80" s="193"/>
      <c r="AA80" s="200"/>
      <c r="AG80" s="200"/>
      <c r="AH80" s="200"/>
      <c r="AI80" s="109" t="s">
        <v>417</v>
      </c>
    </row>
    <row r="81" spans="1:36" s="108" customFormat="1" ht="12">
      <c r="A81" s="231"/>
      <c r="B81" s="204"/>
      <c r="C81" s="1141" t="s">
        <v>488</v>
      </c>
      <c r="D81" s="1141"/>
      <c r="E81" s="1141"/>
      <c r="F81" s="1141"/>
      <c r="G81" s="1141"/>
      <c r="H81" s="1141"/>
      <c r="I81" s="1141"/>
      <c r="J81" s="1141"/>
      <c r="K81" s="1141"/>
      <c r="L81" s="257">
        <v>268.41000000000003</v>
      </c>
      <c r="M81" s="233"/>
      <c r="N81" s="234"/>
      <c r="Z81" s="193"/>
      <c r="AA81" s="200"/>
      <c r="AG81" s="200"/>
      <c r="AH81" s="200"/>
      <c r="AI81" s="109" t="s">
        <v>488</v>
      </c>
    </row>
    <row r="82" spans="1:36" s="108" customFormat="1" ht="12">
      <c r="A82" s="231"/>
      <c r="B82" s="204"/>
      <c r="C82" s="1141" t="s">
        <v>3906</v>
      </c>
      <c r="D82" s="1141"/>
      <c r="E82" s="1141"/>
      <c r="F82" s="1141"/>
      <c r="G82" s="1141"/>
      <c r="H82" s="1141"/>
      <c r="I82" s="1141"/>
      <c r="J82" s="1141"/>
      <c r="K82" s="1141"/>
      <c r="L82" s="257">
        <v>563.66999999999996</v>
      </c>
      <c r="M82" s="233"/>
      <c r="N82" s="234"/>
      <c r="Z82" s="193"/>
      <c r="AA82" s="200"/>
      <c r="AG82" s="200"/>
      <c r="AH82" s="200"/>
      <c r="AI82" s="109" t="s">
        <v>3906</v>
      </c>
    </row>
    <row r="83" spans="1:36" s="108" customFormat="1" ht="12">
      <c r="A83" s="231"/>
      <c r="B83" s="204"/>
      <c r="C83" s="1141" t="s">
        <v>3907</v>
      </c>
      <c r="D83" s="1141"/>
      <c r="E83" s="1141"/>
      <c r="F83" s="1141"/>
      <c r="G83" s="1141"/>
      <c r="H83" s="1141"/>
      <c r="I83" s="1141"/>
      <c r="J83" s="1141"/>
      <c r="K83" s="1141"/>
      <c r="L83" s="257">
        <v>563.66999999999996</v>
      </c>
      <c r="M83" s="233"/>
      <c r="N83" s="234"/>
      <c r="Z83" s="193"/>
      <c r="AA83" s="200"/>
      <c r="AG83" s="200"/>
      <c r="AH83" s="200"/>
      <c r="AI83" s="109" t="s">
        <v>3907</v>
      </c>
    </row>
    <row r="84" spans="1:36" s="108" customFormat="1" ht="12">
      <c r="A84" s="231"/>
      <c r="B84" s="204"/>
      <c r="C84" s="1141" t="s">
        <v>424</v>
      </c>
      <c r="D84" s="1141"/>
      <c r="E84" s="1141"/>
      <c r="F84" s="1141"/>
      <c r="G84" s="1141"/>
      <c r="H84" s="1141"/>
      <c r="I84" s="1141"/>
      <c r="J84" s="1141"/>
      <c r="K84" s="1141"/>
      <c r="L84" s="236"/>
      <c r="M84" s="233"/>
      <c r="N84" s="234"/>
      <c r="Z84" s="193"/>
      <c r="AA84" s="200"/>
      <c r="AG84" s="200"/>
      <c r="AH84" s="200"/>
      <c r="AI84" s="109" t="s">
        <v>424</v>
      </c>
    </row>
    <row r="85" spans="1:36" s="108" customFormat="1" ht="12">
      <c r="A85" s="231"/>
      <c r="B85" s="204"/>
      <c r="C85" s="1141" t="s">
        <v>777</v>
      </c>
      <c r="D85" s="1141"/>
      <c r="E85" s="1141"/>
      <c r="F85" s="1141"/>
      <c r="G85" s="1141"/>
      <c r="H85" s="1141"/>
      <c r="I85" s="1141"/>
      <c r="J85" s="1141"/>
      <c r="K85" s="1141"/>
      <c r="L85" s="257">
        <v>268.41000000000003</v>
      </c>
      <c r="M85" s="233"/>
      <c r="N85" s="234"/>
      <c r="Z85" s="193"/>
      <c r="AA85" s="200"/>
      <c r="AG85" s="200"/>
      <c r="AH85" s="200"/>
      <c r="AI85" s="109" t="s">
        <v>777</v>
      </c>
    </row>
    <row r="86" spans="1:36" s="108" customFormat="1" ht="12">
      <c r="A86" s="231"/>
      <c r="B86" s="204"/>
      <c r="C86" s="1141" t="s">
        <v>428</v>
      </c>
      <c r="D86" s="1141"/>
      <c r="E86" s="1141"/>
      <c r="F86" s="1141"/>
      <c r="G86" s="1141"/>
      <c r="H86" s="1141"/>
      <c r="I86" s="1141"/>
      <c r="J86" s="1141"/>
      <c r="K86" s="1141"/>
      <c r="L86" s="257">
        <v>198.63</v>
      </c>
      <c r="M86" s="233"/>
      <c r="N86" s="234"/>
      <c r="Z86" s="193"/>
      <c r="AA86" s="200"/>
      <c r="AG86" s="200"/>
      <c r="AH86" s="200"/>
      <c r="AI86" s="109" t="s">
        <v>428</v>
      </c>
    </row>
    <row r="87" spans="1:36" s="108" customFormat="1" ht="12">
      <c r="A87" s="231"/>
      <c r="B87" s="204"/>
      <c r="C87" s="1141" t="s">
        <v>429</v>
      </c>
      <c r="D87" s="1141"/>
      <c r="E87" s="1141"/>
      <c r="F87" s="1141"/>
      <c r="G87" s="1141"/>
      <c r="H87" s="1141"/>
      <c r="I87" s="1141"/>
      <c r="J87" s="1141"/>
      <c r="K87" s="1141"/>
      <c r="L87" s="257">
        <v>96.63</v>
      </c>
      <c r="M87" s="233"/>
      <c r="N87" s="234"/>
      <c r="Z87" s="193"/>
      <c r="AA87" s="200"/>
      <c r="AG87" s="200"/>
      <c r="AH87" s="200"/>
      <c r="AI87" s="109" t="s">
        <v>429</v>
      </c>
    </row>
    <row r="88" spans="1:36" s="108" customFormat="1" ht="12">
      <c r="A88" s="231"/>
      <c r="B88" s="204"/>
      <c r="C88" s="1141" t="s">
        <v>431</v>
      </c>
      <c r="D88" s="1141"/>
      <c r="E88" s="1141"/>
      <c r="F88" s="1141"/>
      <c r="G88" s="1141"/>
      <c r="H88" s="1141"/>
      <c r="I88" s="1141"/>
      <c r="J88" s="1141"/>
      <c r="K88" s="1141"/>
      <c r="L88" s="257">
        <v>268.41000000000003</v>
      </c>
      <c r="M88" s="233"/>
      <c r="N88" s="234"/>
      <c r="Z88" s="193"/>
      <c r="AA88" s="200"/>
      <c r="AG88" s="200"/>
      <c r="AH88" s="200"/>
      <c r="AI88" s="109" t="s">
        <v>431</v>
      </c>
    </row>
    <row r="89" spans="1:36" s="108" customFormat="1" ht="12">
      <c r="A89" s="231"/>
      <c r="B89" s="204"/>
      <c r="C89" s="1141" t="s">
        <v>432</v>
      </c>
      <c r="D89" s="1141"/>
      <c r="E89" s="1141"/>
      <c r="F89" s="1141"/>
      <c r="G89" s="1141"/>
      <c r="H89" s="1141"/>
      <c r="I89" s="1141"/>
      <c r="J89" s="1141"/>
      <c r="K89" s="1141"/>
      <c r="L89" s="257">
        <v>198.63</v>
      </c>
      <c r="M89" s="233"/>
      <c r="N89" s="234"/>
      <c r="Z89" s="193"/>
      <c r="AA89" s="200"/>
      <c r="AG89" s="200"/>
      <c r="AH89" s="200"/>
      <c r="AI89" s="109" t="s">
        <v>432</v>
      </c>
    </row>
    <row r="90" spans="1:36" s="108" customFormat="1" ht="12">
      <c r="A90" s="231"/>
      <c r="B90" s="204"/>
      <c r="C90" s="1141" t="s">
        <v>433</v>
      </c>
      <c r="D90" s="1141"/>
      <c r="E90" s="1141"/>
      <c r="F90" s="1141"/>
      <c r="G90" s="1141"/>
      <c r="H90" s="1141"/>
      <c r="I90" s="1141"/>
      <c r="J90" s="1141"/>
      <c r="K90" s="1141"/>
      <c r="L90" s="257">
        <v>96.63</v>
      </c>
      <c r="M90" s="233"/>
      <c r="N90" s="234"/>
      <c r="Z90" s="193"/>
      <c r="AA90" s="200"/>
      <c r="AG90" s="200"/>
      <c r="AH90" s="200"/>
      <c r="AI90" s="109" t="s">
        <v>433</v>
      </c>
    </row>
    <row r="91" spans="1:36" s="108" customFormat="1" ht="12">
      <c r="A91" s="231"/>
      <c r="B91" s="226"/>
      <c r="C91" s="1142" t="s">
        <v>3908</v>
      </c>
      <c r="D91" s="1142"/>
      <c r="E91" s="1142"/>
      <c r="F91" s="1142"/>
      <c r="G91" s="1142"/>
      <c r="H91" s="1142"/>
      <c r="I91" s="1142"/>
      <c r="J91" s="1142"/>
      <c r="K91" s="1142"/>
      <c r="L91" s="258">
        <v>563.66999999999996</v>
      </c>
      <c r="M91" s="240"/>
      <c r="N91" s="253"/>
      <c r="Z91" s="193"/>
      <c r="AA91" s="200"/>
      <c r="AG91" s="200"/>
      <c r="AH91" s="200"/>
      <c r="AJ91" s="200" t="s">
        <v>3908</v>
      </c>
    </row>
    <row r="92" spans="1:36" s="108" customFormat="1" ht="12">
      <c r="A92" s="1089" t="s">
        <v>3909</v>
      </c>
      <c r="B92" s="1090"/>
      <c r="C92" s="1090"/>
      <c r="D92" s="1090"/>
      <c r="E92" s="1090"/>
      <c r="F92" s="1090"/>
      <c r="G92" s="1090"/>
      <c r="H92" s="1090"/>
      <c r="I92" s="1090"/>
      <c r="J92" s="1090"/>
      <c r="K92" s="1090"/>
      <c r="L92" s="1090"/>
      <c r="M92" s="1090"/>
      <c r="N92" s="1095"/>
      <c r="Z92" s="193" t="s">
        <v>3909</v>
      </c>
      <c r="AA92" s="200"/>
      <c r="AG92" s="200"/>
      <c r="AH92" s="200"/>
      <c r="AJ92" s="200"/>
    </row>
    <row r="93" spans="1:36" s="108" customFormat="1" ht="45">
      <c r="A93" s="194" t="s">
        <v>134</v>
      </c>
      <c r="B93" s="195" t="s">
        <v>3887</v>
      </c>
      <c r="C93" s="1145" t="s">
        <v>3888</v>
      </c>
      <c r="D93" s="1145"/>
      <c r="E93" s="1145"/>
      <c r="F93" s="196" t="s">
        <v>486</v>
      </c>
      <c r="G93" s="196"/>
      <c r="H93" s="196"/>
      <c r="I93" s="251">
        <v>24</v>
      </c>
      <c r="J93" s="198"/>
      <c r="K93" s="196"/>
      <c r="L93" s="198"/>
      <c r="M93" s="196"/>
      <c r="N93" s="199"/>
      <c r="Z93" s="193"/>
      <c r="AA93" s="200" t="s">
        <v>3888</v>
      </c>
      <c r="AG93" s="200"/>
      <c r="AH93" s="200"/>
      <c r="AJ93" s="200"/>
    </row>
    <row r="94" spans="1:36" s="108" customFormat="1" ht="33.75">
      <c r="A94" s="203"/>
      <c r="B94" s="204" t="s">
        <v>3889</v>
      </c>
      <c r="C94" s="1141" t="s">
        <v>3890</v>
      </c>
      <c r="D94" s="1141"/>
      <c r="E94" s="1141"/>
      <c r="F94" s="1141"/>
      <c r="G94" s="1141"/>
      <c r="H94" s="1141"/>
      <c r="I94" s="1141"/>
      <c r="J94" s="1141"/>
      <c r="K94" s="1141"/>
      <c r="L94" s="1141"/>
      <c r="M94" s="1141"/>
      <c r="N94" s="1146"/>
      <c r="Z94" s="193"/>
      <c r="AA94" s="200"/>
      <c r="AC94" s="109" t="s">
        <v>3890</v>
      </c>
      <c r="AG94" s="200"/>
      <c r="AH94" s="200"/>
      <c r="AJ94" s="200"/>
    </row>
    <row r="95" spans="1:36" s="108" customFormat="1" ht="12">
      <c r="A95" s="203"/>
      <c r="B95" s="204"/>
      <c r="C95" s="1141" t="s">
        <v>3891</v>
      </c>
      <c r="D95" s="1141"/>
      <c r="E95" s="1141"/>
      <c r="F95" s="1141"/>
      <c r="G95" s="1141"/>
      <c r="H95" s="1141"/>
      <c r="I95" s="1141"/>
      <c r="J95" s="1141"/>
      <c r="K95" s="1141"/>
      <c r="L95" s="1141"/>
      <c r="M95" s="1141"/>
      <c r="N95" s="1146"/>
      <c r="Z95" s="193"/>
      <c r="AA95" s="200"/>
      <c r="AC95" s="109" t="s">
        <v>3891</v>
      </c>
      <c r="AG95" s="200"/>
      <c r="AH95" s="200"/>
      <c r="AJ95" s="200"/>
    </row>
    <row r="96" spans="1:36" s="108" customFormat="1" ht="12">
      <c r="A96" s="205"/>
      <c r="B96" s="206">
        <v>1</v>
      </c>
      <c r="C96" s="1141" t="s">
        <v>446</v>
      </c>
      <c r="D96" s="1141"/>
      <c r="E96" s="1141"/>
      <c r="F96" s="207"/>
      <c r="G96" s="207"/>
      <c r="H96" s="207"/>
      <c r="I96" s="207"/>
      <c r="J96" s="208">
        <v>12.21</v>
      </c>
      <c r="K96" s="215">
        <v>1</v>
      </c>
      <c r="L96" s="208">
        <v>293.04000000000002</v>
      </c>
      <c r="M96" s="207"/>
      <c r="N96" s="210"/>
      <c r="Z96" s="193"/>
      <c r="AA96" s="200"/>
      <c r="AD96" s="109" t="s">
        <v>446</v>
      </c>
      <c r="AG96" s="200"/>
      <c r="AH96" s="200"/>
      <c r="AJ96" s="200"/>
    </row>
    <row r="97" spans="1:36" s="108" customFormat="1" ht="12">
      <c r="A97" s="205"/>
      <c r="B97" s="204"/>
      <c r="C97" s="1141" t="s">
        <v>448</v>
      </c>
      <c r="D97" s="1141"/>
      <c r="E97" s="1141"/>
      <c r="F97" s="207" t="s">
        <v>390</v>
      </c>
      <c r="G97" s="248">
        <v>1.3</v>
      </c>
      <c r="H97" s="215">
        <v>1</v>
      </c>
      <c r="I97" s="248">
        <v>31.2</v>
      </c>
      <c r="J97" s="204"/>
      <c r="K97" s="207"/>
      <c r="L97" s="204"/>
      <c r="M97" s="207"/>
      <c r="N97" s="210"/>
      <c r="Z97" s="193"/>
      <c r="AA97" s="200"/>
      <c r="AE97" s="109" t="s">
        <v>448</v>
      </c>
      <c r="AG97" s="200"/>
      <c r="AH97" s="200"/>
      <c r="AJ97" s="200"/>
    </row>
    <row r="98" spans="1:36" s="108" customFormat="1" ht="12">
      <c r="A98" s="205"/>
      <c r="B98" s="204"/>
      <c r="C98" s="1150" t="s">
        <v>391</v>
      </c>
      <c r="D98" s="1150"/>
      <c r="E98" s="1150"/>
      <c r="F98" s="212"/>
      <c r="G98" s="212"/>
      <c r="H98" s="212"/>
      <c r="I98" s="212"/>
      <c r="J98" s="213">
        <v>12.21</v>
      </c>
      <c r="K98" s="212"/>
      <c r="L98" s="213">
        <v>293.04000000000002</v>
      </c>
      <c r="M98" s="212"/>
      <c r="N98" s="214"/>
      <c r="Z98" s="193"/>
      <c r="AA98" s="200"/>
      <c r="AF98" s="109" t="s">
        <v>391</v>
      </c>
      <c r="AG98" s="200"/>
      <c r="AH98" s="200"/>
      <c r="AJ98" s="200"/>
    </row>
    <row r="99" spans="1:36" s="108" customFormat="1" ht="12">
      <c r="A99" s="205"/>
      <c r="B99" s="204"/>
      <c r="C99" s="1141" t="s">
        <v>392</v>
      </c>
      <c r="D99" s="1141"/>
      <c r="E99" s="1141"/>
      <c r="F99" s="207"/>
      <c r="G99" s="207"/>
      <c r="H99" s="207"/>
      <c r="I99" s="207"/>
      <c r="J99" s="204"/>
      <c r="K99" s="207"/>
      <c r="L99" s="208">
        <v>293.04000000000002</v>
      </c>
      <c r="M99" s="207"/>
      <c r="N99" s="210"/>
      <c r="Z99" s="193"/>
      <c r="AA99" s="200"/>
      <c r="AE99" s="109" t="s">
        <v>392</v>
      </c>
      <c r="AG99" s="200"/>
      <c r="AH99" s="200"/>
      <c r="AJ99" s="200"/>
    </row>
    <row r="100" spans="1:36" s="108" customFormat="1" ht="22.5">
      <c r="A100" s="205"/>
      <c r="B100" s="204" t="s">
        <v>3892</v>
      </c>
      <c r="C100" s="1141" t="s">
        <v>3893</v>
      </c>
      <c r="D100" s="1141"/>
      <c r="E100" s="1141"/>
      <c r="F100" s="207" t="s">
        <v>395</v>
      </c>
      <c r="G100" s="215">
        <v>74</v>
      </c>
      <c r="H100" s="207"/>
      <c r="I100" s="215">
        <v>74</v>
      </c>
      <c r="J100" s="204"/>
      <c r="K100" s="207"/>
      <c r="L100" s="208">
        <v>216.85</v>
      </c>
      <c r="M100" s="207"/>
      <c r="N100" s="210"/>
      <c r="Z100" s="193"/>
      <c r="AA100" s="200"/>
      <c r="AE100" s="109" t="s">
        <v>3893</v>
      </c>
      <c r="AG100" s="200"/>
      <c r="AH100" s="200"/>
      <c r="AJ100" s="200"/>
    </row>
    <row r="101" spans="1:36" s="108" customFormat="1" ht="22.5">
      <c r="A101" s="205"/>
      <c r="B101" s="204" t="s">
        <v>3894</v>
      </c>
      <c r="C101" s="1141" t="s">
        <v>3895</v>
      </c>
      <c r="D101" s="1141"/>
      <c r="E101" s="1141"/>
      <c r="F101" s="207" t="s">
        <v>395</v>
      </c>
      <c r="G101" s="215">
        <v>36</v>
      </c>
      <c r="H101" s="207"/>
      <c r="I101" s="215">
        <v>36</v>
      </c>
      <c r="J101" s="204"/>
      <c r="K101" s="207"/>
      <c r="L101" s="208">
        <v>105.49</v>
      </c>
      <c r="M101" s="207"/>
      <c r="N101" s="210"/>
      <c r="Z101" s="193"/>
      <c r="AA101" s="200"/>
      <c r="AE101" s="109" t="s">
        <v>3895</v>
      </c>
      <c r="AG101" s="200"/>
      <c r="AH101" s="200"/>
      <c r="AJ101" s="200"/>
    </row>
    <row r="102" spans="1:36" s="108" customFormat="1" ht="12">
      <c r="A102" s="216"/>
      <c r="B102" s="217"/>
      <c r="C102" s="1145" t="s">
        <v>398</v>
      </c>
      <c r="D102" s="1145"/>
      <c r="E102" s="1145"/>
      <c r="F102" s="196"/>
      <c r="G102" s="196"/>
      <c r="H102" s="196"/>
      <c r="I102" s="196"/>
      <c r="J102" s="198"/>
      <c r="K102" s="196"/>
      <c r="L102" s="218">
        <v>615.38</v>
      </c>
      <c r="M102" s="212"/>
      <c r="N102" s="199"/>
      <c r="Z102" s="193"/>
      <c r="AA102" s="200"/>
      <c r="AG102" s="200" t="s">
        <v>398</v>
      </c>
      <c r="AH102" s="200"/>
      <c r="AJ102" s="200"/>
    </row>
    <row r="103" spans="1:36" s="108" customFormat="1" ht="22.5">
      <c r="A103" s="194" t="s">
        <v>137</v>
      </c>
      <c r="B103" s="195" t="s">
        <v>3910</v>
      </c>
      <c r="C103" s="1145" t="s">
        <v>3911</v>
      </c>
      <c r="D103" s="1145"/>
      <c r="E103" s="1145"/>
      <c r="F103" s="196" t="s">
        <v>3527</v>
      </c>
      <c r="G103" s="196"/>
      <c r="H103" s="196"/>
      <c r="I103" s="251">
        <v>3</v>
      </c>
      <c r="J103" s="198"/>
      <c r="K103" s="196"/>
      <c r="L103" s="198"/>
      <c r="M103" s="196"/>
      <c r="N103" s="199"/>
      <c r="Z103" s="193"/>
      <c r="AA103" s="200" t="s">
        <v>3911</v>
      </c>
      <c r="AG103" s="200"/>
      <c r="AH103" s="200"/>
      <c r="AJ103" s="200"/>
    </row>
    <row r="104" spans="1:36" s="108" customFormat="1" ht="33.75">
      <c r="A104" s="203"/>
      <c r="B104" s="204" t="s">
        <v>3889</v>
      </c>
      <c r="C104" s="1141" t="s">
        <v>3890</v>
      </c>
      <c r="D104" s="1141"/>
      <c r="E104" s="1141"/>
      <c r="F104" s="1141"/>
      <c r="G104" s="1141"/>
      <c r="H104" s="1141"/>
      <c r="I104" s="1141"/>
      <c r="J104" s="1141"/>
      <c r="K104" s="1141"/>
      <c r="L104" s="1141"/>
      <c r="M104" s="1141"/>
      <c r="N104" s="1146"/>
      <c r="Z104" s="193"/>
      <c r="AA104" s="200"/>
      <c r="AC104" s="109" t="s">
        <v>3890</v>
      </c>
      <c r="AG104" s="200"/>
      <c r="AH104" s="200"/>
      <c r="AJ104" s="200"/>
    </row>
    <row r="105" spans="1:36" s="108" customFormat="1" ht="12">
      <c r="A105" s="203"/>
      <c r="B105" s="204"/>
      <c r="C105" s="1141" t="s">
        <v>3891</v>
      </c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6"/>
      <c r="Z105" s="193"/>
      <c r="AA105" s="200"/>
      <c r="AC105" s="109" t="s">
        <v>3891</v>
      </c>
      <c r="AG105" s="200"/>
      <c r="AH105" s="200"/>
      <c r="AJ105" s="200"/>
    </row>
    <row r="106" spans="1:36" s="108" customFormat="1" ht="12">
      <c r="A106" s="205"/>
      <c r="B106" s="206">
        <v>1</v>
      </c>
      <c r="C106" s="1141" t="s">
        <v>446</v>
      </c>
      <c r="D106" s="1141"/>
      <c r="E106" s="1141"/>
      <c r="F106" s="207"/>
      <c r="G106" s="207"/>
      <c r="H106" s="207"/>
      <c r="I106" s="207"/>
      <c r="J106" s="208">
        <v>12.81</v>
      </c>
      <c r="K106" s="215">
        <v>1</v>
      </c>
      <c r="L106" s="208">
        <v>38.43</v>
      </c>
      <c r="M106" s="207"/>
      <c r="N106" s="210"/>
      <c r="Z106" s="193"/>
      <c r="AA106" s="200"/>
      <c r="AD106" s="109" t="s">
        <v>446</v>
      </c>
      <c r="AG106" s="200"/>
      <c r="AH106" s="200"/>
      <c r="AJ106" s="200"/>
    </row>
    <row r="107" spans="1:36" s="108" customFormat="1" ht="12">
      <c r="A107" s="205"/>
      <c r="B107" s="204"/>
      <c r="C107" s="1141" t="s">
        <v>448</v>
      </c>
      <c r="D107" s="1141"/>
      <c r="E107" s="1141"/>
      <c r="F107" s="207" t="s">
        <v>390</v>
      </c>
      <c r="G107" s="215">
        <v>1</v>
      </c>
      <c r="H107" s="215">
        <v>1</v>
      </c>
      <c r="I107" s="215">
        <v>3</v>
      </c>
      <c r="J107" s="204"/>
      <c r="K107" s="207"/>
      <c r="L107" s="204"/>
      <c r="M107" s="207"/>
      <c r="N107" s="210"/>
      <c r="Z107" s="193"/>
      <c r="AA107" s="200"/>
      <c r="AE107" s="109" t="s">
        <v>448</v>
      </c>
      <c r="AG107" s="200"/>
      <c r="AH107" s="200"/>
      <c r="AJ107" s="200"/>
    </row>
    <row r="108" spans="1:36" s="108" customFormat="1" ht="12">
      <c r="A108" s="205"/>
      <c r="B108" s="204"/>
      <c r="C108" s="1150" t="s">
        <v>391</v>
      </c>
      <c r="D108" s="1150"/>
      <c r="E108" s="1150"/>
      <c r="F108" s="212"/>
      <c r="G108" s="212"/>
      <c r="H108" s="212"/>
      <c r="I108" s="212"/>
      <c r="J108" s="213">
        <v>12.81</v>
      </c>
      <c r="K108" s="212"/>
      <c r="L108" s="213">
        <v>38.43</v>
      </c>
      <c r="M108" s="212"/>
      <c r="N108" s="214"/>
      <c r="Z108" s="193"/>
      <c r="AA108" s="200"/>
      <c r="AF108" s="109" t="s">
        <v>391</v>
      </c>
      <c r="AG108" s="200"/>
      <c r="AH108" s="200"/>
      <c r="AJ108" s="200"/>
    </row>
    <row r="109" spans="1:36" s="108" customFormat="1" ht="12">
      <c r="A109" s="205"/>
      <c r="B109" s="204"/>
      <c r="C109" s="1141" t="s">
        <v>392</v>
      </c>
      <c r="D109" s="1141"/>
      <c r="E109" s="1141"/>
      <c r="F109" s="207"/>
      <c r="G109" s="207"/>
      <c r="H109" s="207"/>
      <c r="I109" s="207"/>
      <c r="J109" s="204"/>
      <c r="K109" s="207"/>
      <c r="L109" s="208">
        <v>38.43</v>
      </c>
      <c r="M109" s="207"/>
      <c r="N109" s="210"/>
      <c r="Z109" s="193"/>
      <c r="AA109" s="200"/>
      <c r="AE109" s="109" t="s">
        <v>392</v>
      </c>
      <c r="AG109" s="200"/>
      <c r="AH109" s="200"/>
      <c r="AJ109" s="200"/>
    </row>
    <row r="110" spans="1:36" s="108" customFormat="1" ht="22.5">
      <c r="A110" s="205"/>
      <c r="B110" s="204" t="s">
        <v>3892</v>
      </c>
      <c r="C110" s="1141" t="s">
        <v>3893</v>
      </c>
      <c r="D110" s="1141"/>
      <c r="E110" s="1141"/>
      <c r="F110" s="207" t="s">
        <v>395</v>
      </c>
      <c r="G110" s="215">
        <v>74</v>
      </c>
      <c r="H110" s="207"/>
      <c r="I110" s="215">
        <v>74</v>
      </c>
      <c r="J110" s="204"/>
      <c r="K110" s="207"/>
      <c r="L110" s="208">
        <v>28.44</v>
      </c>
      <c r="M110" s="207"/>
      <c r="N110" s="210"/>
      <c r="Z110" s="193"/>
      <c r="AA110" s="200"/>
      <c r="AE110" s="109" t="s">
        <v>3893</v>
      </c>
      <c r="AG110" s="200"/>
      <c r="AH110" s="200"/>
      <c r="AJ110" s="200"/>
    </row>
    <row r="111" spans="1:36" s="108" customFormat="1" ht="22.5">
      <c r="A111" s="205"/>
      <c r="B111" s="204" t="s">
        <v>3894</v>
      </c>
      <c r="C111" s="1141" t="s">
        <v>3895</v>
      </c>
      <c r="D111" s="1141"/>
      <c r="E111" s="1141"/>
      <c r="F111" s="207" t="s">
        <v>395</v>
      </c>
      <c r="G111" s="215">
        <v>36</v>
      </c>
      <c r="H111" s="207"/>
      <c r="I111" s="215">
        <v>36</v>
      </c>
      <c r="J111" s="204"/>
      <c r="K111" s="207"/>
      <c r="L111" s="208">
        <v>13.83</v>
      </c>
      <c r="M111" s="207"/>
      <c r="N111" s="210"/>
      <c r="Z111" s="193"/>
      <c r="AA111" s="200"/>
      <c r="AE111" s="109" t="s">
        <v>3895</v>
      </c>
      <c r="AG111" s="200"/>
      <c r="AH111" s="200"/>
      <c r="AJ111" s="200"/>
    </row>
    <row r="112" spans="1:36" s="108" customFormat="1" ht="12">
      <c r="A112" s="216"/>
      <c r="B112" s="217"/>
      <c r="C112" s="1145" t="s">
        <v>398</v>
      </c>
      <c r="D112" s="1145"/>
      <c r="E112" s="1145"/>
      <c r="F112" s="196"/>
      <c r="G112" s="196"/>
      <c r="H112" s="196"/>
      <c r="I112" s="196"/>
      <c r="J112" s="198"/>
      <c r="K112" s="196"/>
      <c r="L112" s="218">
        <v>80.7</v>
      </c>
      <c r="M112" s="212"/>
      <c r="N112" s="199"/>
      <c r="Z112" s="193"/>
      <c r="AA112" s="200"/>
      <c r="AG112" s="200" t="s">
        <v>398</v>
      </c>
      <c r="AH112" s="200"/>
      <c r="AJ112" s="200"/>
    </row>
    <row r="113" spans="1:36" s="108" customFormat="1" ht="22.5">
      <c r="A113" s="194" t="s">
        <v>140</v>
      </c>
      <c r="B113" s="195" t="s">
        <v>3912</v>
      </c>
      <c r="C113" s="1145" t="s">
        <v>3913</v>
      </c>
      <c r="D113" s="1145"/>
      <c r="E113" s="1145"/>
      <c r="F113" s="196" t="s">
        <v>486</v>
      </c>
      <c r="G113" s="196"/>
      <c r="H113" s="196"/>
      <c r="I113" s="251">
        <v>3</v>
      </c>
      <c r="J113" s="198"/>
      <c r="K113" s="196"/>
      <c r="L113" s="198"/>
      <c r="M113" s="196"/>
      <c r="N113" s="199"/>
      <c r="Z113" s="193"/>
      <c r="AA113" s="200" t="s">
        <v>3913</v>
      </c>
      <c r="AG113" s="200"/>
      <c r="AH113" s="200"/>
      <c r="AJ113" s="200"/>
    </row>
    <row r="114" spans="1:36" s="108" customFormat="1" ht="33.75">
      <c r="A114" s="203"/>
      <c r="B114" s="204" t="s">
        <v>3889</v>
      </c>
      <c r="C114" s="1141" t="s">
        <v>3890</v>
      </c>
      <c r="D114" s="1141"/>
      <c r="E114" s="1141"/>
      <c r="F114" s="1141"/>
      <c r="G114" s="1141"/>
      <c r="H114" s="1141"/>
      <c r="I114" s="1141"/>
      <c r="J114" s="1141"/>
      <c r="K114" s="1141"/>
      <c r="L114" s="1141"/>
      <c r="M114" s="1141"/>
      <c r="N114" s="1146"/>
      <c r="Z114" s="193"/>
      <c r="AA114" s="200"/>
      <c r="AC114" s="109" t="s">
        <v>3890</v>
      </c>
      <c r="AG114" s="200"/>
      <c r="AH114" s="200"/>
      <c r="AJ114" s="200"/>
    </row>
    <row r="115" spans="1:36" s="108" customFormat="1" ht="12">
      <c r="A115" s="203"/>
      <c r="B115" s="204"/>
      <c r="C115" s="1141" t="s">
        <v>3891</v>
      </c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1146"/>
      <c r="Z115" s="193"/>
      <c r="AA115" s="200"/>
      <c r="AC115" s="109" t="s">
        <v>3891</v>
      </c>
      <c r="AG115" s="200"/>
      <c r="AH115" s="200"/>
      <c r="AJ115" s="200"/>
    </row>
    <row r="116" spans="1:36" s="108" customFormat="1" ht="12">
      <c r="A116" s="205"/>
      <c r="B116" s="206">
        <v>1</v>
      </c>
      <c r="C116" s="1141" t="s">
        <v>446</v>
      </c>
      <c r="D116" s="1141"/>
      <c r="E116" s="1141"/>
      <c r="F116" s="207"/>
      <c r="G116" s="207"/>
      <c r="H116" s="207"/>
      <c r="I116" s="207"/>
      <c r="J116" s="208">
        <v>12.81</v>
      </c>
      <c r="K116" s="215">
        <v>1</v>
      </c>
      <c r="L116" s="208">
        <v>38.43</v>
      </c>
      <c r="M116" s="207"/>
      <c r="N116" s="210"/>
      <c r="Z116" s="193"/>
      <c r="AA116" s="200"/>
      <c r="AD116" s="109" t="s">
        <v>446</v>
      </c>
      <c r="AG116" s="200"/>
      <c r="AH116" s="200"/>
      <c r="AJ116" s="200"/>
    </row>
    <row r="117" spans="1:36" s="108" customFormat="1" ht="12">
      <c r="A117" s="205"/>
      <c r="B117" s="204"/>
      <c r="C117" s="1141" t="s">
        <v>448</v>
      </c>
      <c r="D117" s="1141"/>
      <c r="E117" s="1141"/>
      <c r="F117" s="207" t="s">
        <v>390</v>
      </c>
      <c r="G117" s="215">
        <v>1</v>
      </c>
      <c r="H117" s="215">
        <v>1</v>
      </c>
      <c r="I117" s="215">
        <v>3</v>
      </c>
      <c r="J117" s="204"/>
      <c r="K117" s="207"/>
      <c r="L117" s="204"/>
      <c r="M117" s="207"/>
      <c r="N117" s="210"/>
      <c r="Z117" s="193"/>
      <c r="AA117" s="200"/>
      <c r="AE117" s="109" t="s">
        <v>448</v>
      </c>
      <c r="AG117" s="200"/>
      <c r="AH117" s="200"/>
      <c r="AJ117" s="200"/>
    </row>
    <row r="118" spans="1:36" s="108" customFormat="1" ht="12">
      <c r="A118" s="205"/>
      <c r="B118" s="204"/>
      <c r="C118" s="1150" t="s">
        <v>391</v>
      </c>
      <c r="D118" s="1150"/>
      <c r="E118" s="1150"/>
      <c r="F118" s="212"/>
      <c r="G118" s="212"/>
      <c r="H118" s="212"/>
      <c r="I118" s="212"/>
      <c r="J118" s="213">
        <v>12.81</v>
      </c>
      <c r="K118" s="212"/>
      <c r="L118" s="213">
        <v>38.43</v>
      </c>
      <c r="M118" s="212"/>
      <c r="N118" s="214"/>
      <c r="Z118" s="193"/>
      <c r="AA118" s="200"/>
      <c r="AF118" s="109" t="s">
        <v>391</v>
      </c>
      <c r="AG118" s="200"/>
      <c r="AH118" s="200"/>
      <c r="AJ118" s="200"/>
    </row>
    <row r="119" spans="1:36" s="108" customFormat="1" ht="12">
      <c r="A119" s="205"/>
      <c r="B119" s="204"/>
      <c r="C119" s="1141" t="s">
        <v>392</v>
      </c>
      <c r="D119" s="1141"/>
      <c r="E119" s="1141"/>
      <c r="F119" s="207"/>
      <c r="G119" s="207"/>
      <c r="H119" s="207"/>
      <c r="I119" s="207"/>
      <c r="J119" s="204"/>
      <c r="K119" s="207"/>
      <c r="L119" s="208">
        <v>38.43</v>
      </c>
      <c r="M119" s="207"/>
      <c r="N119" s="210"/>
      <c r="Z119" s="193"/>
      <c r="AA119" s="200"/>
      <c r="AE119" s="109" t="s">
        <v>392</v>
      </c>
      <c r="AG119" s="200"/>
      <c r="AH119" s="200"/>
      <c r="AJ119" s="200"/>
    </row>
    <row r="120" spans="1:36" s="108" customFormat="1" ht="22.5">
      <c r="A120" s="205"/>
      <c r="B120" s="204" t="s">
        <v>3892</v>
      </c>
      <c r="C120" s="1141" t="s">
        <v>3893</v>
      </c>
      <c r="D120" s="1141"/>
      <c r="E120" s="1141"/>
      <c r="F120" s="207" t="s">
        <v>395</v>
      </c>
      <c r="G120" s="215">
        <v>74</v>
      </c>
      <c r="H120" s="207"/>
      <c r="I120" s="215">
        <v>74</v>
      </c>
      <c r="J120" s="204"/>
      <c r="K120" s="207"/>
      <c r="L120" s="208">
        <v>28.44</v>
      </c>
      <c r="M120" s="207"/>
      <c r="N120" s="210"/>
      <c r="Z120" s="193"/>
      <c r="AA120" s="200"/>
      <c r="AE120" s="109" t="s">
        <v>3893</v>
      </c>
      <c r="AG120" s="200"/>
      <c r="AH120" s="200"/>
      <c r="AJ120" s="200"/>
    </row>
    <row r="121" spans="1:36" s="108" customFormat="1" ht="22.5">
      <c r="A121" s="205"/>
      <c r="B121" s="204" t="s">
        <v>3894</v>
      </c>
      <c r="C121" s="1141" t="s">
        <v>3895</v>
      </c>
      <c r="D121" s="1141"/>
      <c r="E121" s="1141"/>
      <c r="F121" s="207" t="s">
        <v>395</v>
      </c>
      <c r="G121" s="215">
        <v>36</v>
      </c>
      <c r="H121" s="207"/>
      <c r="I121" s="215">
        <v>36</v>
      </c>
      <c r="J121" s="204"/>
      <c r="K121" s="207"/>
      <c r="L121" s="208">
        <v>13.83</v>
      </c>
      <c r="M121" s="207"/>
      <c r="N121" s="210"/>
      <c r="Z121" s="193"/>
      <c r="AA121" s="200"/>
      <c r="AE121" s="109" t="s">
        <v>3895</v>
      </c>
      <c r="AG121" s="200"/>
      <c r="AH121" s="200"/>
      <c r="AJ121" s="200"/>
    </row>
    <row r="122" spans="1:36" s="108" customFormat="1" ht="12">
      <c r="A122" s="216"/>
      <c r="B122" s="217"/>
      <c r="C122" s="1145" t="s">
        <v>398</v>
      </c>
      <c r="D122" s="1145"/>
      <c r="E122" s="1145"/>
      <c r="F122" s="196"/>
      <c r="G122" s="196"/>
      <c r="H122" s="196"/>
      <c r="I122" s="196"/>
      <c r="J122" s="198"/>
      <c r="K122" s="196"/>
      <c r="L122" s="218">
        <v>80.7</v>
      </c>
      <c r="M122" s="212"/>
      <c r="N122" s="199"/>
      <c r="Z122" s="193"/>
      <c r="AA122" s="200"/>
      <c r="AG122" s="200" t="s">
        <v>398</v>
      </c>
      <c r="AH122" s="200"/>
      <c r="AJ122" s="200"/>
    </row>
    <row r="123" spans="1:36" s="108" customFormat="1" ht="33.75">
      <c r="A123" s="194" t="s">
        <v>143</v>
      </c>
      <c r="B123" s="195" t="s">
        <v>3914</v>
      </c>
      <c r="C123" s="1145" t="s">
        <v>3915</v>
      </c>
      <c r="D123" s="1145"/>
      <c r="E123" s="1145"/>
      <c r="F123" s="196" t="s">
        <v>3916</v>
      </c>
      <c r="G123" s="196"/>
      <c r="H123" s="196"/>
      <c r="I123" s="247">
        <v>0.78</v>
      </c>
      <c r="J123" s="198"/>
      <c r="K123" s="196"/>
      <c r="L123" s="198"/>
      <c r="M123" s="196"/>
      <c r="N123" s="199"/>
      <c r="Z123" s="193"/>
      <c r="AA123" s="200" t="s">
        <v>3915</v>
      </c>
      <c r="AG123" s="200"/>
      <c r="AH123" s="200"/>
      <c r="AJ123" s="200"/>
    </row>
    <row r="124" spans="1:36" s="108" customFormat="1" ht="12">
      <c r="A124" s="201"/>
      <c r="B124" s="202"/>
      <c r="C124" s="1141" t="s">
        <v>3917</v>
      </c>
      <c r="D124" s="1141"/>
      <c r="E124" s="1141"/>
      <c r="F124" s="1141"/>
      <c r="G124" s="1141"/>
      <c r="H124" s="1141"/>
      <c r="I124" s="1141"/>
      <c r="J124" s="1141"/>
      <c r="K124" s="1141"/>
      <c r="L124" s="1141"/>
      <c r="M124" s="1141"/>
      <c r="N124" s="1146"/>
      <c r="Z124" s="193"/>
      <c r="AA124" s="200"/>
      <c r="AB124" s="109" t="s">
        <v>3917</v>
      </c>
      <c r="AG124" s="200"/>
      <c r="AH124" s="200"/>
      <c r="AJ124" s="200"/>
    </row>
    <row r="125" spans="1:36" s="108" customFormat="1" ht="33.75">
      <c r="A125" s="203"/>
      <c r="B125" s="204" t="s">
        <v>3889</v>
      </c>
      <c r="C125" s="1141" t="s">
        <v>3890</v>
      </c>
      <c r="D125" s="1141"/>
      <c r="E125" s="1141"/>
      <c r="F125" s="1141"/>
      <c r="G125" s="1141"/>
      <c r="H125" s="1141"/>
      <c r="I125" s="1141"/>
      <c r="J125" s="1141"/>
      <c r="K125" s="1141"/>
      <c r="L125" s="1141"/>
      <c r="M125" s="1141"/>
      <c r="N125" s="1146"/>
      <c r="Z125" s="193"/>
      <c r="AA125" s="200"/>
      <c r="AC125" s="109" t="s">
        <v>3890</v>
      </c>
      <c r="AG125" s="200"/>
      <c r="AH125" s="200"/>
      <c r="AJ125" s="200"/>
    </row>
    <row r="126" spans="1:36" s="108" customFormat="1" ht="12">
      <c r="A126" s="203"/>
      <c r="B126" s="204"/>
      <c r="C126" s="1141" t="s">
        <v>3891</v>
      </c>
      <c r="D126" s="1141"/>
      <c r="E126" s="1141"/>
      <c r="F126" s="1141"/>
      <c r="G126" s="1141"/>
      <c r="H126" s="1141"/>
      <c r="I126" s="1141"/>
      <c r="J126" s="1141"/>
      <c r="K126" s="1141"/>
      <c r="L126" s="1141"/>
      <c r="M126" s="1141"/>
      <c r="N126" s="1146"/>
      <c r="Z126" s="193"/>
      <c r="AA126" s="200"/>
      <c r="AC126" s="109" t="s">
        <v>3891</v>
      </c>
      <c r="AG126" s="200"/>
      <c r="AH126" s="200"/>
      <c r="AJ126" s="200"/>
    </row>
    <row r="127" spans="1:36" s="108" customFormat="1" ht="12">
      <c r="A127" s="205"/>
      <c r="B127" s="206">
        <v>1</v>
      </c>
      <c r="C127" s="1141" t="s">
        <v>446</v>
      </c>
      <c r="D127" s="1141"/>
      <c r="E127" s="1141"/>
      <c r="F127" s="207"/>
      <c r="G127" s="207"/>
      <c r="H127" s="207"/>
      <c r="I127" s="207"/>
      <c r="J127" s="208">
        <v>165.95</v>
      </c>
      <c r="K127" s="215">
        <v>1</v>
      </c>
      <c r="L127" s="208">
        <v>129.44</v>
      </c>
      <c r="M127" s="207"/>
      <c r="N127" s="210"/>
      <c r="Z127" s="193"/>
      <c r="AA127" s="200"/>
      <c r="AD127" s="109" t="s">
        <v>446</v>
      </c>
      <c r="AG127" s="200"/>
      <c r="AH127" s="200"/>
      <c r="AJ127" s="200"/>
    </row>
    <row r="128" spans="1:36" s="108" customFormat="1" ht="12">
      <c r="A128" s="205"/>
      <c r="B128" s="204"/>
      <c r="C128" s="1141" t="s">
        <v>448</v>
      </c>
      <c r="D128" s="1141"/>
      <c r="E128" s="1141"/>
      <c r="F128" s="207" t="s">
        <v>390</v>
      </c>
      <c r="G128" s="209">
        <v>12.96</v>
      </c>
      <c r="H128" s="215">
        <v>1</v>
      </c>
      <c r="I128" s="250">
        <v>10.1088</v>
      </c>
      <c r="J128" s="204"/>
      <c r="K128" s="207"/>
      <c r="L128" s="204"/>
      <c r="M128" s="207"/>
      <c r="N128" s="210"/>
      <c r="Z128" s="193"/>
      <c r="AA128" s="200"/>
      <c r="AE128" s="109" t="s">
        <v>448</v>
      </c>
      <c r="AG128" s="200"/>
      <c r="AH128" s="200"/>
      <c r="AJ128" s="200"/>
    </row>
    <row r="129" spans="1:36" s="108" customFormat="1" ht="12">
      <c r="A129" s="205"/>
      <c r="B129" s="204"/>
      <c r="C129" s="1150" t="s">
        <v>391</v>
      </c>
      <c r="D129" s="1150"/>
      <c r="E129" s="1150"/>
      <c r="F129" s="212"/>
      <c r="G129" s="212"/>
      <c r="H129" s="212"/>
      <c r="I129" s="212"/>
      <c r="J129" s="213">
        <v>165.95</v>
      </c>
      <c r="K129" s="212"/>
      <c r="L129" s="213">
        <v>129.44</v>
      </c>
      <c r="M129" s="212"/>
      <c r="N129" s="214"/>
      <c r="Z129" s="193"/>
      <c r="AA129" s="200"/>
      <c r="AF129" s="109" t="s">
        <v>391</v>
      </c>
      <c r="AG129" s="200"/>
      <c r="AH129" s="200"/>
      <c r="AJ129" s="200"/>
    </row>
    <row r="130" spans="1:36" s="108" customFormat="1" ht="12">
      <c r="A130" s="205"/>
      <c r="B130" s="204"/>
      <c r="C130" s="1141" t="s">
        <v>392</v>
      </c>
      <c r="D130" s="1141"/>
      <c r="E130" s="1141"/>
      <c r="F130" s="207"/>
      <c r="G130" s="207"/>
      <c r="H130" s="207"/>
      <c r="I130" s="207"/>
      <c r="J130" s="204"/>
      <c r="K130" s="207"/>
      <c r="L130" s="208">
        <v>129.44</v>
      </c>
      <c r="M130" s="207"/>
      <c r="N130" s="210"/>
      <c r="Z130" s="193"/>
      <c r="AA130" s="200"/>
      <c r="AE130" s="109" t="s">
        <v>392</v>
      </c>
      <c r="AG130" s="200"/>
      <c r="AH130" s="200"/>
      <c r="AJ130" s="200"/>
    </row>
    <row r="131" spans="1:36" s="108" customFormat="1" ht="22.5">
      <c r="A131" s="205"/>
      <c r="B131" s="204" t="s">
        <v>3892</v>
      </c>
      <c r="C131" s="1141" t="s">
        <v>3893</v>
      </c>
      <c r="D131" s="1141"/>
      <c r="E131" s="1141"/>
      <c r="F131" s="207" t="s">
        <v>395</v>
      </c>
      <c r="G131" s="215">
        <v>74</v>
      </c>
      <c r="H131" s="207"/>
      <c r="I131" s="215">
        <v>74</v>
      </c>
      <c r="J131" s="204"/>
      <c r="K131" s="207"/>
      <c r="L131" s="208">
        <v>95.79</v>
      </c>
      <c r="M131" s="207"/>
      <c r="N131" s="210"/>
      <c r="Z131" s="193"/>
      <c r="AA131" s="200"/>
      <c r="AE131" s="109" t="s">
        <v>3893</v>
      </c>
      <c r="AG131" s="200"/>
      <c r="AH131" s="200"/>
      <c r="AJ131" s="200"/>
    </row>
    <row r="132" spans="1:36" s="108" customFormat="1" ht="22.5">
      <c r="A132" s="205"/>
      <c r="B132" s="204" t="s">
        <v>3894</v>
      </c>
      <c r="C132" s="1141" t="s">
        <v>3895</v>
      </c>
      <c r="D132" s="1141"/>
      <c r="E132" s="1141"/>
      <c r="F132" s="207" t="s">
        <v>395</v>
      </c>
      <c r="G132" s="215">
        <v>36</v>
      </c>
      <c r="H132" s="207"/>
      <c r="I132" s="215">
        <v>36</v>
      </c>
      <c r="J132" s="204"/>
      <c r="K132" s="207"/>
      <c r="L132" s="208">
        <v>46.6</v>
      </c>
      <c r="M132" s="207"/>
      <c r="N132" s="210"/>
      <c r="Z132" s="193"/>
      <c r="AA132" s="200"/>
      <c r="AE132" s="109" t="s">
        <v>3895</v>
      </c>
      <c r="AG132" s="200"/>
      <c r="AH132" s="200"/>
      <c r="AJ132" s="200"/>
    </row>
    <row r="133" spans="1:36" s="108" customFormat="1" ht="12">
      <c r="A133" s="216"/>
      <c r="B133" s="217"/>
      <c r="C133" s="1145" t="s">
        <v>398</v>
      </c>
      <c r="D133" s="1145"/>
      <c r="E133" s="1145"/>
      <c r="F133" s="196"/>
      <c r="G133" s="196"/>
      <c r="H133" s="196"/>
      <c r="I133" s="196"/>
      <c r="J133" s="198"/>
      <c r="K133" s="196"/>
      <c r="L133" s="218">
        <v>271.83</v>
      </c>
      <c r="M133" s="212"/>
      <c r="N133" s="199"/>
      <c r="Z133" s="193"/>
      <c r="AA133" s="200"/>
      <c r="AG133" s="200" t="s">
        <v>398</v>
      </c>
      <c r="AH133" s="200"/>
      <c r="AJ133" s="200"/>
    </row>
    <row r="134" spans="1:36" s="108" customFormat="1" ht="22.5">
      <c r="A134" s="194" t="s">
        <v>146</v>
      </c>
      <c r="B134" s="195" t="s">
        <v>3918</v>
      </c>
      <c r="C134" s="1145" t="s">
        <v>3919</v>
      </c>
      <c r="D134" s="1145"/>
      <c r="E134" s="1145"/>
      <c r="F134" s="196" t="s">
        <v>3527</v>
      </c>
      <c r="G134" s="196"/>
      <c r="H134" s="196"/>
      <c r="I134" s="251">
        <v>4</v>
      </c>
      <c r="J134" s="198"/>
      <c r="K134" s="196"/>
      <c r="L134" s="198"/>
      <c r="M134" s="196"/>
      <c r="N134" s="199"/>
      <c r="Z134" s="193"/>
      <c r="AA134" s="200" t="s">
        <v>3919</v>
      </c>
      <c r="AG134" s="200"/>
      <c r="AH134" s="200"/>
      <c r="AJ134" s="200"/>
    </row>
    <row r="135" spans="1:36" s="108" customFormat="1" ht="33.75">
      <c r="A135" s="203"/>
      <c r="B135" s="204" t="s">
        <v>3889</v>
      </c>
      <c r="C135" s="1141" t="s">
        <v>3890</v>
      </c>
      <c r="D135" s="1141"/>
      <c r="E135" s="1141"/>
      <c r="F135" s="1141"/>
      <c r="G135" s="1141"/>
      <c r="H135" s="1141"/>
      <c r="I135" s="1141"/>
      <c r="J135" s="1141"/>
      <c r="K135" s="1141"/>
      <c r="L135" s="1141"/>
      <c r="M135" s="1141"/>
      <c r="N135" s="1146"/>
      <c r="Z135" s="193"/>
      <c r="AA135" s="200"/>
      <c r="AC135" s="109" t="s">
        <v>3890</v>
      </c>
      <c r="AG135" s="200"/>
      <c r="AH135" s="200"/>
      <c r="AJ135" s="200"/>
    </row>
    <row r="136" spans="1:36" s="108" customFormat="1" ht="12">
      <c r="A136" s="203"/>
      <c r="B136" s="204"/>
      <c r="C136" s="1141" t="s">
        <v>3891</v>
      </c>
      <c r="D136" s="1141"/>
      <c r="E136" s="1141"/>
      <c r="F136" s="1141"/>
      <c r="G136" s="1141"/>
      <c r="H136" s="1141"/>
      <c r="I136" s="1141"/>
      <c r="J136" s="1141"/>
      <c r="K136" s="1141"/>
      <c r="L136" s="1141"/>
      <c r="M136" s="1141"/>
      <c r="N136" s="1146"/>
      <c r="Z136" s="193"/>
      <c r="AA136" s="200"/>
      <c r="AC136" s="109" t="s">
        <v>3891</v>
      </c>
      <c r="AG136" s="200"/>
      <c r="AH136" s="200"/>
      <c r="AJ136" s="200"/>
    </row>
    <row r="137" spans="1:36" s="108" customFormat="1" ht="12">
      <c r="A137" s="205"/>
      <c r="B137" s="206">
        <v>1</v>
      </c>
      <c r="C137" s="1141" t="s">
        <v>446</v>
      </c>
      <c r="D137" s="1141"/>
      <c r="E137" s="1141"/>
      <c r="F137" s="207"/>
      <c r="G137" s="207"/>
      <c r="H137" s="207"/>
      <c r="I137" s="207"/>
      <c r="J137" s="208">
        <v>41.49</v>
      </c>
      <c r="K137" s="215">
        <v>1</v>
      </c>
      <c r="L137" s="208">
        <v>165.96</v>
      </c>
      <c r="M137" s="207"/>
      <c r="N137" s="210"/>
      <c r="Z137" s="193"/>
      <c r="AA137" s="200"/>
      <c r="AD137" s="109" t="s">
        <v>446</v>
      </c>
      <c r="AG137" s="200"/>
      <c r="AH137" s="200"/>
      <c r="AJ137" s="200"/>
    </row>
    <row r="138" spans="1:36" s="108" customFormat="1" ht="12">
      <c r="A138" s="205"/>
      <c r="B138" s="204"/>
      <c r="C138" s="1141" t="s">
        <v>448</v>
      </c>
      <c r="D138" s="1141"/>
      <c r="E138" s="1141"/>
      <c r="F138" s="207" t="s">
        <v>390</v>
      </c>
      <c r="G138" s="209">
        <v>3.24</v>
      </c>
      <c r="H138" s="215">
        <v>1</v>
      </c>
      <c r="I138" s="209">
        <v>12.96</v>
      </c>
      <c r="J138" s="204"/>
      <c r="K138" s="207"/>
      <c r="L138" s="204"/>
      <c r="M138" s="207"/>
      <c r="N138" s="210"/>
      <c r="Z138" s="193"/>
      <c r="AA138" s="200"/>
      <c r="AE138" s="109" t="s">
        <v>448</v>
      </c>
      <c r="AG138" s="200"/>
      <c r="AH138" s="200"/>
      <c r="AJ138" s="200"/>
    </row>
    <row r="139" spans="1:36" s="108" customFormat="1" ht="12">
      <c r="A139" s="205"/>
      <c r="B139" s="204"/>
      <c r="C139" s="1150" t="s">
        <v>391</v>
      </c>
      <c r="D139" s="1150"/>
      <c r="E139" s="1150"/>
      <c r="F139" s="212"/>
      <c r="G139" s="212"/>
      <c r="H139" s="212"/>
      <c r="I139" s="212"/>
      <c r="J139" s="213">
        <v>41.49</v>
      </c>
      <c r="K139" s="212"/>
      <c r="L139" s="213">
        <v>165.96</v>
      </c>
      <c r="M139" s="212"/>
      <c r="N139" s="214"/>
      <c r="Z139" s="193"/>
      <c r="AA139" s="200"/>
      <c r="AF139" s="109" t="s">
        <v>391</v>
      </c>
      <c r="AG139" s="200"/>
      <c r="AH139" s="200"/>
      <c r="AJ139" s="200"/>
    </row>
    <row r="140" spans="1:36" s="108" customFormat="1" ht="12">
      <c r="A140" s="205"/>
      <c r="B140" s="204"/>
      <c r="C140" s="1141" t="s">
        <v>392</v>
      </c>
      <c r="D140" s="1141"/>
      <c r="E140" s="1141"/>
      <c r="F140" s="207"/>
      <c r="G140" s="207"/>
      <c r="H140" s="207"/>
      <c r="I140" s="207"/>
      <c r="J140" s="204"/>
      <c r="K140" s="207"/>
      <c r="L140" s="208">
        <v>165.96</v>
      </c>
      <c r="M140" s="207"/>
      <c r="N140" s="210"/>
      <c r="Z140" s="193"/>
      <c r="AA140" s="200"/>
      <c r="AE140" s="109" t="s">
        <v>392</v>
      </c>
      <c r="AG140" s="200"/>
      <c r="AH140" s="200"/>
      <c r="AJ140" s="200"/>
    </row>
    <row r="141" spans="1:36" s="108" customFormat="1" ht="22.5">
      <c r="A141" s="205"/>
      <c r="B141" s="204" t="s">
        <v>3892</v>
      </c>
      <c r="C141" s="1141" t="s">
        <v>3893</v>
      </c>
      <c r="D141" s="1141"/>
      <c r="E141" s="1141"/>
      <c r="F141" s="207" t="s">
        <v>395</v>
      </c>
      <c r="G141" s="215">
        <v>74</v>
      </c>
      <c r="H141" s="207"/>
      <c r="I141" s="215">
        <v>74</v>
      </c>
      <c r="J141" s="204"/>
      <c r="K141" s="207"/>
      <c r="L141" s="208">
        <v>122.81</v>
      </c>
      <c r="M141" s="207"/>
      <c r="N141" s="210"/>
      <c r="Z141" s="193"/>
      <c r="AA141" s="200"/>
      <c r="AE141" s="109" t="s">
        <v>3893</v>
      </c>
      <c r="AG141" s="200"/>
      <c r="AH141" s="200"/>
      <c r="AJ141" s="200"/>
    </row>
    <row r="142" spans="1:36" s="108" customFormat="1" ht="22.5">
      <c r="A142" s="205"/>
      <c r="B142" s="204" t="s">
        <v>3894</v>
      </c>
      <c r="C142" s="1141" t="s">
        <v>3895</v>
      </c>
      <c r="D142" s="1141"/>
      <c r="E142" s="1141"/>
      <c r="F142" s="207" t="s">
        <v>395</v>
      </c>
      <c r="G142" s="215">
        <v>36</v>
      </c>
      <c r="H142" s="207"/>
      <c r="I142" s="215">
        <v>36</v>
      </c>
      <c r="J142" s="204"/>
      <c r="K142" s="207"/>
      <c r="L142" s="208">
        <v>59.75</v>
      </c>
      <c r="M142" s="207"/>
      <c r="N142" s="210"/>
      <c r="Z142" s="193"/>
      <c r="AA142" s="200"/>
      <c r="AE142" s="109" t="s">
        <v>3895</v>
      </c>
      <c r="AG142" s="200"/>
      <c r="AH142" s="200"/>
      <c r="AJ142" s="200"/>
    </row>
    <row r="143" spans="1:36" s="108" customFormat="1" ht="12">
      <c r="A143" s="216"/>
      <c r="B143" s="217"/>
      <c r="C143" s="1145" t="s">
        <v>398</v>
      </c>
      <c r="D143" s="1145"/>
      <c r="E143" s="1145"/>
      <c r="F143" s="196"/>
      <c r="G143" s="196"/>
      <c r="H143" s="196"/>
      <c r="I143" s="196"/>
      <c r="J143" s="198"/>
      <c r="K143" s="196"/>
      <c r="L143" s="218">
        <v>348.52</v>
      </c>
      <c r="M143" s="212"/>
      <c r="N143" s="199"/>
      <c r="Z143" s="193"/>
      <c r="AA143" s="200"/>
      <c r="AG143" s="200" t="s">
        <v>398</v>
      </c>
      <c r="AH143" s="200"/>
      <c r="AJ143" s="200"/>
    </row>
    <row r="144" spans="1:36" s="108" customFormat="1" ht="1.5" customHeight="1">
      <c r="A144" s="224"/>
      <c r="B144" s="217"/>
      <c r="C144" s="217"/>
      <c r="D144" s="217"/>
      <c r="E144" s="217"/>
      <c r="F144" s="225"/>
      <c r="G144" s="225"/>
      <c r="H144" s="225"/>
      <c r="I144" s="225"/>
      <c r="J144" s="226"/>
      <c r="K144" s="225"/>
      <c r="L144" s="226"/>
      <c r="M144" s="207"/>
      <c r="N144" s="226"/>
      <c r="Z144" s="193"/>
      <c r="AA144" s="200"/>
      <c r="AG144" s="200"/>
      <c r="AH144" s="200"/>
      <c r="AJ144" s="200"/>
    </row>
    <row r="145" spans="1:36" s="108" customFormat="1" ht="22.5">
      <c r="A145" s="227"/>
      <c r="B145" s="198"/>
      <c r="C145" s="1145" t="s">
        <v>3920</v>
      </c>
      <c r="D145" s="1145"/>
      <c r="E145" s="1145"/>
      <c r="F145" s="1145"/>
      <c r="G145" s="1145"/>
      <c r="H145" s="1145"/>
      <c r="I145" s="1145"/>
      <c r="J145" s="1145"/>
      <c r="K145" s="1145"/>
      <c r="L145" s="228"/>
      <c r="M145" s="229"/>
      <c r="N145" s="230"/>
      <c r="Z145" s="193"/>
      <c r="AA145" s="200"/>
      <c r="AG145" s="200"/>
      <c r="AH145" s="200" t="s">
        <v>3920</v>
      </c>
      <c r="AJ145" s="200"/>
    </row>
    <row r="146" spans="1:36" s="108" customFormat="1" ht="12">
      <c r="A146" s="231"/>
      <c r="B146" s="204"/>
      <c r="C146" s="1141" t="s">
        <v>416</v>
      </c>
      <c r="D146" s="1141"/>
      <c r="E146" s="1141"/>
      <c r="F146" s="1141"/>
      <c r="G146" s="1141"/>
      <c r="H146" s="1141"/>
      <c r="I146" s="1141"/>
      <c r="J146" s="1141"/>
      <c r="K146" s="1141"/>
      <c r="L146" s="257">
        <v>665.3</v>
      </c>
      <c r="M146" s="233"/>
      <c r="N146" s="234"/>
      <c r="Z146" s="193"/>
      <c r="AA146" s="200"/>
      <c r="AG146" s="200"/>
      <c r="AH146" s="200"/>
      <c r="AI146" s="109" t="s">
        <v>416</v>
      </c>
      <c r="AJ146" s="200"/>
    </row>
    <row r="147" spans="1:36" s="108" customFormat="1" ht="12">
      <c r="A147" s="231"/>
      <c r="B147" s="204"/>
      <c r="C147" s="1141" t="s">
        <v>417</v>
      </c>
      <c r="D147" s="1141"/>
      <c r="E147" s="1141"/>
      <c r="F147" s="1141"/>
      <c r="G147" s="1141"/>
      <c r="H147" s="1141"/>
      <c r="I147" s="1141"/>
      <c r="J147" s="1141"/>
      <c r="K147" s="1141"/>
      <c r="L147" s="236"/>
      <c r="M147" s="233"/>
      <c r="N147" s="234"/>
      <c r="Z147" s="193"/>
      <c r="AA147" s="200"/>
      <c r="AG147" s="200"/>
      <c r="AH147" s="200"/>
      <c r="AI147" s="109" t="s">
        <v>417</v>
      </c>
      <c r="AJ147" s="200"/>
    </row>
    <row r="148" spans="1:36" s="108" customFormat="1" ht="12">
      <c r="A148" s="231"/>
      <c r="B148" s="204"/>
      <c r="C148" s="1141" t="s">
        <v>488</v>
      </c>
      <c r="D148" s="1141"/>
      <c r="E148" s="1141"/>
      <c r="F148" s="1141"/>
      <c r="G148" s="1141"/>
      <c r="H148" s="1141"/>
      <c r="I148" s="1141"/>
      <c r="J148" s="1141"/>
      <c r="K148" s="1141"/>
      <c r="L148" s="257">
        <v>665.3</v>
      </c>
      <c r="M148" s="233"/>
      <c r="N148" s="234"/>
      <c r="Z148" s="193"/>
      <c r="AA148" s="200"/>
      <c r="AG148" s="200"/>
      <c r="AH148" s="200"/>
      <c r="AI148" s="109" t="s">
        <v>488</v>
      </c>
      <c r="AJ148" s="200"/>
    </row>
    <row r="149" spans="1:36" s="108" customFormat="1" ht="12">
      <c r="A149" s="231"/>
      <c r="B149" s="204"/>
      <c r="C149" s="1141" t="s">
        <v>3906</v>
      </c>
      <c r="D149" s="1141"/>
      <c r="E149" s="1141"/>
      <c r="F149" s="1141"/>
      <c r="G149" s="1141"/>
      <c r="H149" s="1141"/>
      <c r="I149" s="1141"/>
      <c r="J149" s="1141"/>
      <c r="K149" s="1141"/>
      <c r="L149" s="232">
        <v>1397.13</v>
      </c>
      <c r="M149" s="233"/>
      <c r="N149" s="234"/>
      <c r="Z149" s="193"/>
      <c r="AA149" s="200"/>
      <c r="AG149" s="200"/>
      <c r="AH149" s="200"/>
      <c r="AI149" s="109" t="s">
        <v>3906</v>
      </c>
      <c r="AJ149" s="200"/>
    </row>
    <row r="150" spans="1:36" s="108" customFormat="1" ht="12">
      <c r="A150" s="231"/>
      <c r="B150" s="204"/>
      <c r="C150" s="1141" t="s">
        <v>3907</v>
      </c>
      <c r="D150" s="1141"/>
      <c r="E150" s="1141"/>
      <c r="F150" s="1141"/>
      <c r="G150" s="1141"/>
      <c r="H150" s="1141"/>
      <c r="I150" s="1141"/>
      <c r="J150" s="1141"/>
      <c r="K150" s="1141"/>
      <c r="L150" s="232">
        <v>1397.13</v>
      </c>
      <c r="M150" s="233"/>
      <c r="N150" s="234"/>
      <c r="Z150" s="193"/>
      <c r="AA150" s="200"/>
      <c r="AG150" s="200"/>
      <c r="AH150" s="200"/>
      <c r="AI150" s="109" t="s">
        <v>3907</v>
      </c>
      <c r="AJ150" s="200"/>
    </row>
    <row r="151" spans="1:36" s="108" customFormat="1" ht="12">
      <c r="A151" s="231"/>
      <c r="B151" s="204"/>
      <c r="C151" s="1141" t="s">
        <v>424</v>
      </c>
      <c r="D151" s="1141"/>
      <c r="E151" s="1141"/>
      <c r="F151" s="1141"/>
      <c r="G151" s="1141"/>
      <c r="H151" s="1141"/>
      <c r="I151" s="1141"/>
      <c r="J151" s="1141"/>
      <c r="K151" s="1141"/>
      <c r="L151" s="236"/>
      <c r="M151" s="233"/>
      <c r="N151" s="234"/>
      <c r="Z151" s="193"/>
      <c r="AA151" s="200"/>
      <c r="AG151" s="200"/>
      <c r="AH151" s="200"/>
      <c r="AI151" s="109" t="s">
        <v>424</v>
      </c>
      <c r="AJ151" s="200"/>
    </row>
    <row r="152" spans="1:36" s="108" customFormat="1" ht="12">
      <c r="A152" s="231"/>
      <c r="B152" s="204"/>
      <c r="C152" s="1141" t="s">
        <v>777</v>
      </c>
      <c r="D152" s="1141"/>
      <c r="E152" s="1141"/>
      <c r="F152" s="1141"/>
      <c r="G152" s="1141"/>
      <c r="H152" s="1141"/>
      <c r="I152" s="1141"/>
      <c r="J152" s="1141"/>
      <c r="K152" s="1141"/>
      <c r="L152" s="257">
        <v>665.3</v>
      </c>
      <c r="M152" s="233"/>
      <c r="N152" s="234"/>
      <c r="Z152" s="193"/>
      <c r="AA152" s="200"/>
      <c r="AG152" s="200"/>
      <c r="AH152" s="200"/>
      <c r="AI152" s="109" t="s">
        <v>777</v>
      </c>
      <c r="AJ152" s="200"/>
    </row>
    <row r="153" spans="1:36" s="108" customFormat="1" ht="12">
      <c r="A153" s="231"/>
      <c r="B153" s="204"/>
      <c r="C153" s="1141" t="s">
        <v>428</v>
      </c>
      <c r="D153" s="1141"/>
      <c r="E153" s="1141"/>
      <c r="F153" s="1141"/>
      <c r="G153" s="1141"/>
      <c r="H153" s="1141"/>
      <c r="I153" s="1141"/>
      <c r="J153" s="1141"/>
      <c r="K153" s="1141"/>
      <c r="L153" s="257">
        <v>492.33</v>
      </c>
      <c r="M153" s="233"/>
      <c r="N153" s="234"/>
      <c r="Z153" s="193"/>
      <c r="AA153" s="200"/>
      <c r="AG153" s="200"/>
      <c r="AH153" s="200"/>
      <c r="AI153" s="109" t="s">
        <v>428</v>
      </c>
      <c r="AJ153" s="200"/>
    </row>
    <row r="154" spans="1:36" s="108" customFormat="1" ht="12">
      <c r="A154" s="231"/>
      <c r="B154" s="204"/>
      <c r="C154" s="1141" t="s">
        <v>429</v>
      </c>
      <c r="D154" s="1141"/>
      <c r="E154" s="1141"/>
      <c r="F154" s="1141"/>
      <c r="G154" s="1141"/>
      <c r="H154" s="1141"/>
      <c r="I154" s="1141"/>
      <c r="J154" s="1141"/>
      <c r="K154" s="1141"/>
      <c r="L154" s="257">
        <v>239.5</v>
      </c>
      <c r="M154" s="233"/>
      <c r="N154" s="234"/>
      <c r="Z154" s="193"/>
      <c r="AA154" s="200"/>
      <c r="AG154" s="200"/>
      <c r="AH154" s="200"/>
      <c r="AI154" s="109" t="s">
        <v>429</v>
      </c>
      <c r="AJ154" s="200"/>
    </row>
    <row r="155" spans="1:36" s="108" customFormat="1" ht="12">
      <c r="A155" s="231"/>
      <c r="B155" s="204"/>
      <c r="C155" s="1141" t="s">
        <v>431</v>
      </c>
      <c r="D155" s="1141"/>
      <c r="E155" s="1141"/>
      <c r="F155" s="1141"/>
      <c r="G155" s="1141"/>
      <c r="H155" s="1141"/>
      <c r="I155" s="1141"/>
      <c r="J155" s="1141"/>
      <c r="K155" s="1141"/>
      <c r="L155" s="257">
        <v>665.3</v>
      </c>
      <c r="M155" s="233"/>
      <c r="N155" s="234"/>
      <c r="Z155" s="193"/>
      <c r="AA155" s="200"/>
      <c r="AG155" s="200"/>
      <c r="AH155" s="200"/>
      <c r="AI155" s="109" t="s">
        <v>431</v>
      </c>
      <c r="AJ155" s="200"/>
    </row>
    <row r="156" spans="1:36" s="108" customFormat="1" ht="12">
      <c r="A156" s="231"/>
      <c r="B156" s="204"/>
      <c r="C156" s="1141" t="s">
        <v>432</v>
      </c>
      <c r="D156" s="1141"/>
      <c r="E156" s="1141"/>
      <c r="F156" s="1141"/>
      <c r="G156" s="1141"/>
      <c r="H156" s="1141"/>
      <c r="I156" s="1141"/>
      <c r="J156" s="1141"/>
      <c r="K156" s="1141"/>
      <c r="L156" s="257">
        <v>492.33</v>
      </c>
      <c r="M156" s="233"/>
      <c r="N156" s="234"/>
      <c r="Z156" s="193"/>
      <c r="AA156" s="200"/>
      <c r="AG156" s="200"/>
      <c r="AH156" s="200"/>
      <c r="AI156" s="109" t="s">
        <v>432</v>
      </c>
      <c r="AJ156" s="200"/>
    </row>
    <row r="157" spans="1:36" s="108" customFormat="1" ht="12">
      <c r="A157" s="231"/>
      <c r="B157" s="204"/>
      <c r="C157" s="1141" t="s">
        <v>433</v>
      </c>
      <c r="D157" s="1141"/>
      <c r="E157" s="1141"/>
      <c r="F157" s="1141"/>
      <c r="G157" s="1141"/>
      <c r="H157" s="1141"/>
      <c r="I157" s="1141"/>
      <c r="J157" s="1141"/>
      <c r="K157" s="1141"/>
      <c r="L157" s="257">
        <v>239.5</v>
      </c>
      <c r="M157" s="233"/>
      <c r="N157" s="234"/>
      <c r="Z157" s="193"/>
      <c r="AA157" s="200"/>
      <c r="AG157" s="200"/>
      <c r="AH157" s="200"/>
      <c r="AI157" s="109" t="s">
        <v>433</v>
      </c>
      <c r="AJ157" s="200"/>
    </row>
    <row r="158" spans="1:36" s="108" customFormat="1" ht="22.5">
      <c r="A158" s="231"/>
      <c r="B158" s="226"/>
      <c r="C158" s="1142" t="s">
        <v>3921</v>
      </c>
      <c r="D158" s="1142"/>
      <c r="E158" s="1142"/>
      <c r="F158" s="1142"/>
      <c r="G158" s="1142"/>
      <c r="H158" s="1142"/>
      <c r="I158" s="1142"/>
      <c r="J158" s="1142"/>
      <c r="K158" s="1142"/>
      <c r="L158" s="239">
        <v>1397.13</v>
      </c>
      <c r="M158" s="240"/>
      <c r="N158" s="253"/>
      <c r="Z158" s="193"/>
      <c r="AA158" s="200"/>
      <c r="AG158" s="200"/>
      <c r="AH158" s="200"/>
      <c r="AJ158" s="200" t="s">
        <v>3921</v>
      </c>
    </row>
    <row r="159" spans="1:36" s="108" customFormat="1" ht="12">
      <c r="A159" s="1089" t="s">
        <v>3922</v>
      </c>
      <c r="B159" s="1090"/>
      <c r="C159" s="1090"/>
      <c r="D159" s="1090"/>
      <c r="E159" s="1090"/>
      <c r="F159" s="1090"/>
      <c r="G159" s="1090"/>
      <c r="H159" s="1090"/>
      <c r="I159" s="1090"/>
      <c r="J159" s="1090"/>
      <c r="K159" s="1090"/>
      <c r="L159" s="1090"/>
      <c r="M159" s="1090"/>
      <c r="N159" s="1095"/>
      <c r="Z159" s="193" t="s">
        <v>3922</v>
      </c>
      <c r="AA159" s="200"/>
      <c r="AG159" s="200"/>
      <c r="AH159" s="200"/>
      <c r="AJ159" s="200"/>
    </row>
    <row r="160" spans="1:36" s="108" customFormat="1" ht="45">
      <c r="A160" s="194" t="s">
        <v>159</v>
      </c>
      <c r="B160" s="195" t="s">
        <v>3887</v>
      </c>
      <c r="C160" s="1145" t="s">
        <v>3888</v>
      </c>
      <c r="D160" s="1145"/>
      <c r="E160" s="1145"/>
      <c r="F160" s="196" t="s">
        <v>486</v>
      </c>
      <c r="G160" s="196"/>
      <c r="H160" s="196"/>
      <c r="I160" s="251">
        <v>7</v>
      </c>
      <c r="J160" s="198"/>
      <c r="K160" s="196"/>
      <c r="L160" s="198"/>
      <c r="M160" s="196"/>
      <c r="N160" s="199"/>
      <c r="Z160" s="193"/>
      <c r="AA160" s="200" t="s">
        <v>3888</v>
      </c>
      <c r="AG160" s="200"/>
      <c r="AH160" s="200"/>
      <c r="AJ160" s="200"/>
    </row>
    <row r="161" spans="1:36" s="108" customFormat="1" ht="33.75">
      <c r="A161" s="203"/>
      <c r="B161" s="204" t="s">
        <v>3889</v>
      </c>
      <c r="C161" s="1141" t="s">
        <v>3890</v>
      </c>
      <c r="D161" s="1141"/>
      <c r="E161" s="1141"/>
      <c r="F161" s="1141"/>
      <c r="G161" s="1141"/>
      <c r="H161" s="1141"/>
      <c r="I161" s="1141"/>
      <c r="J161" s="1141"/>
      <c r="K161" s="1141"/>
      <c r="L161" s="1141"/>
      <c r="M161" s="1141"/>
      <c r="N161" s="1146"/>
      <c r="Z161" s="193"/>
      <c r="AA161" s="200"/>
      <c r="AC161" s="109" t="s">
        <v>3890</v>
      </c>
      <c r="AG161" s="200"/>
      <c r="AH161" s="200"/>
      <c r="AJ161" s="200"/>
    </row>
    <row r="162" spans="1:36" s="108" customFormat="1" ht="12">
      <c r="A162" s="203"/>
      <c r="B162" s="204"/>
      <c r="C162" s="1141" t="s">
        <v>3891</v>
      </c>
      <c r="D162" s="1141"/>
      <c r="E162" s="1141"/>
      <c r="F162" s="1141"/>
      <c r="G162" s="1141"/>
      <c r="H162" s="1141"/>
      <c r="I162" s="1141"/>
      <c r="J162" s="1141"/>
      <c r="K162" s="1141"/>
      <c r="L162" s="1141"/>
      <c r="M162" s="1141"/>
      <c r="N162" s="1146"/>
      <c r="Z162" s="193"/>
      <c r="AA162" s="200"/>
      <c r="AC162" s="109" t="s">
        <v>3891</v>
      </c>
      <c r="AG162" s="200"/>
      <c r="AH162" s="200"/>
      <c r="AJ162" s="200"/>
    </row>
    <row r="163" spans="1:36" s="108" customFormat="1" ht="12">
      <c r="A163" s="205"/>
      <c r="B163" s="206">
        <v>1</v>
      </c>
      <c r="C163" s="1141" t="s">
        <v>446</v>
      </c>
      <c r="D163" s="1141"/>
      <c r="E163" s="1141"/>
      <c r="F163" s="207"/>
      <c r="G163" s="207"/>
      <c r="H163" s="207"/>
      <c r="I163" s="207"/>
      <c r="J163" s="208">
        <v>12.21</v>
      </c>
      <c r="K163" s="215">
        <v>1</v>
      </c>
      <c r="L163" s="208">
        <v>85.47</v>
      </c>
      <c r="M163" s="207"/>
      <c r="N163" s="210"/>
      <c r="Z163" s="193"/>
      <c r="AA163" s="200"/>
      <c r="AD163" s="109" t="s">
        <v>446</v>
      </c>
      <c r="AG163" s="200"/>
      <c r="AH163" s="200"/>
      <c r="AJ163" s="200"/>
    </row>
    <row r="164" spans="1:36" s="108" customFormat="1" ht="12">
      <c r="A164" s="205"/>
      <c r="B164" s="204"/>
      <c r="C164" s="1141" t="s">
        <v>448</v>
      </c>
      <c r="D164" s="1141"/>
      <c r="E164" s="1141"/>
      <c r="F164" s="207" t="s">
        <v>390</v>
      </c>
      <c r="G164" s="248">
        <v>1.3</v>
      </c>
      <c r="H164" s="215">
        <v>1</v>
      </c>
      <c r="I164" s="248">
        <v>9.1</v>
      </c>
      <c r="J164" s="204"/>
      <c r="K164" s="207"/>
      <c r="L164" s="204"/>
      <c r="M164" s="207"/>
      <c r="N164" s="210"/>
      <c r="Z164" s="193"/>
      <c r="AA164" s="200"/>
      <c r="AE164" s="109" t="s">
        <v>448</v>
      </c>
      <c r="AG164" s="200"/>
      <c r="AH164" s="200"/>
      <c r="AJ164" s="200"/>
    </row>
    <row r="165" spans="1:36" s="108" customFormat="1" ht="12">
      <c r="A165" s="205"/>
      <c r="B165" s="204"/>
      <c r="C165" s="1150" t="s">
        <v>391</v>
      </c>
      <c r="D165" s="1150"/>
      <c r="E165" s="1150"/>
      <c r="F165" s="212"/>
      <c r="G165" s="212"/>
      <c r="H165" s="212"/>
      <c r="I165" s="212"/>
      <c r="J165" s="213">
        <v>12.21</v>
      </c>
      <c r="K165" s="212"/>
      <c r="L165" s="213">
        <v>85.47</v>
      </c>
      <c r="M165" s="212"/>
      <c r="N165" s="214"/>
      <c r="Z165" s="193"/>
      <c r="AA165" s="200"/>
      <c r="AF165" s="109" t="s">
        <v>391</v>
      </c>
      <c r="AG165" s="200"/>
      <c r="AH165" s="200"/>
      <c r="AJ165" s="200"/>
    </row>
    <row r="166" spans="1:36" s="108" customFormat="1" ht="12">
      <c r="A166" s="205"/>
      <c r="B166" s="204"/>
      <c r="C166" s="1141" t="s">
        <v>392</v>
      </c>
      <c r="D166" s="1141"/>
      <c r="E166" s="1141"/>
      <c r="F166" s="207"/>
      <c r="G166" s="207"/>
      <c r="H166" s="207"/>
      <c r="I166" s="207"/>
      <c r="J166" s="204"/>
      <c r="K166" s="207"/>
      <c r="L166" s="208">
        <v>85.47</v>
      </c>
      <c r="M166" s="207"/>
      <c r="N166" s="210"/>
      <c r="Z166" s="193"/>
      <c r="AA166" s="200"/>
      <c r="AE166" s="109" t="s">
        <v>392</v>
      </c>
      <c r="AG166" s="200"/>
      <c r="AH166" s="200"/>
      <c r="AJ166" s="200"/>
    </row>
    <row r="167" spans="1:36" s="108" customFormat="1" ht="22.5">
      <c r="A167" s="205"/>
      <c r="B167" s="204" t="s">
        <v>3892</v>
      </c>
      <c r="C167" s="1141" t="s">
        <v>3893</v>
      </c>
      <c r="D167" s="1141"/>
      <c r="E167" s="1141"/>
      <c r="F167" s="207" t="s">
        <v>395</v>
      </c>
      <c r="G167" s="215">
        <v>74</v>
      </c>
      <c r="H167" s="207"/>
      <c r="I167" s="215">
        <v>74</v>
      </c>
      <c r="J167" s="204"/>
      <c r="K167" s="207"/>
      <c r="L167" s="208">
        <v>63.25</v>
      </c>
      <c r="M167" s="207"/>
      <c r="N167" s="210"/>
      <c r="Z167" s="193"/>
      <c r="AA167" s="200"/>
      <c r="AE167" s="109" t="s">
        <v>3893</v>
      </c>
      <c r="AG167" s="200"/>
      <c r="AH167" s="200"/>
      <c r="AJ167" s="200"/>
    </row>
    <row r="168" spans="1:36" s="108" customFormat="1" ht="22.5">
      <c r="A168" s="205"/>
      <c r="B168" s="204" t="s">
        <v>3894</v>
      </c>
      <c r="C168" s="1141" t="s">
        <v>3895</v>
      </c>
      <c r="D168" s="1141"/>
      <c r="E168" s="1141"/>
      <c r="F168" s="207" t="s">
        <v>395</v>
      </c>
      <c r="G168" s="215">
        <v>36</v>
      </c>
      <c r="H168" s="207"/>
      <c r="I168" s="215">
        <v>36</v>
      </c>
      <c r="J168" s="204"/>
      <c r="K168" s="207"/>
      <c r="L168" s="208">
        <v>30.77</v>
      </c>
      <c r="M168" s="207"/>
      <c r="N168" s="210"/>
      <c r="Z168" s="193"/>
      <c r="AA168" s="200"/>
      <c r="AE168" s="109" t="s">
        <v>3895</v>
      </c>
      <c r="AG168" s="200"/>
      <c r="AH168" s="200"/>
      <c r="AJ168" s="200"/>
    </row>
    <row r="169" spans="1:36" s="108" customFormat="1" ht="12">
      <c r="A169" s="216"/>
      <c r="B169" s="217"/>
      <c r="C169" s="1145" t="s">
        <v>398</v>
      </c>
      <c r="D169" s="1145"/>
      <c r="E169" s="1145"/>
      <c r="F169" s="196"/>
      <c r="G169" s="196"/>
      <c r="H169" s="196"/>
      <c r="I169" s="196"/>
      <c r="J169" s="198"/>
      <c r="K169" s="196"/>
      <c r="L169" s="218">
        <v>179.49</v>
      </c>
      <c r="M169" s="212"/>
      <c r="N169" s="199"/>
      <c r="Z169" s="193"/>
      <c r="AA169" s="200"/>
      <c r="AG169" s="200" t="s">
        <v>398</v>
      </c>
      <c r="AH169" s="200"/>
      <c r="AJ169" s="200"/>
    </row>
    <row r="170" spans="1:36" s="108" customFormat="1" ht="22.5">
      <c r="A170" s="194" t="s">
        <v>473</v>
      </c>
      <c r="B170" s="195" t="s">
        <v>3910</v>
      </c>
      <c r="C170" s="1145" t="s">
        <v>3911</v>
      </c>
      <c r="D170" s="1145"/>
      <c r="E170" s="1145"/>
      <c r="F170" s="196" t="s">
        <v>3527</v>
      </c>
      <c r="G170" s="196"/>
      <c r="H170" s="196"/>
      <c r="I170" s="251">
        <v>3</v>
      </c>
      <c r="J170" s="198"/>
      <c r="K170" s="196"/>
      <c r="L170" s="198"/>
      <c r="M170" s="196"/>
      <c r="N170" s="199"/>
      <c r="Z170" s="193"/>
      <c r="AA170" s="200" t="s">
        <v>3911</v>
      </c>
      <c r="AG170" s="200"/>
      <c r="AH170" s="200"/>
      <c r="AJ170" s="200"/>
    </row>
    <row r="171" spans="1:36" s="108" customFormat="1" ht="33.75">
      <c r="A171" s="203"/>
      <c r="B171" s="204" t="s">
        <v>3889</v>
      </c>
      <c r="C171" s="1141" t="s">
        <v>3890</v>
      </c>
      <c r="D171" s="1141"/>
      <c r="E171" s="1141"/>
      <c r="F171" s="1141"/>
      <c r="G171" s="1141"/>
      <c r="H171" s="1141"/>
      <c r="I171" s="1141"/>
      <c r="J171" s="1141"/>
      <c r="K171" s="1141"/>
      <c r="L171" s="1141"/>
      <c r="M171" s="1141"/>
      <c r="N171" s="1146"/>
      <c r="Z171" s="193"/>
      <c r="AA171" s="200"/>
      <c r="AC171" s="109" t="s">
        <v>3890</v>
      </c>
      <c r="AG171" s="200"/>
      <c r="AH171" s="200"/>
      <c r="AJ171" s="200"/>
    </row>
    <row r="172" spans="1:36" s="108" customFormat="1" ht="12">
      <c r="A172" s="203"/>
      <c r="B172" s="204"/>
      <c r="C172" s="1141" t="s">
        <v>3891</v>
      </c>
      <c r="D172" s="1141"/>
      <c r="E172" s="1141"/>
      <c r="F172" s="1141"/>
      <c r="G172" s="1141"/>
      <c r="H172" s="1141"/>
      <c r="I172" s="1141"/>
      <c r="J172" s="1141"/>
      <c r="K172" s="1141"/>
      <c r="L172" s="1141"/>
      <c r="M172" s="1141"/>
      <c r="N172" s="1146"/>
      <c r="Z172" s="193"/>
      <c r="AA172" s="200"/>
      <c r="AC172" s="109" t="s">
        <v>3891</v>
      </c>
      <c r="AG172" s="200"/>
      <c r="AH172" s="200"/>
      <c r="AJ172" s="200"/>
    </row>
    <row r="173" spans="1:36" s="108" customFormat="1" ht="12">
      <c r="A173" s="205"/>
      <c r="B173" s="206">
        <v>1</v>
      </c>
      <c r="C173" s="1141" t="s">
        <v>446</v>
      </c>
      <c r="D173" s="1141"/>
      <c r="E173" s="1141"/>
      <c r="F173" s="207"/>
      <c r="G173" s="207"/>
      <c r="H173" s="207"/>
      <c r="I173" s="207"/>
      <c r="J173" s="208">
        <v>12.81</v>
      </c>
      <c r="K173" s="215">
        <v>1</v>
      </c>
      <c r="L173" s="208">
        <v>38.43</v>
      </c>
      <c r="M173" s="207"/>
      <c r="N173" s="210"/>
      <c r="Z173" s="193"/>
      <c r="AA173" s="200"/>
      <c r="AD173" s="109" t="s">
        <v>446</v>
      </c>
      <c r="AG173" s="200"/>
      <c r="AH173" s="200"/>
      <c r="AJ173" s="200"/>
    </row>
    <row r="174" spans="1:36" s="108" customFormat="1" ht="12">
      <c r="A174" s="205"/>
      <c r="B174" s="204"/>
      <c r="C174" s="1141" t="s">
        <v>448</v>
      </c>
      <c r="D174" s="1141"/>
      <c r="E174" s="1141"/>
      <c r="F174" s="207" t="s">
        <v>390</v>
      </c>
      <c r="G174" s="215">
        <v>1</v>
      </c>
      <c r="H174" s="215">
        <v>1</v>
      </c>
      <c r="I174" s="215">
        <v>3</v>
      </c>
      <c r="J174" s="204"/>
      <c r="K174" s="207"/>
      <c r="L174" s="204"/>
      <c r="M174" s="207"/>
      <c r="N174" s="210"/>
      <c r="Z174" s="193"/>
      <c r="AA174" s="200"/>
      <c r="AE174" s="109" t="s">
        <v>448</v>
      </c>
      <c r="AG174" s="200"/>
      <c r="AH174" s="200"/>
      <c r="AJ174" s="200"/>
    </row>
    <row r="175" spans="1:36" s="108" customFormat="1" ht="12">
      <c r="A175" s="205"/>
      <c r="B175" s="204"/>
      <c r="C175" s="1150" t="s">
        <v>391</v>
      </c>
      <c r="D175" s="1150"/>
      <c r="E175" s="1150"/>
      <c r="F175" s="212"/>
      <c r="G175" s="212"/>
      <c r="H175" s="212"/>
      <c r="I175" s="212"/>
      <c r="J175" s="213">
        <v>12.81</v>
      </c>
      <c r="K175" s="212"/>
      <c r="L175" s="213">
        <v>38.43</v>
      </c>
      <c r="M175" s="212"/>
      <c r="N175" s="214"/>
      <c r="Z175" s="193"/>
      <c r="AA175" s="200"/>
      <c r="AF175" s="109" t="s">
        <v>391</v>
      </c>
      <c r="AG175" s="200"/>
      <c r="AH175" s="200"/>
      <c r="AJ175" s="200"/>
    </row>
    <row r="176" spans="1:36" s="108" customFormat="1" ht="12">
      <c r="A176" s="205"/>
      <c r="B176" s="204"/>
      <c r="C176" s="1141" t="s">
        <v>392</v>
      </c>
      <c r="D176" s="1141"/>
      <c r="E176" s="1141"/>
      <c r="F176" s="207"/>
      <c r="G176" s="207"/>
      <c r="H176" s="207"/>
      <c r="I176" s="207"/>
      <c r="J176" s="204"/>
      <c r="K176" s="207"/>
      <c r="L176" s="208">
        <v>38.43</v>
      </c>
      <c r="M176" s="207"/>
      <c r="N176" s="210"/>
      <c r="Z176" s="193"/>
      <c r="AA176" s="200"/>
      <c r="AE176" s="109" t="s">
        <v>392</v>
      </c>
      <c r="AG176" s="200"/>
      <c r="AH176" s="200"/>
      <c r="AJ176" s="200"/>
    </row>
    <row r="177" spans="1:36" s="108" customFormat="1" ht="22.5">
      <c r="A177" s="205"/>
      <c r="B177" s="204" t="s">
        <v>3892</v>
      </c>
      <c r="C177" s="1141" t="s">
        <v>3893</v>
      </c>
      <c r="D177" s="1141"/>
      <c r="E177" s="1141"/>
      <c r="F177" s="207" t="s">
        <v>395</v>
      </c>
      <c r="G177" s="215">
        <v>74</v>
      </c>
      <c r="H177" s="207"/>
      <c r="I177" s="215">
        <v>74</v>
      </c>
      <c r="J177" s="204"/>
      <c r="K177" s="207"/>
      <c r="L177" s="208">
        <v>28.44</v>
      </c>
      <c r="M177" s="207"/>
      <c r="N177" s="210"/>
      <c r="Z177" s="193"/>
      <c r="AA177" s="200"/>
      <c r="AE177" s="109" t="s">
        <v>3893</v>
      </c>
      <c r="AG177" s="200"/>
      <c r="AH177" s="200"/>
      <c r="AJ177" s="200"/>
    </row>
    <row r="178" spans="1:36" s="108" customFormat="1" ht="22.5">
      <c r="A178" s="205"/>
      <c r="B178" s="204" t="s">
        <v>3894</v>
      </c>
      <c r="C178" s="1141" t="s">
        <v>3895</v>
      </c>
      <c r="D178" s="1141"/>
      <c r="E178" s="1141"/>
      <c r="F178" s="207" t="s">
        <v>395</v>
      </c>
      <c r="G178" s="215">
        <v>36</v>
      </c>
      <c r="H178" s="207"/>
      <c r="I178" s="215">
        <v>36</v>
      </c>
      <c r="J178" s="204"/>
      <c r="K178" s="207"/>
      <c r="L178" s="208">
        <v>13.83</v>
      </c>
      <c r="M178" s="207"/>
      <c r="N178" s="210"/>
      <c r="Z178" s="193"/>
      <c r="AA178" s="200"/>
      <c r="AE178" s="109" t="s">
        <v>3895</v>
      </c>
      <c r="AG178" s="200"/>
      <c r="AH178" s="200"/>
      <c r="AJ178" s="200"/>
    </row>
    <row r="179" spans="1:36" s="108" customFormat="1" ht="12">
      <c r="A179" s="216"/>
      <c r="B179" s="217"/>
      <c r="C179" s="1145" t="s">
        <v>398</v>
      </c>
      <c r="D179" s="1145"/>
      <c r="E179" s="1145"/>
      <c r="F179" s="196"/>
      <c r="G179" s="196"/>
      <c r="H179" s="196"/>
      <c r="I179" s="196"/>
      <c r="J179" s="198"/>
      <c r="K179" s="196"/>
      <c r="L179" s="218">
        <v>80.7</v>
      </c>
      <c r="M179" s="212"/>
      <c r="N179" s="199"/>
      <c r="Z179" s="193"/>
      <c r="AA179" s="200"/>
      <c r="AG179" s="200" t="s">
        <v>398</v>
      </c>
      <c r="AH179" s="200"/>
      <c r="AJ179" s="200"/>
    </row>
    <row r="180" spans="1:36" s="108" customFormat="1" ht="22.5">
      <c r="A180" s="194" t="s">
        <v>475</v>
      </c>
      <c r="B180" s="195" t="s">
        <v>3912</v>
      </c>
      <c r="C180" s="1145" t="s">
        <v>3913</v>
      </c>
      <c r="D180" s="1145"/>
      <c r="E180" s="1145"/>
      <c r="F180" s="196" t="s">
        <v>486</v>
      </c>
      <c r="G180" s="196"/>
      <c r="H180" s="196"/>
      <c r="I180" s="251">
        <v>3</v>
      </c>
      <c r="J180" s="198"/>
      <c r="K180" s="196"/>
      <c r="L180" s="198"/>
      <c r="M180" s="196"/>
      <c r="N180" s="199"/>
      <c r="Z180" s="193"/>
      <c r="AA180" s="200" t="s">
        <v>3913</v>
      </c>
      <c r="AG180" s="200"/>
      <c r="AH180" s="200"/>
      <c r="AJ180" s="200"/>
    </row>
    <row r="181" spans="1:36" s="108" customFormat="1" ht="33.75">
      <c r="A181" s="203"/>
      <c r="B181" s="204" t="s">
        <v>3889</v>
      </c>
      <c r="C181" s="1141" t="s">
        <v>3890</v>
      </c>
      <c r="D181" s="1141"/>
      <c r="E181" s="1141"/>
      <c r="F181" s="1141"/>
      <c r="G181" s="1141"/>
      <c r="H181" s="1141"/>
      <c r="I181" s="1141"/>
      <c r="J181" s="1141"/>
      <c r="K181" s="1141"/>
      <c r="L181" s="1141"/>
      <c r="M181" s="1141"/>
      <c r="N181" s="1146"/>
      <c r="Z181" s="193"/>
      <c r="AA181" s="200"/>
      <c r="AC181" s="109" t="s">
        <v>3890</v>
      </c>
      <c r="AG181" s="200"/>
      <c r="AH181" s="200"/>
      <c r="AJ181" s="200"/>
    </row>
    <row r="182" spans="1:36" s="108" customFormat="1" ht="12">
      <c r="A182" s="203"/>
      <c r="B182" s="204"/>
      <c r="C182" s="1141" t="s">
        <v>3891</v>
      </c>
      <c r="D182" s="1141"/>
      <c r="E182" s="1141"/>
      <c r="F182" s="1141"/>
      <c r="G182" s="1141"/>
      <c r="H182" s="1141"/>
      <c r="I182" s="1141"/>
      <c r="J182" s="1141"/>
      <c r="K182" s="1141"/>
      <c r="L182" s="1141"/>
      <c r="M182" s="1141"/>
      <c r="N182" s="1146"/>
      <c r="Z182" s="193"/>
      <c r="AA182" s="200"/>
      <c r="AC182" s="109" t="s">
        <v>3891</v>
      </c>
      <c r="AG182" s="200"/>
      <c r="AH182" s="200"/>
      <c r="AJ182" s="200"/>
    </row>
    <row r="183" spans="1:36" s="108" customFormat="1" ht="12">
      <c r="A183" s="205"/>
      <c r="B183" s="206">
        <v>1</v>
      </c>
      <c r="C183" s="1141" t="s">
        <v>446</v>
      </c>
      <c r="D183" s="1141"/>
      <c r="E183" s="1141"/>
      <c r="F183" s="207"/>
      <c r="G183" s="207"/>
      <c r="H183" s="207"/>
      <c r="I183" s="207"/>
      <c r="J183" s="208">
        <v>12.81</v>
      </c>
      <c r="K183" s="215">
        <v>1</v>
      </c>
      <c r="L183" s="208">
        <v>38.43</v>
      </c>
      <c r="M183" s="207"/>
      <c r="N183" s="210"/>
      <c r="Z183" s="193"/>
      <c r="AA183" s="200"/>
      <c r="AD183" s="109" t="s">
        <v>446</v>
      </c>
      <c r="AG183" s="200"/>
      <c r="AH183" s="200"/>
      <c r="AJ183" s="200"/>
    </row>
    <row r="184" spans="1:36" s="108" customFormat="1" ht="12">
      <c r="A184" s="205"/>
      <c r="B184" s="204"/>
      <c r="C184" s="1141" t="s">
        <v>448</v>
      </c>
      <c r="D184" s="1141"/>
      <c r="E184" s="1141"/>
      <c r="F184" s="207" t="s">
        <v>390</v>
      </c>
      <c r="G184" s="215">
        <v>1</v>
      </c>
      <c r="H184" s="215">
        <v>1</v>
      </c>
      <c r="I184" s="215">
        <v>3</v>
      </c>
      <c r="J184" s="204"/>
      <c r="K184" s="207"/>
      <c r="L184" s="204"/>
      <c r="M184" s="207"/>
      <c r="N184" s="210"/>
      <c r="Z184" s="193"/>
      <c r="AA184" s="200"/>
      <c r="AE184" s="109" t="s">
        <v>448</v>
      </c>
      <c r="AG184" s="200"/>
      <c r="AH184" s="200"/>
      <c r="AJ184" s="200"/>
    </row>
    <row r="185" spans="1:36" s="108" customFormat="1" ht="12">
      <c r="A185" s="205"/>
      <c r="B185" s="204"/>
      <c r="C185" s="1150" t="s">
        <v>391</v>
      </c>
      <c r="D185" s="1150"/>
      <c r="E185" s="1150"/>
      <c r="F185" s="212"/>
      <c r="G185" s="212"/>
      <c r="H185" s="212"/>
      <c r="I185" s="212"/>
      <c r="J185" s="213">
        <v>12.81</v>
      </c>
      <c r="K185" s="212"/>
      <c r="L185" s="213">
        <v>38.43</v>
      </c>
      <c r="M185" s="212"/>
      <c r="N185" s="214"/>
      <c r="Z185" s="193"/>
      <c r="AA185" s="200"/>
      <c r="AF185" s="109" t="s">
        <v>391</v>
      </c>
      <c r="AG185" s="200"/>
      <c r="AH185" s="200"/>
      <c r="AJ185" s="200"/>
    </row>
    <row r="186" spans="1:36" s="108" customFormat="1" ht="12">
      <c r="A186" s="205"/>
      <c r="B186" s="204"/>
      <c r="C186" s="1141" t="s">
        <v>392</v>
      </c>
      <c r="D186" s="1141"/>
      <c r="E186" s="1141"/>
      <c r="F186" s="207"/>
      <c r="G186" s="207"/>
      <c r="H186" s="207"/>
      <c r="I186" s="207"/>
      <c r="J186" s="204"/>
      <c r="K186" s="207"/>
      <c r="L186" s="208">
        <v>38.43</v>
      </c>
      <c r="M186" s="207"/>
      <c r="N186" s="210"/>
      <c r="Z186" s="193"/>
      <c r="AA186" s="200"/>
      <c r="AE186" s="109" t="s">
        <v>392</v>
      </c>
      <c r="AG186" s="200"/>
      <c r="AH186" s="200"/>
      <c r="AJ186" s="200"/>
    </row>
    <row r="187" spans="1:36" s="108" customFormat="1" ht="22.5">
      <c r="A187" s="205"/>
      <c r="B187" s="204" t="s">
        <v>3892</v>
      </c>
      <c r="C187" s="1141" t="s">
        <v>3893</v>
      </c>
      <c r="D187" s="1141"/>
      <c r="E187" s="1141"/>
      <c r="F187" s="207" t="s">
        <v>395</v>
      </c>
      <c r="G187" s="215">
        <v>74</v>
      </c>
      <c r="H187" s="207"/>
      <c r="I187" s="215">
        <v>74</v>
      </c>
      <c r="J187" s="204"/>
      <c r="K187" s="207"/>
      <c r="L187" s="208">
        <v>28.44</v>
      </c>
      <c r="M187" s="207"/>
      <c r="N187" s="210"/>
      <c r="Z187" s="193"/>
      <c r="AA187" s="200"/>
      <c r="AE187" s="109" t="s">
        <v>3893</v>
      </c>
      <c r="AG187" s="200"/>
      <c r="AH187" s="200"/>
      <c r="AJ187" s="200"/>
    </row>
    <row r="188" spans="1:36" s="108" customFormat="1" ht="22.5">
      <c r="A188" s="205"/>
      <c r="B188" s="204" t="s">
        <v>3894</v>
      </c>
      <c r="C188" s="1141" t="s">
        <v>3895</v>
      </c>
      <c r="D188" s="1141"/>
      <c r="E188" s="1141"/>
      <c r="F188" s="207" t="s">
        <v>395</v>
      </c>
      <c r="G188" s="215">
        <v>36</v>
      </c>
      <c r="H188" s="207"/>
      <c r="I188" s="215">
        <v>36</v>
      </c>
      <c r="J188" s="204"/>
      <c r="K188" s="207"/>
      <c r="L188" s="208">
        <v>13.83</v>
      </c>
      <c r="M188" s="207"/>
      <c r="N188" s="210"/>
      <c r="Z188" s="193"/>
      <c r="AA188" s="200"/>
      <c r="AE188" s="109" t="s">
        <v>3895</v>
      </c>
      <c r="AG188" s="200"/>
      <c r="AH188" s="200"/>
      <c r="AJ188" s="200"/>
    </row>
    <row r="189" spans="1:36" s="108" customFormat="1" ht="12">
      <c r="A189" s="216"/>
      <c r="B189" s="217"/>
      <c r="C189" s="1145" t="s">
        <v>398</v>
      </c>
      <c r="D189" s="1145"/>
      <c r="E189" s="1145"/>
      <c r="F189" s="196"/>
      <c r="G189" s="196"/>
      <c r="H189" s="196"/>
      <c r="I189" s="196"/>
      <c r="J189" s="198"/>
      <c r="K189" s="196"/>
      <c r="L189" s="218">
        <v>80.7</v>
      </c>
      <c r="M189" s="212"/>
      <c r="N189" s="199"/>
      <c r="Z189" s="193"/>
      <c r="AA189" s="200"/>
      <c r="AG189" s="200" t="s">
        <v>398</v>
      </c>
      <c r="AH189" s="200"/>
      <c r="AJ189" s="200"/>
    </row>
    <row r="190" spans="1:36" s="108" customFormat="1" ht="33.75">
      <c r="A190" s="194" t="s">
        <v>478</v>
      </c>
      <c r="B190" s="195" t="s">
        <v>3914</v>
      </c>
      <c r="C190" s="1145" t="s">
        <v>3915</v>
      </c>
      <c r="D190" s="1145"/>
      <c r="E190" s="1145"/>
      <c r="F190" s="196" t="s">
        <v>3916</v>
      </c>
      <c r="G190" s="196"/>
      <c r="H190" s="196"/>
      <c r="I190" s="247">
        <v>0.53</v>
      </c>
      <c r="J190" s="198"/>
      <c r="K190" s="196"/>
      <c r="L190" s="198"/>
      <c r="M190" s="196"/>
      <c r="N190" s="199"/>
      <c r="Z190" s="193"/>
      <c r="AA190" s="200" t="s">
        <v>3915</v>
      </c>
      <c r="AG190" s="200"/>
      <c r="AH190" s="200"/>
      <c r="AJ190" s="200"/>
    </row>
    <row r="191" spans="1:36" s="108" customFormat="1" ht="12">
      <c r="A191" s="201"/>
      <c r="B191" s="202"/>
      <c r="C191" s="1141" t="s">
        <v>3923</v>
      </c>
      <c r="D191" s="1141"/>
      <c r="E191" s="1141"/>
      <c r="F191" s="1141"/>
      <c r="G191" s="1141"/>
      <c r="H191" s="1141"/>
      <c r="I191" s="1141"/>
      <c r="J191" s="1141"/>
      <c r="K191" s="1141"/>
      <c r="L191" s="1141"/>
      <c r="M191" s="1141"/>
      <c r="N191" s="1146"/>
      <c r="Z191" s="193"/>
      <c r="AA191" s="200"/>
      <c r="AB191" s="109" t="s">
        <v>3923</v>
      </c>
      <c r="AG191" s="200"/>
      <c r="AH191" s="200"/>
      <c r="AJ191" s="200"/>
    </row>
    <row r="192" spans="1:36" s="108" customFormat="1" ht="33.75">
      <c r="A192" s="203"/>
      <c r="B192" s="204" t="s">
        <v>3889</v>
      </c>
      <c r="C192" s="1141" t="s">
        <v>3890</v>
      </c>
      <c r="D192" s="1141"/>
      <c r="E192" s="1141"/>
      <c r="F192" s="1141"/>
      <c r="G192" s="1141"/>
      <c r="H192" s="1141"/>
      <c r="I192" s="1141"/>
      <c r="J192" s="1141"/>
      <c r="K192" s="1141"/>
      <c r="L192" s="1141"/>
      <c r="M192" s="1141"/>
      <c r="N192" s="1146"/>
      <c r="Z192" s="193"/>
      <c r="AA192" s="200"/>
      <c r="AC192" s="109" t="s">
        <v>3890</v>
      </c>
      <c r="AG192" s="200"/>
      <c r="AH192" s="200"/>
      <c r="AJ192" s="200"/>
    </row>
    <row r="193" spans="1:36" s="108" customFormat="1" ht="12">
      <c r="A193" s="203"/>
      <c r="B193" s="204"/>
      <c r="C193" s="1141" t="s">
        <v>3891</v>
      </c>
      <c r="D193" s="1141"/>
      <c r="E193" s="1141"/>
      <c r="F193" s="1141"/>
      <c r="G193" s="1141"/>
      <c r="H193" s="1141"/>
      <c r="I193" s="1141"/>
      <c r="J193" s="1141"/>
      <c r="K193" s="1141"/>
      <c r="L193" s="1141"/>
      <c r="M193" s="1141"/>
      <c r="N193" s="1146"/>
      <c r="Z193" s="193"/>
      <c r="AA193" s="200"/>
      <c r="AC193" s="109" t="s">
        <v>3891</v>
      </c>
      <c r="AG193" s="200"/>
      <c r="AH193" s="200"/>
      <c r="AJ193" s="200"/>
    </row>
    <row r="194" spans="1:36" s="108" customFormat="1" ht="12">
      <c r="A194" s="205"/>
      <c r="B194" s="206">
        <v>1</v>
      </c>
      <c r="C194" s="1141" t="s">
        <v>446</v>
      </c>
      <c r="D194" s="1141"/>
      <c r="E194" s="1141"/>
      <c r="F194" s="207"/>
      <c r="G194" s="207"/>
      <c r="H194" s="207"/>
      <c r="I194" s="207"/>
      <c r="J194" s="208">
        <v>165.95</v>
      </c>
      <c r="K194" s="215">
        <v>1</v>
      </c>
      <c r="L194" s="208">
        <v>87.95</v>
      </c>
      <c r="M194" s="207"/>
      <c r="N194" s="210"/>
      <c r="Z194" s="193"/>
      <c r="AA194" s="200"/>
      <c r="AD194" s="109" t="s">
        <v>446</v>
      </c>
      <c r="AG194" s="200"/>
      <c r="AH194" s="200"/>
      <c r="AJ194" s="200"/>
    </row>
    <row r="195" spans="1:36" s="108" customFormat="1" ht="12">
      <c r="A195" s="205"/>
      <c r="B195" s="204"/>
      <c r="C195" s="1141" t="s">
        <v>448</v>
      </c>
      <c r="D195" s="1141"/>
      <c r="E195" s="1141"/>
      <c r="F195" s="207" t="s">
        <v>390</v>
      </c>
      <c r="G195" s="209">
        <v>12.96</v>
      </c>
      <c r="H195" s="215">
        <v>1</v>
      </c>
      <c r="I195" s="250">
        <v>6.8688000000000002</v>
      </c>
      <c r="J195" s="204"/>
      <c r="K195" s="207"/>
      <c r="L195" s="204"/>
      <c r="M195" s="207"/>
      <c r="N195" s="210"/>
      <c r="Z195" s="193"/>
      <c r="AA195" s="200"/>
      <c r="AE195" s="109" t="s">
        <v>448</v>
      </c>
      <c r="AG195" s="200"/>
      <c r="AH195" s="200"/>
      <c r="AJ195" s="200"/>
    </row>
    <row r="196" spans="1:36" s="108" customFormat="1" ht="12">
      <c r="A196" s="205"/>
      <c r="B196" s="204"/>
      <c r="C196" s="1150" t="s">
        <v>391</v>
      </c>
      <c r="D196" s="1150"/>
      <c r="E196" s="1150"/>
      <c r="F196" s="212"/>
      <c r="G196" s="212"/>
      <c r="H196" s="212"/>
      <c r="I196" s="212"/>
      <c r="J196" s="213">
        <v>165.95</v>
      </c>
      <c r="K196" s="212"/>
      <c r="L196" s="213">
        <v>87.95</v>
      </c>
      <c r="M196" s="212"/>
      <c r="N196" s="214"/>
      <c r="Z196" s="193"/>
      <c r="AA196" s="200"/>
      <c r="AF196" s="109" t="s">
        <v>391</v>
      </c>
      <c r="AG196" s="200"/>
      <c r="AH196" s="200"/>
      <c r="AJ196" s="200"/>
    </row>
    <row r="197" spans="1:36" s="108" customFormat="1" ht="12">
      <c r="A197" s="205"/>
      <c r="B197" s="204"/>
      <c r="C197" s="1141" t="s">
        <v>392</v>
      </c>
      <c r="D197" s="1141"/>
      <c r="E197" s="1141"/>
      <c r="F197" s="207"/>
      <c r="G197" s="207"/>
      <c r="H197" s="207"/>
      <c r="I197" s="207"/>
      <c r="J197" s="204"/>
      <c r="K197" s="207"/>
      <c r="L197" s="208">
        <v>87.95</v>
      </c>
      <c r="M197" s="207"/>
      <c r="N197" s="210"/>
      <c r="Z197" s="193"/>
      <c r="AA197" s="200"/>
      <c r="AE197" s="109" t="s">
        <v>392</v>
      </c>
      <c r="AG197" s="200"/>
      <c r="AH197" s="200"/>
      <c r="AJ197" s="200"/>
    </row>
    <row r="198" spans="1:36" s="108" customFormat="1" ht="22.5">
      <c r="A198" s="205"/>
      <c r="B198" s="204" t="s">
        <v>3892</v>
      </c>
      <c r="C198" s="1141" t="s">
        <v>3893</v>
      </c>
      <c r="D198" s="1141"/>
      <c r="E198" s="1141"/>
      <c r="F198" s="207" t="s">
        <v>395</v>
      </c>
      <c r="G198" s="215">
        <v>74</v>
      </c>
      <c r="H198" s="207"/>
      <c r="I198" s="215">
        <v>74</v>
      </c>
      <c r="J198" s="204"/>
      <c r="K198" s="207"/>
      <c r="L198" s="208">
        <v>65.08</v>
      </c>
      <c r="M198" s="207"/>
      <c r="N198" s="210"/>
      <c r="Z198" s="193"/>
      <c r="AA198" s="200"/>
      <c r="AE198" s="109" t="s">
        <v>3893</v>
      </c>
      <c r="AG198" s="200"/>
      <c r="AH198" s="200"/>
      <c r="AJ198" s="200"/>
    </row>
    <row r="199" spans="1:36" s="108" customFormat="1" ht="22.5">
      <c r="A199" s="205"/>
      <c r="B199" s="204" t="s">
        <v>3894</v>
      </c>
      <c r="C199" s="1141" t="s">
        <v>3895</v>
      </c>
      <c r="D199" s="1141"/>
      <c r="E199" s="1141"/>
      <c r="F199" s="207" t="s">
        <v>395</v>
      </c>
      <c r="G199" s="215">
        <v>36</v>
      </c>
      <c r="H199" s="207"/>
      <c r="I199" s="215">
        <v>36</v>
      </c>
      <c r="J199" s="204"/>
      <c r="K199" s="207"/>
      <c r="L199" s="208">
        <v>31.66</v>
      </c>
      <c r="M199" s="207"/>
      <c r="N199" s="210"/>
      <c r="Z199" s="193"/>
      <c r="AA199" s="200"/>
      <c r="AE199" s="109" t="s">
        <v>3895</v>
      </c>
      <c r="AG199" s="200"/>
      <c r="AH199" s="200"/>
      <c r="AJ199" s="200"/>
    </row>
    <row r="200" spans="1:36" s="108" customFormat="1" ht="12">
      <c r="A200" s="216"/>
      <c r="B200" s="217"/>
      <c r="C200" s="1145" t="s">
        <v>398</v>
      </c>
      <c r="D200" s="1145"/>
      <c r="E200" s="1145"/>
      <c r="F200" s="196"/>
      <c r="G200" s="196"/>
      <c r="H200" s="196"/>
      <c r="I200" s="196"/>
      <c r="J200" s="198"/>
      <c r="K200" s="196"/>
      <c r="L200" s="218">
        <v>184.69</v>
      </c>
      <c r="M200" s="212"/>
      <c r="N200" s="199"/>
      <c r="Z200" s="193"/>
      <c r="AA200" s="200"/>
      <c r="AG200" s="200" t="s">
        <v>398</v>
      </c>
      <c r="AH200" s="200"/>
      <c r="AJ200" s="200"/>
    </row>
    <row r="201" spans="1:36" s="108" customFormat="1" ht="22.5">
      <c r="A201" s="194" t="s">
        <v>483</v>
      </c>
      <c r="B201" s="195" t="s">
        <v>3918</v>
      </c>
      <c r="C201" s="1145" t="s">
        <v>3919</v>
      </c>
      <c r="D201" s="1145"/>
      <c r="E201" s="1145"/>
      <c r="F201" s="196" t="s">
        <v>3527</v>
      </c>
      <c r="G201" s="196"/>
      <c r="H201" s="196"/>
      <c r="I201" s="251">
        <v>4</v>
      </c>
      <c r="J201" s="198"/>
      <c r="K201" s="196"/>
      <c r="L201" s="198"/>
      <c r="M201" s="196"/>
      <c r="N201" s="199"/>
      <c r="Z201" s="193"/>
      <c r="AA201" s="200" t="s">
        <v>3919</v>
      </c>
      <c r="AG201" s="200"/>
      <c r="AH201" s="200"/>
      <c r="AJ201" s="200"/>
    </row>
    <row r="202" spans="1:36" s="108" customFormat="1" ht="33.75">
      <c r="A202" s="203"/>
      <c r="B202" s="204" t="s">
        <v>3889</v>
      </c>
      <c r="C202" s="1141" t="s">
        <v>3890</v>
      </c>
      <c r="D202" s="1141"/>
      <c r="E202" s="1141"/>
      <c r="F202" s="1141"/>
      <c r="G202" s="1141"/>
      <c r="H202" s="1141"/>
      <c r="I202" s="1141"/>
      <c r="J202" s="1141"/>
      <c r="K202" s="1141"/>
      <c r="L202" s="1141"/>
      <c r="M202" s="1141"/>
      <c r="N202" s="1146"/>
      <c r="Z202" s="193"/>
      <c r="AA202" s="200"/>
      <c r="AC202" s="109" t="s">
        <v>3890</v>
      </c>
      <c r="AG202" s="200"/>
      <c r="AH202" s="200"/>
      <c r="AJ202" s="200"/>
    </row>
    <row r="203" spans="1:36" s="108" customFormat="1" ht="12">
      <c r="A203" s="203"/>
      <c r="B203" s="204"/>
      <c r="C203" s="1141" t="s">
        <v>3891</v>
      </c>
      <c r="D203" s="1141"/>
      <c r="E203" s="1141"/>
      <c r="F203" s="1141"/>
      <c r="G203" s="1141"/>
      <c r="H203" s="1141"/>
      <c r="I203" s="1141"/>
      <c r="J203" s="1141"/>
      <c r="K203" s="1141"/>
      <c r="L203" s="1141"/>
      <c r="M203" s="1141"/>
      <c r="N203" s="1146"/>
      <c r="Z203" s="193"/>
      <c r="AA203" s="200"/>
      <c r="AC203" s="109" t="s">
        <v>3891</v>
      </c>
      <c r="AG203" s="200"/>
      <c r="AH203" s="200"/>
      <c r="AJ203" s="200"/>
    </row>
    <row r="204" spans="1:36" s="108" customFormat="1" ht="12">
      <c r="A204" s="205"/>
      <c r="B204" s="206">
        <v>1</v>
      </c>
      <c r="C204" s="1141" t="s">
        <v>446</v>
      </c>
      <c r="D204" s="1141"/>
      <c r="E204" s="1141"/>
      <c r="F204" s="207"/>
      <c r="G204" s="207"/>
      <c r="H204" s="207"/>
      <c r="I204" s="207"/>
      <c r="J204" s="208">
        <v>41.49</v>
      </c>
      <c r="K204" s="215">
        <v>1</v>
      </c>
      <c r="L204" s="208">
        <v>165.96</v>
      </c>
      <c r="M204" s="207"/>
      <c r="N204" s="210"/>
      <c r="Z204" s="193"/>
      <c r="AA204" s="200"/>
      <c r="AD204" s="109" t="s">
        <v>446</v>
      </c>
      <c r="AG204" s="200"/>
      <c r="AH204" s="200"/>
      <c r="AJ204" s="200"/>
    </row>
    <row r="205" spans="1:36" s="108" customFormat="1" ht="12">
      <c r="A205" s="205"/>
      <c r="B205" s="204"/>
      <c r="C205" s="1141" t="s">
        <v>448</v>
      </c>
      <c r="D205" s="1141"/>
      <c r="E205" s="1141"/>
      <c r="F205" s="207" t="s">
        <v>390</v>
      </c>
      <c r="G205" s="209">
        <v>3.24</v>
      </c>
      <c r="H205" s="215">
        <v>1</v>
      </c>
      <c r="I205" s="209">
        <v>12.96</v>
      </c>
      <c r="J205" s="204"/>
      <c r="K205" s="207"/>
      <c r="L205" s="204"/>
      <c r="M205" s="207"/>
      <c r="N205" s="210"/>
      <c r="Z205" s="193"/>
      <c r="AA205" s="200"/>
      <c r="AE205" s="109" t="s">
        <v>448</v>
      </c>
      <c r="AG205" s="200"/>
      <c r="AH205" s="200"/>
      <c r="AJ205" s="200"/>
    </row>
    <row r="206" spans="1:36" s="108" customFormat="1" ht="12">
      <c r="A206" s="205"/>
      <c r="B206" s="204"/>
      <c r="C206" s="1150" t="s">
        <v>391</v>
      </c>
      <c r="D206" s="1150"/>
      <c r="E206" s="1150"/>
      <c r="F206" s="212"/>
      <c r="G206" s="212"/>
      <c r="H206" s="212"/>
      <c r="I206" s="212"/>
      <c r="J206" s="213">
        <v>41.49</v>
      </c>
      <c r="K206" s="212"/>
      <c r="L206" s="213">
        <v>165.96</v>
      </c>
      <c r="M206" s="212"/>
      <c r="N206" s="214"/>
      <c r="Z206" s="193"/>
      <c r="AA206" s="200"/>
      <c r="AF206" s="109" t="s">
        <v>391</v>
      </c>
      <c r="AG206" s="200"/>
      <c r="AH206" s="200"/>
      <c r="AJ206" s="200"/>
    </row>
    <row r="207" spans="1:36" s="108" customFormat="1" ht="12">
      <c r="A207" s="205"/>
      <c r="B207" s="204"/>
      <c r="C207" s="1141" t="s">
        <v>392</v>
      </c>
      <c r="D207" s="1141"/>
      <c r="E207" s="1141"/>
      <c r="F207" s="207"/>
      <c r="G207" s="207"/>
      <c r="H207" s="207"/>
      <c r="I207" s="207"/>
      <c r="J207" s="204"/>
      <c r="K207" s="207"/>
      <c r="L207" s="208">
        <v>165.96</v>
      </c>
      <c r="M207" s="207"/>
      <c r="N207" s="210"/>
      <c r="Z207" s="193"/>
      <c r="AA207" s="200"/>
      <c r="AE207" s="109" t="s">
        <v>392</v>
      </c>
      <c r="AG207" s="200"/>
      <c r="AH207" s="200"/>
      <c r="AJ207" s="200"/>
    </row>
    <row r="208" spans="1:36" s="108" customFormat="1" ht="22.5">
      <c r="A208" s="205"/>
      <c r="B208" s="204" t="s">
        <v>3892</v>
      </c>
      <c r="C208" s="1141" t="s">
        <v>3893</v>
      </c>
      <c r="D208" s="1141"/>
      <c r="E208" s="1141"/>
      <c r="F208" s="207" t="s">
        <v>395</v>
      </c>
      <c r="G208" s="215">
        <v>74</v>
      </c>
      <c r="H208" s="207"/>
      <c r="I208" s="215">
        <v>74</v>
      </c>
      <c r="J208" s="204"/>
      <c r="K208" s="207"/>
      <c r="L208" s="208">
        <v>122.81</v>
      </c>
      <c r="M208" s="207"/>
      <c r="N208" s="210"/>
      <c r="Z208" s="193"/>
      <c r="AA208" s="200"/>
      <c r="AE208" s="109" t="s">
        <v>3893</v>
      </c>
      <c r="AG208" s="200"/>
      <c r="AH208" s="200"/>
      <c r="AJ208" s="200"/>
    </row>
    <row r="209" spans="1:36" s="108" customFormat="1" ht="22.5">
      <c r="A209" s="205"/>
      <c r="B209" s="204" t="s">
        <v>3894</v>
      </c>
      <c r="C209" s="1141" t="s">
        <v>3895</v>
      </c>
      <c r="D209" s="1141"/>
      <c r="E209" s="1141"/>
      <c r="F209" s="207" t="s">
        <v>395</v>
      </c>
      <c r="G209" s="215">
        <v>36</v>
      </c>
      <c r="H209" s="207"/>
      <c r="I209" s="215">
        <v>36</v>
      </c>
      <c r="J209" s="204"/>
      <c r="K209" s="207"/>
      <c r="L209" s="208">
        <v>59.75</v>
      </c>
      <c r="M209" s="207"/>
      <c r="N209" s="210"/>
      <c r="Z209" s="193"/>
      <c r="AA209" s="200"/>
      <c r="AE209" s="109" t="s">
        <v>3895</v>
      </c>
      <c r="AG209" s="200"/>
      <c r="AH209" s="200"/>
      <c r="AJ209" s="200"/>
    </row>
    <row r="210" spans="1:36" s="108" customFormat="1" ht="12">
      <c r="A210" s="216"/>
      <c r="B210" s="217"/>
      <c r="C210" s="1145" t="s">
        <v>398</v>
      </c>
      <c r="D210" s="1145"/>
      <c r="E210" s="1145"/>
      <c r="F210" s="196"/>
      <c r="G210" s="196"/>
      <c r="H210" s="196"/>
      <c r="I210" s="196"/>
      <c r="J210" s="198"/>
      <c r="K210" s="196"/>
      <c r="L210" s="218">
        <v>348.52</v>
      </c>
      <c r="M210" s="212"/>
      <c r="N210" s="199"/>
      <c r="Z210" s="193"/>
      <c r="AA210" s="200"/>
      <c r="AG210" s="200" t="s">
        <v>398</v>
      </c>
      <c r="AH210" s="200"/>
      <c r="AJ210" s="200"/>
    </row>
    <row r="211" spans="1:36" s="108" customFormat="1" ht="1.5" customHeight="1">
      <c r="A211" s="224"/>
      <c r="B211" s="217"/>
      <c r="C211" s="217"/>
      <c r="D211" s="217"/>
      <c r="E211" s="217"/>
      <c r="F211" s="225"/>
      <c r="G211" s="225"/>
      <c r="H211" s="225"/>
      <c r="I211" s="225"/>
      <c r="J211" s="226"/>
      <c r="K211" s="225"/>
      <c r="L211" s="226"/>
      <c r="M211" s="207"/>
      <c r="N211" s="226"/>
      <c r="Z211" s="193"/>
      <c r="AA211" s="200"/>
      <c r="AG211" s="200"/>
      <c r="AH211" s="200"/>
      <c r="AJ211" s="200"/>
    </row>
    <row r="212" spans="1:36" s="108" customFormat="1" ht="12">
      <c r="A212" s="227"/>
      <c r="B212" s="198"/>
      <c r="C212" s="1145" t="s">
        <v>3924</v>
      </c>
      <c r="D212" s="1145"/>
      <c r="E212" s="1145"/>
      <c r="F212" s="1145"/>
      <c r="G212" s="1145"/>
      <c r="H212" s="1145"/>
      <c r="I212" s="1145"/>
      <c r="J212" s="1145"/>
      <c r="K212" s="1145"/>
      <c r="L212" s="228"/>
      <c r="M212" s="229"/>
      <c r="N212" s="230"/>
      <c r="Z212" s="193"/>
      <c r="AA212" s="200"/>
      <c r="AG212" s="200"/>
      <c r="AH212" s="200" t="s">
        <v>3924</v>
      </c>
      <c r="AJ212" s="200"/>
    </row>
    <row r="213" spans="1:36" s="108" customFormat="1" ht="12">
      <c r="A213" s="231"/>
      <c r="B213" s="204"/>
      <c r="C213" s="1141" t="s">
        <v>416</v>
      </c>
      <c r="D213" s="1141"/>
      <c r="E213" s="1141"/>
      <c r="F213" s="1141"/>
      <c r="G213" s="1141"/>
      <c r="H213" s="1141"/>
      <c r="I213" s="1141"/>
      <c r="J213" s="1141"/>
      <c r="K213" s="1141"/>
      <c r="L213" s="257">
        <v>416.24</v>
      </c>
      <c r="M213" s="233"/>
      <c r="N213" s="234"/>
      <c r="Z213" s="193"/>
      <c r="AA213" s="200"/>
      <c r="AG213" s="200"/>
      <c r="AH213" s="200"/>
      <c r="AI213" s="109" t="s">
        <v>416</v>
      </c>
      <c r="AJ213" s="200"/>
    </row>
    <row r="214" spans="1:36" s="108" customFormat="1" ht="12">
      <c r="A214" s="231"/>
      <c r="B214" s="204"/>
      <c r="C214" s="1141" t="s">
        <v>417</v>
      </c>
      <c r="D214" s="1141"/>
      <c r="E214" s="1141"/>
      <c r="F214" s="1141"/>
      <c r="G214" s="1141"/>
      <c r="H214" s="1141"/>
      <c r="I214" s="1141"/>
      <c r="J214" s="1141"/>
      <c r="K214" s="1141"/>
      <c r="L214" s="236"/>
      <c r="M214" s="233"/>
      <c r="N214" s="234"/>
      <c r="Z214" s="193"/>
      <c r="AA214" s="200"/>
      <c r="AG214" s="200"/>
      <c r="AH214" s="200"/>
      <c r="AI214" s="109" t="s">
        <v>417</v>
      </c>
      <c r="AJ214" s="200"/>
    </row>
    <row r="215" spans="1:36" s="108" customFormat="1" ht="12">
      <c r="A215" s="231"/>
      <c r="B215" s="204"/>
      <c r="C215" s="1141" t="s">
        <v>488</v>
      </c>
      <c r="D215" s="1141"/>
      <c r="E215" s="1141"/>
      <c r="F215" s="1141"/>
      <c r="G215" s="1141"/>
      <c r="H215" s="1141"/>
      <c r="I215" s="1141"/>
      <c r="J215" s="1141"/>
      <c r="K215" s="1141"/>
      <c r="L215" s="257">
        <v>416.24</v>
      </c>
      <c r="M215" s="233"/>
      <c r="N215" s="234"/>
      <c r="Z215" s="193"/>
      <c r="AA215" s="200"/>
      <c r="AG215" s="200"/>
      <c r="AH215" s="200"/>
      <c r="AI215" s="109" t="s">
        <v>488</v>
      </c>
      <c r="AJ215" s="200"/>
    </row>
    <row r="216" spans="1:36" s="108" customFormat="1" ht="12">
      <c r="A216" s="231"/>
      <c r="B216" s="204"/>
      <c r="C216" s="1141" t="s">
        <v>3906</v>
      </c>
      <c r="D216" s="1141"/>
      <c r="E216" s="1141"/>
      <c r="F216" s="1141"/>
      <c r="G216" s="1141"/>
      <c r="H216" s="1141"/>
      <c r="I216" s="1141"/>
      <c r="J216" s="1141"/>
      <c r="K216" s="1141"/>
      <c r="L216" s="257">
        <v>874.1</v>
      </c>
      <c r="M216" s="233"/>
      <c r="N216" s="234"/>
      <c r="Z216" s="193"/>
      <c r="AA216" s="200"/>
      <c r="AG216" s="200"/>
      <c r="AH216" s="200"/>
      <c r="AI216" s="109" t="s">
        <v>3906</v>
      </c>
      <c r="AJ216" s="200"/>
    </row>
    <row r="217" spans="1:36" s="108" customFormat="1" ht="12">
      <c r="A217" s="231"/>
      <c r="B217" s="204"/>
      <c r="C217" s="1141" t="s">
        <v>3907</v>
      </c>
      <c r="D217" s="1141"/>
      <c r="E217" s="1141"/>
      <c r="F217" s="1141"/>
      <c r="G217" s="1141"/>
      <c r="H217" s="1141"/>
      <c r="I217" s="1141"/>
      <c r="J217" s="1141"/>
      <c r="K217" s="1141"/>
      <c r="L217" s="257">
        <v>874.1</v>
      </c>
      <c r="M217" s="233"/>
      <c r="N217" s="234"/>
      <c r="Z217" s="193"/>
      <c r="AA217" s="200"/>
      <c r="AG217" s="200"/>
      <c r="AH217" s="200"/>
      <c r="AI217" s="109" t="s">
        <v>3907</v>
      </c>
      <c r="AJ217" s="200"/>
    </row>
    <row r="218" spans="1:36" s="108" customFormat="1" ht="12">
      <c r="A218" s="231"/>
      <c r="B218" s="204"/>
      <c r="C218" s="1141" t="s">
        <v>424</v>
      </c>
      <c r="D218" s="1141"/>
      <c r="E218" s="1141"/>
      <c r="F218" s="1141"/>
      <c r="G218" s="1141"/>
      <c r="H218" s="1141"/>
      <c r="I218" s="1141"/>
      <c r="J218" s="1141"/>
      <c r="K218" s="1141"/>
      <c r="L218" s="236"/>
      <c r="M218" s="233"/>
      <c r="N218" s="234"/>
      <c r="Z218" s="193"/>
      <c r="AA218" s="200"/>
      <c r="AG218" s="200"/>
      <c r="AH218" s="200"/>
      <c r="AI218" s="109" t="s">
        <v>424</v>
      </c>
      <c r="AJ218" s="200"/>
    </row>
    <row r="219" spans="1:36" s="108" customFormat="1" ht="12">
      <c r="A219" s="231"/>
      <c r="B219" s="204"/>
      <c r="C219" s="1141" t="s">
        <v>777</v>
      </c>
      <c r="D219" s="1141"/>
      <c r="E219" s="1141"/>
      <c r="F219" s="1141"/>
      <c r="G219" s="1141"/>
      <c r="H219" s="1141"/>
      <c r="I219" s="1141"/>
      <c r="J219" s="1141"/>
      <c r="K219" s="1141"/>
      <c r="L219" s="257">
        <v>416.24</v>
      </c>
      <c r="M219" s="233"/>
      <c r="N219" s="234"/>
      <c r="Z219" s="193"/>
      <c r="AA219" s="200"/>
      <c r="AG219" s="200"/>
      <c r="AH219" s="200"/>
      <c r="AI219" s="109" t="s">
        <v>777</v>
      </c>
      <c r="AJ219" s="200"/>
    </row>
    <row r="220" spans="1:36" s="108" customFormat="1" ht="12">
      <c r="A220" s="231"/>
      <c r="B220" s="204"/>
      <c r="C220" s="1141" t="s">
        <v>428</v>
      </c>
      <c r="D220" s="1141"/>
      <c r="E220" s="1141"/>
      <c r="F220" s="1141"/>
      <c r="G220" s="1141"/>
      <c r="H220" s="1141"/>
      <c r="I220" s="1141"/>
      <c r="J220" s="1141"/>
      <c r="K220" s="1141"/>
      <c r="L220" s="257">
        <v>308.02</v>
      </c>
      <c r="M220" s="233"/>
      <c r="N220" s="234"/>
      <c r="Z220" s="193"/>
      <c r="AA220" s="200"/>
      <c r="AG220" s="200"/>
      <c r="AH220" s="200"/>
      <c r="AI220" s="109" t="s">
        <v>428</v>
      </c>
      <c r="AJ220" s="200"/>
    </row>
    <row r="221" spans="1:36" s="108" customFormat="1" ht="12">
      <c r="A221" s="231"/>
      <c r="B221" s="204"/>
      <c r="C221" s="1141" t="s">
        <v>429</v>
      </c>
      <c r="D221" s="1141"/>
      <c r="E221" s="1141"/>
      <c r="F221" s="1141"/>
      <c r="G221" s="1141"/>
      <c r="H221" s="1141"/>
      <c r="I221" s="1141"/>
      <c r="J221" s="1141"/>
      <c r="K221" s="1141"/>
      <c r="L221" s="257">
        <v>149.84</v>
      </c>
      <c r="M221" s="233"/>
      <c r="N221" s="234"/>
      <c r="Z221" s="193"/>
      <c r="AA221" s="200"/>
      <c r="AG221" s="200"/>
      <c r="AH221" s="200"/>
      <c r="AI221" s="109" t="s">
        <v>429</v>
      </c>
      <c r="AJ221" s="200"/>
    </row>
    <row r="222" spans="1:36" s="108" customFormat="1" ht="12">
      <c r="A222" s="231"/>
      <c r="B222" s="204"/>
      <c r="C222" s="1141" t="s">
        <v>431</v>
      </c>
      <c r="D222" s="1141"/>
      <c r="E222" s="1141"/>
      <c r="F222" s="1141"/>
      <c r="G222" s="1141"/>
      <c r="H222" s="1141"/>
      <c r="I222" s="1141"/>
      <c r="J222" s="1141"/>
      <c r="K222" s="1141"/>
      <c r="L222" s="257">
        <v>416.24</v>
      </c>
      <c r="M222" s="233"/>
      <c r="N222" s="234"/>
      <c r="Z222" s="193"/>
      <c r="AA222" s="200"/>
      <c r="AG222" s="200"/>
      <c r="AH222" s="200"/>
      <c r="AI222" s="109" t="s">
        <v>431</v>
      </c>
      <c r="AJ222" s="200"/>
    </row>
    <row r="223" spans="1:36" s="108" customFormat="1" ht="12">
      <c r="A223" s="231"/>
      <c r="B223" s="204"/>
      <c r="C223" s="1141" t="s">
        <v>432</v>
      </c>
      <c r="D223" s="1141"/>
      <c r="E223" s="1141"/>
      <c r="F223" s="1141"/>
      <c r="G223" s="1141"/>
      <c r="H223" s="1141"/>
      <c r="I223" s="1141"/>
      <c r="J223" s="1141"/>
      <c r="K223" s="1141"/>
      <c r="L223" s="257">
        <v>308.02</v>
      </c>
      <c r="M223" s="233"/>
      <c r="N223" s="234"/>
      <c r="Z223" s="193"/>
      <c r="AA223" s="200"/>
      <c r="AG223" s="200"/>
      <c r="AH223" s="200"/>
      <c r="AI223" s="109" t="s">
        <v>432</v>
      </c>
      <c r="AJ223" s="200"/>
    </row>
    <row r="224" spans="1:36" s="108" customFormat="1" ht="12">
      <c r="A224" s="231"/>
      <c r="B224" s="204"/>
      <c r="C224" s="1141" t="s">
        <v>433</v>
      </c>
      <c r="D224" s="1141"/>
      <c r="E224" s="1141"/>
      <c r="F224" s="1141"/>
      <c r="G224" s="1141"/>
      <c r="H224" s="1141"/>
      <c r="I224" s="1141"/>
      <c r="J224" s="1141"/>
      <c r="K224" s="1141"/>
      <c r="L224" s="257">
        <v>149.84</v>
      </c>
      <c r="M224" s="233"/>
      <c r="N224" s="234"/>
      <c r="Z224" s="193"/>
      <c r="AA224" s="200"/>
      <c r="AG224" s="200"/>
      <c r="AH224" s="200"/>
      <c r="AI224" s="109" t="s">
        <v>433</v>
      </c>
      <c r="AJ224" s="200"/>
    </row>
    <row r="225" spans="1:37" s="108" customFormat="1" ht="12">
      <c r="A225" s="231"/>
      <c r="B225" s="226"/>
      <c r="C225" s="1142" t="s">
        <v>3925</v>
      </c>
      <c r="D225" s="1142"/>
      <c r="E225" s="1142"/>
      <c r="F225" s="1142"/>
      <c r="G225" s="1142"/>
      <c r="H225" s="1142"/>
      <c r="I225" s="1142"/>
      <c r="J225" s="1142"/>
      <c r="K225" s="1142"/>
      <c r="L225" s="258">
        <v>874.1</v>
      </c>
      <c r="M225" s="240"/>
      <c r="N225" s="253"/>
      <c r="Z225" s="193"/>
      <c r="AA225" s="200"/>
      <c r="AG225" s="200"/>
      <c r="AH225" s="200"/>
      <c r="AJ225" s="200" t="s">
        <v>3925</v>
      </c>
    </row>
    <row r="226" spans="1:37" s="108" customFormat="1" ht="12">
      <c r="A226" s="1089" t="s">
        <v>3926</v>
      </c>
      <c r="B226" s="1090"/>
      <c r="C226" s="1090"/>
      <c r="D226" s="1090"/>
      <c r="E226" s="1090"/>
      <c r="F226" s="1090"/>
      <c r="G226" s="1090"/>
      <c r="H226" s="1090"/>
      <c r="I226" s="1090"/>
      <c r="J226" s="1090"/>
      <c r="K226" s="1090"/>
      <c r="L226" s="1090"/>
      <c r="M226" s="1090"/>
      <c r="N226" s="1095"/>
      <c r="Z226" s="193" t="s">
        <v>3926</v>
      </c>
      <c r="AA226" s="200"/>
      <c r="AG226" s="200"/>
      <c r="AH226" s="200"/>
      <c r="AJ226" s="200"/>
    </row>
    <row r="227" spans="1:37" s="108" customFormat="1" ht="12">
      <c r="A227" s="1147" t="s">
        <v>3927</v>
      </c>
      <c r="B227" s="1148"/>
      <c r="C227" s="1148"/>
      <c r="D227" s="1148"/>
      <c r="E227" s="1148"/>
      <c r="F227" s="1148"/>
      <c r="G227" s="1148"/>
      <c r="H227" s="1148"/>
      <c r="I227" s="1148"/>
      <c r="J227" s="1148"/>
      <c r="K227" s="1148"/>
      <c r="L227" s="1148"/>
      <c r="M227" s="1148"/>
      <c r="N227" s="1149"/>
      <c r="Z227" s="193"/>
      <c r="AA227" s="200"/>
      <c r="AG227" s="200"/>
      <c r="AH227" s="200"/>
      <c r="AJ227" s="200"/>
      <c r="AK227" s="200" t="s">
        <v>3927</v>
      </c>
    </row>
    <row r="228" spans="1:37" s="108" customFormat="1" ht="33.75">
      <c r="A228" s="194" t="s">
        <v>497</v>
      </c>
      <c r="B228" s="195" t="s">
        <v>3928</v>
      </c>
      <c r="C228" s="1145" t="s">
        <v>3929</v>
      </c>
      <c r="D228" s="1145"/>
      <c r="E228" s="1145"/>
      <c r="F228" s="196" t="s">
        <v>486</v>
      </c>
      <c r="G228" s="196"/>
      <c r="H228" s="196"/>
      <c r="I228" s="251">
        <v>5</v>
      </c>
      <c r="J228" s="198"/>
      <c r="K228" s="196"/>
      <c r="L228" s="198"/>
      <c r="M228" s="196"/>
      <c r="N228" s="199"/>
      <c r="Z228" s="193"/>
      <c r="AA228" s="200" t="s">
        <v>3929</v>
      </c>
      <c r="AG228" s="200"/>
      <c r="AH228" s="200"/>
      <c r="AJ228" s="200"/>
      <c r="AK228" s="200"/>
    </row>
    <row r="229" spans="1:37" s="108" customFormat="1" ht="33.75">
      <c r="A229" s="203"/>
      <c r="B229" s="204" t="s">
        <v>3889</v>
      </c>
      <c r="C229" s="1141" t="s">
        <v>3890</v>
      </c>
      <c r="D229" s="1141"/>
      <c r="E229" s="1141"/>
      <c r="F229" s="1141"/>
      <c r="G229" s="1141"/>
      <c r="H229" s="1141"/>
      <c r="I229" s="1141"/>
      <c r="J229" s="1141"/>
      <c r="K229" s="1141"/>
      <c r="L229" s="1141"/>
      <c r="M229" s="1141"/>
      <c r="N229" s="1146"/>
      <c r="Z229" s="193"/>
      <c r="AA229" s="200"/>
      <c r="AC229" s="109" t="s">
        <v>3890</v>
      </c>
      <c r="AG229" s="200"/>
      <c r="AH229" s="200"/>
      <c r="AJ229" s="200"/>
      <c r="AK229" s="200"/>
    </row>
    <row r="230" spans="1:37" s="108" customFormat="1" ht="12">
      <c r="A230" s="203"/>
      <c r="B230" s="204"/>
      <c r="C230" s="1141" t="s">
        <v>3891</v>
      </c>
      <c r="D230" s="1141"/>
      <c r="E230" s="1141"/>
      <c r="F230" s="1141"/>
      <c r="G230" s="1141"/>
      <c r="H230" s="1141"/>
      <c r="I230" s="1141"/>
      <c r="J230" s="1141"/>
      <c r="K230" s="1141"/>
      <c r="L230" s="1141"/>
      <c r="M230" s="1141"/>
      <c r="N230" s="1146"/>
      <c r="Z230" s="193"/>
      <c r="AA230" s="200"/>
      <c r="AC230" s="109" t="s">
        <v>3891</v>
      </c>
      <c r="AG230" s="200"/>
      <c r="AH230" s="200"/>
      <c r="AJ230" s="200"/>
      <c r="AK230" s="200"/>
    </row>
    <row r="231" spans="1:37" s="108" customFormat="1" ht="12">
      <c r="A231" s="205"/>
      <c r="B231" s="206">
        <v>1</v>
      </c>
      <c r="C231" s="1141" t="s">
        <v>446</v>
      </c>
      <c r="D231" s="1141"/>
      <c r="E231" s="1141"/>
      <c r="F231" s="207"/>
      <c r="G231" s="207"/>
      <c r="H231" s="207"/>
      <c r="I231" s="207"/>
      <c r="J231" s="208">
        <v>39.1</v>
      </c>
      <c r="K231" s="215">
        <v>1</v>
      </c>
      <c r="L231" s="208">
        <v>195.5</v>
      </c>
      <c r="M231" s="207"/>
      <c r="N231" s="210"/>
      <c r="Z231" s="193"/>
      <c r="AA231" s="200"/>
      <c r="AD231" s="109" t="s">
        <v>446</v>
      </c>
      <c r="AG231" s="200"/>
      <c r="AH231" s="200"/>
      <c r="AJ231" s="200"/>
      <c r="AK231" s="200"/>
    </row>
    <row r="232" spans="1:37" s="108" customFormat="1" ht="12">
      <c r="A232" s="205"/>
      <c r="B232" s="204"/>
      <c r="C232" s="1141" t="s">
        <v>448</v>
      </c>
      <c r="D232" s="1141"/>
      <c r="E232" s="1141"/>
      <c r="F232" s="207" t="s">
        <v>390</v>
      </c>
      <c r="G232" s="209">
        <v>2.4900000000000002</v>
      </c>
      <c r="H232" s="215">
        <v>1</v>
      </c>
      <c r="I232" s="209">
        <v>12.45</v>
      </c>
      <c r="J232" s="204"/>
      <c r="K232" s="207"/>
      <c r="L232" s="204"/>
      <c r="M232" s="207"/>
      <c r="N232" s="210"/>
      <c r="Z232" s="193"/>
      <c r="AA232" s="200"/>
      <c r="AE232" s="109" t="s">
        <v>448</v>
      </c>
      <c r="AG232" s="200"/>
      <c r="AH232" s="200"/>
      <c r="AJ232" s="200"/>
      <c r="AK232" s="200"/>
    </row>
    <row r="233" spans="1:37" s="108" customFormat="1" ht="12">
      <c r="A233" s="205"/>
      <c r="B233" s="204"/>
      <c r="C233" s="1150" t="s">
        <v>391</v>
      </c>
      <c r="D233" s="1150"/>
      <c r="E233" s="1150"/>
      <c r="F233" s="212"/>
      <c r="G233" s="212"/>
      <c r="H233" s="212"/>
      <c r="I233" s="212"/>
      <c r="J233" s="213">
        <v>39.1</v>
      </c>
      <c r="K233" s="212"/>
      <c r="L233" s="213">
        <v>195.5</v>
      </c>
      <c r="M233" s="212"/>
      <c r="N233" s="214"/>
      <c r="Z233" s="193"/>
      <c r="AA233" s="200"/>
      <c r="AF233" s="109" t="s">
        <v>391</v>
      </c>
      <c r="AG233" s="200"/>
      <c r="AH233" s="200"/>
      <c r="AJ233" s="200"/>
      <c r="AK233" s="200"/>
    </row>
    <row r="234" spans="1:37" s="108" customFormat="1" ht="12">
      <c r="A234" s="205"/>
      <c r="B234" s="204"/>
      <c r="C234" s="1141" t="s">
        <v>392</v>
      </c>
      <c r="D234" s="1141"/>
      <c r="E234" s="1141"/>
      <c r="F234" s="207"/>
      <c r="G234" s="207"/>
      <c r="H234" s="207"/>
      <c r="I234" s="207"/>
      <c r="J234" s="204"/>
      <c r="K234" s="207"/>
      <c r="L234" s="208">
        <v>195.5</v>
      </c>
      <c r="M234" s="207"/>
      <c r="N234" s="210"/>
      <c r="Z234" s="193"/>
      <c r="AA234" s="200"/>
      <c r="AE234" s="109" t="s">
        <v>392</v>
      </c>
      <c r="AG234" s="200"/>
      <c r="AH234" s="200"/>
      <c r="AJ234" s="200"/>
      <c r="AK234" s="200"/>
    </row>
    <row r="235" spans="1:37" s="108" customFormat="1" ht="22.5">
      <c r="A235" s="205"/>
      <c r="B235" s="204" t="s">
        <v>3892</v>
      </c>
      <c r="C235" s="1141" t="s">
        <v>3893</v>
      </c>
      <c r="D235" s="1141"/>
      <c r="E235" s="1141"/>
      <c r="F235" s="207" t="s">
        <v>395</v>
      </c>
      <c r="G235" s="215">
        <v>74</v>
      </c>
      <c r="H235" s="207"/>
      <c r="I235" s="215">
        <v>74</v>
      </c>
      <c r="J235" s="204"/>
      <c r="K235" s="207"/>
      <c r="L235" s="208">
        <v>144.66999999999999</v>
      </c>
      <c r="M235" s="207"/>
      <c r="N235" s="210"/>
      <c r="Z235" s="193"/>
      <c r="AA235" s="200"/>
      <c r="AE235" s="109" t="s">
        <v>3893</v>
      </c>
      <c r="AG235" s="200"/>
      <c r="AH235" s="200"/>
      <c r="AJ235" s="200"/>
      <c r="AK235" s="200"/>
    </row>
    <row r="236" spans="1:37" s="108" customFormat="1" ht="22.5">
      <c r="A236" s="205"/>
      <c r="B236" s="204" t="s">
        <v>3894</v>
      </c>
      <c r="C236" s="1141" t="s">
        <v>3895</v>
      </c>
      <c r="D236" s="1141"/>
      <c r="E236" s="1141"/>
      <c r="F236" s="207" t="s">
        <v>395</v>
      </c>
      <c r="G236" s="215">
        <v>36</v>
      </c>
      <c r="H236" s="207"/>
      <c r="I236" s="215">
        <v>36</v>
      </c>
      <c r="J236" s="204"/>
      <c r="K236" s="207"/>
      <c r="L236" s="208">
        <v>70.38</v>
      </c>
      <c r="M236" s="207"/>
      <c r="N236" s="210"/>
      <c r="Z236" s="193"/>
      <c r="AA236" s="200"/>
      <c r="AE236" s="109" t="s">
        <v>3895</v>
      </c>
      <c r="AG236" s="200"/>
      <c r="AH236" s="200"/>
      <c r="AJ236" s="200"/>
      <c r="AK236" s="200"/>
    </row>
    <row r="237" spans="1:37" s="108" customFormat="1" ht="12">
      <c r="A237" s="216"/>
      <c r="B237" s="217"/>
      <c r="C237" s="1145" t="s">
        <v>398</v>
      </c>
      <c r="D237" s="1145"/>
      <c r="E237" s="1145"/>
      <c r="F237" s="196"/>
      <c r="G237" s="196"/>
      <c r="H237" s="196"/>
      <c r="I237" s="196"/>
      <c r="J237" s="198"/>
      <c r="K237" s="196"/>
      <c r="L237" s="218">
        <v>410.55</v>
      </c>
      <c r="M237" s="212"/>
      <c r="N237" s="199"/>
      <c r="Z237" s="193"/>
      <c r="AA237" s="200"/>
      <c r="AG237" s="200" t="s">
        <v>398</v>
      </c>
      <c r="AH237" s="200"/>
      <c r="AJ237" s="200"/>
      <c r="AK237" s="200"/>
    </row>
    <row r="238" spans="1:37" s="108" customFormat="1" ht="45">
      <c r="A238" s="194" t="s">
        <v>499</v>
      </c>
      <c r="B238" s="195" t="s">
        <v>3930</v>
      </c>
      <c r="C238" s="1145" t="s">
        <v>3931</v>
      </c>
      <c r="D238" s="1145"/>
      <c r="E238" s="1145"/>
      <c r="F238" s="196" t="s">
        <v>486</v>
      </c>
      <c r="G238" s="196"/>
      <c r="H238" s="196"/>
      <c r="I238" s="251">
        <v>5</v>
      </c>
      <c r="J238" s="198"/>
      <c r="K238" s="196"/>
      <c r="L238" s="198"/>
      <c r="M238" s="196"/>
      <c r="N238" s="199"/>
      <c r="Z238" s="193"/>
      <c r="AA238" s="200" t="s">
        <v>3931</v>
      </c>
      <c r="AG238" s="200"/>
      <c r="AH238" s="200"/>
      <c r="AJ238" s="200"/>
      <c r="AK238" s="200"/>
    </row>
    <row r="239" spans="1:37" s="108" customFormat="1" ht="33.75">
      <c r="A239" s="203"/>
      <c r="B239" s="204" t="s">
        <v>3889</v>
      </c>
      <c r="C239" s="1141" t="s">
        <v>3890</v>
      </c>
      <c r="D239" s="1141"/>
      <c r="E239" s="1141"/>
      <c r="F239" s="1141"/>
      <c r="G239" s="1141"/>
      <c r="H239" s="1141"/>
      <c r="I239" s="1141"/>
      <c r="J239" s="1141"/>
      <c r="K239" s="1141"/>
      <c r="L239" s="1141"/>
      <c r="M239" s="1141"/>
      <c r="N239" s="1146"/>
      <c r="Z239" s="193"/>
      <c r="AA239" s="200"/>
      <c r="AC239" s="109" t="s">
        <v>3890</v>
      </c>
      <c r="AG239" s="200"/>
      <c r="AH239" s="200"/>
      <c r="AJ239" s="200"/>
      <c r="AK239" s="200"/>
    </row>
    <row r="240" spans="1:37" s="108" customFormat="1" ht="12">
      <c r="A240" s="203"/>
      <c r="B240" s="204"/>
      <c r="C240" s="1141" t="s">
        <v>3891</v>
      </c>
      <c r="D240" s="1141"/>
      <c r="E240" s="1141"/>
      <c r="F240" s="1141"/>
      <c r="G240" s="1141"/>
      <c r="H240" s="1141"/>
      <c r="I240" s="1141"/>
      <c r="J240" s="1141"/>
      <c r="K240" s="1141"/>
      <c r="L240" s="1141"/>
      <c r="M240" s="1141"/>
      <c r="N240" s="1146"/>
      <c r="Z240" s="193"/>
      <c r="AA240" s="200"/>
      <c r="AC240" s="109" t="s">
        <v>3891</v>
      </c>
      <c r="AG240" s="200"/>
      <c r="AH240" s="200"/>
      <c r="AJ240" s="200"/>
      <c r="AK240" s="200"/>
    </row>
    <row r="241" spans="1:37" s="108" customFormat="1" ht="12">
      <c r="A241" s="205"/>
      <c r="B241" s="206">
        <v>1</v>
      </c>
      <c r="C241" s="1141" t="s">
        <v>446</v>
      </c>
      <c r="D241" s="1141"/>
      <c r="E241" s="1141"/>
      <c r="F241" s="207"/>
      <c r="G241" s="207"/>
      <c r="H241" s="207"/>
      <c r="I241" s="207"/>
      <c r="J241" s="208">
        <v>43.38</v>
      </c>
      <c r="K241" s="215">
        <v>1</v>
      </c>
      <c r="L241" s="208">
        <v>216.9</v>
      </c>
      <c r="M241" s="207"/>
      <c r="N241" s="210"/>
      <c r="Z241" s="193"/>
      <c r="AA241" s="200"/>
      <c r="AD241" s="109" t="s">
        <v>446</v>
      </c>
      <c r="AG241" s="200"/>
      <c r="AH241" s="200"/>
      <c r="AJ241" s="200"/>
      <c r="AK241" s="200"/>
    </row>
    <row r="242" spans="1:37" s="108" customFormat="1" ht="12">
      <c r="A242" s="205"/>
      <c r="B242" s="204"/>
      <c r="C242" s="1141" t="s">
        <v>448</v>
      </c>
      <c r="D242" s="1141"/>
      <c r="E242" s="1141"/>
      <c r="F242" s="207" t="s">
        <v>390</v>
      </c>
      <c r="G242" s="209">
        <v>2.76</v>
      </c>
      <c r="H242" s="215">
        <v>1</v>
      </c>
      <c r="I242" s="248">
        <v>13.8</v>
      </c>
      <c r="J242" s="204"/>
      <c r="K242" s="207"/>
      <c r="L242" s="204"/>
      <c r="M242" s="207"/>
      <c r="N242" s="210"/>
      <c r="Z242" s="193"/>
      <c r="AA242" s="200"/>
      <c r="AE242" s="109" t="s">
        <v>448</v>
      </c>
      <c r="AG242" s="200"/>
      <c r="AH242" s="200"/>
      <c r="AJ242" s="200"/>
      <c r="AK242" s="200"/>
    </row>
    <row r="243" spans="1:37" s="108" customFormat="1" ht="12">
      <c r="A243" s="205"/>
      <c r="B243" s="204"/>
      <c r="C243" s="1150" t="s">
        <v>391</v>
      </c>
      <c r="D243" s="1150"/>
      <c r="E243" s="1150"/>
      <c r="F243" s="212"/>
      <c r="G243" s="212"/>
      <c r="H243" s="212"/>
      <c r="I243" s="212"/>
      <c r="J243" s="213">
        <v>43.38</v>
      </c>
      <c r="K243" s="212"/>
      <c r="L243" s="213">
        <v>216.9</v>
      </c>
      <c r="M243" s="212"/>
      <c r="N243" s="214"/>
      <c r="Z243" s="193"/>
      <c r="AA243" s="200"/>
      <c r="AF243" s="109" t="s">
        <v>391</v>
      </c>
      <c r="AG243" s="200"/>
      <c r="AH243" s="200"/>
      <c r="AJ243" s="200"/>
      <c r="AK243" s="200"/>
    </row>
    <row r="244" spans="1:37" s="108" customFormat="1" ht="12">
      <c r="A244" s="205"/>
      <c r="B244" s="204"/>
      <c r="C244" s="1141" t="s">
        <v>392</v>
      </c>
      <c r="D244" s="1141"/>
      <c r="E244" s="1141"/>
      <c r="F244" s="207"/>
      <c r="G244" s="207"/>
      <c r="H244" s="207"/>
      <c r="I244" s="207"/>
      <c r="J244" s="204"/>
      <c r="K244" s="207"/>
      <c r="L244" s="208">
        <v>216.9</v>
      </c>
      <c r="M244" s="207"/>
      <c r="N244" s="210"/>
      <c r="Z244" s="193"/>
      <c r="AA244" s="200"/>
      <c r="AE244" s="109" t="s">
        <v>392</v>
      </c>
      <c r="AG244" s="200"/>
      <c r="AH244" s="200"/>
      <c r="AJ244" s="200"/>
      <c r="AK244" s="200"/>
    </row>
    <row r="245" spans="1:37" s="108" customFormat="1" ht="22.5">
      <c r="A245" s="205"/>
      <c r="B245" s="204" t="s">
        <v>3892</v>
      </c>
      <c r="C245" s="1141" t="s">
        <v>3893</v>
      </c>
      <c r="D245" s="1141"/>
      <c r="E245" s="1141"/>
      <c r="F245" s="207" t="s">
        <v>395</v>
      </c>
      <c r="G245" s="215">
        <v>74</v>
      </c>
      <c r="H245" s="207"/>
      <c r="I245" s="215">
        <v>74</v>
      </c>
      <c r="J245" s="204"/>
      <c r="K245" s="207"/>
      <c r="L245" s="208">
        <v>160.51</v>
      </c>
      <c r="M245" s="207"/>
      <c r="N245" s="210"/>
      <c r="Z245" s="193"/>
      <c r="AA245" s="200"/>
      <c r="AE245" s="109" t="s">
        <v>3893</v>
      </c>
      <c r="AG245" s="200"/>
      <c r="AH245" s="200"/>
      <c r="AJ245" s="200"/>
      <c r="AK245" s="200"/>
    </row>
    <row r="246" spans="1:37" s="108" customFormat="1" ht="22.5">
      <c r="A246" s="205"/>
      <c r="B246" s="204" t="s">
        <v>3894</v>
      </c>
      <c r="C246" s="1141" t="s">
        <v>3895</v>
      </c>
      <c r="D246" s="1141"/>
      <c r="E246" s="1141"/>
      <c r="F246" s="207" t="s">
        <v>395</v>
      </c>
      <c r="G246" s="215">
        <v>36</v>
      </c>
      <c r="H246" s="207"/>
      <c r="I246" s="215">
        <v>36</v>
      </c>
      <c r="J246" s="204"/>
      <c r="K246" s="207"/>
      <c r="L246" s="208">
        <v>78.08</v>
      </c>
      <c r="M246" s="207"/>
      <c r="N246" s="210"/>
      <c r="Z246" s="193"/>
      <c r="AA246" s="200"/>
      <c r="AE246" s="109" t="s">
        <v>3895</v>
      </c>
      <c r="AG246" s="200"/>
      <c r="AH246" s="200"/>
      <c r="AJ246" s="200"/>
      <c r="AK246" s="200"/>
    </row>
    <row r="247" spans="1:37" s="108" customFormat="1" ht="12">
      <c r="A247" s="216"/>
      <c r="B247" s="217"/>
      <c r="C247" s="1145" t="s">
        <v>398</v>
      </c>
      <c r="D247" s="1145"/>
      <c r="E247" s="1145"/>
      <c r="F247" s="196"/>
      <c r="G247" s="196"/>
      <c r="H247" s="196"/>
      <c r="I247" s="196"/>
      <c r="J247" s="198"/>
      <c r="K247" s="196"/>
      <c r="L247" s="218">
        <v>455.49</v>
      </c>
      <c r="M247" s="212"/>
      <c r="N247" s="199"/>
      <c r="Z247" s="193"/>
      <c r="AA247" s="200"/>
      <c r="AG247" s="200" t="s">
        <v>398</v>
      </c>
      <c r="AH247" s="200"/>
      <c r="AJ247" s="200"/>
      <c r="AK247" s="200"/>
    </row>
    <row r="248" spans="1:37" s="108" customFormat="1" ht="12">
      <c r="A248" s="1147" t="s">
        <v>3932</v>
      </c>
      <c r="B248" s="1148"/>
      <c r="C248" s="1148"/>
      <c r="D248" s="1148"/>
      <c r="E248" s="1148"/>
      <c r="F248" s="1148"/>
      <c r="G248" s="1148"/>
      <c r="H248" s="1148"/>
      <c r="I248" s="1148"/>
      <c r="J248" s="1148"/>
      <c r="K248" s="1148"/>
      <c r="L248" s="1148"/>
      <c r="M248" s="1148"/>
      <c r="N248" s="1149"/>
      <c r="Z248" s="193"/>
      <c r="AA248" s="200"/>
      <c r="AG248" s="200"/>
      <c r="AH248" s="200"/>
      <c r="AJ248" s="200"/>
      <c r="AK248" s="200" t="s">
        <v>3932</v>
      </c>
    </row>
    <row r="249" spans="1:37" s="108" customFormat="1" ht="22.5">
      <c r="A249" s="194" t="s">
        <v>501</v>
      </c>
      <c r="B249" s="195" t="s">
        <v>3933</v>
      </c>
      <c r="C249" s="1145" t="s">
        <v>3934</v>
      </c>
      <c r="D249" s="1145"/>
      <c r="E249" s="1145"/>
      <c r="F249" s="196" t="s">
        <v>3935</v>
      </c>
      <c r="G249" s="196"/>
      <c r="H249" s="196"/>
      <c r="I249" s="251">
        <v>1</v>
      </c>
      <c r="J249" s="198"/>
      <c r="K249" s="196"/>
      <c r="L249" s="198"/>
      <c r="M249" s="196"/>
      <c r="N249" s="199"/>
      <c r="Z249" s="193"/>
      <c r="AA249" s="200" t="s">
        <v>3934</v>
      </c>
      <c r="AG249" s="200"/>
      <c r="AH249" s="200"/>
      <c r="AJ249" s="200"/>
      <c r="AK249" s="200"/>
    </row>
    <row r="250" spans="1:37" s="108" customFormat="1" ht="33.75">
      <c r="A250" s="203"/>
      <c r="B250" s="204" t="s">
        <v>3889</v>
      </c>
      <c r="C250" s="1141" t="s">
        <v>3890</v>
      </c>
      <c r="D250" s="1141"/>
      <c r="E250" s="1141"/>
      <c r="F250" s="1141"/>
      <c r="G250" s="1141"/>
      <c r="H250" s="1141"/>
      <c r="I250" s="1141"/>
      <c r="J250" s="1141"/>
      <c r="K250" s="1141"/>
      <c r="L250" s="1141"/>
      <c r="M250" s="1141"/>
      <c r="N250" s="1146"/>
      <c r="Z250" s="193"/>
      <c r="AA250" s="200"/>
      <c r="AC250" s="109" t="s">
        <v>3890</v>
      </c>
      <c r="AG250" s="200"/>
      <c r="AH250" s="200"/>
      <c r="AJ250" s="200"/>
      <c r="AK250" s="200"/>
    </row>
    <row r="251" spans="1:37" s="108" customFormat="1" ht="12">
      <c r="A251" s="203"/>
      <c r="B251" s="204"/>
      <c r="C251" s="1141" t="s">
        <v>3891</v>
      </c>
      <c r="D251" s="1141"/>
      <c r="E251" s="1141"/>
      <c r="F251" s="1141"/>
      <c r="G251" s="1141"/>
      <c r="H251" s="1141"/>
      <c r="I251" s="1141"/>
      <c r="J251" s="1141"/>
      <c r="K251" s="1141"/>
      <c r="L251" s="1141"/>
      <c r="M251" s="1141"/>
      <c r="N251" s="1146"/>
      <c r="Z251" s="193"/>
      <c r="AA251" s="200"/>
      <c r="AC251" s="109" t="s">
        <v>3891</v>
      </c>
      <c r="AG251" s="200"/>
      <c r="AH251" s="200"/>
      <c r="AJ251" s="200"/>
      <c r="AK251" s="200"/>
    </row>
    <row r="252" spans="1:37" s="108" customFormat="1" ht="12">
      <c r="A252" s="205"/>
      <c r="B252" s="206">
        <v>1</v>
      </c>
      <c r="C252" s="1141" t="s">
        <v>446</v>
      </c>
      <c r="D252" s="1141"/>
      <c r="E252" s="1141"/>
      <c r="F252" s="207"/>
      <c r="G252" s="207"/>
      <c r="H252" s="207"/>
      <c r="I252" s="207"/>
      <c r="J252" s="208">
        <v>743.39</v>
      </c>
      <c r="K252" s="215">
        <v>1</v>
      </c>
      <c r="L252" s="208">
        <v>743.39</v>
      </c>
      <c r="M252" s="207"/>
      <c r="N252" s="210"/>
      <c r="Z252" s="193"/>
      <c r="AA252" s="200"/>
      <c r="AD252" s="109" t="s">
        <v>446</v>
      </c>
      <c r="AG252" s="200"/>
      <c r="AH252" s="200"/>
      <c r="AJ252" s="200"/>
      <c r="AK252" s="200"/>
    </row>
    <row r="253" spans="1:37" s="108" customFormat="1" ht="12">
      <c r="A253" s="205"/>
      <c r="B253" s="204"/>
      <c r="C253" s="1141" t="s">
        <v>448</v>
      </c>
      <c r="D253" s="1141"/>
      <c r="E253" s="1141"/>
      <c r="F253" s="207" t="s">
        <v>390</v>
      </c>
      <c r="G253" s="209">
        <v>47.28</v>
      </c>
      <c r="H253" s="215">
        <v>1</v>
      </c>
      <c r="I253" s="209">
        <v>47.28</v>
      </c>
      <c r="J253" s="204"/>
      <c r="K253" s="207"/>
      <c r="L253" s="204"/>
      <c r="M253" s="207"/>
      <c r="N253" s="210"/>
      <c r="Z253" s="193"/>
      <c r="AA253" s="200"/>
      <c r="AE253" s="109" t="s">
        <v>448</v>
      </c>
      <c r="AG253" s="200"/>
      <c r="AH253" s="200"/>
      <c r="AJ253" s="200"/>
      <c r="AK253" s="200"/>
    </row>
    <row r="254" spans="1:37" s="108" customFormat="1" ht="12">
      <c r="A254" s="205"/>
      <c r="B254" s="204"/>
      <c r="C254" s="1150" t="s">
        <v>391</v>
      </c>
      <c r="D254" s="1150"/>
      <c r="E254" s="1150"/>
      <c r="F254" s="212"/>
      <c r="G254" s="212"/>
      <c r="H254" s="212"/>
      <c r="I254" s="212"/>
      <c r="J254" s="213">
        <v>743.39</v>
      </c>
      <c r="K254" s="212"/>
      <c r="L254" s="213">
        <v>743.39</v>
      </c>
      <c r="M254" s="212"/>
      <c r="N254" s="214"/>
      <c r="Z254" s="193"/>
      <c r="AA254" s="200"/>
      <c r="AF254" s="109" t="s">
        <v>391</v>
      </c>
      <c r="AG254" s="200"/>
      <c r="AH254" s="200"/>
      <c r="AJ254" s="200"/>
      <c r="AK254" s="200"/>
    </row>
    <row r="255" spans="1:37" s="108" customFormat="1" ht="12">
      <c r="A255" s="205"/>
      <c r="B255" s="204"/>
      <c r="C255" s="1141" t="s">
        <v>392</v>
      </c>
      <c r="D255" s="1141"/>
      <c r="E255" s="1141"/>
      <c r="F255" s="207"/>
      <c r="G255" s="207"/>
      <c r="H255" s="207"/>
      <c r="I255" s="207"/>
      <c r="J255" s="204"/>
      <c r="K255" s="207"/>
      <c r="L255" s="208">
        <v>743.39</v>
      </c>
      <c r="M255" s="207"/>
      <c r="N255" s="210"/>
      <c r="Z255" s="193"/>
      <c r="AA255" s="200"/>
      <c r="AE255" s="109" t="s">
        <v>392</v>
      </c>
      <c r="AG255" s="200"/>
      <c r="AH255" s="200"/>
      <c r="AJ255" s="200"/>
      <c r="AK255" s="200"/>
    </row>
    <row r="256" spans="1:37" s="108" customFormat="1" ht="22.5">
      <c r="A256" s="205"/>
      <c r="B256" s="204" t="s">
        <v>3892</v>
      </c>
      <c r="C256" s="1141" t="s">
        <v>3893</v>
      </c>
      <c r="D256" s="1141"/>
      <c r="E256" s="1141"/>
      <c r="F256" s="207" t="s">
        <v>395</v>
      </c>
      <c r="G256" s="215">
        <v>74</v>
      </c>
      <c r="H256" s="207"/>
      <c r="I256" s="215">
        <v>74</v>
      </c>
      <c r="J256" s="204"/>
      <c r="K256" s="207"/>
      <c r="L256" s="208">
        <v>550.11</v>
      </c>
      <c r="M256" s="207"/>
      <c r="N256" s="210"/>
      <c r="Z256" s="193"/>
      <c r="AA256" s="200"/>
      <c r="AE256" s="109" t="s">
        <v>3893</v>
      </c>
      <c r="AG256" s="200"/>
      <c r="AH256" s="200"/>
      <c r="AJ256" s="200"/>
      <c r="AK256" s="200"/>
    </row>
    <row r="257" spans="1:37" s="108" customFormat="1" ht="22.5">
      <c r="A257" s="205"/>
      <c r="B257" s="204" t="s">
        <v>3894</v>
      </c>
      <c r="C257" s="1141" t="s">
        <v>3895</v>
      </c>
      <c r="D257" s="1141"/>
      <c r="E257" s="1141"/>
      <c r="F257" s="207" t="s">
        <v>395</v>
      </c>
      <c r="G257" s="215">
        <v>36</v>
      </c>
      <c r="H257" s="207"/>
      <c r="I257" s="215">
        <v>36</v>
      </c>
      <c r="J257" s="204"/>
      <c r="K257" s="207"/>
      <c r="L257" s="208">
        <v>267.62</v>
      </c>
      <c r="M257" s="207"/>
      <c r="N257" s="210"/>
      <c r="Z257" s="193"/>
      <c r="AA257" s="200"/>
      <c r="AE257" s="109" t="s">
        <v>3895</v>
      </c>
      <c r="AG257" s="200"/>
      <c r="AH257" s="200"/>
      <c r="AJ257" s="200"/>
      <c r="AK257" s="200"/>
    </row>
    <row r="258" spans="1:37" s="108" customFormat="1" ht="12">
      <c r="A258" s="216"/>
      <c r="B258" s="217"/>
      <c r="C258" s="1145" t="s">
        <v>398</v>
      </c>
      <c r="D258" s="1145"/>
      <c r="E258" s="1145"/>
      <c r="F258" s="196"/>
      <c r="G258" s="196"/>
      <c r="H258" s="196"/>
      <c r="I258" s="196"/>
      <c r="J258" s="198"/>
      <c r="K258" s="196"/>
      <c r="L258" s="222">
        <v>1561.12</v>
      </c>
      <c r="M258" s="212"/>
      <c r="N258" s="199"/>
      <c r="Z258" s="193"/>
      <c r="AA258" s="200"/>
      <c r="AG258" s="200" t="s">
        <v>398</v>
      </c>
      <c r="AH258" s="200"/>
      <c r="AJ258" s="200"/>
      <c r="AK258" s="200"/>
    </row>
    <row r="259" spans="1:37" s="108" customFormat="1" ht="22.5">
      <c r="A259" s="194" t="s">
        <v>503</v>
      </c>
      <c r="B259" s="195" t="s">
        <v>3936</v>
      </c>
      <c r="C259" s="1145" t="s">
        <v>3937</v>
      </c>
      <c r="D259" s="1145"/>
      <c r="E259" s="1145"/>
      <c r="F259" s="196" t="s">
        <v>3935</v>
      </c>
      <c r="G259" s="196"/>
      <c r="H259" s="196"/>
      <c r="I259" s="251">
        <v>1</v>
      </c>
      <c r="J259" s="198"/>
      <c r="K259" s="196"/>
      <c r="L259" s="198"/>
      <c r="M259" s="196"/>
      <c r="N259" s="199"/>
      <c r="Z259" s="193"/>
      <c r="AA259" s="200" t="s">
        <v>3937</v>
      </c>
      <c r="AG259" s="200"/>
      <c r="AH259" s="200"/>
      <c r="AJ259" s="200"/>
      <c r="AK259" s="200"/>
    </row>
    <row r="260" spans="1:37" s="108" customFormat="1" ht="33.75">
      <c r="A260" s="203"/>
      <c r="B260" s="204" t="s">
        <v>3889</v>
      </c>
      <c r="C260" s="1141" t="s">
        <v>3890</v>
      </c>
      <c r="D260" s="1141"/>
      <c r="E260" s="1141"/>
      <c r="F260" s="1141"/>
      <c r="G260" s="1141"/>
      <c r="H260" s="1141"/>
      <c r="I260" s="1141"/>
      <c r="J260" s="1141"/>
      <c r="K260" s="1141"/>
      <c r="L260" s="1141"/>
      <c r="M260" s="1141"/>
      <c r="N260" s="1146"/>
      <c r="Z260" s="193"/>
      <c r="AA260" s="200"/>
      <c r="AC260" s="109" t="s">
        <v>3890</v>
      </c>
      <c r="AG260" s="200"/>
      <c r="AH260" s="200"/>
      <c r="AJ260" s="200"/>
      <c r="AK260" s="200"/>
    </row>
    <row r="261" spans="1:37" s="108" customFormat="1" ht="12">
      <c r="A261" s="203"/>
      <c r="B261" s="204"/>
      <c r="C261" s="1141" t="s">
        <v>3891</v>
      </c>
      <c r="D261" s="1141"/>
      <c r="E261" s="1141"/>
      <c r="F261" s="1141"/>
      <c r="G261" s="1141"/>
      <c r="H261" s="1141"/>
      <c r="I261" s="1141"/>
      <c r="J261" s="1141"/>
      <c r="K261" s="1141"/>
      <c r="L261" s="1141"/>
      <c r="M261" s="1141"/>
      <c r="N261" s="1146"/>
      <c r="Z261" s="193"/>
      <c r="AA261" s="200"/>
      <c r="AC261" s="109" t="s">
        <v>3891</v>
      </c>
      <c r="AG261" s="200"/>
      <c r="AH261" s="200"/>
      <c r="AJ261" s="200"/>
      <c r="AK261" s="200"/>
    </row>
    <row r="262" spans="1:37" s="108" customFormat="1" ht="12">
      <c r="A262" s="205"/>
      <c r="B262" s="206">
        <v>1</v>
      </c>
      <c r="C262" s="1141" t="s">
        <v>446</v>
      </c>
      <c r="D262" s="1141"/>
      <c r="E262" s="1141"/>
      <c r="F262" s="207"/>
      <c r="G262" s="207"/>
      <c r="H262" s="207"/>
      <c r="I262" s="207"/>
      <c r="J262" s="208">
        <v>703.67</v>
      </c>
      <c r="K262" s="215">
        <v>1</v>
      </c>
      <c r="L262" s="208">
        <v>703.67</v>
      </c>
      <c r="M262" s="207"/>
      <c r="N262" s="210"/>
      <c r="Z262" s="193"/>
      <c r="AA262" s="200"/>
      <c r="AD262" s="109" t="s">
        <v>446</v>
      </c>
      <c r="AG262" s="200"/>
      <c r="AH262" s="200"/>
      <c r="AJ262" s="200"/>
      <c r="AK262" s="200"/>
    </row>
    <row r="263" spans="1:37" s="108" customFormat="1" ht="12">
      <c r="A263" s="205"/>
      <c r="B263" s="204"/>
      <c r="C263" s="1141" t="s">
        <v>448</v>
      </c>
      <c r="D263" s="1141"/>
      <c r="E263" s="1141"/>
      <c r="F263" s="207" t="s">
        <v>390</v>
      </c>
      <c r="G263" s="209">
        <v>45.01</v>
      </c>
      <c r="H263" s="215">
        <v>1</v>
      </c>
      <c r="I263" s="209">
        <v>45.01</v>
      </c>
      <c r="J263" s="204"/>
      <c r="K263" s="207"/>
      <c r="L263" s="204"/>
      <c r="M263" s="207"/>
      <c r="N263" s="210"/>
      <c r="Z263" s="193"/>
      <c r="AA263" s="200"/>
      <c r="AE263" s="109" t="s">
        <v>448</v>
      </c>
      <c r="AG263" s="200"/>
      <c r="AH263" s="200"/>
      <c r="AJ263" s="200"/>
      <c r="AK263" s="200"/>
    </row>
    <row r="264" spans="1:37" s="108" customFormat="1" ht="12">
      <c r="A264" s="205"/>
      <c r="B264" s="204"/>
      <c r="C264" s="1150" t="s">
        <v>391</v>
      </c>
      <c r="D264" s="1150"/>
      <c r="E264" s="1150"/>
      <c r="F264" s="212"/>
      <c r="G264" s="212"/>
      <c r="H264" s="212"/>
      <c r="I264" s="212"/>
      <c r="J264" s="213">
        <v>703.67</v>
      </c>
      <c r="K264" s="212"/>
      <c r="L264" s="213">
        <v>703.67</v>
      </c>
      <c r="M264" s="212"/>
      <c r="N264" s="214"/>
      <c r="Z264" s="193"/>
      <c r="AA264" s="200"/>
      <c r="AF264" s="109" t="s">
        <v>391</v>
      </c>
      <c r="AG264" s="200"/>
      <c r="AH264" s="200"/>
      <c r="AJ264" s="200"/>
      <c r="AK264" s="200"/>
    </row>
    <row r="265" spans="1:37" s="108" customFormat="1" ht="12">
      <c r="A265" s="205"/>
      <c r="B265" s="204"/>
      <c r="C265" s="1141" t="s">
        <v>392</v>
      </c>
      <c r="D265" s="1141"/>
      <c r="E265" s="1141"/>
      <c r="F265" s="207"/>
      <c r="G265" s="207"/>
      <c r="H265" s="207"/>
      <c r="I265" s="207"/>
      <c r="J265" s="204"/>
      <c r="K265" s="207"/>
      <c r="L265" s="208">
        <v>703.67</v>
      </c>
      <c r="M265" s="207"/>
      <c r="N265" s="210"/>
      <c r="Z265" s="193"/>
      <c r="AA265" s="200"/>
      <c r="AE265" s="109" t="s">
        <v>392</v>
      </c>
      <c r="AG265" s="200"/>
      <c r="AH265" s="200"/>
      <c r="AJ265" s="200"/>
      <c r="AK265" s="200"/>
    </row>
    <row r="266" spans="1:37" s="108" customFormat="1" ht="22.5">
      <c r="A266" s="205"/>
      <c r="B266" s="204" t="s">
        <v>3892</v>
      </c>
      <c r="C266" s="1141" t="s">
        <v>3893</v>
      </c>
      <c r="D266" s="1141"/>
      <c r="E266" s="1141"/>
      <c r="F266" s="207" t="s">
        <v>395</v>
      </c>
      <c r="G266" s="215">
        <v>74</v>
      </c>
      <c r="H266" s="207"/>
      <c r="I266" s="215">
        <v>74</v>
      </c>
      <c r="J266" s="204"/>
      <c r="K266" s="207"/>
      <c r="L266" s="208">
        <v>520.72</v>
      </c>
      <c r="M266" s="207"/>
      <c r="N266" s="210"/>
      <c r="Z266" s="193"/>
      <c r="AA266" s="200"/>
      <c r="AE266" s="109" t="s">
        <v>3893</v>
      </c>
      <c r="AG266" s="200"/>
      <c r="AH266" s="200"/>
      <c r="AJ266" s="200"/>
      <c r="AK266" s="200"/>
    </row>
    <row r="267" spans="1:37" s="108" customFormat="1" ht="22.5">
      <c r="A267" s="205"/>
      <c r="B267" s="204" t="s">
        <v>3894</v>
      </c>
      <c r="C267" s="1141" t="s">
        <v>3895</v>
      </c>
      <c r="D267" s="1141"/>
      <c r="E267" s="1141"/>
      <c r="F267" s="207" t="s">
        <v>395</v>
      </c>
      <c r="G267" s="215">
        <v>36</v>
      </c>
      <c r="H267" s="207"/>
      <c r="I267" s="215">
        <v>36</v>
      </c>
      <c r="J267" s="204"/>
      <c r="K267" s="207"/>
      <c r="L267" s="208">
        <v>253.32</v>
      </c>
      <c r="M267" s="207"/>
      <c r="N267" s="210"/>
      <c r="Z267" s="193"/>
      <c r="AA267" s="200"/>
      <c r="AE267" s="109" t="s">
        <v>3895</v>
      </c>
      <c r="AG267" s="200"/>
      <c r="AH267" s="200"/>
      <c r="AJ267" s="200"/>
      <c r="AK267" s="200"/>
    </row>
    <row r="268" spans="1:37" s="108" customFormat="1" ht="12">
      <c r="A268" s="216"/>
      <c r="B268" s="217"/>
      <c r="C268" s="1145" t="s">
        <v>398</v>
      </c>
      <c r="D268" s="1145"/>
      <c r="E268" s="1145"/>
      <c r="F268" s="196"/>
      <c r="G268" s="196"/>
      <c r="H268" s="196"/>
      <c r="I268" s="196"/>
      <c r="J268" s="198"/>
      <c r="K268" s="196"/>
      <c r="L268" s="222">
        <v>1477.71</v>
      </c>
      <c r="M268" s="212"/>
      <c r="N268" s="199"/>
      <c r="Z268" s="193"/>
      <c r="AA268" s="200"/>
      <c r="AG268" s="200" t="s">
        <v>398</v>
      </c>
      <c r="AH268" s="200"/>
      <c r="AJ268" s="200"/>
      <c r="AK268" s="200"/>
    </row>
    <row r="269" spans="1:37" s="108" customFormat="1" ht="22.5">
      <c r="A269" s="194" t="s">
        <v>505</v>
      </c>
      <c r="B269" s="195" t="s">
        <v>3938</v>
      </c>
      <c r="C269" s="1145" t="s">
        <v>3939</v>
      </c>
      <c r="D269" s="1145"/>
      <c r="E269" s="1145"/>
      <c r="F269" s="196" t="s">
        <v>3935</v>
      </c>
      <c r="G269" s="196"/>
      <c r="H269" s="196"/>
      <c r="I269" s="251">
        <v>1</v>
      </c>
      <c r="J269" s="198"/>
      <c r="K269" s="196"/>
      <c r="L269" s="198"/>
      <c r="M269" s="196"/>
      <c r="N269" s="199"/>
      <c r="Z269" s="193"/>
      <c r="AA269" s="200" t="s">
        <v>3939</v>
      </c>
      <c r="AG269" s="200"/>
      <c r="AH269" s="200"/>
      <c r="AJ269" s="200"/>
      <c r="AK269" s="200"/>
    </row>
    <row r="270" spans="1:37" s="108" customFormat="1" ht="33.75">
      <c r="A270" s="203"/>
      <c r="B270" s="204" t="s">
        <v>3889</v>
      </c>
      <c r="C270" s="1141" t="s">
        <v>3890</v>
      </c>
      <c r="D270" s="1141"/>
      <c r="E270" s="1141"/>
      <c r="F270" s="1141"/>
      <c r="G270" s="1141"/>
      <c r="H270" s="1141"/>
      <c r="I270" s="1141"/>
      <c r="J270" s="1141"/>
      <c r="K270" s="1141"/>
      <c r="L270" s="1141"/>
      <c r="M270" s="1141"/>
      <c r="N270" s="1146"/>
      <c r="Z270" s="193"/>
      <c r="AA270" s="200"/>
      <c r="AC270" s="109" t="s">
        <v>3890</v>
      </c>
      <c r="AG270" s="200"/>
      <c r="AH270" s="200"/>
      <c r="AJ270" s="200"/>
      <c r="AK270" s="200"/>
    </row>
    <row r="271" spans="1:37" s="108" customFormat="1" ht="12">
      <c r="A271" s="203"/>
      <c r="B271" s="204"/>
      <c r="C271" s="1141" t="s">
        <v>3891</v>
      </c>
      <c r="D271" s="1141"/>
      <c r="E271" s="1141"/>
      <c r="F271" s="1141"/>
      <c r="G271" s="1141"/>
      <c r="H271" s="1141"/>
      <c r="I271" s="1141"/>
      <c r="J271" s="1141"/>
      <c r="K271" s="1141"/>
      <c r="L271" s="1141"/>
      <c r="M271" s="1141"/>
      <c r="N271" s="1146"/>
      <c r="Z271" s="193"/>
      <c r="AA271" s="200"/>
      <c r="AC271" s="109" t="s">
        <v>3891</v>
      </c>
      <c r="AG271" s="200"/>
      <c r="AH271" s="200"/>
      <c r="AJ271" s="200"/>
      <c r="AK271" s="200"/>
    </row>
    <row r="272" spans="1:37" s="108" customFormat="1" ht="12">
      <c r="A272" s="205"/>
      <c r="B272" s="206">
        <v>1</v>
      </c>
      <c r="C272" s="1141" t="s">
        <v>446</v>
      </c>
      <c r="D272" s="1141"/>
      <c r="E272" s="1141"/>
      <c r="F272" s="207"/>
      <c r="G272" s="207"/>
      <c r="H272" s="207"/>
      <c r="I272" s="207"/>
      <c r="J272" s="220">
        <v>1000.78</v>
      </c>
      <c r="K272" s="215">
        <v>1</v>
      </c>
      <c r="L272" s="220">
        <v>1000.78</v>
      </c>
      <c r="M272" s="207"/>
      <c r="N272" s="210"/>
      <c r="Z272" s="193"/>
      <c r="AA272" s="200"/>
      <c r="AD272" s="109" t="s">
        <v>446</v>
      </c>
      <c r="AG272" s="200"/>
      <c r="AH272" s="200"/>
      <c r="AJ272" s="200"/>
      <c r="AK272" s="200"/>
    </row>
    <row r="273" spans="1:37" s="108" customFormat="1" ht="12">
      <c r="A273" s="205"/>
      <c r="B273" s="204"/>
      <c r="C273" s="1141" t="s">
        <v>448</v>
      </c>
      <c r="D273" s="1141"/>
      <c r="E273" s="1141"/>
      <c r="F273" s="207" t="s">
        <v>390</v>
      </c>
      <c r="G273" s="209">
        <v>63.68</v>
      </c>
      <c r="H273" s="215">
        <v>1</v>
      </c>
      <c r="I273" s="209">
        <v>63.68</v>
      </c>
      <c r="J273" s="204"/>
      <c r="K273" s="207"/>
      <c r="L273" s="204"/>
      <c r="M273" s="207"/>
      <c r="N273" s="210"/>
      <c r="Z273" s="193"/>
      <c r="AA273" s="200"/>
      <c r="AE273" s="109" t="s">
        <v>448</v>
      </c>
      <c r="AG273" s="200"/>
      <c r="AH273" s="200"/>
      <c r="AJ273" s="200"/>
      <c r="AK273" s="200"/>
    </row>
    <row r="274" spans="1:37" s="108" customFormat="1" ht="12">
      <c r="A274" s="205"/>
      <c r="B274" s="204"/>
      <c r="C274" s="1150" t="s">
        <v>391</v>
      </c>
      <c r="D274" s="1150"/>
      <c r="E274" s="1150"/>
      <c r="F274" s="212"/>
      <c r="G274" s="212"/>
      <c r="H274" s="212"/>
      <c r="I274" s="212"/>
      <c r="J274" s="221">
        <v>1000.78</v>
      </c>
      <c r="K274" s="212"/>
      <c r="L274" s="221">
        <v>1000.78</v>
      </c>
      <c r="M274" s="212"/>
      <c r="N274" s="214"/>
      <c r="Z274" s="193"/>
      <c r="AA274" s="200"/>
      <c r="AF274" s="109" t="s">
        <v>391</v>
      </c>
      <c r="AG274" s="200"/>
      <c r="AH274" s="200"/>
      <c r="AJ274" s="200"/>
      <c r="AK274" s="200"/>
    </row>
    <row r="275" spans="1:37" s="108" customFormat="1" ht="12">
      <c r="A275" s="205"/>
      <c r="B275" s="204"/>
      <c r="C275" s="1141" t="s">
        <v>392</v>
      </c>
      <c r="D275" s="1141"/>
      <c r="E275" s="1141"/>
      <c r="F275" s="207"/>
      <c r="G275" s="207"/>
      <c r="H275" s="207"/>
      <c r="I275" s="207"/>
      <c r="J275" s="204"/>
      <c r="K275" s="207"/>
      <c r="L275" s="220">
        <v>1000.78</v>
      </c>
      <c r="M275" s="207"/>
      <c r="N275" s="210"/>
      <c r="Z275" s="193"/>
      <c r="AA275" s="200"/>
      <c r="AE275" s="109" t="s">
        <v>392</v>
      </c>
      <c r="AG275" s="200"/>
      <c r="AH275" s="200"/>
      <c r="AJ275" s="200"/>
      <c r="AK275" s="200"/>
    </row>
    <row r="276" spans="1:37" s="108" customFormat="1" ht="22.5">
      <c r="A276" s="205"/>
      <c r="B276" s="204" t="s">
        <v>3892</v>
      </c>
      <c r="C276" s="1141" t="s">
        <v>3893</v>
      </c>
      <c r="D276" s="1141"/>
      <c r="E276" s="1141"/>
      <c r="F276" s="207" t="s">
        <v>395</v>
      </c>
      <c r="G276" s="215">
        <v>74</v>
      </c>
      <c r="H276" s="207"/>
      <c r="I276" s="215">
        <v>74</v>
      </c>
      <c r="J276" s="204"/>
      <c r="K276" s="207"/>
      <c r="L276" s="208">
        <v>740.58</v>
      </c>
      <c r="M276" s="207"/>
      <c r="N276" s="210"/>
      <c r="Z276" s="193"/>
      <c r="AA276" s="200"/>
      <c r="AE276" s="109" t="s">
        <v>3893</v>
      </c>
      <c r="AG276" s="200"/>
      <c r="AH276" s="200"/>
      <c r="AJ276" s="200"/>
      <c r="AK276" s="200"/>
    </row>
    <row r="277" spans="1:37" s="108" customFormat="1" ht="22.5">
      <c r="A277" s="205"/>
      <c r="B277" s="204" t="s">
        <v>3894</v>
      </c>
      <c r="C277" s="1141" t="s">
        <v>3895</v>
      </c>
      <c r="D277" s="1141"/>
      <c r="E277" s="1141"/>
      <c r="F277" s="207" t="s">
        <v>395</v>
      </c>
      <c r="G277" s="215">
        <v>36</v>
      </c>
      <c r="H277" s="207"/>
      <c r="I277" s="215">
        <v>36</v>
      </c>
      <c r="J277" s="204"/>
      <c r="K277" s="207"/>
      <c r="L277" s="208">
        <v>360.28</v>
      </c>
      <c r="M277" s="207"/>
      <c r="N277" s="210"/>
      <c r="Z277" s="193"/>
      <c r="AA277" s="200"/>
      <c r="AE277" s="109" t="s">
        <v>3895</v>
      </c>
      <c r="AG277" s="200"/>
      <c r="AH277" s="200"/>
      <c r="AJ277" s="200"/>
      <c r="AK277" s="200"/>
    </row>
    <row r="278" spans="1:37" s="108" customFormat="1" ht="12">
      <c r="A278" s="216"/>
      <c r="B278" s="217"/>
      <c r="C278" s="1145" t="s">
        <v>398</v>
      </c>
      <c r="D278" s="1145"/>
      <c r="E278" s="1145"/>
      <c r="F278" s="196"/>
      <c r="G278" s="196"/>
      <c r="H278" s="196"/>
      <c r="I278" s="196"/>
      <c r="J278" s="198"/>
      <c r="K278" s="196"/>
      <c r="L278" s="222">
        <v>2101.64</v>
      </c>
      <c r="M278" s="212"/>
      <c r="N278" s="199"/>
      <c r="Z278" s="193"/>
      <c r="AA278" s="200"/>
      <c r="AG278" s="200" t="s">
        <v>398</v>
      </c>
      <c r="AH278" s="200"/>
      <c r="AJ278" s="200"/>
      <c r="AK278" s="200"/>
    </row>
    <row r="279" spans="1:37" s="108" customFormat="1" ht="22.5">
      <c r="A279" s="194" t="s">
        <v>514</v>
      </c>
      <c r="B279" s="195" t="s">
        <v>3940</v>
      </c>
      <c r="C279" s="1145" t="s">
        <v>3941</v>
      </c>
      <c r="D279" s="1145"/>
      <c r="E279" s="1145"/>
      <c r="F279" s="196" t="s">
        <v>3935</v>
      </c>
      <c r="G279" s="196"/>
      <c r="H279" s="196"/>
      <c r="I279" s="251">
        <v>1</v>
      </c>
      <c r="J279" s="198"/>
      <c r="K279" s="196"/>
      <c r="L279" s="198"/>
      <c r="M279" s="196"/>
      <c r="N279" s="199"/>
      <c r="Z279" s="193"/>
      <c r="AA279" s="200" t="s">
        <v>3941</v>
      </c>
      <c r="AG279" s="200"/>
      <c r="AH279" s="200"/>
      <c r="AJ279" s="200"/>
      <c r="AK279" s="200"/>
    </row>
    <row r="280" spans="1:37" s="108" customFormat="1" ht="33.75">
      <c r="A280" s="203"/>
      <c r="B280" s="204" t="s">
        <v>3889</v>
      </c>
      <c r="C280" s="1141" t="s">
        <v>3890</v>
      </c>
      <c r="D280" s="1141"/>
      <c r="E280" s="1141"/>
      <c r="F280" s="1141"/>
      <c r="G280" s="1141"/>
      <c r="H280" s="1141"/>
      <c r="I280" s="1141"/>
      <c r="J280" s="1141"/>
      <c r="K280" s="1141"/>
      <c r="L280" s="1141"/>
      <c r="M280" s="1141"/>
      <c r="N280" s="1146"/>
      <c r="Z280" s="193"/>
      <c r="AA280" s="200"/>
      <c r="AC280" s="109" t="s">
        <v>3890</v>
      </c>
      <c r="AG280" s="200"/>
      <c r="AH280" s="200"/>
      <c r="AJ280" s="200"/>
      <c r="AK280" s="200"/>
    </row>
    <row r="281" spans="1:37" s="108" customFormat="1" ht="12">
      <c r="A281" s="203"/>
      <c r="B281" s="204"/>
      <c r="C281" s="1141" t="s">
        <v>3891</v>
      </c>
      <c r="D281" s="1141"/>
      <c r="E281" s="1141"/>
      <c r="F281" s="1141"/>
      <c r="G281" s="1141"/>
      <c r="H281" s="1141"/>
      <c r="I281" s="1141"/>
      <c r="J281" s="1141"/>
      <c r="K281" s="1141"/>
      <c r="L281" s="1141"/>
      <c r="M281" s="1141"/>
      <c r="N281" s="1146"/>
      <c r="Z281" s="193"/>
      <c r="AA281" s="200"/>
      <c r="AC281" s="109" t="s">
        <v>3891</v>
      </c>
      <c r="AG281" s="200"/>
      <c r="AH281" s="200"/>
      <c r="AJ281" s="200"/>
      <c r="AK281" s="200"/>
    </row>
    <row r="282" spans="1:37" s="108" customFormat="1" ht="12">
      <c r="A282" s="205"/>
      <c r="B282" s="206">
        <v>1</v>
      </c>
      <c r="C282" s="1141" t="s">
        <v>446</v>
      </c>
      <c r="D282" s="1141"/>
      <c r="E282" s="1141"/>
      <c r="F282" s="207"/>
      <c r="G282" s="207"/>
      <c r="H282" s="207"/>
      <c r="I282" s="207"/>
      <c r="J282" s="220">
        <v>1898</v>
      </c>
      <c r="K282" s="215">
        <v>1</v>
      </c>
      <c r="L282" s="220">
        <v>1898</v>
      </c>
      <c r="M282" s="207"/>
      <c r="N282" s="210"/>
      <c r="Z282" s="193"/>
      <c r="AA282" s="200"/>
      <c r="AD282" s="109" t="s">
        <v>446</v>
      </c>
      <c r="AG282" s="200"/>
      <c r="AH282" s="200"/>
      <c r="AJ282" s="200"/>
      <c r="AK282" s="200"/>
    </row>
    <row r="283" spans="1:37" s="108" customFormat="1" ht="12">
      <c r="A283" s="205"/>
      <c r="B283" s="204"/>
      <c r="C283" s="1141" t="s">
        <v>448</v>
      </c>
      <c r="D283" s="1141"/>
      <c r="E283" s="1141"/>
      <c r="F283" s="207" t="s">
        <v>390</v>
      </c>
      <c r="G283" s="209">
        <v>120.74</v>
      </c>
      <c r="H283" s="215">
        <v>1</v>
      </c>
      <c r="I283" s="209">
        <v>120.74</v>
      </c>
      <c r="J283" s="204"/>
      <c r="K283" s="207"/>
      <c r="L283" s="204"/>
      <c r="M283" s="207"/>
      <c r="N283" s="210"/>
      <c r="Z283" s="193"/>
      <c r="AA283" s="200"/>
      <c r="AE283" s="109" t="s">
        <v>448</v>
      </c>
      <c r="AG283" s="200"/>
      <c r="AH283" s="200"/>
      <c r="AJ283" s="200"/>
      <c r="AK283" s="200"/>
    </row>
    <row r="284" spans="1:37" s="108" customFormat="1" ht="12">
      <c r="A284" s="205"/>
      <c r="B284" s="204"/>
      <c r="C284" s="1150" t="s">
        <v>391</v>
      </c>
      <c r="D284" s="1150"/>
      <c r="E284" s="1150"/>
      <c r="F284" s="212"/>
      <c r="G284" s="212"/>
      <c r="H284" s="212"/>
      <c r="I284" s="212"/>
      <c r="J284" s="221">
        <v>1898</v>
      </c>
      <c r="K284" s="212"/>
      <c r="L284" s="221">
        <v>1898</v>
      </c>
      <c r="M284" s="212"/>
      <c r="N284" s="214"/>
      <c r="Z284" s="193"/>
      <c r="AA284" s="200"/>
      <c r="AF284" s="109" t="s">
        <v>391</v>
      </c>
      <c r="AG284" s="200"/>
      <c r="AH284" s="200"/>
      <c r="AJ284" s="200"/>
      <c r="AK284" s="200"/>
    </row>
    <row r="285" spans="1:37" s="108" customFormat="1" ht="12">
      <c r="A285" s="205"/>
      <c r="B285" s="204"/>
      <c r="C285" s="1141" t="s">
        <v>392</v>
      </c>
      <c r="D285" s="1141"/>
      <c r="E285" s="1141"/>
      <c r="F285" s="207"/>
      <c r="G285" s="207"/>
      <c r="H285" s="207"/>
      <c r="I285" s="207"/>
      <c r="J285" s="204"/>
      <c r="K285" s="207"/>
      <c r="L285" s="220">
        <v>1898</v>
      </c>
      <c r="M285" s="207"/>
      <c r="N285" s="210"/>
      <c r="Z285" s="193"/>
      <c r="AA285" s="200"/>
      <c r="AE285" s="109" t="s">
        <v>392</v>
      </c>
      <c r="AG285" s="200"/>
      <c r="AH285" s="200"/>
      <c r="AJ285" s="200"/>
      <c r="AK285" s="200"/>
    </row>
    <row r="286" spans="1:37" s="108" customFormat="1" ht="22.5">
      <c r="A286" s="205"/>
      <c r="B286" s="204" t="s">
        <v>3892</v>
      </c>
      <c r="C286" s="1141" t="s">
        <v>3893</v>
      </c>
      <c r="D286" s="1141"/>
      <c r="E286" s="1141"/>
      <c r="F286" s="207" t="s">
        <v>395</v>
      </c>
      <c r="G286" s="215">
        <v>74</v>
      </c>
      <c r="H286" s="207"/>
      <c r="I286" s="215">
        <v>74</v>
      </c>
      <c r="J286" s="204"/>
      <c r="K286" s="207"/>
      <c r="L286" s="220">
        <v>1404.52</v>
      </c>
      <c r="M286" s="207"/>
      <c r="N286" s="210"/>
      <c r="Z286" s="193"/>
      <c r="AA286" s="200"/>
      <c r="AE286" s="109" t="s">
        <v>3893</v>
      </c>
      <c r="AG286" s="200"/>
      <c r="AH286" s="200"/>
      <c r="AJ286" s="200"/>
      <c r="AK286" s="200"/>
    </row>
    <row r="287" spans="1:37" s="108" customFormat="1" ht="22.5">
      <c r="A287" s="205"/>
      <c r="B287" s="204" t="s">
        <v>3894</v>
      </c>
      <c r="C287" s="1141" t="s">
        <v>3895</v>
      </c>
      <c r="D287" s="1141"/>
      <c r="E287" s="1141"/>
      <c r="F287" s="207" t="s">
        <v>395</v>
      </c>
      <c r="G287" s="215">
        <v>36</v>
      </c>
      <c r="H287" s="207"/>
      <c r="I287" s="215">
        <v>36</v>
      </c>
      <c r="J287" s="204"/>
      <c r="K287" s="207"/>
      <c r="L287" s="208">
        <v>683.28</v>
      </c>
      <c r="M287" s="207"/>
      <c r="N287" s="210"/>
      <c r="Z287" s="193"/>
      <c r="AA287" s="200"/>
      <c r="AE287" s="109" t="s">
        <v>3895</v>
      </c>
      <c r="AG287" s="200"/>
      <c r="AH287" s="200"/>
      <c r="AJ287" s="200"/>
      <c r="AK287" s="200"/>
    </row>
    <row r="288" spans="1:37" s="108" customFormat="1" ht="12">
      <c r="A288" s="216"/>
      <c r="B288" s="217"/>
      <c r="C288" s="1145" t="s">
        <v>398</v>
      </c>
      <c r="D288" s="1145"/>
      <c r="E288" s="1145"/>
      <c r="F288" s="196"/>
      <c r="G288" s="196"/>
      <c r="H288" s="196"/>
      <c r="I288" s="196"/>
      <c r="J288" s="198"/>
      <c r="K288" s="196"/>
      <c r="L288" s="222">
        <v>3985.8</v>
      </c>
      <c r="M288" s="212"/>
      <c r="N288" s="199"/>
      <c r="Z288" s="193"/>
      <c r="AA288" s="200"/>
      <c r="AG288" s="200" t="s">
        <v>398</v>
      </c>
      <c r="AH288" s="200"/>
      <c r="AJ288" s="200"/>
      <c r="AK288" s="200"/>
    </row>
    <row r="289" spans="1:37" s="108" customFormat="1" ht="1.5" customHeight="1">
      <c r="A289" s="224"/>
      <c r="B289" s="217"/>
      <c r="C289" s="217"/>
      <c r="D289" s="217"/>
      <c r="E289" s="217"/>
      <c r="F289" s="225"/>
      <c r="G289" s="225"/>
      <c r="H289" s="225"/>
      <c r="I289" s="225"/>
      <c r="J289" s="226"/>
      <c r="K289" s="225"/>
      <c r="L289" s="226"/>
      <c r="M289" s="207"/>
      <c r="N289" s="226"/>
      <c r="Z289" s="193"/>
      <c r="AA289" s="200"/>
      <c r="AG289" s="200"/>
      <c r="AH289" s="200"/>
      <c r="AJ289" s="200"/>
      <c r="AK289" s="200"/>
    </row>
    <row r="290" spans="1:37" s="108" customFormat="1" ht="12">
      <c r="A290" s="227"/>
      <c r="B290" s="198"/>
      <c r="C290" s="1145" t="s">
        <v>3942</v>
      </c>
      <c r="D290" s="1145"/>
      <c r="E290" s="1145"/>
      <c r="F290" s="1145"/>
      <c r="G290" s="1145"/>
      <c r="H290" s="1145"/>
      <c r="I290" s="1145"/>
      <c r="J290" s="1145"/>
      <c r="K290" s="1145"/>
      <c r="L290" s="228"/>
      <c r="M290" s="229"/>
      <c r="N290" s="230"/>
      <c r="Z290" s="193"/>
      <c r="AA290" s="200"/>
      <c r="AG290" s="200"/>
      <c r="AH290" s="200" t="s">
        <v>3942</v>
      </c>
      <c r="AJ290" s="200"/>
      <c r="AK290" s="200"/>
    </row>
    <row r="291" spans="1:37" s="108" customFormat="1" ht="12">
      <c r="A291" s="231"/>
      <c r="B291" s="204"/>
      <c r="C291" s="1141" t="s">
        <v>416</v>
      </c>
      <c r="D291" s="1141"/>
      <c r="E291" s="1141"/>
      <c r="F291" s="1141"/>
      <c r="G291" s="1141"/>
      <c r="H291" s="1141"/>
      <c r="I291" s="1141"/>
      <c r="J291" s="1141"/>
      <c r="K291" s="1141"/>
      <c r="L291" s="232">
        <v>4758.24</v>
      </c>
      <c r="M291" s="233"/>
      <c r="N291" s="234"/>
      <c r="Z291" s="193"/>
      <c r="AA291" s="200"/>
      <c r="AG291" s="200"/>
      <c r="AH291" s="200"/>
      <c r="AI291" s="109" t="s">
        <v>416</v>
      </c>
      <c r="AJ291" s="200"/>
      <c r="AK291" s="200"/>
    </row>
    <row r="292" spans="1:37" s="108" customFormat="1" ht="12">
      <c r="A292" s="231"/>
      <c r="B292" s="204"/>
      <c r="C292" s="1141" t="s">
        <v>417</v>
      </c>
      <c r="D292" s="1141"/>
      <c r="E292" s="1141"/>
      <c r="F292" s="1141"/>
      <c r="G292" s="1141"/>
      <c r="H292" s="1141"/>
      <c r="I292" s="1141"/>
      <c r="J292" s="1141"/>
      <c r="K292" s="1141"/>
      <c r="L292" s="236"/>
      <c r="M292" s="233"/>
      <c r="N292" s="234"/>
      <c r="Z292" s="193"/>
      <c r="AA292" s="200"/>
      <c r="AG292" s="200"/>
      <c r="AH292" s="200"/>
      <c r="AI292" s="109" t="s">
        <v>417</v>
      </c>
      <c r="AJ292" s="200"/>
      <c r="AK292" s="200"/>
    </row>
    <row r="293" spans="1:37" s="108" customFormat="1" ht="12">
      <c r="A293" s="231"/>
      <c r="B293" s="204"/>
      <c r="C293" s="1141" t="s">
        <v>488</v>
      </c>
      <c r="D293" s="1141"/>
      <c r="E293" s="1141"/>
      <c r="F293" s="1141"/>
      <c r="G293" s="1141"/>
      <c r="H293" s="1141"/>
      <c r="I293" s="1141"/>
      <c r="J293" s="1141"/>
      <c r="K293" s="1141"/>
      <c r="L293" s="232">
        <v>4758.24</v>
      </c>
      <c r="M293" s="233"/>
      <c r="N293" s="234"/>
      <c r="Z293" s="193"/>
      <c r="AA293" s="200"/>
      <c r="AG293" s="200"/>
      <c r="AH293" s="200"/>
      <c r="AI293" s="109" t="s">
        <v>488</v>
      </c>
      <c r="AJ293" s="200"/>
      <c r="AK293" s="200"/>
    </row>
    <row r="294" spans="1:37" s="108" customFormat="1" ht="12">
      <c r="A294" s="231"/>
      <c r="B294" s="204"/>
      <c r="C294" s="1141" t="s">
        <v>3906</v>
      </c>
      <c r="D294" s="1141"/>
      <c r="E294" s="1141"/>
      <c r="F294" s="1141"/>
      <c r="G294" s="1141"/>
      <c r="H294" s="1141"/>
      <c r="I294" s="1141"/>
      <c r="J294" s="1141"/>
      <c r="K294" s="1141"/>
      <c r="L294" s="232">
        <v>9992.31</v>
      </c>
      <c r="M294" s="233"/>
      <c r="N294" s="234"/>
      <c r="Z294" s="193"/>
      <c r="AA294" s="200"/>
      <c r="AG294" s="200"/>
      <c r="AH294" s="200"/>
      <c r="AI294" s="109" t="s">
        <v>3906</v>
      </c>
      <c r="AJ294" s="200"/>
      <c r="AK294" s="200"/>
    </row>
    <row r="295" spans="1:37" s="108" customFormat="1" ht="12">
      <c r="A295" s="231"/>
      <c r="B295" s="204"/>
      <c r="C295" s="1141" t="s">
        <v>3907</v>
      </c>
      <c r="D295" s="1141"/>
      <c r="E295" s="1141"/>
      <c r="F295" s="1141"/>
      <c r="G295" s="1141"/>
      <c r="H295" s="1141"/>
      <c r="I295" s="1141"/>
      <c r="J295" s="1141"/>
      <c r="K295" s="1141"/>
      <c r="L295" s="232">
        <v>9992.31</v>
      </c>
      <c r="M295" s="233"/>
      <c r="N295" s="234"/>
      <c r="Z295" s="193"/>
      <c r="AA295" s="200"/>
      <c r="AG295" s="200"/>
      <c r="AH295" s="200"/>
      <c r="AI295" s="109" t="s">
        <v>3907</v>
      </c>
      <c r="AJ295" s="200"/>
      <c r="AK295" s="200"/>
    </row>
    <row r="296" spans="1:37" s="108" customFormat="1" ht="12">
      <c r="A296" s="231"/>
      <c r="B296" s="204"/>
      <c r="C296" s="1141" t="s">
        <v>424</v>
      </c>
      <c r="D296" s="1141"/>
      <c r="E296" s="1141"/>
      <c r="F296" s="1141"/>
      <c r="G296" s="1141"/>
      <c r="H296" s="1141"/>
      <c r="I296" s="1141"/>
      <c r="J296" s="1141"/>
      <c r="K296" s="1141"/>
      <c r="L296" s="236"/>
      <c r="M296" s="233"/>
      <c r="N296" s="234"/>
      <c r="Z296" s="193"/>
      <c r="AA296" s="200"/>
      <c r="AG296" s="200"/>
      <c r="AH296" s="200"/>
      <c r="AI296" s="109" t="s">
        <v>424</v>
      </c>
      <c r="AJ296" s="200"/>
      <c r="AK296" s="200"/>
    </row>
    <row r="297" spans="1:37" s="108" customFormat="1" ht="12">
      <c r="A297" s="231"/>
      <c r="B297" s="204"/>
      <c r="C297" s="1141" t="s">
        <v>777</v>
      </c>
      <c r="D297" s="1141"/>
      <c r="E297" s="1141"/>
      <c r="F297" s="1141"/>
      <c r="G297" s="1141"/>
      <c r="H297" s="1141"/>
      <c r="I297" s="1141"/>
      <c r="J297" s="1141"/>
      <c r="K297" s="1141"/>
      <c r="L297" s="232">
        <v>4758.24</v>
      </c>
      <c r="M297" s="233"/>
      <c r="N297" s="234"/>
      <c r="Z297" s="193"/>
      <c r="AA297" s="200"/>
      <c r="AG297" s="200"/>
      <c r="AH297" s="200"/>
      <c r="AI297" s="109" t="s">
        <v>777</v>
      </c>
      <c r="AJ297" s="200"/>
      <c r="AK297" s="200"/>
    </row>
    <row r="298" spans="1:37" s="108" customFormat="1" ht="12">
      <c r="A298" s="231"/>
      <c r="B298" s="204"/>
      <c r="C298" s="1141" t="s">
        <v>428</v>
      </c>
      <c r="D298" s="1141"/>
      <c r="E298" s="1141"/>
      <c r="F298" s="1141"/>
      <c r="G298" s="1141"/>
      <c r="H298" s="1141"/>
      <c r="I298" s="1141"/>
      <c r="J298" s="1141"/>
      <c r="K298" s="1141"/>
      <c r="L298" s="232">
        <v>3521.11</v>
      </c>
      <c r="M298" s="233"/>
      <c r="N298" s="234"/>
      <c r="Z298" s="193"/>
      <c r="AA298" s="200"/>
      <c r="AG298" s="200"/>
      <c r="AH298" s="200"/>
      <c r="AI298" s="109" t="s">
        <v>428</v>
      </c>
      <c r="AJ298" s="200"/>
      <c r="AK298" s="200"/>
    </row>
    <row r="299" spans="1:37" s="108" customFormat="1" ht="12">
      <c r="A299" s="231"/>
      <c r="B299" s="204"/>
      <c r="C299" s="1141" t="s">
        <v>429</v>
      </c>
      <c r="D299" s="1141"/>
      <c r="E299" s="1141"/>
      <c r="F299" s="1141"/>
      <c r="G299" s="1141"/>
      <c r="H299" s="1141"/>
      <c r="I299" s="1141"/>
      <c r="J299" s="1141"/>
      <c r="K299" s="1141"/>
      <c r="L299" s="232">
        <v>1712.96</v>
      </c>
      <c r="M299" s="233"/>
      <c r="N299" s="234"/>
      <c r="Z299" s="193"/>
      <c r="AA299" s="200"/>
      <c r="AG299" s="200"/>
      <c r="AH299" s="200"/>
      <c r="AI299" s="109" t="s">
        <v>429</v>
      </c>
      <c r="AJ299" s="200"/>
      <c r="AK299" s="200"/>
    </row>
    <row r="300" spans="1:37" s="108" customFormat="1" ht="12">
      <c r="A300" s="231"/>
      <c r="B300" s="204"/>
      <c r="C300" s="1141" t="s">
        <v>431</v>
      </c>
      <c r="D300" s="1141"/>
      <c r="E300" s="1141"/>
      <c r="F300" s="1141"/>
      <c r="G300" s="1141"/>
      <c r="H300" s="1141"/>
      <c r="I300" s="1141"/>
      <c r="J300" s="1141"/>
      <c r="K300" s="1141"/>
      <c r="L300" s="232">
        <v>4758.24</v>
      </c>
      <c r="M300" s="233"/>
      <c r="N300" s="234"/>
      <c r="Z300" s="193"/>
      <c r="AA300" s="200"/>
      <c r="AG300" s="200"/>
      <c r="AH300" s="200"/>
      <c r="AI300" s="109" t="s">
        <v>431</v>
      </c>
      <c r="AJ300" s="200"/>
      <c r="AK300" s="200"/>
    </row>
    <row r="301" spans="1:37" s="108" customFormat="1" ht="12">
      <c r="A301" s="231"/>
      <c r="B301" s="204"/>
      <c r="C301" s="1141" t="s">
        <v>432</v>
      </c>
      <c r="D301" s="1141"/>
      <c r="E301" s="1141"/>
      <c r="F301" s="1141"/>
      <c r="G301" s="1141"/>
      <c r="H301" s="1141"/>
      <c r="I301" s="1141"/>
      <c r="J301" s="1141"/>
      <c r="K301" s="1141"/>
      <c r="L301" s="232">
        <v>3521.11</v>
      </c>
      <c r="M301" s="233"/>
      <c r="N301" s="234"/>
      <c r="Z301" s="193"/>
      <c r="AA301" s="200"/>
      <c r="AG301" s="200"/>
      <c r="AH301" s="200"/>
      <c r="AI301" s="109" t="s">
        <v>432</v>
      </c>
      <c r="AJ301" s="200"/>
      <c r="AK301" s="200"/>
    </row>
    <row r="302" spans="1:37" s="108" customFormat="1" ht="12">
      <c r="A302" s="231"/>
      <c r="B302" s="204"/>
      <c r="C302" s="1141" t="s">
        <v>433</v>
      </c>
      <c r="D302" s="1141"/>
      <c r="E302" s="1141"/>
      <c r="F302" s="1141"/>
      <c r="G302" s="1141"/>
      <c r="H302" s="1141"/>
      <c r="I302" s="1141"/>
      <c r="J302" s="1141"/>
      <c r="K302" s="1141"/>
      <c r="L302" s="232">
        <v>1712.96</v>
      </c>
      <c r="M302" s="233"/>
      <c r="N302" s="234"/>
      <c r="Z302" s="193"/>
      <c r="AA302" s="200"/>
      <c r="AG302" s="200"/>
      <c r="AH302" s="200"/>
      <c r="AI302" s="109" t="s">
        <v>433</v>
      </c>
      <c r="AJ302" s="200"/>
      <c r="AK302" s="200"/>
    </row>
    <row r="303" spans="1:37" s="108" customFormat="1" ht="12">
      <c r="A303" s="231"/>
      <c r="B303" s="226"/>
      <c r="C303" s="1142" t="s">
        <v>3943</v>
      </c>
      <c r="D303" s="1142"/>
      <c r="E303" s="1142"/>
      <c r="F303" s="1142"/>
      <c r="G303" s="1142"/>
      <c r="H303" s="1142"/>
      <c r="I303" s="1142"/>
      <c r="J303" s="1142"/>
      <c r="K303" s="1142"/>
      <c r="L303" s="239">
        <v>9992.31</v>
      </c>
      <c r="M303" s="240"/>
      <c r="N303" s="253"/>
      <c r="Z303" s="193"/>
      <c r="AA303" s="200"/>
      <c r="AG303" s="200"/>
      <c r="AH303" s="200"/>
      <c r="AJ303" s="200" t="s">
        <v>3943</v>
      </c>
      <c r="AK303" s="200"/>
    </row>
    <row r="304" spans="1:37" s="108" customFormat="1" ht="2.25" customHeight="1">
      <c r="B304" s="171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</row>
    <row r="305" spans="1:40" s="108" customFormat="1" ht="11.25">
      <c r="A305" s="227"/>
      <c r="B305" s="198"/>
      <c r="C305" s="1145" t="s">
        <v>415</v>
      </c>
      <c r="D305" s="1145"/>
      <c r="E305" s="1145"/>
      <c r="F305" s="1145"/>
      <c r="G305" s="1145"/>
      <c r="H305" s="1145"/>
      <c r="I305" s="1145"/>
      <c r="J305" s="1145"/>
      <c r="K305" s="1145"/>
      <c r="L305" s="228"/>
      <c r="M305" s="229"/>
      <c r="N305" s="230"/>
      <c r="AL305" s="200" t="s">
        <v>415</v>
      </c>
    </row>
    <row r="306" spans="1:40" s="108" customFormat="1" ht="16.5">
      <c r="A306" s="231"/>
      <c r="B306" s="204"/>
      <c r="C306" s="1141" t="s">
        <v>416</v>
      </c>
      <c r="D306" s="1141"/>
      <c r="E306" s="1141"/>
      <c r="F306" s="1141"/>
      <c r="G306" s="1141"/>
      <c r="H306" s="1141"/>
      <c r="I306" s="1141"/>
      <c r="J306" s="1141"/>
      <c r="K306" s="1141"/>
      <c r="L306" s="232">
        <v>6108.19</v>
      </c>
      <c r="M306" s="233"/>
      <c r="N306" s="234"/>
      <c r="O306" s="235"/>
      <c r="P306" s="235"/>
      <c r="Q306" s="235"/>
      <c r="AL306" s="200"/>
      <c r="AM306" s="109" t="s">
        <v>416</v>
      </c>
    </row>
    <row r="307" spans="1:40" s="108" customFormat="1" ht="16.5">
      <c r="A307" s="231"/>
      <c r="B307" s="204"/>
      <c r="C307" s="1141" t="s">
        <v>417</v>
      </c>
      <c r="D307" s="1141"/>
      <c r="E307" s="1141"/>
      <c r="F307" s="1141"/>
      <c r="G307" s="1141"/>
      <c r="H307" s="1141"/>
      <c r="I307" s="1141"/>
      <c r="J307" s="1141"/>
      <c r="K307" s="1141"/>
      <c r="L307" s="236"/>
      <c r="M307" s="233"/>
      <c r="N307" s="234"/>
      <c r="O307" s="235"/>
      <c r="P307" s="235"/>
      <c r="Q307" s="235"/>
      <c r="AL307" s="200"/>
      <c r="AM307" s="109" t="s">
        <v>417</v>
      </c>
    </row>
    <row r="308" spans="1:40" s="108" customFormat="1" ht="16.5">
      <c r="A308" s="231"/>
      <c r="B308" s="204"/>
      <c r="C308" s="1141" t="s">
        <v>488</v>
      </c>
      <c r="D308" s="1141"/>
      <c r="E308" s="1141"/>
      <c r="F308" s="1141"/>
      <c r="G308" s="1141"/>
      <c r="H308" s="1141"/>
      <c r="I308" s="1141"/>
      <c r="J308" s="1141"/>
      <c r="K308" s="1141"/>
      <c r="L308" s="232">
        <v>6108.19</v>
      </c>
      <c r="M308" s="233"/>
      <c r="N308" s="234"/>
      <c r="O308" s="235"/>
      <c r="P308" s="235"/>
      <c r="Q308" s="235"/>
      <c r="AL308" s="200"/>
      <c r="AM308" s="109" t="s">
        <v>488</v>
      </c>
    </row>
    <row r="309" spans="1:40" s="108" customFormat="1" ht="16.5">
      <c r="A309" s="231"/>
      <c r="B309" s="204"/>
      <c r="C309" s="1141" t="s">
        <v>3906</v>
      </c>
      <c r="D309" s="1141"/>
      <c r="E309" s="1141"/>
      <c r="F309" s="1141"/>
      <c r="G309" s="1141"/>
      <c r="H309" s="1141"/>
      <c r="I309" s="1141"/>
      <c r="J309" s="1141"/>
      <c r="K309" s="1141"/>
      <c r="L309" s="232">
        <v>12827.21</v>
      </c>
      <c r="M309" s="233"/>
      <c r="N309" s="237">
        <v>260905</v>
      </c>
      <c r="O309" s="235"/>
      <c r="P309" s="235"/>
      <c r="Q309" s="235"/>
      <c r="AL309" s="200"/>
      <c r="AM309" s="109" t="s">
        <v>3906</v>
      </c>
    </row>
    <row r="310" spans="1:40" s="108" customFormat="1" ht="56.25">
      <c r="A310" s="231"/>
      <c r="B310" s="204" t="s">
        <v>3944</v>
      </c>
      <c r="C310" s="1141" t="s">
        <v>3907</v>
      </c>
      <c r="D310" s="1141"/>
      <c r="E310" s="1141"/>
      <c r="F310" s="1141"/>
      <c r="G310" s="1141"/>
      <c r="H310" s="1141"/>
      <c r="I310" s="1141"/>
      <c r="J310" s="1141"/>
      <c r="K310" s="1141"/>
      <c r="L310" s="232">
        <v>12827.21</v>
      </c>
      <c r="M310" s="238">
        <v>20.34</v>
      </c>
      <c r="N310" s="237">
        <v>260905</v>
      </c>
      <c r="O310" s="235"/>
      <c r="P310" s="235"/>
      <c r="Q310" s="235"/>
      <c r="AL310" s="200"/>
      <c r="AM310" s="109" t="s">
        <v>3907</v>
      </c>
    </row>
    <row r="311" spans="1:40" s="108" customFormat="1" ht="16.5">
      <c r="A311" s="231"/>
      <c r="B311" s="204"/>
      <c r="C311" s="1141" t="s">
        <v>424</v>
      </c>
      <c r="D311" s="1141"/>
      <c r="E311" s="1141"/>
      <c r="F311" s="1141"/>
      <c r="G311" s="1141"/>
      <c r="H311" s="1141"/>
      <c r="I311" s="1141"/>
      <c r="J311" s="1141"/>
      <c r="K311" s="1141"/>
      <c r="L311" s="236"/>
      <c r="M311" s="233"/>
      <c r="N311" s="234"/>
      <c r="O311" s="235"/>
      <c r="P311" s="235"/>
      <c r="Q311" s="235"/>
      <c r="AL311" s="200"/>
      <c r="AM311" s="109" t="s">
        <v>424</v>
      </c>
    </row>
    <row r="312" spans="1:40" s="108" customFormat="1" ht="16.5">
      <c r="A312" s="231"/>
      <c r="B312" s="204"/>
      <c r="C312" s="1141" t="s">
        <v>777</v>
      </c>
      <c r="D312" s="1141"/>
      <c r="E312" s="1141"/>
      <c r="F312" s="1141"/>
      <c r="G312" s="1141"/>
      <c r="H312" s="1141"/>
      <c r="I312" s="1141"/>
      <c r="J312" s="1141"/>
      <c r="K312" s="1141"/>
      <c r="L312" s="232">
        <v>6108.19</v>
      </c>
      <c r="M312" s="233"/>
      <c r="N312" s="234"/>
      <c r="O312" s="235"/>
      <c r="P312" s="235"/>
      <c r="Q312" s="235"/>
      <c r="AL312" s="200"/>
      <c r="AM312" s="109" t="s">
        <v>777</v>
      </c>
    </row>
    <row r="313" spans="1:40" s="108" customFormat="1" ht="16.5">
      <c r="A313" s="231"/>
      <c r="B313" s="204"/>
      <c r="C313" s="1141" t="s">
        <v>428</v>
      </c>
      <c r="D313" s="1141"/>
      <c r="E313" s="1141"/>
      <c r="F313" s="1141"/>
      <c r="G313" s="1141"/>
      <c r="H313" s="1141"/>
      <c r="I313" s="1141"/>
      <c r="J313" s="1141"/>
      <c r="K313" s="1141"/>
      <c r="L313" s="232">
        <v>4520.09</v>
      </c>
      <c r="M313" s="233"/>
      <c r="N313" s="234"/>
      <c r="O313" s="235"/>
      <c r="P313" s="235"/>
      <c r="Q313" s="235"/>
      <c r="AL313" s="200"/>
      <c r="AM313" s="109" t="s">
        <v>428</v>
      </c>
    </row>
    <row r="314" spans="1:40" s="108" customFormat="1" ht="16.5">
      <c r="A314" s="231"/>
      <c r="B314" s="204"/>
      <c r="C314" s="1141" t="s">
        <v>429</v>
      </c>
      <c r="D314" s="1141"/>
      <c r="E314" s="1141"/>
      <c r="F314" s="1141"/>
      <c r="G314" s="1141"/>
      <c r="H314" s="1141"/>
      <c r="I314" s="1141"/>
      <c r="J314" s="1141"/>
      <c r="K314" s="1141"/>
      <c r="L314" s="232">
        <v>2198.9299999999998</v>
      </c>
      <c r="M314" s="233"/>
      <c r="N314" s="234"/>
      <c r="O314" s="235"/>
      <c r="P314" s="235"/>
      <c r="Q314" s="235"/>
      <c r="AL314" s="200"/>
      <c r="AM314" s="109" t="s">
        <v>429</v>
      </c>
    </row>
    <row r="315" spans="1:40" s="108" customFormat="1" ht="16.5">
      <c r="A315" s="231"/>
      <c r="B315" s="204"/>
      <c r="C315" s="1141" t="s">
        <v>431</v>
      </c>
      <c r="D315" s="1141"/>
      <c r="E315" s="1141"/>
      <c r="F315" s="1141"/>
      <c r="G315" s="1141"/>
      <c r="H315" s="1141"/>
      <c r="I315" s="1141"/>
      <c r="J315" s="1141"/>
      <c r="K315" s="1141"/>
      <c r="L315" s="232">
        <v>6108.19</v>
      </c>
      <c r="M315" s="233"/>
      <c r="N315" s="234"/>
      <c r="O315" s="235"/>
      <c r="P315" s="235"/>
      <c r="Q315" s="235"/>
      <c r="AL315" s="200"/>
      <c r="AM315" s="109" t="s">
        <v>431</v>
      </c>
    </row>
    <row r="316" spans="1:40" s="108" customFormat="1" ht="16.5">
      <c r="A316" s="231"/>
      <c r="B316" s="204"/>
      <c r="C316" s="1141" t="s">
        <v>432</v>
      </c>
      <c r="D316" s="1141"/>
      <c r="E316" s="1141"/>
      <c r="F316" s="1141"/>
      <c r="G316" s="1141"/>
      <c r="H316" s="1141"/>
      <c r="I316" s="1141"/>
      <c r="J316" s="1141"/>
      <c r="K316" s="1141"/>
      <c r="L316" s="232">
        <v>4520.09</v>
      </c>
      <c r="M316" s="233"/>
      <c r="N316" s="234"/>
      <c r="O316" s="235"/>
      <c r="P316" s="235"/>
      <c r="Q316" s="235"/>
      <c r="AL316" s="200"/>
      <c r="AM316" s="109" t="s">
        <v>432</v>
      </c>
    </row>
    <row r="317" spans="1:40" s="108" customFormat="1" ht="16.5">
      <c r="A317" s="231"/>
      <c r="B317" s="204"/>
      <c r="C317" s="1141" t="s">
        <v>433</v>
      </c>
      <c r="D317" s="1141"/>
      <c r="E317" s="1141"/>
      <c r="F317" s="1141"/>
      <c r="G317" s="1141"/>
      <c r="H317" s="1141"/>
      <c r="I317" s="1141"/>
      <c r="J317" s="1141"/>
      <c r="K317" s="1141"/>
      <c r="L317" s="232">
        <v>2198.9299999999998</v>
      </c>
      <c r="M317" s="233"/>
      <c r="N317" s="234"/>
      <c r="O317" s="235"/>
      <c r="P317" s="235"/>
      <c r="Q317" s="235"/>
      <c r="AL317" s="200"/>
      <c r="AM317" s="109" t="s">
        <v>433</v>
      </c>
    </row>
    <row r="318" spans="1:40" s="108" customFormat="1" ht="16.5">
      <c r="A318" s="231"/>
      <c r="B318" s="226"/>
      <c r="C318" s="1142" t="s">
        <v>434</v>
      </c>
      <c r="D318" s="1142"/>
      <c r="E318" s="1142"/>
      <c r="F318" s="1142"/>
      <c r="G318" s="1142"/>
      <c r="H318" s="1142"/>
      <c r="I318" s="1142"/>
      <c r="J318" s="1142"/>
      <c r="K318" s="1142"/>
      <c r="L318" s="239">
        <v>12827.21</v>
      </c>
      <c r="M318" s="240"/>
      <c r="N318" s="241">
        <v>260905</v>
      </c>
      <c r="O318" s="235"/>
      <c r="P318" s="235"/>
      <c r="Q318" s="235"/>
      <c r="AL318" s="200"/>
      <c r="AN318" s="200" t="s">
        <v>434</v>
      </c>
    </row>
    <row r="319" spans="1:40" s="108" customFormat="1" ht="1.5" customHeight="1">
      <c r="B319" s="226"/>
      <c r="C319" s="217"/>
      <c r="D319" s="217"/>
      <c r="E319" s="217"/>
      <c r="F319" s="217"/>
      <c r="G319" s="217"/>
      <c r="H319" s="217"/>
      <c r="I319" s="217"/>
      <c r="J319" s="217"/>
      <c r="K319" s="217"/>
      <c r="L319" s="239"/>
      <c r="M319" s="242"/>
      <c r="N319" s="243"/>
    </row>
    <row r="320" spans="1:40" s="108" customFormat="1" ht="53.25" customHeight="1">
      <c r="A320" s="244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</row>
    <row r="321" spans="1:41" ht="12.75" customHeight="1">
      <c r="A321" s="177"/>
      <c r="B321" s="236" t="s">
        <v>329</v>
      </c>
      <c r="C321" s="1143" t="s">
        <v>435</v>
      </c>
      <c r="D321" s="1143"/>
      <c r="E321" s="1143"/>
      <c r="F321" s="1143"/>
      <c r="G321" s="1143"/>
      <c r="H321" s="1143"/>
      <c r="I321" s="1143"/>
      <c r="J321" s="1143"/>
      <c r="K321" s="1143"/>
      <c r="L321" s="1143"/>
      <c r="R321" s="108"/>
      <c r="S321" s="108"/>
      <c r="T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</row>
    <row r="322" spans="1:41" ht="13.5" customHeight="1">
      <c r="A322" s="177"/>
      <c r="B322" s="169"/>
      <c r="C322" s="1144" t="s">
        <v>157</v>
      </c>
      <c r="D322" s="1144"/>
      <c r="E322" s="1144"/>
      <c r="F322" s="1144"/>
      <c r="G322" s="1144"/>
      <c r="H322" s="1144"/>
      <c r="I322" s="1144"/>
      <c r="J322" s="1144"/>
      <c r="K322" s="1144"/>
      <c r="L322" s="1144"/>
      <c r="R322" s="108"/>
      <c r="S322" s="108"/>
      <c r="T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</row>
    <row r="323" spans="1:41" ht="13.5" customHeight="1">
      <c r="A323" s="177"/>
      <c r="B323" s="236" t="s">
        <v>331</v>
      </c>
      <c r="C323" s="1143" t="s">
        <v>436</v>
      </c>
      <c r="D323" s="1143"/>
      <c r="E323" s="1143"/>
      <c r="F323" s="1143"/>
      <c r="G323" s="1143"/>
      <c r="H323" s="1143"/>
      <c r="I323" s="1143"/>
      <c r="J323" s="1143"/>
      <c r="K323" s="1143"/>
      <c r="L323" s="1143"/>
      <c r="R323" s="108"/>
      <c r="S323" s="108"/>
      <c r="T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</row>
    <row r="324" spans="1:41" ht="13.5" customHeight="1">
      <c r="A324" s="177"/>
      <c r="C324" s="1144" t="s">
        <v>157</v>
      </c>
      <c r="D324" s="1144"/>
      <c r="E324" s="1144"/>
      <c r="F324" s="1144"/>
      <c r="G324" s="1144"/>
      <c r="H324" s="1144"/>
      <c r="I324" s="1144"/>
      <c r="J324" s="1144"/>
      <c r="K324" s="1144"/>
      <c r="L324" s="1144"/>
      <c r="R324" s="108"/>
      <c r="S324" s="108"/>
      <c r="T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</row>
    <row r="326" spans="1:41" ht="11.25">
      <c r="A326" s="1140"/>
      <c r="B326" s="1140"/>
      <c r="C326" s="1140"/>
      <c r="D326" s="1140"/>
      <c r="E326" s="1140"/>
      <c r="F326" s="1140"/>
      <c r="G326" s="1140"/>
      <c r="H326" s="1140"/>
      <c r="I326" s="1140"/>
      <c r="J326" s="1140"/>
      <c r="K326" s="1140"/>
      <c r="L326" s="1140"/>
      <c r="M326" s="1140"/>
      <c r="N326" s="1140"/>
      <c r="R326" s="108"/>
      <c r="S326" s="108"/>
      <c r="T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9" t="s">
        <v>149</v>
      </c>
    </row>
    <row r="327" spans="1:41" ht="11.25">
      <c r="B327" s="246"/>
      <c r="D327" s="246"/>
      <c r="F327" s="246"/>
      <c r="R327" s="108"/>
      <c r="S327" s="108"/>
      <c r="T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</row>
    <row r="331" spans="1:41" ht="11.25">
      <c r="R331" s="108"/>
      <c r="S331" s="108"/>
      <c r="T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</row>
    <row r="348" s="108" customFormat="1" ht="11.25"/>
    <row r="351" s="108" customFormat="1" ht="11.25"/>
    <row r="404" s="108" customFormat="1" ht="11.25"/>
    <row r="405" s="108" customFormat="1" ht="11.25"/>
    <row r="408" s="108" customFormat="1" ht="11.25"/>
    <row r="425" s="108" customFormat="1" ht="11.25"/>
    <row r="426" s="108" customFormat="1" ht="11.25"/>
    <row r="438" s="108" customFormat="1" ht="11.25"/>
    <row r="452" s="108" customFormat="1" ht="11.25"/>
  </sheetData>
  <mergeCells count="307">
    <mergeCell ref="D4:N4"/>
    <mergeCell ref="A7:N7"/>
    <mergeCell ref="A8:N8"/>
    <mergeCell ref="A10:N10"/>
    <mergeCell ref="A11:N11"/>
    <mergeCell ref="A12:N12"/>
    <mergeCell ref="L27:M27"/>
    <mergeCell ref="A30:A32"/>
    <mergeCell ref="B30:B32"/>
    <mergeCell ref="C30:E32"/>
    <mergeCell ref="F30:F32"/>
    <mergeCell ref="G30:I31"/>
    <mergeCell ref="J30:L31"/>
    <mergeCell ref="M30:M32"/>
    <mergeCell ref="A14:N14"/>
    <mergeCell ref="A15:N15"/>
    <mergeCell ref="B17:F17"/>
    <mergeCell ref="B18:F18"/>
    <mergeCell ref="L25:M25"/>
    <mergeCell ref="L26:M26"/>
    <mergeCell ref="C38:N38"/>
    <mergeCell ref="C39:E39"/>
    <mergeCell ref="C40:E40"/>
    <mergeCell ref="C41:E41"/>
    <mergeCell ref="C42:E42"/>
    <mergeCell ref="C43:E43"/>
    <mergeCell ref="N30:N32"/>
    <mergeCell ref="C33:E33"/>
    <mergeCell ref="A34:N34"/>
    <mergeCell ref="C35:E35"/>
    <mergeCell ref="C36:N36"/>
    <mergeCell ref="C37:N37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N47"/>
    <mergeCell ref="C48:N48"/>
    <mergeCell ref="C49:E49"/>
    <mergeCell ref="C62:E62"/>
    <mergeCell ref="C63:E63"/>
    <mergeCell ref="C64:E64"/>
    <mergeCell ref="C65:E65"/>
    <mergeCell ref="C66:E66"/>
    <mergeCell ref="C67:N67"/>
    <mergeCell ref="C56:E56"/>
    <mergeCell ref="C57:N57"/>
    <mergeCell ref="C58:N58"/>
    <mergeCell ref="C59:E59"/>
    <mergeCell ref="C60:E60"/>
    <mergeCell ref="C61:E61"/>
    <mergeCell ref="C74:E74"/>
    <mergeCell ref="C75:E75"/>
    <mergeCell ref="C76:E76"/>
    <mergeCell ref="C78:K78"/>
    <mergeCell ref="C79:K79"/>
    <mergeCell ref="C80:K80"/>
    <mergeCell ref="C68:N68"/>
    <mergeCell ref="C69:N69"/>
    <mergeCell ref="C70:E70"/>
    <mergeCell ref="C71:E71"/>
    <mergeCell ref="C72:E72"/>
    <mergeCell ref="C73:E73"/>
    <mergeCell ref="C87:K87"/>
    <mergeCell ref="C88:K88"/>
    <mergeCell ref="C89:K89"/>
    <mergeCell ref="C90:K90"/>
    <mergeCell ref="C91:K91"/>
    <mergeCell ref="A92:N92"/>
    <mergeCell ref="C81:K81"/>
    <mergeCell ref="C82:K82"/>
    <mergeCell ref="C83:K83"/>
    <mergeCell ref="C84:K84"/>
    <mergeCell ref="C85:K85"/>
    <mergeCell ref="C86:K86"/>
    <mergeCell ref="C99:E99"/>
    <mergeCell ref="C100:E100"/>
    <mergeCell ref="C101:E101"/>
    <mergeCell ref="C102:E102"/>
    <mergeCell ref="C103:E103"/>
    <mergeCell ref="C104:N104"/>
    <mergeCell ref="C93:E93"/>
    <mergeCell ref="C94:N94"/>
    <mergeCell ref="C95:N95"/>
    <mergeCell ref="C96:E96"/>
    <mergeCell ref="C97:E97"/>
    <mergeCell ref="C98:E98"/>
    <mergeCell ref="C111:E111"/>
    <mergeCell ref="C112:E112"/>
    <mergeCell ref="C113:E113"/>
    <mergeCell ref="C114:N114"/>
    <mergeCell ref="C115:N115"/>
    <mergeCell ref="C116:E116"/>
    <mergeCell ref="C105:N105"/>
    <mergeCell ref="C106:E106"/>
    <mergeCell ref="C107:E107"/>
    <mergeCell ref="C108:E108"/>
    <mergeCell ref="C109:E109"/>
    <mergeCell ref="C110:E110"/>
    <mergeCell ref="C123:E123"/>
    <mergeCell ref="C124:N124"/>
    <mergeCell ref="C125:N125"/>
    <mergeCell ref="C126:N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35:N135"/>
    <mergeCell ref="C136:N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48:K148"/>
    <mergeCell ref="C149:K149"/>
    <mergeCell ref="C150:K150"/>
    <mergeCell ref="C151:K151"/>
    <mergeCell ref="C152:K152"/>
    <mergeCell ref="C153:K153"/>
    <mergeCell ref="C141:E141"/>
    <mergeCell ref="C142:E142"/>
    <mergeCell ref="C143:E143"/>
    <mergeCell ref="C145:K145"/>
    <mergeCell ref="C146:K146"/>
    <mergeCell ref="C147:K147"/>
    <mergeCell ref="C160:E160"/>
    <mergeCell ref="C161:N161"/>
    <mergeCell ref="C162:N162"/>
    <mergeCell ref="C163:E163"/>
    <mergeCell ref="C164:E164"/>
    <mergeCell ref="C165:E165"/>
    <mergeCell ref="C154:K154"/>
    <mergeCell ref="C155:K155"/>
    <mergeCell ref="C156:K156"/>
    <mergeCell ref="C157:K157"/>
    <mergeCell ref="C158:K158"/>
    <mergeCell ref="A159:N159"/>
    <mergeCell ref="C172:N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N171"/>
    <mergeCell ref="C184:E184"/>
    <mergeCell ref="C185:E185"/>
    <mergeCell ref="C186:E186"/>
    <mergeCell ref="C187:E187"/>
    <mergeCell ref="C188:E188"/>
    <mergeCell ref="C189:E189"/>
    <mergeCell ref="C178:E178"/>
    <mergeCell ref="C179:E179"/>
    <mergeCell ref="C180:E180"/>
    <mergeCell ref="C181:N181"/>
    <mergeCell ref="C182:N182"/>
    <mergeCell ref="C183:E183"/>
    <mergeCell ref="C196:E196"/>
    <mergeCell ref="C197:E197"/>
    <mergeCell ref="C198:E198"/>
    <mergeCell ref="C199:E199"/>
    <mergeCell ref="C200:E200"/>
    <mergeCell ref="C201:E201"/>
    <mergeCell ref="C190:E190"/>
    <mergeCell ref="C191:N191"/>
    <mergeCell ref="C192:N192"/>
    <mergeCell ref="C193:N193"/>
    <mergeCell ref="C194:E194"/>
    <mergeCell ref="C195:E195"/>
    <mergeCell ref="C208:E208"/>
    <mergeCell ref="C209:E209"/>
    <mergeCell ref="C210:E210"/>
    <mergeCell ref="C212:K212"/>
    <mergeCell ref="C213:K213"/>
    <mergeCell ref="C214:K214"/>
    <mergeCell ref="C202:N202"/>
    <mergeCell ref="C203:N203"/>
    <mergeCell ref="C204:E204"/>
    <mergeCell ref="C205:E205"/>
    <mergeCell ref="C206:E206"/>
    <mergeCell ref="C207:E207"/>
    <mergeCell ref="C221:K221"/>
    <mergeCell ref="C222:K222"/>
    <mergeCell ref="C223:K223"/>
    <mergeCell ref="C224:K224"/>
    <mergeCell ref="C225:K225"/>
    <mergeCell ref="A226:N226"/>
    <mergeCell ref="C215:K215"/>
    <mergeCell ref="C216:K216"/>
    <mergeCell ref="C217:K217"/>
    <mergeCell ref="C218:K218"/>
    <mergeCell ref="C219:K219"/>
    <mergeCell ref="C220:K220"/>
    <mergeCell ref="C233:E233"/>
    <mergeCell ref="C234:E234"/>
    <mergeCell ref="C235:E235"/>
    <mergeCell ref="C236:E236"/>
    <mergeCell ref="C237:E237"/>
    <mergeCell ref="C238:E238"/>
    <mergeCell ref="A227:N227"/>
    <mergeCell ref="C228:E228"/>
    <mergeCell ref="C229:N229"/>
    <mergeCell ref="C230:N230"/>
    <mergeCell ref="C231:E231"/>
    <mergeCell ref="C232:E232"/>
    <mergeCell ref="C245:E245"/>
    <mergeCell ref="C246:E246"/>
    <mergeCell ref="C247:E247"/>
    <mergeCell ref="A248:N248"/>
    <mergeCell ref="C249:E249"/>
    <mergeCell ref="C250:N250"/>
    <mergeCell ref="C239:N239"/>
    <mergeCell ref="C240:N240"/>
    <mergeCell ref="C241:E241"/>
    <mergeCell ref="C242:E242"/>
    <mergeCell ref="C243:E243"/>
    <mergeCell ref="C244:E244"/>
    <mergeCell ref="C257:E257"/>
    <mergeCell ref="C258:E258"/>
    <mergeCell ref="C259:E259"/>
    <mergeCell ref="C260:N260"/>
    <mergeCell ref="C261:N261"/>
    <mergeCell ref="C262:E262"/>
    <mergeCell ref="C251:N251"/>
    <mergeCell ref="C252:E252"/>
    <mergeCell ref="C253:E253"/>
    <mergeCell ref="C254:E254"/>
    <mergeCell ref="C255:E255"/>
    <mergeCell ref="C256:E256"/>
    <mergeCell ref="C269:E269"/>
    <mergeCell ref="C270:N270"/>
    <mergeCell ref="C271:N271"/>
    <mergeCell ref="C272:E272"/>
    <mergeCell ref="C273:E273"/>
    <mergeCell ref="C274:E274"/>
    <mergeCell ref="C263:E263"/>
    <mergeCell ref="C264:E264"/>
    <mergeCell ref="C265:E265"/>
    <mergeCell ref="C266:E266"/>
    <mergeCell ref="C267:E267"/>
    <mergeCell ref="C268:E268"/>
    <mergeCell ref="C281:N281"/>
    <mergeCell ref="C282:E282"/>
    <mergeCell ref="C283:E283"/>
    <mergeCell ref="C284:E284"/>
    <mergeCell ref="C285:E285"/>
    <mergeCell ref="C286:E286"/>
    <mergeCell ref="C275:E275"/>
    <mergeCell ref="C276:E276"/>
    <mergeCell ref="C277:E277"/>
    <mergeCell ref="C278:E278"/>
    <mergeCell ref="C279:E279"/>
    <mergeCell ref="C280:N280"/>
    <mergeCell ref="C294:K294"/>
    <mergeCell ref="C295:K295"/>
    <mergeCell ref="C296:K296"/>
    <mergeCell ref="C297:K297"/>
    <mergeCell ref="C298:K298"/>
    <mergeCell ref="C299:K299"/>
    <mergeCell ref="C287:E287"/>
    <mergeCell ref="C288:E288"/>
    <mergeCell ref="C290:K290"/>
    <mergeCell ref="C291:K291"/>
    <mergeCell ref="C292:K292"/>
    <mergeCell ref="C293:K293"/>
    <mergeCell ref="C307:K307"/>
    <mergeCell ref="C308:K308"/>
    <mergeCell ref="C309:K309"/>
    <mergeCell ref="C310:K310"/>
    <mergeCell ref="C311:K311"/>
    <mergeCell ref="C312:K312"/>
    <mergeCell ref="C300:K300"/>
    <mergeCell ref="C301:K301"/>
    <mergeCell ref="C302:K302"/>
    <mergeCell ref="C303:K303"/>
    <mergeCell ref="C305:K305"/>
    <mergeCell ref="C306:K306"/>
    <mergeCell ref="C321:L321"/>
    <mergeCell ref="C322:L322"/>
    <mergeCell ref="C323:L323"/>
    <mergeCell ref="C324:L324"/>
    <mergeCell ref="A326:N326"/>
    <mergeCell ref="C313:K313"/>
    <mergeCell ref="C314:K314"/>
    <mergeCell ref="C315:K315"/>
    <mergeCell ref="C316:K316"/>
    <mergeCell ref="C317:K317"/>
    <mergeCell ref="C318:K318"/>
  </mergeCells>
  <printOptions horizontalCentered="1"/>
  <pageMargins left="0.39370077848434498" right="0.23622047901153601" top="0.35433071851730302" bottom="0.31496062874794001" header="0.118110239505768" footer="0.118110239505768"/>
  <pageSetup paperSize="9" scale="68" fitToHeight="0" orientation="portrait" r:id="rId1"/>
  <headerFooter>
    <oddHeader>&amp;LГРАНД-Смета, версия 2022.1</oddHeader>
    <oddFooter>&amp;R&amp;8Страница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8"/>
  <sheetViews>
    <sheetView view="pageBreakPreview" topLeftCell="A653" zoomScaleNormal="100" zoomScaleSheetLayoutView="100" workbookViewId="0">
      <selection activeCell="A14" sqref="A14:H44"/>
    </sheetView>
  </sheetViews>
  <sheetFormatPr defaultRowHeight="15"/>
  <cols>
    <col min="1" max="1" width="7.7109375" style="139" customWidth="1"/>
    <col min="2" max="2" width="39.7109375" style="139" bestFit="1" customWidth="1"/>
    <col min="3" max="3" width="37.85546875" style="139" customWidth="1"/>
    <col min="4" max="4" width="30" style="139" customWidth="1"/>
    <col min="5" max="5" width="16.28515625" style="139" customWidth="1"/>
    <col min="6" max="16384" width="9.140625" style="139"/>
  </cols>
  <sheetData>
    <row r="1" spans="1:5">
      <c r="A1" s="264"/>
      <c r="B1" s="264"/>
      <c r="C1" s="264"/>
      <c r="D1" s="265" t="s">
        <v>3945</v>
      </c>
      <c r="E1" s="266"/>
    </row>
    <row r="2" spans="1:5">
      <c r="A2" s="1175" t="s">
        <v>3946</v>
      </c>
      <c r="B2" s="1175"/>
      <c r="C2" s="267"/>
      <c r="D2" s="267"/>
      <c r="E2" s="268"/>
    </row>
    <row r="3" spans="1:5">
      <c r="A3" s="269"/>
      <c r="B3" s="269"/>
      <c r="C3" s="1176" t="s">
        <v>3947</v>
      </c>
      <c r="D3" s="1176"/>
      <c r="E3" s="1177"/>
    </row>
    <row r="4" spans="1:5">
      <c r="A4" s="1178" t="s">
        <v>3948</v>
      </c>
      <c r="B4" s="1178"/>
      <c r="C4" s="1178"/>
      <c r="D4" s="1178"/>
      <c r="E4" s="1178"/>
    </row>
    <row r="5" spans="1:5">
      <c r="A5" s="1179" t="s">
        <v>3949</v>
      </c>
      <c r="B5" s="1179"/>
      <c r="C5" s="1179"/>
      <c r="D5" s="1179"/>
      <c r="E5" s="270"/>
    </row>
    <row r="6" spans="1:5">
      <c r="A6" s="270"/>
      <c r="B6" s="270"/>
      <c r="C6" s="270"/>
      <c r="D6" s="270"/>
      <c r="E6" s="270"/>
    </row>
    <row r="7" spans="1:5">
      <c r="A7" s="1180" t="s">
        <v>3950</v>
      </c>
      <c r="B7" s="1180"/>
      <c r="C7" s="1180"/>
      <c r="D7" s="1180"/>
      <c r="E7" s="1180"/>
    </row>
    <row r="8" spans="1:5">
      <c r="A8" s="1181" t="s">
        <v>3951</v>
      </c>
      <c r="B8" s="1181"/>
      <c r="C8" s="1181"/>
      <c r="D8" s="1181"/>
      <c r="E8" s="271"/>
    </row>
    <row r="9" spans="1:5">
      <c r="A9" s="270"/>
      <c r="B9" s="270"/>
      <c r="C9" s="270"/>
      <c r="D9" s="270"/>
      <c r="E9" s="270"/>
    </row>
    <row r="10" spans="1:5">
      <c r="A10" s="272" t="s">
        <v>3952</v>
      </c>
      <c r="B10" s="270"/>
      <c r="C10" s="273"/>
      <c r="D10" s="273"/>
      <c r="E10" s="273"/>
    </row>
    <row r="11" spans="1:5">
      <c r="A11" s="274"/>
      <c r="B11" s="1174" t="s">
        <v>66</v>
      </c>
      <c r="C11" s="1174"/>
      <c r="D11" s="1174"/>
      <c r="E11" s="1174"/>
    </row>
    <row r="12" spans="1:5">
      <c r="A12" s="270" t="s">
        <v>3953</v>
      </c>
      <c r="B12" s="270"/>
      <c r="C12" s="275"/>
      <c r="D12" s="275"/>
      <c r="E12" s="275"/>
    </row>
    <row r="13" spans="1:5">
      <c r="A13" s="266"/>
      <c r="B13" s="1174" t="s">
        <v>68</v>
      </c>
      <c r="C13" s="1174"/>
      <c r="D13" s="1174"/>
      <c r="E13" s="1174"/>
    </row>
    <row r="14" spans="1:5">
      <c r="A14" s="266"/>
      <c r="B14" s="269"/>
      <c r="C14" s="269"/>
      <c r="D14" s="269"/>
      <c r="E14" s="269"/>
    </row>
    <row r="15" spans="1:5">
      <c r="A15" s="276" t="s">
        <v>3954</v>
      </c>
      <c r="B15" s="269"/>
      <c r="C15" s="277">
        <v>7795912.0599999996</v>
      </c>
      <c r="D15" s="269"/>
      <c r="E15" s="269"/>
    </row>
    <row r="16" spans="1:5">
      <c r="A16" s="270"/>
      <c r="B16" s="270"/>
      <c r="C16" s="278"/>
      <c r="D16" s="278"/>
      <c r="E16" s="279"/>
    </row>
    <row r="17" spans="1:5" ht="48">
      <c r="A17" s="280" t="s">
        <v>3955</v>
      </c>
      <c r="B17" s="281" t="s">
        <v>3956</v>
      </c>
      <c r="C17" s="281" t="s">
        <v>3957</v>
      </c>
      <c r="D17" s="282" t="s">
        <v>3958</v>
      </c>
      <c r="E17" s="282" t="s">
        <v>3959</v>
      </c>
    </row>
    <row r="18" spans="1:5">
      <c r="A18" s="283">
        <v>1</v>
      </c>
      <c r="B18" s="284">
        <v>2</v>
      </c>
      <c r="C18" s="284">
        <v>3</v>
      </c>
      <c r="D18" s="283">
        <v>4</v>
      </c>
      <c r="E18" s="283">
        <v>5</v>
      </c>
    </row>
    <row r="19" spans="1:5">
      <c r="A19" s="1170" t="s">
        <v>3960</v>
      </c>
      <c r="B19" s="1171"/>
      <c r="C19" s="1171"/>
      <c r="D19" s="1171"/>
      <c r="E19" s="1171"/>
    </row>
    <row r="20" spans="1:5" ht="38.25">
      <c r="A20" s="1161">
        <v>1</v>
      </c>
      <c r="B20" s="1164" t="s">
        <v>3961</v>
      </c>
      <c r="C20" s="285" t="s">
        <v>3962</v>
      </c>
      <c r="D20" s="286" t="s">
        <v>3963</v>
      </c>
      <c r="E20" s="287">
        <v>107456.76</v>
      </c>
    </row>
    <row r="21" spans="1:5" ht="36">
      <c r="A21" s="1162"/>
      <c r="B21" s="1165"/>
      <c r="C21" s="288" t="s">
        <v>3964</v>
      </c>
      <c r="D21" s="289"/>
      <c r="E21" s="290" t="s">
        <v>3965</v>
      </c>
    </row>
    <row r="22" spans="1:5" ht="24">
      <c r="A22" s="1162"/>
      <c r="B22" s="1165"/>
      <c r="C22" s="288" t="s">
        <v>3966</v>
      </c>
      <c r="D22" s="289"/>
      <c r="E22" s="290" t="s">
        <v>3965</v>
      </c>
    </row>
    <row r="23" spans="1:5" ht="60">
      <c r="A23" s="1162"/>
      <c r="B23" s="1165"/>
      <c r="C23" s="288" t="s">
        <v>3967</v>
      </c>
      <c r="D23" s="289"/>
      <c r="E23" s="290" t="s">
        <v>3965</v>
      </c>
    </row>
    <row r="24" spans="1:5">
      <c r="A24" s="1162"/>
      <c r="B24" s="1165"/>
      <c r="C24" s="288" t="s">
        <v>3968</v>
      </c>
      <c r="D24" s="289"/>
      <c r="E24" s="290" t="s">
        <v>3965</v>
      </c>
    </row>
    <row r="25" spans="1:5">
      <c r="A25" s="1162"/>
      <c r="B25" s="1165"/>
      <c r="C25" s="288" t="s">
        <v>3969</v>
      </c>
      <c r="D25" s="289"/>
      <c r="E25" s="290"/>
    </row>
    <row r="26" spans="1:5" ht="24">
      <c r="A26" s="1162"/>
      <c r="B26" s="1165"/>
      <c r="C26" s="288" t="s">
        <v>3970</v>
      </c>
      <c r="D26" s="289"/>
      <c r="E26" s="290"/>
    </row>
    <row r="27" spans="1:5" ht="24">
      <c r="A27" s="1162"/>
      <c r="B27" s="1165"/>
      <c r="C27" s="288" t="s">
        <v>3971</v>
      </c>
      <c r="D27" s="289"/>
      <c r="E27" s="290"/>
    </row>
    <row r="28" spans="1:5">
      <c r="A28" s="1162"/>
      <c r="B28" s="1165"/>
      <c r="C28" s="288" t="s">
        <v>3972</v>
      </c>
      <c r="D28" s="289"/>
      <c r="E28" s="290"/>
    </row>
    <row r="29" spans="1:5">
      <c r="A29" s="1162"/>
      <c r="B29" s="1165"/>
      <c r="C29" s="288" t="s">
        <v>3973</v>
      </c>
      <c r="D29" s="289"/>
      <c r="E29" s="290"/>
    </row>
    <row r="30" spans="1:5">
      <c r="A30" s="1163"/>
      <c r="B30" s="1166"/>
      <c r="C30" s="288" t="s">
        <v>3974</v>
      </c>
      <c r="D30" s="289"/>
      <c r="E30" s="290"/>
    </row>
    <row r="31" spans="1:5" ht="38.25">
      <c r="A31" s="1161">
        <v>2</v>
      </c>
      <c r="B31" s="1164" t="s">
        <v>3975</v>
      </c>
      <c r="C31" s="285" t="s">
        <v>3976</v>
      </c>
      <c r="D31" s="286" t="s">
        <v>3977</v>
      </c>
      <c r="E31" s="287">
        <v>335964.75</v>
      </c>
    </row>
    <row r="32" spans="1:5" ht="48">
      <c r="A32" s="1162"/>
      <c r="B32" s="1172"/>
      <c r="C32" s="288" t="s">
        <v>3978</v>
      </c>
      <c r="D32" s="289"/>
      <c r="E32" s="290" t="s">
        <v>3965</v>
      </c>
    </row>
    <row r="33" spans="1:5" ht="72">
      <c r="A33" s="1162"/>
      <c r="B33" s="1172"/>
      <c r="C33" s="288" t="s">
        <v>3979</v>
      </c>
      <c r="D33" s="289"/>
      <c r="E33" s="290" t="s">
        <v>3965</v>
      </c>
    </row>
    <row r="34" spans="1:5">
      <c r="A34" s="1162"/>
      <c r="B34" s="1172"/>
      <c r="C34" s="288" t="s">
        <v>3980</v>
      </c>
      <c r="D34" s="289"/>
      <c r="E34" s="290"/>
    </row>
    <row r="35" spans="1:5">
      <c r="A35" s="1162"/>
      <c r="B35" s="1172"/>
      <c r="C35" s="288" t="s">
        <v>3968</v>
      </c>
      <c r="D35" s="289"/>
      <c r="E35" s="290" t="s">
        <v>3965</v>
      </c>
    </row>
    <row r="36" spans="1:5">
      <c r="A36" s="1162"/>
      <c r="B36" s="1172"/>
      <c r="C36" s="288" t="s">
        <v>3981</v>
      </c>
      <c r="D36" s="289"/>
      <c r="E36" s="290"/>
    </row>
    <row r="37" spans="1:5">
      <c r="A37" s="1162"/>
      <c r="B37" s="1172"/>
      <c r="C37" s="288" t="s">
        <v>3982</v>
      </c>
      <c r="D37" s="289"/>
      <c r="E37" s="290"/>
    </row>
    <row r="38" spans="1:5" ht="72">
      <c r="A38" s="1162"/>
      <c r="B38" s="1172"/>
      <c r="C38" s="288" t="s">
        <v>3983</v>
      </c>
      <c r="D38" s="289"/>
      <c r="E38" s="290"/>
    </row>
    <row r="39" spans="1:5" ht="60">
      <c r="A39" s="1162"/>
      <c r="B39" s="1172"/>
      <c r="C39" s="288" t="s">
        <v>3984</v>
      </c>
      <c r="D39" s="289"/>
      <c r="E39" s="290"/>
    </row>
    <row r="40" spans="1:5" ht="24">
      <c r="A40" s="1162"/>
      <c r="B40" s="1172"/>
      <c r="C40" s="288" t="s">
        <v>3985</v>
      </c>
      <c r="D40" s="289"/>
      <c r="E40" s="290"/>
    </row>
    <row r="41" spans="1:5" ht="24">
      <c r="A41" s="1162"/>
      <c r="B41" s="1172"/>
      <c r="C41" s="288" t="s">
        <v>3986</v>
      </c>
      <c r="D41" s="289"/>
      <c r="E41" s="290"/>
    </row>
    <row r="42" spans="1:5" ht="24">
      <c r="A42" s="1162"/>
      <c r="B42" s="1172"/>
      <c r="C42" s="288" t="s">
        <v>3987</v>
      </c>
      <c r="D42" s="289"/>
      <c r="E42" s="290"/>
    </row>
    <row r="43" spans="1:5">
      <c r="A43" s="1162"/>
      <c r="B43" s="1172"/>
      <c r="C43" s="288" t="s">
        <v>3988</v>
      </c>
      <c r="D43" s="289"/>
      <c r="E43" s="290"/>
    </row>
    <row r="44" spans="1:5">
      <c r="A44" s="1163"/>
      <c r="B44" s="1173"/>
      <c r="C44" s="288" t="s">
        <v>3989</v>
      </c>
      <c r="D44" s="289"/>
      <c r="E44" s="290"/>
    </row>
    <row r="45" spans="1:5" ht="76.5" hidden="1">
      <c r="A45" s="1161">
        <v>2</v>
      </c>
      <c r="B45" s="1164" t="s">
        <v>3990</v>
      </c>
      <c r="C45" s="285" t="s">
        <v>3991</v>
      </c>
      <c r="D45" s="286" t="s">
        <v>3992</v>
      </c>
      <c r="E45" s="287">
        <v>0</v>
      </c>
    </row>
    <row r="46" spans="1:5" ht="24" hidden="1">
      <c r="A46" s="1162"/>
      <c r="B46" s="1172"/>
      <c r="C46" s="288" t="s">
        <v>3993</v>
      </c>
      <c r="D46" s="289"/>
      <c r="E46" s="290" t="s">
        <v>3965</v>
      </c>
    </row>
    <row r="47" spans="1:5" ht="48" hidden="1">
      <c r="A47" s="1162"/>
      <c r="B47" s="1172"/>
      <c r="C47" s="288" t="s">
        <v>3994</v>
      </c>
      <c r="D47" s="289"/>
      <c r="E47" s="290" t="s">
        <v>3965</v>
      </c>
    </row>
    <row r="48" spans="1:5" hidden="1">
      <c r="A48" s="1162"/>
      <c r="B48" s="1172"/>
      <c r="C48" s="288" t="s">
        <v>3995</v>
      </c>
      <c r="D48" s="289"/>
      <c r="E48" s="290" t="s">
        <v>3965</v>
      </c>
    </row>
    <row r="49" spans="1:5" hidden="1">
      <c r="A49" s="1163"/>
      <c r="B49" s="1173"/>
      <c r="C49" s="288" t="s">
        <v>3996</v>
      </c>
      <c r="D49" s="289"/>
      <c r="E49" s="290"/>
    </row>
    <row r="50" spans="1:5" ht="51" hidden="1">
      <c r="A50" s="1161">
        <v>3</v>
      </c>
      <c r="B50" s="1164" t="s">
        <v>3997</v>
      </c>
      <c r="C50" s="285" t="s">
        <v>3998</v>
      </c>
      <c r="D50" s="286" t="s">
        <v>3999</v>
      </c>
      <c r="E50" s="287">
        <v>0</v>
      </c>
    </row>
    <row r="51" spans="1:5" ht="60" hidden="1">
      <c r="A51" s="1162"/>
      <c r="B51" s="1165"/>
      <c r="C51" s="288" t="s">
        <v>4000</v>
      </c>
      <c r="D51" s="289"/>
      <c r="E51" s="290" t="s">
        <v>3965</v>
      </c>
    </row>
    <row r="52" spans="1:5" hidden="1">
      <c r="A52" s="1162"/>
      <c r="B52" s="1165"/>
      <c r="C52" s="288" t="s">
        <v>3968</v>
      </c>
      <c r="D52" s="289"/>
      <c r="E52" s="290" t="s">
        <v>3965</v>
      </c>
    </row>
    <row r="53" spans="1:5" hidden="1">
      <c r="A53" s="1162"/>
      <c r="B53" s="1165"/>
      <c r="C53" s="288" t="s">
        <v>4001</v>
      </c>
      <c r="D53" s="289"/>
      <c r="E53" s="290"/>
    </row>
    <row r="54" spans="1:5" hidden="1">
      <c r="A54" s="1162"/>
      <c r="B54" s="1165"/>
      <c r="C54" s="288" t="s">
        <v>4002</v>
      </c>
      <c r="D54" s="289"/>
      <c r="E54" s="290"/>
    </row>
    <row r="55" spans="1:5" hidden="1">
      <c r="A55" s="1162"/>
      <c r="B55" s="1165"/>
      <c r="C55" s="288" t="s">
        <v>4003</v>
      </c>
      <c r="D55" s="289"/>
      <c r="E55" s="290"/>
    </row>
    <row r="56" spans="1:5" hidden="1">
      <c r="A56" s="1162"/>
      <c r="B56" s="1165"/>
      <c r="C56" s="288" t="s">
        <v>4004</v>
      </c>
      <c r="D56" s="289"/>
      <c r="E56" s="290"/>
    </row>
    <row r="57" spans="1:5" hidden="1">
      <c r="A57" s="1162"/>
      <c r="B57" s="1165"/>
      <c r="C57" s="288" t="s">
        <v>4005</v>
      </c>
      <c r="D57" s="289"/>
      <c r="E57" s="290"/>
    </row>
    <row r="58" spans="1:5" hidden="1">
      <c r="A58" s="1162"/>
      <c r="B58" s="1165"/>
      <c r="C58" s="288" t="s">
        <v>4006</v>
      </c>
      <c r="D58" s="289"/>
      <c r="E58" s="290"/>
    </row>
    <row r="59" spans="1:5" hidden="1">
      <c r="A59" s="1163"/>
      <c r="B59" s="1166"/>
      <c r="C59" s="288" t="s">
        <v>4007</v>
      </c>
      <c r="D59" s="289"/>
      <c r="E59" s="290"/>
    </row>
    <row r="60" spans="1:5" ht="38.25">
      <c r="A60" s="1161">
        <v>4</v>
      </c>
      <c r="B60" s="1164" t="s">
        <v>4008</v>
      </c>
      <c r="C60" s="285" t="s">
        <v>4009</v>
      </c>
      <c r="D60" s="286" t="s">
        <v>4010</v>
      </c>
      <c r="E60" s="287">
        <v>38210.589999999997</v>
      </c>
    </row>
    <row r="61" spans="1:5" ht="48">
      <c r="A61" s="1162"/>
      <c r="B61" s="1165"/>
      <c r="C61" s="288" t="s">
        <v>4011</v>
      </c>
      <c r="D61" s="289"/>
      <c r="E61" s="290" t="s">
        <v>3965</v>
      </c>
    </row>
    <row r="62" spans="1:5">
      <c r="A62" s="1162"/>
      <c r="B62" s="1165"/>
      <c r="C62" s="288" t="s">
        <v>3968</v>
      </c>
      <c r="D62" s="289"/>
      <c r="E62" s="290" t="s">
        <v>3965</v>
      </c>
    </row>
    <row r="63" spans="1:5">
      <c r="A63" s="1162"/>
      <c r="B63" s="1165"/>
      <c r="C63" s="288" t="s">
        <v>4012</v>
      </c>
      <c r="D63" s="289"/>
      <c r="E63" s="290"/>
    </row>
    <row r="64" spans="1:5" ht="24">
      <c r="A64" s="1162"/>
      <c r="B64" s="1165"/>
      <c r="C64" s="288" t="s">
        <v>4013</v>
      </c>
      <c r="D64" s="289"/>
      <c r="E64" s="290"/>
    </row>
    <row r="65" spans="1:5" ht="24">
      <c r="A65" s="1162"/>
      <c r="B65" s="1165"/>
      <c r="C65" s="288" t="s">
        <v>4014</v>
      </c>
      <c r="D65" s="289"/>
      <c r="E65" s="290"/>
    </row>
    <row r="66" spans="1:5">
      <c r="A66" s="1162"/>
      <c r="B66" s="1165"/>
      <c r="C66" s="288" t="s">
        <v>4015</v>
      </c>
      <c r="D66" s="289"/>
      <c r="E66" s="290"/>
    </row>
    <row r="67" spans="1:5" ht="36">
      <c r="A67" s="1162"/>
      <c r="B67" s="1165"/>
      <c r="C67" s="288" t="s">
        <v>4016</v>
      </c>
      <c r="D67" s="289"/>
      <c r="E67" s="290"/>
    </row>
    <row r="68" spans="1:5">
      <c r="A68" s="1162"/>
      <c r="B68" s="1165"/>
      <c r="C68" s="288" t="s">
        <v>4017</v>
      </c>
      <c r="D68" s="289"/>
      <c r="E68" s="290"/>
    </row>
    <row r="69" spans="1:5" ht="24">
      <c r="A69" s="1162"/>
      <c r="B69" s="1165"/>
      <c r="C69" s="288" t="s">
        <v>3971</v>
      </c>
      <c r="D69" s="289"/>
      <c r="E69" s="290"/>
    </row>
    <row r="70" spans="1:5">
      <c r="A70" s="1162"/>
      <c r="B70" s="1165"/>
      <c r="C70" s="288" t="s">
        <v>4018</v>
      </c>
      <c r="D70" s="289"/>
      <c r="E70" s="290"/>
    </row>
    <row r="71" spans="1:5">
      <c r="A71" s="1162"/>
      <c r="B71" s="1165"/>
      <c r="C71" s="288" t="s">
        <v>4019</v>
      </c>
      <c r="D71" s="289"/>
      <c r="E71" s="290"/>
    </row>
    <row r="72" spans="1:5">
      <c r="A72" s="1163"/>
      <c r="B72" s="1166"/>
      <c r="C72" s="288" t="s">
        <v>4020</v>
      </c>
      <c r="D72" s="289"/>
      <c r="E72" s="290"/>
    </row>
    <row r="73" spans="1:5" ht="38.25">
      <c r="A73" s="1161">
        <v>5</v>
      </c>
      <c r="B73" s="1164" t="s">
        <v>4021</v>
      </c>
      <c r="C73" s="285" t="s">
        <v>4022</v>
      </c>
      <c r="D73" s="286" t="s">
        <v>4023</v>
      </c>
      <c r="E73" s="287">
        <v>36034.49</v>
      </c>
    </row>
    <row r="74" spans="1:5" ht="60">
      <c r="A74" s="1162"/>
      <c r="B74" s="1165"/>
      <c r="C74" s="288" t="s">
        <v>4024</v>
      </c>
      <c r="D74" s="289"/>
      <c r="E74" s="290" t="s">
        <v>3965</v>
      </c>
    </row>
    <row r="75" spans="1:5" ht="24">
      <c r="A75" s="1162"/>
      <c r="B75" s="1165"/>
      <c r="C75" s="288" t="s">
        <v>4025</v>
      </c>
      <c r="D75" s="289"/>
      <c r="E75" s="290" t="s">
        <v>3965</v>
      </c>
    </row>
    <row r="76" spans="1:5">
      <c r="A76" s="1162"/>
      <c r="B76" s="1165"/>
      <c r="C76" s="288" t="s">
        <v>3968</v>
      </c>
      <c r="D76" s="289"/>
      <c r="E76" s="290" t="s">
        <v>3965</v>
      </c>
    </row>
    <row r="77" spans="1:5">
      <c r="A77" s="1162"/>
      <c r="B77" s="1165"/>
      <c r="C77" s="288" t="s">
        <v>4026</v>
      </c>
      <c r="D77" s="289"/>
      <c r="E77" s="290"/>
    </row>
    <row r="78" spans="1:5" ht="24">
      <c r="A78" s="1162"/>
      <c r="B78" s="1165"/>
      <c r="C78" s="288" t="s">
        <v>4027</v>
      </c>
      <c r="D78" s="289"/>
      <c r="E78" s="290"/>
    </row>
    <row r="79" spans="1:5">
      <c r="A79" s="1162"/>
      <c r="B79" s="1165"/>
      <c r="C79" s="288" t="s">
        <v>4028</v>
      </c>
      <c r="D79" s="289"/>
      <c r="E79" s="290"/>
    </row>
    <row r="80" spans="1:5" ht="24">
      <c r="A80" s="1162"/>
      <c r="B80" s="1165"/>
      <c r="C80" s="288" t="s">
        <v>4029</v>
      </c>
      <c r="D80" s="289"/>
      <c r="E80" s="290"/>
    </row>
    <row r="81" spans="1:5" ht="48">
      <c r="A81" s="1162"/>
      <c r="B81" s="1165"/>
      <c r="C81" s="288" t="s">
        <v>4030</v>
      </c>
      <c r="D81" s="289"/>
      <c r="E81" s="290"/>
    </row>
    <row r="82" spans="1:5" ht="48">
      <c r="A82" s="1162"/>
      <c r="B82" s="1165"/>
      <c r="C82" s="288" t="s">
        <v>4031</v>
      </c>
      <c r="D82" s="289"/>
      <c r="E82" s="290"/>
    </row>
    <row r="83" spans="1:5" ht="60">
      <c r="A83" s="1162"/>
      <c r="B83" s="1165"/>
      <c r="C83" s="288" t="s">
        <v>4032</v>
      </c>
      <c r="D83" s="289"/>
      <c r="E83" s="290"/>
    </row>
    <row r="84" spans="1:5" ht="48">
      <c r="A84" s="1162"/>
      <c r="B84" s="1165"/>
      <c r="C84" s="288" t="s">
        <v>4033</v>
      </c>
      <c r="D84" s="289"/>
      <c r="E84" s="290"/>
    </row>
    <row r="85" spans="1:5" ht="48">
      <c r="A85" s="1162"/>
      <c r="B85" s="1165"/>
      <c r="C85" s="288" t="s">
        <v>4034</v>
      </c>
      <c r="D85" s="289"/>
      <c r="E85" s="290"/>
    </row>
    <row r="86" spans="1:5" ht="24">
      <c r="A86" s="1162"/>
      <c r="B86" s="1165"/>
      <c r="C86" s="288" t="s">
        <v>4035</v>
      </c>
      <c r="D86" s="289"/>
      <c r="E86" s="290"/>
    </row>
    <row r="87" spans="1:5" ht="24">
      <c r="A87" s="1162"/>
      <c r="B87" s="1165"/>
      <c r="C87" s="288" t="s">
        <v>4036</v>
      </c>
      <c r="D87" s="289"/>
      <c r="E87" s="290"/>
    </row>
    <row r="88" spans="1:5" ht="24">
      <c r="A88" s="1162"/>
      <c r="B88" s="1165"/>
      <c r="C88" s="288" t="s">
        <v>4037</v>
      </c>
      <c r="D88" s="289"/>
      <c r="E88" s="290"/>
    </row>
    <row r="89" spans="1:5" ht="24">
      <c r="A89" s="1162"/>
      <c r="B89" s="1165"/>
      <c r="C89" s="288" t="s">
        <v>4038</v>
      </c>
      <c r="D89" s="289"/>
      <c r="E89" s="290"/>
    </row>
    <row r="90" spans="1:5">
      <c r="A90" s="1162"/>
      <c r="B90" s="1165"/>
      <c r="C90" s="288" t="s">
        <v>4039</v>
      </c>
      <c r="D90" s="289"/>
      <c r="E90" s="290"/>
    </row>
    <row r="91" spans="1:5">
      <c r="A91" s="1163"/>
      <c r="B91" s="1166"/>
      <c r="C91" s="288" t="s">
        <v>4040</v>
      </c>
      <c r="D91" s="289"/>
      <c r="E91" s="290"/>
    </row>
    <row r="92" spans="1:5" ht="38.25">
      <c r="A92" s="1161">
        <v>6</v>
      </c>
      <c r="B92" s="1164" t="s">
        <v>4041</v>
      </c>
      <c r="C92" s="285" t="s">
        <v>4042</v>
      </c>
      <c r="D92" s="286" t="s">
        <v>4043</v>
      </c>
      <c r="E92" s="287">
        <v>40062.629999999997</v>
      </c>
    </row>
    <row r="93" spans="1:5" ht="48">
      <c r="A93" s="1162"/>
      <c r="B93" s="1165"/>
      <c r="C93" s="288" t="s">
        <v>4044</v>
      </c>
      <c r="D93" s="289"/>
      <c r="E93" s="290" t="s">
        <v>3965</v>
      </c>
    </row>
    <row r="94" spans="1:5" ht="72">
      <c r="A94" s="1162"/>
      <c r="B94" s="1165"/>
      <c r="C94" s="288" t="s">
        <v>4045</v>
      </c>
      <c r="D94" s="289"/>
      <c r="E94" s="290" t="s">
        <v>3965</v>
      </c>
    </row>
    <row r="95" spans="1:5">
      <c r="A95" s="1162"/>
      <c r="B95" s="1165"/>
      <c r="C95" s="288" t="s">
        <v>3968</v>
      </c>
      <c r="D95" s="289"/>
      <c r="E95" s="290" t="s">
        <v>3965</v>
      </c>
    </row>
    <row r="96" spans="1:5">
      <c r="A96" s="1162"/>
      <c r="B96" s="1165"/>
      <c r="C96" s="288" t="s">
        <v>4046</v>
      </c>
      <c r="D96" s="289"/>
      <c r="E96" s="290"/>
    </row>
    <row r="97" spans="1:5" ht="24">
      <c r="A97" s="1162"/>
      <c r="B97" s="1165"/>
      <c r="C97" s="288" t="s">
        <v>4047</v>
      </c>
      <c r="D97" s="289"/>
      <c r="E97" s="290"/>
    </row>
    <row r="98" spans="1:5" ht="24">
      <c r="A98" s="1162"/>
      <c r="B98" s="1165"/>
      <c r="C98" s="288" t="s">
        <v>4048</v>
      </c>
      <c r="D98" s="289"/>
      <c r="E98" s="290"/>
    </row>
    <row r="99" spans="1:5">
      <c r="A99" s="1162"/>
      <c r="B99" s="1165"/>
      <c r="C99" s="288" t="s">
        <v>4049</v>
      </c>
      <c r="D99" s="289"/>
      <c r="E99" s="290"/>
    </row>
    <row r="100" spans="1:5" ht="36">
      <c r="A100" s="1162"/>
      <c r="B100" s="1165"/>
      <c r="C100" s="288" t="s">
        <v>4050</v>
      </c>
      <c r="D100" s="289"/>
      <c r="E100" s="290"/>
    </row>
    <row r="101" spans="1:5">
      <c r="A101" s="1162"/>
      <c r="B101" s="1165"/>
      <c r="C101" s="288" t="s">
        <v>4017</v>
      </c>
      <c r="D101" s="289"/>
      <c r="E101" s="290"/>
    </row>
    <row r="102" spans="1:5" ht="24">
      <c r="A102" s="1162"/>
      <c r="B102" s="1165"/>
      <c r="C102" s="288" t="s">
        <v>3985</v>
      </c>
      <c r="D102" s="289"/>
      <c r="E102" s="290"/>
    </row>
    <row r="103" spans="1:5">
      <c r="A103" s="1162"/>
      <c r="B103" s="1165"/>
      <c r="C103" s="288" t="s">
        <v>4051</v>
      </c>
      <c r="D103" s="289"/>
      <c r="E103" s="290"/>
    </row>
    <row r="104" spans="1:5">
      <c r="A104" s="1162"/>
      <c r="B104" s="1165"/>
      <c r="C104" s="288" t="s">
        <v>4052</v>
      </c>
      <c r="D104" s="289"/>
      <c r="E104" s="290"/>
    </row>
    <row r="105" spans="1:5">
      <c r="A105" s="1162"/>
      <c r="B105" s="1165"/>
      <c r="C105" s="288" t="s">
        <v>4053</v>
      </c>
      <c r="D105" s="289"/>
      <c r="E105" s="290"/>
    </row>
    <row r="106" spans="1:5">
      <c r="A106" s="1162"/>
      <c r="B106" s="1165"/>
      <c r="C106" s="288" t="s">
        <v>4054</v>
      </c>
      <c r="D106" s="289"/>
      <c r="E106" s="290"/>
    </row>
    <row r="107" spans="1:5">
      <c r="A107" s="1162"/>
      <c r="B107" s="1165"/>
      <c r="C107" s="288" t="s">
        <v>4055</v>
      </c>
      <c r="D107" s="289"/>
      <c r="E107" s="290"/>
    </row>
    <row r="108" spans="1:5">
      <c r="A108" s="1162"/>
      <c r="B108" s="1165"/>
      <c r="C108" s="288" t="s">
        <v>4056</v>
      </c>
      <c r="D108" s="289"/>
      <c r="E108" s="290"/>
    </row>
    <row r="109" spans="1:5">
      <c r="A109" s="1163"/>
      <c r="B109" s="1166"/>
      <c r="C109" s="288" t="s">
        <v>4020</v>
      </c>
      <c r="D109" s="289"/>
      <c r="E109" s="290"/>
    </row>
    <row r="110" spans="1:5" ht="51">
      <c r="A110" s="1161">
        <v>7</v>
      </c>
      <c r="B110" s="1164" t="s">
        <v>4057</v>
      </c>
      <c r="C110" s="285" t="s">
        <v>4058</v>
      </c>
      <c r="D110" s="286" t="s">
        <v>4059</v>
      </c>
      <c r="E110" s="287">
        <v>12053.04</v>
      </c>
    </row>
    <row r="111" spans="1:5" ht="48">
      <c r="A111" s="1162"/>
      <c r="B111" s="1165"/>
      <c r="C111" s="288" t="s">
        <v>4060</v>
      </c>
      <c r="D111" s="289"/>
      <c r="E111" s="290" t="s">
        <v>3965</v>
      </c>
    </row>
    <row r="112" spans="1:5" ht="72">
      <c r="A112" s="1162"/>
      <c r="B112" s="1165"/>
      <c r="C112" s="288" t="s">
        <v>4061</v>
      </c>
      <c r="D112" s="289"/>
      <c r="E112" s="290" t="s">
        <v>3965</v>
      </c>
    </row>
    <row r="113" spans="1:5">
      <c r="A113" s="1162"/>
      <c r="B113" s="1165"/>
      <c r="C113" s="288" t="s">
        <v>3968</v>
      </c>
      <c r="D113" s="289"/>
      <c r="E113" s="290"/>
    </row>
    <row r="114" spans="1:5">
      <c r="A114" s="1162"/>
      <c r="B114" s="1165"/>
      <c r="C114" s="288" t="s">
        <v>4062</v>
      </c>
      <c r="D114" s="289"/>
      <c r="E114" s="290"/>
    </row>
    <row r="115" spans="1:5" ht="24">
      <c r="A115" s="1162"/>
      <c r="B115" s="1165"/>
      <c r="C115" s="288" t="s">
        <v>4063</v>
      </c>
      <c r="D115" s="289"/>
      <c r="E115" s="290"/>
    </row>
    <row r="116" spans="1:5">
      <c r="A116" s="1162"/>
      <c r="B116" s="1165"/>
      <c r="C116" s="288" t="s">
        <v>4064</v>
      </c>
      <c r="D116" s="289"/>
      <c r="E116" s="290"/>
    </row>
    <row r="117" spans="1:5" ht="24">
      <c r="A117" s="1162"/>
      <c r="B117" s="1165"/>
      <c r="C117" s="288" t="s">
        <v>4065</v>
      </c>
      <c r="D117" s="289"/>
      <c r="E117" s="290"/>
    </row>
    <row r="118" spans="1:5" ht="48">
      <c r="A118" s="1162"/>
      <c r="B118" s="1165"/>
      <c r="C118" s="288" t="s">
        <v>4066</v>
      </c>
      <c r="D118" s="289"/>
      <c r="E118" s="290"/>
    </row>
    <row r="119" spans="1:5" ht="24">
      <c r="A119" s="1162"/>
      <c r="B119" s="1165"/>
      <c r="C119" s="288" t="s">
        <v>4067</v>
      </c>
      <c r="D119" s="289"/>
      <c r="E119" s="290"/>
    </row>
    <row r="120" spans="1:5">
      <c r="A120" s="1162"/>
      <c r="B120" s="1165"/>
      <c r="C120" s="288" t="s">
        <v>4068</v>
      </c>
      <c r="D120" s="289"/>
      <c r="E120" s="290"/>
    </row>
    <row r="121" spans="1:5" ht="24">
      <c r="A121" s="1162"/>
      <c r="B121" s="1165"/>
      <c r="C121" s="288" t="s">
        <v>4069</v>
      </c>
      <c r="D121" s="289"/>
      <c r="E121" s="290"/>
    </row>
    <row r="122" spans="1:5" ht="24">
      <c r="A122" s="1162"/>
      <c r="B122" s="1165"/>
      <c r="C122" s="288" t="s">
        <v>4070</v>
      </c>
      <c r="D122" s="289"/>
      <c r="E122" s="290"/>
    </row>
    <row r="123" spans="1:5">
      <c r="A123" s="1162"/>
      <c r="B123" s="1165"/>
      <c r="C123" s="288" t="s">
        <v>4071</v>
      </c>
      <c r="D123" s="289"/>
      <c r="E123" s="290"/>
    </row>
    <row r="124" spans="1:5">
      <c r="A124" s="1163"/>
      <c r="B124" s="1166"/>
      <c r="C124" s="288" t="s">
        <v>4072</v>
      </c>
      <c r="D124" s="289"/>
      <c r="E124" s="290"/>
    </row>
    <row r="125" spans="1:5" ht="38.25" hidden="1">
      <c r="A125" s="1161">
        <v>8</v>
      </c>
      <c r="B125" s="1164" t="s">
        <v>4073</v>
      </c>
      <c r="C125" s="285" t="s">
        <v>4074</v>
      </c>
      <c r="D125" s="286" t="s">
        <v>4075</v>
      </c>
      <c r="E125" s="287">
        <v>0</v>
      </c>
    </row>
    <row r="126" spans="1:5" ht="48" hidden="1">
      <c r="A126" s="1162"/>
      <c r="B126" s="1165"/>
      <c r="C126" s="288" t="s">
        <v>4060</v>
      </c>
      <c r="D126" s="289"/>
      <c r="E126" s="290" t="s">
        <v>3965</v>
      </c>
    </row>
    <row r="127" spans="1:5" ht="72" hidden="1">
      <c r="A127" s="1162"/>
      <c r="B127" s="1165"/>
      <c r="C127" s="288" t="s">
        <v>4061</v>
      </c>
      <c r="D127" s="289"/>
      <c r="E127" s="290" t="s">
        <v>3965</v>
      </c>
    </row>
    <row r="128" spans="1:5" hidden="1">
      <c r="A128" s="1162"/>
      <c r="B128" s="1165"/>
      <c r="C128" s="288" t="s">
        <v>3968</v>
      </c>
      <c r="D128" s="289"/>
      <c r="E128" s="290" t="s">
        <v>3965</v>
      </c>
    </row>
    <row r="129" spans="1:5" hidden="1">
      <c r="A129" s="1162"/>
      <c r="B129" s="1165"/>
      <c r="C129" s="288" t="s">
        <v>4062</v>
      </c>
      <c r="D129" s="289"/>
      <c r="E129" s="290"/>
    </row>
    <row r="130" spans="1:5" ht="24" hidden="1">
      <c r="A130" s="1162"/>
      <c r="B130" s="1165"/>
      <c r="C130" s="288" t="s">
        <v>4063</v>
      </c>
      <c r="D130" s="289"/>
      <c r="E130" s="290"/>
    </row>
    <row r="131" spans="1:5" hidden="1">
      <c r="A131" s="1162"/>
      <c r="B131" s="1165"/>
      <c r="C131" s="288" t="s">
        <v>4064</v>
      </c>
      <c r="D131" s="289"/>
      <c r="E131" s="290"/>
    </row>
    <row r="132" spans="1:5" ht="24" hidden="1">
      <c r="A132" s="1162"/>
      <c r="B132" s="1165"/>
      <c r="C132" s="288" t="s">
        <v>4065</v>
      </c>
      <c r="D132" s="289"/>
      <c r="E132" s="290"/>
    </row>
    <row r="133" spans="1:5" ht="48" hidden="1">
      <c r="A133" s="1162"/>
      <c r="B133" s="1165"/>
      <c r="C133" s="288" t="s">
        <v>4066</v>
      </c>
      <c r="D133" s="289"/>
      <c r="E133" s="290"/>
    </row>
    <row r="134" spans="1:5" ht="24" hidden="1">
      <c r="A134" s="1162"/>
      <c r="B134" s="1165"/>
      <c r="C134" s="288" t="s">
        <v>4067</v>
      </c>
      <c r="D134" s="289"/>
      <c r="E134" s="290"/>
    </row>
    <row r="135" spans="1:5" hidden="1">
      <c r="A135" s="1162"/>
      <c r="B135" s="1165"/>
      <c r="C135" s="288" t="s">
        <v>4068</v>
      </c>
      <c r="D135" s="289"/>
      <c r="E135" s="290"/>
    </row>
    <row r="136" spans="1:5" ht="24" hidden="1">
      <c r="A136" s="1162"/>
      <c r="B136" s="1165"/>
      <c r="C136" s="288" t="s">
        <v>4069</v>
      </c>
      <c r="D136" s="289"/>
      <c r="E136" s="290"/>
    </row>
    <row r="137" spans="1:5" ht="24" hidden="1">
      <c r="A137" s="1162"/>
      <c r="B137" s="1165"/>
      <c r="C137" s="288" t="s">
        <v>4070</v>
      </c>
      <c r="D137" s="289"/>
      <c r="E137" s="290"/>
    </row>
    <row r="138" spans="1:5" hidden="1">
      <c r="A138" s="1162"/>
      <c r="B138" s="1165"/>
      <c r="C138" s="288" t="s">
        <v>4071</v>
      </c>
      <c r="D138" s="289"/>
      <c r="E138" s="290"/>
    </row>
    <row r="139" spans="1:5" hidden="1">
      <c r="A139" s="1163"/>
      <c r="B139" s="1166"/>
      <c r="C139" s="288" t="s">
        <v>4072</v>
      </c>
      <c r="D139" s="289"/>
      <c r="E139" s="290"/>
    </row>
    <row r="140" spans="1:5" ht="51">
      <c r="A140" s="1161">
        <v>9</v>
      </c>
      <c r="B140" s="1164" t="s">
        <v>4076</v>
      </c>
      <c r="C140" s="285" t="s">
        <v>4058</v>
      </c>
      <c r="D140" s="286" t="s">
        <v>4077</v>
      </c>
      <c r="E140" s="287">
        <v>8248.1</v>
      </c>
    </row>
    <row r="141" spans="1:5" ht="48">
      <c r="A141" s="1162"/>
      <c r="B141" s="1165"/>
      <c r="C141" s="288" t="s">
        <v>4060</v>
      </c>
      <c r="D141" s="289"/>
      <c r="E141" s="290" t="s">
        <v>3965</v>
      </c>
    </row>
    <row r="142" spans="1:5" ht="72">
      <c r="A142" s="1162"/>
      <c r="B142" s="1165"/>
      <c r="C142" s="288" t="s">
        <v>4061</v>
      </c>
      <c r="D142" s="289"/>
      <c r="E142" s="290" t="s">
        <v>3965</v>
      </c>
    </row>
    <row r="143" spans="1:5">
      <c r="A143" s="1162"/>
      <c r="B143" s="1165"/>
      <c r="C143" s="288" t="s">
        <v>3968</v>
      </c>
      <c r="D143" s="289"/>
      <c r="E143" s="290" t="s">
        <v>3965</v>
      </c>
    </row>
    <row r="144" spans="1:5">
      <c r="A144" s="1162"/>
      <c r="B144" s="1165"/>
      <c r="C144" s="288" t="s">
        <v>4062</v>
      </c>
      <c r="D144" s="289"/>
      <c r="E144" s="290"/>
    </row>
    <row r="145" spans="1:5" ht="24">
      <c r="A145" s="1162"/>
      <c r="B145" s="1165"/>
      <c r="C145" s="288" t="s">
        <v>4063</v>
      </c>
      <c r="D145" s="289"/>
      <c r="E145" s="290"/>
    </row>
    <row r="146" spans="1:5">
      <c r="A146" s="1162"/>
      <c r="B146" s="1165"/>
      <c r="C146" s="288" t="s">
        <v>4064</v>
      </c>
      <c r="D146" s="289"/>
      <c r="E146" s="290"/>
    </row>
    <row r="147" spans="1:5" ht="24">
      <c r="A147" s="1162"/>
      <c r="B147" s="1165"/>
      <c r="C147" s="288" t="s">
        <v>4065</v>
      </c>
      <c r="D147" s="289"/>
      <c r="E147" s="290"/>
    </row>
    <row r="148" spans="1:5" ht="48">
      <c r="A148" s="1162"/>
      <c r="B148" s="1165"/>
      <c r="C148" s="288" t="s">
        <v>4066</v>
      </c>
      <c r="D148" s="289"/>
      <c r="E148" s="290"/>
    </row>
    <row r="149" spans="1:5" ht="24">
      <c r="A149" s="1162"/>
      <c r="B149" s="1165"/>
      <c r="C149" s="288" t="s">
        <v>4067</v>
      </c>
      <c r="D149" s="289"/>
      <c r="E149" s="290"/>
    </row>
    <row r="150" spans="1:5">
      <c r="A150" s="1162"/>
      <c r="B150" s="1165"/>
      <c r="C150" s="288" t="s">
        <v>4068</v>
      </c>
      <c r="D150" s="289"/>
      <c r="E150" s="290"/>
    </row>
    <row r="151" spans="1:5" ht="24">
      <c r="A151" s="1162"/>
      <c r="B151" s="1165"/>
      <c r="C151" s="288" t="s">
        <v>4069</v>
      </c>
      <c r="D151" s="289"/>
      <c r="E151" s="290"/>
    </row>
    <row r="152" spans="1:5" ht="24">
      <c r="A152" s="1162"/>
      <c r="B152" s="1165"/>
      <c r="C152" s="288" t="s">
        <v>4070</v>
      </c>
      <c r="D152" s="289"/>
      <c r="E152" s="290"/>
    </row>
    <row r="153" spans="1:5">
      <c r="A153" s="1162"/>
      <c r="B153" s="1165"/>
      <c r="C153" s="288" t="s">
        <v>4071</v>
      </c>
      <c r="D153" s="289"/>
      <c r="E153" s="290"/>
    </row>
    <row r="154" spans="1:5">
      <c r="A154" s="1163"/>
      <c r="B154" s="1166"/>
      <c r="C154" s="288" t="s">
        <v>4072</v>
      </c>
      <c r="D154" s="289"/>
      <c r="E154" s="290"/>
    </row>
    <row r="155" spans="1:5" ht="38.25" hidden="1">
      <c r="A155" s="1161">
        <v>10</v>
      </c>
      <c r="B155" s="1164" t="s">
        <v>4078</v>
      </c>
      <c r="C155" s="285" t="s">
        <v>4079</v>
      </c>
      <c r="D155" s="286" t="s">
        <v>4080</v>
      </c>
      <c r="E155" s="287">
        <v>0</v>
      </c>
    </row>
    <row r="156" spans="1:5" ht="36" hidden="1">
      <c r="A156" s="1162"/>
      <c r="B156" s="1165"/>
      <c r="C156" s="288" t="s">
        <v>4081</v>
      </c>
      <c r="D156" s="289"/>
      <c r="E156" s="290" t="s">
        <v>3965</v>
      </c>
    </row>
    <row r="157" spans="1:5" ht="60" hidden="1">
      <c r="A157" s="1162"/>
      <c r="B157" s="1165"/>
      <c r="C157" s="288" t="s">
        <v>4082</v>
      </c>
      <c r="D157" s="289"/>
      <c r="E157" s="290" t="s">
        <v>3965</v>
      </c>
    </row>
    <row r="158" spans="1:5" ht="36" hidden="1">
      <c r="A158" s="1162"/>
      <c r="B158" s="1165"/>
      <c r="C158" s="288" t="s">
        <v>4083</v>
      </c>
      <c r="D158" s="289"/>
      <c r="E158" s="290" t="s">
        <v>3965</v>
      </c>
    </row>
    <row r="159" spans="1:5" hidden="1">
      <c r="A159" s="1162"/>
      <c r="B159" s="1165"/>
      <c r="C159" s="288" t="s">
        <v>3968</v>
      </c>
      <c r="D159" s="289"/>
      <c r="E159" s="290" t="s">
        <v>3965</v>
      </c>
    </row>
    <row r="160" spans="1:5" hidden="1">
      <c r="A160" s="1162"/>
      <c r="B160" s="1165"/>
      <c r="C160" s="288" t="s">
        <v>4026</v>
      </c>
      <c r="D160" s="289"/>
      <c r="E160" s="290"/>
    </row>
    <row r="161" spans="1:5" ht="24" hidden="1">
      <c r="A161" s="1162"/>
      <c r="B161" s="1165"/>
      <c r="C161" s="288" t="s">
        <v>4027</v>
      </c>
      <c r="D161" s="289"/>
      <c r="E161" s="290"/>
    </row>
    <row r="162" spans="1:5" hidden="1">
      <c r="A162" s="1162"/>
      <c r="B162" s="1165"/>
      <c r="C162" s="288" t="s">
        <v>4084</v>
      </c>
      <c r="D162" s="289"/>
      <c r="E162" s="290"/>
    </row>
    <row r="163" spans="1:5" ht="24" hidden="1">
      <c r="A163" s="1162"/>
      <c r="B163" s="1165"/>
      <c r="C163" s="288" t="s">
        <v>4085</v>
      </c>
      <c r="D163" s="289"/>
      <c r="E163" s="290"/>
    </row>
    <row r="164" spans="1:5" ht="48" hidden="1">
      <c r="A164" s="1162"/>
      <c r="B164" s="1165"/>
      <c r="C164" s="288" t="s">
        <v>4086</v>
      </c>
      <c r="D164" s="289"/>
      <c r="E164" s="290"/>
    </row>
    <row r="165" spans="1:5" ht="24" hidden="1">
      <c r="A165" s="1162"/>
      <c r="B165" s="1165"/>
      <c r="C165" s="288" t="s">
        <v>4035</v>
      </c>
      <c r="D165" s="289"/>
      <c r="E165" s="290"/>
    </row>
    <row r="166" spans="1:5" ht="24" hidden="1">
      <c r="A166" s="1162"/>
      <c r="B166" s="1165"/>
      <c r="C166" s="288" t="s">
        <v>4036</v>
      </c>
      <c r="D166" s="289"/>
      <c r="E166" s="290"/>
    </row>
    <row r="167" spans="1:5" ht="24" hidden="1">
      <c r="A167" s="1162"/>
      <c r="B167" s="1165"/>
      <c r="C167" s="288" t="s">
        <v>4037</v>
      </c>
      <c r="D167" s="289"/>
      <c r="E167" s="290"/>
    </row>
    <row r="168" spans="1:5" hidden="1">
      <c r="A168" s="1162"/>
      <c r="B168" s="1165"/>
      <c r="C168" s="288" t="s">
        <v>4087</v>
      </c>
      <c r="D168" s="289"/>
      <c r="E168" s="290"/>
    </row>
    <row r="169" spans="1:5" hidden="1">
      <c r="A169" s="1163"/>
      <c r="B169" s="1166"/>
      <c r="C169" s="288" t="s">
        <v>4088</v>
      </c>
      <c r="D169" s="289"/>
      <c r="E169" s="290"/>
    </row>
    <row r="170" spans="1:5">
      <c r="A170" s="291"/>
      <c r="B170" s="1167" t="s">
        <v>4089</v>
      </c>
      <c r="C170" s="1168"/>
      <c r="D170" s="1168"/>
      <c r="E170" s="292"/>
    </row>
    <row r="171" spans="1:5">
      <c r="A171" s="291"/>
      <c r="B171" s="1164" t="s">
        <v>4090</v>
      </c>
      <c r="C171" s="1169"/>
      <c r="D171" s="1169"/>
      <c r="E171" s="287">
        <v>578030.36</v>
      </c>
    </row>
    <row r="172" spans="1:5">
      <c r="A172" s="291"/>
      <c r="B172" s="1167" t="s">
        <v>4091</v>
      </c>
      <c r="C172" s="1168"/>
      <c r="D172" s="1168"/>
      <c r="E172" s="293">
        <v>578030.36</v>
      </c>
    </row>
    <row r="173" spans="1:5">
      <c r="A173" s="1170" t="s">
        <v>4092</v>
      </c>
      <c r="B173" s="1171"/>
      <c r="C173" s="1171"/>
      <c r="D173" s="1171"/>
      <c r="E173" s="1171"/>
    </row>
    <row r="174" spans="1:5" ht="25.5">
      <c r="A174" s="1161">
        <v>11</v>
      </c>
      <c r="B174" s="1164" t="s">
        <v>4093</v>
      </c>
      <c r="C174" s="285" t="s">
        <v>4094</v>
      </c>
      <c r="D174" s="286" t="s">
        <v>4095</v>
      </c>
      <c r="E174" s="287">
        <v>27013.439999999999</v>
      </c>
    </row>
    <row r="175" spans="1:5" ht="36">
      <c r="A175" s="1162"/>
      <c r="B175" s="1165"/>
      <c r="C175" s="288" t="s">
        <v>4096</v>
      </c>
      <c r="D175" s="289"/>
      <c r="E175" s="290" t="s">
        <v>3965</v>
      </c>
    </row>
    <row r="176" spans="1:5">
      <c r="A176" s="1162"/>
      <c r="B176" s="1165"/>
      <c r="C176" s="288" t="s">
        <v>4097</v>
      </c>
      <c r="D176" s="289"/>
      <c r="E176" s="290" t="s">
        <v>3965</v>
      </c>
    </row>
    <row r="177" spans="1:5">
      <c r="A177" s="1162"/>
      <c r="B177" s="1165"/>
      <c r="C177" s="288" t="s">
        <v>3980</v>
      </c>
      <c r="D177" s="289"/>
      <c r="E177" s="290"/>
    </row>
    <row r="178" spans="1:5" ht="48">
      <c r="A178" s="1162"/>
      <c r="B178" s="1165"/>
      <c r="C178" s="288" t="s">
        <v>4098</v>
      </c>
      <c r="D178" s="289"/>
      <c r="E178" s="290" t="s">
        <v>3965</v>
      </c>
    </row>
    <row r="179" spans="1:5">
      <c r="A179" s="1162"/>
      <c r="B179" s="1165"/>
      <c r="C179" s="288" t="s">
        <v>3981</v>
      </c>
      <c r="D179" s="289"/>
      <c r="E179" s="290"/>
    </row>
    <row r="180" spans="1:5" ht="24">
      <c r="A180" s="1162"/>
      <c r="B180" s="1165"/>
      <c r="C180" s="288" t="s">
        <v>4099</v>
      </c>
      <c r="D180" s="289"/>
      <c r="E180" s="290"/>
    </row>
    <row r="181" spans="1:5">
      <c r="A181" s="1162"/>
      <c r="B181" s="1165"/>
      <c r="C181" s="288" t="s">
        <v>4100</v>
      </c>
      <c r="D181" s="289"/>
      <c r="E181" s="290"/>
    </row>
    <row r="182" spans="1:5">
      <c r="A182" s="1162"/>
      <c r="B182" s="1165"/>
      <c r="C182" s="288" t="s">
        <v>4101</v>
      </c>
      <c r="D182" s="289"/>
      <c r="E182" s="290"/>
    </row>
    <row r="183" spans="1:5">
      <c r="A183" s="1162"/>
      <c r="B183" s="1165"/>
      <c r="C183" s="288" t="s">
        <v>4102</v>
      </c>
      <c r="D183" s="289"/>
      <c r="E183" s="290"/>
    </row>
    <row r="184" spans="1:5">
      <c r="A184" s="1162"/>
      <c r="B184" s="1165"/>
      <c r="C184" s="288" t="s">
        <v>4103</v>
      </c>
      <c r="D184" s="289"/>
      <c r="E184" s="290"/>
    </row>
    <row r="185" spans="1:5">
      <c r="A185" s="1162"/>
      <c r="B185" s="1165"/>
      <c r="C185" s="288" t="s">
        <v>4104</v>
      </c>
      <c r="D185" s="289"/>
      <c r="E185" s="290"/>
    </row>
    <row r="186" spans="1:5" ht="24">
      <c r="A186" s="1162"/>
      <c r="B186" s="1165"/>
      <c r="C186" s="288" t="s">
        <v>4105</v>
      </c>
      <c r="D186" s="289"/>
      <c r="E186" s="290"/>
    </row>
    <row r="187" spans="1:5" ht="24">
      <c r="A187" s="1162"/>
      <c r="B187" s="1165"/>
      <c r="C187" s="288" t="s">
        <v>4070</v>
      </c>
      <c r="D187" s="289"/>
      <c r="E187" s="290"/>
    </row>
    <row r="188" spans="1:5">
      <c r="A188" s="1162"/>
      <c r="B188" s="1165"/>
      <c r="C188" s="288" t="s">
        <v>4106</v>
      </c>
      <c r="D188" s="289"/>
      <c r="E188" s="290"/>
    </row>
    <row r="189" spans="1:5">
      <c r="A189" s="1163"/>
      <c r="B189" s="1166"/>
      <c r="C189" s="288" t="s">
        <v>4107</v>
      </c>
      <c r="D189" s="289"/>
      <c r="E189" s="290"/>
    </row>
    <row r="190" spans="1:5" ht="25.5">
      <c r="A190" s="1161">
        <v>12</v>
      </c>
      <c r="B190" s="1164" t="s">
        <v>4108</v>
      </c>
      <c r="C190" s="285" t="s">
        <v>4094</v>
      </c>
      <c r="D190" s="286" t="s">
        <v>4109</v>
      </c>
      <c r="E190" s="287">
        <v>118250.11</v>
      </c>
    </row>
    <row r="191" spans="1:5" ht="36">
      <c r="A191" s="1162"/>
      <c r="B191" s="1165"/>
      <c r="C191" s="288" t="s">
        <v>4096</v>
      </c>
      <c r="D191" s="289"/>
      <c r="E191" s="290" t="s">
        <v>3965</v>
      </c>
    </row>
    <row r="192" spans="1:5">
      <c r="A192" s="1162"/>
      <c r="B192" s="1165"/>
      <c r="C192" s="288" t="s">
        <v>4097</v>
      </c>
      <c r="D192" s="289"/>
      <c r="E192" s="290" t="s">
        <v>3965</v>
      </c>
    </row>
    <row r="193" spans="1:5" ht="48">
      <c r="A193" s="1162"/>
      <c r="B193" s="1165"/>
      <c r="C193" s="288" t="s">
        <v>4098</v>
      </c>
      <c r="D193" s="289"/>
      <c r="E193" s="290"/>
    </row>
    <row r="194" spans="1:5">
      <c r="A194" s="1162"/>
      <c r="B194" s="1165"/>
      <c r="C194" s="288" t="s">
        <v>3980</v>
      </c>
      <c r="D194" s="289"/>
      <c r="E194" s="290"/>
    </row>
    <row r="195" spans="1:5">
      <c r="A195" s="1162"/>
      <c r="B195" s="1165"/>
      <c r="C195" s="288" t="s">
        <v>3981</v>
      </c>
      <c r="D195" s="289"/>
      <c r="E195" s="290"/>
    </row>
    <row r="196" spans="1:5" ht="24">
      <c r="A196" s="1162"/>
      <c r="B196" s="1165"/>
      <c r="C196" s="288" t="s">
        <v>4099</v>
      </c>
      <c r="D196" s="289"/>
      <c r="E196" s="290"/>
    </row>
    <row r="197" spans="1:5">
      <c r="A197" s="1162"/>
      <c r="B197" s="1165"/>
      <c r="C197" s="288" t="s">
        <v>4100</v>
      </c>
      <c r="D197" s="289"/>
      <c r="E197" s="290"/>
    </row>
    <row r="198" spans="1:5">
      <c r="A198" s="1162"/>
      <c r="B198" s="1165"/>
      <c r="C198" s="288" t="s">
        <v>4101</v>
      </c>
      <c r="D198" s="289"/>
      <c r="E198" s="290"/>
    </row>
    <row r="199" spans="1:5">
      <c r="A199" s="1162"/>
      <c r="B199" s="1165"/>
      <c r="C199" s="288" t="s">
        <v>4102</v>
      </c>
      <c r="D199" s="289"/>
      <c r="E199" s="290"/>
    </row>
    <row r="200" spans="1:5">
      <c r="A200" s="1162"/>
      <c r="B200" s="1165"/>
      <c r="C200" s="288" t="s">
        <v>4103</v>
      </c>
      <c r="D200" s="289"/>
      <c r="E200" s="290"/>
    </row>
    <row r="201" spans="1:5">
      <c r="A201" s="1162"/>
      <c r="B201" s="1165"/>
      <c r="C201" s="288" t="s">
        <v>4104</v>
      </c>
      <c r="D201" s="289"/>
      <c r="E201" s="290"/>
    </row>
    <row r="202" spans="1:5" ht="24">
      <c r="A202" s="1162"/>
      <c r="B202" s="1165"/>
      <c r="C202" s="288" t="s">
        <v>4105</v>
      </c>
      <c r="D202" s="289"/>
      <c r="E202" s="290"/>
    </row>
    <row r="203" spans="1:5" ht="24">
      <c r="A203" s="1162"/>
      <c r="B203" s="1165"/>
      <c r="C203" s="288" t="s">
        <v>4070</v>
      </c>
      <c r="D203" s="289"/>
      <c r="E203" s="290"/>
    </row>
    <row r="204" spans="1:5">
      <c r="A204" s="1162"/>
      <c r="B204" s="1165"/>
      <c r="C204" s="288" t="s">
        <v>4106</v>
      </c>
      <c r="D204" s="289"/>
      <c r="E204" s="290"/>
    </row>
    <row r="205" spans="1:5">
      <c r="A205" s="1163"/>
      <c r="B205" s="1166"/>
      <c r="C205" s="288" t="s">
        <v>4107</v>
      </c>
      <c r="D205" s="289"/>
      <c r="E205" s="290"/>
    </row>
    <row r="206" spans="1:5" ht="38.25">
      <c r="A206" s="1161">
        <v>13</v>
      </c>
      <c r="B206" s="1164" t="s">
        <v>4110</v>
      </c>
      <c r="C206" s="285" t="s">
        <v>4111</v>
      </c>
      <c r="D206" s="286" t="s">
        <v>4112</v>
      </c>
      <c r="E206" s="287">
        <v>77387.27</v>
      </c>
    </row>
    <row r="207" spans="1:5" ht="36">
      <c r="A207" s="1162"/>
      <c r="B207" s="1165"/>
      <c r="C207" s="288" t="s">
        <v>4096</v>
      </c>
      <c r="D207" s="289"/>
      <c r="E207" s="290" t="s">
        <v>3965</v>
      </c>
    </row>
    <row r="208" spans="1:5">
      <c r="A208" s="1162"/>
      <c r="B208" s="1165"/>
      <c r="C208" s="288" t="s">
        <v>4113</v>
      </c>
      <c r="D208" s="289"/>
      <c r="E208" s="290" t="s">
        <v>3965</v>
      </c>
    </row>
    <row r="209" spans="1:5" ht="48">
      <c r="A209" s="1162"/>
      <c r="B209" s="1165"/>
      <c r="C209" s="288" t="s">
        <v>4098</v>
      </c>
      <c r="D209" s="289"/>
      <c r="E209" s="290" t="s">
        <v>3965</v>
      </c>
    </row>
    <row r="210" spans="1:5" ht="48">
      <c r="A210" s="1162"/>
      <c r="B210" s="1165"/>
      <c r="C210" s="288" t="s">
        <v>4114</v>
      </c>
      <c r="D210" s="289"/>
      <c r="E210" s="290" t="s">
        <v>3965</v>
      </c>
    </row>
    <row r="211" spans="1:5">
      <c r="A211" s="1162"/>
      <c r="B211" s="1165"/>
      <c r="C211" s="288" t="s">
        <v>3981</v>
      </c>
      <c r="D211" s="289"/>
      <c r="E211" s="290"/>
    </row>
    <row r="212" spans="1:5" ht="24">
      <c r="A212" s="1162"/>
      <c r="B212" s="1165"/>
      <c r="C212" s="288" t="s">
        <v>4099</v>
      </c>
      <c r="D212" s="289"/>
      <c r="E212" s="290"/>
    </row>
    <row r="213" spans="1:5">
      <c r="A213" s="1162"/>
      <c r="B213" s="1165"/>
      <c r="C213" s="288" t="s">
        <v>4100</v>
      </c>
      <c r="D213" s="289"/>
      <c r="E213" s="290"/>
    </row>
    <row r="214" spans="1:5">
      <c r="A214" s="1162"/>
      <c r="B214" s="1165"/>
      <c r="C214" s="288" t="s">
        <v>4101</v>
      </c>
      <c r="D214" s="289"/>
      <c r="E214" s="290"/>
    </row>
    <row r="215" spans="1:5">
      <c r="A215" s="1162"/>
      <c r="B215" s="1165"/>
      <c r="C215" s="288" t="s">
        <v>4102</v>
      </c>
      <c r="D215" s="289"/>
      <c r="E215" s="290"/>
    </row>
    <row r="216" spans="1:5">
      <c r="A216" s="1162"/>
      <c r="B216" s="1165"/>
      <c r="C216" s="288" t="s">
        <v>4103</v>
      </c>
      <c r="D216" s="289"/>
      <c r="E216" s="290"/>
    </row>
    <row r="217" spans="1:5">
      <c r="A217" s="1162"/>
      <c r="B217" s="1165"/>
      <c r="C217" s="288" t="s">
        <v>4104</v>
      </c>
      <c r="D217" s="289"/>
      <c r="E217" s="290"/>
    </row>
    <row r="218" spans="1:5" ht="24">
      <c r="A218" s="1162"/>
      <c r="B218" s="1165"/>
      <c r="C218" s="288" t="s">
        <v>4105</v>
      </c>
      <c r="D218" s="289"/>
      <c r="E218" s="290"/>
    </row>
    <row r="219" spans="1:5" ht="24">
      <c r="A219" s="1162"/>
      <c r="B219" s="1165"/>
      <c r="C219" s="288" t="s">
        <v>4070</v>
      </c>
      <c r="D219" s="289"/>
      <c r="E219" s="290"/>
    </row>
    <row r="220" spans="1:5">
      <c r="A220" s="1162"/>
      <c r="B220" s="1165"/>
      <c r="C220" s="288" t="s">
        <v>4106</v>
      </c>
      <c r="D220" s="289"/>
      <c r="E220" s="290"/>
    </row>
    <row r="221" spans="1:5">
      <c r="A221" s="1163"/>
      <c r="B221" s="1166"/>
      <c r="C221" s="288" t="s">
        <v>4107</v>
      </c>
      <c r="D221" s="289"/>
      <c r="E221" s="290"/>
    </row>
    <row r="222" spans="1:5" ht="38.25">
      <c r="A222" s="1161">
        <v>14</v>
      </c>
      <c r="B222" s="1164" t="s">
        <v>4115</v>
      </c>
      <c r="C222" s="285" t="s">
        <v>4116</v>
      </c>
      <c r="D222" s="286" t="s">
        <v>4117</v>
      </c>
      <c r="E222" s="287">
        <v>43643.59</v>
      </c>
    </row>
    <row r="223" spans="1:5">
      <c r="A223" s="1162"/>
      <c r="B223" s="1165"/>
      <c r="C223" s="288" t="s">
        <v>4113</v>
      </c>
      <c r="D223" s="289"/>
      <c r="E223" s="290" t="s">
        <v>3965</v>
      </c>
    </row>
    <row r="224" spans="1:5" ht="36">
      <c r="A224" s="1162"/>
      <c r="B224" s="1165"/>
      <c r="C224" s="288" t="s">
        <v>4096</v>
      </c>
      <c r="D224" s="289"/>
      <c r="E224" s="290" t="s">
        <v>3965</v>
      </c>
    </row>
    <row r="225" spans="1:5">
      <c r="A225" s="1162"/>
      <c r="B225" s="1165"/>
      <c r="C225" s="288" t="s">
        <v>3980</v>
      </c>
      <c r="D225" s="289"/>
      <c r="E225" s="290"/>
    </row>
    <row r="226" spans="1:5" ht="48">
      <c r="A226" s="1162"/>
      <c r="B226" s="1165"/>
      <c r="C226" s="288" t="s">
        <v>4098</v>
      </c>
      <c r="D226" s="289"/>
      <c r="E226" s="290" t="s">
        <v>3965</v>
      </c>
    </row>
    <row r="227" spans="1:5">
      <c r="A227" s="1162"/>
      <c r="B227" s="1165"/>
      <c r="C227" s="288" t="s">
        <v>3981</v>
      </c>
      <c r="D227" s="289"/>
      <c r="E227" s="290"/>
    </row>
    <row r="228" spans="1:5" ht="24">
      <c r="A228" s="1162"/>
      <c r="B228" s="1165"/>
      <c r="C228" s="288" t="s">
        <v>4099</v>
      </c>
      <c r="D228" s="289"/>
      <c r="E228" s="290"/>
    </row>
    <row r="229" spans="1:5">
      <c r="A229" s="1162"/>
      <c r="B229" s="1165"/>
      <c r="C229" s="288" t="s">
        <v>4100</v>
      </c>
      <c r="D229" s="289"/>
      <c r="E229" s="290"/>
    </row>
    <row r="230" spans="1:5">
      <c r="A230" s="1162"/>
      <c r="B230" s="1165"/>
      <c r="C230" s="288" t="s">
        <v>4101</v>
      </c>
      <c r="D230" s="289"/>
      <c r="E230" s="290"/>
    </row>
    <row r="231" spans="1:5">
      <c r="A231" s="1162"/>
      <c r="B231" s="1165"/>
      <c r="C231" s="288" t="s">
        <v>4102</v>
      </c>
      <c r="D231" s="289"/>
      <c r="E231" s="290"/>
    </row>
    <row r="232" spans="1:5">
      <c r="A232" s="1162"/>
      <c r="B232" s="1165"/>
      <c r="C232" s="288" t="s">
        <v>4103</v>
      </c>
      <c r="D232" s="289"/>
      <c r="E232" s="290"/>
    </row>
    <row r="233" spans="1:5">
      <c r="A233" s="1162"/>
      <c r="B233" s="1165"/>
      <c r="C233" s="288" t="s">
        <v>4104</v>
      </c>
      <c r="D233" s="289"/>
      <c r="E233" s="290"/>
    </row>
    <row r="234" spans="1:5" ht="24">
      <c r="A234" s="1162"/>
      <c r="B234" s="1165"/>
      <c r="C234" s="288" t="s">
        <v>4105</v>
      </c>
      <c r="D234" s="289"/>
      <c r="E234" s="290"/>
    </row>
    <row r="235" spans="1:5" ht="24">
      <c r="A235" s="1162"/>
      <c r="B235" s="1165"/>
      <c r="C235" s="288" t="s">
        <v>4070</v>
      </c>
      <c r="D235" s="289"/>
      <c r="E235" s="290"/>
    </row>
    <row r="236" spans="1:5">
      <c r="A236" s="1162"/>
      <c r="B236" s="1165"/>
      <c r="C236" s="288" t="s">
        <v>4106</v>
      </c>
      <c r="D236" s="289"/>
      <c r="E236" s="290"/>
    </row>
    <row r="237" spans="1:5">
      <c r="A237" s="1163"/>
      <c r="B237" s="1166"/>
      <c r="C237" s="288" t="s">
        <v>4107</v>
      </c>
      <c r="D237" s="289"/>
      <c r="E237" s="290"/>
    </row>
    <row r="238" spans="1:5" ht="25.5">
      <c r="A238" s="1161">
        <v>15</v>
      </c>
      <c r="B238" s="1164" t="s">
        <v>4118</v>
      </c>
      <c r="C238" s="285" t="s">
        <v>4119</v>
      </c>
      <c r="D238" s="286" t="s">
        <v>4120</v>
      </c>
      <c r="E238" s="287">
        <v>817.2</v>
      </c>
    </row>
    <row r="239" spans="1:5" ht="36">
      <c r="A239" s="1162"/>
      <c r="B239" s="1165"/>
      <c r="C239" s="288" t="s">
        <v>4096</v>
      </c>
      <c r="D239" s="289"/>
      <c r="E239" s="290" t="s">
        <v>3965</v>
      </c>
    </row>
    <row r="240" spans="1:5">
      <c r="A240" s="1162"/>
      <c r="B240" s="1165"/>
      <c r="C240" s="288" t="s">
        <v>4113</v>
      </c>
      <c r="D240" s="289"/>
      <c r="E240" s="290" t="s">
        <v>3965</v>
      </c>
    </row>
    <row r="241" spans="1:5" ht="48">
      <c r="A241" s="1162"/>
      <c r="B241" s="1165"/>
      <c r="C241" s="288" t="s">
        <v>4098</v>
      </c>
      <c r="D241" s="289"/>
      <c r="E241" s="290" t="s">
        <v>3965</v>
      </c>
    </row>
    <row r="242" spans="1:5">
      <c r="A242" s="1162"/>
      <c r="B242" s="1165"/>
      <c r="C242" s="288" t="s">
        <v>3981</v>
      </c>
      <c r="D242" s="289"/>
      <c r="E242" s="290"/>
    </row>
    <row r="243" spans="1:5" ht="24">
      <c r="A243" s="1162"/>
      <c r="B243" s="1165"/>
      <c r="C243" s="288" t="s">
        <v>4099</v>
      </c>
      <c r="D243" s="289"/>
      <c r="E243" s="290"/>
    </row>
    <row r="244" spans="1:5">
      <c r="A244" s="1162"/>
      <c r="B244" s="1165"/>
      <c r="C244" s="288" t="s">
        <v>4100</v>
      </c>
      <c r="D244" s="289"/>
      <c r="E244" s="290"/>
    </row>
    <row r="245" spans="1:5">
      <c r="A245" s="1162"/>
      <c r="B245" s="1165"/>
      <c r="C245" s="288" t="s">
        <v>4101</v>
      </c>
      <c r="D245" s="289"/>
      <c r="E245" s="290"/>
    </row>
    <row r="246" spans="1:5">
      <c r="A246" s="1162"/>
      <c r="B246" s="1165"/>
      <c r="C246" s="288" t="s">
        <v>4102</v>
      </c>
      <c r="D246" s="289"/>
      <c r="E246" s="290"/>
    </row>
    <row r="247" spans="1:5">
      <c r="A247" s="1162"/>
      <c r="B247" s="1165"/>
      <c r="C247" s="288" t="s">
        <v>4103</v>
      </c>
      <c r="D247" s="289"/>
      <c r="E247" s="290"/>
    </row>
    <row r="248" spans="1:5">
      <c r="A248" s="1162"/>
      <c r="B248" s="1165"/>
      <c r="C248" s="288" t="s">
        <v>4104</v>
      </c>
      <c r="D248" s="289"/>
      <c r="E248" s="290"/>
    </row>
    <row r="249" spans="1:5" ht="24">
      <c r="A249" s="1162"/>
      <c r="B249" s="1165"/>
      <c r="C249" s="288" t="s">
        <v>4105</v>
      </c>
      <c r="D249" s="289"/>
      <c r="E249" s="290"/>
    </row>
    <row r="250" spans="1:5" ht="24">
      <c r="A250" s="1162"/>
      <c r="B250" s="1165"/>
      <c r="C250" s="288" t="s">
        <v>4070</v>
      </c>
      <c r="D250" s="289"/>
      <c r="E250" s="290"/>
    </row>
    <row r="251" spans="1:5">
      <c r="A251" s="1162"/>
      <c r="B251" s="1165"/>
      <c r="C251" s="288" t="s">
        <v>4106</v>
      </c>
      <c r="D251" s="289"/>
      <c r="E251" s="290"/>
    </row>
    <row r="252" spans="1:5">
      <c r="A252" s="1163"/>
      <c r="B252" s="1166"/>
      <c r="C252" s="288" t="s">
        <v>4107</v>
      </c>
      <c r="D252" s="289"/>
      <c r="E252" s="290"/>
    </row>
    <row r="253" spans="1:5" ht="25.5">
      <c r="A253" s="1161">
        <v>16</v>
      </c>
      <c r="B253" s="1164" t="s">
        <v>4118</v>
      </c>
      <c r="C253" s="285" t="s">
        <v>4119</v>
      </c>
      <c r="D253" s="286" t="s">
        <v>4121</v>
      </c>
      <c r="E253" s="287">
        <v>163.44</v>
      </c>
    </row>
    <row r="254" spans="1:5" ht="36">
      <c r="A254" s="1162"/>
      <c r="B254" s="1165"/>
      <c r="C254" s="288" t="s">
        <v>4096</v>
      </c>
      <c r="D254" s="289"/>
      <c r="E254" s="290" t="s">
        <v>3965</v>
      </c>
    </row>
    <row r="255" spans="1:5">
      <c r="A255" s="1162"/>
      <c r="B255" s="1165"/>
      <c r="C255" s="288" t="s">
        <v>4113</v>
      </c>
      <c r="D255" s="289"/>
      <c r="E255" s="290" t="s">
        <v>3965</v>
      </c>
    </row>
    <row r="256" spans="1:5" ht="48">
      <c r="A256" s="1162"/>
      <c r="B256" s="1165"/>
      <c r="C256" s="288" t="s">
        <v>4098</v>
      </c>
      <c r="D256" s="289"/>
      <c r="E256" s="290" t="s">
        <v>3965</v>
      </c>
    </row>
    <row r="257" spans="1:5" ht="60">
      <c r="A257" s="1162"/>
      <c r="B257" s="1165"/>
      <c r="C257" s="288" t="s">
        <v>4122</v>
      </c>
      <c r="D257" s="289"/>
      <c r="E257" s="290"/>
    </row>
    <row r="258" spans="1:5">
      <c r="A258" s="1162"/>
      <c r="B258" s="1165"/>
      <c r="C258" s="288" t="s">
        <v>3981</v>
      </c>
      <c r="D258" s="289"/>
      <c r="E258" s="290"/>
    </row>
    <row r="259" spans="1:5" ht="24">
      <c r="A259" s="1162"/>
      <c r="B259" s="1165"/>
      <c r="C259" s="288" t="s">
        <v>4099</v>
      </c>
      <c r="D259" s="289"/>
      <c r="E259" s="290"/>
    </row>
    <row r="260" spans="1:5">
      <c r="A260" s="1162"/>
      <c r="B260" s="1165"/>
      <c r="C260" s="288" t="s">
        <v>4100</v>
      </c>
      <c r="D260" s="289"/>
      <c r="E260" s="290"/>
    </row>
    <row r="261" spans="1:5">
      <c r="A261" s="1162"/>
      <c r="B261" s="1165"/>
      <c r="C261" s="288" t="s">
        <v>4101</v>
      </c>
      <c r="D261" s="289"/>
      <c r="E261" s="290"/>
    </row>
    <row r="262" spans="1:5">
      <c r="A262" s="1162"/>
      <c r="B262" s="1165"/>
      <c r="C262" s="288" t="s">
        <v>4102</v>
      </c>
      <c r="D262" s="289"/>
      <c r="E262" s="290"/>
    </row>
    <row r="263" spans="1:5">
      <c r="A263" s="1162"/>
      <c r="B263" s="1165"/>
      <c r="C263" s="288" t="s">
        <v>4103</v>
      </c>
      <c r="D263" s="289"/>
      <c r="E263" s="290"/>
    </row>
    <row r="264" spans="1:5">
      <c r="A264" s="1162"/>
      <c r="B264" s="1165"/>
      <c r="C264" s="288" t="s">
        <v>4104</v>
      </c>
      <c r="D264" s="289"/>
      <c r="E264" s="290"/>
    </row>
    <row r="265" spans="1:5" ht="24">
      <c r="A265" s="1162"/>
      <c r="B265" s="1165"/>
      <c r="C265" s="288" t="s">
        <v>4105</v>
      </c>
      <c r="D265" s="289"/>
      <c r="E265" s="290"/>
    </row>
    <row r="266" spans="1:5" ht="24">
      <c r="A266" s="1162"/>
      <c r="B266" s="1165"/>
      <c r="C266" s="288" t="s">
        <v>4070</v>
      </c>
      <c r="D266" s="289"/>
      <c r="E266" s="290"/>
    </row>
    <row r="267" spans="1:5">
      <c r="A267" s="1162"/>
      <c r="B267" s="1165"/>
      <c r="C267" s="288" t="s">
        <v>4106</v>
      </c>
      <c r="D267" s="289"/>
      <c r="E267" s="290"/>
    </row>
    <row r="268" spans="1:5">
      <c r="A268" s="1163"/>
      <c r="B268" s="1166"/>
      <c r="C268" s="288" t="s">
        <v>4107</v>
      </c>
      <c r="D268" s="289"/>
      <c r="E268" s="290"/>
    </row>
    <row r="269" spans="1:5" ht="38.25">
      <c r="A269" s="1161">
        <v>17</v>
      </c>
      <c r="B269" s="1164" t="s">
        <v>4123</v>
      </c>
      <c r="C269" s="285" t="s">
        <v>4124</v>
      </c>
      <c r="D269" s="286" t="s">
        <v>4125</v>
      </c>
      <c r="E269" s="287">
        <v>1888.52</v>
      </c>
    </row>
    <row r="270" spans="1:5" ht="36">
      <c r="A270" s="1162"/>
      <c r="B270" s="1165"/>
      <c r="C270" s="288" t="s">
        <v>4126</v>
      </c>
      <c r="D270" s="289"/>
      <c r="E270" s="290" t="s">
        <v>3965</v>
      </c>
    </row>
    <row r="271" spans="1:5" ht="36">
      <c r="A271" s="1162"/>
      <c r="B271" s="1165"/>
      <c r="C271" s="288" t="s">
        <v>4127</v>
      </c>
      <c r="D271" s="289"/>
      <c r="E271" s="290" t="s">
        <v>3965</v>
      </c>
    </row>
    <row r="272" spans="1:5">
      <c r="A272" s="1162"/>
      <c r="B272" s="1165"/>
      <c r="C272" s="288" t="s">
        <v>3968</v>
      </c>
      <c r="D272" s="289"/>
      <c r="E272" s="290" t="s">
        <v>3965</v>
      </c>
    </row>
    <row r="273" spans="1:5" ht="24">
      <c r="A273" s="1162"/>
      <c r="B273" s="1165"/>
      <c r="C273" s="288" t="s">
        <v>4128</v>
      </c>
      <c r="D273" s="289"/>
      <c r="E273" s="290"/>
    </row>
    <row r="274" spans="1:5">
      <c r="A274" s="1162"/>
      <c r="B274" s="1165"/>
      <c r="C274" s="288" t="s">
        <v>4129</v>
      </c>
      <c r="D274" s="289"/>
      <c r="E274" s="290"/>
    </row>
    <row r="275" spans="1:5">
      <c r="A275" s="1162"/>
      <c r="B275" s="1165"/>
      <c r="C275" s="288" t="s">
        <v>4130</v>
      </c>
      <c r="D275" s="289"/>
      <c r="E275" s="290"/>
    </row>
    <row r="276" spans="1:5">
      <c r="A276" s="1163"/>
      <c r="B276" s="1166"/>
      <c r="C276" s="288" t="s">
        <v>4020</v>
      </c>
      <c r="D276" s="289"/>
      <c r="E276" s="290"/>
    </row>
    <row r="277" spans="1:5" ht="38.25">
      <c r="A277" s="1161">
        <v>18</v>
      </c>
      <c r="B277" s="1164" t="s">
        <v>4131</v>
      </c>
      <c r="C277" s="285" t="s">
        <v>4132</v>
      </c>
      <c r="D277" s="286" t="s">
        <v>4133</v>
      </c>
      <c r="E277" s="287">
        <v>2178.79</v>
      </c>
    </row>
    <row r="278" spans="1:5" ht="36">
      <c r="A278" s="1162"/>
      <c r="B278" s="1165"/>
      <c r="C278" s="288" t="s">
        <v>4126</v>
      </c>
      <c r="D278" s="289"/>
      <c r="E278" s="290" t="s">
        <v>3965</v>
      </c>
    </row>
    <row r="279" spans="1:5" ht="36">
      <c r="A279" s="1162"/>
      <c r="B279" s="1165"/>
      <c r="C279" s="288" t="s">
        <v>4127</v>
      </c>
      <c r="D279" s="289"/>
      <c r="E279" s="290" t="s">
        <v>3965</v>
      </c>
    </row>
    <row r="280" spans="1:5">
      <c r="A280" s="1162"/>
      <c r="B280" s="1165"/>
      <c r="C280" s="288" t="s">
        <v>3968</v>
      </c>
      <c r="D280" s="289"/>
      <c r="E280" s="290" t="s">
        <v>3965</v>
      </c>
    </row>
    <row r="281" spans="1:5" ht="24">
      <c r="A281" s="1162"/>
      <c r="B281" s="1165"/>
      <c r="C281" s="288" t="s">
        <v>4128</v>
      </c>
      <c r="D281" s="289"/>
      <c r="E281" s="290"/>
    </row>
    <row r="282" spans="1:5">
      <c r="A282" s="1162"/>
      <c r="B282" s="1165"/>
      <c r="C282" s="288" t="s">
        <v>4129</v>
      </c>
      <c r="D282" s="289"/>
      <c r="E282" s="290"/>
    </row>
    <row r="283" spans="1:5">
      <c r="A283" s="1162"/>
      <c r="B283" s="1165"/>
      <c r="C283" s="288" t="s">
        <v>4130</v>
      </c>
      <c r="D283" s="289"/>
      <c r="E283" s="290"/>
    </row>
    <row r="284" spans="1:5">
      <c r="A284" s="1163"/>
      <c r="B284" s="1166"/>
      <c r="C284" s="288" t="s">
        <v>4020</v>
      </c>
      <c r="D284" s="289"/>
      <c r="E284" s="290"/>
    </row>
    <row r="285" spans="1:5" ht="38.25">
      <c r="A285" s="1161">
        <v>19</v>
      </c>
      <c r="B285" s="1164" t="s">
        <v>4134</v>
      </c>
      <c r="C285" s="285" t="s">
        <v>4135</v>
      </c>
      <c r="D285" s="286" t="s">
        <v>4136</v>
      </c>
      <c r="E285" s="287">
        <v>353.52</v>
      </c>
    </row>
    <row r="286" spans="1:5">
      <c r="A286" s="1162"/>
      <c r="B286" s="1165"/>
      <c r="C286" s="288" t="s">
        <v>4137</v>
      </c>
      <c r="D286" s="289"/>
      <c r="E286" s="290" t="s">
        <v>3965</v>
      </c>
    </row>
    <row r="287" spans="1:5" ht="36">
      <c r="A287" s="1162"/>
      <c r="B287" s="1165"/>
      <c r="C287" s="288" t="s">
        <v>4096</v>
      </c>
      <c r="D287" s="289"/>
      <c r="E287" s="290" t="s">
        <v>3965</v>
      </c>
    </row>
    <row r="288" spans="1:5" ht="48">
      <c r="A288" s="1162"/>
      <c r="B288" s="1165"/>
      <c r="C288" s="288" t="s">
        <v>4098</v>
      </c>
      <c r="D288" s="289"/>
      <c r="E288" s="290"/>
    </row>
    <row r="289" spans="1:5">
      <c r="A289" s="1162"/>
      <c r="B289" s="1165"/>
      <c r="C289" s="288" t="s">
        <v>3981</v>
      </c>
      <c r="D289" s="289"/>
      <c r="E289" s="290"/>
    </row>
    <row r="290" spans="1:5" ht="24">
      <c r="A290" s="1162"/>
      <c r="B290" s="1165"/>
      <c r="C290" s="288" t="s">
        <v>4099</v>
      </c>
      <c r="D290" s="289"/>
      <c r="E290" s="290"/>
    </row>
    <row r="291" spans="1:5">
      <c r="A291" s="1162"/>
      <c r="B291" s="1165"/>
      <c r="C291" s="288" t="s">
        <v>4100</v>
      </c>
      <c r="D291" s="289"/>
      <c r="E291" s="290"/>
    </row>
    <row r="292" spans="1:5">
      <c r="A292" s="1162"/>
      <c r="B292" s="1165"/>
      <c r="C292" s="288" t="s">
        <v>4101</v>
      </c>
      <c r="D292" s="289"/>
      <c r="E292" s="290"/>
    </row>
    <row r="293" spans="1:5">
      <c r="A293" s="1162"/>
      <c r="B293" s="1165"/>
      <c r="C293" s="288" t="s">
        <v>4102</v>
      </c>
      <c r="D293" s="289"/>
      <c r="E293" s="290"/>
    </row>
    <row r="294" spans="1:5">
      <c r="A294" s="1162"/>
      <c r="B294" s="1165"/>
      <c r="C294" s="288" t="s">
        <v>4103</v>
      </c>
      <c r="D294" s="289"/>
      <c r="E294" s="290"/>
    </row>
    <row r="295" spans="1:5">
      <c r="A295" s="1162"/>
      <c r="B295" s="1165"/>
      <c r="C295" s="288" t="s">
        <v>4104</v>
      </c>
      <c r="D295" s="289"/>
      <c r="E295" s="290"/>
    </row>
    <row r="296" spans="1:5" ht="24">
      <c r="A296" s="1162"/>
      <c r="B296" s="1165"/>
      <c r="C296" s="288" t="s">
        <v>4105</v>
      </c>
      <c r="D296" s="289"/>
      <c r="E296" s="290"/>
    </row>
    <row r="297" spans="1:5" ht="24">
      <c r="A297" s="1162"/>
      <c r="B297" s="1165"/>
      <c r="C297" s="288" t="s">
        <v>4070</v>
      </c>
      <c r="D297" s="289"/>
      <c r="E297" s="290"/>
    </row>
    <row r="298" spans="1:5">
      <c r="A298" s="1162"/>
      <c r="B298" s="1165"/>
      <c r="C298" s="288" t="s">
        <v>4106</v>
      </c>
      <c r="D298" s="289"/>
      <c r="E298" s="290"/>
    </row>
    <row r="299" spans="1:5">
      <c r="A299" s="1163"/>
      <c r="B299" s="1166"/>
      <c r="C299" s="288" t="s">
        <v>4107</v>
      </c>
      <c r="D299" s="289"/>
      <c r="E299" s="290"/>
    </row>
    <row r="300" spans="1:5" ht="25.5">
      <c r="A300" s="1161">
        <v>20</v>
      </c>
      <c r="B300" s="1164" t="s">
        <v>4138</v>
      </c>
      <c r="C300" s="285" t="s">
        <v>4139</v>
      </c>
      <c r="D300" s="286" t="s">
        <v>4140</v>
      </c>
      <c r="E300" s="287">
        <v>1022.86</v>
      </c>
    </row>
    <row r="301" spans="1:5">
      <c r="A301" s="1162"/>
      <c r="B301" s="1165"/>
      <c r="C301" s="288" t="s">
        <v>4113</v>
      </c>
      <c r="D301" s="289"/>
      <c r="E301" s="290" t="s">
        <v>3965</v>
      </c>
    </row>
    <row r="302" spans="1:5" ht="36">
      <c r="A302" s="1162"/>
      <c r="B302" s="1165"/>
      <c r="C302" s="288" t="s">
        <v>4096</v>
      </c>
      <c r="D302" s="289"/>
      <c r="E302" s="290" t="s">
        <v>3965</v>
      </c>
    </row>
    <row r="303" spans="1:5" ht="48">
      <c r="A303" s="1162"/>
      <c r="B303" s="1165"/>
      <c r="C303" s="288" t="s">
        <v>4098</v>
      </c>
      <c r="D303" s="289"/>
      <c r="E303" s="290"/>
    </row>
    <row r="304" spans="1:5">
      <c r="A304" s="1162"/>
      <c r="B304" s="1165"/>
      <c r="C304" s="288" t="s">
        <v>3981</v>
      </c>
      <c r="D304" s="289"/>
      <c r="E304" s="290"/>
    </row>
    <row r="305" spans="1:5" ht="24">
      <c r="A305" s="1162"/>
      <c r="B305" s="1165"/>
      <c r="C305" s="288" t="s">
        <v>4099</v>
      </c>
      <c r="D305" s="289"/>
      <c r="E305" s="290"/>
    </row>
    <row r="306" spans="1:5">
      <c r="A306" s="1162"/>
      <c r="B306" s="1165"/>
      <c r="C306" s="288" t="s">
        <v>4100</v>
      </c>
      <c r="D306" s="289"/>
      <c r="E306" s="290"/>
    </row>
    <row r="307" spans="1:5">
      <c r="A307" s="1162"/>
      <c r="B307" s="1165"/>
      <c r="C307" s="288" t="s">
        <v>4101</v>
      </c>
      <c r="D307" s="289"/>
      <c r="E307" s="290"/>
    </row>
    <row r="308" spans="1:5">
      <c r="A308" s="1162"/>
      <c r="B308" s="1165"/>
      <c r="C308" s="288" t="s">
        <v>4102</v>
      </c>
      <c r="D308" s="289"/>
      <c r="E308" s="290"/>
    </row>
    <row r="309" spans="1:5">
      <c r="A309" s="1162"/>
      <c r="B309" s="1165"/>
      <c r="C309" s="288" t="s">
        <v>4103</v>
      </c>
      <c r="D309" s="289"/>
      <c r="E309" s="290"/>
    </row>
    <row r="310" spans="1:5">
      <c r="A310" s="1162"/>
      <c r="B310" s="1165"/>
      <c r="C310" s="288" t="s">
        <v>4104</v>
      </c>
      <c r="D310" s="289"/>
      <c r="E310" s="290"/>
    </row>
    <row r="311" spans="1:5" ht="24">
      <c r="A311" s="1162"/>
      <c r="B311" s="1165"/>
      <c r="C311" s="288" t="s">
        <v>4105</v>
      </c>
      <c r="D311" s="289"/>
      <c r="E311" s="290"/>
    </row>
    <row r="312" spans="1:5" ht="24">
      <c r="A312" s="1162"/>
      <c r="B312" s="1165"/>
      <c r="C312" s="288" t="s">
        <v>4070</v>
      </c>
      <c r="D312" s="289"/>
      <c r="E312" s="290"/>
    </row>
    <row r="313" spans="1:5">
      <c r="A313" s="1162"/>
      <c r="B313" s="1165"/>
      <c r="C313" s="288" t="s">
        <v>4106</v>
      </c>
      <c r="D313" s="289"/>
      <c r="E313" s="290"/>
    </row>
    <row r="314" spans="1:5">
      <c r="A314" s="1163"/>
      <c r="B314" s="1166"/>
      <c r="C314" s="288" t="s">
        <v>4107</v>
      </c>
      <c r="D314" s="289"/>
      <c r="E314" s="290"/>
    </row>
    <row r="315" spans="1:5" ht="38.25">
      <c r="A315" s="1161">
        <v>21</v>
      </c>
      <c r="B315" s="1164" t="s">
        <v>4141</v>
      </c>
      <c r="C315" s="285" t="s">
        <v>4142</v>
      </c>
      <c r="D315" s="286" t="s">
        <v>4143</v>
      </c>
      <c r="E315" s="287">
        <v>19983.95</v>
      </c>
    </row>
    <row r="316" spans="1:5" ht="36">
      <c r="A316" s="1162"/>
      <c r="B316" s="1165"/>
      <c r="C316" s="288" t="s">
        <v>4096</v>
      </c>
      <c r="D316" s="289"/>
      <c r="E316" s="290" t="s">
        <v>3965</v>
      </c>
    </row>
    <row r="317" spans="1:5">
      <c r="A317" s="1162"/>
      <c r="B317" s="1165"/>
      <c r="C317" s="288" t="s">
        <v>4113</v>
      </c>
      <c r="D317" s="289"/>
      <c r="E317" s="290" t="s">
        <v>3965</v>
      </c>
    </row>
    <row r="318" spans="1:5" ht="48">
      <c r="A318" s="1162"/>
      <c r="B318" s="1165"/>
      <c r="C318" s="288" t="s">
        <v>4098</v>
      </c>
      <c r="D318" s="289"/>
      <c r="E318" s="290"/>
    </row>
    <row r="319" spans="1:5">
      <c r="A319" s="1162"/>
      <c r="B319" s="1165"/>
      <c r="C319" s="288" t="s">
        <v>3981</v>
      </c>
      <c r="D319" s="289"/>
      <c r="E319" s="290"/>
    </row>
    <row r="320" spans="1:5" ht="24">
      <c r="A320" s="1162"/>
      <c r="B320" s="1165"/>
      <c r="C320" s="288" t="s">
        <v>4099</v>
      </c>
      <c r="D320" s="289"/>
      <c r="E320" s="290"/>
    </row>
    <row r="321" spans="1:5">
      <c r="A321" s="1162"/>
      <c r="B321" s="1165"/>
      <c r="C321" s="288" t="s">
        <v>4100</v>
      </c>
      <c r="D321" s="289"/>
      <c r="E321" s="290"/>
    </row>
    <row r="322" spans="1:5">
      <c r="A322" s="1162"/>
      <c r="B322" s="1165"/>
      <c r="C322" s="288" t="s">
        <v>4101</v>
      </c>
      <c r="D322" s="289"/>
      <c r="E322" s="290"/>
    </row>
    <row r="323" spans="1:5">
      <c r="A323" s="1162"/>
      <c r="B323" s="1165"/>
      <c r="C323" s="288" t="s">
        <v>4102</v>
      </c>
      <c r="D323" s="289"/>
      <c r="E323" s="290"/>
    </row>
    <row r="324" spans="1:5">
      <c r="A324" s="1162"/>
      <c r="B324" s="1165"/>
      <c r="C324" s="288" t="s">
        <v>4103</v>
      </c>
      <c r="D324" s="289"/>
      <c r="E324" s="290"/>
    </row>
    <row r="325" spans="1:5">
      <c r="A325" s="1162"/>
      <c r="B325" s="1165"/>
      <c r="C325" s="288" t="s">
        <v>4104</v>
      </c>
      <c r="D325" s="289"/>
      <c r="E325" s="290"/>
    </row>
    <row r="326" spans="1:5" ht="24">
      <c r="A326" s="1162"/>
      <c r="B326" s="1165"/>
      <c r="C326" s="288" t="s">
        <v>4105</v>
      </c>
      <c r="D326" s="289"/>
      <c r="E326" s="290"/>
    </row>
    <row r="327" spans="1:5" ht="24">
      <c r="A327" s="1162"/>
      <c r="B327" s="1165"/>
      <c r="C327" s="288" t="s">
        <v>4070</v>
      </c>
      <c r="D327" s="289"/>
      <c r="E327" s="290"/>
    </row>
    <row r="328" spans="1:5">
      <c r="A328" s="1162"/>
      <c r="B328" s="1165"/>
      <c r="C328" s="288" t="s">
        <v>4106</v>
      </c>
      <c r="D328" s="289"/>
      <c r="E328" s="290"/>
    </row>
    <row r="329" spans="1:5">
      <c r="A329" s="1163"/>
      <c r="B329" s="1166"/>
      <c r="C329" s="288" t="s">
        <v>4107</v>
      </c>
      <c r="D329" s="289"/>
      <c r="E329" s="290"/>
    </row>
    <row r="330" spans="1:5" ht="63.75">
      <c r="A330" s="1161">
        <v>22</v>
      </c>
      <c r="B330" s="1164" t="s">
        <v>4144</v>
      </c>
      <c r="C330" s="285" t="s">
        <v>4145</v>
      </c>
      <c r="D330" s="286" t="s">
        <v>4146</v>
      </c>
      <c r="E330" s="287">
        <v>48190</v>
      </c>
    </row>
    <row r="331" spans="1:5" ht="48">
      <c r="A331" s="1162"/>
      <c r="B331" s="1165"/>
      <c r="C331" s="288" t="s">
        <v>4147</v>
      </c>
      <c r="D331" s="289"/>
      <c r="E331" s="290" t="s">
        <v>3965</v>
      </c>
    </row>
    <row r="332" spans="1:5" ht="48">
      <c r="A332" s="1162"/>
      <c r="B332" s="1165"/>
      <c r="C332" s="288" t="s">
        <v>4148</v>
      </c>
      <c r="D332" s="289"/>
      <c r="E332" s="290" t="s">
        <v>3965</v>
      </c>
    </row>
    <row r="333" spans="1:5">
      <c r="A333" s="1162"/>
      <c r="B333" s="1165"/>
      <c r="C333" s="288" t="s">
        <v>3968</v>
      </c>
      <c r="D333" s="289"/>
      <c r="E333" s="290"/>
    </row>
    <row r="334" spans="1:5" ht="36">
      <c r="A334" s="1162"/>
      <c r="B334" s="1165"/>
      <c r="C334" s="288" t="s">
        <v>4149</v>
      </c>
      <c r="D334" s="289"/>
      <c r="E334" s="290"/>
    </row>
    <row r="335" spans="1:5" ht="36">
      <c r="A335" s="1162"/>
      <c r="B335" s="1165"/>
      <c r="C335" s="288" t="s">
        <v>4150</v>
      </c>
      <c r="D335" s="289"/>
      <c r="E335" s="290"/>
    </row>
    <row r="336" spans="1:5" ht="36">
      <c r="A336" s="1162"/>
      <c r="B336" s="1165"/>
      <c r="C336" s="288" t="s">
        <v>4151</v>
      </c>
      <c r="D336" s="289"/>
      <c r="E336" s="290"/>
    </row>
    <row r="337" spans="1:5" ht="36">
      <c r="A337" s="1162"/>
      <c r="B337" s="1165"/>
      <c r="C337" s="288" t="s">
        <v>4152</v>
      </c>
      <c r="D337" s="289"/>
      <c r="E337" s="290"/>
    </row>
    <row r="338" spans="1:5">
      <c r="A338" s="1162"/>
      <c r="B338" s="1165"/>
      <c r="C338" s="288" t="s">
        <v>4153</v>
      </c>
      <c r="D338" s="289"/>
      <c r="E338" s="290"/>
    </row>
    <row r="339" spans="1:5">
      <c r="A339" s="1163"/>
      <c r="B339" s="1166"/>
      <c r="C339" s="288" t="s">
        <v>4154</v>
      </c>
      <c r="D339" s="289"/>
      <c r="E339" s="290"/>
    </row>
    <row r="340" spans="1:5" ht="63.75">
      <c r="A340" s="1161">
        <v>23</v>
      </c>
      <c r="B340" s="1164" t="s">
        <v>4155</v>
      </c>
      <c r="C340" s="285" t="s">
        <v>4145</v>
      </c>
      <c r="D340" s="286" t="s">
        <v>4156</v>
      </c>
      <c r="E340" s="287">
        <v>57828</v>
      </c>
    </row>
    <row r="341" spans="1:5" ht="48">
      <c r="A341" s="1162"/>
      <c r="B341" s="1165"/>
      <c r="C341" s="288" t="s">
        <v>4147</v>
      </c>
      <c r="D341" s="289"/>
      <c r="E341" s="290" t="s">
        <v>3965</v>
      </c>
    </row>
    <row r="342" spans="1:5" ht="48">
      <c r="A342" s="1162"/>
      <c r="B342" s="1165"/>
      <c r="C342" s="288" t="s">
        <v>4148</v>
      </c>
      <c r="D342" s="289"/>
      <c r="E342" s="290"/>
    </row>
    <row r="343" spans="1:5" ht="60">
      <c r="A343" s="1162"/>
      <c r="B343" s="1165"/>
      <c r="C343" s="288" t="s">
        <v>4122</v>
      </c>
      <c r="D343" s="289"/>
      <c r="E343" s="290"/>
    </row>
    <row r="344" spans="1:5">
      <c r="A344" s="1162"/>
      <c r="B344" s="1165"/>
      <c r="C344" s="288" t="s">
        <v>3968</v>
      </c>
      <c r="D344" s="289"/>
      <c r="E344" s="290"/>
    </row>
    <row r="345" spans="1:5" ht="36">
      <c r="A345" s="1162"/>
      <c r="B345" s="1165"/>
      <c r="C345" s="288" t="s">
        <v>4149</v>
      </c>
      <c r="D345" s="289"/>
      <c r="E345" s="290"/>
    </row>
    <row r="346" spans="1:5" ht="36">
      <c r="A346" s="1162"/>
      <c r="B346" s="1165"/>
      <c r="C346" s="288" t="s">
        <v>4150</v>
      </c>
      <c r="D346" s="289"/>
      <c r="E346" s="290"/>
    </row>
    <row r="347" spans="1:5" ht="36">
      <c r="A347" s="1162"/>
      <c r="B347" s="1165"/>
      <c r="C347" s="288" t="s">
        <v>4151</v>
      </c>
      <c r="D347" s="289"/>
      <c r="E347" s="290"/>
    </row>
    <row r="348" spans="1:5" ht="36">
      <c r="A348" s="1162"/>
      <c r="B348" s="1165"/>
      <c r="C348" s="288" t="s">
        <v>4152</v>
      </c>
      <c r="D348" s="289"/>
      <c r="E348" s="290"/>
    </row>
    <row r="349" spans="1:5">
      <c r="A349" s="1162"/>
      <c r="B349" s="1165"/>
      <c r="C349" s="288" t="s">
        <v>4153</v>
      </c>
      <c r="D349" s="289"/>
      <c r="E349" s="290"/>
    </row>
    <row r="350" spans="1:5">
      <c r="A350" s="1163"/>
      <c r="B350" s="1166"/>
      <c r="C350" s="288" t="s">
        <v>4154</v>
      </c>
      <c r="D350" s="289"/>
      <c r="E350" s="290"/>
    </row>
    <row r="351" spans="1:5" ht="25.5">
      <c r="A351" s="1161">
        <v>24</v>
      </c>
      <c r="B351" s="1164" t="s">
        <v>4157</v>
      </c>
      <c r="C351" s="285" t="s">
        <v>4139</v>
      </c>
      <c r="D351" s="286" t="s">
        <v>4158</v>
      </c>
      <c r="E351" s="287">
        <v>2825.47</v>
      </c>
    </row>
    <row r="352" spans="1:5">
      <c r="A352" s="1162"/>
      <c r="B352" s="1165"/>
      <c r="C352" s="288" t="s">
        <v>4113</v>
      </c>
      <c r="D352" s="289"/>
      <c r="E352" s="290" t="s">
        <v>3965</v>
      </c>
    </row>
    <row r="353" spans="1:5" ht="36">
      <c r="A353" s="1162"/>
      <c r="B353" s="1165"/>
      <c r="C353" s="288" t="s">
        <v>4096</v>
      </c>
      <c r="D353" s="289"/>
      <c r="E353" s="290" t="s">
        <v>3965</v>
      </c>
    </row>
    <row r="354" spans="1:5" ht="48">
      <c r="A354" s="1162"/>
      <c r="B354" s="1165"/>
      <c r="C354" s="288" t="s">
        <v>4098</v>
      </c>
      <c r="D354" s="289"/>
      <c r="E354" s="290" t="s">
        <v>3965</v>
      </c>
    </row>
    <row r="355" spans="1:5">
      <c r="A355" s="1162"/>
      <c r="B355" s="1165"/>
      <c r="C355" s="288" t="s">
        <v>3980</v>
      </c>
      <c r="D355" s="289"/>
      <c r="E355" s="290"/>
    </row>
    <row r="356" spans="1:5">
      <c r="A356" s="1162"/>
      <c r="B356" s="1165"/>
      <c r="C356" s="288" t="s">
        <v>3981</v>
      </c>
      <c r="D356" s="289"/>
      <c r="E356" s="290"/>
    </row>
    <row r="357" spans="1:5" ht="24">
      <c r="A357" s="1162"/>
      <c r="B357" s="1165"/>
      <c r="C357" s="288" t="s">
        <v>4099</v>
      </c>
      <c r="D357" s="289"/>
      <c r="E357" s="290"/>
    </row>
    <row r="358" spans="1:5">
      <c r="A358" s="1162"/>
      <c r="B358" s="1165"/>
      <c r="C358" s="288" t="s">
        <v>4100</v>
      </c>
      <c r="D358" s="289"/>
      <c r="E358" s="290"/>
    </row>
    <row r="359" spans="1:5">
      <c r="A359" s="1162"/>
      <c r="B359" s="1165"/>
      <c r="C359" s="288" t="s">
        <v>4101</v>
      </c>
      <c r="D359" s="289"/>
      <c r="E359" s="290"/>
    </row>
    <row r="360" spans="1:5">
      <c r="A360" s="1162"/>
      <c r="B360" s="1165"/>
      <c r="C360" s="288" t="s">
        <v>4102</v>
      </c>
      <c r="D360" s="289"/>
      <c r="E360" s="290"/>
    </row>
    <row r="361" spans="1:5">
      <c r="A361" s="1162"/>
      <c r="B361" s="1165"/>
      <c r="C361" s="288" t="s">
        <v>4103</v>
      </c>
      <c r="D361" s="289"/>
      <c r="E361" s="290"/>
    </row>
    <row r="362" spans="1:5">
      <c r="A362" s="1162"/>
      <c r="B362" s="1165"/>
      <c r="C362" s="288" t="s">
        <v>4104</v>
      </c>
      <c r="D362" s="289"/>
      <c r="E362" s="290"/>
    </row>
    <row r="363" spans="1:5" ht="24">
      <c r="A363" s="1162"/>
      <c r="B363" s="1165"/>
      <c r="C363" s="288" t="s">
        <v>4105</v>
      </c>
      <c r="D363" s="289"/>
      <c r="E363" s="290"/>
    </row>
    <row r="364" spans="1:5" ht="24">
      <c r="A364" s="1162"/>
      <c r="B364" s="1165"/>
      <c r="C364" s="288" t="s">
        <v>4070</v>
      </c>
      <c r="D364" s="289"/>
      <c r="E364" s="290"/>
    </row>
    <row r="365" spans="1:5">
      <c r="A365" s="1162"/>
      <c r="B365" s="1165"/>
      <c r="C365" s="288" t="s">
        <v>4106</v>
      </c>
      <c r="D365" s="289"/>
      <c r="E365" s="290"/>
    </row>
    <row r="366" spans="1:5">
      <c r="A366" s="1163"/>
      <c r="B366" s="1166"/>
      <c r="C366" s="288" t="s">
        <v>4107</v>
      </c>
      <c r="D366" s="289"/>
      <c r="E366" s="290"/>
    </row>
    <row r="367" spans="1:5" ht="38.25">
      <c r="A367" s="1161">
        <v>25</v>
      </c>
      <c r="B367" s="1164" t="s">
        <v>4159</v>
      </c>
      <c r="C367" s="285" t="s">
        <v>4160</v>
      </c>
      <c r="D367" s="286" t="s">
        <v>4161</v>
      </c>
      <c r="E367" s="287">
        <v>2421.4299999999998</v>
      </c>
    </row>
    <row r="368" spans="1:5">
      <c r="A368" s="1162"/>
      <c r="B368" s="1165"/>
      <c r="C368" s="288" t="s">
        <v>3995</v>
      </c>
      <c r="D368" s="289"/>
      <c r="E368" s="290" t="s">
        <v>3965</v>
      </c>
    </row>
    <row r="369" spans="1:5" ht="36">
      <c r="A369" s="1163"/>
      <c r="B369" s="1166"/>
      <c r="C369" s="288" t="s">
        <v>4162</v>
      </c>
      <c r="D369" s="289"/>
      <c r="E369" s="290" t="s">
        <v>3965</v>
      </c>
    </row>
    <row r="370" spans="1:5" ht="38.25">
      <c r="A370" s="1161">
        <v>26</v>
      </c>
      <c r="B370" s="1164" t="s">
        <v>4163</v>
      </c>
      <c r="C370" s="285" t="s">
        <v>4160</v>
      </c>
      <c r="D370" s="286" t="s">
        <v>4164</v>
      </c>
      <c r="E370" s="287">
        <v>1452.86</v>
      </c>
    </row>
    <row r="371" spans="1:5">
      <c r="A371" s="1162"/>
      <c r="B371" s="1165"/>
      <c r="C371" s="288" t="s">
        <v>3995</v>
      </c>
      <c r="D371" s="289"/>
      <c r="E371" s="290" t="s">
        <v>3965</v>
      </c>
    </row>
    <row r="372" spans="1:5" ht="36">
      <c r="A372" s="1162"/>
      <c r="B372" s="1165"/>
      <c r="C372" s="288" t="s">
        <v>4165</v>
      </c>
      <c r="D372" s="289"/>
      <c r="E372" s="290" t="s">
        <v>3965</v>
      </c>
    </row>
    <row r="373" spans="1:5" ht="60">
      <c r="A373" s="1163"/>
      <c r="B373" s="1166"/>
      <c r="C373" s="288" t="s">
        <v>4166</v>
      </c>
      <c r="D373" s="289"/>
      <c r="E373" s="290" t="s">
        <v>3965</v>
      </c>
    </row>
    <row r="374" spans="1:5" ht="25.5">
      <c r="A374" s="1161">
        <v>27</v>
      </c>
      <c r="B374" s="1164" t="s">
        <v>4167</v>
      </c>
      <c r="C374" s="285" t="s">
        <v>4168</v>
      </c>
      <c r="D374" s="286" t="s">
        <v>4169</v>
      </c>
      <c r="E374" s="287">
        <v>12528.7</v>
      </c>
    </row>
    <row r="375" spans="1:5" ht="36">
      <c r="A375" s="1162"/>
      <c r="B375" s="1165"/>
      <c r="C375" s="288" t="s">
        <v>4096</v>
      </c>
      <c r="D375" s="289"/>
      <c r="E375" s="290" t="s">
        <v>3965</v>
      </c>
    </row>
    <row r="376" spans="1:5">
      <c r="A376" s="1162"/>
      <c r="B376" s="1165"/>
      <c r="C376" s="288" t="s">
        <v>4113</v>
      </c>
      <c r="D376" s="289"/>
      <c r="E376" s="290" t="s">
        <v>3965</v>
      </c>
    </row>
    <row r="377" spans="1:5" ht="48">
      <c r="A377" s="1162"/>
      <c r="B377" s="1165"/>
      <c r="C377" s="288" t="s">
        <v>4098</v>
      </c>
      <c r="D377" s="289"/>
      <c r="E377" s="290"/>
    </row>
    <row r="378" spans="1:5">
      <c r="A378" s="1162"/>
      <c r="B378" s="1165"/>
      <c r="C378" s="288" t="s">
        <v>3980</v>
      </c>
      <c r="D378" s="289"/>
      <c r="E378" s="290"/>
    </row>
    <row r="379" spans="1:5">
      <c r="A379" s="1162"/>
      <c r="B379" s="1165"/>
      <c r="C379" s="288" t="s">
        <v>3981</v>
      </c>
      <c r="D379" s="289"/>
      <c r="E379" s="290"/>
    </row>
    <row r="380" spans="1:5" ht="24">
      <c r="A380" s="1162"/>
      <c r="B380" s="1165"/>
      <c r="C380" s="288" t="s">
        <v>4099</v>
      </c>
      <c r="D380" s="289"/>
      <c r="E380" s="290"/>
    </row>
    <row r="381" spans="1:5">
      <c r="A381" s="1162"/>
      <c r="B381" s="1165"/>
      <c r="C381" s="288" t="s">
        <v>4100</v>
      </c>
      <c r="D381" s="289"/>
      <c r="E381" s="290"/>
    </row>
    <row r="382" spans="1:5">
      <c r="A382" s="1162"/>
      <c r="B382" s="1165"/>
      <c r="C382" s="288" t="s">
        <v>4101</v>
      </c>
      <c r="D382" s="289"/>
      <c r="E382" s="290"/>
    </row>
    <row r="383" spans="1:5">
      <c r="A383" s="1162"/>
      <c r="B383" s="1165"/>
      <c r="C383" s="288" t="s">
        <v>4102</v>
      </c>
      <c r="D383" s="289"/>
      <c r="E383" s="290"/>
    </row>
    <row r="384" spans="1:5">
      <c r="A384" s="1162"/>
      <c r="B384" s="1165"/>
      <c r="C384" s="288" t="s">
        <v>4103</v>
      </c>
      <c r="D384" s="289"/>
      <c r="E384" s="290"/>
    </row>
    <row r="385" spans="1:5">
      <c r="A385" s="1162"/>
      <c r="B385" s="1165"/>
      <c r="C385" s="288" t="s">
        <v>4104</v>
      </c>
      <c r="D385" s="289"/>
      <c r="E385" s="290"/>
    </row>
    <row r="386" spans="1:5" ht="24">
      <c r="A386" s="1162"/>
      <c r="B386" s="1165"/>
      <c r="C386" s="288" t="s">
        <v>4105</v>
      </c>
      <c r="D386" s="289"/>
      <c r="E386" s="290"/>
    </row>
    <row r="387" spans="1:5" ht="24">
      <c r="A387" s="1162"/>
      <c r="B387" s="1165"/>
      <c r="C387" s="288" t="s">
        <v>4070</v>
      </c>
      <c r="D387" s="289"/>
      <c r="E387" s="290"/>
    </row>
    <row r="388" spans="1:5">
      <c r="A388" s="1162"/>
      <c r="B388" s="1165"/>
      <c r="C388" s="288" t="s">
        <v>4106</v>
      </c>
      <c r="D388" s="289"/>
      <c r="E388" s="290"/>
    </row>
    <row r="389" spans="1:5">
      <c r="A389" s="1163"/>
      <c r="B389" s="1166"/>
      <c r="C389" s="288" t="s">
        <v>4107</v>
      </c>
      <c r="D389" s="289"/>
      <c r="E389" s="290"/>
    </row>
    <row r="390" spans="1:5" ht="25.5">
      <c r="A390" s="1161">
        <v>28</v>
      </c>
      <c r="B390" s="1164" t="s">
        <v>4170</v>
      </c>
      <c r="C390" s="285" t="s">
        <v>4171</v>
      </c>
      <c r="D390" s="286" t="s">
        <v>4172</v>
      </c>
      <c r="E390" s="287">
        <v>4148.75</v>
      </c>
    </row>
    <row r="391" spans="1:5" ht="36">
      <c r="A391" s="1162"/>
      <c r="B391" s="1165"/>
      <c r="C391" s="288" t="s">
        <v>4096</v>
      </c>
      <c r="D391" s="289"/>
      <c r="E391" s="290" t="s">
        <v>3965</v>
      </c>
    </row>
    <row r="392" spans="1:5" ht="24">
      <c r="A392" s="1162"/>
      <c r="B392" s="1165"/>
      <c r="C392" s="288" t="s">
        <v>4173</v>
      </c>
      <c r="D392" s="289"/>
      <c r="E392" s="290" t="s">
        <v>3965</v>
      </c>
    </row>
    <row r="393" spans="1:5" ht="48">
      <c r="A393" s="1162"/>
      <c r="B393" s="1165"/>
      <c r="C393" s="288" t="s">
        <v>4098</v>
      </c>
      <c r="D393" s="289"/>
      <c r="E393" s="290"/>
    </row>
    <row r="394" spans="1:5">
      <c r="A394" s="1162"/>
      <c r="B394" s="1165"/>
      <c r="C394" s="288" t="s">
        <v>3981</v>
      </c>
      <c r="D394" s="289"/>
      <c r="E394" s="290"/>
    </row>
    <row r="395" spans="1:5" ht="24">
      <c r="A395" s="1162"/>
      <c r="B395" s="1165"/>
      <c r="C395" s="288" t="s">
        <v>4099</v>
      </c>
      <c r="D395" s="289"/>
      <c r="E395" s="290"/>
    </row>
    <row r="396" spans="1:5">
      <c r="A396" s="1162"/>
      <c r="B396" s="1165"/>
      <c r="C396" s="288" t="s">
        <v>4100</v>
      </c>
      <c r="D396" s="289"/>
      <c r="E396" s="290"/>
    </row>
    <row r="397" spans="1:5">
      <c r="A397" s="1162"/>
      <c r="B397" s="1165"/>
      <c r="C397" s="288" t="s">
        <v>4101</v>
      </c>
      <c r="D397" s="289"/>
      <c r="E397" s="290"/>
    </row>
    <row r="398" spans="1:5">
      <c r="A398" s="1162"/>
      <c r="B398" s="1165"/>
      <c r="C398" s="288" t="s">
        <v>4102</v>
      </c>
      <c r="D398" s="289"/>
      <c r="E398" s="290"/>
    </row>
    <row r="399" spans="1:5">
      <c r="A399" s="1162"/>
      <c r="B399" s="1165"/>
      <c r="C399" s="288" t="s">
        <v>4103</v>
      </c>
      <c r="D399" s="289"/>
      <c r="E399" s="290"/>
    </row>
    <row r="400" spans="1:5">
      <c r="A400" s="1162"/>
      <c r="B400" s="1165"/>
      <c r="C400" s="288" t="s">
        <v>4104</v>
      </c>
      <c r="D400" s="289"/>
      <c r="E400" s="290"/>
    </row>
    <row r="401" spans="1:5" ht="24">
      <c r="A401" s="1162"/>
      <c r="B401" s="1165"/>
      <c r="C401" s="288" t="s">
        <v>4105</v>
      </c>
      <c r="D401" s="289"/>
      <c r="E401" s="290"/>
    </row>
    <row r="402" spans="1:5" ht="24">
      <c r="A402" s="1162"/>
      <c r="B402" s="1165"/>
      <c r="C402" s="288" t="s">
        <v>4070</v>
      </c>
      <c r="D402" s="289"/>
      <c r="E402" s="290"/>
    </row>
    <row r="403" spans="1:5">
      <c r="A403" s="1162"/>
      <c r="B403" s="1165"/>
      <c r="C403" s="288" t="s">
        <v>4106</v>
      </c>
      <c r="D403" s="289"/>
      <c r="E403" s="290"/>
    </row>
    <row r="404" spans="1:5">
      <c r="A404" s="1163"/>
      <c r="B404" s="1166"/>
      <c r="C404" s="288" t="s">
        <v>4107</v>
      </c>
      <c r="D404" s="289"/>
      <c r="E404" s="290"/>
    </row>
    <row r="405" spans="1:5" ht="25.5">
      <c r="A405" s="1161">
        <v>29</v>
      </c>
      <c r="B405" s="1164" t="s">
        <v>4174</v>
      </c>
      <c r="C405" s="285" t="s">
        <v>4175</v>
      </c>
      <c r="D405" s="286" t="s">
        <v>4176</v>
      </c>
      <c r="E405" s="287">
        <v>123.8</v>
      </c>
    </row>
    <row r="406" spans="1:5" ht="36">
      <c r="A406" s="1162"/>
      <c r="B406" s="1165"/>
      <c r="C406" s="288" t="s">
        <v>4096</v>
      </c>
      <c r="D406" s="289"/>
      <c r="E406" s="290" t="s">
        <v>3965</v>
      </c>
    </row>
    <row r="407" spans="1:5" ht="24">
      <c r="A407" s="1162"/>
      <c r="B407" s="1165"/>
      <c r="C407" s="288" t="s">
        <v>4177</v>
      </c>
      <c r="D407" s="289"/>
      <c r="E407" s="290" t="s">
        <v>3965</v>
      </c>
    </row>
    <row r="408" spans="1:5" ht="48">
      <c r="A408" s="1162"/>
      <c r="B408" s="1165"/>
      <c r="C408" s="288" t="s">
        <v>4098</v>
      </c>
      <c r="D408" s="289"/>
      <c r="E408" s="290"/>
    </row>
    <row r="409" spans="1:5">
      <c r="A409" s="1162"/>
      <c r="B409" s="1165"/>
      <c r="C409" s="288" t="s">
        <v>3981</v>
      </c>
      <c r="D409" s="289"/>
      <c r="E409" s="290"/>
    </row>
    <row r="410" spans="1:5" ht="24">
      <c r="A410" s="1162"/>
      <c r="B410" s="1165"/>
      <c r="C410" s="288" t="s">
        <v>4099</v>
      </c>
      <c r="D410" s="289"/>
      <c r="E410" s="290"/>
    </row>
    <row r="411" spans="1:5">
      <c r="A411" s="1162"/>
      <c r="B411" s="1165"/>
      <c r="C411" s="288" t="s">
        <v>4100</v>
      </c>
      <c r="D411" s="289"/>
      <c r="E411" s="290"/>
    </row>
    <row r="412" spans="1:5">
      <c r="A412" s="1162"/>
      <c r="B412" s="1165"/>
      <c r="C412" s="288" t="s">
        <v>4101</v>
      </c>
      <c r="D412" s="289"/>
      <c r="E412" s="290"/>
    </row>
    <row r="413" spans="1:5">
      <c r="A413" s="1162"/>
      <c r="B413" s="1165"/>
      <c r="C413" s="288" t="s">
        <v>4102</v>
      </c>
      <c r="D413" s="289"/>
      <c r="E413" s="290"/>
    </row>
    <row r="414" spans="1:5">
      <c r="A414" s="1162"/>
      <c r="B414" s="1165"/>
      <c r="C414" s="288" t="s">
        <v>4103</v>
      </c>
      <c r="D414" s="289"/>
      <c r="E414" s="290"/>
    </row>
    <row r="415" spans="1:5">
      <c r="A415" s="1162"/>
      <c r="B415" s="1165"/>
      <c r="C415" s="288" t="s">
        <v>4104</v>
      </c>
      <c r="D415" s="289"/>
      <c r="E415" s="290"/>
    </row>
    <row r="416" spans="1:5" ht="24">
      <c r="A416" s="1162"/>
      <c r="B416" s="1165"/>
      <c r="C416" s="288" t="s">
        <v>4105</v>
      </c>
      <c r="D416" s="289"/>
      <c r="E416" s="290"/>
    </row>
    <row r="417" spans="1:5" ht="24">
      <c r="A417" s="1162"/>
      <c r="B417" s="1165"/>
      <c r="C417" s="288" t="s">
        <v>4070</v>
      </c>
      <c r="D417" s="289"/>
      <c r="E417" s="290"/>
    </row>
    <row r="418" spans="1:5">
      <c r="A418" s="1162"/>
      <c r="B418" s="1165"/>
      <c r="C418" s="288" t="s">
        <v>4106</v>
      </c>
      <c r="D418" s="289"/>
      <c r="E418" s="290"/>
    </row>
    <row r="419" spans="1:5">
      <c r="A419" s="1163"/>
      <c r="B419" s="1166"/>
      <c r="C419" s="288" t="s">
        <v>4107</v>
      </c>
      <c r="D419" s="289"/>
      <c r="E419" s="290"/>
    </row>
    <row r="420" spans="1:5" ht="25.5">
      <c r="A420" s="1161">
        <v>30</v>
      </c>
      <c r="B420" s="1164" t="s">
        <v>4178</v>
      </c>
      <c r="C420" s="285" t="s">
        <v>4175</v>
      </c>
      <c r="D420" s="286" t="s">
        <v>4179</v>
      </c>
      <c r="E420" s="287">
        <v>54548.71</v>
      </c>
    </row>
    <row r="421" spans="1:5" ht="36">
      <c r="A421" s="1162"/>
      <c r="B421" s="1165"/>
      <c r="C421" s="288" t="s">
        <v>4096</v>
      </c>
      <c r="D421" s="289"/>
      <c r="E421" s="290" t="s">
        <v>3965</v>
      </c>
    </row>
    <row r="422" spans="1:5" ht="24">
      <c r="A422" s="1162"/>
      <c r="B422" s="1165"/>
      <c r="C422" s="288" t="s">
        <v>4180</v>
      </c>
      <c r="D422" s="289"/>
      <c r="E422" s="290" t="s">
        <v>3965</v>
      </c>
    </row>
    <row r="423" spans="1:5" ht="48">
      <c r="A423" s="1162"/>
      <c r="B423" s="1165"/>
      <c r="C423" s="288" t="s">
        <v>4098</v>
      </c>
      <c r="D423" s="289"/>
      <c r="E423" s="290"/>
    </row>
    <row r="424" spans="1:5">
      <c r="A424" s="1162"/>
      <c r="B424" s="1165"/>
      <c r="C424" s="288" t="s">
        <v>3981</v>
      </c>
      <c r="D424" s="289"/>
      <c r="E424" s="290"/>
    </row>
    <row r="425" spans="1:5" ht="24">
      <c r="A425" s="1162"/>
      <c r="B425" s="1165"/>
      <c r="C425" s="288" t="s">
        <v>4099</v>
      </c>
      <c r="D425" s="289"/>
      <c r="E425" s="290"/>
    </row>
    <row r="426" spans="1:5">
      <c r="A426" s="1162"/>
      <c r="B426" s="1165"/>
      <c r="C426" s="288" t="s">
        <v>4100</v>
      </c>
      <c r="D426" s="289"/>
      <c r="E426" s="290"/>
    </row>
    <row r="427" spans="1:5">
      <c r="A427" s="1162"/>
      <c r="B427" s="1165"/>
      <c r="C427" s="288" t="s">
        <v>4101</v>
      </c>
      <c r="D427" s="289"/>
      <c r="E427" s="290"/>
    </row>
    <row r="428" spans="1:5">
      <c r="A428" s="1162"/>
      <c r="B428" s="1165"/>
      <c r="C428" s="288" t="s">
        <v>4102</v>
      </c>
      <c r="D428" s="289"/>
      <c r="E428" s="290"/>
    </row>
    <row r="429" spans="1:5">
      <c r="A429" s="1162"/>
      <c r="B429" s="1165"/>
      <c r="C429" s="288" t="s">
        <v>4103</v>
      </c>
      <c r="D429" s="289"/>
      <c r="E429" s="290"/>
    </row>
    <row r="430" spans="1:5">
      <c r="A430" s="1162"/>
      <c r="B430" s="1165"/>
      <c r="C430" s="288" t="s">
        <v>4104</v>
      </c>
      <c r="D430" s="289"/>
      <c r="E430" s="290"/>
    </row>
    <row r="431" spans="1:5" ht="24">
      <c r="A431" s="1162"/>
      <c r="B431" s="1165"/>
      <c r="C431" s="288" t="s">
        <v>4105</v>
      </c>
      <c r="D431" s="289"/>
      <c r="E431" s="290"/>
    </row>
    <row r="432" spans="1:5" ht="24">
      <c r="A432" s="1162"/>
      <c r="B432" s="1165"/>
      <c r="C432" s="288" t="s">
        <v>4070</v>
      </c>
      <c r="D432" s="289"/>
      <c r="E432" s="290"/>
    </row>
    <row r="433" spans="1:5">
      <c r="A433" s="1162"/>
      <c r="B433" s="1165"/>
      <c r="C433" s="288" t="s">
        <v>4106</v>
      </c>
      <c r="D433" s="289"/>
      <c r="E433" s="290"/>
    </row>
    <row r="434" spans="1:5">
      <c r="A434" s="1163"/>
      <c r="B434" s="1166"/>
      <c r="C434" s="288" t="s">
        <v>4107</v>
      </c>
      <c r="D434" s="289"/>
      <c r="E434" s="290"/>
    </row>
    <row r="435" spans="1:5">
      <c r="A435" s="291"/>
      <c r="B435" s="1167" t="s">
        <v>4181</v>
      </c>
      <c r="C435" s="1168"/>
      <c r="D435" s="1168"/>
      <c r="E435" s="292"/>
    </row>
    <row r="436" spans="1:5">
      <c r="A436" s="291"/>
      <c r="B436" s="1164" t="s">
        <v>4182</v>
      </c>
      <c r="C436" s="1169"/>
      <c r="D436" s="1169"/>
      <c r="E436" s="287">
        <v>476770.41</v>
      </c>
    </row>
    <row r="437" spans="1:5">
      <c r="A437" s="291"/>
      <c r="B437" s="1167" t="s">
        <v>4183</v>
      </c>
      <c r="C437" s="1168"/>
      <c r="D437" s="1168"/>
      <c r="E437" s="293">
        <v>476770.41</v>
      </c>
    </row>
    <row r="438" spans="1:5">
      <c r="A438" s="1170" t="s">
        <v>4184</v>
      </c>
      <c r="B438" s="1171"/>
      <c r="C438" s="1171"/>
      <c r="D438" s="1171"/>
      <c r="E438" s="1171"/>
    </row>
    <row r="439" spans="1:5" ht="25.5">
      <c r="A439" s="1161">
        <v>31</v>
      </c>
      <c r="B439" s="1164" t="s">
        <v>4185</v>
      </c>
      <c r="C439" s="285" t="s">
        <v>4186</v>
      </c>
      <c r="D439" s="286" t="s">
        <v>4187</v>
      </c>
      <c r="E439" s="294">
        <v>95135.039999999994</v>
      </c>
    </row>
    <row r="440" spans="1:5" ht="36">
      <c r="A440" s="1162"/>
      <c r="B440" s="1165"/>
      <c r="C440" s="288" t="s">
        <v>4188</v>
      </c>
      <c r="D440" s="289"/>
      <c r="E440" s="290" t="s">
        <v>3965</v>
      </c>
    </row>
    <row r="441" spans="1:5" ht="36">
      <c r="A441" s="1162"/>
      <c r="B441" s="1165"/>
      <c r="C441" s="288" t="s">
        <v>4189</v>
      </c>
      <c r="D441" s="289"/>
      <c r="E441" s="290" t="s">
        <v>3965</v>
      </c>
    </row>
    <row r="442" spans="1:5">
      <c r="A442" s="1162"/>
      <c r="B442" s="1165"/>
      <c r="C442" s="288" t="s">
        <v>3980</v>
      </c>
      <c r="D442" s="289"/>
      <c r="E442" s="290"/>
    </row>
    <row r="443" spans="1:5" ht="96">
      <c r="A443" s="1162"/>
      <c r="B443" s="1165"/>
      <c r="C443" s="288" t="s">
        <v>4190</v>
      </c>
      <c r="D443" s="289"/>
      <c r="E443" s="290" t="s">
        <v>3965</v>
      </c>
    </row>
    <row r="444" spans="1:5" ht="60">
      <c r="A444" s="1162"/>
      <c r="B444" s="1165"/>
      <c r="C444" s="288" t="s">
        <v>4191</v>
      </c>
      <c r="D444" s="289"/>
      <c r="E444" s="290" t="s">
        <v>3965</v>
      </c>
    </row>
    <row r="445" spans="1:5" ht="60">
      <c r="A445" s="1162"/>
      <c r="B445" s="1165"/>
      <c r="C445" s="288" t="s">
        <v>4192</v>
      </c>
      <c r="D445" s="289"/>
      <c r="E445" s="290" t="s">
        <v>3965</v>
      </c>
    </row>
    <row r="446" spans="1:5" ht="84">
      <c r="A446" s="1162"/>
      <c r="B446" s="1165"/>
      <c r="C446" s="288" t="s">
        <v>4193</v>
      </c>
      <c r="D446" s="289"/>
      <c r="E446" s="290" t="s">
        <v>3965</v>
      </c>
    </row>
    <row r="447" spans="1:5" ht="48">
      <c r="A447" s="1162"/>
      <c r="B447" s="1165"/>
      <c r="C447" s="288" t="s">
        <v>4194</v>
      </c>
      <c r="D447" s="289"/>
      <c r="E447" s="290" t="s">
        <v>3965</v>
      </c>
    </row>
    <row r="448" spans="1:5" ht="60">
      <c r="A448" s="1162"/>
      <c r="B448" s="1165"/>
      <c r="C448" s="288" t="s">
        <v>4195</v>
      </c>
      <c r="D448" s="289"/>
      <c r="E448" s="290" t="s">
        <v>3965</v>
      </c>
    </row>
    <row r="449" spans="1:5">
      <c r="A449" s="1162"/>
      <c r="B449" s="1165"/>
      <c r="C449" s="288" t="s">
        <v>4196</v>
      </c>
      <c r="D449" s="289"/>
      <c r="E449" s="290" t="s">
        <v>3965</v>
      </c>
    </row>
    <row r="450" spans="1:5" ht="72">
      <c r="A450" s="1163"/>
      <c r="B450" s="1166"/>
      <c r="C450" s="288" t="s">
        <v>4197</v>
      </c>
      <c r="D450" s="289"/>
      <c r="E450" s="290" t="s">
        <v>3965</v>
      </c>
    </row>
    <row r="451" spans="1:5" ht="25.5">
      <c r="A451" s="1161">
        <v>32</v>
      </c>
      <c r="B451" s="1164" t="s">
        <v>4198</v>
      </c>
      <c r="C451" s="285" t="s">
        <v>4199</v>
      </c>
      <c r="D451" s="286" t="s">
        <v>4200</v>
      </c>
      <c r="E451" s="294">
        <v>28909.439999999999</v>
      </c>
    </row>
    <row r="452" spans="1:5" ht="36">
      <c r="A452" s="1162"/>
      <c r="B452" s="1165"/>
      <c r="C452" s="288" t="s">
        <v>4189</v>
      </c>
      <c r="D452" s="289"/>
      <c r="E452" s="290" t="s">
        <v>3965</v>
      </c>
    </row>
    <row r="453" spans="1:5" ht="36">
      <c r="A453" s="1162"/>
      <c r="B453" s="1165"/>
      <c r="C453" s="288" t="s">
        <v>4201</v>
      </c>
      <c r="D453" s="289"/>
      <c r="E453" s="290" t="s">
        <v>3965</v>
      </c>
    </row>
    <row r="454" spans="1:5">
      <c r="A454" s="1162"/>
      <c r="B454" s="1165"/>
      <c r="C454" s="288" t="s">
        <v>3980</v>
      </c>
      <c r="D454" s="289"/>
      <c r="E454" s="290"/>
    </row>
    <row r="455" spans="1:5" ht="96">
      <c r="A455" s="1162"/>
      <c r="B455" s="1165"/>
      <c r="C455" s="288" t="s">
        <v>4190</v>
      </c>
      <c r="D455" s="289"/>
      <c r="E455" s="290" t="s">
        <v>3965</v>
      </c>
    </row>
    <row r="456" spans="1:5" ht="60">
      <c r="A456" s="1162"/>
      <c r="B456" s="1165"/>
      <c r="C456" s="288" t="s">
        <v>4191</v>
      </c>
      <c r="D456" s="289"/>
      <c r="E456" s="290" t="s">
        <v>3965</v>
      </c>
    </row>
    <row r="457" spans="1:5" ht="60">
      <c r="A457" s="1162"/>
      <c r="B457" s="1165"/>
      <c r="C457" s="288" t="s">
        <v>4192</v>
      </c>
      <c r="D457" s="289"/>
      <c r="E457" s="290" t="s">
        <v>3965</v>
      </c>
    </row>
    <row r="458" spans="1:5" ht="84">
      <c r="A458" s="1162"/>
      <c r="B458" s="1165"/>
      <c r="C458" s="288" t="s">
        <v>4193</v>
      </c>
      <c r="D458" s="289"/>
      <c r="E458" s="290" t="s">
        <v>3965</v>
      </c>
    </row>
    <row r="459" spans="1:5" ht="48">
      <c r="A459" s="1162"/>
      <c r="B459" s="1165"/>
      <c r="C459" s="288" t="s">
        <v>4194</v>
      </c>
      <c r="D459" s="289"/>
      <c r="E459" s="290" t="s">
        <v>3965</v>
      </c>
    </row>
    <row r="460" spans="1:5" ht="60">
      <c r="A460" s="1162"/>
      <c r="B460" s="1165"/>
      <c r="C460" s="288" t="s">
        <v>4195</v>
      </c>
      <c r="D460" s="289"/>
      <c r="E460" s="290" t="s">
        <v>3965</v>
      </c>
    </row>
    <row r="461" spans="1:5">
      <c r="A461" s="1162"/>
      <c r="B461" s="1165"/>
      <c r="C461" s="288" t="s">
        <v>4196</v>
      </c>
      <c r="D461" s="289"/>
      <c r="E461" s="290" t="s">
        <v>3965</v>
      </c>
    </row>
    <row r="462" spans="1:5" ht="72">
      <c r="A462" s="1163"/>
      <c r="B462" s="1166"/>
      <c r="C462" s="288" t="s">
        <v>4202</v>
      </c>
      <c r="D462" s="289"/>
      <c r="E462" s="290" t="s">
        <v>3965</v>
      </c>
    </row>
    <row r="463" spans="1:5" ht="25.5">
      <c r="A463" s="1161">
        <v>33</v>
      </c>
      <c r="B463" s="1164" t="s">
        <v>4203</v>
      </c>
      <c r="C463" s="285" t="s">
        <v>4204</v>
      </c>
      <c r="D463" s="286" t="s">
        <v>4205</v>
      </c>
      <c r="E463" s="294">
        <v>53335.8</v>
      </c>
    </row>
    <row r="464" spans="1:5" ht="36">
      <c r="A464" s="1162"/>
      <c r="B464" s="1165"/>
      <c r="C464" s="288" t="s">
        <v>4189</v>
      </c>
      <c r="D464" s="289"/>
      <c r="E464" s="290" t="s">
        <v>3965</v>
      </c>
    </row>
    <row r="465" spans="1:5" ht="36">
      <c r="A465" s="1162"/>
      <c r="B465" s="1165"/>
      <c r="C465" s="288" t="s">
        <v>4206</v>
      </c>
      <c r="D465" s="289"/>
      <c r="E465" s="290" t="s">
        <v>3965</v>
      </c>
    </row>
    <row r="466" spans="1:5">
      <c r="A466" s="1162"/>
      <c r="B466" s="1165"/>
      <c r="C466" s="288" t="s">
        <v>3980</v>
      </c>
      <c r="D466" s="289"/>
      <c r="E466" s="290"/>
    </row>
    <row r="467" spans="1:5" ht="96">
      <c r="A467" s="1162"/>
      <c r="B467" s="1165"/>
      <c r="C467" s="288" t="s">
        <v>4190</v>
      </c>
      <c r="D467" s="289"/>
      <c r="E467" s="290" t="s">
        <v>3965</v>
      </c>
    </row>
    <row r="468" spans="1:5" ht="60">
      <c r="A468" s="1162"/>
      <c r="B468" s="1165"/>
      <c r="C468" s="288" t="s">
        <v>4207</v>
      </c>
      <c r="D468" s="289"/>
      <c r="E468" s="290" t="s">
        <v>3965</v>
      </c>
    </row>
    <row r="469" spans="1:5" ht="60">
      <c r="A469" s="1162"/>
      <c r="B469" s="1165"/>
      <c r="C469" s="288" t="s">
        <v>4192</v>
      </c>
      <c r="D469" s="289"/>
      <c r="E469" s="290" t="s">
        <v>3965</v>
      </c>
    </row>
    <row r="470" spans="1:5" ht="84">
      <c r="A470" s="1162"/>
      <c r="B470" s="1165"/>
      <c r="C470" s="288" t="s">
        <v>4193</v>
      </c>
      <c r="D470" s="289"/>
      <c r="E470" s="290" t="s">
        <v>3965</v>
      </c>
    </row>
    <row r="471" spans="1:5" ht="48">
      <c r="A471" s="1162"/>
      <c r="B471" s="1165"/>
      <c r="C471" s="288" t="s">
        <v>4194</v>
      </c>
      <c r="D471" s="289"/>
      <c r="E471" s="290" t="s">
        <v>3965</v>
      </c>
    </row>
    <row r="472" spans="1:5" ht="60">
      <c r="A472" s="1162"/>
      <c r="B472" s="1165"/>
      <c r="C472" s="288" t="s">
        <v>4195</v>
      </c>
      <c r="D472" s="289"/>
      <c r="E472" s="290" t="s">
        <v>3965</v>
      </c>
    </row>
    <row r="473" spans="1:5">
      <c r="A473" s="1162"/>
      <c r="B473" s="1165"/>
      <c r="C473" s="288" t="s">
        <v>4196</v>
      </c>
      <c r="D473" s="289"/>
      <c r="E473" s="290" t="s">
        <v>3965</v>
      </c>
    </row>
    <row r="474" spans="1:5" ht="72">
      <c r="A474" s="1163"/>
      <c r="B474" s="1166"/>
      <c r="C474" s="288" t="s">
        <v>4202</v>
      </c>
      <c r="D474" s="289"/>
      <c r="E474" s="290" t="s">
        <v>3965</v>
      </c>
    </row>
    <row r="475" spans="1:5" ht="25.5">
      <c r="A475" s="1161">
        <v>34</v>
      </c>
      <c r="B475" s="1164" t="s">
        <v>4208</v>
      </c>
      <c r="C475" s="285" t="s">
        <v>4209</v>
      </c>
      <c r="D475" s="286" t="s">
        <v>4210</v>
      </c>
      <c r="E475" s="287">
        <v>153180.72</v>
      </c>
    </row>
    <row r="476" spans="1:5" ht="36">
      <c r="A476" s="1162"/>
      <c r="B476" s="1165"/>
      <c r="C476" s="288" t="s">
        <v>4189</v>
      </c>
      <c r="D476" s="289"/>
      <c r="E476" s="290" t="s">
        <v>3965</v>
      </c>
    </row>
    <row r="477" spans="1:5" ht="24">
      <c r="A477" s="1162"/>
      <c r="B477" s="1165"/>
      <c r="C477" s="288" t="s">
        <v>4211</v>
      </c>
      <c r="D477" s="289"/>
      <c r="E477" s="290" t="s">
        <v>3965</v>
      </c>
    </row>
    <row r="478" spans="1:5" ht="36">
      <c r="A478" s="1162"/>
      <c r="B478" s="1165"/>
      <c r="C478" s="288" t="s">
        <v>4206</v>
      </c>
      <c r="D478" s="289"/>
      <c r="E478" s="290" t="s">
        <v>3965</v>
      </c>
    </row>
    <row r="479" spans="1:5">
      <c r="A479" s="1162"/>
      <c r="B479" s="1165"/>
      <c r="C479" s="288" t="s">
        <v>3980</v>
      </c>
      <c r="D479" s="289"/>
      <c r="E479" s="290"/>
    </row>
    <row r="480" spans="1:5" ht="96">
      <c r="A480" s="1162"/>
      <c r="B480" s="1165"/>
      <c r="C480" s="288" t="s">
        <v>4190</v>
      </c>
      <c r="D480" s="289"/>
      <c r="E480" s="290" t="s">
        <v>3965</v>
      </c>
    </row>
    <row r="481" spans="1:5" ht="60">
      <c r="A481" s="1162"/>
      <c r="B481" s="1165"/>
      <c r="C481" s="288" t="s">
        <v>4191</v>
      </c>
      <c r="D481" s="289"/>
      <c r="E481" s="290" t="s">
        <v>3965</v>
      </c>
    </row>
    <row r="482" spans="1:5" ht="60">
      <c r="A482" s="1162"/>
      <c r="B482" s="1165"/>
      <c r="C482" s="288" t="s">
        <v>4192</v>
      </c>
      <c r="D482" s="289"/>
      <c r="E482" s="290" t="s">
        <v>3965</v>
      </c>
    </row>
    <row r="483" spans="1:5" ht="84">
      <c r="A483" s="1162"/>
      <c r="B483" s="1165"/>
      <c r="C483" s="288" t="s">
        <v>4193</v>
      </c>
      <c r="D483" s="289"/>
      <c r="E483" s="290" t="s">
        <v>3965</v>
      </c>
    </row>
    <row r="484" spans="1:5" ht="48">
      <c r="A484" s="1162"/>
      <c r="B484" s="1165"/>
      <c r="C484" s="288" t="s">
        <v>4194</v>
      </c>
      <c r="D484" s="289"/>
      <c r="E484" s="290" t="s">
        <v>3965</v>
      </c>
    </row>
    <row r="485" spans="1:5" ht="60">
      <c r="A485" s="1162"/>
      <c r="B485" s="1165"/>
      <c r="C485" s="288" t="s">
        <v>4195</v>
      </c>
      <c r="D485" s="289"/>
      <c r="E485" s="290" t="s">
        <v>3965</v>
      </c>
    </row>
    <row r="486" spans="1:5">
      <c r="A486" s="1162"/>
      <c r="B486" s="1165"/>
      <c r="C486" s="288" t="s">
        <v>4196</v>
      </c>
      <c r="D486" s="289"/>
      <c r="E486" s="290" t="s">
        <v>3965</v>
      </c>
    </row>
    <row r="487" spans="1:5" ht="72">
      <c r="A487" s="1163"/>
      <c r="B487" s="1166"/>
      <c r="C487" s="288" t="s">
        <v>4202</v>
      </c>
      <c r="D487" s="289"/>
      <c r="E487" s="290" t="s">
        <v>3965</v>
      </c>
    </row>
    <row r="488" spans="1:5">
      <c r="A488" s="291"/>
      <c r="B488" s="1167" t="s">
        <v>4212</v>
      </c>
      <c r="C488" s="1168"/>
      <c r="D488" s="1168"/>
      <c r="E488" s="292"/>
    </row>
    <row r="489" spans="1:5">
      <c r="A489" s="291"/>
      <c r="B489" s="1164" t="s">
        <v>4213</v>
      </c>
      <c r="C489" s="1169"/>
      <c r="D489" s="1169"/>
      <c r="E489" s="287">
        <v>330561</v>
      </c>
    </row>
    <row r="490" spans="1:5">
      <c r="A490" s="291"/>
      <c r="B490" s="1167" t="s">
        <v>4214</v>
      </c>
      <c r="C490" s="1168"/>
      <c r="D490" s="1168"/>
      <c r="E490" s="293">
        <v>330561</v>
      </c>
    </row>
    <row r="491" spans="1:5">
      <c r="A491" s="1170" t="s">
        <v>4215</v>
      </c>
      <c r="B491" s="1171"/>
      <c r="C491" s="1171"/>
      <c r="D491" s="1171"/>
      <c r="E491" s="1171"/>
    </row>
    <row r="492" spans="1:5" ht="38.25">
      <c r="A492" s="1161">
        <v>35</v>
      </c>
      <c r="B492" s="1164" t="s">
        <v>4216</v>
      </c>
      <c r="C492" s="285" t="s">
        <v>4217</v>
      </c>
      <c r="D492" s="286" t="s">
        <v>4218</v>
      </c>
      <c r="E492" s="287">
        <v>13631.03</v>
      </c>
    </row>
    <row r="493" spans="1:5">
      <c r="A493" s="1162"/>
      <c r="B493" s="1165"/>
      <c r="C493" s="288" t="s">
        <v>4113</v>
      </c>
      <c r="D493" s="289"/>
      <c r="E493" s="295" t="s">
        <v>3965</v>
      </c>
    </row>
    <row r="494" spans="1:5" ht="36">
      <c r="A494" s="1162"/>
      <c r="B494" s="1165"/>
      <c r="C494" s="288" t="s">
        <v>4219</v>
      </c>
      <c r="D494" s="289"/>
      <c r="E494" s="295" t="s">
        <v>3965</v>
      </c>
    </row>
    <row r="495" spans="1:5" ht="48">
      <c r="A495" s="1162"/>
      <c r="B495" s="1165"/>
      <c r="C495" s="288" t="s">
        <v>4220</v>
      </c>
      <c r="D495" s="289"/>
      <c r="E495" s="295" t="s">
        <v>3965</v>
      </c>
    </row>
    <row r="496" spans="1:5" ht="48">
      <c r="A496" s="1162"/>
      <c r="B496" s="1165"/>
      <c r="C496" s="288" t="s">
        <v>4221</v>
      </c>
      <c r="D496" s="289"/>
      <c r="E496" s="295" t="s">
        <v>3965</v>
      </c>
    </row>
    <row r="497" spans="1:5">
      <c r="A497" s="1162"/>
      <c r="B497" s="1165"/>
      <c r="C497" s="288" t="s">
        <v>3981</v>
      </c>
      <c r="D497" s="289"/>
      <c r="E497" s="295"/>
    </row>
    <row r="498" spans="1:5">
      <c r="A498" s="1162"/>
      <c r="B498" s="1165"/>
      <c r="C498" s="288" t="s">
        <v>4222</v>
      </c>
      <c r="D498" s="289"/>
      <c r="E498" s="295"/>
    </row>
    <row r="499" spans="1:5" ht="24">
      <c r="A499" s="1162"/>
      <c r="B499" s="1165"/>
      <c r="C499" s="288" t="s">
        <v>4223</v>
      </c>
      <c r="D499" s="289"/>
      <c r="E499" s="295"/>
    </row>
    <row r="500" spans="1:5" ht="24">
      <c r="A500" s="1162"/>
      <c r="B500" s="1165"/>
      <c r="C500" s="288" t="s">
        <v>3971</v>
      </c>
      <c r="D500" s="289"/>
      <c r="E500" s="295"/>
    </row>
    <row r="501" spans="1:5" ht="24">
      <c r="A501" s="1162"/>
      <c r="B501" s="1165"/>
      <c r="C501" s="288" t="s">
        <v>4224</v>
      </c>
      <c r="D501" s="289"/>
      <c r="E501" s="295"/>
    </row>
    <row r="502" spans="1:5" ht="24">
      <c r="A502" s="1162"/>
      <c r="B502" s="1165"/>
      <c r="C502" s="288" t="s">
        <v>4225</v>
      </c>
      <c r="D502" s="289"/>
      <c r="E502" s="295"/>
    </row>
    <row r="503" spans="1:5" ht="24">
      <c r="A503" s="1162"/>
      <c r="B503" s="1165"/>
      <c r="C503" s="288" t="s">
        <v>4226</v>
      </c>
      <c r="D503" s="289"/>
      <c r="E503" s="295"/>
    </row>
    <row r="504" spans="1:5">
      <c r="A504" s="1162"/>
      <c r="B504" s="1165"/>
      <c r="C504" s="288" t="s">
        <v>4227</v>
      </c>
      <c r="D504" s="289"/>
      <c r="E504" s="295"/>
    </row>
    <row r="505" spans="1:5" ht="60">
      <c r="A505" s="1162"/>
      <c r="B505" s="1165"/>
      <c r="C505" s="288" t="s">
        <v>4228</v>
      </c>
      <c r="D505" s="289"/>
      <c r="E505" s="295"/>
    </row>
    <row r="506" spans="1:5" ht="60">
      <c r="A506" s="1162"/>
      <c r="B506" s="1165"/>
      <c r="C506" s="288" t="s">
        <v>4229</v>
      </c>
      <c r="D506" s="289"/>
      <c r="E506" s="295"/>
    </row>
    <row r="507" spans="1:5" ht="60">
      <c r="A507" s="1162"/>
      <c r="B507" s="1165"/>
      <c r="C507" s="288" t="s">
        <v>4230</v>
      </c>
      <c r="D507" s="289"/>
      <c r="E507" s="295"/>
    </row>
    <row r="508" spans="1:5">
      <c r="A508" s="1163"/>
      <c r="B508" s="1166"/>
      <c r="C508" s="288" t="s">
        <v>4231</v>
      </c>
      <c r="D508" s="289"/>
      <c r="E508" s="295"/>
    </row>
    <row r="509" spans="1:5" ht="38.25">
      <c r="A509" s="1161">
        <v>36</v>
      </c>
      <c r="B509" s="1164" t="s">
        <v>4232</v>
      </c>
      <c r="C509" s="285" t="s">
        <v>4233</v>
      </c>
      <c r="D509" s="286" t="s">
        <v>4234</v>
      </c>
      <c r="E509" s="287">
        <v>11775</v>
      </c>
    </row>
    <row r="510" spans="1:5">
      <c r="A510" s="1162"/>
      <c r="B510" s="1165"/>
      <c r="C510" s="288" t="s">
        <v>4113</v>
      </c>
      <c r="D510" s="289"/>
      <c r="E510" s="295" t="s">
        <v>3965</v>
      </c>
    </row>
    <row r="511" spans="1:5" ht="48">
      <c r="A511" s="1162"/>
      <c r="B511" s="1165"/>
      <c r="C511" s="288" t="s">
        <v>4235</v>
      </c>
      <c r="D511" s="289"/>
      <c r="E511" s="295" t="s">
        <v>3965</v>
      </c>
    </row>
    <row r="512" spans="1:5" ht="48">
      <c r="A512" s="1162"/>
      <c r="B512" s="1165"/>
      <c r="C512" s="288" t="s">
        <v>4236</v>
      </c>
      <c r="D512" s="289"/>
      <c r="E512" s="295" t="s">
        <v>3965</v>
      </c>
    </row>
    <row r="513" spans="1:5" ht="24">
      <c r="A513" s="1162"/>
      <c r="B513" s="1165"/>
      <c r="C513" s="288" t="s">
        <v>4099</v>
      </c>
      <c r="D513" s="289"/>
      <c r="E513" s="295"/>
    </row>
    <row r="514" spans="1:5" ht="24">
      <c r="A514" s="1162"/>
      <c r="B514" s="1165"/>
      <c r="C514" s="288" t="s">
        <v>4237</v>
      </c>
      <c r="D514" s="289"/>
      <c r="E514" s="295"/>
    </row>
    <row r="515" spans="1:5" ht="48">
      <c r="A515" s="1162"/>
      <c r="B515" s="1165"/>
      <c r="C515" s="288" t="s">
        <v>4238</v>
      </c>
      <c r="D515" s="289"/>
      <c r="E515" s="295"/>
    </row>
    <row r="516" spans="1:5" ht="48">
      <c r="A516" s="1162"/>
      <c r="B516" s="1165"/>
      <c r="C516" s="288" t="s">
        <v>4239</v>
      </c>
      <c r="D516" s="289"/>
      <c r="E516" s="295"/>
    </row>
    <row r="517" spans="1:5" ht="24">
      <c r="A517" s="1162"/>
      <c r="B517" s="1165"/>
      <c r="C517" s="288" t="s">
        <v>4240</v>
      </c>
      <c r="D517" s="289"/>
      <c r="E517" s="295"/>
    </row>
    <row r="518" spans="1:5" ht="24">
      <c r="A518" s="1162"/>
      <c r="B518" s="1165"/>
      <c r="C518" s="288" t="s">
        <v>3986</v>
      </c>
      <c r="D518" s="289"/>
      <c r="E518" s="295"/>
    </row>
    <row r="519" spans="1:5" ht="24">
      <c r="A519" s="1162"/>
      <c r="B519" s="1165"/>
      <c r="C519" s="288" t="s">
        <v>4105</v>
      </c>
      <c r="D519" s="289"/>
      <c r="E519" s="295"/>
    </row>
    <row r="520" spans="1:5" ht="24">
      <c r="A520" s="1162"/>
      <c r="B520" s="1165"/>
      <c r="C520" s="288" t="s">
        <v>4070</v>
      </c>
      <c r="D520" s="289"/>
      <c r="E520" s="295"/>
    </row>
    <row r="521" spans="1:5">
      <c r="A521" s="1162"/>
      <c r="B521" s="1165"/>
      <c r="C521" s="288" t="s">
        <v>4241</v>
      </c>
      <c r="D521" s="289"/>
      <c r="E521" s="295"/>
    </row>
    <row r="522" spans="1:5">
      <c r="A522" s="1162"/>
      <c r="B522" s="1165"/>
      <c r="C522" s="288" t="s">
        <v>3981</v>
      </c>
      <c r="D522" s="289"/>
      <c r="E522" s="295"/>
    </row>
    <row r="523" spans="1:5">
      <c r="A523" s="1163"/>
      <c r="B523" s="1166"/>
      <c r="C523" s="288" t="s">
        <v>4242</v>
      </c>
      <c r="D523" s="289"/>
      <c r="E523" s="295"/>
    </row>
    <row r="524" spans="1:5" ht="38.25">
      <c r="A524" s="1161">
        <v>37</v>
      </c>
      <c r="B524" s="1164" t="s">
        <v>4232</v>
      </c>
      <c r="C524" s="285" t="s">
        <v>4233</v>
      </c>
      <c r="D524" s="286" t="s">
        <v>4243</v>
      </c>
      <c r="E524" s="287">
        <v>2355</v>
      </c>
    </row>
    <row r="525" spans="1:5">
      <c r="A525" s="1162"/>
      <c r="B525" s="1165"/>
      <c r="C525" s="288" t="s">
        <v>4113</v>
      </c>
      <c r="D525" s="289"/>
      <c r="E525" s="295" t="s">
        <v>3965</v>
      </c>
    </row>
    <row r="526" spans="1:5" ht="48">
      <c r="A526" s="1162"/>
      <c r="B526" s="1165"/>
      <c r="C526" s="288" t="s">
        <v>4235</v>
      </c>
      <c r="D526" s="289"/>
      <c r="E526" s="295" t="s">
        <v>3965</v>
      </c>
    </row>
    <row r="527" spans="1:5" ht="48">
      <c r="A527" s="1162"/>
      <c r="B527" s="1165"/>
      <c r="C527" s="288" t="s">
        <v>4236</v>
      </c>
      <c r="D527" s="289"/>
      <c r="E527" s="295" t="s">
        <v>3965</v>
      </c>
    </row>
    <row r="528" spans="1:5" ht="60">
      <c r="A528" s="1162"/>
      <c r="B528" s="1165"/>
      <c r="C528" s="288" t="s">
        <v>4122</v>
      </c>
      <c r="D528" s="289"/>
      <c r="E528" s="295" t="s">
        <v>3965</v>
      </c>
    </row>
    <row r="529" spans="1:5" ht="24">
      <c r="A529" s="1162"/>
      <c r="B529" s="1165"/>
      <c r="C529" s="288" t="s">
        <v>4099</v>
      </c>
      <c r="D529" s="289"/>
      <c r="E529" s="295"/>
    </row>
    <row r="530" spans="1:5" ht="24">
      <c r="A530" s="1162"/>
      <c r="B530" s="1165"/>
      <c r="C530" s="288" t="s">
        <v>4237</v>
      </c>
      <c r="D530" s="289"/>
      <c r="E530" s="295"/>
    </row>
    <row r="531" spans="1:5" ht="48">
      <c r="A531" s="1162"/>
      <c r="B531" s="1165"/>
      <c r="C531" s="288" t="s">
        <v>4238</v>
      </c>
      <c r="D531" s="289"/>
      <c r="E531" s="295"/>
    </row>
    <row r="532" spans="1:5" ht="48">
      <c r="A532" s="1162"/>
      <c r="B532" s="1165"/>
      <c r="C532" s="288" t="s">
        <v>4239</v>
      </c>
      <c r="D532" s="289"/>
      <c r="E532" s="295"/>
    </row>
    <row r="533" spans="1:5" ht="24">
      <c r="A533" s="1162"/>
      <c r="B533" s="1165"/>
      <c r="C533" s="288" t="s">
        <v>4240</v>
      </c>
      <c r="D533" s="289"/>
      <c r="E533" s="295"/>
    </row>
    <row r="534" spans="1:5" ht="24">
      <c r="A534" s="1162"/>
      <c r="B534" s="1165"/>
      <c r="C534" s="288" t="s">
        <v>3986</v>
      </c>
      <c r="D534" s="289"/>
      <c r="E534" s="295"/>
    </row>
    <row r="535" spans="1:5" ht="24">
      <c r="A535" s="1162"/>
      <c r="B535" s="1165"/>
      <c r="C535" s="288" t="s">
        <v>4105</v>
      </c>
      <c r="D535" s="289"/>
      <c r="E535" s="295"/>
    </row>
    <row r="536" spans="1:5" ht="24">
      <c r="A536" s="1162"/>
      <c r="B536" s="1165"/>
      <c r="C536" s="288" t="s">
        <v>4070</v>
      </c>
      <c r="D536" s="289"/>
      <c r="E536" s="295"/>
    </row>
    <row r="537" spans="1:5">
      <c r="A537" s="1162"/>
      <c r="B537" s="1165"/>
      <c r="C537" s="288" t="s">
        <v>4241</v>
      </c>
      <c r="D537" s="289"/>
      <c r="E537" s="295"/>
    </row>
    <row r="538" spans="1:5">
      <c r="A538" s="1162"/>
      <c r="B538" s="1165"/>
      <c r="C538" s="288" t="s">
        <v>3981</v>
      </c>
      <c r="D538" s="289"/>
      <c r="E538" s="295"/>
    </row>
    <row r="539" spans="1:5">
      <c r="A539" s="1163"/>
      <c r="B539" s="1166"/>
      <c r="C539" s="288" t="s">
        <v>4242</v>
      </c>
      <c r="D539" s="289"/>
      <c r="E539" s="295"/>
    </row>
    <row r="540" spans="1:5" ht="38.25">
      <c r="A540" s="1161">
        <v>38</v>
      </c>
      <c r="B540" s="1164" t="s">
        <v>4244</v>
      </c>
      <c r="C540" s="285" t="s">
        <v>4245</v>
      </c>
      <c r="D540" s="286" t="s">
        <v>4246</v>
      </c>
      <c r="E540" s="287">
        <v>23282.240000000002</v>
      </c>
    </row>
    <row r="541" spans="1:5">
      <c r="A541" s="1162"/>
      <c r="B541" s="1165"/>
      <c r="C541" s="288" t="s">
        <v>4113</v>
      </c>
      <c r="D541" s="289"/>
      <c r="E541" s="295" t="s">
        <v>3965</v>
      </c>
    </row>
    <row r="542" spans="1:5" ht="36">
      <c r="A542" s="1162"/>
      <c r="B542" s="1165"/>
      <c r="C542" s="288" t="s">
        <v>4247</v>
      </c>
      <c r="D542" s="289"/>
      <c r="E542" s="295" t="s">
        <v>3965</v>
      </c>
    </row>
    <row r="543" spans="1:5" ht="60">
      <c r="A543" s="1162"/>
      <c r="B543" s="1165"/>
      <c r="C543" s="288" t="s">
        <v>4248</v>
      </c>
      <c r="D543" s="289"/>
      <c r="E543" s="295" t="s">
        <v>3965</v>
      </c>
    </row>
    <row r="544" spans="1:5" ht="48">
      <c r="A544" s="1162"/>
      <c r="B544" s="1165"/>
      <c r="C544" s="288" t="s">
        <v>4221</v>
      </c>
      <c r="D544" s="289"/>
      <c r="E544" s="295" t="s">
        <v>3965</v>
      </c>
    </row>
    <row r="545" spans="1:5">
      <c r="A545" s="1162"/>
      <c r="B545" s="1165"/>
      <c r="C545" s="288" t="s">
        <v>3981</v>
      </c>
      <c r="D545" s="289"/>
      <c r="E545" s="295"/>
    </row>
    <row r="546" spans="1:5">
      <c r="A546" s="1162"/>
      <c r="B546" s="1165"/>
      <c r="C546" s="288" t="s">
        <v>4222</v>
      </c>
      <c r="D546" s="289"/>
      <c r="E546" s="295"/>
    </row>
    <row r="547" spans="1:5" ht="24">
      <c r="A547" s="1162"/>
      <c r="B547" s="1165"/>
      <c r="C547" s="288" t="s">
        <v>4249</v>
      </c>
      <c r="D547" s="289"/>
      <c r="E547" s="295"/>
    </row>
    <row r="548" spans="1:5" ht="24">
      <c r="A548" s="1162"/>
      <c r="B548" s="1165"/>
      <c r="C548" s="288" t="s">
        <v>3971</v>
      </c>
      <c r="D548" s="289"/>
      <c r="E548" s="295"/>
    </row>
    <row r="549" spans="1:5" ht="24">
      <c r="A549" s="1162"/>
      <c r="B549" s="1165"/>
      <c r="C549" s="288" t="s">
        <v>4224</v>
      </c>
      <c r="D549" s="289"/>
      <c r="E549" s="295"/>
    </row>
    <row r="550" spans="1:5" ht="24">
      <c r="A550" s="1162"/>
      <c r="B550" s="1165"/>
      <c r="C550" s="288" t="s">
        <v>4225</v>
      </c>
      <c r="D550" s="289"/>
      <c r="E550" s="295"/>
    </row>
    <row r="551" spans="1:5" ht="24">
      <c r="A551" s="1162"/>
      <c r="B551" s="1165"/>
      <c r="C551" s="288" t="s">
        <v>4226</v>
      </c>
      <c r="D551" s="289"/>
      <c r="E551" s="295"/>
    </row>
    <row r="552" spans="1:5">
      <c r="A552" s="1162"/>
      <c r="B552" s="1165"/>
      <c r="C552" s="288" t="s">
        <v>4227</v>
      </c>
      <c r="D552" s="289"/>
      <c r="E552" s="295"/>
    </row>
    <row r="553" spans="1:5" ht="60">
      <c r="A553" s="1162"/>
      <c r="B553" s="1165"/>
      <c r="C553" s="288" t="s">
        <v>4228</v>
      </c>
      <c r="D553" s="289"/>
      <c r="E553" s="295"/>
    </row>
    <row r="554" spans="1:5" ht="60">
      <c r="A554" s="1162"/>
      <c r="B554" s="1165"/>
      <c r="C554" s="288" t="s">
        <v>4229</v>
      </c>
      <c r="D554" s="289"/>
      <c r="E554" s="295"/>
    </row>
    <row r="555" spans="1:5" ht="60">
      <c r="A555" s="1162"/>
      <c r="B555" s="1165"/>
      <c r="C555" s="288" t="s">
        <v>4230</v>
      </c>
      <c r="D555" s="289"/>
      <c r="E555" s="295"/>
    </row>
    <row r="556" spans="1:5">
      <c r="A556" s="1163"/>
      <c r="B556" s="1166"/>
      <c r="C556" s="288" t="s">
        <v>4250</v>
      </c>
      <c r="D556" s="289"/>
      <c r="E556" s="295"/>
    </row>
    <row r="557" spans="1:5" ht="38.25">
      <c r="A557" s="1161">
        <v>39</v>
      </c>
      <c r="B557" s="1164" t="s">
        <v>4251</v>
      </c>
      <c r="C557" s="285" t="s">
        <v>4245</v>
      </c>
      <c r="D557" s="286" t="s">
        <v>4252</v>
      </c>
      <c r="E557" s="287">
        <v>36530.46</v>
      </c>
    </row>
    <row r="558" spans="1:5">
      <c r="A558" s="1162"/>
      <c r="B558" s="1165"/>
      <c r="C558" s="288" t="s">
        <v>4113</v>
      </c>
      <c r="D558" s="289"/>
      <c r="E558" s="295" t="s">
        <v>3965</v>
      </c>
    </row>
    <row r="559" spans="1:5" ht="60">
      <c r="A559" s="1162"/>
      <c r="B559" s="1165"/>
      <c r="C559" s="288" t="s">
        <v>4248</v>
      </c>
      <c r="D559" s="289"/>
      <c r="E559" s="295" t="s">
        <v>3965</v>
      </c>
    </row>
    <row r="560" spans="1:5" ht="48">
      <c r="A560" s="1162"/>
      <c r="B560" s="1165"/>
      <c r="C560" s="288" t="s">
        <v>4221</v>
      </c>
      <c r="D560" s="289"/>
      <c r="E560" s="295" t="s">
        <v>3965</v>
      </c>
    </row>
    <row r="561" spans="1:5">
      <c r="A561" s="1162"/>
      <c r="B561" s="1165"/>
      <c r="C561" s="288" t="s">
        <v>3981</v>
      </c>
      <c r="D561" s="289"/>
      <c r="E561" s="295"/>
    </row>
    <row r="562" spans="1:5">
      <c r="A562" s="1162"/>
      <c r="B562" s="1165"/>
      <c r="C562" s="288" t="s">
        <v>4222</v>
      </c>
      <c r="D562" s="289"/>
      <c r="E562" s="295"/>
    </row>
    <row r="563" spans="1:5" ht="24">
      <c r="A563" s="1162"/>
      <c r="B563" s="1165"/>
      <c r="C563" s="288" t="s">
        <v>4249</v>
      </c>
      <c r="D563" s="289"/>
      <c r="E563" s="295"/>
    </row>
    <row r="564" spans="1:5" ht="24">
      <c r="A564" s="1162"/>
      <c r="B564" s="1165"/>
      <c r="C564" s="288" t="s">
        <v>3971</v>
      </c>
      <c r="D564" s="289"/>
      <c r="E564" s="295"/>
    </row>
    <row r="565" spans="1:5" ht="24">
      <c r="A565" s="1162"/>
      <c r="B565" s="1165"/>
      <c r="C565" s="288" t="s">
        <v>4224</v>
      </c>
      <c r="D565" s="289"/>
      <c r="E565" s="295"/>
    </row>
    <row r="566" spans="1:5" ht="24">
      <c r="A566" s="1162"/>
      <c r="B566" s="1165"/>
      <c r="C566" s="288" t="s">
        <v>4225</v>
      </c>
      <c r="D566" s="289"/>
      <c r="E566" s="295"/>
    </row>
    <row r="567" spans="1:5" ht="24">
      <c r="A567" s="1162"/>
      <c r="B567" s="1165"/>
      <c r="C567" s="288" t="s">
        <v>4226</v>
      </c>
      <c r="D567" s="289"/>
      <c r="E567" s="295"/>
    </row>
    <row r="568" spans="1:5">
      <c r="A568" s="1162"/>
      <c r="B568" s="1165"/>
      <c r="C568" s="288" t="s">
        <v>4227</v>
      </c>
      <c r="D568" s="289"/>
      <c r="E568" s="295"/>
    </row>
    <row r="569" spans="1:5" ht="60">
      <c r="A569" s="1162"/>
      <c r="B569" s="1165"/>
      <c r="C569" s="288" t="s">
        <v>4228</v>
      </c>
      <c r="D569" s="289"/>
      <c r="E569" s="295"/>
    </row>
    <row r="570" spans="1:5" ht="60">
      <c r="A570" s="1162"/>
      <c r="B570" s="1165"/>
      <c r="C570" s="288" t="s">
        <v>4229</v>
      </c>
      <c r="D570" s="289"/>
      <c r="E570" s="295"/>
    </row>
    <row r="571" spans="1:5" ht="60">
      <c r="A571" s="1162"/>
      <c r="B571" s="1165"/>
      <c r="C571" s="288" t="s">
        <v>4230</v>
      </c>
      <c r="D571" s="289"/>
      <c r="E571" s="295"/>
    </row>
    <row r="572" spans="1:5">
      <c r="A572" s="1163"/>
      <c r="B572" s="1166"/>
      <c r="C572" s="288" t="s">
        <v>4250</v>
      </c>
      <c r="D572" s="289"/>
      <c r="E572" s="295"/>
    </row>
    <row r="573" spans="1:5" ht="38.25">
      <c r="A573" s="1161">
        <v>40</v>
      </c>
      <c r="B573" s="1164" t="s">
        <v>4253</v>
      </c>
      <c r="C573" s="285" t="s">
        <v>4254</v>
      </c>
      <c r="D573" s="286" t="s">
        <v>4255</v>
      </c>
      <c r="E573" s="287">
        <v>36622.5</v>
      </c>
    </row>
    <row r="574" spans="1:5">
      <c r="A574" s="1162"/>
      <c r="B574" s="1165"/>
      <c r="C574" s="288" t="s">
        <v>4113</v>
      </c>
      <c r="D574" s="289"/>
      <c r="E574" s="295" t="s">
        <v>3965</v>
      </c>
    </row>
    <row r="575" spans="1:5" ht="36">
      <c r="A575" s="1162"/>
      <c r="B575" s="1165"/>
      <c r="C575" s="288" t="s">
        <v>4247</v>
      </c>
      <c r="D575" s="289"/>
      <c r="E575" s="295" t="s">
        <v>3965</v>
      </c>
    </row>
    <row r="576" spans="1:5" ht="60">
      <c r="A576" s="1162"/>
      <c r="B576" s="1165"/>
      <c r="C576" s="288" t="s">
        <v>4248</v>
      </c>
      <c r="D576" s="289"/>
      <c r="E576" s="295" t="s">
        <v>3965</v>
      </c>
    </row>
    <row r="577" spans="1:5" ht="48">
      <c r="A577" s="1162"/>
      <c r="B577" s="1165"/>
      <c r="C577" s="288" t="s">
        <v>4221</v>
      </c>
      <c r="D577" s="289"/>
      <c r="E577" s="295" t="s">
        <v>3965</v>
      </c>
    </row>
    <row r="578" spans="1:5">
      <c r="A578" s="1162"/>
      <c r="B578" s="1165"/>
      <c r="C578" s="288" t="s">
        <v>3981</v>
      </c>
      <c r="D578" s="289"/>
      <c r="E578" s="295"/>
    </row>
    <row r="579" spans="1:5">
      <c r="A579" s="1162"/>
      <c r="B579" s="1165"/>
      <c r="C579" s="288" t="s">
        <v>4222</v>
      </c>
      <c r="D579" s="289"/>
      <c r="E579" s="295"/>
    </row>
    <row r="580" spans="1:5" ht="24">
      <c r="A580" s="1162"/>
      <c r="B580" s="1165"/>
      <c r="C580" s="288" t="s">
        <v>4249</v>
      </c>
      <c r="D580" s="289"/>
      <c r="E580" s="295"/>
    </row>
    <row r="581" spans="1:5" ht="24">
      <c r="A581" s="1162"/>
      <c r="B581" s="1165"/>
      <c r="C581" s="288" t="s">
        <v>3971</v>
      </c>
      <c r="D581" s="289"/>
      <c r="E581" s="295"/>
    </row>
    <row r="582" spans="1:5" ht="24">
      <c r="A582" s="1162"/>
      <c r="B582" s="1165"/>
      <c r="C582" s="288" t="s">
        <v>4224</v>
      </c>
      <c r="D582" s="289"/>
      <c r="E582" s="295"/>
    </row>
    <row r="583" spans="1:5" ht="24">
      <c r="A583" s="1162"/>
      <c r="B583" s="1165"/>
      <c r="C583" s="288" t="s">
        <v>4225</v>
      </c>
      <c r="D583" s="289"/>
      <c r="E583" s="295"/>
    </row>
    <row r="584" spans="1:5" ht="24">
      <c r="A584" s="1162"/>
      <c r="B584" s="1165"/>
      <c r="C584" s="288" t="s">
        <v>4226</v>
      </c>
      <c r="D584" s="289"/>
      <c r="E584" s="295"/>
    </row>
    <row r="585" spans="1:5">
      <c r="A585" s="1162"/>
      <c r="B585" s="1165"/>
      <c r="C585" s="288" t="s">
        <v>4227</v>
      </c>
      <c r="D585" s="289"/>
      <c r="E585" s="295"/>
    </row>
    <row r="586" spans="1:5" ht="60">
      <c r="A586" s="1162"/>
      <c r="B586" s="1165"/>
      <c r="C586" s="288" t="s">
        <v>4228</v>
      </c>
      <c r="D586" s="289"/>
      <c r="E586" s="295"/>
    </row>
    <row r="587" spans="1:5" ht="60">
      <c r="A587" s="1162"/>
      <c r="B587" s="1165"/>
      <c r="C587" s="288" t="s">
        <v>4229</v>
      </c>
      <c r="D587" s="289"/>
      <c r="E587" s="295"/>
    </row>
    <row r="588" spans="1:5" ht="60">
      <c r="A588" s="1162"/>
      <c r="B588" s="1165"/>
      <c r="C588" s="288" t="s">
        <v>4230</v>
      </c>
      <c r="D588" s="289"/>
      <c r="E588" s="295"/>
    </row>
    <row r="589" spans="1:5">
      <c r="A589" s="1163"/>
      <c r="B589" s="1166"/>
      <c r="C589" s="288" t="s">
        <v>4250</v>
      </c>
      <c r="D589" s="289"/>
      <c r="E589" s="295"/>
    </row>
    <row r="590" spans="1:5" ht="38.25">
      <c r="A590" s="1161">
        <v>41</v>
      </c>
      <c r="B590" s="1164" t="s">
        <v>4256</v>
      </c>
      <c r="C590" s="285" t="s">
        <v>4257</v>
      </c>
      <c r="D590" s="286" t="s">
        <v>4258</v>
      </c>
      <c r="E590" s="287">
        <v>8466.68</v>
      </c>
    </row>
    <row r="591" spans="1:5" ht="48">
      <c r="A591" s="1162"/>
      <c r="B591" s="1165"/>
      <c r="C591" s="288" t="s">
        <v>4259</v>
      </c>
      <c r="D591" s="289"/>
      <c r="E591" s="295" t="s">
        <v>3965</v>
      </c>
    </row>
    <row r="592" spans="1:5" ht="60">
      <c r="A592" s="1162"/>
      <c r="B592" s="1165"/>
      <c r="C592" s="288" t="s">
        <v>4260</v>
      </c>
      <c r="D592" s="289"/>
      <c r="E592" s="295" t="s">
        <v>3965</v>
      </c>
    </row>
    <row r="593" spans="1:5">
      <c r="A593" s="1162"/>
      <c r="B593" s="1165"/>
      <c r="C593" s="288" t="s">
        <v>3968</v>
      </c>
      <c r="D593" s="289"/>
      <c r="E593" s="295" t="s">
        <v>3965</v>
      </c>
    </row>
    <row r="594" spans="1:5">
      <c r="A594" s="1162"/>
      <c r="B594" s="1165"/>
      <c r="C594" s="288" t="s">
        <v>3981</v>
      </c>
      <c r="D594" s="289"/>
      <c r="E594" s="295"/>
    </row>
    <row r="595" spans="1:5">
      <c r="A595" s="1162"/>
      <c r="B595" s="1165"/>
      <c r="C595" s="288" t="s">
        <v>4222</v>
      </c>
      <c r="D595" s="289"/>
      <c r="E595" s="295"/>
    </row>
    <row r="596" spans="1:5" ht="24">
      <c r="A596" s="1162"/>
      <c r="B596" s="1165"/>
      <c r="C596" s="288" t="s">
        <v>3971</v>
      </c>
      <c r="D596" s="289"/>
      <c r="E596" s="295"/>
    </row>
    <row r="597" spans="1:5" ht="24">
      <c r="A597" s="1162"/>
      <c r="B597" s="1165"/>
      <c r="C597" s="288" t="s">
        <v>4224</v>
      </c>
      <c r="D597" s="289"/>
      <c r="E597" s="295"/>
    </row>
    <row r="598" spans="1:5" ht="24">
      <c r="A598" s="1162"/>
      <c r="B598" s="1165"/>
      <c r="C598" s="288" t="s">
        <v>4225</v>
      </c>
      <c r="D598" s="289"/>
      <c r="E598" s="295"/>
    </row>
    <row r="599" spans="1:5" ht="24">
      <c r="A599" s="1162"/>
      <c r="B599" s="1165"/>
      <c r="C599" s="288" t="s">
        <v>4226</v>
      </c>
      <c r="D599" s="289"/>
      <c r="E599" s="295"/>
    </row>
    <row r="600" spans="1:5">
      <c r="A600" s="1162"/>
      <c r="B600" s="1165"/>
      <c r="C600" s="288" t="s">
        <v>4261</v>
      </c>
      <c r="D600" s="289"/>
      <c r="E600" s="295"/>
    </row>
    <row r="601" spans="1:5" ht="60">
      <c r="A601" s="1162"/>
      <c r="B601" s="1165"/>
      <c r="C601" s="288" t="s">
        <v>4228</v>
      </c>
      <c r="D601" s="289"/>
      <c r="E601" s="295"/>
    </row>
    <row r="602" spans="1:5" ht="60">
      <c r="A602" s="1162"/>
      <c r="B602" s="1165"/>
      <c r="C602" s="288" t="s">
        <v>4229</v>
      </c>
      <c r="D602" s="289"/>
      <c r="E602" s="295"/>
    </row>
    <row r="603" spans="1:5" ht="60">
      <c r="A603" s="1162"/>
      <c r="B603" s="1165"/>
      <c r="C603" s="288" t="s">
        <v>4262</v>
      </c>
      <c r="D603" s="289"/>
      <c r="E603" s="295"/>
    </row>
    <row r="604" spans="1:5">
      <c r="A604" s="1163"/>
      <c r="B604" s="1166"/>
      <c r="C604" s="288" t="s">
        <v>4263</v>
      </c>
      <c r="D604" s="289"/>
      <c r="E604" s="295"/>
    </row>
    <row r="605" spans="1:5" ht="38.25">
      <c r="A605" s="1161">
        <v>42</v>
      </c>
      <c r="B605" s="1164" t="s">
        <v>4264</v>
      </c>
      <c r="C605" s="285" t="s">
        <v>4265</v>
      </c>
      <c r="D605" s="286" t="s">
        <v>4266</v>
      </c>
      <c r="E605" s="287">
        <v>35531.54</v>
      </c>
    </row>
    <row r="606" spans="1:5" ht="48">
      <c r="A606" s="1162"/>
      <c r="B606" s="1165"/>
      <c r="C606" s="288" t="s">
        <v>4259</v>
      </c>
      <c r="D606" s="289"/>
      <c r="E606" s="295" t="s">
        <v>3965</v>
      </c>
    </row>
    <row r="607" spans="1:5" ht="60">
      <c r="A607" s="1162"/>
      <c r="B607" s="1165"/>
      <c r="C607" s="288" t="s">
        <v>4260</v>
      </c>
      <c r="D607" s="289"/>
      <c r="E607" s="295" t="s">
        <v>3965</v>
      </c>
    </row>
    <row r="608" spans="1:5">
      <c r="A608" s="1162"/>
      <c r="B608" s="1165"/>
      <c r="C608" s="288" t="s">
        <v>3968</v>
      </c>
      <c r="D608" s="289"/>
      <c r="E608" s="295" t="s">
        <v>3965</v>
      </c>
    </row>
    <row r="609" spans="1:5">
      <c r="A609" s="1162"/>
      <c r="B609" s="1165"/>
      <c r="C609" s="288" t="s">
        <v>3981</v>
      </c>
      <c r="D609" s="289"/>
      <c r="E609" s="295"/>
    </row>
    <row r="610" spans="1:5">
      <c r="A610" s="1162"/>
      <c r="B610" s="1165"/>
      <c r="C610" s="288" t="s">
        <v>4222</v>
      </c>
      <c r="D610" s="289"/>
      <c r="E610" s="295"/>
    </row>
    <row r="611" spans="1:5" ht="24">
      <c r="A611" s="1162"/>
      <c r="B611" s="1165"/>
      <c r="C611" s="288" t="s">
        <v>3971</v>
      </c>
      <c r="D611" s="289"/>
      <c r="E611" s="295"/>
    </row>
    <row r="612" spans="1:5" ht="24">
      <c r="A612" s="1162"/>
      <c r="B612" s="1165"/>
      <c r="C612" s="288" t="s">
        <v>4224</v>
      </c>
      <c r="D612" s="289"/>
      <c r="E612" s="295"/>
    </row>
    <row r="613" spans="1:5" ht="24">
      <c r="A613" s="1162"/>
      <c r="B613" s="1165"/>
      <c r="C613" s="288" t="s">
        <v>4225</v>
      </c>
      <c r="D613" s="289"/>
      <c r="E613" s="295"/>
    </row>
    <row r="614" spans="1:5" ht="24">
      <c r="A614" s="1162"/>
      <c r="B614" s="1165"/>
      <c r="C614" s="288" t="s">
        <v>4226</v>
      </c>
      <c r="D614" s="289"/>
      <c r="E614" s="295"/>
    </row>
    <row r="615" spans="1:5">
      <c r="A615" s="1162"/>
      <c r="B615" s="1165"/>
      <c r="C615" s="288" t="s">
        <v>4261</v>
      </c>
      <c r="D615" s="289"/>
      <c r="E615" s="295"/>
    </row>
    <row r="616" spans="1:5" ht="60">
      <c r="A616" s="1162"/>
      <c r="B616" s="1165"/>
      <c r="C616" s="288" t="s">
        <v>4228</v>
      </c>
      <c r="D616" s="289"/>
      <c r="E616" s="295"/>
    </row>
    <row r="617" spans="1:5" ht="60">
      <c r="A617" s="1162"/>
      <c r="B617" s="1165"/>
      <c r="C617" s="288" t="s">
        <v>4229</v>
      </c>
      <c r="D617" s="289"/>
      <c r="E617" s="295"/>
    </row>
    <row r="618" spans="1:5" ht="60">
      <c r="A618" s="1162"/>
      <c r="B618" s="1165"/>
      <c r="C618" s="288" t="s">
        <v>4262</v>
      </c>
      <c r="D618" s="289"/>
      <c r="E618" s="295"/>
    </row>
    <row r="619" spans="1:5">
      <c r="A619" s="1163"/>
      <c r="B619" s="1166"/>
      <c r="C619" s="288" t="s">
        <v>4263</v>
      </c>
      <c r="D619" s="289"/>
      <c r="E619" s="295"/>
    </row>
    <row r="620" spans="1:5" ht="38.25">
      <c r="A620" s="1161">
        <v>43</v>
      </c>
      <c r="B620" s="1164" t="s">
        <v>4267</v>
      </c>
      <c r="C620" s="285" t="s">
        <v>4268</v>
      </c>
      <c r="D620" s="286" t="s">
        <v>4269</v>
      </c>
      <c r="E620" s="287">
        <v>62218.8</v>
      </c>
    </row>
    <row r="621" spans="1:5" ht="60">
      <c r="A621" s="1162"/>
      <c r="B621" s="1165"/>
      <c r="C621" s="288" t="s">
        <v>4270</v>
      </c>
      <c r="D621" s="289"/>
      <c r="E621" s="295" t="s">
        <v>3965</v>
      </c>
    </row>
    <row r="622" spans="1:5" ht="48">
      <c r="A622" s="1162"/>
      <c r="B622" s="1165"/>
      <c r="C622" s="288" t="s">
        <v>4271</v>
      </c>
      <c r="D622" s="289"/>
      <c r="E622" s="295" t="s">
        <v>3965</v>
      </c>
    </row>
    <row r="623" spans="1:5">
      <c r="A623" s="1162"/>
      <c r="B623" s="1165"/>
      <c r="C623" s="288" t="s">
        <v>3968</v>
      </c>
      <c r="D623" s="289"/>
      <c r="E623" s="295" t="s">
        <v>3965</v>
      </c>
    </row>
    <row r="624" spans="1:5">
      <c r="A624" s="1162"/>
      <c r="B624" s="1165"/>
      <c r="C624" s="288" t="s">
        <v>3981</v>
      </c>
      <c r="D624" s="289"/>
      <c r="E624" s="295"/>
    </row>
    <row r="625" spans="1:5">
      <c r="A625" s="1162"/>
      <c r="B625" s="1165"/>
      <c r="C625" s="288" t="s">
        <v>4222</v>
      </c>
      <c r="D625" s="289"/>
      <c r="E625" s="295"/>
    </row>
    <row r="626" spans="1:5" ht="24">
      <c r="A626" s="1162"/>
      <c r="B626" s="1165"/>
      <c r="C626" s="288" t="s">
        <v>4249</v>
      </c>
      <c r="D626" s="289"/>
      <c r="E626" s="295"/>
    </row>
    <row r="627" spans="1:5" ht="24">
      <c r="A627" s="1162"/>
      <c r="B627" s="1165"/>
      <c r="C627" s="288" t="s">
        <v>3971</v>
      </c>
      <c r="D627" s="289"/>
      <c r="E627" s="295"/>
    </row>
    <row r="628" spans="1:5" ht="24">
      <c r="A628" s="1162"/>
      <c r="B628" s="1165"/>
      <c r="C628" s="288" t="s">
        <v>4224</v>
      </c>
      <c r="D628" s="289"/>
      <c r="E628" s="295"/>
    </row>
    <row r="629" spans="1:5" ht="24">
      <c r="A629" s="1162"/>
      <c r="B629" s="1165"/>
      <c r="C629" s="288" t="s">
        <v>4225</v>
      </c>
      <c r="D629" s="289"/>
      <c r="E629" s="295"/>
    </row>
    <row r="630" spans="1:5" ht="24">
      <c r="A630" s="1162"/>
      <c r="B630" s="1165"/>
      <c r="C630" s="288" t="s">
        <v>4226</v>
      </c>
      <c r="D630" s="289"/>
      <c r="E630" s="295"/>
    </row>
    <row r="631" spans="1:5">
      <c r="A631" s="1162"/>
      <c r="B631" s="1165"/>
      <c r="C631" s="288" t="s">
        <v>4272</v>
      </c>
      <c r="D631" s="289"/>
      <c r="E631" s="295"/>
    </row>
    <row r="632" spans="1:5" ht="60">
      <c r="A632" s="1162"/>
      <c r="B632" s="1165"/>
      <c r="C632" s="288" t="s">
        <v>4228</v>
      </c>
      <c r="D632" s="289"/>
      <c r="E632" s="295"/>
    </row>
    <row r="633" spans="1:5" ht="60">
      <c r="A633" s="1162"/>
      <c r="B633" s="1165"/>
      <c r="C633" s="288" t="s">
        <v>4229</v>
      </c>
      <c r="D633" s="289"/>
      <c r="E633" s="295"/>
    </row>
    <row r="634" spans="1:5" ht="60">
      <c r="A634" s="1162"/>
      <c r="B634" s="1165"/>
      <c r="C634" s="288" t="s">
        <v>4273</v>
      </c>
      <c r="D634" s="289"/>
      <c r="E634" s="295"/>
    </row>
    <row r="635" spans="1:5">
      <c r="A635" s="1163"/>
      <c r="B635" s="1166"/>
      <c r="C635" s="288" t="s">
        <v>4274</v>
      </c>
      <c r="D635" s="289"/>
      <c r="E635" s="295"/>
    </row>
    <row r="636" spans="1:5" ht="38.25">
      <c r="A636" s="1161">
        <v>44</v>
      </c>
      <c r="B636" s="1164" t="s">
        <v>4275</v>
      </c>
      <c r="C636" s="285" t="s">
        <v>4276</v>
      </c>
      <c r="D636" s="286" t="s">
        <v>4277</v>
      </c>
      <c r="E636" s="287">
        <v>25469.64</v>
      </c>
    </row>
    <row r="637" spans="1:5" ht="60">
      <c r="A637" s="1162"/>
      <c r="B637" s="1165"/>
      <c r="C637" s="288" t="s">
        <v>4270</v>
      </c>
      <c r="D637" s="289"/>
      <c r="E637" s="295" t="s">
        <v>3965</v>
      </c>
    </row>
    <row r="638" spans="1:5" ht="48">
      <c r="A638" s="1162"/>
      <c r="B638" s="1165"/>
      <c r="C638" s="288" t="s">
        <v>4271</v>
      </c>
      <c r="D638" s="289"/>
      <c r="E638" s="295" t="s">
        <v>3965</v>
      </c>
    </row>
    <row r="639" spans="1:5" ht="48">
      <c r="A639" s="1162"/>
      <c r="B639" s="1165"/>
      <c r="C639" s="288" t="s">
        <v>4278</v>
      </c>
      <c r="D639" s="289"/>
      <c r="E639" s="295" t="s">
        <v>3965</v>
      </c>
    </row>
    <row r="640" spans="1:5">
      <c r="A640" s="1162"/>
      <c r="B640" s="1165"/>
      <c r="C640" s="288" t="s">
        <v>3968</v>
      </c>
      <c r="D640" s="289"/>
      <c r="E640" s="295" t="s">
        <v>3965</v>
      </c>
    </row>
    <row r="641" spans="1:5">
      <c r="A641" s="1162"/>
      <c r="B641" s="1165"/>
      <c r="C641" s="288" t="s">
        <v>3981</v>
      </c>
      <c r="D641" s="289"/>
      <c r="E641" s="295"/>
    </row>
    <row r="642" spans="1:5">
      <c r="A642" s="1162"/>
      <c r="B642" s="1165"/>
      <c r="C642" s="288" t="s">
        <v>4222</v>
      </c>
      <c r="D642" s="289"/>
      <c r="E642" s="295"/>
    </row>
    <row r="643" spans="1:5" ht="24">
      <c r="A643" s="1162"/>
      <c r="B643" s="1165"/>
      <c r="C643" s="288" t="s">
        <v>4249</v>
      </c>
      <c r="D643" s="289"/>
      <c r="E643" s="295"/>
    </row>
    <row r="644" spans="1:5" ht="24">
      <c r="A644" s="1162"/>
      <c r="B644" s="1165"/>
      <c r="C644" s="288" t="s">
        <v>3971</v>
      </c>
      <c r="D644" s="289"/>
      <c r="E644" s="295"/>
    </row>
    <row r="645" spans="1:5" ht="24">
      <c r="A645" s="1162"/>
      <c r="B645" s="1165"/>
      <c r="C645" s="288" t="s">
        <v>4224</v>
      </c>
      <c r="D645" s="289"/>
      <c r="E645" s="295"/>
    </row>
    <row r="646" spans="1:5" ht="24">
      <c r="A646" s="1162"/>
      <c r="B646" s="1165"/>
      <c r="C646" s="288" t="s">
        <v>4225</v>
      </c>
      <c r="D646" s="289"/>
      <c r="E646" s="295"/>
    </row>
    <row r="647" spans="1:5" ht="24">
      <c r="A647" s="1162"/>
      <c r="B647" s="1165"/>
      <c r="C647" s="288" t="s">
        <v>4226</v>
      </c>
      <c r="D647" s="289"/>
      <c r="E647" s="295"/>
    </row>
    <row r="648" spans="1:5">
      <c r="A648" s="1162"/>
      <c r="B648" s="1165"/>
      <c r="C648" s="288" t="s">
        <v>4272</v>
      </c>
      <c r="D648" s="289"/>
      <c r="E648" s="295"/>
    </row>
    <row r="649" spans="1:5" ht="60">
      <c r="A649" s="1162"/>
      <c r="B649" s="1165"/>
      <c r="C649" s="288" t="s">
        <v>4228</v>
      </c>
      <c r="D649" s="289"/>
      <c r="E649" s="295"/>
    </row>
    <row r="650" spans="1:5" ht="60">
      <c r="A650" s="1162"/>
      <c r="B650" s="1165"/>
      <c r="C650" s="288" t="s">
        <v>4229</v>
      </c>
      <c r="D650" s="289"/>
      <c r="E650" s="295"/>
    </row>
    <row r="651" spans="1:5" ht="60">
      <c r="A651" s="1162"/>
      <c r="B651" s="1165"/>
      <c r="C651" s="288" t="s">
        <v>4273</v>
      </c>
      <c r="D651" s="289"/>
      <c r="E651" s="295"/>
    </row>
    <row r="652" spans="1:5">
      <c r="A652" s="1163"/>
      <c r="B652" s="1166"/>
      <c r="C652" s="288" t="s">
        <v>4274</v>
      </c>
      <c r="D652" s="289"/>
      <c r="E652" s="295"/>
    </row>
    <row r="653" spans="1:5">
      <c r="A653" s="291"/>
      <c r="B653" s="1167" t="s">
        <v>4279</v>
      </c>
      <c r="C653" s="1168"/>
      <c r="D653" s="1168"/>
      <c r="E653" s="292"/>
    </row>
    <row r="654" spans="1:5">
      <c r="A654" s="291"/>
      <c r="B654" s="1164" t="s">
        <v>4280</v>
      </c>
      <c r="C654" s="1169"/>
      <c r="D654" s="1169"/>
      <c r="E654" s="287">
        <v>255882.88</v>
      </c>
    </row>
    <row r="655" spans="1:5">
      <c r="A655" s="291"/>
      <c r="B655" s="1167" t="s">
        <v>4281</v>
      </c>
      <c r="C655" s="1168"/>
      <c r="D655" s="1168"/>
      <c r="E655" s="293">
        <v>1641244.64</v>
      </c>
    </row>
    <row r="656" spans="1:5" ht="76.5" hidden="1">
      <c r="A656" s="291">
        <v>45</v>
      </c>
      <c r="B656" s="296" t="s">
        <v>4282</v>
      </c>
      <c r="C656" s="297" t="s">
        <v>4283</v>
      </c>
      <c r="D656" s="298">
        <v>212942.56</v>
      </c>
      <c r="E656" s="287">
        <v>0</v>
      </c>
    </row>
    <row r="657" spans="1:7" ht="63.75" hidden="1">
      <c r="A657" s="291"/>
      <c r="B657" s="296"/>
      <c r="C657" s="297" t="s">
        <v>4284</v>
      </c>
      <c r="D657" s="298" t="s">
        <v>4285</v>
      </c>
      <c r="E657" s="287">
        <v>0</v>
      </c>
      <c r="F657" s="299"/>
      <c r="G657" s="299"/>
    </row>
    <row r="658" spans="1:7" hidden="1">
      <c r="A658" s="291"/>
      <c r="B658" s="1167" t="s">
        <v>4286</v>
      </c>
      <c r="C658" s="1168"/>
      <c r="D658" s="1168"/>
      <c r="E658" s="293">
        <v>1641244.64</v>
      </c>
    </row>
    <row r="659" spans="1:7" ht="89.25">
      <c r="A659" s="300"/>
      <c r="B659" s="301" t="s">
        <v>4287</v>
      </c>
      <c r="C659" s="302" t="s">
        <v>4288</v>
      </c>
      <c r="D659" s="303" t="s">
        <v>4289</v>
      </c>
      <c r="E659" s="304">
        <v>1379197.18</v>
      </c>
      <c r="G659" s="305"/>
    </row>
    <row r="660" spans="1:7" ht="38.25">
      <c r="A660" s="300"/>
      <c r="B660" s="306" t="s">
        <v>4290</v>
      </c>
      <c r="C660" s="302" t="s">
        <v>4291</v>
      </c>
      <c r="D660" s="307" t="s">
        <v>4292</v>
      </c>
      <c r="E660" s="308">
        <f>E655*4.83</f>
        <v>7927211.6100000003</v>
      </c>
    </row>
    <row r="661" spans="1:7">
      <c r="A661" s="309"/>
      <c r="B661" s="1158" t="s">
        <v>4293</v>
      </c>
      <c r="C661" s="1159"/>
      <c r="D661" s="1159"/>
      <c r="E661" s="310">
        <f>E660</f>
        <v>7927211.6100000003</v>
      </c>
    </row>
    <row r="662" spans="1:7">
      <c r="A662" s="311"/>
      <c r="B662" s="312"/>
      <c r="C662" s="313"/>
      <c r="D662" s="313"/>
      <c r="E662" s="314"/>
    </row>
    <row r="663" spans="1:7">
      <c r="A663" s="1160" t="s">
        <v>4294</v>
      </c>
      <c r="B663" s="1160"/>
      <c r="C663" s="1160"/>
      <c r="D663" s="1160"/>
      <c r="E663" s="1160"/>
      <c r="F663" s="1160"/>
      <c r="G663" s="1160"/>
    </row>
    <row r="664" spans="1:7">
      <c r="A664" s="273"/>
      <c r="B664" s="273"/>
      <c r="C664" s="273"/>
      <c r="D664" s="273"/>
      <c r="E664" s="273"/>
    </row>
    <row r="665" spans="1:7">
      <c r="A665" s="273"/>
      <c r="B665" s="273"/>
      <c r="C665" s="273"/>
      <c r="D665" s="273"/>
      <c r="E665" s="273"/>
    </row>
    <row r="666" spans="1:7">
      <c r="A666" s="1160"/>
      <c r="B666" s="1160"/>
      <c r="C666" s="1160"/>
      <c r="D666" s="1160"/>
      <c r="E666" s="1160"/>
    </row>
    <row r="667" spans="1:7">
      <c r="A667" s="315"/>
      <c r="B667" s="316"/>
      <c r="C667" s="316"/>
      <c r="D667" s="316"/>
      <c r="E667" s="316"/>
    </row>
    <row r="668" spans="1:7">
      <c r="A668" s="315"/>
      <c r="B668" s="266"/>
      <c r="C668" s="266"/>
      <c r="D668" s="266"/>
      <c r="E668" s="266"/>
    </row>
  </sheetData>
  <mergeCells count="118">
    <mergeCell ref="B11:E11"/>
    <mergeCell ref="B13:E13"/>
    <mergeCell ref="A19:E19"/>
    <mergeCell ref="A20:A30"/>
    <mergeCell ref="B20:B30"/>
    <mergeCell ref="A31:A44"/>
    <mergeCell ref="B31:B44"/>
    <mergeCell ref="A2:B2"/>
    <mergeCell ref="C3:E3"/>
    <mergeCell ref="A4:E4"/>
    <mergeCell ref="A5:D5"/>
    <mergeCell ref="A7:E7"/>
    <mergeCell ref="A8:D8"/>
    <mergeCell ref="A73:A91"/>
    <mergeCell ref="B73:B91"/>
    <mergeCell ref="A92:A109"/>
    <mergeCell ref="B92:B109"/>
    <mergeCell ref="A110:A124"/>
    <mergeCell ref="B110:B124"/>
    <mergeCell ref="A45:A49"/>
    <mergeCell ref="B45:B49"/>
    <mergeCell ref="A50:A59"/>
    <mergeCell ref="B50:B59"/>
    <mergeCell ref="A60:A72"/>
    <mergeCell ref="B60:B72"/>
    <mergeCell ref="B170:D170"/>
    <mergeCell ref="B171:D171"/>
    <mergeCell ref="B172:D172"/>
    <mergeCell ref="A173:E173"/>
    <mergeCell ref="A174:A189"/>
    <mergeCell ref="B174:B189"/>
    <mergeCell ref="A125:A139"/>
    <mergeCell ref="B125:B139"/>
    <mergeCell ref="A140:A154"/>
    <mergeCell ref="B140:B154"/>
    <mergeCell ref="A155:A169"/>
    <mergeCell ref="B155:B169"/>
    <mergeCell ref="A238:A252"/>
    <mergeCell ref="B238:B252"/>
    <mergeCell ref="A253:A268"/>
    <mergeCell ref="B253:B268"/>
    <mergeCell ref="A269:A276"/>
    <mergeCell ref="B269:B276"/>
    <mergeCell ref="A190:A205"/>
    <mergeCell ref="B190:B205"/>
    <mergeCell ref="A206:A221"/>
    <mergeCell ref="B206:B221"/>
    <mergeCell ref="A222:A237"/>
    <mergeCell ref="B222:B237"/>
    <mergeCell ref="A315:A329"/>
    <mergeCell ref="B315:B329"/>
    <mergeCell ref="A330:A339"/>
    <mergeCell ref="B330:B339"/>
    <mergeCell ref="A340:A350"/>
    <mergeCell ref="B340:B350"/>
    <mergeCell ref="A277:A284"/>
    <mergeCell ref="B277:B284"/>
    <mergeCell ref="A285:A299"/>
    <mergeCell ref="B285:B299"/>
    <mergeCell ref="A300:A314"/>
    <mergeCell ref="B300:B314"/>
    <mergeCell ref="A374:A389"/>
    <mergeCell ref="B374:B389"/>
    <mergeCell ref="A390:A404"/>
    <mergeCell ref="B390:B404"/>
    <mergeCell ref="A405:A419"/>
    <mergeCell ref="B405:B419"/>
    <mergeCell ref="A351:A366"/>
    <mergeCell ref="B351:B366"/>
    <mergeCell ref="A367:A369"/>
    <mergeCell ref="B367:B369"/>
    <mergeCell ref="A370:A373"/>
    <mergeCell ref="B370:B373"/>
    <mergeCell ref="A439:A450"/>
    <mergeCell ref="B439:B450"/>
    <mergeCell ref="A451:A462"/>
    <mergeCell ref="B451:B462"/>
    <mergeCell ref="A463:A474"/>
    <mergeCell ref="B463:B474"/>
    <mergeCell ref="A420:A434"/>
    <mergeCell ref="B420:B434"/>
    <mergeCell ref="B435:D435"/>
    <mergeCell ref="B436:D436"/>
    <mergeCell ref="B437:D437"/>
    <mergeCell ref="A438:E438"/>
    <mergeCell ref="A492:A508"/>
    <mergeCell ref="B492:B508"/>
    <mergeCell ref="A509:A523"/>
    <mergeCell ref="B509:B523"/>
    <mergeCell ref="A524:A539"/>
    <mergeCell ref="B524:B539"/>
    <mergeCell ref="A475:A487"/>
    <mergeCell ref="B475:B487"/>
    <mergeCell ref="B488:D488"/>
    <mergeCell ref="B489:D489"/>
    <mergeCell ref="B490:D490"/>
    <mergeCell ref="A491:E491"/>
    <mergeCell ref="A590:A604"/>
    <mergeCell ref="B590:B604"/>
    <mergeCell ref="A605:A619"/>
    <mergeCell ref="B605:B619"/>
    <mergeCell ref="A620:A635"/>
    <mergeCell ref="B620:B635"/>
    <mergeCell ref="A540:A556"/>
    <mergeCell ref="B540:B556"/>
    <mergeCell ref="A557:A572"/>
    <mergeCell ref="B557:B572"/>
    <mergeCell ref="A573:A589"/>
    <mergeCell ref="B573:B589"/>
    <mergeCell ref="B661:D661"/>
    <mergeCell ref="A663:G663"/>
    <mergeCell ref="A666:E666"/>
    <mergeCell ref="A636:A652"/>
    <mergeCell ref="B636:B652"/>
    <mergeCell ref="B653:D653"/>
    <mergeCell ref="B654:D654"/>
    <mergeCell ref="B655:D655"/>
    <mergeCell ref="B658:D658"/>
  </mergeCells>
  <pageMargins left="0.7" right="0.7" top="0.75" bottom="0.75" header="0.3" footer="0.3"/>
  <pageSetup paperSize="9" scale="66" orientation="portrait" r:id="rId1"/>
  <colBreaks count="1" manualBreakCount="1">
    <brk id="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7"/>
  <sheetViews>
    <sheetView view="pageBreakPreview" topLeftCell="A647" zoomScaleNormal="100" zoomScaleSheetLayoutView="100" workbookViewId="0">
      <selection activeCell="A14" sqref="A14:H44"/>
    </sheetView>
  </sheetViews>
  <sheetFormatPr defaultRowHeight="15"/>
  <cols>
    <col min="1" max="1" width="11.28515625" style="139" customWidth="1"/>
    <col min="2" max="2" width="39.7109375" style="139" bestFit="1" customWidth="1"/>
    <col min="3" max="3" width="40.85546875" style="139" customWidth="1"/>
    <col min="4" max="4" width="35.28515625" style="139" customWidth="1"/>
    <col min="5" max="5" width="13.7109375" style="139" customWidth="1"/>
    <col min="6" max="16384" width="9.140625" style="139"/>
  </cols>
  <sheetData>
    <row r="1" spans="1:5">
      <c r="A1" s="264"/>
      <c r="B1" s="264"/>
      <c r="C1" s="264"/>
      <c r="D1" s="265" t="s">
        <v>3945</v>
      </c>
      <c r="E1" s="266"/>
    </row>
    <row r="2" spans="1:5">
      <c r="A2" s="1175" t="s">
        <v>3946</v>
      </c>
      <c r="B2" s="1175"/>
      <c r="C2" s="267"/>
      <c r="D2" s="267"/>
      <c r="E2" s="268"/>
    </row>
    <row r="3" spans="1:5">
      <c r="A3" s="269"/>
      <c r="B3" s="269"/>
      <c r="C3" s="1176" t="s">
        <v>3947</v>
      </c>
      <c r="D3" s="1176"/>
      <c r="E3" s="1177"/>
    </row>
    <row r="4" spans="1:5">
      <c r="A4" s="1178" t="s">
        <v>4295</v>
      </c>
      <c r="B4" s="1178"/>
      <c r="C4" s="1178"/>
      <c r="D4" s="1178"/>
      <c r="E4" s="1178"/>
    </row>
    <row r="5" spans="1:5">
      <c r="A5" s="1179" t="s">
        <v>3949</v>
      </c>
      <c r="B5" s="1179"/>
      <c r="C5" s="1179"/>
      <c r="D5" s="1179"/>
      <c r="E5" s="270"/>
    </row>
    <row r="6" spans="1:5">
      <c r="A6" s="270"/>
      <c r="B6" s="270"/>
      <c r="C6" s="270"/>
      <c r="D6" s="270"/>
      <c r="E6" s="270"/>
    </row>
    <row r="7" spans="1:5">
      <c r="A7" s="1180" t="s">
        <v>3950</v>
      </c>
      <c r="B7" s="1180"/>
      <c r="C7" s="1180"/>
      <c r="D7" s="1180"/>
      <c r="E7" s="1180"/>
    </row>
    <row r="8" spans="1:5">
      <c r="A8" s="1181" t="s">
        <v>3951</v>
      </c>
      <c r="B8" s="1181"/>
      <c r="C8" s="1181"/>
      <c r="D8" s="1181"/>
      <c r="E8" s="271"/>
    </row>
    <row r="9" spans="1:5">
      <c r="A9" s="270"/>
      <c r="B9" s="270"/>
      <c r="C9" s="270"/>
      <c r="D9" s="270"/>
      <c r="E9" s="270"/>
    </row>
    <row r="10" spans="1:5">
      <c r="A10" s="272" t="s">
        <v>3952</v>
      </c>
      <c r="B10" s="270"/>
      <c r="C10" s="273"/>
      <c r="D10" s="273"/>
      <c r="E10" s="273"/>
    </row>
    <row r="11" spans="1:5">
      <c r="A11" s="274"/>
      <c r="B11" s="1174" t="s">
        <v>66</v>
      </c>
      <c r="C11" s="1174"/>
      <c r="D11" s="1174"/>
      <c r="E11" s="1174"/>
    </row>
    <row r="12" spans="1:5">
      <c r="A12" s="270" t="s">
        <v>3953</v>
      </c>
      <c r="B12" s="270"/>
      <c r="C12" s="275"/>
      <c r="D12" s="275"/>
      <c r="E12" s="275"/>
    </row>
    <row r="13" spans="1:5">
      <c r="A13" s="266"/>
      <c r="B13" s="1174" t="s">
        <v>68</v>
      </c>
      <c r="C13" s="1174"/>
      <c r="D13" s="1174"/>
      <c r="E13" s="1174"/>
    </row>
    <row r="14" spans="1:5">
      <c r="A14" s="266"/>
      <c r="B14" s="269"/>
      <c r="C14" s="269"/>
      <c r="D14" s="269"/>
      <c r="E14" s="269"/>
    </row>
    <row r="15" spans="1:5">
      <c r="A15" s="276" t="s">
        <v>3954</v>
      </c>
      <c r="B15" s="269"/>
      <c r="C15" s="277">
        <v>9289507.5700000003</v>
      </c>
      <c r="D15" s="269"/>
      <c r="E15" s="269"/>
    </row>
    <row r="16" spans="1:5">
      <c r="A16" s="270"/>
      <c r="B16" s="270"/>
      <c r="C16" s="278"/>
      <c r="D16" s="278"/>
      <c r="E16" s="279"/>
    </row>
    <row r="17" spans="1:5" ht="48">
      <c r="A17" s="280" t="s">
        <v>3955</v>
      </c>
      <c r="B17" s="281" t="s">
        <v>3956</v>
      </c>
      <c r="C17" s="281" t="s">
        <v>3957</v>
      </c>
      <c r="D17" s="282" t="s">
        <v>3958</v>
      </c>
      <c r="E17" s="282" t="s">
        <v>3959</v>
      </c>
    </row>
    <row r="18" spans="1:5">
      <c r="A18" s="283">
        <v>1</v>
      </c>
      <c r="B18" s="284">
        <v>2</v>
      </c>
      <c r="C18" s="284">
        <v>3</v>
      </c>
      <c r="D18" s="283">
        <v>4</v>
      </c>
      <c r="E18" s="283">
        <v>5</v>
      </c>
    </row>
    <row r="19" spans="1:5">
      <c r="A19" s="1170" t="s">
        <v>3960</v>
      </c>
      <c r="B19" s="1171"/>
      <c r="C19" s="1171"/>
      <c r="D19" s="1171"/>
      <c r="E19" s="1171"/>
    </row>
    <row r="20" spans="1:5" ht="38.25">
      <c r="A20" s="1161">
        <v>1</v>
      </c>
      <c r="B20" s="1164" t="s">
        <v>3961</v>
      </c>
      <c r="C20" s="285" t="s">
        <v>3962</v>
      </c>
      <c r="D20" s="286" t="s">
        <v>4296</v>
      </c>
      <c r="E20" s="287">
        <v>105113.27</v>
      </c>
    </row>
    <row r="21" spans="1:5" ht="36">
      <c r="A21" s="1162"/>
      <c r="B21" s="1165"/>
      <c r="C21" s="288" t="s">
        <v>3964</v>
      </c>
      <c r="D21" s="289"/>
      <c r="E21" s="295" t="s">
        <v>3965</v>
      </c>
    </row>
    <row r="22" spans="1:5" ht="24">
      <c r="A22" s="1162"/>
      <c r="B22" s="1165"/>
      <c r="C22" s="288" t="s">
        <v>3966</v>
      </c>
      <c r="D22" s="289"/>
      <c r="E22" s="295" t="s">
        <v>3965</v>
      </c>
    </row>
    <row r="23" spans="1:5" ht="60">
      <c r="A23" s="1162"/>
      <c r="B23" s="1165"/>
      <c r="C23" s="288" t="s">
        <v>3967</v>
      </c>
      <c r="D23" s="289"/>
      <c r="E23" s="295" t="s">
        <v>3965</v>
      </c>
    </row>
    <row r="24" spans="1:5">
      <c r="A24" s="1162"/>
      <c r="B24" s="1165"/>
      <c r="C24" s="288" t="s">
        <v>4297</v>
      </c>
      <c r="D24" s="289"/>
      <c r="E24" s="295"/>
    </row>
    <row r="25" spans="1:5">
      <c r="A25" s="1162"/>
      <c r="B25" s="1165"/>
      <c r="C25" s="288" t="s">
        <v>3969</v>
      </c>
      <c r="D25" s="289"/>
      <c r="E25" s="295"/>
    </row>
    <row r="26" spans="1:5" ht="24">
      <c r="A26" s="1162"/>
      <c r="B26" s="1165"/>
      <c r="C26" s="288" t="s">
        <v>3970</v>
      </c>
      <c r="D26" s="289"/>
      <c r="E26" s="295"/>
    </row>
    <row r="27" spans="1:5">
      <c r="A27" s="1162"/>
      <c r="B27" s="1165"/>
      <c r="C27" s="288" t="s">
        <v>3971</v>
      </c>
      <c r="D27" s="289"/>
      <c r="E27" s="295"/>
    </row>
    <row r="28" spans="1:5">
      <c r="A28" s="1162"/>
      <c r="B28" s="1165"/>
      <c r="C28" s="288" t="s">
        <v>3972</v>
      </c>
      <c r="D28" s="289"/>
      <c r="E28" s="295"/>
    </row>
    <row r="29" spans="1:5">
      <c r="A29" s="1162"/>
      <c r="B29" s="1165"/>
      <c r="C29" s="288" t="s">
        <v>3973</v>
      </c>
      <c r="D29" s="289"/>
      <c r="E29" s="295"/>
    </row>
    <row r="30" spans="1:5">
      <c r="A30" s="1163"/>
      <c r="B30" s="1166"/>
      <c r="C30" s="288" t="s">
        <v>3974</v>
      </c>
      <c r="D30" s="289"/>
      <c r="E30" s="295"/>
    </row>
    <row r="31" spans="1:5" ht="38.25">
      <c r="A31" s="1161">
        <v>2</v>
      </c>
      <c r="B31" s="1164" t="s">
        <v>3975</v>
      </c>
      <c r="C31" s="285" t="s">
        <v>3976</v>
      </c>
      <c r="D31" s="286" t="s">
        <v>4298</v>
      </c>
      <c r="E31" s="287">
        <v>503947.12</v>
      </c>
    </row>
    <row r="32" spans="1:5" ht="36">
      <c r="A32" s="1162"/>
      <c r="B32" s="1165"/>
      <c r="C32" s="288" t="s">
        <v>3978</v>
      </c>
      <c r="D32" s="289"/>
      <c r="E32" s="295" t="s">
        <v>3965</v>
      </c>
    </row>
    <row r="33" spans="1:5" ht="72">
      <c r="A33" s="1162"/>
      <c r="B33" s="1165"/>
      <c r="C33" s="288" t="s">
        <v>3979</v>
      </c>
      <c r="D33" s="289"/>
      <c r="E33" s="295" t="s">
        <v>3965</v>
      </c>
    </row>
    <row r="34" spans="1:5">
      <c r="A34" s="1162"/>
      <c r="B34" s="1165"/>
      <c r="C34" s="288" t="s">
        <v>3980</v>
      </c>
      <c r="D34" s="289"/>
      <c r="E34" s="295"/>
    </row>
    <row r="35" spans="1:5">
      <c r="A35" s="1162"/>
      <c r="B35" s="1165"/>
      <c r="C35" s="288" t="s">
        <v>4297</v>
      </c>
      <c r="D35" s="289"/>
      <c r="E35" s="295"/>
    </row>
    <row r="36" spans="1:5">
      <c r="A36" s="1162"/>
      <c r="B36" s="1165"/>
      <c r="C36" s="288" t="s">
        <v>3981</v>
      </c>
      <c r="D36" s="289"/>
      <c r="E36" s="295"/>
    </row>
    <row r="37" spans="1:5">
      <c r="A37" s="1162"/>
      <c r="B37" s="1165"/>
      <c r="C37" s="288" t="s">
        <v>3982</v>
      </c>
      <c r="D37" s="289"/>
      <c r="E37" s="295"/>
    </row>
    <row r="38" spans="1:5" ht="60">
      <c r="A38" s="1162"/>
      <c r="B38" s="1165"/>
      <c r="C38" s="288" t="s">
        <v>3983</v>
      </c>
      <c r="D38" s="289"/>
      <c r="E38" s="295"/>
    </row>
    <row r="39" spans="1:5" ht="48">
      <c r="A39" s="1162"/>
      <c r="B39" s="1165"/>
      <c r="C39" s="288" t="s">
        <v>3984</v>
      </c>
      <c r="D39" s="289"/>
      <c r="E39" s="295"/>
    </row>
    <row r="40" spans="1:5">
      <c r="A40" s="1162"/>
      <c r="B40" s="1165"/>
      <c r="C40" s="288" t="s">
        <v>3985</v>
      </c>
      <c r="D40" s="289"/>
      <c r="E40" s="295"/>
    </row>
    <row r="41" spans="1:5" ht="24">
      <c r="A41" s="1162"/>
      <c r="B41" s="1165"/>
      <c r="C41" s="288" t="s">
        <v>3986</v>
      </c>
      <c r="D41" s="289"/>
      <c r="E41" s="295"/>
    </row>
    <row r="42" spans="1:5" ht="24">
      <c r="A42" s="1162"/>
      <c r="B42" s="1165"/>
      <c r="C42" s="288" t="s">
        <v>3987</v>
      </c>
      <c r="D42" s="289"/>
      <c r="E42" s="295"/>
    </row>
    <row r="43" spans="1:5">
      <c r="A43" s="1162"/>
      <c r="B43" s="1165"/>
      <c r="C43" s="288" t="s">
        <v>3988</v>
      </c>
      <c r="D43" s="289"/>
      <c r="E43" s="295"/>
    </row>
    <row r="44" spans="1:5">
      <c r="A44" s="1163"/>
      <c r="B44" s="1166"/>
      <c r="C44" s="288" t="s">
        <v>3989</v>
      </c>
      <c r="D44" s="289"/>
      <c r="E44" s="295"/>
    </row>
    <row r="45" spans="1:5" ht="38.25" hidden="1">
      <c r="A45" s="1161">
        <v>3</v>
      </c>
      <c r="B45" s="1164" t="s">
        <v>4299</v>
      </c>
      <c r="C45" s="285" t="s">
        <v>3998</v>
      </c>
      <c r="D45" s="286" t="s">
        <v>4300</v>
      </c>
      <c r="E45" s="287">
        <v>0</v>
      </c>
    </row>
    <row r="46" spans="1:5" ht="60" hidden="1">
      <c r="A46" s="1162"/>
      <c r="B46" s="1172"/>
      <c r="C46" s="288" t="s">
        <v>4000</v>
      </c>
      <c r="D46" s="289"/>
      <c r="E46" s="295" t="s">
        <v>3965</v>
      </c>
    </row>
    <row r="47" spans="1:5" hidden="1">
      <c r="A47" s="1162"/>
      <c r="B47" s="1172"/>
      <c r="C47" s="288" t="s">
        <v>4297</v>
      </c>
      <c r="D47" s="289"/>
      <c r="E47" s="295"/>
    </row>
    <row r="48" spans="1:5" hidden="1">
      <c r="A48" s="1162"/>
      <c r="B48" s="1172"/>
      <c r="C48" s="288" t="s">
        <v>4001</v>
      </c>
      <c r="D48" s="289"/>
      <c r="E48" s="295"/>
    </row>
    <row r="49" spans="1:5" hidden="1">
      <c r="A49" s="1162"/>
      <c r="B49" s="1172"/>
      <c r="C49" s="288" t="s">
        <v>4002</v>
      </c>
      <c r="D49" s="289"/>
      <c r="E49" s="295"/>
    </row>
    <row r="50" spans="1:5" hidden="1">
      <c r="A50" s="1162"/>
      <c r="B50" s="1172"/>
      <c r="C50" s="288" t="s">
        <v>4003</v>
      </c>
      <c r="D50" s="289"/>
      <c r="E50" s="295"/>
    </row>
    <row r="51" spans="1:5" hidden="1">
      <c r="A51" s="1162"/>
      <c r="B51" s="1172"/>
      <c r="C51" s="288" t="s">
        <v>4004</v>
      </c>
      <c r="D51" s="289"/>
      <c r="E51" s="295"/>
    </row>
    <row r="52" spans="1:5" hidden="1">
      <c r="A52" s="1162"/>
      <c r="B52" s="1172"/>
      <c r="C52" s="288" t="s">
        <v>4005</v>
      </c>
      <c r="D52" s="289"/>
      <c r="E52" s="295"/>
    </row>
    <row r="53" spans="1:5" hidden="1">
      <c r="A53" s="1162"/>
      <c r="B53" s="1172"/>
      <c r="C53" s="288" t="s">
        <v>4006</v>
      </c>
      <c r="D53" s="289"/>
      <c r="E53" s="295"/>
    </row>
    <row r="54" spans="1:5" hidden="1">
      <c r="A54" s="1163"/>
      <c r="B54" s="1173"/>
      <c r="C54" s="288" t="s">
        <v>4007</v>
      </c>
      <c r="D54" s="289"/>
      <c r="E54" s="295"/>
    </row>
    <row r="55" spans="1:5" ht="38.25">
      <c r="A55" s="1161">
        <v>4</v>
      </c>
      <c r="B55" s="1164" t="s">
        <v>4008</v>
      </c>
      <c r="C55" s="285" t="s">
        <v>4009</v>
      </c>
      <c r="D55" s="286" t="s">
        <v>4301</v>
      </c>
      <c r="E55" s="287">
        <v>57315.89</v>
      </c>
    </row>
    <row r="56" spans="1:5" ht="48">
      <c r="A56" s="1162"/>
      <c r="B56" s="1165"/>
      <c r="C56" s="288" t="s">
        <v>4011</v>
      </c>
      <c r="D56" s="289"/>
      <c r="E56" s="295"/>
    </row>
    <row r="57" spans="1:5">
      <c r="A57" s="1162"/>
      <c r="B57" s="1165"/>
      <c r="C57" s="288" t="s">
        <v>4297</v>
      </c>
      <c r="D57" s="289"/>
      <c r="E57" s="295"/>
    </row>
    <row r="58" spans="1:5">
      <c r="A58" s="1162"/>
      <c r="B58" s="1165"/>
      <c r="C58" s="288" t="s">
        <v>4012</v>
      </c>
      <c r="D58" s="289"/>
      <c r="E58" s="295"/>
    </row>
    <row r="59" spans="1:5" ht="24">
      <c r="A59" s="1162"/>
      <c r="B59" s="1165"/>
      <c r="C59" s="288" t="s">
        <v>4013</v>
      </c>
      <c r="D59" s="289"/>
      <c r="E59" s="295"/>
    </row>
    <row r="60" spans="1:5" ht="24">
      <c r="A60" s="1162"/>
      <c r="B60" s="1165"/>
      <c r="C60" s="288" t="s">
        <v>4014</v>
      </c>
      <c r="D60" s="289"/>
      <c r="E60" s="295"/>
    </row>
    <row r="61" spans="1:5">
      <c r="A61" s="1162"/>
      <c r="B61" s="1165"/>
      <c r="C61" s="288" t="s">
        <v>4015</v>
      </c>
      <c r="D61" s="289"/>
      <c r="E61" s="295"/>
    </row>
    <row r="62" spans="1:5" ht="24">
      <c r="A62" s="1162"/>
      <c r="B62" s="1165"/>
      <c r="C62" s="288" t="s">
        <v>4016</v>
      </c>
      <c r="D62" s="289"/>
      <c r="E62" s="295"/>
    </row>
    <row r="63" spans="1:5">
      <c r="A63" s="1162"/>
      <c r="B63" s="1165"/>
      <c r="C63" s="288" t="s">
        <v>4017</v>
      </c>
      <c r="D63" s="289"/>
      <c r="E63" s="295"/>
    </row>
    <row r="64" spans="1:5">
      <c r="A64" s="1162"/>
      <c r="B64" s="1165"/>
      <c r="C64" s="288" t="s">
        <v>3971</v>
      </c>
      <c r="D64" s="289"/>
      <c r="E64" s="295"/>
    </row>
    <row r="65" spans="1:5">
      <c r="A65" s="1162"/>
      <c r="B65" s="1165"/>
      <c r="C65" s="288" t="s">
        <v>4018</v>
      </c>
      <c r="D65" s="289"/>
      <c r="E65" s="295"/>
    </row>
    <row r="66" spans="1:5">
      <c r="A66" s="1162"/>
      <c r="B66" s="1165"/>
      <c r="C66" s="288" t="s">
        <v>4019</v>
      </c>
      <c r="D66" s="289"/>
      <c r="E66" s="295"/>
    </row>
    <row r="67" spans="1:5">
      <c r="A67" s="1163"/>
      <c r="B67" s="1166"/>
      <c r="C67" s="288" t="s">
        <v>4020</v>
      </c>
      <c r="D67" s="289"/>
      <c r="E67" s="295"/>
    </row>
    <row r="68" spans="1:5" ht="38.25">
      <c r="A68" s="1161">
        <v>5</v>
      </c>
      <c r="B68" s="1164" t="s">
        <v>4302</v>
      </c>
      <c r="C68" s="285" t="s">
        <v>4022</v>
      </c>
      <c r="D68" s="286" t="s">
        <v>4303</v>
      </c>
      <c r="E68" s="287">
        <v>54051.73</v>
      </c>
    </row>
    <row r="69" spans="1:5" ht="60">
      <c r="A69" s="1162"/>
      <c r="B69" s="1165"/>
      <c r="C69" s="288" t="s">
        <v>4024</v>
      </c>
      <c r="D69" s="289"/>
      <c r="E69" s="295" t="s">
        <v>3965</v>
      </c>
    </row>
    <row r="70" spans="1:5" ht="24">
      <c r="A70" s="1162"/>
      <c r="B70" s="1165"/>
      <c r="C70" s="288" t="s">
        <v>4025</v>
      </c>
      <c r="D70" s="289"/>
      <c r="E70" s="295" t="s">
        <v>3965</v>
      </c>
    </row>
    <row r="71" spans="1:5">
      <c r="A71" s="1162"/>
      <c r="B71" s="1165"/>
      <c r="C71" s="288" t="s">
        <v>4297</v>
      </c>
      <c r="D71" s="289"/>
      <c r="E71" s="295"/>
    </row>
    <row r="72" spans="1:5">
      <c r="A72" s="1162"/>
      <c r="B72" s="1165"/>
      <c r="C72" s="288" t="s">
        <v>4026</v>
      </c>
      <c r="D72" s="289"/>
      <c r="E72" s="295"/>
    </row>
    <row r="73" spans="1:5" ht="24">
      <c r="A73" s="1162"/>
      <c r="B73" s="1165"/>
      <c r="C73" s="288" t="s">
        <v>4027</v>
      </c>
      <c r="D73" s="289"/>
      <c r="E73" s="295"/>
    </row>
    <row r="74" spans="1:5">
      <c r="A74" s="1162"/>
      <c r="B74" s="1165"/>
      <c r="C74" s="288" t="s">
        <v>4028</v>
      </c>
      <c r="D74" s="289"/>
      <c r="E74" s="295"/>
    </row>
    <row r="75" spans="1:5" ht="24">
      <c r="A75" s="1162"/>
      <c r="B75" s="1165"/>
      <c r="C75" s="288" t="s">
        <v>4029</v>
      </c>
      <c r="D75" s="289"/>
      <c r="E75" s="295"/>
    </row>
    <row r="76" spans="1:5" ht="36">
      <c r="A76" s="1162"/>
      <c r="B76" s="1165"/>
      <c r="C76" s="288" t="s">
        <v>4030</v>
      </c>
      <c r="D76" s="289"/>
      <c r="E76" s="295"/>
    </row>
    <row r="77" spans="1:5" ht="48">
      <c r="A77" s="1162"/>
      <c r="B77" s="1165"/>
      <c r="C77" s="288" t="s">
        <v>4031</v>
      </c>
      <c r="D77" s="289"/>
      <c r="E77" s="295"/>
    </row>
    <row r="78" spans="1:5" ht="48">
      <c r="A78" s="1162"/>
      <c r="B78" s="1165"/>
      <c r="C78" s="288" t="s">
        <v>4032</v>
      </c>
      <c r="D78" s="289"/>
      <c r="E78" s="295"/>
    </row>
    <row r="79" spans="1:5" ht="36">
      <c r="A79" s="1162"/>
      <c r="B79" s="1165"/>
      <c r="C79" s="288" t="s">
        <v>4033</v>
      </c>
      <c r="D79" s="289"/>
      <c r="E79" s="295"/>
    </row>
    <row r="80" spans="1:5" ht="36">
      <c r="A80" s="1162"/>
      <c r="B80" s="1165"/>
      <c r="C80" s="288" t="s">
        <v>4034</v>
      </c>
      <c r="D80" s="289"/>
      <c r="E80" s="295"/>
    </row>
    <row r="81" spans="1:5">
      <c r="A81" s="1162"/>
      <c r="B81" s="1165"/>
      <c r="C81" s="288" t="s">
        <v>4035</v>
      </c>
      <c r="D81" s="289"/>
      <c r="E81" s="295"/>
    </row>
    <row r="82" spans="1:5" ht="24">
      <c r="A82" s="1162"/>
      <c r="B82" s="1165"/>
      <c r="C82" s="288" t="s">
        <v>4036</v>
      </c>
      <c r="D82" s="289"/>
      <c r="E82" s="295"/>
    </row>
    <row r="83" spans="1:5" ht="24">
      <c r="A83" s="1162"/>
      <c r="B83" s="1165"/>
      <c r="C83" s="288" t="s">
        <v>4037</v>
      </c>
      <c r="D83" s="289"/>
      <c r="E83" s="295"/>
    </row>
    <row r="84" spans="1:5" ht="24">
      <c r="A84" s="1162"/>
      <c r="B84" s="1165"/>
      <c r="C84" s="288" t="s">
        <v>4038</v>
      </c>
      <c r="D84" s="289"/>
      <c r="E84" s="295"/>
    </row>
    <row r="85" spans="1:5">
      <c r="A85" s="1162"/>
      <c r="B85" s="1165"/>
      <c r="C85" s="288" t="s">
        <v>4039</v>
      </c>
      <c r="D85" s="289"/>
      <c r="E85" s="295"/>
    </row>
    <row r="86" spans="1:5">
      <c r="A86" s="1163"/>
      <c r="B86" s="1166"/>
      <c r="C86" s="288" t="s">
        <v>4040</v>
      </c>
      <c r="D86" s="289"/>
      <c r="E86" s="295"/>
    </row>
    <row r="87" spans="1:5" ht="38.25">
      <c r="A87" s="1161">
        <v>6</v>
      </c>
      <c r="B87" s="1164" t="s">
        <v>4041</v>
      </c>
      <c r="C87" s="285" t="s">
        <v>4042</v>
      </c>
      <c r="D87" s="286" t="s">
        <v>4304</v>
      </c>
      <c r="E87" s="287">
        <v>60093.94</v>
      </c>
    </row>
    <row r="88" spans="1:5" ht="48">
      <c r="A88" s="1162"/>
      <c r="B88" s="1165"/>
      <c r="C88" s="288" t="s">
        <v>4044</v>
      </c>
      <c r="D88" s="289"/>
      <c r="E88" s="295" t="s">
        <v>3965</v>
      </c>
    </row>
    <row r="89" spans="1:5" ht="60">
      <c r="A89" s="1162"/>
      <c r="B89" s="1165"/>
      <c r="C89" s="288" t="s">
        <v>4045</v>
      </c>
      <c r="D89" s="289"/>
      <c r="E89" s="295"/>
    </row>
    <row r="90" spans="1:5">
      <c r="A90" s="1162"/>
      <c r="B90" s="1165"/>
      <c r="C90" s="288" t="s">
        <v>4297</v>
      </c>
      <c r="D90" s="289"/>
      <c r="E90" s="295"/>
    </row>
    <row r="91" spans="1:5">
      <c r="A91" s="1162"/>
      <c r="B91" s="1165"/>
      <c r="C91" s="288" t="s">
        <v>4046</v>
      </c>
      <c r="D91" s="289"/>
      <c r="E91" s="295"/>
    </row>
    <row r="92" spans="1:5" ht="24">
      <c r="A92" s="1162"/>
      <c r="B92" s="1165"/>
      <c r="C92" s="288" t="s">
        <v>4047</v>
      </c>
      <c r="D92" s="289"/>
      <c r="E92" s="295"/>
    </row>
    <row r="93" spans="1:5" ht="24">
      <c r="A93" s="1162"/>
      <c r="B93" s="1165"/>
      <c r="C93" s="288" t="s">
        <v>4048</v>
      </c>
      <c r="D93" s="289"/>
      <c r="E93" s="295"/>
    </row>
    <row r="94" spans="1:5">
      <c r="A94" s="1162"/>
      <c r="B94" s="1165"/>
      <c r="C94" s="288" t="s">
        <v>4049</v>
      </c>
      <c r="D94" s="289"/>
      <c r="E94" s="295"/>
    </row>
    <row r="95" spans="1:5" ht="24">
      <c r="A95" s="1162"/>
      <c r="B95" s="1165"/>
      <c r="C95" s="288" t="s">
        <v>4050</v>
      </c>
      <c r="D95" s="289"/>
      <c r="E95" s="295"/>
    </row>
    <row r="96" spans="1:5">
      <c r="A96" s="1162"/>
      <c r="B96" s="1165"/>
      <c r="C96" s="288" t="s">
        <v>4017</v>
      </c>
      <c r="D96" s="289"/>
      <c r="E96" s="295"/>
    </row>
    <row r="97" spans="1:5">
      <c r="A97" s="1162"/>
      <c r="B97" s="1165"/>
      <c r="C97" s="288" t="s">
        <v>3985</v>
      </c>
      <c r="D97" s="289"/>
      <c r="E97" s="295"/>
    </row>
    <row r="98" spans="1:5">
      <c r="A98" s="1162"/>
      <c r="B98" s="1165"/>
      <c r="C98" s="288" t="s">
        <v>4051</v>
      </c>
      <c r="D98" s="289"/>
      <c r="E98" s="295"/>
    </row>
    <row r="99" spans="1:5">
      <c r="A99" s="1162"/>
      <c r="B99" s="1165"/>
      <c r="C99" s="288" t="s">
        <v>4052</v>
      </c>
      <c r="D99" s="289"/>
      <c r="E99" s="295"/>
    </row>
    <row r="100" spans="1:5">
      <c r="A100" s="1162"/>
      <c r="B100" s="1165"/>
      <c r="C100" s="288" t="s">
        <v>4053</v>
      </c>
      <c r="D100" s="289"/>
      <c r="E100" s="295"/>
    </row>
    <row r="101" spans="1:5">
      <c r="A101" s="1162"/>
      <c r="B101" s="1165"/>
      <c r="C101" s="288" t="s">
        <v>4054</v>
      </c>
      <c r="D101" s="289"/>
      <c r="E101" s="295"/>
    </row>
    <row r="102" spans="1:5">
      <c r="A102" s="1162"/>
      <c r="B102" s="1165"/>
      <c r="C102" s="288" t="s">
        <v>4055</v>
      </c>
      <c r="D102" s="289"/>
      <c r="E102" s="295"/>
    </row>
    <row r="103" spans="1:5">
      <c r="A103" s="1162"/>
      <c r="B103" s="1165"/>
      <c r="C103" s="288" t="s">
        <v>4056</v>
      </c>
      <c r="D103" s="289"/>
      <c r="E103" s="295"/>
    </row>
    <row r="104" spans="1:5">
      <c r="A104" s="1163"/>
      <c r="B104" s="1166"/>
      <c r="C104" s="288" t="s">
        <v>4020</v>
      </c>
      <c r="D104" s="289"/>
      <c r="E104" s="295"/>
    </row>
    <row r="105" spans="1:5" ht="51">
      <c r="A105" s="1161">
        <v>7</v>
      </c>
      <c r="B105" s="1164" t="s">
        <v>4057</v>
      </c>
      <c r="C105" s="285" t="s">
        <v>4058</v>
      </c>
      <c r="D105" s="286" t="s">
        <v>4305</v>
      </c>
      <c r="E105" s="287">
        <v>18079.55</v>
      </c>
    </row>
    <row r="106" spans="1:5" ht="36">
      <c r="A106" s="1162"/>
      <c r="B106" s="1165"/>
      <c r="C106" s="288" t="s">
        <v>4060</v>
      </c>
      <c r="D106" s="289"/>
      <c r="E106" s="295" t="s">
        <v>3965</v>
      </c>
    </row>
    <row r="107" spans="1:5" ht="60">
      <c r="A107" s="1162"/>
      <c r="B107" s="1165"/>
      <c r="C107" s="288" t="s">
        <v>4061</v>
      </c>
      <c r="D107" s="289"/>
      <c r="E107" s="295" t="s">
        <v>3965</v>
      </c>
    </row>
    <row r="108" spans="1:5">
      <c r="A108" s="1162"/>
      <c r="B108" s="1165"/>
      <c r="C108" s="288" t="s">
        <v>4297</v>
      </c>
      <c r="D108" s="289"/>
      <c r="E108" s="295"/>
    </row>
    <row r="109" spans="1:5">
      <c r="A109" s="1162"/>
      <c r="B109" s="1165"/>
      <c r="C109" s="288" t="s">
        <v>4062</v>
      </c>
      <c r="D109" s="289"/>
      <c r="E109" s="295"/>
    </row>
    <row r="110" spans="1:5" ht="24">
      <c r="A110" s="1162"/>
      <c r="B110" s="1165"/>
      <c r="C110" s="288" t="s">
        <v>4063</v>
      </c>
      <c r="D110" s="289"/>
      <c r="E110" s="295"/>
    </row>
    <row r="111" spans="1:5">
      <c r="A111" s="1162"/>
      <c r="B111" s="1165"/>
      <c r="C111" s="288" t="s">
        <v>4064</v>
      </c>
      <c r="D111" s="289"/>
      <c r="E111" s="295"/>
    </row>
    <row r="112" spans="1:5" ht="24">
      <c r="A112" s="1162"/>
      <c r="B112" s="1165"/>
      <c r="C112" s="288" t="s">
        <v>4065</v>
      </c>
      <c r="D112" s="289"/>
      <c r="E112" s="295"/>
    </row>
    <row r="113" spans="1:5" ht="36">
      <c r="A113" s="1162"/>
      <c r="B113" s="1165"/>
      <c r="C113" s="288" t="s">
        <v>4066</v>
      </c>
      <c r="D113" s="289"/>
      <c r="E113" s="295"/>
    </row>
    <row r="114" spans="1:5">
      <c r="A114" s="1162"/>
      <c r="B114" s="1165"/>
      <c r="C114" s="288" t="s">
        <v>4067</v>
      </c>
      <c r="D114" s="289"/>
      <c r="E114" s="295"/>
    </row>
    <row r="115" spans="1:5">
      <c r="A115" s="1162"/>
      <c r="B115" s="1165"/>
      <c r="C115" s="288" t="s">
        <v>4068</v>
      </c>
      <c r="D115" s="289"/>
      <c r="E115" s="295"/>
    </row>
    <row r="116" spans="1:5" ht="24">
      <c r="A116" s="1162"/>
      <c r="B116" s="1165"/>
      <c r="C116" s="288" t="s">
        <v>4069</v>
      </c>
      <c r="D116" s="289"/>
      <c r="E116" s="295"/>
    </row>
    <row r="117" spans="1:5" ht="24">
      <c r="A117" s="1162"/>
      <c r="B117" s="1165"/>
      <c r="C117" s="288" t="s">
        <v>4070</v>
      </c>
      <c r="D117" s="289"/>
      <c r="E117" s="295"/>
    </row>
    <row r="118" spans="1:5">
      <c r="A118" s="1162"/>
      <c r="B118" s="1165"/>
      <c r="C118" s="288" t="s">
        <v>4071</v>
      </c>
      <c r="D118" s="289"/>
      <c r="E118" s="295"/>
    </row>
    <row r="119" spans="1:5">
      <c r="A119" s="1163"/>
      <c r="B119" s="1166"/>
      <c r="C119" s="288" t="s">
        <v>4072</v>
      </c>
      <c r="D119" s="289"/>
      <c r="E119" s="295"/>
    </row>
    <row r="120" spans="1:5" ht="51" hidden="1">
      <c r="A120" s="1161">
        <v>8</v>
      </c>
      <c r="B120" s="1164" t="s">
        <v>4073</v>
      </c>
      <c r="C120" s="285" t="s">
        <v>4058</v>
      </c>
      <c r="D120" s="286" t="s">
        <v>4306</v>
      </c>
      <c r="E120" s="287">
        <v>0</v>
      </c>
    </row>
    <row r="121" spans="1:5" ht="36" hidden="1">
      <c r="A121" s="1162"/>
      <c r="B121" s="1165"/>
      <c r="C121" s="288" t="s">
        <v>4060</v>
      </c>
      <c r="D121" s="289"/>
      <c r="E121" s="295" t="s">
        <v>3965</v>
      </c>
    </row>
    <row r="122" spans="1:5" ht="60" hidden="1">
      <c r="A122" s="1162"/>
      <c r="B122" s="1165"/>
      <c r="C122" s="288" t="s">
        <v>4061</v>
      </c>
      <c r="D122" s="289"/>
      <c r="E122" s="295" t="s">
        <v>3965</v>
      </c>
    </row>
    <row r="123" spans="1:5" ht="60" hidden="1">
      <c r="A123" s="1162"/>
      <c r="B123" s="1165"/>
      <c r="C123" s="288" t="s">
        <v>4122</v>
      </c>
      <c r="D123" s="289"/>
      <c r="E123" s="295" t="s">
        <v>3965</v>
      </c>
    </row>
    <row r="124" spans="1:5" hidden="1">
      <c r="A124" s="1162"/>
      <c r="B124" s="1165"/>
      <c r="C124" s="288" t="s">
        <v>4307</v>
      </c>
      <c r="D124" s="289"/>
      <c r="E124" s="295" t="s">
        <v>3965</v>
      </c>
    </row>
    <row r="125" spans="1:5" hidden="1">
      <c r="A125" s="1162"/>
      <c r="B125" s="1165"/>
      <c r="C125" s="288" t="s">
        <v>4297</v>
      </c>
      <c r="D125" s="289"/>
      <c r="E125" s="295" t="s">
        <v>3965</v>
      </c>
    </row>
    <row r="126" spans="1:5" hidden="1">
      <c r="A126" s="1162"/>
      <c r="B126" s="1165"/>
      <c r="C126" s="288" t="s">
        <v>4062</v>
      </c>
      <c r="D126" s="289"/>
      <c r="E126" s="295"/>
    </row>
    <row r="127" spans="1:5" ht="24" hidden="1">
      <c r="A127" s="1162"/>
      <c r="B127" s="1165"/>
      <c r="C127" s="288" t="s">
        <v>4063</v>
      </c>
      <c r="D127" s="289"/>
      <c r="E127" s="295"/>
    </row>
    <row r="128" spans="1:5" hidden="1">
      <c r="A128" s="1162"/>
      <c r="B128" s="1165"/>
      <c r="C128" s="288" t="s">
        <v>4064</v>
      </c>
      <c r="D128" s="289"/>
      <c r="E128" s="295"/>
    </row>
    <row r="129" spans="1:5" ht="24" hidden="1">
      <c r="A129" s="1162"/>
      <c r="B129" s="1165"/>
      <c r="C129" s="288" t="s">
        <v>4065</v>
      </c>
      <c r="D129" s="289"/>
      <c r="E129" s="295"/>
    </row>
    <row r="130" spans="1:5" ht="36" hidden="1">
      <c r="A130" s="1162"/>
      <c r="B130" s="1165"/>
      <c r="C130" s="288" t="s">
        <v>4066</v>
      </c>
      <c r="D130" s="289"/>
      <c r="E130" s="295"/>
    </row>
    <row r="131" spans="1:5" hidden="1">
      <c r="A131" s="1162"/>
      <c r="B131" s="1165"/>
      <c r="C131" s="288" t="s">
        <v>4067</v>
      </c>
      <c r="D131" s="289"/>
      <c r="E131" s="295"/>
    </row>
    <row r="132" spans="1:5" hidden="1">
      <c r="A132" s="1162"/>
      <c r="B132" s="1165"/>
      <c r="C132" s="288" t="s">
        <v>4068</v>
      </c>
      <c r="D132" s="289"/>
      <c r="E132" s="295"/>
    </row>
    <row r="133" spans="1:5" ht="24" hidden="1">
      <c r="A133" s="1162"/>
      <c r="B133" s="1165"/>
      <c r="C133" s="288" t="s">
        <v>4069</v>
      </c>
      <c r="D133" s="289"/>
      <c r="E133" s="295"/>
    </row>
    <row r="134" spans="1:5" ht="24" hidden="1">
      <c r="A134" s="1162"/>
      <c r="B134" s="1165"/>
      <c r="C134" s="288" t="s">
        <v>4070</v>
      </c>
      <c r="D134" s="289"/>
      <c r="E134" s="295"/>
    </row>
    <row r="135" spans="1:5" hidden="1">
      <c r="A135" s="1162"/>
      <c r="B135" s="1165"/>
      <c r="C135" s="288" t="s">
        <v>4071</v>
      </c>
      <c r="D135" s="289"/>
      <c r="E135" s="295"/>
    </row>
    <row r="136" spans="1:5" hidden="1">
      <c r="A136" s="1163"/>
      <c r="B136" s="1166"/>
      <c r="C136" s="288" t="s">
        <v>4072</v>
      </c>
      <c r="D136" s="289"/>
      <c r="E136" s="295"/>
    </row>
    <row r="137" spans="1:5" ht="51">
      <c r="A137" s="1161">
        <v>9</v>
      </c>
      <c r="B137" s="1164" t="s">
        <v>4076</v>
      </c>
      <c r="C137" s="285" t="s">
        <v>4058</v>
      </c>
      <c r="D137" s="286" t="s">
        <v>4308</v>
      </c>
      <c r="E137" s="287">
        <v>12372.16</v>
      </c>
    </row>
    <row r="138" spans="1:5" ht="36">
      <c r="A138" s="1162"/>
      <c r="B138" s="1165"/>
      <c r="C138" s="288" t="s">
        <v>4060</v>
      </c>
      <c r="D138" s="289"/>
      <c r="E138" s="295" t="s">
        <v>3965</v>
      </c>
    </row>
    <row r="139" spans="1:5" ht="60">
      <c r="A139" s="1162"/>
      <c r="B139" s="1165"/>
      <c r="C139" s="288" t="s">
        <v>4061</v>
      </c>
      <c r="D139" s="289"/>
      <c r="E139" s="295" t="s">
        <v>3965</v>
      </c>
    </row>
    <row r="140" spans="1:5">
      <c r="A140" s="1162"/>
      <c r="B140" s="1165"/>
      <c r="C140" s="288" t="s">
        <v>4297</v>
      </c>
      <c r="D140" s="289"/>
      <c r="E140" s="295" t="s">
        <v>3965</v>
      </c>
    </row>
    <row r="141" spans="1:5">
      <c r="A141" s="1162"/>
      <c r="B141" s="1165"/>
      <c r="C141" s="288" t="s">
        <v>4062</v>
      </c>
      <c r="D141" s="289"/>
      <c r="E141" s="295"/>
    </row>
    <row r="142" spans="1:5" ht="24">
      <c r="A142" s="1162"/>
      <c r="B142" s="1165"/>
      <c r="C142" s="288" t="s">
        <v>4063</v>
      </c>
      <c r="D142" s="289"/>
      <c r="E142" s="295"/>
    </row>
    <row r="143" spans="1:5">
      <c r="A143" s="1162"/>
      <c r="B143" s="1165"/>
      <c r="C143" s="288" t="s">
        <v>4064</v>
      </c>
      <c r="D143" s="289"/>
      <c r="E143" s="295"/>
    </row>
    <row r="144" spans="1:5" ht="24">
      <c r="A144" s="1162"/>
      <c r="B144" s="1165"/>
      <c r="C144" s="288" t="s">
        <v>4065</v>
      </c>
      <c r="D144" s="289"/>
      <c r="E144" s="295"/>
    </row>
    <row r="145" spans="1:5" ht="36">
      <c r="A145" s="1162"/>
      <c r="B145" s="1165"/>
      <c r="C145" s="288" t="s">
        <v>4066</v>
      </c>
      <c r="D145" s="289"/>
      <c r="E145" s="295"/>
    </row>
    <row r="146" spans="1:5">
      <c r="A146" s="1162"/>
      <c r="B146" s="1165"/>
      <c r="C146" s="288" t="s">
        <v>4067</v>
      </c>
      <c r="D146" s="289"/>
      <c r="E146" s="295"/>
    </row>
    <row r="147" spans="1:5">
      <c r="A147" s="1162"/>
      <c r="B147" s="1165"/>
      <c r="C147" s="288" t="s">
        <v>4068</v>
      </c>
      <c r="D147" s="289"/>
      <c r="E147" s="295"/>
    </row>
    <row r="148" spans="1:5" ht="24">
      <c r="A148" s="1162"/>
      <c r="B148" s="1165"/>
      <c r="C148" s="288" t="s">
        <v>4069</v>
      </c>
      <c r="D148" s="289"/>
      <c r="E148" s="295"/>
    </row>
    <row r="149" spans="1:5" ht="24">
      <c r="A149" s="1162"/>
      <c r="B149" s="1165"/>
      <c r="C149" s="288" t="s">
        <v>4070</v>
      </c>
      <c r="D149" s="289"/>
      <c r="E149" s="295"/>
    </row>
    <row r="150" spans="1:5">
      <c r="A150" s="1162"/>
      <c r="B150" s="1165"/>
      <c r="C150" s="288" t="s">
        <v>4071</v>
      </c>
      <c r="D150" s="289"/>
      <c r="E150" s="295"/>
    </row>
    <row r="151" spans="1:5">
      <c r="A151" s="1163"/>
      <c r="B151" s="1166"/>
      <c r="C151" s="288" t="s">
        <v>4072</v>
      </c>
      <c r="D151" s="289"/>
      <c r="E151" s="295"/>
    </row>
    <row r="152" spans="1:5" ht="38.25" hidden="1">
      <c r="A152" s="1161">
        <v>10</v>
      </c>
      <c r="B152" s="1164" t="s">
        <v>4078</v>
      </c>
      <c r="C152" s="285" t="s">
        <v>4079</v>
      </c>
      <c r="D152" s="286" t="s">
        <v>4309</v>
      </c>
      <c r="E152" s="287">
        <v>0</v>
      </c>
    </row>
    <row r="153" spans="1:5" ht="36" hidden="1">
      <c r="A153" s="1162"/>
      <c r="B153" s="1165"/>
      <c r="C153" s="288" t="s">
        <v>4081</v>
      </c>
      <c r="D153" s="289"/>
      <c r="E153" s="290" t="s">
        <v>3965</v>
      </c>
    </row>
    <row r="154" spans="1:5" ht="60" hidden="1">
      <c r="A154" s="1162"/>
      <c r="B154" s="1165"/>
      <c r="C154" s="288" t="s">
        <v>4082</v>
      </c>
      <c r="D154" s="289"/>
      <c r="E154" s="290" t="s">
        <v>3965</v>
      </c>
    </row>
    <row r="155" spans="1:5" ht="36" hidden="1">
      <c r="A155" s="1162"/>
      <c r="B155" s="1165"/>
      <c r="C155" s="288" t="s">
        <v>4083</v>
      </c>
      <c r="D155" s="289"/>
      <c r="E155" s="290" t="s">
        <v>3965</v>
      </c>
    </row>
    <row r="156" spans="1:5" hidden="1">
      <c r="A156" s="1162"/>
      <c r="B156" s="1165"/>
      <c r="C156" s="288" t="s">
        <v>4297</v>
      </c>
      <c r="D156" s="289"/>
      <c r="E156" s="290" t="s">
        <v>3965</v>
      </c>
    </row>
    <row r="157" spans="1:5" hidden="1">
      <c r="A157" s="1162"/>
      <c r="B157" s="1165"/>
      <c r="C157" s="288" t="s">
        <v>4026</v>
      </c>
      <c r="D157" s="289"/>
      <c r="E157" s="290"/>
    </row>
    <row r="158" spans="1:5" ht="24" hidden="1">
      <c r="A158" s="1162"/>
      <c r="B158" s="1165"/>
      <c r="C158" s="288" t="s">
        <v>4027</v>
      </c>
      <c r="D158" s="289"/>
      <c r="E158" s="290"/>
    </row>
    <row r="159" spans="1:5" hidden="1">
      <c r="A159" s="1162"/>
      <c r="B159" s="1165"/>
      <c r="C159" s="288" t="s">
        <v>4084</v>
      </c>
      <c r="D159" s="289"/>
      <c r="E159" s="290"/>
    </row>
    <row r="160" spans="1:5" ht="24" hidden="1">
      <c r="A160" s="1162"/>
      <c r="B160" s="1165"/>
      <c r="C160" s="288" t="s">
        <v>4085</v>
      </c>
      <c r="D160" s="289"/>
      <c r="E160" s="290"/>
    </row>
    <row r="161" spans="1:5" ht="36" hidden="1">
      <c r="A161" s="1162"/>
      <c r="B161" s="1165"/>
      <c r="C161" s="288" t="s">
        <v>4086</v>
      </c>
      <c r="D161" s="289"/>
      <c r="E161" s="290"/>
    </row>
    <row r="162" spans="1:5" hidden="1">
      <c r="A162" s="1162"/>
      <c r="B162" s="1165"/>
      <c r="C162" s="288" t="s">
        <v>4035</v>
      </c>
      <c r="D162" s="289"/>
      <c r="E162" s="290"/>
    </row>
    <row r="163" spans="1:5" ht="24" hidden="1">
      <c r="A163" s="1162"/>
      <c r="B163" s="1165"/>
      <c r="C163" s="288" t="s">
        <v>4036</v>
      </c>
      <c r="D163" s="289"/>
      <c r="E163" s="290"/>
    </row>
    <row r="164" spans="1:5" ht="24" hidden="1">
      <c r="A164" s="1162"/>
      <c r="B164" s="1165"/>
      <c r="C164" s="288" t="s">
        <v>4037</v>
      </c>
      <c r="D164" s="289"/>
      <c r="E164" s="290"/>
    </row>
    <row r="165" spans="1:5" hidden="1">
      <c r="A165" s="1162"/>
      <c r="B165" s="1165"/>
      <c r="C165" s="288" t="s">
        <v>4087</v>
      </c>
      <c r="D165" s="289"/>
      <c r="E165" s="290"/>
    </row>
    <row r="166" spans="1:5" hidden="1">
      <c r="A166" s="1163"/>
      <c r="B166" s="1166"/>
      <c r="C166" s="288" t="s">
        <v>4088</v>
      </c>
      <c r="D166" s="289"/>
      <c r="E166" s="290"/>
    </row>
    <row r="167" spans="1:5">
      <c r="A167" s="291"/>
      <c r="B167" s="1167" t="s">
        <v>4089</v>
      </c>
      <c r="C167" s="1168"/>
      <c r="D167" s="1168"/>
      <c r="E167" s="292"/>
    </row>
    <row r="168" spans="1:5">
      <c r="A168" s="291"/>
      <c r="B168" s="1164" t="s">
        <v>4310</v>
      </c>
      <c r="C168" s="1169"/>
      <c r="D168" s="1169"/>
      <c r="E168" s="287">
        <v>810973.66</v>
      </c>
    </row>
    <row r="169" spans="1:5">
      <c r="A169" s="291"/>
      <c r="B169" s="1167" t="s">
        <v>4091</v>
      </c>
      <c r="C169" s="1168"/>
      <c r="D169" s="1168"/>
      <c r="E169" s="293">
        <v>810973.66</v>
      </c>
    </row>
    <row r="170" spans="1:5">
      <c r="A170" s="1170" t="s">
        <v>4092</v>
      </c>
      <c r="B170" s="1171"/>
      <c r="C170" s="1171"/>
      <c r="D170" s="1171"/>
      <c r="E170" s="1171"/>
    </row>
    <row r="171" spans="1:5" ht="25.5">
      <c r="A171" s="1161">
        <v>11</v>
      </c>
      <c r="B171" s="1164" t="s">
        <v>4093</v>
      </c>
      <c r="C171" s="285" t="s">
        <v>4094</v>
      </c>
      <c r="D171" s="286" t="s">
        <v>4311</v>
      </c>
      <c r="E171" s="287">
        <v>37304.28</v>
      </c>
    </row>
    <row r="172" spans="1:5" ht="36">
      <c r="A172" s="1162"/>
      <c r="B172" s="1165"/>
      <c r="C172" s="288" t="s">
        <v>4096</v>
      </c>
      <c r="D172" s="289"/>
      <c r="E172" s="295" t="s">
        <v>3965</v>
      </c>
    </row>
    <row r="173" spans="1:5">
      <c r="A173" s="1162"/>
      <c r="B173" s="1165"/>
      <c r="C173" s="288" t="s">
        <v>4312</v>
      </c>
      <c r="D173" s="289"/>
      <c r="E173" s="295" t="s">
        <v>3965</v>
      </c>
    </row>
    <row r="174" spans="1:5" ht="24">
      <c r="A174" s="1162"/>
      <c r="B174" s="1165"/>
      <c r="C174" s="288" t="s">
        <v>4313</v>
      </c>
      <c r="D174" s="289"/>
      <c r="E174" s="295"/>
    </row>
    <row r="175" spans="1:5" ht="36">
      <c r="A175" s="1162"/>
      <c r="B175" s="1165"/>
      <c r="C175" s="288" t="s">
        <v>4098</v>
      </c>
      <c r="D175" s="289"/>
      <c r="E175" s="295" t="s">
        <v>3965</v>
      </c>
    </row>
    <row r="176" spans="1:5">
      <c r="A176" s="1162"/>
      <c r="B176" s="1165"/>
      <c r="C176" s="288" t="s">
        <v>3981</v>
      </c>
      <c r="D176" s="289"/>
      <c r="E176" s="295"/>
    </row>
    <row r="177" spans="1:5" ht="24">
      <c r="A177" s="1162"/>
      <c r="B177" s="1165"/>
      <c r="C177" s="288" t="s">
        <v>4099</v>
      </c>
      <c r="D177" s="289"/>
      <c r="E177" s="295"/>
    </row>
    <row r="178" spans="1:5">
      <c r="A178" s="1162"/>
      <c r="B178" s="1165"/>
      <c r="C178" s="288" t="s">
        <v>4100</v>
      </c>
      <c r="D178" s="289"/>
      <c r="E178" s="295"/>
    </row>
    <row r="179" spans="1:5">
      <c r="A179" s="1162"/>
      <c r="B179" s="1165"/>
      <c r="C179" s="288" t="s">
        <v>4101</v>
      </c>
      <c r="D179" s="289"/>
      <c r="E179" s="295"/>
    </row>
    <row r="180" spans="1:5">
      <c r="A180" s="1162"/>
      <c r="B180" s="1165"/>
      <c r="C180" s="288" t="s">
        <v>4102</v>
      </c>
      <c r="D180" s="289"/>
      <c r="E180" s="295"/>
    </row>
    <row r="181" spans="1:5">
      <c r="A181" s="1162"/>
      <c r="B181" s="1165"/>
      <c r="C181" s="288" t="s">
        <v>4103</v>
      </c>
      <c r="D181" s="289"/>
      <c r="E181" s="295"/>
    </row>
    <row r="182" spans="1:5">
      <c r="A182" s="1162"/>
      <c r="B182" s="1165"/>
      <c r="C182" s="288" t="s">
        <v>4104</v>
      </c>
      <c r="D182" s="289"/>
      <c r="E182" s="295"/>
    </row>
    <row r="183" spans="1:5" ht="24">
      <c r="A183" s="1162"/>
      <c r="B183" s="1165"/>
      <c r="C183" s="288" t="s">
        <v>4105</v>
      </c>
      <c r="D183" s="289"/>
      <c r="E183" s="295"/>
    </row>
    <row r="184" spans="1:5" ht="24">
      <c r="A184" s="1162"/>
      <c r="B184" s="1165"/>
      <c r="C184" s="288" t="s">
        <v>4070</v>
      </c>
      <c r="D184" s="289"/>
      <c r="E184" s="295"/>
    </row>
    <row r="185" spans="1:5">
      <c r="A185" s="1162"/>
      <c r="B185" s="1165"/>
      <c r="C185" s="288" t="s">
        <v>4106</v>
      </c>
      <c r="D185" s="289"/>
      <c r="E185" s="295"/>
    </row>
    <row r="186" spans="1:5">
      <c r="A186" s="1163"/>
      <c r="B186" s="1166"/>
      <c r="C186" s="288" t="s">
        <v>4107</v>
      </c>
      <c r="D186" s="289"/>
      <c r="E186" s="295"/>
    </row>
    <row r="187" spans="1:5" ht="25.5">
      <c r="A187" s="1161">
        <v>12</v>
      </c>
      <c r="B187" s="1164" t="s">
        <v>4314</v>
      </c>
      <c r="C187" s="285" t="s">
        <v>4094</v>
      </c>
      <c r="D187" s="286" t="s">
        <v>4315</v>
      </c>
      <c r="E187" s="287">
        <v>163297.76999999999</v>
      </c>
    </row>
    <row r="188" spans="1:5" ht="36">
      <c r="A188" s="1162"/>
      <c r="B188" s="1165"/>
      <c r="C188" s="288" t="s">
        <v>4096</v>
      </c>
      <c r="D188" s="289"/>
      <c r="E188" s="295" t="s">
        <v>3965</v>
      </c>
    </row>
    <row r="189" spans="1:5">
      <c r="A189" s="1162"/>
      <c r="B189" s="1165"/>
      <c r="C189" s="288" t="s">
        <v>4312</v>
      </c>
      <c r="D189" s="289"/>
      <c r="E189" s="295" t="s">
        <v>3965</v>
      </c>
    </row>
    <row r="190" spans="1:5" ht="24">
      <c r="A190" s="1162"/>
      <c r="B190" s="1165"/>
      <c r="C190" s="288" t="s">
        <v>4313</v>
      </c>
      <c r="D190" s="289"/>
      <c r="E190" s="295"/>
    </row>
    <row r="191" spans="1:5" ht="36">
      <c r="A191" s="1162"/>
      <c r="B191" s="1165"/>
      <c r="C191" s="288" t="s">
        <v>4098</v>
      </c>
      <c r="D191" s="289"/>
      <c r="E191" s="295" t="s">
        <v>3965</v>
      </c>
    </row>
    <row r="192" spans="1:5">
      <c r="A192" s="1162"/>
      <c r="B192" s="1165"/>
      <c r="C192" s="288" t="s">
        <v>3981</v>
      </c>
      <c r="D192" s="289"/>
      <c r="E192" s="295"/>
    </row>
    <row r="193" spans="1:5" ht="24">
      <c r="A193" s="1162"/>
      <c r="B193" s="1165"/>
      <c r="C193" s="288" t="s">
        <v>4099</v>
      </c>
      <c r="D193" s="289"/>
      <c r="E193" s="295"/>
    </row>
    <row r="194" spans="1:5">
      <c r="A194" s="1162"/>
      <c r="B194" s="1165"/>
      <c r="C194" s="288" t="s">
        <v>4100</v>
      </c>
      <c r="D194" s="289"/>
      <c r="E194" s="295"/>
    </row>
    <row r="195" spans="1:5">
      <c r="A195" s="1162"/>
      <c r="B195" s="1165"/>
      <c r="C195" s="288" t="s">
        <v>4101</v>
      </c>
      <c r="D195" s="289"/>
      <c r="E195" s="295"/>
    </row>
    <row r="196" spans="1:5">
      <c r="A196" s="1162"/>
      <c r="B196" s="1165"/>
      <c r="C196" s="288" t="s">
        <v>4102</v>
      </c>
      <c r="D196" s="289"/>
      <c r="E196" s="295"/>
    </row>
    <row r="197" spans="1:5">
      <c r="A197" s="1162"/>
      <c r="B197" s="1165"/>
      <c r="C197" s="288" t="s">
        <v>4103</v>
      </c>
      <c r="D197" s="289"/>
      <c r="E197" s="295"/>
    </row>
    <row r="198" spans="1:5">
      <c r="A198" s="1162"/>
      <c r="B198" s="1165"/>
      <c r="C198" s="288" t="s">
        <v>4104</v>
      </c>
      <c r="D198" s="289"/>
      <c r="E198" s="295"/>
    </row>
    <row r="199" spans="1:5" ht="24">
      <c r="A199" s="1162"/>
      <c r="B199" s="1165"/>
      <c r="C199" s="288" t="s">
        <v>4105</v>
      </c>
      <c r="D199" s="289"/>
      <c r="E199" s="295"/>
    </row>
    <row r="200" spans="1:5" ht="24">
      <c r="A200" s="1162"/>
      <c r="B200" s="1165"/>
      <c r="C200" s="288" t="s">
        <v>4070</v>
      </c>
      <c r="D200" s="289"/>
      <c r="E200" s="295"/>
    </row>
    <row r="201" spans="1:5">
      <c r="A201" s="1162"/>
      <c r="B201" s="1165"/>
      <c r="C201" s="288" t="s">
        <v>4106</v>
      </c>
      <c r="D201" s="289"/>
      <c r="E201" s="295"/>
    </row>
    <row r="202" spans="1:5">
      <c r="A202" s="1163"/>
      <c r="B202" s="1166"/>
      <c r="C202" s="288" t="s">
        <v>4107</v>
      </c>
      <c r="D202" s="289"/>
      <c r="E202" s="295"/>
    </row>
    <row r="203" spans="1:5" ht="38.25">
      <c r="A203" s="1161">
        <v>13</v>
      </c>
      <c r="B203" s="1164" t="s">
        <v>4110</v>
      </c>
      <c r="C203" s="285" t="s">
        <v>4111</v>
      </c>
      <c r="D203" s="286" t="s">
        <v>4316</v>
      </c>
      <c r="E203" s="287">
        <v>77387.27</v>
      </c>
    </row>
    <row r="204" spans="1:5" ht="36">
      <c r="A204" s="1162"/>
      <c r="B204" s="1165"/>
      <c r="C204" s="288" t="s">
        <v>4096</v>
      </c>
      <c r="D204" s="289"/>
      <c r="E204" s="295" t="s">
        <v>3965</v>
      </c>
    </row>
    <row r="205" spans="1:5">
      <c r="A205" s="1162"/>
      <c r="B205" s="1165"/>
      <c r="C205" s="288" t="s">
        <v>4113</v>
      </c>
      <c r="D205" s="289"/>
      <c r="E205" s="295" t="s">
        <v>3965</v>
      </c>
    </row>
    <row r="206" spans="1:5" ht="36">
      <c r="A206" s="1162"/>
      <c r="B206" s="1165"/>
      <c r="C206" s="288" t="s">
        <v>4098</v>
      </c>
      <c r="D206" s="289"/>
      <c r="E206" s="295" t="s">
        <v>3965</v>
      </c>
    </row>
    <row r="207" spans="1:5" ht="48">
      <c r="A207" s="1162"/>
      <c r="B207" s="1165"/>
      <c r="C207" s="288" t="s">
        <v>4114</v>
      </c>
      <c r="D207" s="289"/>
      <c r="E207" s="295" t="s">
        <v>3965</v>
      </c>
    </row>
    <row r="208" spans="1:5">
      <c r="A208" s="1162"/>
      <c r="B208" s="1165"/>
      <c r="C208" s="288" t="s">
        <v>3981</v>
      </c>
      <c r="D208" s="289"/>
      <c r="E208" s="295"/>
    </row>
    <row r="209" spans="1:5" ht="24">
      <c r="A209" s="1162"/>
      <c r="B209" s="1165"/>
      <c r="C209" s="288" t="s">
        <v>4099</v>
      </c>
      <c r="D209" s="289"/>
      <c r="E209" s="295"/>
    </row>
    <row r="210" spans="1:5">
      <c r="A210" s="1162"/>
      <c r="B210" s="1165"/>
      <c r="C210" s="288" t="s">
        <v>4100</v>
      </c>
      <c r="D210" s="289"/>
      <c r="E210" s="295"/>
    </row>
    <row r="211" spans="1:5">
      <c r="A211" s="1162"/>
      <c r="B211" s="1165"/>
      <c r="C211" s="288" t="s">
        <v>4101</v>
      </c>
      <c r="D211" s="289"/>
      <c r="E211" s="295"/>
    </row>
    <row r="212" spans="1:5">
      <c r="A212" s="1162"/>
      <c r="B212" s="1165"/>
      <c r="C212" s="288" t="s">
        <v>4102</v>
      </c>
      <c r="D212" s="289"/>
      <c r="E212" s="295"/>
    </row>
    <row r="213" spans="1:5">
      <c r="A213" s="1162"/>
      <c r="B213" s="1165"/>
      <c r="C213" s="288" t="s">
        <v>4103</v>
      </c>
      <c r="D213" s="289"/>
      <c r="E213" s="295"/>
    </row>
    <row r="214" spans="1:5">
      <c r="A214" s="1162"/>
      <c r="B214" s="1165"/>
      <c r="C214" s="288" t="s">
        <v>4104</v>
      </c>
      <c r="D214" s="289"/>
      <c r="E214" s="295"/>
    </row>
    <row r="215" spans="1:5" ht="24">
      <c r="A215" s="1162"/>
      <c r="B215" s="1165"/>
      <c r="C215" s="288" t="s">
        <v>4105</v>
      </c>
      <c r="D215" s="289"/>
      <c r="E215" s="295"/>
    </row>
    <row r="216" spans="1:5" ht="24">
      <c r="A216" s="1162"/>
      <c r="B216" s="1165"/>
      <c r="C216" s="288" t="s">
        <v>4070</v>
      </c>
      <c r="D216" s="289"/>
      <c r="E216" s="295"/>
    </row>
    <row r="217" spans="1:5">
      <c r="A217" s="1162"/>
      <c r="B217" s="1165"/>
      <c r="C217" s="288" t="s">
        <v>4106</v>
      </c>
      <c r="D217" s="289"/>
      <c r="E217" s="295"/>
    </row>
    <row r="218" spans="1:5">
      <c r="A218" s="1163"/>
      <c r="B218" s="1166"/>
      <c r="C218" s="288" t="s">
        <v>4107</v>
      </c>
      <c r="D218" s="289"/>
      <c r="E218" s="295"/>
    </row>
    <row r="219" spans="1:5" ht="25.5">
      <c r="A219" s="1161">
        <v>14</v>
      </c>
      <c r="B219" s="1164" t="s">
        <v>4115</v>
      </c>
      <c r="C219" s="285" t="s">
        <v>4116</v>
      </c>
      <c r="D219" s="286" t="s">
        <v>4117</v>
      </c>
      <c r="E219" s="287">
        <v>43643.59</v>
      </c>
    </row>
    <row r="220" spans="1:5">
      <c r="A220" s="1162"/>
      <c r="B220" s="1165"/>
      <c r="C220" s="288" t="s">
        <v>4113</v>
      </c>
      <c r="D220" s="289"/>
      <c r="E220" s="295" t="s">
        <v>3965</v>
      </c>
    </row>
    <row r="221" spans="1:5" ht="36">
      <c r="A221" s="1162"/>
      <c r="B221" s="1165"/>
      <c r="C221" s="288" t="s">
        <v>4096</v>
      </c>
      <c r="D221" s="289"/>
      <c r="E221" s="295" t="s">
        <v>3965</v>
      </c>
    </row>
    <row r="222" spans="1:5" ht="36">
      <c r="A222" s="1162"/>
      <c r="B222" s="1165"/>
      <c r="C222" s="288" t="s">
        <v>4098</v>
      </c>
      <c r="D222" s="289"/>
      <c r="E222" s="295" t="s">
        <v>3965</v>
      </c>
    </row>
    <row r="223" spans="1:5" ht="24">
      <c r="A223" s="1162"/>
      <c r="B223" s="1165"/>
      <c r="C223" s="288" t="s">
        <v>4313</v>
      </c>
      <c r="D223" s="289"/>
      <c r="E223" s="295"/>
    </row>
    <row r="224" spans="1:5">
      <c r="A224" s="1162"/>
      <c r="B224" s="1165"/>
      <c r="C224" s="288" t="s">
        <v>3981</v>
      </c>
      <c r="D224" s="289"/>
      <c r="E224" s="295"/>
    </row>
    <row r="225" spans="1:5" ht="24">
      <c r="A225" s="1162"/>
      <c r="B225" s="1165"/>
      <c r="C225" s="288" t="s">
        <v>4099</v>
      </c>
      <c r="D225" s="289"/>
      <c r="E225" s="295"/>
    </row>
    <row r="226" spans="1:5">
      <c r="A226" s="1162"/>
      <c r="B226" s="1165"/>
      <c r="C226" s="288" t="s">
        <v>4100</v>
      </c>
      <c r="D226" s="289"/>
      <c r="E226" s="295"/>
    </row>
    <row r="227" spans="1:5">
      <c r="A227" s="1162"/>
      <c r="B227" s="1165"/>
      <c r="C227" s="288" t="s">
        <v>4101</v>
      </c>
      <c r="D227" s="289"/>
      <c r="E227" s="295"/>
    </row>
    <row r="228" spans="1:5">
      <c r="A228" s="1162"/>
      <c r="B228" s="1165"/>
      <c r="C228" s="288" t="s">
        <v>4102</v>
      </c>
      <c r="D228" s="289"/>
      <c r="E228" s="295"/>
    </row>
    <row r="229" spans="1:5">
      <c r="A229" s="1162"/>
      <c r="B229" s="1165"/>
      <c r="C229" s="288" t="s">
        <v>4103</v>
      </c>
      <c r="D229" s="289"/>
      <c r="E229" s="295"/>
    </row>
    <row r="230" spans="1:5">
      <c r="A230" s="1162"/>
      <c r="B230" s="1165"/>
      <c r="C230" s="288" t="s">
        <v>4104</v>
      </c>
      <c r="D230" s="289"/>
      <c r="E230" s="295"/>
    </row>
    <row r="231" spans="1:5" ht="24">
      <c r="A231" s="1162"/>
      <c r="B231" s="1165"/>
      <c r="C231" s="288" t="s">
        <v>4105</v>
      </c>
      <c r="D231" s="289"/>
      <c r="E231" s="295"/>
    </row>
    <row r="232" spans="1:5" ht="24">
      <c r="A232" s="1162"/>
      <c r="B232" s="1165"/>
      <c r="C232" s="288" t="s">
        <v>4070</v>
      </c>
      <c r="D232" s="289"/>
      <c r="E232" s="295"/>
    </row>
    <row r="233" spans="1:5">
      <c r="A233" s="1162"/>
      <c r="B233" s="1165"/>
      <c r="C233" s="288" t="s">
        <v>4106</v>
      </c>
      <c r="D233" s="289"/>
      <c r="E233" s="295"/>
    </row>
    <row r="234" spans="1:5">
      <c r="A234" s="1163"/>
      <c r="B234" s="1166"/>
      <c r="C234" s="288" t="s">
        <v>4107</v>
      </c>
      <c r="D234" s="289"/>
      <c r="E234" s="295"/>
    </row>
    <row r="235" spans="1:5" ht="25.5">
      <c r="A235" s="1161">
        <v>15</v>
      </c>
      <c r="B235" s="1164" t="s">
        <v>4118</v>
      </c>
      <c r="C235" s="285" t="s">
        <v>4119</v>
      </c>
      <c r="D235" s="286" t="s">
        <v>4120</v>
      </c>
      <c r="E235" s="287">
        <v>817.2</v>
      </c>
    </row>
    <row r="236" spans="1:5" ht="36">
      <c r="A236" s="1162"/>
      <c r="B236" s="1165"/>
      <c r="C236" s="288" t="s">
        <v>4096</v>
      </c>
      <c r="D236" s="289"/>
      <c r="E236" s="295" t="s">
        <v>3965</v>
      </c>
    </row>
    <row r="237" spans="1:5">
      <c r="A237" s="1162"/>
      <c r="B237" s="1165"/>
      <c r="C237" s="288" t="s">
        <v>4113</v>
      </c>
      <c r="D237" s="289"/>
      <c r="E237" s="295" t="s">
        <v>3965</v>
      </c>
    </row>
    <row r="238" spans="1:5" ht="36">
      <c r="A238" s="1162"/>
      <c r="B238" s="1165"/>
      <c r="C238" s="288" t="s">
        <v>4098</v>
      </c>
      <c r="D238" s="289"/>
      <c r="E238" s="295" t="s">
        <v>3965</v>
      </c>
    </row>
    <row r="239" spans="1:5">
      <c r="A239" s="1162"/>
      <c r="B239" s="1165"/>
      <c r="C239" s="288" t="s">
        <v>3981</v>
      </c>
      <c r="D239" s="289"/>
      <c r="E239" s="295"/>
    </row>
    <row r="240" spans="1:5" ht="24">
      <c r="A240" s="1162"/>
      <c r="B240" s="1165"/>
      <c r="C240" s="288" t="s">
        <v>4099</v>
      </c>
      <c r="D240" s="289"/>
      <c r="E240" s="295"/>
    </row>
    <row r="241" spans="1:5">
      <c r="A241" s="1162"/>
      <c r="B241" s="1165"/>
      <c r="C241" s="288" t="s">
        <v>4100</v>
      </c>
      <c r="D241" s="289"/>
      <c r="E241" s="295"/>
    </row>
    <row r="242" spans="1:5">
      <c r="A242" s="1162"/>
      <c r="B242" s="1165"/>
      <c r="C242" s="288" t="s">
        <v>4101</v>
      </c>
      <c r="D242" s="289"/>
      <c r="E242" s="295"/>
    </row>
    <row r="243" spans="1:5">
      <c r="A243" s="1162"/>
      <c r="B243" s="1165"/>
      <c r="C243" s="288" t="s">
        <v>4102</v>
      </c>
      <c r="D243" s="289"/>
      <c r="E243" s="295"/>
    </row>
    <row r="244" spans="1:5">
      <c r="A244" s="1162"/>
      <c r="B244" s="1165"/>
      <c r="C244" s="288" t="s">
        <v>4103</v>
      </c>
      <c r="D244" s="289"/>
      <c r="E244" s="295"/>
    </row>
    <row r="245" spans="1:5">
      <c r="A245" s="1162"/>
      <c r="B245" s="1165"/>
      <c r="C245" s="288" t="s">
        <v>4104</v>
      </c>
      <c r="D245" s="289"/>
      <c r="E245" s="295"/>
    </row>
    <row r="246" spans="1:5" ht="24">
      <c r="A246" s="1162"/>
      <c r="B246" s="1165"/>
      <c r="C246" s="288" t="s">
        <v>4105</v>
      </c>
      <c r="D246" s="289"/>
      <c r="E246" s="295"/>
    </row>
    <row r="247" spans="1:5" ht="24">
      <c r="A247" s="1162"/>
      <c r="B247" s="1165"/>
      <c r="C247" s="288" t="s">
        <v>4070</v>
      </c>
      <c r="D247" s="289"/>
      <c r="E247" s="295"/>
    </row>
    <row r="248" spans="1:5">
      <c r="A248" s="1162"/>
      <c r="B248" s="1165"/>
      <c r="C248" s="288" t="s">
        <v>4106</v>
      </c>
      <c r="D248" s="289"/>
      <c r="E248" s="295"/>
    </row>
    <row r="249" spans="1:5">
      <c r="A249" s="1163"/>
      <c r="B249" s="1166"/>
      <c r="C249" s="288" t="s">
        <v>4107</v>
      </c>
      <c r="D249" s="289"/>
      <c r="E249" s="295"/>
    </row>
    <row r="250" spans="1:5" ht="25.5">
      <c r="A250" s="1161">
        <v>16</v>
      </c>
      <c r="B250" s="1164" t="s">
        <v>4118</v>
      </c>
      <c r="C250" s="285" t="s">
        <v>4119</v>
      </c>
      <c r="D250" s="286" t="s">
        <v>4121</v>
      </c>
      <c r="E250" s="287">
        <v>163.44</v>
      </c>
    </row>
    <row r="251" spans="1:5" ht="36">
      <c r="A251" s="1162"/>
      <c r="B251" s="1165"/>
      <c r="C251" s="288" t="s">
        <v>4096</v>
      </c>
      <c r="D251" s="289"/>
      <c r="E251" s="295" t="s">
        <v>3965</v>
      </c>
    </row>
    <row r="252" spans="1:5">
      <c r="A252" s="1162"/>
      <c r="B252" s="1165"/>
      <c r="C252" s="288" t="s">
        <v>4113</v>
      </c>
      <c r="D252" s="289"/>
      <c r="E252" s="295" t="s">
        <v>3965</v>
      </c>
    </row>
    <row r="253" spans="1:5" ht="36">
      <c r="A253" s="1162"/>
      <c r="B253" s="1165"/>
      <c r="C253" s="288" t="s">
        <v>4098</v>
      </c>
      <c r="D253" s="289"/>
      <c r="E253" s="295" t="s">
        <v>3965</v>
      </c>
    </row>
    <row r="254" spans="1:5" ht="60">
      <c r="A254" s="1162"/>
      <c r="B254" s="1165"/>
      <c r="C254" s="288" t="s">
        <v>4122</v>
      </c>
      <c r="D254" s="289"/>
      <c r="E254" s="295" t="s">
        <v>3965</v>
      </c>
    </row>
    <row r="255" spans="1:5">
      <c r="A255" s="1162"/>
      <c r="B255" s="1165"/>
      <c r="C255" s="288" t="s">
        <v>3981</v>
      </c>
      <c r="D255" s="289"/>
      <c r="E255" s="295"/>
    </row>
    <row r="256" spans="1:5" ht="24">
      <c r="A256" s="1162"/>
      <c r="B256" s="1165"/>
      <c r="C256" s="288" t="s">
        <v>4099</v>
      </c>
      <c r="D256" s="289"/>
      <c r="E256" s="295"/>
    </row>
    <row r="257" spans="1:5">
      <c r="A257" s="1162"/>
      <c r="B257" s="1165"/>
      <c r="C257" s="288" t="s">
        <v>4100</v>
      </c>
      <c r="D257" s="289"/>
      <c r="E257" s="295"/>
    </row>
    <row r="258" spans="1:5">
      <c r="A258" s="1162"/>
      <c r="B258" s="1165"/>
      <c r="C258" s="288" t="s">
        <v>4101</v>
      </c>
      <c r="D258" s="289"/>
      <c r="E258" s="295"/>
    </row>
    <row r="259" spans="1:5">
      <c r="A259" s="1162"/>
      <c r="B259" s="1165"/>
      <c r="C259" s="288" t="s">
        <v>4102</v>
      </c>
      <c r="D259" s="289"/>
      <c r="E259" s="295"/>
    </row>
    <row r="260" spans="1:5">
      <c r="A260" s="1162"/>
      <c r="B260" s="1165"/>
      <c r="C260" s="288" t="s">
        <v>4103</v>
      </c>
      <c r="D260" s="289"/>
      <c r="E260" s="295"/>
    </row>
    <row r="261" spans="1:5">
      <c r="A261" s="1162"/>
      <c r="B261" s="1165"/>
      <c r="C261" s="288" t="s">
        <v>4104</v>
      </c>
      <c r="D261" s="289"/>
      <c r="E261" s="295"/>
    </row>
    <row r="262" spans="1:5" ht="24">
      <c r="A262" s="1162"/>
      <c r="B262" s="1165"/>
      <c r="C262" s="288" t="s">
        <v>4105</v>
      </c>
      <c r="D262" s="289"/>
      <c r="E262" s="295"/>
    </row>
    <row r="263" spans="1:5" ht="24">
      <c r="A263" s="1162"/>
      <c r="B263" s="1165"/>
      <c r="C263" s="288" t="s">
        <v>4070</v>
      </c>
      <c r="D263" s="289"/>
      <c r="E263" s="295"/>
    </row>
    <row r="264" spans="1:5">
      <c r="A264" s="1162"/>
      <c r="B264" s="1165"/>
      <c r="C264" s="288" t="s">
        <v>4106</v>
      </c>
      <c r="D264" s="289"/>
      <c r="E264" s="295"/>
    </row>
    <row r="265" spans="1:5">
      <c r="A265" s="1163"/>
      <c r="B265" s="1166"/>
      <c r="C265" s="288" t="s">
        <v>4107</v>
      </c>
      <c r="D265" s="289"/>
      <c r="E265" s="295"/>
    </row>
    <row r="266" spans="1:5" ht="38.25">
      <c r="A266" s="1161">
        <v>17</v>
      </c>
      <c r="B266" s="1164" t="s">
        <v>4123</v>
      </c>
      <c r="C266" s="285" t="s">
        <v>4124</v>
      </c>
      <c r="D266" s="286" t="s">
        <v>4317</v>
      </c>
      <c r="E266" s="287">
        <v>2832.78</v>
      </c>
    </row>
    <row r="267" spans="1:5" ht="36">
      <c r="A267" s="1162"/>
      <c r="B267" s="1165"/>
      <c r="C267" s="288" t="s">
        <v>4126</v>
      </c>
      <c r="D267" s="289"/>
      <c r="E267" s="295" t="s">
        <v>3965</v>
      </c>
    </row>
    <row r="268" spans="1:5" ht="36">
      <c r="A268" s="1162"/>
      <c r="B268" s="1165"/>
      <c r="C268" s="288" t="s">
        <v>4127</v>
      </c>
      <c r="D268" s="289"/>
      <c r="E268" s="295" t="s">
        <v>3965</v>
      </c>
    </row>
    <row r="269" spans="1:5">
      <c r="A269" s="1162"/>
      <c r="B269" s="1165"/>
      <c r="C269" s="288" t="s">
        <v>4297</v>
      </c>
      <c r="D269" s="289"/>
      <c r="E269" s="295"/>
    </row>
    <row r="270" spans="1:5" ht="24">
      <c r="A270" s="1162"/>
      <c r="B270" s="1165"/>
      <c r="C270" s="288" t="s">
        <v>4128</v>
      </c>
      <c r="D270" s="289"/>
      <c r="E270" s="295"/>
    </row>
    <row r="271" spans="1:5">
      <c r="A271" s="1162"/>
      <c r="B271" s="1165"/>
      <c r="C271" s="288" t="s">
        <v>4129</v>
      </c>
      <c r="D271" s="289"/>
      <c r="E271" s="295"/>
    </row>
    <row r="272" spans="1:5">
      <c r="A272" s="1162"/>
      <c r="B272" s="1165"/>
      <c r="C272" s="288" t="s">
        <v>4130</v>
      </c>
      <c r="D272" s="289"/>
      <c r="E272" s="295"/>
    </row>
    <row r="273" spans="1:5">
      <c r="A273" s="1163"/>
      <c r="B273" s="1166"/>
      <c r="C273" s="288" t="s">
        <v>4020</v>
      </c>
      <c r="D273" s="289"/>
      <c r="E273" s="295"/>
    </row>
    <row r="274" spans="1:5" ht="38.25">
      <c r="A274" s="1161">
        <v>18</v>
      </c>
      <c r="B274" s="1164" t="s">
        <v>4131</v>
      </c>
      <c r="C274" s="285" t="s">
        <v>4132</v>
      </c>
      <c r="D274" s="286" t="s">
        <v>4318</v>
      </c>
      <c r="E274" s="287">
        <v>3268.19</v>
      </c>
    </row>
    <row r="275" spans="1:5" ht="36">
      <c r="A275" s="1162"/>
      <c r="B275" s="1165"/>
      <c r="C275" s="288" t="s">
        <v>4126</v>
      </c>
      <c r="D275" s="289"/>
      <c r="E275" s="295" t="s">
        <v>3965</v>
      </c>
    </row>
    <row r="276" spans="1:5" ht="36">
      <c r="A276" s="1162"/>
      <c r="B276" s="1165"/>
      <c r="C276" s="288" t="s">
        <v>4127</v>
      </c>
      <c r="D276" s="289"/>
      <c r="E276" s="295" t="s">
        <v>3965</v>
      </c>
    </row>
    <row r="277" spans="1:5">
      <c r="A277" s="1162"/>
      <c r="B277" s="1165"/>
      <c r="C277" s="288" t="s">
        <v>4297</v>
      </c>
      <c r="D277" s="289"/>
      <c r="E277" s="295"/>
    </row>
    <row r="278" spans="1:5" ht="24">
      <c r="A278" s="1162"/>
      <c r="B278" s="1165"/>
      <c r="C278" s="288" t="s">
        <v>4128</v>
      </c>
      <c r="D278" s="289"/>
      <c r="E278" s="295"/>
    </row>
    <row r="279" spans="1:5">
      <c r="A279" s="1162"/>
      <c r="B279" s="1165"/>
      <c r="C279" s="288" t="s">
        <v>4129</v>
      </c>
      <c r="D279" s="289"/>
      <c r="E279" s="295"/>
    </row>
    <row r="280" spans="1:5">
      <c r="A280" s="1162"/>
      <c r="B280" s="1165"/>
      <c r="C280" s="288" t="s">
        <v>4130</v>
      </c>
      <c r="D280" s="289"/>
      <c r="E280" s="295"/>
    </row>
    <row r="281" spans="1:5">
      <c r="A281" s="1163"/>
      <c r="B281" s="1166"/>
      <c r="C281" s="288" t="s">
        <v>4020</v>
      </c>
      <c r="D281" s="289"/>
      <c r="E281" s="295"/>
    </row>
    <row r="282" spans="1:5" ht="38.25">
      <c r="A282" s="1161">
        <v>19</v>
      </c>
      <c r="B282" s="1164" t="s">
        <v>4134</v>
      </c>
      <c r="C282" s="285" t="s">
        <v>4135</v>
      </c>
      <c r="D282" s="286" t="s">
        <v>4319</v>
      </c>
      <c r="E282" s="287">
        <v>382.98</v>
      </c>
    </row>
    <row r="283" spans="1:5">
      <c r="A283" s="1162"/>
      <c r="B283" s="1165"/>
      <c r="C283" s="288" t="s">
        <v>4320</v>
      </c>
      <c r="D283" s="289"/>
      <c r="E283" s="295" t="s">
        <v>3965</v>
      </c>
    </row>
    <row r="284" spans="1:5" ht="36">
      <c r="A284" s="1162"/>
      <c r="B284" s="1165"/>
      <c r="C284" s="288" t="s">
        <v>4096</v>
      </c>
      <c r="D284" s="289"/>
      <c r="E284" s="295" t="s">
        <v>3965</v>
      </c>
    </row>
    <row r="285" spans="1:5" ht="36">
      <c r="A285" s="1162"/>
      <c r="B285" s="1165"/>
      <c r="C285" s="288" t="s">
        <v>4098</v>
      </c>
      <c r="D285" s="289"/>
      <c r="E285" s="295" t="s">
        <v>3965</v>
      </c>
    </row>
    <row r="286" spans="1:5">
      <c r="A286" s="1162"/>
      <c r="B286" s="1165"/>
      <c r="C286" s="288" t="s">
        <v>3981</v>
      </c>
      <c r="D286" s="289"/>
      <c r="E286" s="295"/>
    </row>
    <row r="287" spans="1:5" ht="24">
      <c r="A287" s="1162"/>
      <c r="B287" s="1165"/>
      <c r="C287" s="288" t="s">
        <v>4099</v>
      </c>
      <c r="D287" s="289"/>
      <c r="E287" s="295"/>
    </row>
    <row r="288" spans="1:5">
      <c r="A288" s="1162"/>
      <c r="B288" s="1165"/>
      <c r="C288" s="288" t="s">
        <v>4100</v>
      </c>
      <c r="D288" s="289"/>
      <c r="E288" s="295"/>
    </row>
    <row r="289" spans="1:5">
      <c r="A289" s="1162"/>
      <c r="B289" s="1165"/>
      <c r="C289" s="288" t="s">
        <v>4101</v>
      </c>
      <c r="D289" s="289"/>
      <c r="E289" s="295"/>
    </row>
    <row r="290" spans="1:5">
      <c r="A290" s="1162"/>
      <c r="B290" s="1165"/>
      <c r="C290" s="288" t="s">
        <v>4102</v>
      </c>
      <c r="D290" s="289"/>
      <c r="E290" s="295"/>
    </row>
    <row r="291" spans="1:5">
      <c r="A291" s="1162"/>
      <c r="B291" s="1165"/>
      <c r="C291" s="288" t="s">
        <v>4103</v>
      </c>
      <c r="D291" s="289"/>
      <c r="E291" s="295"/>
    </row>
    <row r="292" spans="1:5">
      <c r="A292" s="1162"/>
      <c r="B292" s="1165"/>
      <c r="C292" s="288" t="s">
        <v>4104</v>
      </c>
      <c r="D292" s="289"/>
      <c r="E292" s="295"/>
    </row>
    <row r="293" spans="1:5" ht="24">
      <c r="A293" s="1162"/>
      <c r="B293" s="1165"/>
      <c r="C293" s="288" t="s">
        <v>4105</v>
      </c>
      <c r="D293" s="289"/>
      <c r="E293" s="295"/>
    </row>
    <row r="294" spans="1:5" ht="24">
      <c r="A294" s="1162"/>
      <c r="B294" s="1165"/>
      <c r="C294" s="288" t="s">
        <v>4070</v>
      </c>
      <c r="D294" s="289"/>
      <c r="E294" s="295"/>
    </row>
    <row r="295" spans="1:5">
      <c r="A295" s="1162"/>
      <c r="B295" s="1165"/>
      <c r="C295" s="288" t="s">
        <v>4106</v>
      </c>
      <c r="D295" s="289"/>
      <c r="E295" s="295"/>
    </row>
    <row r="296" spans="1:5">
      <c r="A296" s="1163"/>
      <c r="B296" s="1166"/>
      <c r="C296" s="288" t="s">
        <v>4107</v>
      </c>
      <c r="D296" s="289"/>
      <c r="E296" s="295"/>
    </row>
    <row r="297" spans="1:5" ht="25.5">
      <c r="A297" s="1161">
        <v>20</v>
      </c>
      <c r="B297" s="1164" t="s">
        <v>4138</v>
      </c>
      <c r="C297" s="285" t="s">
        <v>4139</v>
      </c>
      <c r="D297" s="286" t="s">
        <v>4140</v>
      </c>
      <c r="E297" s="287">
        <v>1022.86</v>
      </c>
    </row>
    <row r="298" spans="1:5">
      <c r="A298" s="1162"/>
      <c r="B298" s="1165"/>
      <c r="C298" s="288" t="s">
        <v>4113</v>
      </c>
      <c r="D298" s="289"/>
      <c r="E298" s="295" t="s">
        <v>3965</v>
      </c>
    </row>
    <row r="299" spans="1:5" ht="36">
      <c r="A299" s="1162"/>
      <c r="B299" s="1165"/>
      <c r="C299" s="288" t="s">
        <v>4096</v>
      </c>
      <c r="D299" s="289"/>
      <c r="E299" s="295" t="s">
        <v>3965</v>
      </c>
    </row>
    <row r="300" spans="1:5" ht="36">
      <c r="A300" s="1162"/>
      <c r="B300" s="1165"/>
      <c r="C300" s="288" t="s">
        <v>4098</v>
      </c>
      <c r="D300" s="289"/>
      <c r="E300" s="295" t="s">
        <v>3965</v>
      </c>
    </row>
    <row r="301" spans="1:5">
      <c r="A301" s="1162"/>
      <c r="B301" s="1165"/>
      <c r="C301" s="288" t="s">
        <v>3981</v>
      </c>
      <c r="D301" s="289"/>
      <c r="E301" s="295"/>
    </row>
    <row r="302" spans="1:5" ht="24">
      <c r="A302" s="1162"/>
      <c r="B302" s="1165"/>
      <c r="C302" s="288" t="s">
        <v>4099</v>
      </c>
      <c r="D302" s="289"/>
      <c r="E302" s="295"/>
    </row>
    <row r="303" spans="1:5">
      <c r="A303" s="1162"/>
      <c r="B303" s="1165"/>
      <c r="C303" s="288" t="s">
        <v>4100</v>
      </c>
      <c r="D303" s="289"/>
      <c r="E303" s="295"/>
    </row>
    <row r="304" spans="1:5">
      <c r="A304" s="1162"/>
      <c r="B304" s="1165"/>
      <c r="C304" s="288" t="s">
        <v>4101</v>
      </c>
      <c r="D304" s="289"/>
      <c r="E304" s="295"/>
    </row>
    <row r="305" spans="1:5">
      <c r="A305" s="1162"/>
      <c r="B305" s="1165"/>
      <c r="C305" s="288" t="s">
        <v>4102</v>
      </c>
      <c r="D305" s="289"/>
      <c r="E305" s="295"/>
    </row>
    <row r="306" spans="1:5">
      <c r="A306" s="1162"/>
      <c r="B306" s="1165"/>
      <c r="C306" s="288" t="s">
        <v>4103</v>
      </c>
      <c r="D306" s="289"/>
      <c r="E306" s="295"/>
    </row>
    <row r="307" spans="1:5">
      <c r="A307" s="1162"/>
      <c r="B307" s="1165"/>
      <c r="C307" s="288" t="s">
        <v>4104</v>
      </c>
      <c r="D307" s="289"/>
      <c r="E307" s="295"/>
    </row>
    <row r="308" spans="1:5" ht="24">
      <c r="A308" s="1162"/>
      <c r="B308" s="1165"/>
      <c r="C308" s="288" t="s">
        <v>4105</v>
      </c>
      <c r="D308" s="289"/>
      <c r="E308" s="295"/>
    </row>
    <row r="309" spans="1:5" ht="24">
      <c r="A309" s="1162"/>
      <c r="B309" s="1165"/>
      <c r="C309" s="288" t="s">
        <v>4070</v>
      </c>
      <c r="D309" s="289"/>
      <c r="E309" s="295"/>
    </row>
    <row r="310" spans="1:5">
      <c r="A310" s="1162"/>
      <c r="B310" s="1165"/>
      <c r="C310" s="288" t="s">
        <v>4106</v>
      </c>
      <c r="D310" s="289"/>
      <c r="E310" s="295"/>
    </row>
    <row r="311" spans="1:5">
      <c r="A311" s="1163"/>
      <c r="B311" s="1166"/>
      <c r="C311" s="288" t="s">
        <v>4107</v>
      </c>
      <c r="D311" s="289"/>
      <c r="E311" s="295"/>
    </row>
    <row r="312" spans="1:5" ht="25.5">
      <c r="A312" s="1161">
        <v>21</v>
      </c>
      <c r="B312" s="1164" t="s">
        <v>4141</v>
      </c>
      <c r="C312" s="285" t="s">
        <v>4142</v>
      </c>
      <c r="D312" s="286" t="s">
        <v>4143</v>
      </c>
      <c r="E312" s="287">
        <v>19983.95</v>
      </c>
    </row>
    <row r="313" spans="1:5" ht="36">
      <c r="A313" s="1162"/>
      <c r="B313" s="1165"/>
      <c r="C313" s="288" t="s">
        <v>4096</v>
      </c>
      <c r="D313" s="289"/>
      <c r="E313" s="295" t="s">
        <v>3965</v>
      </c>
    </row>
    <row r="314" spans="1:5">
      <c r="A314" s="1162"/>
      <c r="B314" s="1165"/>
      <c r="C314" s="288" t="s">
        <v>4113</v>
      </c>
      <c r="D314" s="289"/>
      <c r="E314" s="295" t="s">
        <v>3965</v>
      </c>
    </row>
    <row r="315" spans="1:5" ht="36">
      <c r="A315" s="1162"/>
      <c r="B315" s="1165"/>
      <c r="C315" s="288" t="s">
        <v>4098</v>
      </c>
      <c r="D315" s="289"/>
      <c r="E315" s="295" t="s">
        <v>3965</v>
      </c>
    </row>
    <row r="316" spans="1:5">
      <c r="A316" s="1162"/>
      <c r="B316" s="1165"/>
      <c r="C316" s="288" t="s">
        <v>3981</v>
      </c>
      <c r="D316" s="289"/>
      <c r="E316" s="295"/>
    </row>
    <row r="317" spans="1:5" ht="24">
      <c r="A317" s="1162"/>
      <c r="B317" s="1165"/>
      <c r="C317" s="288" t="s">
        <v>4099</v>
      </c>
      <c r="D317" s="289"/>
      <c r="E317" s="295"/>
    </row>
    <row r="318" spans="1:5">
      <c r="A318" s="1162"/>
      <c r="B318" s="1165"/>
      <c r="C318" s="288" t="s">
        <v>4100</v>
      </c>
      <c r="D318" s="289"/>
      <c r="E318" s="295"/>
    </row>
    <row r="319" spans="1:5">
      <c r="A319" s="1162"/>
      <c r="B319" s="1165"/>
      <c r="C319" s="288" t="s">
        <v>4101</v>
      </c>
      <c r="D319" s="289"/>
      <c r="E319" s="295"/>
    </row>
    <row r="320" spans="1:5">
      <c r="A320" s="1162"/>
      <c r="B320" s="1165"/>
      <c r="C320" s="288" t="s">
        <v>4102</v>
      </c>
      <c r="D320" s="289"/>
      <c r="E320" s="295"/>
    </row>
    <row r="321" spans="1:5">
      <c r="A321" s="1162"/>
      <c r="B321" s="1165"/>
      <c r="C321" s="288" t="s">
        <v>4103</v>
      </c>
      <c r="D321" s="289"/>
      <c r="E321" s="295"/>
    </row>
    <row r="322" spans="1:5">
      <c r="A322" s="1162"/>
      <c r="B322" s="1165"/>
      <c r="C322" s="288" t="s">
        <v>4104</v>
      </c>
      <c r="D322" s="289"/>
      <c r="E322" s="295"/>
    </row>
    <row r="323" spans="1:5" ht="24">
      <c r="A323" s="1162"/>
      <c r="B323" s="1165"/>
      <c r="C323" s="288" t="s">
        <v>4105</v>
      </c>
      <c r="D323" s="289"/>
      <c r="E323" s="295"/>
    </row>
    <row r="324" spans="1:5" ht="24">
      <c r="A324" s="1162"/>
      <c r="B324" s="1165"/>
      <c r="C324" s="288" t="s">
        <v>4070</v>
      </c>
      <c r="D324" s="289"/>
      <c r="E324" s="295"/>
    </row>
    <row r="325" spans="1:5">
      <c r="A325" s="1162"/>
      <c r="B325" s="1165"/>
      <c r="C325" s="288" t="s">
        <v>4106</v>
      </c>
      <c r="D325" s="289"/>
      <c r="E325" s="295"/>
    </row>
    <row r="326" spans="1:5">
      <c r="A326" s="1163"/>
      <c r="B326" s="1166"/>
      <c r="C326" s="288" t="s">
        <v>4107</v>
      </c>
      <c r="D326" s="289"/>
      <c r="E326" s="295"/>
    </row>
    <row r="327" spans="1:5" ht="51">
      <c r="A327" s="1161">
        <v>22</v>
      </c>
      <c r="B327" s="1164" t="s">
        <v>4144</v>
      </c>
      <c r="C327" s="285" t="s">
        <v>4145</v>
      </c>
      <c r="D327" s="286" t="s">
        <v>4321</v>
      </c>
      <c r="E327" s="287">
        <v>72285</v>
      </c>
    </row>
    <row r="328" spans="1:5" ht="48">
      <c r="A328" s="1162"/>
      <c r="B328" s="1165"/>
      <c r="C328" s="288" t="s">
        <v>4147</v>
      </c>
      <c r="D328" s="289"/>
      <c r="E328" s="295" t="s">
        <v>3965</v>
      </c>
    </row>
    <row r="329" spans="1:5" ht="48">
      <c r="A329" s="1162"/>
      <c r="B329" s="1165"/>
      <c r="C329" s="288" t="s">
        <v>4148</v>
      </c>
      <c r="D329" s="289"/>
      <c r="E329" s="295" t="s">
        <v>3965</v>
      </c>
    </row>
    <row r="330" spans="1:5">
      <c r="A330" s="1162"/>
      <c r="B330" s="1165"/>
      <c r="C330" s="288" t="s">
        <v>4297</v>
      </c>
      <c r="D330" s="289"/>
      <c r="E330" s="295" t="s">
        <v>3965</v>
      </c>
    </row>
    <row r="331" spans="1:5" ht="24">
      <c r="A331" s="1162"/>
      <c r="B331" s="1165"/>
      <c r="C331" s="288" t="s">
        <v>4149</v>
      </c>
      <c r="D331" s="289"/>
      <c r="E331" s="295"/>
    </row>
    <row r="332" spans="1:5" ht="24">
      <c r="A332" s="1162"/>
      <c r="B332" s="1165"/>
      <c r="C332" s="288" t="s">
        <v>4150</v>
      </c>
      <c r="D332" s="289"/>
      <c r="E332" s="295"/>
    </row>
    <row r="333" spans="1:5" ht="24">
      <c r="A333" s="1162"/>
      <c r="B333" s="1165"/>
      <c r="C333" s="288" t="s">
        <v>4151</v>
      </c>
      <c r="D333" s="289"/>
      <c r="E333" s="295"/>
    </row>
    <row r="334" spans="1:5" ht="24">
      <c r="A334" s="1162"/>
      <c r="B334" s="1165"/>
      <c r="C334" s="288" t="s">
        <v>4152</v>
      </c>
      <c r="D334" s="289"/>
      <c r="E334" s="295"/>
    </row>
    <row r="335" spans="1:5">
      <c r="A335" s="1162"/>
      <c r="B335" s="1165"/>
      <c r="C335" s="288" t="s">
        <v>4153</v>
      </c>
      <c r="D335" s="289"/>
      <c r="E335" s="295"/>
    </row>
    <row r="336" spans="1:5">
      <c r="A336" s="1163"/>
      <c r="B336" s="1166"/>
      <c r="C336" s="288" t="s">
        <v>4154</v>
      </c>
      <c r="D336" s="289"/>
      <c r="E336" s="295"/>
    </row>
    <row r="337" spans="1:5" ht="51">
      <c r="A337" s="1161">
        <v>23</v>
      </c>
      <c r="B337" s="1164" t="s">
        <v>4155</v>
      </c>
      <c r="C337" s="285" t="s">
        <v>4145</v>
      </c>
      <c r="D337" s="286" t="s">
        <v>4322</v>
      </c>
      <c r="E337" s="287">
        <v>86742</v>
      </c>
    </row>
    <row r="338" spans="1:5" ht="48">
      <c r="A338" s="1162"/>
      <c r="B338" s="1165"/>
      <c r="C338" s="288" t="s">
        <v>4147</v>
      </c>
      <c r="D338" s="289"/>
      <c r="E338" s="295" t="s">
        <v>3965</v>
      </c>
    </row>
    <row r="339" spans="1:5" ht="48">
      <c r="A339" s="1162"/>
      <c r="B339" s="1165"/>
      <c r="C339" s="288" t="s">
        <v>4148</v>
      </c>
      <c r="D339" s="289"/>
      <c r="E339" s="295" t="s">
        <v>3965</v>
      </c>
    </row>
    <row r="340" spans="1:5" ht="60">
      <c r="A340" s="1162"/>
      <c r="B340" s="1165"/>
      <c r="C340" s="288" t="s">
        <v>4122</v>
      </c>
      <c r="D340" s="289"/>
      <c r="E340" s="295" t="s">
        <v>3965</v>
      </c>
    </row>
    <row r="341" spans="1:5">
      <c r="A341" s="1162"/>
      <c r="B341" s="1165"/>
      <c r="C341" s="288" t="s">
        <v>4297</v>
      </c>
      <c r="D341" s="289"/>
      <c r="E341" s="295" t="s">
        <v>3965</v>
      </c>
    </row>
    <row r="342" spans="1:5" ht="24">
      <c r="A342" s="1162"/>
      <c r="B342" s="1165"/>
      <c r="C342" s="288" t="s">
        <v>4149</v>
      </c>
      <c r="D342" s="289"/>
      <c r="E342" s="295"/>
    </row>
    <row r="343" spans="1:5" ht="24">
      <c r="A343" s="1162"/>
      <c r="B343" s="1165"/>
      <c r="C343" s="288" t="s">
        <v>4150</v>
      </c>
      <c r="D343" s="289"/>
      <c r="E343" s="295"/>
    </row>
    <row r="344" spans="1:5" ht="24">
      <c r="A344" s="1162"/>
      <c r="B344" s="1165"/>
      <c r="C344" s="288" t="s">
        <v>4151</v>
      </c>
      <c r="D344" s="289"/>
      <c r="E344" s="295"/>
    </row>
    <row r="345" spans="1:5" ht="24">
      <c r="A345" s="1162"/>
      <c r="B345" s="1165"/>
      <c r="C345" s="288" t="s">
        <v>4152</v>
      </c>
      <c r="D345" s="289"/>
      <c r="E345" s="295"/>
    </row>
    <row r="346" spans="1:5">
      <c r="A346" s="1162"/>
      <c r="B346" s="1165"/>
      <c r="C346" s="288" t="s">
        <v>4153</v>
      </c>
      <c r="D346" s="289"/>
      <c r="E346" s="295"/>
    </row>
    <row r="347" spans="1:5">
      <c r="A347" s="1163"/>
      <c r="B347" s="1166"/>
      <c r="C347" s="288" t="s">
        <v>4154</v>
      </c>
      <c r="D347" s="289"/>
      <c r="E347" s="295"/>
    </row>
    <row r="348" spans="1:5" ht="25.5">
      <c r="A348" s="1161">
        <v>24</v>
      </c>
      <c r="B348" s="1164" t="s">
        <v>4323</v>
      </c>
      <c r="C348" s="285" t="s">
        <v>4139</v>
      </c>
      <c r="D348" s="286" t="s">
        <v>4324</v>
      </c>
      <c r="E348" s="287">
        <v>2825.47</v>
      </c>
    </row>
    <row r="349" spans="1:5">
      <c r="A349" s="1162"/>
      <c r="B349" s="1165"/>
      <c r="C349" s="288" t="s">
        <v>4113</v>
      </c>
      <c r="D349" s="289"/>
      <c r="E349" s="295" t="s">
        <v>3965</v>
      </c>
    </row>
    <row r="350" spans="1:5" ht="36">
      <c r="A350" s="1162"/>
      <c r="B350" s="1165"/>
      <c r="C350" s="288" t="s">
        <v>4096</v>
      </c>
      <c r="D350" s="289"/>
      <c r="E350" s="295" t="s">
        <v>3965</v>
      </c>
    </row>
    <row r="351" spans="1:5" ht="36">
      <c r="A351" s="1162"/>
      <c r="B351" s="1165"/>
      <c r="C351" s="288" t="s">
        <v>4098</v>
      </c>
      <c r="D351" s="289"/>
      <c r="E351" s="295" t="s">
        <v>3965</v>
      </c>
    </row>
    <row r="352" spans="1:5" ht="24">
      <c r="A352" s="1162"/>
      <c r="B352" s="1165"/>
      <c r="C352" s="288" t="s">
        <v>4313</v>
      </c>
      <c r="D352" s="289"/>
      <c r="E352" s="295"/>
    </row>
    <row r="353" spans="1:5">
      <c r="A353" s="1162"/>
      <c r="B353" s="1165"/>
      <c r="C353" s="288" t="s">
        <v>3981</v>
      </c>
      <c r="D353" s="289"/>
      <c r="E353" s="295"/>
    </row>
    <row r="354" spans="1:5" ht="24">
      <c r="A354" s="1162"/>
      <c r="B354" s="1165"/>
      <c r="C354" s="288" t="s">
        <v>4099</v>
      </c>
      <c r="D354" s="289"/>
      <c r="E354" s="295"/>
    </row>
    <row r="355" spans="1:5">
      <c r="A355" s="1162"/>
      <c r="B355" s="1165"/>
      <c r="C355" s="288" t="s">
        <v>4100</v>
      </c>
      <c r="D355" s="289"/>
      <c r="E355" s="295"/>
    </row>
    <row r="356" spans="1:5">
      <c r="A356" s="1162"/>
      <c r="B356" s="1165"/>
      <c r="C356" s="288" t="s">
        <v>4101</v>
      </c>
      <c r="D356" s="289"/>
      <c r="E356" s="295"/>
    </row>
    <row r="357" spans="1:5">
      <c r="A357" s="1162"/>
      <c r="B357" s="1165"/>
      <c r="C357" s="288" t="s">
        <v>4102</v>
      </c>
      <c r="D357" s="289"/>
      <c r="E357" s="295"/>
    </row>
    <row r="358" spans="1:5">
      <c r="A358" s="1162"/>
      <c r="B358" s="1165"/>
      <c r="C358" s="288" t="s">
        <v>4103</v>
      </c>
      <c r="D358" s="289"/>
      <c r="E358" s="295"/>
    </row>
    <row r="359" spans="1:5">
      <c r="A359" s="1162"/>
      <c r="B359" s="1165"/>
      <c r="C359" s="288" t="s">
        <v>4104</v>
      </c>
      <c r="D359" s="289"/>
      <c r="E359" s="295"/>
    </row>
    <row r="360" spans="1:5" ht="24">
      <c r="A360" s="1162"/>
      <c r="B360" s="1165"/>
      <c r="C360" s="288" t="s">
        <v>4105</v>
      </c>
      <c r="D360" s="289"/>
      <c r="E360" s="295"/>
    </row>
    <row r="361" spans="1:5" ht="24">
      <c r="A361" s="1162"/>
      <c r="B361" s="1165"/>
      <c r="C361" s="288" t="s">
        <v>4070</v>
      </c>
      <c r="D361" s="289"/>
      <c r="E361" s="295"/>
    </row>
    <row r="362" spans="1:5">
      <c r="A362" s="1162"/>
      <c r="B362" s="1165"/>
      <c r="C362" s="288" t="s">
        <v>4106</v>
      </c>
      <c r="D362" s="289"/>
      <c r="E362" s="295"/>
    </row>
    <row r="363" spans="1:5">
      <c r="A363" s="1163"/>
      <c r="B363" s="1166"/>
      <c r="C363" s="288" t="s">
        <v>4107</v>
      </c>
      <c r="D363" s="289"/>
      <c r="E363" s="295"/>
    </row>
    <row r="364" spans="1:5" ht="38.25">
      <c r="A364" s="1161">
        <v>25</v>
      </c>
      <c r="B364" s="1164" t="s">
        <v>4159</v>
      </c>
      <c r="C364" s="285" t="s">
        <v>4160</v>
      </c>
      <c r="D364" s="286" t="s">
        <v>4325</v>
      </c>
      <c r="E364" s="287">
        <v>5650.01</v>
      </c>
    </row>
    <row r="365" spans="1:5">
      <c r="A365" s="1162"/>
      <c r="B365" s="1165"/>
      <c r="C365" s="288" t="s">
        <v>4326</v>
      </c>
      <c r="D365" s="289"/>
      <c r="E365" s="295" t="s">
        <v>3965</v>
      </c>
    </row>
    <row r="366" spans="1:5" ht="36">
      <c r="A366" s="1163"/>
      <c r="B366" s="1166"/>
      <c r="C366" s="288" t="s">
        <v>4162</v>
      </c>
      <c r="D366" s="289"/>
      <c r="E366" s="295" t="s">
        <v>3965</v>
      </c>
    </row>
    <row r="367" spans="1:5" ht="38.25">
      <c r="A367" s="1161">
        <v>26</v>
      </c>
      <c r="B367" s="1164" t="s">
        <v>4163</v>
      </c>
      <c r="C367" s="285" t="s">
        <v>4160</v>
      </c>
      <c r="D367" s="286" t="s">
        <v>4327</v>
      </c>
      <c r="E367" s="287">
        <v>3390</v>
      </c>
    </row>
    <row r="368" spans="1:5">
      <c r="A368" s="1162"/>
      <c r="B368" s="1165"/>
      <c r="C368" s="288" t="s">
        <v>4326</v>
      </c>
      <c r="D368" s="289"/>
      <c r="E368" s="295" t="s">
        <v>3965</v>
      </c>
    </row>
    <row r="369" spans="1:5" ht="36">
      <c r="A369" s="1162"/>
      <c r="B369" s="1165"/>
      <c r="C369" s="288" t="s">
        <v>4165</v>
      </c>
      <c r="D369" s="289"/>
      <c r="E369" s="295" t="s">
        <v>3965</v>
      </c>
    </row>
    <row r="370" spans="1:5" ht="60">
      <c r="A370" s="1163"/>
      <c r="B370" s="1166"/>
      <c r="C370" s="288" t="s">
        <v>4166</v>
      </c>
      <c r="D370" s="289"/>
      <c r="E370" s="295" t="s">
        <v>3965</v>
      </c>
    </row>
    <row r="371" spans="1:5" ht="25.5">
      <c r="A371" s="1161">
        <v>27</v>
      </c>
      <c r="B371" s="1164" t="s">
        <v>4328</v>
      </c>
      <c r="C371" s="285" t="s">
        <v>4168</v>
      </c>
      <c r="D371" s="286" t="s">
        <v>4169</v>
      </c>
      <c r="E371" s="287">
        <v>12528.7</v>
      </c>
    </row>
    <row r="372" spans="1:5" ht="36">
      <c r="A372" s="1162"/>
      <c r="B372" s="1165"/>
      <c r="C372" s="288" t="s">
        <v>4096</v>
      </c>
      <c r="D372" s="289"/>
      <c r="E372" s="295" t="s">
        <v>3965</v>
      </c>
    </row>
    <row r="373" spans="1:5">
      <c r="A373" s="1162"/>
      <c r="B373" s="1165"/>
      <c r="C373" s="288" t="s">
        <v>4113</v>
      </c>
      <c r="D373" s="289"/>
      <c r="E373" s="295" t="s">
        <v>3965</v>
      </c>
    </row>
    <row r="374" spans="1:5" ht="36">
      <c r="A374" s="1162"/>
      <c r="B374" s="1165"/>
      <c r="C374" s="288" t="s">
        <v>4098</v>
      </c>
      <c r="D374" s="289"/>
      <c r="E374" s="295"/>
    </row>
    <row r="375" spans="1:5" ht="24">
      <c r="A375" s="1162"/>
      <c r="B375" s="1165"/>
      <c r="C375" s="288" t="s">
        <v>4313</v>
      </c>
      <c r="D375" s="289"/>
      <c r="E375" s="295"/>
    </row>
    <row r="376" spans="1:5">
      <c r="A376" s="1162"/>
      <c r="B376" s="1165"/>
      <c r="C376" s="288" t="s">
        <v>3981</v>
      </c>
      <c r="D376" s="289"/>
      <c r="E376" s="295"/>
    </row>
    <row r="377" spans="1:5" ht="24">
      <c r="A377" s="1162"/>
      <c r="B377" s="1165"/>
      <c r="C377" s="288" t="s">
        <v>4099</v>
      </c>
      <c r="D377" s="289"/>
      <c r="E377" s="295"/>
    </row>
    <row r="378" spans="1:5">
      <c r="A378" s="1162"/>
      <c r="B378" s="1165"/>
      <c r="C378" s="288" t="s">
        <v>4100</v>
      </c>
      <c r="D378" s="289"/>
      <c r="E378" s="295"/>
    </row>
    <row r="379" spans="1:5">
      <c r="A379" s="1162"/>
      <c r="B379" s="1165"/>
      <c r="C379" s="288" t="s">
        <v>4101</v>
      </c>
      <c r="D379" s="289"/>
      <c r="E379" s="295"/>
    </row>
    <row r="380" spans="1:5">
      <c r="A380" s="1162"/>
      <c r="B380" s="1165"/>
      <c r="C380" s="288" t="s">
        <v>4102</v>
      </c>
      <c r="D380" s="289"/>
      <c r="E380" s="295"/>
    </row>
    <row r="381" spans="1:5">
      <c r="A381" s="1162"/>
      <c r="B381" s="1165"/>
      <c r="C381" s="288" t="s">
        <v>4103</v>
      </c>
      <c r="D381" s="289"/>
      <c r="E381" s="295"/>
    </row>
    <row r="382" spans="1:5">
      <c r="A382" s="1162"/>
      <c r="B382" s="1165"/>
      <c r="C382" s="288" t="s">
        <v>4104</v>
      </c>
      <c r="D382" s="289"/>
      <c r="E382" s="295"/>
    </row>
    <row r="383" spans="1:5" ht="24">
      <c r="A383" s="1162"/>
      <c r="B383" s="1165"/>
      <c r="C383" s="288" t="s">
        <v>4105</v>
      </c>
      <c r="D383" s="289"/>
      <c r="E383" s="295"/>
    </row>
    <row r="384" spans="1:5" ht="24">
      <c r="A384" s="1162"/>
      <c r="B384" s="1165"/>
      <c r="C384" s="288" t="s">
        <v>4070</v>
      </c>
      <c r="D384" s="289"/>
      <c r="E384" s="295"/>
    </row>
    <row r="385" spans="1:5">
      <c r="A385" s="1162"/>
      <c r="B385" s="1165"/>
      <c r="C385" s="288" t="s">
        <v>4106</v>
      </c>
      <c r="D385" s="289"/>
      <c r="E385" s="295"/>
    </row>
    <row r="386" spans="1:5">
      <c r="A386" s="1163"/>
      <c r="B386" s="1166"/>
      <c r="C386" s="288" t="s">
        <v>4107</v>
      </c>
      <c r="D386" s="289"/>
      <c r="E386" s="295"/>
    </row>
    <row r="387" spans="1:5" ht="25.5">
      <c r="A387" s="1161">
        <v>28</v>
      </c>
      <c r="B387" s="1164" t="s">
        <v>4170</v>
      </c>
      <c r="C387" s="285" t="s">
        <v>4171</v>
      </c>
      <c r="D387" s="286" t="s">
        <v>4329</v>
      </c>
      <c r="E387" s="287">
        <v>5070.7</v>
      </c>
    </row>
    <row r="388" spans="1:5" ht="36">
      <c r="A388" s="1162"/>
      <c r="B388" s="1165"/>
      <c r="C388" s="288" t="s">
        <v>4096</v>
      </c>
      <c r="D388" s="289"/>
      <c r="E388" s="290" t="s">
        <v>3965</v>
      </c>
    </row>
    <row r="389" spans="1:5" ht="24">
      <c r="A389" s="1162"/>
      <c r="B389" s="1165"/>
      <c r="C389" s="288" t="s">
        <v>4173</v>
      </c>
      <c r="D389" s="289"/>
      <c r="E389" s="290" t="s">
        <v>3965</v>
      </c>
    </row>
    <row r="390" spans="1:5" ht="36">
      <c r="A390" s="1162"/>
      <c r="B390" s="1165"/>
      <c r="C390" s="288" t="s">
        <v>4098</v>
      </c>
      <c r="D390" s="289"/>
      <c r="E390" s="290"/>
    </row>
    <row r="391" spans="1:5">
      <c r="A391" s="1162"/>
      <c r="B391" s="1165"/>
      <c r="C391" s="288" t="s">
        <v>3981</v>
      </c>
      <c r="D391" s="289"/>
      <c r="E391" s="290"/>
    </row>
    <row r="392" spans="1:5" ht="24">
      <c r="A392" s="1162"/>
      <c r="B392" s="1165"/>
      <c r="C392" s="288" t="s">
        <v>4099</v>
      </c>
      <c r="D392" s="289"/>
      <c r="E392" s="290"/>
    </row>
    <row r="393" spans="1:5">
      <c r="A393" s="1162"/>
      <c r="B393" s="1165"/>
      <c r="C393" s="288" t="s">
        <v>4100</v>
      </c>
      <c r="D393" s="289"/>
      <c r="E393" s="290"/>
    </row>
    <row r="394" spans="1:5">
      <c r="A394" s="1162"/>
      <c r="B394" s="1165"/>
      <c r="C394" s="288" t="s">
        <v>4101</v>
      </c>
      <c r="D394" s="289"/>
      <c r="E394" s="290"/>
    </row>
    <row r="395" spans="1:5">
      <c r="A395" s="1162"/>
      <c r="B395" s="1165"/>
      <c r="C395" s="288" t="s">
        <v>4102</v>
      </c>
      <c r="D395" s="289"/>
      <c r="E395" s="290"/>
    </row>
    <row r="396" spans="1:5">
      <c r="A396" s="1162"/>
      <c r="B396" s="1165"/>
      <c r="C396" s="288" t="s">
        <v>4103</v>
      </c>
      <c r="D396" s="289"/>
      <c r="E396" s="290"/>
    </row>
    <row r="397" spans="1:5">
      <c r="A397" s="1162"/>
      <c r="B397" s="1165"/>
      <c r="C397" s="288" t="s">
        <v>4104</v>
      </c>
      <c r="D397" s="289"/>
      <c r="E397" s="290"/>
    </row>
    <row r="398" spans="1:5" ht="24">
      <c r="A398" s="1162"/>
      <c r="B398" s="1165"/>
      <c r="C398" s="288" t="s">
        <v>4105</v>
      </c>
      <c r="D398" s="289"/>
      <c r="E398" s="290"/>
    </row>
    <row r="399" spans="1:5" ht="24">
      <c r="A399" s="1162"/>
      <c r="B399" s="1165"/>
      <c r="C399" s="288" t="s">
        <v>4070</v>
      </c>
      <c r="D399" s="289"/>
      <c r="E399" s="290"/>
    </row>
    <row r="400" spans="1:5">
      <c r="A400" s="1162"/>
      <c r="B400" s="1165"/>
      <c r="C400" s="288" t="s">
        <v>4106</v>
      </c>
      <c r="D400" s="289"/>
      <c r="E400" s="290"/>
    </row>
    <row r="401" spans="1:5">
      <c r="A401" s="1163"/>
      <c r="B401" s="1166"/>
      <c r="C401" s="288" t="s">
        <v>4107</v>
      </c>
      <c r="D401" s="289"/>
      <c r="E401" s="290"/>
    </row>
    <row r="402" spans="1:5" ht="25.5">
      <c r="A402" s="1161">
        <v>29</v>
      </c>
      <c r="B402" s="1164" t="s">
        <v>4174</v>
      </c>
      <c r="C402" s="285" t="s">
        <v>4175</v>
      </c>
      <c r="D402" s="286" t="s">
        <v>4330</v>
      </c>
      <c r="E402" s="287">
        <v>128.85</v>
      </c>
    </row>
    <row r="403" spans="1:5" ht="36">
      <c r="A403" s="1162"/>
      <c r="B403" s="1165"/>
      <c r="C403" s="288" t="s">
        <v>4096</v>
      </c>
      <c r="D403" s="289"/>
      <c r="E403" s="290" t="s">
        <v>3965</v>
      </c>
    </row>
    <row r="404" spans="1:5" ht="24">
      <c r="A404" s="1162"/>
      <c r="B404" s="1165"/>
      <c r="C404" s="288" t="s">
        <v>4177</v>
      </c>
      <c r="D404" s="289"/>
      <c r="E404" s="290" t="s">
        <v>3965</v>
      </c>
    </row>
    <row r="405" spans="1:5" ht="36">
      <c r="A405" s="1162"/>
      <c r="B405" s="1165"/>
      <c r="C405" s="288" t="s">
        <v>4098</v>
      </c>
      <c r="D405" s="289"/>
      <c r="E405" s="290"/>
    </row>
    <row r="406" spans="1:5">
      <c r="A406" s="1162"/>
      <c r="B406" s="1165"/>
      <c r="C406" s="288" t="s">
        <v>3981</v>
      </c>
      <c r="D406" s="289"/>
      <c r="E406" s="290"/>
    </row>
    <row r="407" spans="1:5" ht="24">
      <c r="A407" s="1162"/>
      <c r="B407" s="1165"/>
      <c r="C407" s="288" t="s">
        <v>4099</v>
      </c>
      <c r="D407" s="289"/>
      <c r="E407" s="290"/>
    </row>
    <row r="408" spans="1:5">
      <c r="A408" s="1162"/>
      <c r="B408" s="1165"/>
      <c r="C408" s="288" t="s">
        <v>4100</v>
      </c>
      <c r="D408" s="289"/>
      <c r="E408" s="290"/>
    </row>
    <row r="409" spans="1:5">
      <c r="A409" s="1162"/>
      <c r="B409" s="1165"/>
      <c r="C409" s="288" t="s">
        <v>4101</v>
      </c>
      <c r="D409" s="289"/>
      <c r="E409" s="290"/>
    </row>
    <row r="410" spans="1:5">
      <c r="A410" s="1162"/>
      <c r="B410" s="1165"/>
      <c r="C410" s="288" t="s">
        <v>4102</v>
      </c>
      <c r="D410" s="289"/>
      <c r="E410" s="290"/>
    </row>
    <row r="411" spans="1:5">
      <c r="A411" s="1162"/>
      <c r="B411" s="1165"/>
      <c r="C411" s="288" t="s">
        <v>4103</v>
      </c>
      <c r="D411" s="289"/>
      <c r="E411" s="290"/>
    </row>
    <row r="412" spans="1:5">
      <c r="A412" s="1162"/>
      <c r="B412" s="1165"/>
      <c r="C412" s="288" t="s">
        <v>4104</v>
      </c>
      <c r="D412" s="289"/>
      <c r="E412" s="290"/>
    </row>
    <row r="413" spans="1:5" ht="24">
      <c r="A413" s="1162"/>
      <c r="B413" s="1165"/>
      <c r="C413" s="288" t="s">
        <v>4105</v>
      </c>
      <c r="D413" s="289"/>
      <c r="E413" s="290"/>
    </row>
    <row r="414" spans="1:5" ht="24">
      <c r="A414" s="1162"/>
      <c r="B414" s="1165"/>
      <c r="C414" s="288" t="s">
        <v>4070</v>
      </c>
      <c r="D414" s="289"/>
      <c r="E414" s="290"/>
    </row>
    <row r="415" spans="1:5">
      <c r="A415" s="1162"/>
      <c r="B415" s="1165"/>
      <c r="C415" s="288" t="s">
        <v>4106</v>
      </c>
      <c r="D415" s="289"/>
      <c r="E415" s="290"/>
    </row>
    <row r="416" spans="1:5">
      <c r="A416" s="1163"/>
      <c r="B416" s="1166"/>
      <c r="C416" s="288" t="s">
        <v>4107</v>
      </c>
      <c r="D416" s="289"/>
      <c r="E416" s="290"/>
    </row>
    <row r="417" spans="1:5" ht="25.5">
      <c r="A417" s="1161">
        <v>30</v>
      </c>
      <c r="B417" s="1164" t="s">
        <v>4178</v>
      </c>
      <c r="C417" s="285" t="s">
        <v>4331</v>
      </c>
      <c r="D417" s="286" t="s">
        <v>4332</v>
      </c>
      <c r="E417" s="287">
        <v>69425.63</v>
      </c>
    </row>
    <row r="418" spans="1:5" ht="36">
      <c r="A418" s="1162"/>
      <c r="B418" s="1172"/>
      <c r="C418" s="288" t="s">
        <v>4096</v>
      </c>
      <c r="D418" s="289"/>
      <c r="E418" s="290" t="s">
        <v>3965</v>
      </c>
    </row>
    <row r="419" spans="1:5" ht="24">
      <c r="A419" s="1162"/>
      <c r="B419" s="1172"/>
      <c r="C419" s="288" t="s">
        <v>4333</v>
      </c>
      <c r="D419" s="289"/>
      <c r="E419" s="290" t="s">
        <v>3965</v>
      </c>
    </row>
    <row r="420" spans="1:5" ht="36">
      <c r="A420" s="1162"/>
      <c r="B420" s="1172"/>
      <c r="C420" s="288" t="s">
        <v>4098</v>
      </c>
      <c r="D420" s="289"/>
      <c r="E420" s="290"/>
    </row>
    <row r="421" spans="1:5">
      <c r="A421" s="1162"/>
      <c r="B421" s="1172"/>
      <c r="C421" s="288" t="s">
        <v>3981</v>
      </c>
      <c r="D421" s="289"/>
      <c r="E421" s="290"/>
    </row>
    <row r="422" spans="1:5" ht="24">
      <c r="A422" s="1162"/>
      <c r="B422" s="1172"/>
      <c r="C422" s="288" t="s">
        <v>4099</v>
      </c>
      <c r="D422" s="289"/>
      <c r="E422" s="290"/>
    </row>
    <row r="423" spans="1:5">
      <c r="A423" s="1162"/>
      <c r="B423" s="1172"/>
      <c r="C423" s="288" t="s">
        <v>4100</v>
      </c>
      <c r="D423" s="289"/>
      <c r="E423" s="290"/>
    </row>
    <row r="424" spans="1:5">
      <c r="A424" s="1162"/>
      <c r="B424" s="1172"/>
      <c r="C424" s="288" t="s">
        <v>4101</v>
      </c>
      <c r="D424" s="289"/>
      <c r="E424" s="290"/>
    </row>
    <row r="425" spans="1:5">
      <c r="A425" s="1162"/>
      <c r="B425" s="1172"/>
      <c r="C425" s="288" t="s">
        <v>4102</v>
      </c>
      <c r="D425" s="289"/>
      <c r="E425" s="290"/>
    </row>
    <row r="426" spans="1:5">
      <c r="A426" s="1162"/>
      <c r="B426" s="1172"/>
      <c r="C426" s="288" t="s">
        <v>4103</v>
      </c>
      <c r="D426" s="289"/>
      <c r="E426" s="290"/>
    </row>
    <row r="427" spans="1:5">
      <c r="A427" s="1162"/>
      <c r="B427" s="1172"/>
      <c r="C427" s="288" t="s">
        <v>4104</v>
      </c>
      <c r="D427" s="289"/>
      <c r="E427" s="290"/>
    </row>
    <row r="428" spans="1:5" ht="24">
      <c r="A428" s="1162"/>
      <c r="B428" s="1172"/>
      <c r="C428" s="288" t="s">
        <v>4105</v>
      </c>
      <c r="D428" s="289"/>
      <c r="E428" s="290"/>
    </row>
    <row r="429" spans="1:5" ht="24">
      <c r="A429" s="1162"/>
      <c r="B429" s="1172"/>
      <c r="C429" s="288" t="s">
        <v>4070</v>
      </c>
      <c r="D429" s="289"/>
      <c r="E429" s="290"/>
    </row>
    <row r="430" spans="1:5">
      <c r="A430" s="1162"/>
      <c r="B430" s="1172"/>
      <c r="C430" s="288" t="s">
        <v>4106</v>
      </c>
      <c r="D430" s="289"/>
      <c r="E430" s="290"/>
    </row>
    <row r="431" spans="1:5">
      <c r="A431" s="1163"/>
      <c r="B431" s="1173"/>
      <c r="C431" s="288" t="s">
        <v>4107</v>
      </c>
      <c r="D431" s="289"/>
      <c r="E431" s="290"/>
    </row>
    <row r="432" spans="1:5">
      <c r="A432" s="291"/>
      <c r="B432" s="1167" t="s">
        <v>4181</v>
      </c>
      <c r="C432" s="1168"/>
      <c r="D432" s="1168"/>
      <c r="E432" s="293"/>
    </row>
    <row r="433" spans="1:5">
      <c r="A433" s="291"/>
      <c r="B433" s="1164" t="s">
        <v>4334</v>
      </c>
      <c r="C433" s="1169"/>
      <c r="D433" s="1169"/>
      <c r="E433" s="287">
        <v>608150.66</v>
      </c>
    </row>
    <row r="434" spans="1:5">
      <c r="A434" s="291"/>
      <c r="B434" s="1167" t="s">
        <v>4183</v>
      </c>
      <c r="C434" s="1168"/>
      <c r="D434" s="1168"/>
      <c r="E434" s="293">
        <v>608150.66</v>
      </c>
    </row>
    <row r="435" spans="1:5">
      <c r="A435" s="1170" t="s">
        <v>4184</v>
      </c>
      <c r="B435" s="1171"/>
      <c r="C435" s="1171"/>
      <c r="D435" s="1171"/>
      <c r="E435" s="1171"/>
    </row>
    <row r="436" spans="1:5" ht="25.5">
      <c r="A436" s="1161">
        <v>28</v>
      </c>
      <c r="B436" s="1164" t="s">
        <v>4185</v>
      </c>
      <c r="C436" s="285" t="s">
        <v>4186</v>
      </c>
      <c r="D436" s="286" t="s">
        <v>4335</v>
      </c>
      <c r="E436" s="294">
        <v>15855.84</v>
      </c>
    </row>
    <row r="437" spans="1:5" ht="36">
      <c r="A437" s="1162"/>
      <c r="B437" s="1165"/>
      <c r="C437" s="288" t="s">
        <v>4188</v>
      </c>
      <c r="D437" s="289"/>
      <c r="E437" s="295" t="s">
        <v>3965</v>
      </c>
    </row>
    <row r="438" spans="1:5" ht="36">
      <c r="A438" s="1162"/>
      <c r="B438" s="1165"/>
      <c r="C438" s="288" t="s">
        <v>4189</v>
      </c>
      <c r="D438" s="289"/>
      <c r="E438" s="295" t="s">
        <v>3965</v>
      </c>
    </row>
    <row r="439" spans="1:5" ht="72">
      <c r="A439" s="1162"/>
      <c r="B439" s="1165"/>
      <c r="C439" s="288" t="s">
        <v>4190</v>
      </c>
      <c r="D439" s="289"/>
      <c r="E439" s="295" t="s">
        <v>3965</v>
      </c>
    </row>
    <row r="440" spans="1:5" ht="48">
      <c r="A440" s="1162"/>
      <c r="B440" s="1165"/>
      <c r="C440" s="288" t="s">
        <v>4191</v>
      </c>
      <c r="D440" s="289"/>
      <c r="E440" s="295" t="s">
        <v>3965</v>
      </c>
    </row>
    <row r="441" spans="1:5" ht="60">
      <c r="A441" s="1162"/>
      <c r="B441" s="1165"/>
      <c r="C441" s="288" t="s">
        <v>4192</v>
      </c>
      <c r="D441" s="289"/>
      <c r="E441" s="295" t="s">
        <v>3965</v>
      </c>
    </row>
    <row r="442" spans="1:5" ht="84">
      <c r="A442" s="1162"/>
      <c r="B442" s="1165"/>
      <c r="C442" s="288" t="s">
        <v>4193</v>
      </c>
      <c r="D442" s="289"/>
      <c r="E442" s="295" t="s">
        <v>3965</v>
      </c>
    </row>
    <row r="443" spans="1:5" ht="36">
      <c r="A443" s="1162"/>
      <c r="B443" s="1165"/>
      <c r="C443" s="288" t="s">
        <v>4194</v>
      </c>
      <c r="D443" s="289"/>
      <c r="E443" s="295" t="s">
        <v>3965</v>
      </c>
    </row>
    <row r="444" spans="1:5" ht="48">
      <c r="A444" s="1162"/>
      <c r="B444" s="1165"/>
      <c r="C444" s="288" t="s">
        <v>4195</v>
      </c>
      <c r="D444" s="289"/>
      <c r="E444" s="295" t="s">
        <v>3965</v>
      </c>
    </row>
    <row r="445" spans="1:5">
      <c r="A445" s="1162"/>
      <c r="B445" s="1165"/>
      <c r="C445" s="288" t="s">
        <v>4196</v>
      </c>
      <c r="D445" s="289"/>
      <c r="E445" s="295" t="s">
        <v>3965</v>
      </c>
    </row>
    <row r="446" spans="1:5" ht="72">
      <c r="A446" s="1163"/>
      <c r="B446" s="1166"/>
      <c r="C446" s="288" t="s">
        <v>4202</v>
      </c>
      <c r="D446" s="289"/>
      <c r="E446" s="295" t="s">
        <v>3965</v>
      </c>
    </row>
    <row r="447" spans="1:5" ht="25.5">
      <c r="A447" s="1161">
        <v>29</v>
      </c>
      <c r="B447" s="1164" t="s">
        <v>4198</v>
      </c>
      <c r="C447" s="285" t="s">
        <v>4199</v>
      </c>
      <c r="D447" s="286" t="s">
        <v>4336</v>
      </c>
      <c r="E447" s="287">
        <v>28909.439999999999</v>
      </c>
    </row>
    <row r="448" spans="1:5" ht="36">
      <c r="A448" s="1162"/>
      <c r="B448" s="1165"/>
      <c r="C448" s="288" t="s">
        <v>4189</v>
      </c>
      <c r="D448" s="289"/>
      <c r="E448" s="295" t="s">
        <v>3965</v>
      </c>
    </row>
    <row r="449" spans="1:5" ht="36">
      <c r="A449" s="1162"/>
      <c r="B449" s="1165"/>
      <c r="C449" s="288" t="s">
        <v>4337</v>
      </c>
      <c r="D449" s="289"/>
      <c r="E449" s="295" t="s">
        <v>3965</v>
      </c>
    </row>
    <row r="450" spans="1:5" ht="72">
      <c r="A450" s="1162"/>
      <c r="B450" s="1165"/>
      <c r="C450" s="288" t="s">
        <v>4190</v>
      </c>
      <c r="D450" s="289"/>
      <c r="E450" s="295" t="s">
        <v>3965</v>
      </c>
    </row>
    <row r="451" spans="1:5" ht="48">
      <c r="A451" s="1162"/>
      <c r="B451" s="1165"/>
      <c r="C451" s="288" t="s">
        <v>4191</v>
      </c>
      <c r="D451" s="289"/>
      <c r="E451" s="295" t="s">
        <v>3965</v>
      </c>
    </row>
    <row r="452" spans="1:5" ht="60">
      <c r="A452" s="1162"/>
      <c r="B452" s="1165"/>
      <c r="C452" s="288" t="s">
        <v>4192</v>
      </c>
      <c r="D452" s="289"/>
      <c r="E452" s="295" t="s">
        <v>3965</v>
      </c>
    </row>
    <row r="453" spans="1:5" ht="84">
      <c r="A453" s="1162"/>
      <c r="B453" s="1165"/>
      <c r="C453" s="288" t="s">
        <v>4193</v>
      </c>
      <c r="D453" s="289"/>
      <c r="E453" s="295" t="s">
        <v>3965</v>
      </c>
    </row>
    <row r="454" spans="1:5" ht="36">
      <c r="A454" s="1162"/>
      <c r="B454" s="1165"/>
      <c r="C454" s="288" t="s">
        <v>4194</v>
      </c>
      <c r="D454" s="289"/>
      <c r="E454" s="295" t="s">
        <v>3965</v>
      </c>
    </row>
    <row r="455" spans="1:5" ht="48">
      <c r="A455" s="1162"/>
      <c r="B455" s="1165"/>
      <c r="C455" s="288" t="s">
        <v>4195</v>
      </c>
      <c r="D455" s="289"/>
      <c r="E455" s="295" t="s">
        <v>3965</v>
      </c>
    </row>
    <row r="456" spans="1:5">
      <c r="A456" s="1162"/>
      <c r="B456" s="1165"/>
      <c r="C456" s="288" t="s">
        <v>4196</v>
      </c>
      <c r="D456" s="289"/>
      <c r="E456" s="295" t="s">
        <v>3965</v>
      </c>
    </row>
    <row r="457" spans="1:5" ht="72">
      <c r="A457" s="1163"/>
      <c r="B457" s="1166"/>
      <c r="C457" s="288" t="s">
        <v>4202</v>
      </c>
      <c r="D457" s="289"/>
      <c r="E457" s="295" t="s">
        <v>3965</v>
      </c>
    </row>
    <row r="458" spans="1:5" ht="25.5">
      <c r="A458" s="1161">
        <v>30</v>
      </c>
      <c r="B458" s="1164" t="s">
        <v>4203</v>
      </c>
      <c r="C458" s="285" t="s">
        <v>4204</v>
      </c>
      <c r="D458" s="286" t="s">
        <v>4338</v>
      </c>
      <c r="E458" s="294">
        <v>35557.199999999997</v>
      </c>
    </row>
    <row r="459" spans="1:5" ht="36">
      <c r="A459" s="1162"/>
      <c r="B459" s="1165"/>
      <c r="C459" s="288" t="s">
        <v>4189</v>
      </c>
      <c r="D459" s="289"/>
      <c r="E459" s="295" t="s">
        <v>3965</v>
      </c>
    </row>
    <row r="460" spans="1:5" ht="24">
      <c r="A460" s="1162"/>
      <c r="B460" s="1165"/>
      <c r="C460" s="288" t="s">
        <v>4206</v>
      </c>
      <c r="D460" s="289"/>
      <c r="E460" s="295" t="s">
        <v>3965</v>
      </c>
    </row>
    <row r="461" spans="1:5" ht="72">
      <c r="A461" s="1162"/>
      <c r="B461" s="1165"/>
      <c r="C461" s="288" t="s">
        <v>4190</v>
      </c>
      <c r="D461" s="289"/>
      <c r="E461" s="295" t="s">
        <v>3965</v>
      </c>
    </row>
    <row r="462" spans="1:5" ht="48">
      <c r="A462" s="1162"/>
      <c r="B462" s="1165"/>
      <c r="C462" s="288" t="s">
        <v>4207</v>
      </c>
      <c r="D462" s="289"/>
      <c r="E462" s="295" t="s">
        <v>3965</v>
      </c>
    </row>
    <row r="463" spans="1:5" ht="60">
      <c r="A463" s="1162"/>
      <c r="B463" s="1165"/>
      <c r="C463" s="288" t="s">
        <v>4192</v>
      </c>
      <c r="D463" s="289"/>
      <c r="E463" s="295" t="s">
        <v>3965</v>
      </c>
    </row>
    <row r="464" spans="1:5" ht="84">
      <c r="A464" s="1162"/>
      <c r="B464" s="1165"/>
      <c r="C464" s="288" t="s">
        <v>4193</v>
      </c>
      <c r="D464" s="289"/>
      <c r="E464" s="295" t="s">
        <v>3965</v>
      </c>
    </row>
    <row r="465" spans="1:5" ht="36">
      <c r="A465" s="1162"/>
      <c r="B465" s="1165"/>
      <c r="C465" s="288" t="s">
        <v>4194</v>
      </c>
      <c r="D465" s="289"/>
      <c r="E465" s="295" t="s">
        <v>3965</v>
      </c>
    </row>
    <row r="466" spans="1:5" ht="48">
      <c r="A466" s="1162"/>
      <c r="B466" s="1165"/>
      <c r="C466" s="288" t="s">
        <v>4195</v>
      </c>
      <c r="D466" s="289"/>
      <c r="E466" s="295" t="s">
        <v>3965</v>
      </c>
    </row>
    <row r="467" spans="1:5">
      <c r="A467" s="1162"/>
      <c r="B467" s="1165"/>
      <c r="C467" s="288" t="s">
        <v>4196</v>
      </c>
      <c r="D467" s="289"/>
      <c r="E467" s="295" t="s">
        <v>3965</v>
      </c>
    </row>
    <row r="468" spans="1:5" ht="72">
      <c r="A468" s="1163"/>
      <c r="B468" s="1166"/>
      <c r="C468" s="288" t="s">
        <v>4202</v>
      </c>
      <c r="D468" s="289"/>
      <c r="E468" s="295" t="s">
        <v>3965</v>
      </c>
    </row>
    <row r="469" spans="1:5" ht="25.5">
      <c r="A469" s="1161">
        <v>31</v>
      </c>
      <c r="B469" s="1164" t="s">
        <v>4208</v>
      </c>
      <c r="C469" s="285" t="s">
        <v>4209</v>
      </c>
      <c r="D469" s="286" t="s">
        <v>4339</v>
      </c>
      <c r="E469" s="287">
        <v>102120.48</v>
      </c>
    </row>
    <row r="470" spans="1:5" ht="36">
      <c r="A470" s="1162"/>
      <c r="B470" s="1165"/>
      <c r="C470" s="288" t="s">
        <v>4189</v>
      </c>
      <c r="D470" s="289"/>
      <c r="E470" s="295" t="s">
        <v>3965</v>
      </c>
    </row>
    <row r="471" spans="1:5" ht="24">
      <c r="A471" s="1162"/>
      <c r="B471" s="1165"/>
      <c r="C471" s="288" t="s">
        <v>4211</v>
      </c>
      <c r="D471" s="289"/>
      <c r="E471" s="295" t="s">
        <v>3965</v>
      </c>
    </row>
    <row r="472" spans="1:5" ht="24">
      <c r="A472" s="1162"/>
      <c r="B472" s="1165"/>
      <c r="C472" s="288" t="s">
        <v>4206</v>
      </c>
      <c r="D472" s="289"/>
      <c r="E472" s="295" t="s">
        <v>3965</v>
      </c>
    </row>
    <row r="473" spans="1:5" ht="72">
      <c r="A473" s="1162"/>
      <c r="B473" s="1165"/>
      <c r="C473" s="288" t="s">
        <v>4190</v>
      </c>
      <c r="D473" s="289"/>
      <c r="E473" s="295" t="s">
        <v>3965</v>
      </c>
    </row>
    <row r="474" spans="1:5" ht="48">
      <c r="A474" s="1162"/>
      <c r="B474" s="1165"/>
      <c r="C474" s="288" t="s">
        <v>4191</v>
      </c>
      <c r="D474" s="289"/>
      <c r="E474" s="295" t="s">
        <v>3965</v>
      </c>
    </row>
    <row r="475" spans="1:5" ht="60">
      <c r="A475" s="1162"/>
      <c r="B475" s="1165"/>
      <c r="C475" s="288" t="s">
        <v>4192</v>
      </c>
      <c r="D475" s="289"/>
      <c r="E475" s="295" t="s">
        <v>3965</v>
      </c>
    </row>
    <row r="476" spans="1:5" ht="84">
      <c r="A476" s="1162"/>
      <c r="B476" s="1165"/>
      <c r="C476" s="288" t="s">
        <v>4193</v>
      </c>
      <c r="D476" s="289"/>
      <c r="E476" s="295" t="s">
        <v>3965</v>
      </c>
    </row>
    <row r="477" spans="1:5" ht="36">
      <c r="A477" s="1162"/>
      <c r="B477" s="1165"/>
      <c r="C477" s="288" t="s">
        <v>4194</v>
      </c>
      <c r="D477" s="289"/>
      <c r="E477" s="295" t="s">
        <v>3965</v>
      </c>
    </row>
    <row r="478" spans="1:5" ht="48">
      <c r="A478" s="1162"/>
      <c r="B478" s="1165"/>
      <c r="C478" s="288" t="s">
        <v>4195</v>
      </c>
      <c r="D478" s="289"/>
      <c r="E478" s="295" t="s">
        <v>3965</v>
      </c>
    </row>
    <row r="479" spans="1:5">
      <c r="A479" s="1162"/>
      <c r="B479" s="1165"/>
      <c r="C479" s="288" t="s">
        <v>4196</v>
      </c>
      <c r="D479" s="289"/>
      <c r="E479" s="295" t="s">
        <v>3965</v>
      </c>
    </row>
    <row r="480" spans="1:5" ht="72">
      <c r="A480" s="1163"/>
      <c r="B480" s="1166"/>
      <c r="C480" s="288" t="s">
        <v>4202</v>
      </c>
      <c r="D480" s="289"/>
      <c r="E480" s="295" t="s">
        <v>3965</v>
      </c>
    </row>
    <row r="481" spans="1:5">
      <c r="A481" s="291"/>
      <c r="B481" s="1167" t="s">
        <v>4212</v>
      </c>
      <c r="C481" s="1168"/>
      <c r="D481" s="1168"/>
      <c r="E481" s="292"/>
    </row>
    <row r="482" spans="1:5">
      <c r="A482" s="291"/>
      <c r="B482" s="1164" t="s">
        <v>4340</v>
      </c>
      <c r="C482" s="1169"/>
      <c r="D482" s="1169"/>
      <c r="E482" s="287">
        <v>182442.96</v>
      </c>
    </row>
    <row r="483" spans="1:5">
      <c r="A483" s="291"/>
      <c r="B483" s="1167" t="s">
        <v>4214</v>
      </c>
      <c r="C483" s="1168"/>
      <c r="D483" s="1168"/>
      <c r="E483" s="293">
        <v>182442.96</v>
      </c>
    </row>
    <row r="484" spans="1:5">
      <c r="A484" s="1170" t="s">
        <v>4215</v>
      </c>
      <c r="B484" s="1171"/>
      <c r="C484" s="1171"/>
      <c r="D484" s="1171"/>
      <c r="E484" s="1171"/>
    </row>
    <row r="485" spans="1:5" ht="38.25">
      <c r="A485" s="1161">
        <v>32</v>
      </c>
      <c r="B485" s="1164" t="s">
        <v>4216</v>
      </c>
      <c r="C485" s="285" t="s">
        <v>4217</v>
      </c>
      <c r="D485" s="286" t="s">
        <v>4218</v>
      </c>
      <c r="E485" s="287">
        <v>13631.03</v>
      </c>
    </row>
    <row r="486" spans="1:5">
      <c r="A486" s="1162"/>
      <c r="B486" s="1165"/>
      <c r="C486" s="288" t="s">
        <v>4113</v>
      </c>
      <c r="D486" s="289"/>
      <c r="E486" s="295" t="s">
        <v>3965</v>
      </c>
    </row>
    <row r="487" spans="1:5" ht="24">
      <c r="A487" s="1162"/>
      <c r="B487" s="1165"/>
      <c r="C487" s="288" t="s">
        <v>4219</v>
      </c>
      <c r="D487" s="289"/>
      <c r="E487" s="295" t="s">
        <v>3965</v>
      </c>
    </row>
    <row r="488" spans="1:5" ht="48">
      <c r="A488" s="1162"/>
      <c r="B488" s="1165"/>
      <c r="C488" s="288" t="s">
        <v>4220</v>
      </c>
      <c r="D488" s="289"/>
      <c r="E488" s="295" t="s">
        <v>3965</v>
      </c>
    </row>
    <row r="489" spans="1:5" ht="36">
      <c r="A489" s="1162"/>
      <c r="B489" s="1165"/>
      <c r="C489" s="288" t="s">
        <v>4221</v>
      </c>
      <c r="D489" s="289"/>
      <c r="E489" s="295" t="s">
        <v>3965</v>
      </c>
    </row>
    <row r="490" spans="1:5">
      <c r="A490" s="1162"/>
      <c r="B490" s="1165"/>
      <c r="C490" s="288" t="s">
        <v>3981</v>
      </c>
      <c r="D490" s="289"/>
      <c r="E490" s="295"/>
    </row>
    <row r="491" spans="1:5">
      <c r="A491" s="1162"/>
      <c r="B491" s="1165"/>
      <c r="C491" s="288" t="s">
        <v>4222</v>
      </c>
      <c r="D491" s="289"/>
      <c r="E491" s="295"/>
    </row>
    <row r="492" spans="1:5" ht="24">
      <c r="A492" s="1162"/>
      <c r="B492" s="1165"/>
      <c r="C492" s="288" t="s">
        <v>4223</v>
      </c>
      <c r="D492" s="289"/>
      <c r="E492" s="295"/>
    </row>
    <row r="493" spans="1:5">
      <c r="A493" s="1162"/>
      <c r="B493" s="1165"/>
      <c r="C493" s="288" t="s">
        <v>3971</v>
      </c>
      <c r="D493" s="289"/>
      <c r="E493" s="295"/>
    </row>
    <row r="494" spans="1:5" ht="24">
      <c r="A494" s="1162"/>
      <c r="B494" s="1165"/>
      <c r="C494" s="288" t="s">
        <v>4224</v>
      </c>
      <c r="D494" s="289"/>
      <c r="E494" s="295"/>
    </row>
    <row r="495" spans="1:5" ht="24">
      <c r="A495" s="1162"/>
      <c r="B495" s="1165"/>
      <c r="C495" s="288" t="s">
        <v>4225</v>
      </c>
      <c r="D495" s="289"/>
      <c r="E495" s="295"/>
    </row>
    <row r="496" spans="1:5" ht="24">
      <c r="A496" s="1162"/>
      <c r="B496" s="1165"/>
      <c r="C496" s="288" t="s">
        <v>4226</v>
      </c>
      <c r="D496" s="289"/>
      <c r="E496" s="295"/>
    </row>
    <row r="497" spans="1:5">
      <c r="A497" s="1162"/>
      <c r="B497" s="1165"/>
      <c r="C497" s="288" t="s">
        <v>4227</v>
      </c>
      <c r="D497" s="289"/>
      <c r="E497" s="295"/>
    </row>
    <row r="498" spans="1:5" ht="48">
      <c r="A498" s="1162"/>
      <c r="B498" s="1165"/>
      <c r="C498" s="288" t="s">
        <v>4228</v>
      </c>
      <c r="D498" s="289"/>
      <c r="E498" s="295"/>
    </row>
    <row r="499" spans="1:5" ht="48">
      <c r="A499" s="1162"/>
      <c r="B499" s="1165"/>
      <c r="C499" s="288" t="s">
        <v>4229</v>
      </c>
      <c r="D499" s="289"/>
      <c r="E499" s="295"/>
    </row>
    <row r="500" spans="1:5" ht="60">
      <c r="A500" s="1162"/>
      <c r="B500" s="1165"/>
      <c r="C500" s="288" t="s">
        <v>4230</v>
      </c>
      <c r="D500" s="289"/>
      <c r="E500" s="295"/>
    </row>
    <row r="501" spans="1:5">
      <c r="A501" s="1163"/>
      <c r="B501" s="1166"/>
      <c r="C501" s="288" t="s">
        <v>4231</v>
      </c>
      <c r="D501" s="289"/>
      <c r="E501" s="295"/>
    </row>
    <row r="502" spans="1:5" ht="38.25">
      <c r="A502" s="1161">
        <v>33</v>
      </c>
      <c r="B502" s="1164" t="s">
        <v>4232</v>
      </c>
      <c r="C502" s="285" t="s">
        <v>4233</v>
      </c>
      <c r="D502" s="286" t="s">
        <v>4234</v>
      </c>
      <c r="E502" s="287">
        <v>11775</v>
      </c>
    </row>
    <row r="503" spans="1:5">
      <c r="A503" s="1162"/>
      <c r="B503" s="1165"/>
      <c r="C503" s="288" t="s">
        <v>4113</v>
      </c>
      <c r="D503" s="289"/>
      <c r="E503" s="295" t="s">
        <v>3965</v>
      </c>
    </row>
    <row r="504" spans="1:5" ht="36">
      <c r="A504" s="1162"/>
      <c r="B504" s="1165"/>
      <c r="C504" s="288" t="s">
        <v>4235</v>
      </c>
      <c r="D504" s="289"/>
      <c r="E504" s="295" t="s">
        <v>3965</v>
      </c>
    </row>
    <row r="505" spans="1:5" ht="48">
      <c r="A505" s="1162"/>
      <c r="B505" s="1165"/>
      <c r="C505" s="288" t="s">
        <v>4236</v>
      </c>
      <c r="D505" s="289"/>
      <c r="E505" s="295" t="s">
        <v>3965</v>
      </c>
    </row>
    <row r="506" spans="1:5" ht="24">
      <c r="A506" s="1162"/>
      <c r="B506" s="1165"/>
      <c r="C506" s="288" t="s">
        <v>4099</v>
      </c>
      <c r="D506" s="289"/>
      <c r="E506" s="295"/>
    </row>
    <row r="507" spans="1:5" ht="24">
      <c r="A507" s="1162"/>
      <c r="B507" s="1165"/>
      <c r="C507" s="288" t="s">
        <v>4237</v>
      </c>
      <c r="D507" s="289"/>
      <c r="E507" s="295"/>
    </row>
    <row r="508" spans="1:5" ht="48">
      <c r="A508" s="1162"/>
      <c r="B508" s="1165"/>
      <c r="C508" s="288" t="s">
        <v>4238</v>
      </c>
      <c r="D508" s="289"/>
      <c r="E508" s="295"/>
    </row>
    <row r="509" spans="1:5" ht="48">
      <c r="A509" s="1162"/>
      <c r="B509" s="1165"/>
      <c r="C509" s="288" t="s">
        <v>4239</v>
      </c>
      <c r="D509" s="289"/>
      <c r="E509" s="295"/>
    </row>
    <row r="510" spans="1:5">
      <c r="A510" s="1162"/>
      <c r="B510" s="1165"/>
      <c r="C510" s="288" t="s">
        <v>4240</v>
      </c>
      <c r="D510" s="289"/>
      <c r="E510" s="295"/>
    </row>
    <row r="511" spans="1:5" ht="24">
      <c r="A511" s="1162"/>
      <c r="B511" s="1165"/>
      <c r="C511" s="288" t="s">
        <v>3986</v>
      </c>
      <c r="D511" s="289"/>
      <c r="E511" s="295"/>
    </row>
    <row r="512" spans="1:5" ht="24">
      <c r="A512" s="1162"/>
      <c r="B512" s="1165"/>
      <c r="C512" s="288" t="s">
        <v>4105</v>
      </c>
      <c r="D512" s="289"/>
      <c r="E512" s="295"/>
    </row>
    <row r="513" spans="1:5" ht="24">
      <c r="A513" s="1162"/>
      <c r="B513" s="1165"/>
      <c r="C513" s="288" t="s">
        <v>4070</v>
      </c>
      <c r="D513" s="289"/>
      <c r="E513" s="295"/>
    </row>
    <row r="514" spans="1:5">
      <c r="A514" s="1162"/>
      <c r="B514" s="1165"/>
      <c r="C514" s="288" t="s">
        <v>4241</v>
      </c>
      <c r="D514" s="289"/>
      <c r="E514" s="295"/>
    </row>
    <row r="515" spans="1:5">
      <c r="A515" s="1162"/>
      <c r="B515" s="1165"/>
      <c r="C515" s="288" t="s">
        <v>3981</v>
      </c>
      <c r="D515" s="289"/>
      <c r="E515" s="295"/>
    </row>
    <row r="516" spans="1:5">
      <c r="A516" s="1163"/>
      <c r="B516" s="1166"/>
      <c r="C516" s="288" t="s">
        <v>4242</v>
      </c>
      <c r="D516" s="289"/>
      <c r="E516" s="295"/>
    </row>
    <row r="517" spans="1:5" ht="38.25">
      <c r="A517" s="1161">
        <v>34</v>
      </c>
      <c r="B517" s="1164" t="s">
        <v>4232</v>
      </c>
      <c r="C517" s="285" t="s">
        <v>4233</v>
      </c>
      <c r="D517" s="286" t="s">
        <v>4243</v>
      </c>
      <c r="E517" s="287">
        <v>2355</v>
      </c>
    </row>
    <row r="518" spans="1:5">
      <c r="A518" s="1162"/>
      <c r="B518" s="1165"/>
      <c r="C518" s="288" t="s">
        <v>4113</v>
      </c>
      <c r="D518" s="289"/>
      <c r="E518" s="295" t="s">
        <v>3965</v>
      </c>
    </row>
    <row r="519" spans="1:5" ht="36">
      <c r="A519" s="1162"/>
      <c r="B519" s="1165"/>
      <c r="C519" s="288" t="s">
        <v>4235</v>
      </c>
      <c r="D519" s="289"/>
      <c r="E519" s="295" t="s">
        <v>3965</v>
      </c>
    </row>
    <row r="520" spans="1:5" ht="48">
      <c r="A520" s="1162"/>
      <c r="B520" s="1165"/>
      <c r="C520" s="288" t="s">
        <v>4236</v>
      </c>
      <c r="D520" s="289"/>
      <c r="E520" s="295" t="s">
        <v>3965</v>
      </c>
    </row>
    <row r="521" spans="1:5" ht="60">
      <c r="A521" s="1162"/>
      <c r="B521" s="1165"/>
      <c r="C521" s="288" t="s">
        <v>4122</v>
      </c>
      <c r="D521" s="289"/>
      <c r="E521" s="295" t="s">
        <v>3965</v>
      </c>
    </row>
    <row r="522" spans="1:5" ht="24">
      <c r="A522" s="1162"/>
      <c r="B522" s="1165"/>
      <c r="C522" s="288" t="s">
        <v>4099</v>
      </c>
      <c r="D522" s="289"/>
      <c r="E522" s="295"/>
    </row>
    <row r="523" spans="1:5" ht="24">
      <c r="A523" s="1162"/>
      <c r="B523" s="1165"/>
      <c r="C523" s="288" t="s">
        <v>4237</v>
      </c>
      <c r="D523" s="289"/>
      <c r="E523" s="295"/>
    </row>
    <row r="524" spans="1:5" ht="48">
      <c r="A524" s="1162"/>
      <c r="B524" s="1165"/>
      <c r="C524" s="288" t="s">
        <v>4238</v>
      </c>
      <c r="D524" s="289"/>
      <c r="E524" s="295"/>
    </row>
    <row r="525" spans="1:5" ht="48">
      <c r="A525" s="1162"/>
      <c r="B525" s="1165"/>
      <c r="C525" s="288" t="s">
        <v>4239</v>
      </c>
      <c r="D525" s="289"/>
      <c r="E525" s="295"/>
    </row>
    <row r="526" spans="1:5">
      <c r="A526" s="1162"/>
      <c r="B526" s="1165"/>
      <c r="C526" s="288" t="s">
        <v>4240</v>
      </c>
      <c r="D526" s="289"/>
      <c r="E526" s="295"/>
    </row>
    <row r="527" spans="1:5" ht="24">
      <c r="A527" s="1162"/>
      <c r="B527" s="1165"/>
      <c r="C527" s="288" t="s">
        <v>3986</v>
      </c>
      <c r="D527" s="289"/>
      <c r="E527" s="295"/>
    </row>
    <row r="528" spans="1:5" ht="24">
      <c r="A528" s="1162"/>
      <c r="B528" s="1165"/>
      <c r="C528" s="288" t="s">
        <v>4105</v>
      </c>
      <c r="D528" s="289"/>
      <c r="E528" s="295"/>
    </row>
    <row r="529" spans="1:5" ht="24">
      <c r="A529" s="1162"/>
      <c r="B529" s="1165"/>
      <c r="C529" s="288" t="s">
        <v>4070</v>
      </c>
      <c r="D529" s="289"/>
      <c r="E529" s="295"/>
    </row>
    <row r="530" spans="1:5">
      <c r="A530" s="1162"/>
      <c r="B530" s="1165"/>
      <c r="C530" s="288" t="s">
        <v>4241</v>
      </c>
      <c r="D530" s="289"/>
      <c r="E530" s="295"/>
    </row>
    <row r="531" spans="1:5">
      <c r="A531" s="1162"/>
      <c r="B531" s="1165"/>
      <c r="C531" s="288" t="s">
        <v>3981</v>
      </c>
      <c r="D531" s="289"/>
      <c r="E531" s="295"/>
    </row>
    <row r="532" spans="1:5">
      <c r="A532" s="1163"/>
      <c r="B532" s="1166"/>
      <c r="C532" s="288" t="s">
        <v>4242</v>
      </c>
      <c r="D532" s="289"/>
      <c r="E532" s="295"/>
    </row>
    <row r="533" spans="1:5" ht="38.25">
      <c r="A533" s="1161">
        <v>35</v>
      </c>
      <c r="B533" s="1164" t="s">
        <v>4244</v>
      </c>
      <c r="C533" s="285" t="s">
        <v>4245</v>
      </c>
      <c r="D533" s="286" t="s">
        <v>4246</v>
      </c>
      <c r="E533" s="287">
        <v>23282.240000000002</v>
      </c>
    </row>
    <row r="534" spans="1:5">
      <c r="A534" s="1162"/>
      <c r="B534" s="1165"/>
      <c r="C534" s="288" t="s">
        <v>4113</v>
      </c>
      <c r="D534" s="289"/>
      <c r="E534" s="295" t="s">
        <v>3965</v>
      </c>
    </row>
    <row r="535" spans="1:5" ht="24">
      <c r="A535" s="1162"/>
      <c r="B535" s="1165"/>
      <c r="C535" s="288" t="s">
        <v>4247</v>
      </c>
      <c r="D535" s="289"/>
      <c r="E535" s="295" t="s">
        <v>3965</v>
      </c>
    </row>
    <row r="536" spans="1:5" ht="60">
      <c r="A536" s="1162"/>
      <c r="B536" s="1165"/>
      <c r="C536" s="288" t="s">
        <v>4248</v>
      </c>
      <c r="D536" s="289"/>
      <c r="E536" s="295" t="s">
        <v>3965</v>
      </c>
    </row>
    <row r="537" spans="1:5" ht="36">
      <c r="A537" s="1162"/>
      <c r="B537" s="1165"/>
      <c r="C537" s="288" t="s">
        <v>4221</v>
      </c>
      <c r="D537" s="289"/>
      <c r="E537" s="295" t="s">
        <v>3965</v>
      </c>
    </row>
    <row r="538" spans="1:5">
      <c r="A538" s="1162"/>
      <c r="B538" s="1165"/>
      <c r="C538" s="288" t="s">
        <v>3981</v>
      </c>
      <c r="D538" s="289"/>
      <c r="E538" s="295"/>
    </row>
    <row r="539" spans="1:5">
      <c r="A539" s="1162"/>
      <c r="B539" s="1165"/>
      <c r="C539" s="288" t="s">
        <v>4222</v>
      </c>
      <c r="D539" s="289"/>
      <c r="E539" s="295"/>
    </row>
    <row r="540" spans="1:5" ht="24">
      <c r="A540" s="1162"/>
      <c r="B540" s="1165"/>
      <c r="C540" s="288" t="s">
        <v>4249</v>
      </c>
      <c r="D540" s="289"/>
      <c r="E540" s="295"/>
    </row>
    <row r="541" spans="1:5">
      <c r="A541" s="1162"/>
      <c r="B541" s="1165"/>
      <c r="C541" s="288" t="s">
        <v>3971</v>
      </c>
      <c r="D541" s="289"/>
      <c r="E541" s="295"/>
    </row>
    <row r="542" spans="1:5" ht="24">
      <c r="A542" s="1162"/>
      <c r="B542" s="1165"/>
      <c r="C542" s="288" t="s">
        <v>4224</v>
      </c>
      <c r="D542" s="289"/>
      <c r="E542" s="295"/>
    </row>
    <row r="543" spans="1:5" ht="24">
      <c r="A543" s="1162"/>
      <c r="B543" s="1165"/>
      <c r="C543" s="288" t="s">
        <v>4225</v>
      </c>
      <c r="D543" s="289"/>
      <c r="E543" s="295"/>
    </row>
    <row r="544" spans="1:5" ht="24">
      <c r="A544" s="1162"/>
      <c r="B544" s="1165"/>
      <c r="C544" s="288" t="s">
        <v>4226</v>
      </c>
      <c r="D544" s="289"/>
      <c r="E544" s="295"/>
    </row>
    <row r="545" spans="1:5">
      <c r="A545" s="1162"/>
      <c r="B545" s="1165"/>
      <c r="C545" s="288" t="s">
        <v>4227</v>
      </c>
      <c r="D545" s="289"/>
      <c r="E545" s="295"/>
    </row>
    <row r="546" spans="1:5" ht="48">
      <c r="A546" s="1162"/>
      <c r="B546" s="1165"/>
      <c r="C546" s="288" t="s">
        <v>4228</v>
      </c>
      <c r="D546" s="289"/>
      <c r="E546" s="295"/>
    </row>
    <row r="547" spans="1:5" ht="48">
      <c r="A547" s="1162"/>
      <c r="B547" s="1165"/>
      <c r="C547" s="288" t="s">
        <v>4229</v>
      </c>
      <c r="D547" s="289"/>
      <c r="E547" s="295"/>
    </row>
    <row r="548" spans="1:5" ht="60">
      <c r="A548" s="1162"/>
      <c r="B548" s="1165"/>
      <c r="C548" s="288" t="s">
        <v>4230</v>
      </c>
      <c r="D548" s="289"/>
      <c r="E548" s="295"/>
    </row>
    <row r="549" spans="1:5">
      <c r="A549" s="1163"/>
      <c r="B549" s="1166"/>
      <c r="C549" s="288" t="s">
        <v>4250</v>
      </c>
      <c r="D549" s="289"/>
      <c r="E549" s="295"/>
    </row>
    <row r="550" spans="1:5" ht="38.25">
      <c r="A550" s="1161">
        <v>36</v>
      </c>
      <c r="B550" s="1164" t="s">
        <v>4251</v>
      </c>
      <c r="C550" s="285" t="s">
        <v>4245</v>
      </c>
      <c r="D550" s="286" t="s">
        <v>4252</v>
      </c>
      <c r="E550" s="287">
        <v>36530.46</v>
      </c>
    </row>
    <row r="551" spans="1:5">
      <c r="A551" s="1162"/>
      <c r="B551" s="1165"/>
      <c r="C551" s="288" t="s">
        <v>4113</v>
      </c>
      <c r="D551" s="289"/>
      <c r="E551" s="295" t="s">
        <v>3965</v>
      </c>
    </row>
    <row r="552" spans="1:5" ht="60">
      <c r="A552" s="1162"/>
      <c r="B552" s="1165"/>
      <c r="C552" s="288" t="s">
        <v>4248</v>
      </c>
      <c r="D552" s="289"/>
      <c r="E552" s="295" t="s">
        <v>3965</v>
      </c>
    </row>
    <row r="553" spans="1:5" ht="36">
      <c r="A553" s="1162"/>
      <c r="B553" s="1165"/>
      <c r="C553" s="288" t="s">
        <v>4221</v>
      </c>
      <c r="D553" s="289"/>
      <c r="E553" s="295" t="s">
        <v>3965</v>
      </c>
    </row>
    <row r="554" spans="1:5">
      <c r="A554" s="1162"/>
      <c r="B554" s="1165"/>
      <c r="C554" s="288" t="s">
        <v>3981</v>
      </c>
      <c r="D554" s="289"/>
      <c r="E554" s="295"/>
    </row>
    <row r="555" spans="1:5">
      <c r="A555" s="1162"/>
      <c r="B555" s="1165"/>
      <c r="C555" s="288" t="s">
        <v>4222</v>
      </c>
      <c r="D555" s="289"/>
      <c r="E555" s="295"/>
    </row>
    <row r="556" spans="1:5" ht="24">
      <c r="A556" s="1162"/>
      <c r="B556" s="1165"/>
      <c r="C556" s="288" t="s">
        <v>4249</v>
      </c>
      <c r="D556" s="289"/>
      <c r="E556" s="295"/>
    </row>
    <row r="557" spans="1:5">
      <c r="A557" s="1162"/>
      <c r="B557" s="1165"/>
      <c r="C557" s="288" t="s">
        <v>3971</v>
      </c>
      <c r="D557" s="289"/>
      <c r="E557" s="295"/>
    </row>
    <row r="558" spans="1:5" ht="24">
      <c r="A558" s="1162"/>
      <c r="B558" s="1165"/>
      <c r="C558" s="288" t="s">
        <v>4224</v>
      </c>
      <c r="D558" s="289"/>
      <c r="E558" s="295"/>
    </row>
    <row r="559" spans="1:5" ht="24">
      <c r="A559" s="1162"/>
      <c r="B559" s="1165"/>
      <c r="C559" s="288" t="s">
        <v>4225</v>
      </c>
      <c r="D559" s="289"/>
      <c r="E559" s="295"/>
    </row>
    <row r="560" spans="1:5" ht="24">
      <c r="A560" s="1162"/>
      <c r="B560" s="1165"/>
      <c r="C560" s="288" t="s">
        <v>4226</v>
      </c>
      <c r="D560" s="289"/>
      <c r="E560" s="295"/>
    </row>
    <row r="561" spans="1:5">
      <c r="A561" s="1162"/>
      <c r="B561" s="1165"/>
      <c r="C561" s="288" t="s">
        <v>4227</v>
      </c>
      <c r="D561" s="289"/>
      <c r="E561" s="295"/>
    </row>
    <row r="562" spans="1:5" ht="48">
      <c r="A562" s="1162"/>
      <c r="B562" s="1165"/>
      <c r="C562" s="288" t="s">
        <v>4228</v>
      </c>
      <c r="D562" s="289"/>
      <c r="E562" s="295"/>
    </row>
    <row r="563" spans="1:5" ht="48">
      <c r="A563" s="1162"/>
      <c r="B563" s="1165"/>
      <c r="C563" s="288" t="s">
        <v>4229</v>
      </c>
      <c r="D563" s="289"/>
      <c r="E563" s="295"/>
    </row>
    <row r="564" spans="1:5" ht="60">
      <c r="A564" s="1162"/>
      <c r="B564" s="1165"/>
      <c r="C564" s="288" t="s">
        <v>4230</v>
      </c>
      <c r="D564" s="289"/>
      <c r="E564" s="295"/>
    </row>
    <row r="565" spans="1:5">
      <c r="A565" s="1163"/>
      <c r="B565" s="1166"/>
      <c r="C565" s="288" t="s">
        <v>4250</v>
      </c>
      <c r="D565" s="289"/>
      <c r="E565" s="295"/>
    </row>
    <row r="566" spans="1:5" ht="38.25">
      <c r="A566" s="1161">
        <v>37</v>
      </c>
      <c r="B566" s="1164" t="s">
        <v>4253</v>
      </c>
      <c r="C566" s="285" t="s">
        <v>4254</v>
      </c>
      <c r="D566" s="286" t="s">
        <v>4255</v>
      </c>
      <c r="E566" s="287">
        <v>36622.5</v>
      </c>
    </row>
    <row r="567" spans="1:5">
      <c r="A567" s="1162"/>
      <c r="B567" s="1165"/>
      <c r="C567" s="288" t="s">
        <v>4113</v>
      </c>
      <c r="D567" s="289"/>
      <c r="E567" s="295" t="s">
        <v>3965</v>
      </c>
    </row>
    <row r="568" spans="1:5" ht="24">
      <c r="A568" s="1162"/>
      <c r="B568" s="1165"/>
      <c r="C568" s="288" t="s">
        <v>4247</v>
      </c>
      <c r="D568" s="289"/>
      <c r="E568" s="295" t="s">
        <v>3965</v>
      </c>
    </row>
    <row r="569" spans="1:5" ht="60">
      <c r="A569" s="1162"/>
      <c r="B569" s="1165"/>
      <c r="C569" s="288" t="s">
        <v>4248</v>
      </c>
      <c r="D569" s="289"/>
      <c r="E569" s="295" t="s">
        <v>3965</v>
      </c>
    </row>
    <row r="570" spans="1:5" ht="36">
      <c r="A570" s="1162"/>
      <c r="B570" s="1165"/>
      <c r="C570" s="288" t="s">
        <v>4221</v>
      </c>
      <c r="D570" s="289"/>
      <c r="E570" s="295" t="s">
        <v>3965</v>
      </c>
    </row>
    <row r="571" spans="1:5">
      <c r="A571" s="1162"/>
      <c r="B571" s="1165"/>
      <c r="C571" s="288" t="s">
        <v>3981</v>
      </c>
      <c r="D571" s="289"/>
      <c r="E571" s="295"/>
    </row>
    <row r="572" spans="1:5">
      <c r="A572" s="1162"/>
      <c r="B572" s="1165"/>
      <c r="C572" s="288" t="s">
        <v>4222</v>
      </c>
      <c r="D572" s="289"/>
      <c r="E572" s="295"/>
    </row>
    <row r="573" spans="1:5" ht="24">
      <c r="A573" s="1162"/>
      <c r="B573" s="1165"/>
      <c r="C573" s="288" t="s">
        <v>4249</v>
      </c>
      <c r="D573" s="289"/>
      <c r="E573" s="295"/>
    </row>
    <row r="574" spans="1:5">
      <c r="A574" s="1162"/>
      <c r="B574" s="1165"/>
      <c r="C574" s="288" t="s">
        <v>3971</v>
      </c>
      <c r="D574" s="289"/>
      <c r="E574" s="295"/>
    </row>
    <row r="575" spans="1:5" ht="24">
      <c r="A575" s="1162"/>
      <c r="B575" s="1165"/>
      <c r="C575" s="288" t="s">
        <v>4224</v>
      </c>
      <c r="D575" s="289"/>
      <c r="E575" s="295"/>
    </row>
    <row r="576" spans="1:5" ht="24">
      <c r="A576" s="1162"/>
      <c r="B576" s="1165"/>
      <c r="C576" s="288" t="s">
        <v>4225</v>
      </c>
      <c r="D576" s="289"/>
      <c r="E576" s="295"/>
    </row>
    <row r="577" spans="1:5" ht="24">
      <c r="A577" s="1162"/>
      <c r="B577" s="1165"/>
      <c r="C577" s="288" t="s">
        <v>4226</v>
      </c>
      <c r="D577" s="289"/>
      <c r="E577" s="295"/>
    </row>
    <row r="578" spans="1:5">
      <c r="A578" s="1162"/>
      <c r="B578" s="1165"/>
      <c r="C578" s="288" t="s">
        <v>4227</v>
      </c>
      <c r="D578" s="289"/>
      <c r="E578" s="295"/>
    </row>
    <row r="579" spans="1:5" ht="48">
      <c r="A579" s="1162"/>
      <c r="B579" s="1165"/>
      <c r="C579" s="288" t="s">
        <v>4228</v>
      </c>
      <c r="D579" s="289"/>
      <c r="E579" s="295"/>
    </row>
    <row r="580" spans="1:5" ht="48">
      <c r="A580" s="1162"/>
      <c r="B580" s="1165"/>
      <c r="C580" s="288" t="s">
        <v>4229</v>
      </c>
      <c r="D580" s="289"/>
      <c r="E580" s="295"/>
    </row>
    <row r="581" spans="1:5" ht="60">
      <c r="A581" s="1162"/>
      <c r="B581" s="1165"/>
      <c r="C581" s="288" t="s">
        <v>4230</v>
      </c>
      <c r="D581" s="289"/>
      <c r="E581" s="295"/>
    </row>
    <row r="582" spans="1:5">
      <c r="A582" s="1163"/>
      <c r="B582" s="1166"/>
      <c r="C582" s="288" t="s">
        <v>4250</v>
      </c>
      <c r="D582" s="289"/>
      <c r="E582" s="295"/>
    </row>
    <row r="583" spans="1:5" ht="38.25">
      <c r="A583" s="1161">
        <v>38</v>
      </c>
      <c r="B583" s="1164" t="s">
        <v>4341</v>
      </c>
      <c r="C583" s="285" t="s">
        <v>4257</v>
      </c>
      <c r="D583" s="286" t="s">
        <v>4342</v>
      </c>
      <c r="E583" s="317">
        <v>12700.02</v>
      </c>
    </row>
    <row r="584" spans="1:5" ht="48">
      <c r="A584" s="1162"/>
      <c r="B584" s="1165"/>
      <c r="C584" s="288" t="s">
        <v>4259</v>
      </c>
      <c r="D584" s="289"/>
      <c r="E584" s="295" t="s">
        <v>3965</v>
      </c>
    </row>
    <row r="585" spans="1:5" ht="60">
      <c r="A585" s="1162"/>
      <c r="B585" s="1165"/>
      <c r="C585" s="288" t="s">
        <v>4260</v>
      </c>
      <c r="D585" s="289"/>
      <c r="E585" s="295" t="s">
        <v>3965</v>
      </c>
    </row>
    <row r="586" spans="1:5">
      <c r="A586" s="1162"/>
      <c r="B586" s="1165"/>
      <c r="C586" s="288" t="s">
        <v>4297</v>
      </c>
      <c r="D586" s="289"/>
      <c r="E586" s="295" t="s">
        <v>3965</v>
      </c>
    </row>
    <row r="587" spans="1:5">
      <c r="A587" s="1162"/>
      <c r="B587" s="1165"/>
      <c r="C587" s="288" t="s">
        <v>3981</v>
      </c>
      <c r="D587" s="289"/>
      <c r="E587" s="295"/>
    </row>
    <row r="588" spans="1:5">
      <c r="A588" s="1162"/>
      <c r="B588" s="1165"/>
      <c r="C588" s="288" t="s">
        <v>4222</v>
      </c>
      <c r="D588" s="289"/>
      <c r="E588" s="295"/>
    </row>
    <row r="589" spans="1:5">
      <c r="A589" s="1162"/>
      <c r="B589" s="1165"/>
      <c r="C589" s="288" t="s">
        <v>3971</v>
      </c>
      <c r="D589" s="289"/>
      <c r="E589" s="295"/>
    </row>
    <row r="590" spans="1:5" ht="24">
      <c r="A590" s="1162"/>
      <c r="B590" s="1165"/>
      <c r="C590" s="288" t="s">
        <v>4224</v>
      </c>
      <c r="D590" s="289"/>
      <c r="E590" s="295"/>
    </row>
    <row r="591" spans="1:5" ht="24">
      <c r="A591" s="1162"/>
      <c r="B591" s="1165"/>
      <c r="C591" s="288" t="s">
        <v>4225</v>
      </c>
      <c r="D591" s="289"/>
      <c r="E591" s="295"/>
    </row>
    <row r="592" spans="1:5" ht="24">
      <c r="A592" s="1162"/>
      <c r="B592" s="1165"/>
      <c r="C592" s="288" t="s">
        <v>4226</v>
      </c>
      <c r="D592" s="289"/>
      <c r="E592" s="295"/>
    </row>
    <row r="593" spans="1:5">
      <c r="A593" s="1162"/>
      <c r="B593" s="1165"/>
      <c r="C593" s="288" t="s">
        <v>4261</v>
      </c>
      <c r="D593" s="289"/>
      <c r="E593" s="295"/>
    </row>
    <row r="594" spans="1:5" ht="48">
      <c r="A594" s="1162"/>
      <c r="B594" s="1165"/>
      <c r="C594" s="288" t="s">
        <v>4228</v>
      </c>
      <c r="D594" s="289"/>
      <c r="E594" s="295"/>
    </row>
    <row r="595" spans="1:5" ht="48">
      <c r="A595" s="1162"/>
      <c r="B595" s="1165"/>
      <c r="C595" s="288" t="s">
        <v>4229</v>
      </c>
      <c r="D595" s="289"/>
      <c r="E595" s="295"/>
    </row>
    <row r="596" spans="1:5" ht="48">
      <c r="A596" s="1162"/>
      <c r="B596" s="1165"/>
      <c r="C596" s="288" t="s">
        <v>4262</v>
      </c>
      <c r="D596" s="289"/>
      <c r="E596" s="295"/>
    </row>
    <row r="597" spans="1:5">
      <c r="A597" s="1163"/>
      <c r="B597" s="1166"/>
      <c r="C597" s="288" t="s">
        <v>4263</v>
      </c>
      <c r="D597" s="289"/>
      <c r="E597" s="295"/>
    </row>
    <row r="598" spans="1:5" ht="38.25">
      <c r="A598" s="1161">
        <v>39</v>
      </c>
      <c r="B598" s="1164" t="s">
        <v>4264</v>
      </c>
      <c r="C598" s="285" t="s">
        <v>4265</v>
      </c>
      <c r="D598" s="286" t="s">
        <v>4343</v>
      </c>
      <c r="E598" s="317">
        <v>53297.3</v>
      </c>
    </row>
    <row r="599" spans="1:5" ht="48">
      <c r="A599" s="1162"/>
      <c r="B599" s="1165"/>
      <c r="C599" s="288" t="s">
        <v>4259</v>
      </c>
      <c r="D599" s="289"/>
      <c r="E599" s="295" t="s">
        <v>3965</v>
      </c>
    </row>
    <row r="600" spans="1:5" ht="60">
      <c r="A600" s="1162"/>
      <c r="B600" s="1165"/>
      <c r="C600" s="288" t="s">
        <v>4260</v>
      </c>
      <c r="D600" s="289"/>
      <c r="E600" s="295" t="s">
        <v>3965</v>
      </c>
    </row>
    <row r="601" spans="1:5">
      <c r="A601" s="1162"/>
      <c r="B601" s="1165"/>
      <c r="C601" s="288" t="s">
        <v>4297</v>
      </c>
      <c r="D601" s="289"/>
      <c r="E601" s="295" t="s">
        <v>3965</v>
      </c>
    </row>
    <row r="602" spans="1:5">
      <c r="A602" s="1162"/>
      <c r="B602" s="1165"/>
      <c r="C602" s="288" t="s">
        <v>3981</v>
      </c>
      <c r="D602" s="289"/>
      <c r="E602" s="295"/>
    </row>
    <row r="603" spans="1:5">
      <c r="A603" s="1162"/>
      <c r="B603" s="1165"/>
      <c r="C603" s="288" t="s">
        <v>4222</v>
      </c>
      <c r="D603" s="289"/>
      <c r="E603" s="295"/>
    </row>
    <row r="604" spans="1:5">
      <c r="A604" s="1162"/>
      <c r="B604" s="1165"/>
      <c r="C604" s="288" t="s">
        <v>3971</v>
      </c>
      <c r="D604" s="289"/>
      <c r="E604" s="295"/>
    </row>
    <row r="605" spans="1:5" ht="24">
      <c r="A605" s="1162"/>
      <c r="B605" s="1165"/>
      <c r="C605" s="288" t="s">
        <v>4224</v>
      </c>
      <c r="D605" s="289"/>
      <c r="E605" s="295"/>
    </row>
    <row r="606" spans="1:5" ht="24">
      <c r="A606" s="1162"/>
      <c r="B606" s="1165"/>
      <c r="C606" s="288" t="s">
        <v>4225</v>
      </c>
      <c r="D606" s="289"/>
      <c r="E606" s="295"/>
    </row>
    <row r="607" spans="1:5" ht="24">
      <c r="A607" s="1162"/>
      <c r="B607" s="1165"/>
      <c r="C607" s="288" t="s">
        <v>4226</v>
      </c>
      <c r="D607" s="289"/>
      <c r="E607" s="295"/>
    </row>
    <row r="608" spans="1:5">
      <c r="A608" s="1162"/>
      <c r="B608" s="1165"/>
      <c r="C608" s="288" t="s">
        <v>4261</v>
      </c>
      <c r="D608" s="289"/>
      <c r="E608" s="295"/>
    </row>
    <row r="609" spans="1:5" ht="48">
      <c r="A609" s="1162"/>
      <c r="B609" s="1165"/>
      <c r="C609" s="288" t="s">
        <v>4228</v>
      </c>
      <c r="D609" s="289"/>
      <c r="E609" s="295"/>
    </row>
    <row r="610" spans="1:5" ht="48">
      <c r="A610" s="1162"/>
      <c r="B610" s="1165"/>
      <c r="C610" s="288" t="s">
        <v>4229</v>
      </c>
      <c r="D610" s="289"/>
      <c r="E610" s="295"/>
    </row>
    <row r="611" spans="1:5" ht="48">
      <c r="A611" s="1162"/>
      <c r="B611" s="1165"/>
      <c r="C611" s="288" t="s">
        <v>4262</v>
      </c>
      <c r="D611" s="289"/>
      <c r="E611" s="295"/>
    </row>
    <row r="612" spans="1:5">
      <c r="A612" s="1163"/>
      <c r="B612" s="1166"/>
      <c r="C612" s="288" t="s">
        <v>4263</v>
      </c>
      <c r="D612" s="289"/>
      <c r="E612" s="295"/>
    </row>
    <row r="613" spans="1:5" ht="38.25">
      <c r="A613" s="1161">
        <v>40</v>
      </c>
      <c r="B613" s="1164" t="s">
        <v>4267</v>
      </c>
      <c r="C613" s="285" t="s">
        <v>4268</v>
      </c>
      <c r="D613" s="286" t="s">
        <v>4344</v>
      </c>
      <c r="E613" s="287">
        <v>93328.2</v>
      </c>
    </row>
    <row r="614" spans="1:5" ht="48">
      <c r="A614" s="1162"/>
      <c r="B614" s="1165"/>
      <c r="C614" s="288" t="s">
        <v>4270</v>
      </c>
      <c r="D614" s="289"/>
      <c r="E614" s="295" t="s">
        <v>3965</v>
      </c>
    </row>
    <row r="615" spans="1:5" ht="48">
      <c r="A615" s="1162"/>
      <c r="B615" s="1165"/>
      <c r="C615" s="288" t="s">
        <v>4271</v>
      </c>
      <c r="D615" s="289"/>
      <c r="E615" s="295" t="s">
        <v>3965</v>
      </c>
    </row>
    <row r="616" spans="1:5">
      <c r="A616" s="1162"/>
      <c r="B616" s="1165"/>
      <c r="C616" s="288" t="s">
        <v>4297</v>
      </c>
      <c r="D616" s="289"/>
      <c r="E616" s="295" t="s">
        <v>3965</v>
      </c>
    </row>
    <row r="617" spans="1:5">
      <c r="A617" s="1162"/>
      <c r="B617" s="1165"/>
      <c r="C617" s="288" t="s">
        <v>3981</v>
      </c>
      <c r="D617" s="289"/>
      <c r="E617" s="295"/>
    </row>
    <row r="618" spans="1:5">
      <c r="A618" s="1162"/>
      <c r="B618" s="1165"/>
      <c r="C618" s="288" t="s">
        <v>4222</v>
      </c>
      <c r="D618" s="289"/>
      <c r="E618" s="295"/>
    </row>
    <row r="619" spans="1:5" ht="24">
      <c r="A619" s="1162"/>
      <c r="B619" s="1165"/>
      <c r="C619" s="288" t="s">
        <v>4249</v>
      </c>
      <c r="D619" s="289"/>
      <c r="E619" s="295"/>
    </row>
    <row r="620" spans="1:5">
      <c r="A620" s="1162"/>
      <c r="B620" s="1165"/>
      <c r="C620" s="288" t="s">
        <v>3971</v>
      </c>
      <c r="D620" s="289"/>
      <c r="E620" s="295"/>
    </row>
    <row r="621" spans="1:5" ht="24">
      <c r="A621" s="1162"/>
      <c r="B621" s="1165"/>
      <c r="C621" s="288" t="s">
        <v>4224</v>
      </c>
      <c r="D621" s="289"/>
      <c r="E621" s="295"/>
    </row>
    <row r="622" spans="1:5" ht="24">
      <c r="A622" s="1162"/>
      <c r="B622" s="1165"/>
      <c r="C622" s="288" t="s">
        <v>4225</v>
      </c>
      <c r="D622" s="289"/>
      <c r="E622" s="295"/>
    </row>
    <row r="623" spans="1:5" ht="24">
      <c r="A623" s="1162"/>
      <c r="B623" s="1165"/>
      <c r="C623" s="288" t="s">
        <v>4226</v>
      </c>
      <c r="D623" s="289"/>
      <c r="E623" s="295"/>
    </row>
    <row r="624" spans="1:5">
      <c r="A624" s="1162"/>
      <c r="B624" s="1165"/>
      <c r="C624" s="288" t="s">
        <v>4272</v>
      </c>
      <c r="D624" s="289"/>
      <c r="E624" s="295"/>
    </row>
    <row r="625" spans="1:5" ht="48">
      <c r="A625" s="1162"/>
      <c r="B625" s="1165"/>
      <c r="C625" s="288" t="s">
        <v>4228</v>
      </c>
      <c r="D625" s="289"/>
      <c r="E625" s="295"/>
    </row>
    <row r="626" spans="1:5" ht="48">
      <c r="A626" s="1162"/>
      <c r="B626" s="1165"/>
      <c r="C626" s="288" t="s">
        <v>4229</v>
      </c>
      <c r="D626" s="289"/>
      <c r="E626" s="295"/>
    </row>
    <row r="627" spans="1:5" ht="48">
      <c r="A627" s="1162"/>
      <c r="B627" s="1165"/>
      <c r="C627" s="288" t="s">
        <v>4273</v>
      </c>
      <c r="D627" s="289"/>
      <c r="E627" s="295"/>
    </row>
    <row r="628" spans="1:5">
      <c r="A628" s="1163"/>
      <c r="B628" s="1166"/>
      <c r="C628" s="288" t="s">
        <v>4274</v>
      </c>
      <c r="D628" s="289"/>
      <c r="E628" s="295"/>
    </row>
    <row r="629" spans="1:5" ht="38.25">
      <c r="A629" s="1161">
        <v>41</v>
      </c>
      <c r="B629" s="1164" t="s">
        <v>4275</v>
      </c>
      <c r="C629" s="285" t="s">
        <v>4276</v>
      </c>
      <c r="D629" s="286" t="s">
        <v>4345</v>
      </c>
      <c r="E629" s="287">
        <v>38204.46</v>
      </c>
    </row>
    <row r="630" spans="1:5" ht="48">
      <c r="A630" s="1162"/>
      <c r="B630" s="1165"/>
      <c r="C630" s="288" t="s">
        <v>4270</v>
      </c>
      <c r="D630" s="289"/>
      <c r="E630" s="295" t="s">
        <v>3965</v>
      </c>
    </row>
    <row r="631" spans="1:5" ht="48">
      <c r="A631" s="1162"/>
      <c r="B631" s="1165"/>
      <c r="C631" s="288" t="s">
        <v>4271</v>
      </c>
      <c r="D631" s="289"/>
      <c r="E631" s="295" t="s">
        <v>3965</v>
      </c>
    </row>
    <row r="632" spans="1:5" ht="48">
      <c r="A632" s="1162"/>
      <c r="B632" s="1165"/>
      <c r="C632" s="288" t="s">
        <v>4278</v>
      </c>
      <c r="D632" s="289"/>
      <c r="E632" s="295" t="s">
        <v>3965</v>
      </c>
    </row>
    <row r="633" spans="1:5">
      <c r="A633" s="1162"/>
      <c r="B633" s="1165"/>
      <c r="C633" s="288" t="s">
        <v>4297</v>
      </c>
      <c r="D633" s="289"/>
      <c r="E633" s="295" t="s">
        <v>3965</v>
      </c>
    </row>
    <row r="634" spans="1:5">
      <c r="A634" s="1162"/>
      <c r="B634" s="1165"/>
      <c r="C634" s="288" t="s">
        <v>3981</v>
      </c>
      <c r="D634" s="289"/>
      <c r="E634" s="295"/>
    </row>
    <row r="635" spans="1:5">
      <c r="A635" s="1162"/>
      <c r="B635" s="1165"/>
      <c r="C635" s="288" t="s">
        <v>4222</v>
      </c>
      <c r="D635" s="289"/>
      <c r="E635" s="295"/>
    </row>
    <row r="636" spans="1:5" ht="24">
      <c r="A636" s="1162"/>
      <c r="B636" s="1165"/>
      <c r="C636" s="288" t="s">
        <v>4249</v>
      </c>
      <c r="D636" s="289"/>
      <c r="E636" s="295"/>
    </row>
    <row r="637" spans="1:5">
      <c r="A637" s="1162"/>
      <c r="B637" s="1165"/>
      <c r="C637" s="288" t="s">
        <v>3971</v>
      </c>
      <c r="D637" s="289"/>
      <c r="E637" s="295"/>
    </row>
    <row r="638" spans="1:5" ht="24">
      <c r="A638" s="1162"/>
      <c r="B638" s="1165"/>
      <c r="C638" s="288" t="s">
        <v>4224</v>
      </c>
      <c r="D638" s="289"/>
      <c r="E638" s="295"/>
    </row>
    <row r="639" spans="1:5" ht="24">
      <c r="A639" s="1162"/>
      <c r="B639" s="1165"/>
      <c r="C639" s="288" t="s">
        <v>4225</v>
      </c>
      <c r="D639" s="289"/>
      <c r="E639" s="295"/>
    </row>
    <row r="640" spans="1:5" ht="24">
      <c r="A640" s="1162"/>
      <c r="B640" s="1165"/>
      <c r="C640" s="288" t="s">
        <v>4226</v>
      </c>
      <c r="D640" s="289"/>
      <c r="E640" s="295"/>
    </row>
    <row r="641" spans="1:5">
      <c r="A641" s="1162"/>
      <c r="B641" s="1165"/>
      <c r="C641" s="288" t="s">
        <v>4272</v>
      </c>
      <c r="D641" s="289"/>
      <c r="E641" s="295"/>
    </row>
    <row r="642" spans="1:5" ht="48">
      <c r="A642" s="1162"/>
      <c r="B642" s="1165"/>
      <c r="C642" s="288" t="s">
        <v>4228</v>
      </c>
      <c r="D642" s="289"/>
      <c r="E642" s="295"/>
    </row>
    <row r="643" spans="1:5" ht="48">
      <c r="A643" s="1162"/>
      <c r="B643" s="1165"/>
      <c r="C643" s="288" t="s">
        <v>4229</v>
      </c>
      <c r="D643" s="289"/>
      <c r="E643" s="295"/>
    </row>
    <row r="644" spans="1:5" ht="48">
      <c r="A644" s="1162"/>
      <c r="B644" s="1165"/>
      <c r="C644" s="288" t="s">
        <v>4273</v>
      </c>
      <c r="D644" s="289"/>
      <c r="E644" s="295"/>
    </row>
    <row r="645" spans="1:5">
      <c r="A645" s="1163"/>
      <c r="B645" s="1166"/>
      <c r="C645" s="288" t="s">
        <v>4274</v>
      </c>
      <c r="D645" s="289"/>
      <c r="E645" s="290"/>
    </row>
    <row r="646" spans="1:5">
      <c r="A646" s="291"/>
      <c r="B646" s="1167" t="s">
        <v>4279</v>
      </c>
      <c r="C646" s="1168"/>
      <c r="D646" s="1168"/>
      <c r="E646" s="292"/>
    </row>
    <row r="647" spans="1:5">
      <c r="A647" s="291"/>
      <c r="B647" s="1164" t="s">
        <v>4346</v>
      </c>
      <c r="C647" s="1169"/>
      <c r="D647" s="1169"/>
      <c r="E647" s="287">
        <v>321726.21000000002</v>
      </c>
    </row>
    <row r="648" spans="1:5">
      <c r="A648" s="291"/>
      <c r="B648" s="1167" t="s">
        <v>4347</v>
      </c>
      <c r="C648" s="1168"/>
      <c r="D648" s="1168"/>
      <c r="E648" s="293">
        <v>1923293.49</v>
      </c>
    </row>
    <row r="649" spans="1:5" ht="76.5">
      <c r="A649" s="300"/>
      <c r="B649" s="301" t="s">
        <v>4287</v>
      </c>
      <c r="C649" s="302" t="s">
        <v>4288</v>
      </c>
      <c r="D649" s="303" t="s">
        <v>4289</v>
      </c>
      <c r="E649" s="304">
        <v>1616213.02</v>
      </c>
    </row>
    <row r="650" spans="1:5" ht="38.25">
      <c r="A650" s="300"/>
      <c r="B650" s="306" t="s">
        <v>4290</v>
      </c>
      <c r="C650" s="302" t="s">
        <v>4291</v>
      </c>
      <c r="D650" s="307" t="s">
        <v>4292</v>
      </c>
      <c r="E650" s="308">
        <v>9289507.5700000003</v>
      </c>
    </row>
    <row r="651" spans="1:5">
      <c r="A651" s="309"/>
      <c r="B651" s="1158" t="s">
        <v>4293</v>
      </c>
      <c r="C651" s="1159"/>
      <c r="D651" s="1159"/>
      <c r="E651" s="310">
        <v>9289507.5700000003</v>
      </c>
    </row>
    <row r="652" spans="1:5">
      <c r="A652" s="318"/>
      <c r="B652" s="319"/>
      <c r="C652" s="320"/>
      <c r="D652" s="321"/>
      <c r="E652" s="322"/>
    </row>
    <row r="653" spans="1:5">
      <c r="A653" s="273"/>
      <c r="B653" s="273"/>
      <c r="C653" s="273"/>
      <c r="D653" s="273"/>
      <c r="E653" s="273"/>
    </row>
    <row r="654" spans="1:5">
      <c r="A654" s="273"/>
      <c r="B654" s="273"/>
      <c r="C654" s="273"/>
      <c r="D654" s="273"/>
      <c r="E654" s="273"/>
    </row>
    <row r="655" spans="1:5">
      <c r="A655" s="323" t="s">
        <v>4348</v>
      </c>
      <c r="B655" s="266"/>
      <c r="C655" s="324"/>
      <c r="D655" s="266" t="s">
        <v>103</v>
      </c>
      <c r="E655" s="266"/>
    </row>
    <row r="656" spans="1:5">
      <c r="A656" s="315"/>
      <c r="B656" s="316"/>
      <c r="C656" s="316"/>
      <c r="D656" s="316"/>
      <c r="E656" s="316"/>
    </row>
    <row r="657" spans="1:5">
      <c r="A657" s="315"/>
      <c r="B657" s="266"/>
      <c r="C657" s="266"/>
      <c r="D657" s="266"/>
      <c r="E657" s="266"/>
    </row>
  </sheetData>
  <mergeCells count="113">
    <mergeCell ref="A2:B2"/>
    <mergeCell ref="C3:E3"/>
    <mergeCell ref="A4:E4"/>
    <mergeCell ref="A5:D5"/>
    <mergeCell ref="A7:E7"/>
    <mergeCell ref="A8:D8"/>
    <mergeCell ref="A45:A54"/>
    <mergeCell ref="B45:B54"/>
    <mergeCell ref="A55:A67"/>
    <mergeCell ref="B55:B67"/>
    <mergeCell ref="A68:A86"/>
    <mergeCell ref="B68:B86"/>
    <mergeCell ref="B11:E11"/>
    <mergeCell ref="B13:E13"/>
    <mergeCell ref="A19:E19"/>
    <mergeCell ref="A20:A30"/>
    <mergeCell ref="B20:B30"/>
    <mergeCell ref="A31:A44"/>
    <mergeCell ref="B31:B44"/>
    <mergeCell ref="A137:A151"/>
    <mergeCell ref="B137:B151"/>
    <mergeCell ref="A152:A166"/>
    <mergeCell ref="B152:B166"/>
    <mergeCell ref="B167:D167"/>
    <mergeCell ref="B168:D168"/>
    <mergeCell ref="A87:A104"/>
    <mergeCell ref="B87:B104"/>
    <mergeCell ref="A105:A119"/>
    <mergeCell ref="B105:B119"/>
    <mergeCell ref="A120:A136"/>
    <mergeCell ref="B120:B136"/>
    <mergeCell ref="A203:A218"/>
    <mergeCell ref="B203:B218"/>
    <mergeCell ref="A219:A234"/>
    <mergeCell ref="B219:B234"/>
    <mergeCell ref="A235:A249"/>
    <mergeCell ref="B235:B249"/>
    <mergeCell ref="B169:D169"/>
    <mergeCell ref="A170:E170"/>
    <mergeCell ref="A171:A186"/>
    <mergeCell ref="B171:B186"/>
    <mergeCell ref="A187:A202"/>
    <mergeCell ref="B187:B202"/>
    <mergeCell ref="A282:A296"/>
    <mergeCell ref="B282:B296"/>
    <mergeCell ref="A297:A311"/>
    <mergeCell ref="B297:B311"/>
    <mergeCell ref="A312:A326"/>
    <mergeCell ref="B312:B326"/>
    <mergeCell ref="A250:A265"/>
    <mergeCell ref="B250:B265"/>
    <mergeCell ref="A266:A273"/>
    <mergeCell ref="B266:B273"/>
    <mergeCell ref="A274:A281"/>
    <mergeCell ref="B274:B281"/>
    <mergeCell ref="A364:A366"/>
    <mergeCell ref="B364:B366"/>
    <mergeCell ref="A367:A370"/>
    <mergeCell ref="B367:B370"/>
    <mergeCell ref="A371:A386"/>
    <mergeCell ref="B371:B386"/>
    <mergeCell ref="A327:A336"/>
    <mergeCell ref="B327:B336"/>
    <mergeCell ref="A337:A347"/>
    <mergeCell ref="B337:B347"/>
    <mergeCell ref="A348:A363"/>
    <mergeCell ref="B348:B363"/>
    <mergeCell ref="B432:D432"/>
    <mergeCell ref="B433:D433"/>
    <mergeCell ref="B434:D434"/>
    <mergeCell ref="A435:E435"/>
    <mergeCell ref="A436:A446"/>
    <mergeCell ref="B436:B446"/>
    <mergeCell ref="A387:A401"/>
    <mergeCell ref="B387:B401"/>
    <mergeCell ref="A402:A416"/>
    <mergeCell ref="B402:B416"/>
    <mergeCell ref="A417:A431"/>
    <mergeCell ref="B417:B431"/>
    <mergeCell ref="B481:D481"/>
    <mergeCell ref="B482:D482"/>
    <mergeCell ref="B483:D483"/>
    <mergeCell ref="A484:E484"/>
    <mergeCell ref="A485:A501"/>
    <mergeCell ref="B485:B501"/>
    <mergeCell ref="A447:A457"/>
    <mergeCell ref="B447:B457"/>
    <mergeCell ref="A458:A468"/>
    <mergeCell ref="B458:B468"/>
    <mergeCell ref="A469:A480"/>
    <mergeCell ref="B469:B480"/>
    <mergeCell ref="A550:A565"/>
    <mergeCell ref="B550:B565"/>
    <mergeCell ref="A566:A582"/>
    <mergeCell ref="B566:B582"/>
    <mergeCell ref="A583:A597"/>
    <mergeCell ref="B583:B597"/>
    <mergeCell ref="A502:A516"/>
    <mergeCell ref="B502:B516"/>
    <mergeCell ref="A517:A532"/>
    <mergeCell ref="B517:B532"/>
    <mergeCell ref="A533:A549"/>
    <mergeCell ref="B533:B549"/>
    <mergeCell ref="B646:D646"/>
    <mergeCell ref="B647:D647"/>
    <mergeCell ref="B648:D648"/>
    <mergeCell ref="B651:D651"/>
    <mergeCell ref="A598:A612"/>
    <mergeCell ref="B598:B612"/>
    <mergeCell ref="A613:A628"/>
    <mergeCell ref="B613:B628"/>
    <mergeCell ref="A629:A645"/>
    <mergeCell ref="B629:B645"/>
  </mergeCells>
  <pageMargins left="0.7" right="0.7" top="0.75" bottom="0.75" header="0.3" footer="0.3"/>
  <pageSetup paperSize="9" scale="6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6"/>
  <sheetViews>
    <sheetView view="pageBreakPreview" topLeftCell="A73" zoomScaleNormal="100" zoomScaleSheetLayoutView="100" workbookViewId="0">
      <selection activeCell="A14" sqref="A14:H44"/>
    </sheetView>
  </sheetViews>
  <sheetFormatPr defaultRowHeight="15"/>
  <cols>
    <col min="1" max="1" width="5.5703125" style="139" bestFit="1" customWidth="1"/>
    <col min="2" max="4" width="9.140625" style="139"/>
    <col min="5" max="6" width="28.7109375" style="139" customWidth="1"/>
    <col min="7" max="7" width="14" style="139" customWidth="1"/>
    <col min="8" max="16384" width="9.140625" style="139"/>
  </cols>
  <sheetData>
    <row r="1" spans="1:7">
      <c r="A1" s="1219" t="s">
        <v>4349</v>
      </c>
      <c r="B1" s="1219"/>
      <c r="C1" s="1220" t="s">
        <v>4350</v>
      </c>
      <c r="D1" s="1220"/>
      <c r="E1" s="1220"/>
      <c r="F1" s="1220"/>
      <c r="G1" s="1220"/>
    </row>
    <row r="2" spans="1:7">
      <c r="A2" s="325"/>
      <c r="B2" s="325"/>
      <c r="C2" s="326"/>
      <c r="D2" s="326"/>
      <c r="E2" s="326"/>
      <c r="F2" s="326"/>
      <c r="G2" s="326"/>
    </row>
    <row r="3" spans="1:7">
      <c r="A3" s="325"/>
      <c r="B3" s="325"/>
      <c r="C3" s="326"/>
      <c r="D3" s="326"/>
      <c r="E3" s="326"/>
      <c r="F3" s="326"/>
      <c r="G3" s="326"/>
    </row>
    <row r="4" spans="1:7">
      <c r="A4" s="327"/>
      <c r="B4" s="1221" t="s">
        <v>83</v>
      </c>
      <c r="C4" s="1221"/>
      <c r="D4" s="1221"/>
      <c r="E4" s="1221"/>
      <c r="F4" s="1221"/>
      <c r="G4" s="327"/>
    </row>
    <row r="5" spans="1:7">
      <c r="A5" s="327"/>
      <c r="B5" s="1222" t="s">
        <v>4351</v>
      </c>
      <c r="C5" s="1222"/>
      <c r="D5" s="1222"/>
      <c r="E5" s="1222"/>
      <c r="F5" s="1222"/>
      <c r="G5" s="327"/>
    </row>
    <row r="6" spans="1:7">
      <c r="A6" s="327"/>
      <c r="B6" s="327"/>
      <c r="C6" s="328"/>
      <c r="D6" s="328"/>
      <c r="E6" s="328"/>
      <c r="F6" s="327"/>
      <c r="G6" s="327"/>
    </row>
    <row r="7" spans="1:7">
      <c r="A7" s="1184" t="s">
        <v>4352</v>
      </c>
      <c r="B7" s="1184"/>
      <c r="C7" s="1184"/>
      <c r="D7" s="1208" t="s">
        <v>4353</v>
      </c>
      <c r="E7" s="1208"/>
      <c r="F7" s="1208"/>
      <c r="G7" s="1208"/>
    </row>
    <row r="8" spans="1:7">
      <c r="A8" s="329"/>
      <c r="B8" s="329"/>
      <c r="C8" s="330"/>
      <c r="D8" s="331"/>
      <c r="E8" s="331"/>
      <c r="F8" s="331"/>
      <c r="G8" s="331"/>
    </row>
    <row r="9" spans="1:7">
      <c r="A9" s="1184" t="s">
        <v>4354</v>
      </c>
      <c r="B9" s="1184"/>
      <c r="C9" s="1184"/>
      <c r="D9" s="1208" t="s">
        <v>68</v>
      </c>
      <c r="E9" s="1208"/>
      <c r="F9" s="1208"/>
      <c r="G9" s="1208"/>
    </row>
    <row r="10" spans="1:7">
      <c r="A10" s="327"/>
      <c r="B10" s="327"/>
      <c r="C10" s="327"/>
      <c r="D10" s="1208"/>
      <c r="E10" s="1208"/>
      <c r="F10" s="1208"/>
      <c r="G10" s="1208"/>
    </row>
    <row r="11" spans="1:7">
      <c r="A11" s="1184" t="s">
        <v>4355</v>
      </c>
      <c r="B11" s="1184"/>
      <c r="C11" s="1184"/>
      <c r="D11" s="1208" t="s">
        <v>66</v>
      </c>
      <c r="E11" s="1208"/>
      <c r="F11" s="1208"/>
      <c r="G11" s="1208"/>
    </row>
    <row r="12" spans="1:7">
      <c r="A12" s="330"/>
      <c r="B12" s="330"/>
      <c r="C12" s="327"/>
      <c r="D12" s="332"/>
      <c r="E12" s="332"/>
      <c r="F12" s="332"/>
      <c r="G12" s="332"/>
    </row>
    <row r="13" spans="1:7" ht="29.25" customHeight="1">
      <c r="A13" s="1184" t="s">
        <v>4356</v>
      </c>
      <c r="B13" s="1209"/>
      <c r="C13" s="1209"/>
      <c r="D13" s="1209"/>
      <c r="E13" s="1209"/>
      <c r="F13" s="1209"/>
      <c r="G13" s="1209"/>
    </row>
    <row r="15" spans="1:7" ht="25.5">
      <c r="A15" s="333" t="s">
        <v>3955</v>
      </c>
      <c r="B15" s="1210" t="s">
        <v>371</v>
      </c>
      <c r="C15" s="1211"/>
      <c r="D15" s="1212"/>
      <c r="E15" s="333" t="s">
        <v>4357</v>
      </c>
      <c r="F15" s="333" t="s">
        <v>4358</v>
      </c>
      <c r="G15" s="333" t="s">
        <v>4359</v>
      </c>
    </row>
    <row r="16" spans="1:7">
      <c r="A16" s="334">
        <v>1</v>
      </c>
      <c r="B16" s="1213">
        <v>2</v>
      </c>
      <c r="C16" s="1214"/>
      <c r="D16" s="1215"/>
      <c r="E16" s="335">
        <v>3</v>
      </c>
      <c r="F16" s="335">
        <v>4</v>
      </c>
      <c r="G16" s="335">
        <v>5</v>
      </c>
    </row>
    <row r="17" spans="1:7">
      <c r="A17" s="336" t="s">
        <v>122</v>
      </c>
      <c r="B17" s="1216" t="s">
        <v>4360</v>
      </c>
      <c r="C17" s="1217"/>
      <c r="D17" s="1218"/>
      <c r="E17" s="337" t="s">
        <v>4361</v>
      </c>
      <c r="F17" s="337"/>
      <c r="G17" s="338"/>
    </row>
    <row r="18" spans="1:7" ht="140.25">
      <c r="A18" s="339" t="s">
        <v>4362</v>
      </c>
      <c r="B18" s="1202" t="s">
        <v>4363</v>
      </c>
      <c r="C18" s="1203"/>
      <c r="D18" s="1204"/>
      <c r="E18" s="340" t="s">
        <v>4364</v>
      </c>
      <c r="F18" s="340" t="s">
        <v>4365</v>
      </c>
      <c r="G18" s="341">
        <v>4965</v>
      </c>
    </row>
    <row r="19" spans="1:7">
      <c r="A19" s="342" t="s">
        <v>149</v>
      </c>
      <c r="B19" s="1205" t="s">
        <v>4366</v>
      </c>
      <c r="C19" s="1206"/>
      <c r="D19" s="1207"/>
      <c r="E19" s="343"/>
      <c r="F19" s="343"/>
      <c r="G19" s="344"/>
    </row>
    <row r="20" spans="1:7">
      <c r="A20" s="345" t="s">
        <v>149</v>
      </c>
      <c r="B20" s="1193" t="s">
        <v>4367</v>
      </c>
      <c r="C20" s="1194"/>
      <c r="D20" s="1195"/>
      <c r="E20" s="346"/>
      <c r="F20" s="346"/>
      <c r="G20" s="347"/>
    </row>
    <row r="21" spans="1:7">
      <c r="A21" s="345" t="s">
        <v>149</v>
      </c>
      <c r="B21" s="1193" t="s">
        <v>4368</v>
      </c>
      <c r="C21" s="1194"/>
      <c r="D21" s="1195"/>
      <c r="E21" s="346" t="s">
        <v>4369</v>
      </c>
      <c r="F21" s="346"/>
      <c r="G21" s="347"/>
    </row>
    <row r="22" spans="1:7">
      <c r="A22" s="345" t="s">
        <v>149</v>
      </c>
      <c r="B22" s="1196" t="s">
        <v>4370</v>
      </c>
      <c r="C22" s="1197"/>
      <c r="D22" s="1198"/>
      <c r="E22" s="348"/>
      <c r="F22" s="348"/>
      <c r="G22" s="349"/>
    </row>
    <row r="23" spans="1:7">
      <c r="A23" s="350" t="s">
        <v>149</v>
      </c>
      <c r="B23" s="1199" t="s">
        <v>4371</v>
      </c>
      <c r="C23" s="1200"/>
      <c r="D23" s="1201"/>
      <c r="E23" s="351">
        <v>1</v>
      </c>
      <c r="F23" s="352"/>
      <c r="G23" s="353"/>
    </row>
    <row r="24" spans="1:7" ht="140.25">
      <c r="A24" s="339" t="s">
        <v>4372</v>
      </c>
      <c r="B24" s="1202" t="s">
        <v>4373</v>
      </c>
      <c r="C24" s="1203"/>
      <c r="D24" s="1204"/>
      <c r="E24" s="340" t="s">
        <v>4374</v>
      </c>
      <c r="F24" s="340" t="s">
        <v>4375</v>
      </c>
      <c r="G24" s="341">
        <v>12553</v>
      </c>
    </row>
    <row r="25" spans="1:7">
      <c r="A25" s="342" t="s">
        <v>149</v>
      </c>
      <c r="B25" s="1205" t="s">
        <v>4366</v>
      </c>
      <c r="C25" s="1206"/>
      <c r="D25" s="1207"/>
      <c r="E25" s="343"/>
      <c r="F25" s="343"/>
      <c r="G25" s="344"/>
    </row>
    <row r="26" spans="1:7">
      <c r="A26" s="345" t="s">
        <v>149</v>
      </c>
      <c r="B26" s="1193" t="s">
        <v>4367</v>
      </c>
      <c r="C26" s="1194"/>
      <c r="D26" s="1195"/>
      <c r="E26" s="346"/>
      <c r="F26" s="346"/>
      <c r="G26" s="347"/>
    </row>
    <row r="27" spans="1:7">
      <c r="A27" s="345" t="s">
        <v>149</v>
      </c>
      <c r="B27" s="1193" t="s">
        <v>4368</v>
      </c>
      <c r="C27" s="1194"/>
      <c r="D27" s="1195"/>
      <c r="E27" s="346" t="s">
        <v>4369</v>
      </c>
      <c r="F27" s="346"/>
      <c r="G27" s="347"/>
    </row>
    <row r="28" spans="1:7" ht="38.25">
      <c r="A28" s="345" t="s">
        <v>149</v>
      </c>
      <c r="B28" s="1193" t="s">
        <v>4376</v>
      </c>
      <c r="C28" s="1194"/>
      <c r="D28" s="1195"/>
      <c r="E28" s="346" t="s">
        <v>4377</v>
      </c>
      <c r="F28" s="346"/>
      <c r="G28" s="347"/>
    </row>
    <row r="29" spans="1:7" ht="38.25">
      <c r="A29" s="345" t="s">
        <v>149</v>
      </c>
      <c r="B29" s="1193" t="s">
        <v>4378</v>
      </c>
      <c r="C29" s="1194"/>
      <c r="D29" s="1195"/>
      <c r="E29" s="346" t="s">
        <v>4379</v>
      </c>
      <c r="F29" s="346"/>
      <c r="G29" s="347"/>
    </row>
    <row r="30" spans="1:7">
      <c r="A30" s="345" t="s">
        <v>149</v>
      </c>
      <c r="B30" s="1196" t="s">
        <v>4370</v>
      </c>
      <c r="C30" s="1197"/>
      <c r="D30" s="1198"/>
      <c r="E30" s="348"/>
      <c r="F30" s="348"/>
      <c r="G30" s="349"/>
    </row>
    <row r="31" spans="1:7">
      <c r="A31" s="350" t="s">
        <v>149</v>
      </c>
      <c r="B31" s="1199" t="s">
        <v>4371</v>
      </c>
      <c r="C31" s="1200"/>
      <c r="D31" s="1201"/>
      <c r="E31" s="351">
        <v>1</v>
      </c>
      <c r="F31" s="352"/>
      <c r="G31" s="353"/>
    </row>
    <row r="32" spans="1:7" ht="140.25">
      <c r="A32" s="339" t="s">
        <v>4380</v>
      </c>
      <c r="B32" s="1202" t="s">
        <v>4381</v>
      </c>
      <c r="C32" s="1203"/>
      <c r="D32" s="1204"/>
      <c r="E32" s="340" t="s">
        <v>4382</v>
      </c>
      <c r="F32" s="340" t="s">
        <v>4383</v>
      </c>
      <c r="G32" s="341">
        <v>1970</v>
      </c>
    </row>
    <row r="33" spans="1:7">
      <c r="A33" s="342" t="s">
        <v>149</v>
      </c>
      <c r="B33" s="1205" t="s">
        <v>4366</v>
      </c>
      <c r="C33" s="1206"/>
      <c r="D33" s="1207"/>
      <c r="E33" s="343"/>
      <c r="F33" s="343"/>
      <c r="G33" s="344"/>
    </row>
    <row r="34" spans="1:7">
      <c r="A34" s="345" t="s">
        <v>149</v>
      </c>
      <c r="B34" s="1193" t="s">
        <v>4367</v>
      </c>
      <c r="C34" s="1194"/>
      <c r="D34" s="1195"/>
      <c r="E34" s="346"/>
      <c r="F34" s="346"/>
      <c r="G34" s="347"/>
    </row>
    <row r="35" spans="1:7">
      <c r="A35" s="345" t="s">
        <v>149</v>
      </c>
      <c r="B35" s="1193" t="s">
        <v>4368</v>
      </c>
      <c r="C35" s="1194"/>
      <c r="D35" s="1195"/>
      <c r="E35" s="346" t="s">
        <v>4369</v>
      </c>
      <c r="F35" s="346"/>
      <c r="G35" s="347"/>
    </row>
    <row r="36" spans="1:7" ht="38.25">
      <c r="A36" s="345" t="s">
        <v>149</v>
      </c>
      <c r="B36" s="1193" t="s">
        <v>4376</v>
      </c>
      <c r="C36" s="1194"/>
      <c r="D36" s="1195"/>
      <c r="E36" s="346" t="s">
        <v>4384</v>
      </c>
      <c r="F36" s="346"/>
      <c r="G36" s="347"/>
    </row>
    <row r="37" spans="1:7">
      <c r="A37" s="345" t="s">
        <v>149</v>
      </c>
      <c r="B37" s="1196" t="s">
        <v>4370</v>
      </c>
      <c r="C37" s="1197"/>
      <c r="D37" s="1198"/>
      <c r="E37" s="348"/>
      <c r="F37" s="348"/>
      <c r="G37" s="349"/>
    </row>
    <row r="38" spans="1:7">
      <c r="A38" s="350" t="s">
        <v>149</v>
      </c>
      <c r="B38" s="1199" t="s">
        <v>4371</v>
      </c>
      <c r="C38" s="1200"/>
      <c r="D38" s="1201"/>
      <c r="E38" s="351">
        <v>1</v>
      </c>
      <c r="F38" s="352"/>
      <c r="G38" s="353"/>
    </row>
    <row r="39" spans="1:7">
      <c r="A39" s="354" t="s">
        <v>4385</v>
      </c>
      <c r="B39" s="1187" t="s">
        <v>4386</v>
      </c>
      <c r="C39" s="1188"/>
      <c r="D39" s="1189"/>
      <c r="E39" s="355"/>
      <c r="F39" s="355"/>
      <c r="G39" s="356">
        <v>19488</v>
      </c>
    </row>
    <row r="40" spans="1:7">
      <c r="A40" s="354" t="s">
        <v>4387</v>
      </c>
      <c r="B40" s="1190" t="s">
        <v>4388</v>
      </c>
      <c r="C40" s="1191"/>
      <c r="D40" s="1192"/>
      <c r="E40" s="357" t="s">
        <v>4389</v>
      </c>
      <c r="F40" s="357" t="s">
        <v>4390</v>
      </c>
      <c r="G40" s="358">
        <v>16565</v>
      </c>
    </row>
    <row r="41" spans="1:7">
      <c r="A41" s="354" t="s">
        <v>4391</v>
      </c>
      <c r="B41" s="1187" t="s">
        <v>4392</v>
      </c>
      <c r="C41" s="1188"/>
      <c r="D41" s="1189"/>
      <c r="E41" s="355"/>
      <c r="F41" s="355"/>
      <c r="G41" s="356">
        <v>16565</v>
      </c>
    </row>
    <row r="42" spans="1:7">
      <c r="A42" s="354" t="s">
        <v>125</v>
      </c>
      <c r="B42" s="1187" t="s">
        <v>4360</v>
      </c>
      <c r="C42" s="1188"/>
      <c r="D42" s="1189"/>
      <c r="E42" s="355" t="s">
        <v>4393</v>
      </c>
      <c r="F42" s="355"/>
      <c r="G42" s="359"/>
    </row>
    <row r="43" spans="1:7">
      <c r="A43" s="354" t="s">
        <v>4394</v>
      </c>
      <c r="B43" s="1187" t="s">
        <v>4395</v>
      </c>
      <c r="C43" s="1188"/>
      <c r="D43" s="1189"/>
      <c r="E43" s="355"/>
      <c r="F43" s="355"/>
      <c r="G43" s="356">
        <v>0</v>
      </c>
    </row>
    <row r="44" spans="1:7">
      <c r="A44" s="354" t="s">
        <v>4396</v>
      </c>
      <c r="B44" s="1187" t="s">
        <v>4397</v>
      </c>
      <c r="C44" s="1188"/>
      <c r="D44" s="1189"/>
      <c r="E44" s="355"/>
      <c r="F44" s="355"/>
      <c r="G44" s="356">
        <v>0</v>
      </c>
    </row>
    <row r="45" spans="1:7">
      <c r="A45" s="354" t="s">
        <v>128</v>
      </c>
      <c r="B45" s="1187" t="s">
        <v>4360</v>
      </c>
      <c r="C45" s="1188"/>
      <c r="D45" s="1189"/>
      <c r="E45" s="355" t="s">
        <v>4398</v>
      </c>
      <c r="F45" s="355"/>
      <c r="G45" s="359"/>
    </row>
    <row r="46" spans="1:7" ht="140.25">
      <c r="A46" s="339" t="s">
        <v>4399</v>
      </c>
      <c r="B46" s="1202" t="s">
        <v>4363</v>
      </c>
      <c r="C46" s="1203"/>
      <c r="D46" s="1204"/>
      <c r="E46" s="340" t="s">
        <v>4400</v>
      </c>
      <c r="F46" s="340" t="s">
        <v>4401</v>
      </c>
      <c r="G46" s="341">
        <v>1433</v>
      </c>
    </row>
    <row r="47" spans="1:7">
      <c r="A47" s="342" t="s">
        <v>149</v>
      </c>
      <c r="B47" s="1205" t="s">
        <v>4366</v>
      </c>
      <c r="C47" s="1206"/>
      <c r="D47" s="1207"/>
      <c r="E47" s="343"/>
      <c r="F47" s="343"/>
      <c r="G47" s="344"/>
    </row>
    <row r="48" spans="1:7">
      <c r="A48" s="345" t="s">
        <v>149</v>
      </c>
      <c r="B48" s="1193" t="s">
        <v>4367</v>
      </c>
      <c r="C48" s="1194"/>
      <c r="D48" s="1195"/>
      <c r="E48" s="346"/>
      <c r="F48" s="346"/>
      <c r="G48" s="347"/>
    </row>
    <row r="49" spans="1:7">
      <c r="A49" s="345" t="s">
        <v>149</v>
      </c>
      <c r="B49" s="1193" t="s">
        <v>4368</v>
      </c>
      <c r="C49" s="1194"/>
      <c r="D49" s="1195"/>
      <c r="E49" s="346" t="s">
        <v>4369</v>
      </c>
      <c r="F49" s="346"/>
      <c r="G49" s="347"/>
    </row>
    <row r="50" spans="1:7" ht="38.25">
      <c r="A50" s="345" t="s">
        <v>149</v>
      </c>
      <c r="B50" s="1193" t="s">
        <v>4402</v>
      </c>
      <c r="C50" s="1194"/>
      <c r="D50" s="1195"/>
      <c r="E50" s="346" t="s">
        <v>4403</v>
      </c>
      <c r="F50" s="346"/>
      <c r="G50" s="347"/>
    </row>
    <row r="51" spans="1:7">
      <c r="A51" s="345" t="s">
        <v>149</v>
      </c>
      <c r="B51" s="1196" t="s">
        <v>4370</v>
      </c>
      <c r="C51" s="1197"/>
      <c r="D51" s="1198"/>
      <c r="E51" s="348"/>
      <c r="F51" s="348"/>
      <c r="G51" s="349"/>
    </row>
    <row r="52" spans="1:7">
      <c r="A52" s="350" t="s">
        <v>149</v>
      </c>
      <c r="B52" s="1199" t="s">
        <v>4371</v>
      </c>
      <c r="C52" s="1200"/>
      <c r="D52" s="1201"/>
      <c r="E52" s="351">
        <v>1</v>
      </c>
      <c r="F52" s="352"/>
      <c r="G52" s="353"/>
    </row>
    <row r="53" spans="1:7" ht="140.25">
      <c r="A53" s="339" t="s">
        <v>4404</v>
      </c>
      <c r="B53" s="1202" t="s">
        <v>4373</v>
      </c>
      <c r="C53" s="1203"/>
      <c r="D53" s="1204"/>
      <c r="E53" s="340" t="s">
        <v>4405</v>
      </c>
      <c r="F53" s="340" t="s">
        <v>4406</v>
      </c>
      <c r="G53" s="341">
        <v>8440</v>
      </c>
    </row>
    <row r="54" spans="1:7">
      <c r="A54" s="342" t="s">
        <v>149</v>
      </c>
      <c r="B54" s="1205" t="s">
        <v>4366</v>
      </c>
      <c r="C54" s="1206"/>
      <c r="D54" s="1207"/>
      <c r="E54" s="343"/>
      <c r="F54" s="343"/>
      <c r="G54" s="344"/>
    </row>
    <row r="55" spans="1:7">
      <c r="A55" s="345" t="s">
        <v>149</v>
      </c>
      <c r="B55" s="1193" t="s">
        <v>4367</v>
      </c>
      <c r="C55" s="1194"/>
      <c r="D55" s="1195"/>
      <c r="E55" s="346"/>
      <c r="F55" s="346"/>
      <c r="G55" s="347"/>
    </row>
    <row r="56" spans="1:7">
      <c r="A56" s="345" t="s">
        <v>149</v>
      </c>
      <c r="B56" s="1193" t="s">
        <v>4368</v>
      </c>
      <c r="C56" s="1194"/>
      <c r="D56" s="1195"/>
      <c r="E56" s="346" t="s">
        <v>4369</v>
      </c>
      <c r="F56" s="346"/>
      <c r="G56" s="347"/>
    </row>
    <row r="57" spans="1:7" ht="38.25">
      <c r="A57" s="345" t="s">
        <v>149</v>
      </c>
      <c r="B57" s="1193" t="s">
        <v>4378</v>
      </c>
      <c r="C57" s="1194"/>
      <c r="D57" s="1195"/>
      <c r="E57" s="346" t="s">
        <v>4407</v>
      </c>
      <c r="F57" s="346"/>
      <c r="G57" s="347"/>
    </row>
    <row r="58" spans="1:7" ht="38.25">
      <c r="A58" s="345" t="s">
        <v>149</v>
      </c>
      <c r="B58" s="1193" t="s">
        <v>4402</v>
      </c>
      <c r="C58" s="1194"/>
      <c r="D58" s="1195"/>
      <c r="E58" s="346" t="s">
        <v>4408</v>
      </c>
      <c r="F58" s="346"/>
      <c r="G58" s="347"/>
    </row>
    <row r="59" spans="1:7">
      <c r="A59" s="345" t="s">
        <v>149</v>
      </c>
      <c r="B59" s="1196" t="s">
        <v>4370</v>
      </c>
      <c r="C59" s="1197"/>
      <c r="D59" s="1198"/>
      <c r="E59" s="348"/>
      <c r="F59" s="348"/>
      <c r="G59" s="349"/>
    </row>
    <row r="60" spans="1:7">
      <c r="A60" s="350" t="s">
        <v>149</v>
      </c>
      <c r="B60" s="1199" t="s">
        <v>4371</v>
      </c>
      <c r="C60" s="1200"/>
      <c r="D60" s="1201"/>
      <c r="E60" s="351">
        <v>1</v>
      </c>
      <c r="F60" s="352"/>
      <c r="G60" s="353"/>
    </row>
    <row r="61" spans="1:7" ht="140.25">
      <c r="A61" s="339" t="s">
        <v>4409</v>
      </c>
      <c r="B61" s="1202" t="s">
        <v>4381</v>
      </c>
      <c r="C61" s="1203"/>
      <c r="D61" s="1204"/>
      <c r="E61" s="340" t="s">
        <v>4410</v>
      </c>
      <c r="F61" s="340" t="s">
        <v>4411</v>
      </c>
      <c r="G61" s="341">
        <v>1164</v>
      </c>
    </row>
    <row r="62" spans="1:7">
      <c r="A62" s="342" t="s">
        <v>149</v>
      </c>
      <c r="B62" s="1205" t="s">
        <v>4366</v>
      </c>
      <c r="C62" s="1206"/>
      <c r="D62" s="1207"/>
      <c r="E62" s="343"/>
      <c r="F62" s="343"/>
      <c r="G62" s="344"/>
    </row>
    <row r="63" spans="1:7">
      <c r="A63" s="345" t="s">
        <v>149</v>
      </c>
      <c r="B63" s="1193" t="s">
        <v>4367</v>
      </c>
      <c r="C63" s="1194"/>
      <c r="D63" s="1195"/>
      <c r="E63" s="346"/>
      <c r="F63" s="346"/>
      <c r="G63" s="347"/>
    </row>
    <row r="64" spans="1:7">
      <c r="A64" s="345" t="s">
        <v>149</v>
      </c>
      <c r="B64" s="1193" t="s">
        <v>4368</v>
      </c>
      <c r="C64" s="1194"/>
      <c r="D64" s="1195"/>
      <c r="E64" s="346" t="s">
        <v>4369</v>
      </c>
      <c r="F64" s="346"/>
      <c r="G64" s="347"/>
    </row>
    <row r="65" spans="1:7" ht="38.25">
      <c r="A65" s="345" t="s">
        <v>149</v>
      </c>
      <c r="B65" s="1193" t="s">
        <v>4402</v>
      </c>
      <c r="C65" s="1194"/>
      <c r="D65" s="1195"/>
      <c r="E65" s="346" t="s">
        <v>4403</v>
      </c>
      <c r="F65" s="346"/>
      <c r="G65" s="347"/>
    </row>
    <row r="66" spans="1:7">
      <c r="A66" s="345" t="s">
        <v>149</v>
      </c>
      <c r="B66" s="1196" t="s">
        <v>4370</v>
      </c>
      <c r="C66" s="1197"/>
      <c r="D66" s="1198"/>
      <c r="E66" s="348"/>
      <c r="F66" s="348"/>
      <c r="G66" s="349"/>
    </row>
    <row r="67" spans="1:7">
      <c r="A67" s="350" t="s">
        <v>149</v>
      </c>
      <c r="B67" s="1199" t="s">
        <v>4371</v>
      </c>
      <c r="C67" s="1200"/>
      <c r="D67" s="1201"/>
      <c r="E67" s="351">
        <v>1</v>
      </c>
      <c r="F67" s="352"/>
      <c r="G67" s="353"/>
    </row>
    <row r="68" spans="1:7" ht="33.75" customHeight="1">
      <c r="A68" s="354" t="s">
        <v>4412</v>
      </c>
      <c r="B68" s="1187" t="s">
        <v>4413</v>
      </c>
      <c r="C68" s="1188"/>
      <c r="D68" s="1189"/>
      <c r="E68" s="355"/>
      <c r="F68" s="355"/>
      <c r="G68" s="356">
        <v>11037</v>
      </c>
    </row>
    <row r="69" spans="1:7" ht="33.75" customHeight="1">
      <c r="A69" s="354" t="s">
        <v>4414</v>
      </c>
      <c r="B69" s="1187" t="s">
        <v>4415</v>
      </c>
      <c r="C69" s="1188"/>
      <c r="D69" s="1189"/>
      <c r="E69" s="355"/>
      <c r="F69" s="355"/>
      <c r="G69" s="356">
        <v>11037</v>
      </c>
    </row>
    <row r="70" spans="1:7">
      <c r="A70" s="354" t="s">
        <v>131</v>
      </c>
      <c r="B70" s="1187" t="s">
        <v>4360</v>
      </c>
      <c r="C70" s="1188"/>
      <c r="D70" s="1189"/>
      <c r="E70" s="355" t="s">
        <v>4416</v>
      </c>
      <c r="F70" s="355"/>
      <c r="G70" s="359"/>
    </row>
    <row r="71" spans="1:7" ht="106.5" customHeight="1">
      <c r="A71" s="354" t="s">
        <v>4417</v>
      </c>
      <c r="B71" s="1190" t="s">
        <v>4418</v>
      </c>
      <c r="C71" s="1191"/>
      <c r="D71" s="1192"/>
      <c r="E71" s="357" t="s">
        <v>4419</v>
      </c>
      <c r="F71" s="357" t="s">
        <v>4420</v>
      </c>
      <c r="G71" s="358">
        <v>3313</v>
      </c>
    </row>
    <row r="72" spans="1:7" ht="106.5" customHeight="1">
      <c r="A72" s="354" t="s">
        <v>4421</v>
      </c>
      <c r="B72" s="1190" t="s">
        <v>4422</v>
      </c>
      <c r="C72" s="1191"/>
      <c r="D72" s="1192"/>
      <c r="E72" s="357" t="s">
        <v>4423</v>
      </c>
      <c r="F72" s="357" t="s">
        <v>4424</v>
      </c>
      <c r="G72" s="358">
        <v>7951</v>
      </c>
    </row>
    <row r="73" spans="1:7" ht="106.5" customHeight="1">
      <c r="A73" s="354" t="s">
        <v>4425</v>
      </c>
      <c r="B73" s="1190" t="s">
        <v>4426</v>
      </c>
      <c r="C73" s="1191"/>
      <c r="D73" s="1192"/>
      <c r="E73" s="357" t="s">
        <v>4427</v>
      </c>
      <c r="F73" s="357" t="s">
        <v>4428</v>
      </c>
      <c r="G73" s="358">
        <v>2435</v>
      </c>
    </row>
    <row r="74" spans="1:7" ht="80.25" customHeight="1">
      <c r="A74" s="354" t="s">
        <v>4429</v>
      </c>
      <c r="B74" s="1190" t="s">
        <v>4430</v>
      </c>
      <c r="C74" s="1191"/>
      <c r="D74" s="1192"/>
      <c r="E74" s="357" t="s">
        <v>4431</v>
      </c>
      <c r="F74" s="357" t="s">
        <v>4432</v>
      </c>
      <c r="G74" s="358">
        <v>5932</v>
      </c>
    </row>
    <row r="75" spans="1:7" ht="83.25" customHeight="1">
      <c r="A75" s="354" t="s">
        <v>4433</v>
      </c>
      <c r="B75" s="1190" t="s">
        <v>4434</v>
      </c>
      <c r="C75" s="1191"/>
      <c r="D75" s="1192"/>
      <c r="E75" s="357" t="s">
        <v>4435</v>
      </c>
      <c r="F75" s="357" t="s">
        <v>4436</v>
      </c>
      <c r="G75" s="358">
        <v>3632</v>
      </c>
    </row>
    <row r="76" spans="1:7">
      <c r="A76" s="354" t="s">
        <v>4437</v>
      </c>
      <c r="B76" s="1187" t="s">
        <v>4438</v>
      </c>
      <c r="C76" s="1188"/>
      <c r="D76" s="1189"/>
      <c r="E76" s="355"/>
      <c r="F76" s="355"/>
      <c r="G76" s="356">
        <v>23263</v>
      </c>
    </row>
    <row r="77" spans="1:7">
      <c r="A77" s="354" t="s">
        <v>134</v>
      </c>
      <c r="B77" s="1187" t="s">
        <v>4439</v>
      </c>
      <c r="C77" s="1188"/>
      <c r="D77" s="1189"/>
      <c r="E77" s="355"/>
      <c r="F77" s="355"/>
      <c r="G77" s="356">
        <v>50865</v>
      </c>
    </row>
    <row r="78" spans="1:7" ht="25.5">
      <c r="A78" s="354" t="s">
        <v>137</v>
      </c>
      <c r="B78" s="1190" t="s">
        <v>4440</v>
      </c>
      <c r="C78" s="1191"/>
      <c r="D78" s="1192"/>
      <c r="E78" s="357" t="s">
        <v>4441</v>
      </c>
      <c r="F78" s="357" t="s">
        <v>4442</v>
      </c>
      <c r="G78" s="358">
        <v>248730</v>
      </c>
    </row>
    <row r="79" spans="1:7" ht="38.25">
      <c r="A79" s="354" t="s">
        <v>140</v>
      </c>
      <c r="B79" s="1190" t="s">
        <v>4443</v>
      </c>
      <c r="C79" s="1191"/>
      <c r="D79" s="1192"/>
      <c r="E79" s="357" t="s">
        <v>4444</v>
      </c>
      <c r="F79" s="357" t="s">
        <v>4445</v>
      </c>
      <c r="G79" s="358">
        <v>196469</v>
      </c>
    </row>
    <row r="80" spans="1:7">
      <c r="A80" s="354" t="s">
        <v>143</v>
      </c>
      <c r="B80" s="1190" t="s">
        <v>4446</v>
      </c>
      <c r="C80" s="1191"/>
      <c r="D80" s="1192"/>
      <c r="E80" s="357"/>
      <c r="F80" s="357" t="s">
        <v>4447</v>
      </c>
      <c r="G80" s="358">
        <v>49746</v>
      </c>
    </row>
    <row r="81" spans="1:7">
      <c r="A81" s="354" t="s">
        <v>146</v>
      </c>
      <c r="B81" s="1187" t="s">
        <v>4448</v>
      </c>
      <c r="C81" s="1188"/>
      <c r="D81" s="1189"/>
      <c r="E81" s="355"/>
      <c r="F81" s="355"/>
      <c r="G81" s="356">
        <v>298476</v>
      </c>
    </row>
    <row r="82" spans="1:7">
      <c r="A82" s="327"/>
      <c r="B82" s="1183"/>
      <c r="C82" s="1183"/>
      <c r="D82" s="1183"/>
      <c r="E82" s="327"/>
      <c r="F82" s="327"/>
      <c r="G82" s="327"/>
    </row>
    <row r="85" spans="1:7">
      <c r="A85" s="1184" t="s">
        <v>4449</v>
      </c>
      <c r="B85" s="1184"/>
      <c r="C85" s="1184" t="s">
        <v>4450</v>
      </c>
      <c r="D85" s="1184"/>
      <c r="E85" s="1184"/>
      <c r="F85" s="1184"/>
      <c r="G85" s="1184"/>
    </row>
    <row r="86" spans="1:7">
      <c r="A86" s="360"/>
      <c r="B86" s="360"/>
      <c r="C86" s="360"/>
      <c r="D86" s="360"/>
      <c r="E86" s="360"/>
      <c r="F86" s="360"/>
      <c r="G86" s="360"/>
    </row>
    <row r="87" spans="1:7" hidden="1">
      <c r="A87" s="360"/>
      <c r="B87" s="360"/>
      <c r="C87" s="360"/>
      <c r="D87" s="360"/>
      <c r="E87" s="360"/>
      <c r="F87" s="360"/>
      <c r="G87" s="360"/>
    </row>
    <row r="88" spans="1:7" hidden="1">
      <c r="A88" s="1182" t="s">
        <v>329</v>
      </c>
      <c r="B88" s="1182"/>
      <c r="C88" s="1182"/>
      <c r="D88" s="1182"/>
      <c r="E88" s="1182"/>
      <c r="F88" s="1182"/>
      <c r="G88" s="1182"/>
    </row>
    <row r="89" spans="1:7" hidden="1">
      <c r="A89" s="1182"/>
      <c r="B89" s="1182"/>
      <c r="C89" s="1182"/>
      <c r="D89" s="1182"/>
      <c r="E89" s="1182"/>
      <c r="F89" s="1182"/>
      <c r="G89" s="1182"/>
    </row>
    <row r="90" spans="1:7" hidden="1">
      <c r="A90" s="1182" t="s">
        <v>4451</v>
      </c>
      <c r="B90" s="1182"/>
      <c r="C90" s="1182"/>
      <c r="D90" s="1182"/>
      <c r="E90" s="1182"/>
      <c r="F90" s="1182"/>
      <c r="G90" s="1182"/>
    </row>
    <row r="91" spans="1:7" hidden="1">
      <c r="A91" s="1185"/>
      <c r="B91" s="1185"/>
      <c r="C91" s="1185"/>
      <c r="D91" s="1185"/>
      <c r="E91" s="1185"/>
      <c r="F91" s="1185"/>
      <c r="G91" s="1185"/>
    </row>
    <row r="92" spans="1:7" hidden="1">
      <c r="A92" s="1182" t="s">
        <v>331</v>
      </c>
      <c r="B92" s="1182"/>
      <c r="C92" s="1182"/>
      <c r="D92" s="1182"/>
      <c r="E92" s="1182"/>
      <c r="F92" s="1182"/>
      <c r="G92" s="1182"/>
    </row>
    <row r="93" spans="1:7" hidden="1">
      <c r="A93" s="1182"/>
      <c r="B93" s="1182"/>
      <c r="C93" s="1182"/>
      <c r="D93" s="1182"/>
      <c r="E93" s="1182"/>
      <c r="F93" s="1182"/>
      <c r="G93" s="1182"/>
    </row>
    <row r="94" spans="1:7" hidden="1">
      <c r="A94" s="1182" t="s">
        <v>4452</v>
      </c>
      <c r="B94" s="1182"/>
      <c r="C94" s="1182"/>
      <c r="D94" s="1182"/>
      <c r="E94" s="1182"/>
      <c r="F94" s="1182"/>
      <c r="G94" s="1182"/>
    </row>
    <row r="95" spans="1:7">
      <c r="A95" s="1186"/>
      <c r="B95" s="1186"/>
      <c r="C95" s="1186"/>
      <c r="D95" s="1186"/>
      <c r="E95" s="1186"/>
      <c r="F95" s="1186"/>
      <c r="G95" s="1186"/>
    </row>
    <row r="96" spans="1:7">
      <c r="A96" s="1182" t="s">
        <v>4294</v>
      </c>
      <c r="B96" s="1182"/>
      <c r="C96" s="1182"/>
      <c r="D96" s="1182"/>
      <c r="E96" s="1182"/>
      <c r="F96" s="1182"/>
      <c r="G96" s="1182"/>
    </row>
    <row r="117" spans="1:7">
      <c r="A117" s="361"/>
      <c r="B117" s="361"/>
      <c r="C117" s="361"/>
      <c r="D117" s="361"/>
      <c r="E117" s="361"/>
      <c r="F117" s="361"/>
      <c r="G117" s="361"/>
    </row>
    <row r="119" spans="1:7">
      <c r="A119" s="361"/>
      <c r="B119" s="361"/>
      <c r="C119" s="361"/>
      <c r="D119" s="361"/>
      <c r="E119" s="361"/>
      <c r="F119" s="361"/>
      <c r="G119" s="361"/>
    </row>
    <row r="120" spans="1:7">
      <c r="A120" s="361"/>
      <c r="B120" s="361"/>
      <c r="C120" s="361"/>
      <c r="D120" s="361"/>
      <c r="E120" s="361"/>
      <c r="F120" s="361"/>
      <c r="G120" s="361"/>
    </row>
    <row r="125" spans="1:7">
      <c r="A125" s="361"/>
      <c r="B125" s="361"/>
      <c r="C125" s="361"/>
      <c r="D125" s="361"/>
      <c r="E125" s="361"/>
      <c r="F125" s="361"/>
      <c r="G125" s="361"/>
    </row>
    <row r="126" spans="1:7">
      <c r="A126" s="361"/>
      <c r="B126" s="361"/>
      <c r="C126" s="361"/>
      <c r="D126" s="361"/>
      <c r="E126" s="361"/>
      <c r="F126" s="361"/>
      <c r="G126" s="361"/>
    </row>
  </sheetData>
  <mergeCells count="90">
    <mergeCell ref="A1:B1"/>
    <mergeCell ref="C1:G1"/>
    <mergeCell ref="B4:F4"/>
    <mergeCell ref="B5:F5"/>
    <mergeCell ref="A7:C7"/>
    <mergeCell ref="D7:G7"/>
    <mergeCell ref="B21:D21"/>
    <mergeCell ref="A9:C9"/>
    <mergeCell ref="D9:G10"/>
    <mergeCell ref="A11:C11"/>
    <mergeCell ref="D11:G11"/>
    <mergeCell ref="A13:G13"/>
    <mergeCell ref="B15:D15"/>
    <mergeCell ref="B16:D16"/>
    <mergeCell ref="B17:D17"/>
    <mergeCell ref="B18:D18"/>
    <mergeCell ref="B19:D19"/>
    <mergeCell ref="B20:D20"/>
    <mergeCell ref="B33:D33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45:D45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57:D57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69:D69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81:D81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A96:G96"/>
    <mergeCell ref="B82:D82"/>
    <mergeCell ref="A85:B85"/>
    <mergeCell ref="C85:G85"/>
    <mergeCell ref="A88:G88"/>
    <mergeCell ref="A89:G89"/>
    <mergeCell ref="A90:G90"/>
    <mergeCell ref="A91:G91"/>
    <mergeCell ref="A92:G92"/>
    <mergeCell ref="A93:G93"/>
    <mergeCell ref="A94:G94"/>
    <mergeCell ref="A95:G95"/>
  </mergeCells>
  <pageMargins left="0.7" right="0.7" top="0.75" bottom="0.75" header="0.3" footer="0.3"/>
  <pageSetup paperSize="9" scale="8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4"/>
  <sheetViews>
    <sheetView view="pageBreakPreview" topLeftCell="A184" zoomScaleNormal="100" zoomScaleSheetLayoutView="100" workbookViewId="0">
      <selection activeCell="A14" sqref="A14:H44"/>
    </sheetView>
  </sheetViews>
  <sheetFormatPr defaultRowHeight="15"/>
  <cols>
    <col min="1" max="3" width="9.140625" style="139"/>
    <col min="4" max="4" width="13.140625" style="139" customWidth="1"/>
    <col min="5" max="5" width="22.7109375" style="139" customWidth="1"/>
    <col min="6" max="7" width="17.5703125" style="139" customWidth="1"/>
    <col min="8" max="16384" width="9.140625" style="139"/>
  </cols>
  <sheetData>
    <row r="1" spans="1:7">
      <c r="A1" s="1219" t="s">
        <v>4349</v>
      </c>
      <c r="B1" s="1219"/>
      <c r="C1" s="1220" t="s">
        <v>4350</v>
      </c>
      <c r="D1" s="1220"/>
      <c r="E1" s="1220"/>
      <c r="F1" s="1220"/>
      <c r="G1" s="1220"/>
    </row>
    <row r="2" spans="1:7">
      <c r="A2" s="325"/>
      <c r="B2" s="325"/>
      <c r="C2" s="326"/>
      <c r="D2" s="326"/>
      <c r="E2" s="326"/>
      <c r="F2" s="326"/>
      <c r="G2" s="326"/>
    </row>
    <row r="3" spans="1:7">
      <c r="A3" s="325"/>
      <c r="B3" s="325"/>
      <c r="C3" s="326"/>
      <c r="D3" s="326"/>
      <c r="E3" s="326"/>
      <c r="F3" s="326"/>
      <c r="G3" s="326"/>
    </row>
    <row r="4" spans="1:7">
      <c r="A4" s="327"/>
      <c r="B4" s="1221" t="s">
        <v>127</v>
      </c>
      <c r="C4" s="1221"/>
      <c r="D4" s="1221"/>
      <c r="E4" s="1221"/>
      <c r="F4" s="1221"/>
      <c r="G4" s="327"/>
    </row>
    <row r="5" spans="1:7">
      <c r="A5" s="327"/>
      <c r="B5" s="1222" t="s">
        <v>4453</v>
      </c>
      <c r="C5" s="1222"/>
      <c r="D5" s="1222"/>
      <c r="E5" s="1222"/>
      <c r="F5" s="1222"/>
      <c r="G5" s="327"/>
    </row>
    <row r="6" spans="1:7">
      <c r="A6" s="327"/>
      <c r="B6" s="327"/>
      <c r="C6" s="328"/>
      <c r="D6" s="328"/>
      <c r="E6" s="328"/>
      <c r="F6" s="327"/>
      <c r="G6" s="327"/>
    </row>
    <row r="7" spans="1:7">
      <c r="A7" s="1184" t="s">
        <v>4352</v>
      </c>
      <c r="B7" s="1184"/>
      <c r="C7" s="1184"/>
      <c r="D7" s="1208" t="s">
        <v>4353</v>
      </c>
      <c r="E7" s="1208"/>
      <c r="F7" s="1208"/>
      <c r="G7" s="1208"/>
    </row>
    <row r="8" spans="1:7">
      <c r="A8" s="329"/>
      <c r="B8" s="329"/>
      <c r="C8" s="330"/>
      <c r="D8" s="331"/>
      <c r="E8" s="331"/>
      <c r="F8" s="331"/>
      <c r="G8" s="331"/>
    </row>
    <row r="9" spans="1:7">
      <c r="A9" s="1184" t="s">
        <v>4354</v>
      </c>
      <c r="B9" s="1184"/>
      <c r="C9" s="1184"/>
      <c r="D9" s="1208" t="s">
        <v>68</v>
      </c>
      <c r="E9" s="1208"/>
      <c r="F9" s="1208"/>
      <c r="G9" s="1208"/>
    </row>
    <row r="10" spans="1:7">
      <c r="A10" s="327"/>
      <c r="B10" s="327"/>
      <c r="C10" s="327"/>
      <c r="D10" s="1208"/>
      <c r="E10" s="1208"/>
      <c r="F10" s="1208"/>
      <c r="G10" s="1208"/>
    </row>
    <row r="11" spans="1:7">
      <c r="A11" s="1184" t="s">
        <v>4355</v>
      </c>
      <c r="B11" s="1184"/>
      <c r="C11" s="1184"/>
      <c r="D11" s="1208" t="s">
        <v>66</v>
      </c>
      <c r="E11" s="1208"/>
      <c r="F11" s="1208"/>
      <c r="G11" s="1208"/>
    </row>
    <row r="12" spans="1:7">
      <c r="A12" s="330"/>
      <c r="B12" s="330"/>
      <c r="C12" s="327"/>
      <c r="D12" s="1208"/>
      <c r="E12" s="1208"/>
      <c r="F12" s="1208"/>
      <c r="G12" s="1208"/>
    </row>
    <row r="13" spans="1:7">
      <c r="A13" s="1184" t="s">
        <v>4454</v>
      </c>
      <c r="B13" s="1209"/>
      <c r="C13" s="1209"/>
      <c r="D13" s="1209"/>
      <c r="E13" s="1209"/>
      <c r="F13" s="1209"/>
      <c r="G13" s="1209"/>
    </row>
    <row r="15" spans="1:7">
      <c r="A15" s="333" t="s">
        <v>3955</v>
      </c>
      <c r="B15" s="1210" t="s">
        <v>371</v>
      </c>
      <c r="C15" s="1211"/>
      <c r="D15" s="1212"/>
      <c r="E15" s="333" t="s">
        <v>4357</v>
      </c>
      <c r="F15" s="333" t="s">
        <v>4358</v>
      </c>
      <c r="G15" s="333" t="s">
        <v>4359</v>
      </c>
    </row>
    <row r="16" spans="1:7">
      <c r="A16" s="334">
        <v>1</v>
      </c>
      <c r="B16" s="1213">
        <v>2</v>
      </c>
      <c r="C16" s="1214"/>
      <c r="D16" s="1215"/>
      <c r="E16" s="335">
        <v>3</v>
      </c>
      <c r="F16" s="335">
        <v>4</v>
      </c>
      <c r="G16" s="335">
        <v>5</v>
      </c>
    </row>
    <row r="17" spans="1:7">
      <c r="A17" s="336" t="s">
        <v>122</v>
      </c>
      <c r="B17" s="1216" t="s">
        <v>4360</v>
      </c>
      <c r="C17" s="1217"/>
      <c r="D17" s="1218"/>
      <c r="E17" s="337" t="s">
        <v>4361</v>
      </c>
      <c r="F17" s="337"/>
      <c r="G17" s="338"/>
    </row>
    <row r="18" spans="1:7" ht="255">
      <c r="A18" s="339" t="s">
        <v>4362</v>
      </c>
      <c r="B18" s="1202" t="s">
        <v>4455</v>
      </c>
      <c r="C18" s="1224"/>
      <c r="D18" s="1204"/>
      <c r="E18" s="340" t="s">
        <v>4456</v>
      </c>
      <c r="F18" s="340" t="s">
        <v>4457</v>
      </c>
      <c r="G18" s="341">
        <v>20</v>
      </c>
    </row>
    <row r="19" spans="1:7">
      <c r="A19" s="342" t="s">
        <v>149</v>
      </c>
      <c r="B19" s="1205" t="s">
        <v>4366</v>
      </c>
      <c r="C19" s="1206"/>
      <c r="D19" s="1207"/>
      <c r="E19" s="343"/>
      <c r="F19" s="343"/>
      <c r="G19" s="344"/>
    </row>
    <row r="20" spans="1:7">
      <c r="A20" s="345" t="s">
        <v>149</v>
      </c>
      <c r="B20" s="1193" t="s">
        <v>4367</v>
      </c>
      <c r="C20" s="1194"/>
      <c r="D20" s="1195"/>
      <c r="E20" s="346"/>
      <c r="F20" s="346"/>
      <c r="G20" s="347"/>
    </row>
    <row r="21" spans="1:7">
      <c r="A21" s="345" t="s">
        <v>149</v>
      </c>
      <c r="B21" s="1193" t="s">
        <v>4368</v>
      </c>
      <c r="C21" s="1194"/>
      <c r="D21" s="1195"/>
      <c r="E21" s="346" t="s">
        <v>4369</v>
      </c>
      <c r="F21" s="346"/>
      <c r="G21" s="347"/>
    </row>
    <row r="22" spans="1:7">
      <c r="A22" s="345" t="s">
        <v>149</v>
      </c>
      <c r="B22" s="1196" t="s">
        <v>4370</v>
      </c>
      <c r="C22" s="1197"/>
      <c r="D22" s="1198"/>
      <c r="E22" s="348"/>
      <c r="F22" s="348"/>
      <c r="G22" s="349"/>
    </row>
    <row r="23" spans="1:7">
      <c r="A23" s="350" t="s">
        <v>149</v>
      </c>
      <c r="B23" s="1199" t="s">
        <v>4371</v>
      </c>
      <c r="C23" s="1200"/>
      <c r="D23" s="1201"/>
      <c r="E23" s="351">
        <v>1</v>
      </c>
      <c r="F23" s="352"/>
      <c r="G23" s="353"/>
    </row>
    <row r="24" spans="1:7" ht="153">
      <c r="A24" s="339" t="s">
        <v>4372</v>
      </c>
      <c r="B24" s="1202" t="s">
        <v>4458</v>
      </c>
      <c r="C24" s="1224"/>
      <c r="D24" s="1204"/>
      <c r="E24" s="340" t="s">
        <v>4459</v>
      </c>
      <c r="F24" s="340" t="s">
        <v>4460</v>
      </c>
      <c r="G24" s="341">
        <v>8302</v>
      </c>
    </row>
    <row r="25" spans="1:7">
      <c r="A25" s="342" t="s">
        <v>149</v>
      </c>
      <c r="B25" s="1205" t="s">
        <v>4366</v>
      </c>
      <c r="C25" s="1206"/>
      <c r="D25" s="1207"/>
      <c r="E25" s="343"/>
      <c r="F25" s="343"/>
      <c r="G25" s="344"/>
    </row>
    <row r="26" spans="1:7">
      <c r="A26" s="345" t="s">
        <v>149</v>
      </c>
      <c r="B26" s="1193" t="s">
        <v>4367</v>
      </c>
      <c r="C26" s="1194"/>
      <c r="D26" s="1195"/>
      <c r="E26" s="346"/>
      <c r="F26" s="346"/>
      <c r="G26" s="347"/>
    </row>
    <row r="27" spans="1:7">
      <c r="A27" s="345" t="s">
        <v>149</v>
      </c>
      <c r="B27" s="1193" t="s">
        <v>4368</v>
      </c>
      <c r="C27" s="1194"/>
      <c r="D27" s="1195"/>
      <c r="E27" s="346" t="s">
        <v>4369</v>
      </c>
      <c r="F27" s="346"/>
      <c r="G27" s="347"/>
    </row>
    <row r="28" spans="1:7" ht="51">
      <c r="A28" s="345" t="s">
        <v>149</v>
      </c>
      <c r="B28" s="1193" t="s">
        <v>4461</v>
      </c>
      <c r="C28" s="1194"/>
      <c r="D28" s="1195"/>
      <c r="E28" s="346" t="s">
        <v>4462</v>
      </c>
      <c r="F28" s="346"/>
      <c r="G28" s="347"/>
    </row>
    <row r="29" spans="1:7">
      <c r="A29" s="345" t="s">
        <v>149</v>
      </c>
      <c r="B29" s="1196" t="s">
        <v>4370</v>
      </c>
      <c r="C29" s="1197"/>
      <c r="D29" s="1198"/>
      <c r="E29" s="348"/>
      <c r="F29" s="348"/>
      <c r="G29" s="349"/>
    </row>
    <row r="30" spans="1:7">
      <c r="A30" s="350" t="s">
        <v>149</v>
      </c>
      <c r="B30" s="1199" t="s">
        <v>4371</v>
      </c>
      <c r="C30" s="1200"/>
      <c r="D30" s="1201"/>
      <c r="E30" s="351">
        <v>1</v>
      </c>
      <c r="F30" s="352"/>
      <c r="G30" s="353"/>
    </row>
    <row r="31" spans="1:7" ht="153">
      <c r="A31" s="339" t="s">
        <v>4380</v>
      </c>
      <c r="B31" s="1202" t="s">
        <v>4463</v>
      </c>
      <c r="C31" s="1224"/>
      <c r="D31" s="1204"/>
      <c r="E31" s="340" t="s">
        <v>4464</v>
      </c>
      <c r="F31" s="340" t="s">
        <v>4465</v>
      </c>
      <c r="G31" s="341">
        <v>323</v>
      </c>
    </row>
    <row r="32" spans="1:7">
      <c r="A32" s="342" t="s">
        <v>149</v>
      </c>
      <c r="B32" s="1205" t="s">
        <v>4366</v>
      </c>
      <c r="C32" s="1206"/>
      <c r="D32" s="1207"/>
      <c r="E32" s="343"/>
      <c r="F32" s="343"/>
      <c r="G32" s="344"/>
    </row>
    <row r="33" spans="1:7">
      <c r="A33" s="345" t="s">
        <v>149</v>
      </c>
      <c r="B33" s="1193" t="s">
        <v>4367</v>
      </c>
      <c r="C33" s="1194"/>
      <c r="D33" s="1195"/>
      <c r="E33" s="346"/>
      <c r="F33" s="346"/>
      <c r="G33" s="347"/>
    </row>
    <row r="34" spans="1:7">
      <c r="A34" s="345" t="s">
        <v>149</v>
      </c>
      <c r="B34" s="1193" t="s">
        <v>4368</v>
      </c>
      <c r="C34" s="1194"/>
      <c r="D34" s="1195"/>
      <c r="E34" s="346" t="s">
        <v>4369</v>
      </c>
      <c r="F34" s="346"/>
      <c r="G34" s="347"/>
    </row>
    <row r="35" spans="1:7">
      <c r="A35" s="345" t="s">
        <v>149</v>
      </c>
      <c r="B35" s="1196" t="s">
        <v>4370</v>
      </c>
      <c r="C35" s="1197"/>
      <c r="D35" s="1198"/>
      <c r="E35" s="348"/>
      <c r="F35" s="348"/>
      <c r="G35" s="349"/>
    </row>
    <row r="36" spans="1:7">
      <c r="A36" s="350" t="s">
        <v>149</v>
      </c>
      <c r="B36" s="1199" t="s">
        <v>4371</v>
      </c>
      <c r="C36" s="1200"/>
      <c r="D36" s="1201"/>
      <c r="E36" s="351">
        <v>1</v>
      </c>
      <c r="F36" s="352"/>
      <c r="G36" s="353"/>
    </row>
    <row r="37" spans="1:7" ht="153">
      <c r="A37" s="339" t="s">
        <v>4385</v>
      </c>
      <c r="B37" s="1202" t="s">
        <v>4466</v>
      </c>
      <c r="C37" s="1224"/>
      <c r="D37" s="1204"/>
      <c r="E37" s="340" t="s">
        <v>4467</v>
      </c>
      <c r="F37" s="340" t="s">
        <v>4468</v>
      </c>
      <c r="G37" s="341">
        <v>19</v>
      </c>
    </row>
    <row r="38" spans="1:7">
      <c r="A38" s="342" t="s">
        <v>149</v>
      </c>
      <c r="B38" s="1205" t="s">
        <v>4366</v>
      </c>
      <c r="C38" s="1206"/>
      <c r="D38" s="1207"/>
      <c r="E38" s="343"/>
      <c r="F38" s="343"/>
      <c r="G38" s="344"/>
    </row>
    <row r="39" spans="1:7">
      <c r="A39" s="345" t="s">
        <v>149</v>
      </c>
      <c r="B39" s="1193" t="s">
        <v>4367</v>
      </c>
      <c r="C39" s="1194"/>
      <c r="D39" s="1195"/>
      <c r="E39" s="346"/>
      <c r="F39" s="346"/>
      <c r="G39" s="347"/>
    </row>
    <row r="40" spans="1:7">
      <c r="A40" s="345" t="s">
        <v>149</v>
      </c>
      <c r="B40" s="1193" t="s">
        <v>4368</v>
      </c>
      <c r="C40" s="1194"/>
      <c r="D40" s="1195"/>
      <c r="E40" s="346" t="s">
        <v>4369</v>
      </c>
      <c r="F40" s="346"/>
      <c r="G40" s="347"/>
    </row>
    <row r="41" spans="1:7">
      <c r="A41" s="345" t="s">
        <v>149</v>
      </c>
      <c r="B41" s="1196" t="s">
        <v>4370</v>
      </c>
      <c r="C41" s="1197"/>
      <c r="D41" s="1198"/>
      <c r="E41" s="348"/>
      <c r="F41" s="348"/>
      <c r="G41" s="349"/>
    </row>
    <row r="42" spans="1:7">
      <c r="A42" s="350" t="s">
        <v>149</v>
      </c>
      <c r="B42" s="1199" t="s">
        <v>4371</v>
      </c>
      <c r="C42" s="1200"/>
      <c r="D42" s="1201"/>
      <c r="E42" s="351">
        <v>1</v>
      </c>
      <c r="F42" s="352"/>
      <c r="G42" s="353"/>
    </row>
    <row r="43" spans="1:7" ht="153">
      <c r="A43" s="339" t="s">
        <v>4387</v>
      </c>
      <c r="B43" s="1202" t="s">
        <v>4469</v>
      </c>
      <c r="C43" s="1224"/>
      <c r="D43" s="1204"/>
      <c r="E43" s="340" t="s">
        <v>4470</v>
      </c>
      <c r="F43" s="340" t="s">
        <v>4471</v>
      </c>
      <c r="G43" s="341">
        <v>96</v>
      </c>
    </row>
    <row r="44" spans="1:7">
      <c r="A44" s="342" t="s">
        <v>149</v>
      </c>
      <c r="B44" s="1205" t="s">
        <v>4366</v>
      </c>
      <c r="C44" s="1206"/>
      <c r="D44" s="1207"/>
      <c r="E44" s="343"/>
      <c r="F44" s="343"/>
      <c r="G44" s="344"/>
    </row>
    <row r="45" spans="1:7">
      <c r="A45" s="345" t="s">
        <v>149</v>
      </c>
      <c r="B45" s="1193" t="s">
        <v>4367</v>
      </c>
      <c r="C45" s="1194"/>
      <c r="D45" s="1195"/>
      <c r="E45" s="346"/>
      <c r="F45" s="346"/>
      <c r="G45" s="347"/>
    </row>
    <row r="46" spans="1:7">
      <c r="A46" s="345" t="s">
        <v>149</v>
      </c>
      <c r="B46" s="1193" t="s">
        <v>4368</v>
      </c>
      <c r="C46" s="1194"/>
      <c r="D46" s="1195"/>
      <c r="E46" s="346" t="s">
        <v>4369</v>
      </c>
      <c r="F46" s="346"/>
      <c r="G46" s="347"/>
    </row>
    <row r="47" spans="1:7">
      <c r="A47" s="345" t="s">
        <v>149</v>
      </c>
      <c r="B47" s="1196" t="s">
        <v>4370</v>
      </c>
      <c r="C47" s="1197"/>
      <c r="D47" s="1198"/>
      <c r="E47" s="348"/>
      <c r="F47" s="348"/>
      <c r="G47" s="349"/>
    </row>
    <row r="48" spans="1:7">
      <c r="A48" s="350" t="s">
        <v>149</v>
      </c>
      <c r="B48" s="1199" t="s">
        <v>4371</v>
      </c>
      <c r="C48" s="1200"/>
      <c r="D48" s="1201"/>
      <c r="E48" s="351">
        <v>1</v>
      </c>
      <c r="F48" s="352"/>
      <c r="G48" s="353"/>
    </row>
    <row r="49" spans="1:7" ht="153">
      <c r="A49" s="339" t="s">
        <v>4391</v>
      </c>
      <c r="B49" s="1202" t="s">
        <v>4472</v>
      </c>
      <c r="C49" s="1224"/>
      <c r="D49" s="1204"/>
      <c r="E49" s="340" t="s">
        <v>4473</v>
      </c>
      <c r="F49" s="340" t="s">
        <v>4474</v>
      </c>
      <c r="G49" s="341">
        <v>361</v>
      </c>
    </row>
    <row r="50" spans="1:7">
      <c r="A50" s="342" t="s">
        <v>149</v>
      </c>
      <c r="B50" s="1205" t="s">
        <v>4366</v>
      </c>
      <c r="C50" s="1206"/>
      <c r="D50" s="1207"/>
      <c r="E50" s="343"/>
      <c r="F50" s="343"/>
      <c r="G50" s="344"/>
    </row>
    <row r="51" spans="1:7">
      <c r="A51" s="345" t="s">
        <v>149</v>
      </c>
      <c r="B51" s="1193" t="s">
        <v>4367</v>
      </c>
      <c r="C51" s="1194"/>
      <c r="D51" s="1195"/>
      <c r="E51" s="346"/>
      <c r="F51" s="346"/>
      <c r="G51" s="347"/>
    </row>
    <row r="52" spans="1:7">
      <c r="A52" s="345" t="s">
        <v>149</v>
      </c>
      <c r="B52" s="1193" t="s">
        <v>4368</v>
      </c>
      <c r="C52" s="1194"/>
      <c r="D52" s="1195"/>
      <c r="E52" s="346" t="s">
        <v>4369</v>
      </c>
      <c r="F52" s="346"/>
      <c r="G52" s="347"/>
    </row>
    <row r="53" spans="1:7">
      <c r="A53" s="345" t="s">
        <v>149</v>
      </c>
      <c r="B53" s="1196" t="s">
        <v>4370</v>
      </c>
      <c r="C53" s="1197"/>
      <c r="D53" s="1198"/>
      <c r="E53" s="348"/>
      <c r="F53" s="348"/>
      <c r="G53" s="349"/>
    </row>
    <row r="54" spans="1:7">
      <c r="A54" s="350" t="s">
        <v>149</v>
      </c>
      <c r="B54" s="1199" t="s">
        <v>4371</v>
      </c>
      <c r="C54" s="1200"/>
      <c r="D54" s="1201"/>
      <c r="E54" s="351">
        <v>1</v>
      </c>
      <c r="F54" s="352"/>
      <c r="G54" s="353"/>
    </row>
    <row r="55" spans="1:7" ht="165.75">
      <c r="A55" s="339" t="s">
        <v>4475</v>
      </c>
      <c r="B55" s="1202" t="s">
        <v>4476</v>
      </c>
      <c r="C55" s="1224"/>
      <c r="D55" s="1204"/>
      <c r="E55" s="340" t="s">
        <v>4477</v>
      </c>
      <c r="F55" s="340" t="s">
        <v>4478</v>
      </c>
      <c r="G55" s="341">
        <v>103</v>
      </c>
    </row>
    <row r="56" spans="1:7">
      <c r="A56" s="342" t="s">
        <v>149</v>
      </c>
      <c r="B56" s="1205" t="s">
        <v>4366</v>
      </c>
      <c r="C56" s="1206"/>
      <c r="D56" s="1207"/>
      <c r="E56" s="343"/>
      <c r="F56" s="343"/>
      <c r="G56" s="344"/>
    </row>
    <row r="57" spans="1:7">
      <c r="A57" s="345" t="s">
        <v>149</v>
      </c>
      <c r="B57" s="1193" t="s">
        <v>4367</v>
      </c>
      <c r="C57" s="1194"/>
      <c r="D57" s="1195"/>
      <c r="E57" s="346"/>
      <c r="F57" s="346"/>
      <c r="G57" s="347"/>
    </row>
    <row r="58" spans="1:7">
      <c r="A58" s="345" t="s">
        <v>149</v>
      </c>
      <c r="B58" s="1193" t="s">
        <v>4368</v>
      </c>
      <c r="C58" s="1194"/>
      <c r="D58" s="1195"/>
      <c r="E58" s="346" t="s">
        <v>4369</v>
      </c>
      <c r="F58" s="346"/>
      <c r="G58" s="347"/>
    </row>
    <row r="59" spans="1:7" ht="51">
      <c r="A59" s="345" t="s">
        <v>149</v>
      </c>
      <c r="B59" s="1193" t="s">
        <v>4479</v>
      </c>
      <c r="C59" s="1194"/>
      <c r="D59" s="1195"/>
      <c r="E59" s="346" t="s">
        <v>4480</v>
      </c>
      <c r="F59" s="346"/>
      <c r="G59" s="347"/>
    </row>
    <row r="60" spans="1:7">
      <c r="A60" s="345" t="s">
        <v>149</v>
      </c>
      <c r="B60" s="1196" t="s">
        <v>4370</v>
      </c>
      <c r="C60" s="1197"/>
      <c r="D60" s="1198"/>
      <c r="E60" s="348"/>
      <c r="F60" s="348"/>
      <c r="G60" s="349"/>
    </row>
    <row r="61" spans="1:7">
      <c r="A61" s="350" t="s">
        <v>149</v>
      </c>
      <c r="B61" s="1199" t="s">
        <v>4371</v>
      </c>
      <c r="C61" s="1200"/>
      <c r="D61" s="1201"/>
      <c r="E61" s="351">
        <v>1</v>
      </c>
      <c r="F61" s="352"/>
      <c r="G61" s="353"/>
    </row>
    <row r="62" spans="1:7" ht="165.75">
      <c r="A62" s="339" t="s">
        <v>4481</v>
      </c>
      <c r="B62" s="1202" t="s">
        <v>4482</v>
      </c>
      <c r="C62" s="1224"/>
      <c r="D62" s="1204"/>
      <c r="E62" s="340" t="s">
        <v>4483</v>
      </c>
      <c r="F62" s="340" t="s">
        <v>4484</v>
      </c>
      <c r="G62" s="341">
        <v>118</v>
      </c>
    </row>
    <row r="63" spans="1:7">
      <c r="A63" s="342" t="s">
        <v>149</v>
      </c>
      <c r="B63" s="1205" t="s">
        <v>4366</v>
      </c>
      <c r="C63" s="1206"/>
      <c r="D63" s="1207"/>
      <c r="E63" s="343"/>
      <c r="F63" s="343"/>
      <c r="G63" s="344"/>
    </row>
    <row r="64" spans="1:7">
      <c r="A64" s="345" t="s">
        <v>149</v>
      </c>
      <c r="B64" s="1193" t="s">
        <v>4367</v>
      </c>
      <c r="C64" s="1194"/>
      <c r="D64" s="1195"/>
      <c r="E64" s="346"/>
      <c r="F64" s="346"/>
      <c r="G64" s="347"/>
    </row>
    <row r="65" spans="1:7">
      <c r="A65" s="345" t="s">
        <v>149</v>
      </c>
      <c r="B65" s="1193" t="s">
        <v>4368</v>
      </c>
      <c r="C65" s="1194"/>
      <c r="D65" s="1195"/>
      <c r="E65" s="346" t="s">
        <v>4369</v>
      </c>
      <c r="F65" s="346"/>
      <c r="G65" s="347"/>
    </row>
    <row r="66" spans="1:7">
      <c r="A66" s="345" t="s">
        <v>149</v>
      </c>
      <c r="B66" s="1196" t="s">
        <v>4370</v>
      </c>
      <c r="C66" s="1197"/>
      <c r="D66" s="1198"/>
      <c r="E66" s="348"/>
      <c r="F66" s="348"/>
      <c r="G66" s="349"/>
    </row>
    <row r="67" spans="1:7">
      <c r="A67" s="350" t="s">
        <v>149</v>
      </c>
      <c r="B67" s="1199" t="s">
        <v>4371</v>
      </c>
      <c r="C67" s="1200"/>
      <c r="D67" s="1201"/>
      <c r="E67" s="351">
        <v>1</v>
      </c>
      <c r="F67" s="352"/>
      <c r="G67" s="353"/>
    </row>
    <row r="68" spans="1:7" ht="165.75">
      <c r="A68" s="339" t="s">
        <v>4485</v>
      </c>
      <c r="B68" s="1202" t="s">
        <v>4486</v>
      </c>
      <c r="C68" s="1224"/>
      <c r="D68" s="1204"/>
      <c r="E68" s="340" t="s">
        <v>4487</v>
      </c>
      <c r="F68" s="340" t="s">
        <v>4488</v>
      </c>
      <c r="G68" s="341">
        <v>134</v>
      </c>
    </row>
    <row r="69" spans="1:7">
      <c r="A69" s="342" t="s">
        <v>149</v>
      </c>
      <c r="B69" s="1205" t="s">
        <v>4366</v>
      </c>
      <c r="C69" s="1206"/>
      <c r="D69" s="1207"/>
      <c r="E69" s="343"/>
      <c r="F69" s="343"/>
      <c r="G69" s="344"/>
    </row>
    <row r="70" spans="1:7">
      <c r="A70" s="345" t="s">
        <v>149</v>
      </c>
      <c r="B70" s="1193" t="s">
        <v>4367</v>
      </c>
      <c r="C70" s="1194"/>
      <c r="D70" s="1195"/>
      <c r="E70" s="346"/>
      <c r="F70" s="346"/>
      <c r="G70" s="347"/>
    </row>
    <row r="71" spans="1:7">
      <c r="A71" s="345" t="s">
        <v>149</v>
      </c>
      <c r="B71" s="1193" t="s">
        <v>4368</v>
      </c>
      <c r="C71" s="1194"/>
      <c r="D71" s="1195"/>
      <c r="E71" s="346" t="s">
        <v>4369</v>
      </c>
      <c r="F71" s="346"/>
      <c r="G71" s="347"/>
    </row>
    <row r="72" spans="1:7">
      <c r="A72" s="345" t="s">
        <v>149</v>
      </c>
      <c r="B72" s="1196" t="s">
        <v>4370</v>
      </c>
      <c r="C72" s="1197"/>
      <c r="D72" s="1198"/>
      <c r="E72" s="348"/>
      <c r="F72" s="348"/>
      <c r="G72" s="349"/>
    </row>
    <row r="73" spans="1:7">
      <c r="A73" s="350" t="s">
        <v>149</v>
      </c>
      <c r="B73" s="1199" t="s">
        <v>4371</v>
      </c>
      <c r="C73" s="1200"/>
      <c r="D73" s="1201"/>
      <c r="E73" s="351">
        <v>1</v>
      </c>
      <c r="F73" s="352"/>
      <c r="G73" s="353"/>
    </row>
    <row r="74" spans="1:7" ht="153">
      <c r="A74" s="339" t="s">
        <v>4489</v>
      </c>
      <c r="B74" s="1202" t="s">
        <v>4490</v>
      </c>
      <c r="C74" s="1224"/>
      <c r="D74" s="1204"/>
      <c r="E74" s="340" t="s">
        <v>4491</v>
      </c>
      <c r="F74" s="340" t="s">
        <v>4492</v>
      </c>
      <c r="G74" s="341">
        <v>23</v>
      </c>
    </row>
    <row r="75" spans="1:7">
      <c r="A75" s="342" t="s">
        <v>149</v>
      </c>
      <c r="B75" s="1205" t="s">
        <v>4366</v>
      </c>
      <c r="C75" s="1206"/>
      <c r="D75" s="1207"/>
      <c r="E75" s="343"/>
      <c r="F75" s="343"/>
      <c r="G75" s="344"/>
    </row>
    <row r="76" spans="1:7">
      <c r="A76" s="345" t="s">
        <v>149</v>
      </c>
      <c r="B76" s="1193" t="s">
        <v>4367</v>
      </c>
      <c r="C76" s="1194"/>
      <c r="D76" s="1195"/>
      <c r="E76" s="346"/>
      <c r="F76" s="346"/>
      <c r="G76" s="347"/>
    </row>
    <row r="77" spans="1:7">
      <c r="A77" s="345" t="s">
        <v>149</v>
      </c>
      <c r="B77" s="1193" t="s">
        <v>4368</v>
      </c>
      <c r="C77" s="1194"/>
      <c r="D77" s="1195"/>
      <c r="E77" s="346" t="s">
        <v>4369</v>
      </c>
      <c r="F77" s="346"/>
      <c r="G77" s="347"/>
    </row>
    <row r="78" spans="1:7">
      <c r="A78" s="345" t="s">
        <v>149</v>
      </c>
      <c r="B78" s="1196" t="s">
        <v>4370</v>
      </c>
      <c r="C78" s="1197"/>
      <c r="D78" s="1198"/>
      <c r="E78" s="348"/>
      <c r="F78" s="348"/>
      <c r="G78" s="349"/>
    </row>
    <row r="79" spans="1:7">
      <c r="A79" s="350" t="s">
        <v>149</v>
      </c>
      <c r="B79" s="1199" t="s">
        <v>4371</v>
      </c>
      <c r="C79" s="1200"/>
      <c r="D79" s="1201"/>
      <c r="E79" s="351">
        <v>1</v>
      </c>
      <c r="F79" s="352"/>
      <c r="G79" s="353"/>
    </row>
    <row r="80" spans="1:7" ht="229.5">
      <c r="A80" s="339" t="s">
        <v>4493</v>
      </c>
      <c r="B80" s="1202" t="s">
        <v>4494</v>
      </c>
      <c r="C80" s="1224"/>
      <c r="D80" s="1204"/>
      <c r="E80" s="340" t="s">
        <v>4495</v>
      </c>
      <c r="F80" s="340" t="s">
        <v>4496</v>
      </c>
      <c r="G80" s="341">
        <v>788</v>
      </c>
    </row>
    <row r="81" spans="1:7">
      <c r="A81" s="342" t="s">
        <v>149</v>
      </c>
      <c r="B81" s="1205" t="s">
        <v>4366</v>
      </c>
      <c r="C81" s="1206"/>
      <c r="D81" s="1207"/>
      <c r="E81" s="343"/>
      <c r="F81" s="343"/>
      <c r="G81" s="344"/>
    </row>
    <row r="82" spans="1:7">
      <c r="A82" s="345" t="s">
        <v>149</v>
      </c>
      <c r="B82" s="1193" t="s">
        <v>4367</v>
      </c>
      <c r="C82" s="1194"/>
      <c r="D82" s="1195"/>
      <c r="E82" s="346"/>
      <c r="F82" s="346"/>
      <c r="G82" s="347"/>
    </row>
    <row r="83" spans="1:7">
      <c r="A83" s="345" t="s">
        <v>149</v>
      </c>
      <c r="B83" s="1193" t="s">
        <v>4368</v>
      </c>
      <c r="C83" s="1194"/>
      <c r="D83" s="1195"/>
      <c r="E83" s="346" t="s">
        <v>4369</v>
      </c>
      <c r="F83" s="346"/>
      <c r="G83" s="347"/>
    </row>
    <row r="84" spans="1:7">
      <c r="A84" s="345" t="s">
        <v>149</v>
      </c>
      <c r="B84" s="1196" t="s">
        <v>4370</v>
      </c>
      <c r="C84" s="1197"/>
      <c r="D84" s="1198"/>
      <c r="E84" s="348"/>
      <c r="F84" s="348"/>
      <c r="G84" s="349"/>
    </row>
    <row r="85" spans="1:7">
      <c r="A85" s="350" t="s">
        <v>149</v>
      </c>
      <c r="B85" s="1199" t="s">
        <v>4371</v>
      </c>
      <c r="C85" s="1200"/>
      <c r="D85" s="1201"/>
      <c r="E85" s="351">
        <v>1</v>
      </c>
      <c r="F85" s="352"/>
      <c r="G85" s="353"/>
    </row>
    <row r="86" spans="1:7">
      <c r="A86" s="354" t="s">
        <v>4497</v>
      </c>
      <c r="B86" s="1187" t="s">
        <v>4386</v>
      </c>
      <c r="C86" s="1188"/>
      <c r="D86" s="1189"/>
      <c r="E86" s="355"/>
      <c r="F86" s="355"/>
      <c r="G86" s="356">
        <v>10287</v>
      </c>
    </row>
    <row r="87" spans="1:7" ht="25.5">
      <c r="A87" s="354" t="s">
        <v>4498</v>
      </c>
      <c r="B87" s="1190" t="s">
        <v>4388</v>
      </c>
      <c r="C87" s="1191"/>
      <c r="D87" s="1192"/>
      <c r="E87" s="357" t="s">
        <v>4389</v>
      </c>
      <c r="F87" s="357" t="s">
        <v>4499</v>
      </c>
      <c r="G87" s="358">
        <v>8744</v>
      </c>
    </row>
    <row r="88" spans="1:7">
      <c r="A88" s="354" t="s">
        <v>4500</v>
      </c>
      <c r="B88" s="1187" t="s">
        <v>4392</v>
      </c>
      <c r="C88" s="1188"/>
      <c r="D88" s="1189"/>
      <c r="E88" s="355"/>
      <c r="F88" s="355"/>
      <c r="G88" s="356">
        <v>8744</v>
      </c>
    </row>
    <row r="89" spans="1:7" ht="25.5">
      <c r="A89" s="354" t="s">
        <v>125</v>
      </c>
      <c r="B89" s="1187" t="s">
        <v>4360</v>
      </c>
      <c r="C89" s="1188"/>
      <c r="D89" s="1189"/>
      <c r="E89" s="355" t="s">
        <v>4393</v>
      </c>
      <c r="F89" s="355"/>
      <c r="G89" s="359"/>
    </row>
    <row r="90" spans="1:7" ht="255">
      <c r="A90" s="339" t="s">
        <v>4394</v>
      </c>
      <c r="B90" s="1202" t="s">
        <v>4501</v>
      </c>
      <c r="C90" s="1224"/>
      <c r="D90" s="1204"/>
      <c r="E90" s="340" t="s">
        <v>4502</v>
      </c>
      <c r="F90" s="340" t="s">
        <v>4503</v>
      </c>
      <c r="G90" s="341">
        <v>352</v>
      </c>
    </row>
    <row r="91" spans="1:7">
      <c r="A91" s="342" t="s">
        <v>149</v>
      </c>
      <c r="B91" s="1205" t="s">
        <v>4366</v>
      </c>
      <c r="C91" s="1206"/>
      <c r="D91" s="1207"/>
      <c r="E91" s="343"/>
      <c r="F91" s="343"/>
      <c r="G91" s="344"/>
    </row>
    <row r="92" spans="1:7">
      <c r="A92" s="345" t="s">
        <v>149</v>
      </c>
      <c r="B92" s="1193" t="s">
        <v>4367</v>
      </c>
      <c r="C92" s="1194"/>
      <c r="D92" s="1195"/>
      <c r="E92" s="346"/>
      <c r="F92" s="346"/>
      <c r="G92" s="347"/>
    </row>
    <row r="93" spans="1:7">
      <c r="A93" s="345" t="s">
        <v>149</v>
      </c>
      <c r="B93" s="1193" t="s">
        <v>4368</v>
      </c>
      <c r="C93" s="1194"/>
      <c r="D93" s="1195"/>
      <c r="E93" s="346" t="s">
        <v>4369</v>
      </c>
      <c r="F93" s="346"/>
      <c r="G93" s="347"/>
    </row>
    <row r="94" spans="1:7">
      <c r="A94" s="345" t="s">
        <v>149</v>
      </c>
      <c r="B94" s="1196" t="s">
        <v>4370</v>
      </c>
      <c r="C94" s="1197"/>
      <c r="D94" s="1198"/>
      <c r="E94" s="348"/>
      <c r="F94" s="348"/>
      <c r="G94" s="349"/>
    </row>
    <row r="95" spans="1:7">
      <c r="A95" s="350" t="s">
        <v>149</v>
      </c>
      <c r="B95" s="1199" t="s">
        <v>4371</v>
      </c>
      <c r="C95" s="1200"/>
      <c r="D95" s="1201"/>
      <c r="E95" s="351">
        <v>1</v>
      </c>
      <c r="F95" s="352"/>
      <c r="G95" s="353"/>
    </row>
    <row r="96" spans="1:7" ht="267.75">
      <c r="A96" s="339" t="s">
        <v>4396</v>
      </c>
      <c r="B96" s="1202" t="s">
        <v>4504</v>
      </c>
      <c r="C96" s="1224"/>
      <c r="D96" s="1204"/>
      <c r="E96" s="340" t="s">
        <v>4505</v>
      </c>
      <c r="F96" s="340" t="s">
        <v>4506</v>
      </c>
      <c r="G96" s="341">
        <v>364</v>
      </c>
    </row>
    <row r="97" spans="1:7">
      <c r="A97" s="342" t="s">
        <v>149</v>
      </c>
      <c r="B97" s="1205" t="s">
        <v>4366</v>
      </c>
      <c r="C97" s="1206"/>
      <c r="D97" s="1207"/>
      <c r="E97" s="343"/>
      <c r="F97" s="343"/>
      <c r="G97" s="344"/>
    </row>
    <row r="98" spans="1:7">
      <c r="A98" s="345" t="s">
        <v>149</v>
      </c>
      <c r="B98" s="1193" t="s">
        <v>4367</v>
      </c>
      <c r="C98" s="1194"/>
      <c r="D98" s="1195"/>
      <c r="E98" s="346"/>
      <c r="F98" s="346"/>
      <c r="G98" s="347"/>
    </row>
    <row r="99" spans="1:7">
      <c r="A99" s="345" t="s">
        <v>149</v>
      </c>
      <c r="B99" s="1193" t="s">
        <v>4368</v>
      </c>
      <c r="C99" s="1194"/>
      <c r="D99" s="1195"/>
      <c r="E99" s="346" t="s">
        <v>4369</v>
      </c>
      <c r="F99" s="346"/>
      <c r="G99" s="347"/>
    </row>
    <row r="100" spans="1:7">
      <c r="A100" s="345" t="s">
        <v>149</v>
      </c>
      <c r="B100" s="1196" t="s">
        <v>4370</v>
      </c>
      <c r="C100" s="1197"/>
      <c r="D100" s="1198"/>
      <c r="E100" s="348"/>
      <c r="F100" s="348"/>
      <c r="G100" s="349"/>
    </row>
    <row r="101" spans="1:7">
      <c r="A101" s="350" t="s">
        <v>149</v>
      </c>
      <c r="B101" s="1199" t="s">
        <v>4371</v>
      </c>
      <c r="C101" s="1200"/>
      <c r="D101" s="1201"/>
      <c r="E101" s="351">
        <v>1</v>
      </c>
      <c r="F101" s="352"/>
      <c r="G101" s="353"/>
    </row>
    <row r="102" spans="1:7" ht="242.25">
      <c r="A102" s="339" t="s">
        <v>4507</v>
      </c>
      <c r="B102" s="1202" t="s">
        <v>4508</v>
      </c>
      <c r="C102" s="1224"/>
      <c r="D102" s="1204"/>
      <c r="E102" s="340" t="s">
        <v>4509</v>
      </c>
      <c r="F102" s="340" t="s">
        <v>4510</v>
      </c>
      <c r="G102" s="341">
        <v>80</v>
      </c>
    </row>
    <row r="103" spans="1:7">
      <c r="A103" s="342" t="s">
        <v>149</v>
      </c>
      <c r="B103" s="1205" t="s">
        <v>4366</v>
      </c>
      <c r="C103" s="1206"/>
      <c r="D103" s="1207"/>
      <c r="E103" s="343"/>
      <c r="F103" s="343"/>
      <c r="G103" s="344"/>
    </row>
    <row r="104" spans="1:7">
      <c r="A104" s="345" t="s">
        <v>149</v>
      </c>
      <c r="B104" s="1193" t="s">
        <v>4367</v>
      </c>
      <c r="C104" s="1194"/>
      <c r="D104" s="1195"/>
      <c r="E104" s="346"/>
      <c r="F104" s="346"/>
      <c r="G104" s="347"/>
    </row>
    <row r="105" spans="1:7">
      <c r="A105" s="345" t="s">
        <v>149</v>
      </c>
      <c r="B105" s="1193" t="s">
        <v>4368</v>
      </c>
      <c r="C105" s="1194"/>
      <c r="D105" s="1195"/>
      <c r="E105" s="346" t="s">
        <v>4369</v>
      </c>
      <c r="F105" s="346"/>
      <c r="G105" s="347"/>
    </row>
    <row r="106" spans="1:7">
      <c r="A106" s="345" t="s">
        <v>149</v>
      </c>
      <c r="B106" s="1196" t="s">
        <v>4370</v>
      </c>
      <c r="C106" s="1197"/>
      <c r="D106" s="1198"/>
      <c r="E106" s="348"/>
      <c r="F106" s="348"/>
      <c r="G106" s="349"/>
    </row>
    <row r="107" spans="1:7">
      <c r="A107" s="350" t="s">
        <v>149</v>
      </c>
      <c r="B107" s="1199" t="s">
        <v>4371</v>
      </c>
      <c r="C107" s="1200"/>
      <c r="D107" s="1201"/>
      <c r="E107" s="351">
        <v>1</v>
      </c>
      <c r="F107" s="352"/>
      <c r="G107" s="353"/>
    </row>
    <row r="108" spans="1:7" ht="242.25">
      <c r="A108" s="339" t="s">
        <v>4511</v>
      </c>
      <c r="B108" s="1202" t="s">
        <v>4512</v>
      </c>
      <c r="C108" s="1224"/>
      <c r="D108" s="1204"/>
      <c r="E108" s="340" t="s">
        <v>4513</v>
      </c>
      <c r="F108" s="340" t="s">
        <v>4514</v>
      </c>
      <c r="G108" s="341">
        <v>68</v>
      </c>
    </row>
    <row r="109" spans="1:7">
      <c r="A109" s="342" t="s">
        <v>149</v>
      </c>
      <c r="B109" s="1205" t="s">
        <v>4366</v>
      </c>
      <c r="C109" s="1206"/>
      <c r="D109" s="1207"/>
      <c r="E109" s="343"/>
      <c r="F109" s="343"/>
      <c r="G109" s="344"/>
    </row>
    <row r="110" spans="1:7">
      <c r="A110" s="345" t="s">
        <v>149</v>
      </c>
      <c r="B110" s="1193" t="s">
        <v>4367</v>
      </c>
      <c r="C110" s="1194"/>
      <c r="D110" s="1195"/>
      <c r="E110" s="346"/>
      <c r="F110" s="346"/>
      <c r="G110" s="347"/>
    </row>
    <row r="111" spans="1:7">
      <c r="A111" s="345" t="s">
        <v>149</v>
      </c>
      <c r="B111" s="1193" t="s">
        <v>4368</v>
      </c>
      <c r="C111" s="1194"/>
      <c r="D111" s="1195"/>
      <c r="E111" s="346" t="s">
        <v>4369</v>
      </c>
      <c r="F111" s="346"/>
      <c r="G111" s="347"/>
    </row>
    <row r="112" spans="1:7">
      <c r="A112" s="345" t="s">
        <v>149</v>
      </c>
      <c r="B112" s="1196" t="s">
        <v>4370</v>
      </c>
      <c r="C112" s="1197"/>
      <c r="D112" s="1198"/>
      <c r="E112" s="348"/>
      <c r="F112" s="348"/>
      <c r="G112" s="349"/>
    </row>
    <row r="113" spans="1:7">
      <c r="A113" s="350" t="s">
        <v>149</v>
      </c>
      <c r="B113" s="1199" t="s">
        <v>4371</v>
      </c>
      <c r="C113" s="1200"/>
      <c r="D113" s="1201"/>
      <c r="E113" s="351">
        <v>1</v>
      </c>
      <c r="F113" s="352"/>
      <c r="G113" s="353"/>
    </row>
    <row r="114" spans="1:7" ht="255">
      <c r="A114" s="339" t="s">
        <v>4515</v>
      </c>
      <c r="B114" s="1202" t="s">
        <v>4516</v>
      </c>
      <c r="C114" s="1224"/>
      <c r="D114" s="1204"/>
      <c r="E114" s="340" t="s">
        <v>4517</v>
      </c>
      <c r="F114" s="340" t="s">
        <v>4518</v>
      </c>
      <c r="G114" s="341">
        <v>109</v>
      </c>
    </row>
    <row r="115" spans="1:7">
      <c r="A115" s="342" t="s">
        <v>149</v>
      </c>
      <c r="B115" s="1205" t="s">
        <v>4366</v>
      </c>
      <c r="C115" s="1206"/>
      <c r="D115" s="1207"/>
      <c r="E115" s="343"/>
      <c r="F115" s="343"/>
      <c r="G115" s="344"/>
    </row>
    <row r="116" spans="1:7">
      <c r="A116" s="345" t="s">
        <v>149</v>
      </c>
      <c r="B116" s="1193" t="s">
        <v>4367</v>
      </c>
      <c r="C116" s="1194"/>
      <c r="D116" s="1195"/>
      <c r="E116" s="346"/>
      <c r="F116" s="346"/>
      <c r="G116" s="347"/>
    </row>
    <row r="117" spans="1:7">
      <c r="A117" s="345" t="s">
        <v>149</v>
      </c>
      <c r="B117" s="1193" t="s">
        <v>4368</v>
      </c>
      <c r="C117" s="1194"/>
      <c r="D117" s="1195"/>
      <c r="E117" s="346" t="s">
        <v>4369</v>
      </c>
      <c r="F117" s="346"/>
      <c r="G117" s="347"/>
    </row>
    <row r="118" spans="1:7">
      <c r="A118" s="345" t="s">
        <v>149</v>
      </c>
      <c r="B118" s="1196" t="s">
        <v>4370</v>
      </c>
      <c r="C118" s="1197"/>
      <c r="D118" s="1198"/>
      <c r="E118" s="348"/>
      <c r="F118" s="348"/>
      <c r="G118" s="349"/>
    </row>
    <row r="119" spans="1:7">
      <c r="A119" s="350" t="s">
        <v>149</v>
      </c>
      <c r="B119" s="1199" t="s">
        <v>4371</v>
      </c>
      <c r="C119" s="1200"/>
      <c r="D119" s="1201"/>
      <c r="E119" s="351">
        <v>1</v>
      </c>
      <c r="F119" s="352"/>
      <c r="G119" s="353"/>
    </row>
    <row r="120" spans="1:7" ht="255">
      <c r="A120" s="339" t="s">
        <v>4519</v>
      </c>
      <c r="B120" s="1202" t="s">
        <v>4520</v>
      </c>
      <c r="C120" s="1224"/>
      <c r="D120" s="1204"/>
      <c r="E120" s="340" t="s">
        <v>4521</v>
      </c>
      <c r="F120" s="340" t="s">
        <v>4522</v>
      </c>
      <c r="G120" s="341">
        <v>293</v>
      </c>
    </row>
    <row r="121" spans="1:7">
      <c r="A121" s="342" t="s">
        <v>149</v>
      </c>
      <c r="B121" s="1205" t="s">
        <v>4366</v>
      </c>
      <c r="C121" s="1206"/>
      <c r="D121" s="1207"/>
      <c r="E121" s="343"/>
      <c r="F121" s="343"/>
      <c r="G121" s="344"/>
    </row>
    <row r="122" spans="1:7">
      <c r="A122" s="345" t="s">
        <v>149</v>
      </c>
      <c r="B122" s="1193" t="s">
        <v>4367</v>
      </c>
      <c r="C122" s="1194"/>
      <c r="D122" s="1195"/>
      <c r="E122" s="346"/>
      <c r="F122" s="346"/>
      <c r="G122" s="347"/>
    </row>
    <row r="123" spans="1:7">
      <c r="A123" s="345" t="s">
        <v>149</v>
      </c>
      <c r="B123" s="1193" t="s">
        <v>4368</v>
      </c>
      <c r="C123" s="1194"/>
      <c r="D123" s="1195"/>
      <c r="E123" s="346" t="s">
        <v>4369</v>
      </c>
      <c r="F123" s="346"/>
      <c r="G123" s="347"/>
    </row>
    <row r="124" spans="1:7">
      <c r="A124" s="345" t="s">
        <v>149</v>
      </c>
      <c r="B124" s="1196" t="s">
        <v>4370</v>
      </c>
      <c r="C124" s="1197"/>
      <c r="D124" s="1198"/>
      <c r="E124" s="348"/>
      <c r="F124" s="348"/>
      <c r="G124" s="349"/>
    </row>
    <row r="125" spans="1:7">
      <c r="A125" s="350" t="s">
        <v>149</v>
      </c>
      <c r="B125" s="1199" t="s">
        <v>4371</v>
      </c>
      <c r="C125" s="1200"/>
      <c r="D125" s="1201"/>
      <c r="E125" s="351">
        <v>1</v>
      </c>
      <c r="F125" s="352"/>
      <c r="G125" s="353"/>
    </row>
    <row r="126" spans="1:7">
      <c r="A126" s="354" t="s">
        <v>4523</v>
      </c>
      <c r="B126" s="1187" t="s">
        <v>4395</v>
      </c>
      <c r="C126" s="1188"/>
      <c r="D126" s="1189"/>
      <c r="E126" s="355"/>
      <c r="F126" s="355"/>
      <c r="G126" s="356">
        <v>1266</v>
      </c>
    </row>
    <row r="127" spans="1:7">
      <c r="A127" s="354" t="s">
        <v>4524</v>
      </c>
      <c r="B127" s="1187" t="s">
        <v>4397</v>
      </c>
      <c r="C127" s="1188"/>
      <c r="D127" s="1189"/>
      <c r="E127" s="355"/>
      <c r="F127" s="355"/>
      <c r="G127" s="356">
        <v>1266</v>
      </c>
    </row>
    <row r="128" spans="1:7">
      <c r="A128" s="354" t="s">
        <v>128</v>
      </c>
      <c r="B128" s="1187" t="s">
        <v>4360</v>
      </c>
      <c r="C128" s="1188"/>
      <c r="D128" s="1189"/>
      <c r="E128" s="355" t="s">
        <v>4398</v>
      </c>
      <c r="F128" s="355"/>
      <c r="G128" s="359"/>
    </row>
    <row r="129" spans="1:7" ht="255">
      <c r="A129" s="339" t="s">
        <v>4399</v>
      </c>
      <c r="B129" s="1202" t="s">
        <v>4455</v>
      </c>
      <c r="C129" s="1224"/>
      <c r="D129" s="1204"/>
      <c r="E129" s="340" t="s">
        <v>4525</v>
      </c>
      <c r="F129" s="340" t="s">
        <v>4526</v>
      </c>
      <c r="G129" s="341">
        <v>14</v>
      </c>
    </row>
    <row r="130" spans="1:7">
      <c r="A130" s="342" t="s">
        <v>149</v>
      </c>
      <c r="B130" s="1205" t="s">
        <v>4366</v>
      </c>
      <c r="C130" s="1206"/>
      <c r="D130" s="1207"/>
      <c r="E130" s="343"/>
      <c r="F130" s="343"/>
      <c r="G130" s="344"/>
    </row>
    <row r="131" spans="1:7">
      <c r="A131" s="345" t="s">
        <v>149</v>
      </c>
      <c r="B131" s="1193" t="s">
        <v>4367</v>
      </c>
      <c r="C131" s="1194"/>
      <c r="D131" s="1195"/>
      <c r="E131" s="346"/>
      <c r="F131" s="346"/>
      <c r="G131" s="347"/>
    </row>
    <row r="132" spans="1:7">
      <c r="A132" s="345" t="s">
        <v>149</v>
      </c>
      <c r="B132" s="1193" t="s">
        <v>4368</v>
      </c>
      <c r="C132" s="1194"/>
      <c r="D132" s="1195"/>
      <c r="E132" s="346" t="s">
        <v>4369</v>
      </c>
      <c r="F132" s="346"/>
      <c r="G132" s="347"/>
    </row>
    <row r="133" spans="1:7">
      <c r="A133" s="345" t="s">
        <v>149</v>
      </c>
      <c r="B133" s="1196" t="s">
        <v>4370</v>
      </c>
      <c r="C133" s="1197"/>
      <c r="D133" s="1198"/>
      <c r="E133" s="348"/>
      <c r="F133" s="348"/>
      <c r="G133" s="349"/>
    </row>
    <row r="134" spans="1:7">
      <c r="A134" s="350" t="s">
        <v>149</v>
      </c>
      <c r="B134" s="1199" t="s">
        <v>4371</v>
      </c>
      <c r="C134" s="1200"/>
      <c r="D134" s="1201"/>
      <c r="E134" s="351">
        <v>1</v>
      </c>
      <c r="F134" s="352"/>
      <c r="G134" s="353"/>
    </row>
    <row r="135" spans="1:7" ht="204">
      <c r="A135" s="339" t="s">
        <v>4404</v>
      </c>
      <c r="B135" s="1202" t="s">
        <v>4527</v>
      </c>
      <c r="C135" s="1224"/>
      <c r="D135" s="1204"/>
      <c r="E135" s="340" t="s">
        <v>4528</v>
      </c>
      <c r="F135" s="340" t="s">
        <v>4529</v>
      </c>
      <c r="G135" s="341">
        <v>1186</v>
      </c>
    </row>
    <row r="136" spans="1:7">
      <c r="A136" s="342" t="s">
        <v>149</v>
      </c>
      <c r="B136" s="1205" t="s">
        <v>4366</v>
      </c>
      <c r="C136" s="1206"/>
      <c r="D136" s="1207"/>
      <c r="E136" s="343"/>
      <c r="F136" s="343"/>
      <c r="G136" s="344"/>
    </row>
    <row r="137" spans="1:7">
      <c r="A137" s="345" t="s">
        <v>149</v>
      </c>
      <c r="B137" s="1193" t="s">
        <v>4367</v>
      </c>
      <c r="C137" s="1194"/>
      <c r="D137" s="1195"/>
      <c r="E137" s="346"/>
      <c r="F137" s="346"/>
      <c r="G137" s="347"/>
    </row>
    <row r="138" spans="1:7">
      <c r="A138" s="345" t="s">
        <v>149</v>
      </c>
      <c r="B138" s="1193" t="s">
        <v>4368</v>
      </c>
      <c r="C138" s="1194"/>
      <c r="D138" s="1195"/>
      <c r="E138" s="346" t="s">
        <v>4369</v>
      </c>
      <c r="F138" s="346"/>
      <c r="G138" s="347"/>
    </row>
    <row r="139" spans="1:7" ht="51">
      <c r="A139" s="345" t="s">
        <v>149</v>
      </c>
      <c r="B139" s="1193" t="s">
        <v>4530</v>
      </c>
      <c r="C139" s="1194"/>
      <c r="D139" s="1195"/>
      <c r="E139" s="346" t="s">
        <v>4531</v>
      </c>
      <c r="F139" s="346"/>
      <c r="G139" s="347"/>
    </row>
    <row r="140" spans="1:7">
      <c r="A140" s="345" t="s">
        <v>149</v>
      </c>
      <c r="B140" s="1196" t="s">
        <v>4370</v>
      </c>
      <c r="C140" s="1197"/>
      <c r="D140" s="1198"/>
      <c r="E140" s="348"/>
      <c r="F140" s="348"/>
      <c r="G140" s="349"/>
    </row>
    <row r="141" spans="1:7">
      <c r="A141" s="350" t="s">
        <v>149</v>
      </c>
      <c r="B141" s="1199" t="s">
        <v>4371</v>
      </c>
      <c r="C141" s="1200"/>
      <c r="D141" s="1201"/>
      <c r="E141" s="351">
        <v>1</v>
      </c>
      <c r="F141" s="352"/>
      <c r="G141" s="353"/>
    </row>
    <row r="142" spans="1:7" ht="204">
      <c r="A142" s="339" t="s">
        <v>4409</v>
      </c>
      <c r="B142" s="1202" t="s">
        <v>4532</v>
      </c>
      <c r="C142" s="1224"/>
      <c r="D142" s="1204"/>
      <c r="E142" s="340" t="s">
        <v>4533</v>
      </c>
      <c r="F142" s="340" t="s">
        <v>4534</v>
      </c>
      <c r="G142" s="341">
        <v>189</v>
      </c>
    </row>
    <row r="143" spans="1:7">
      <c r="A143" s="342" t="s">
        <v>149</v>
      </c>
      <c r="B143" s="1205" t="s">
        <v>4366</v>
      </c>
      <c r="C143" s="1206"/>
      <c r="D143" s="1207"/>
      <c r="E143" s="343"/>
      <c r="F143" s="343"/>
      <c r="G143" s="344"/>
    </row>
    <row r="144" spans="1:7">
      <c r="A144" s="345" t="s">
        <v>149</v>
      </c>
      <c r="B144" s="1193" t="s">
        <v>4367</v>
      </c>
      <c r="C144" s="1194"/>
      <c r="D144" s="1195"/>
      <c r="E144" s="346"/>
      <c r="F144" s="346"/>
      <c r="G144" s="347"/>
    </row>
    <row r="145" spans="1:7">
      <c r="A145" s="345" t="s">
        <v>149</v>
      </c>
      <c r="B145" s="1193" t="s">
        <v>4368</v>
      </c>
      <c r="C145" s="1194"/>
      <c r="D145" s="1195"/>
      <c r="E145" s="346" t="s">
        <v>4369</v>
      </c>
      <c r="F145" s="346"/>
      <c r="G145" s="347"/>
    </row>
    <row r="146" spans="1:7">
      <c r="A146" s="345" t="s">
        <v>149</v>
      </c>
      <c r="B146" s="1196" t="s">
        <v>4370</v>
      </c>
      <c r="C146" s="1197"/>
      <c r="D146" s="1198"/>
      <c r="E146" s="348"/>
      <c r="F146" s="348"/>
      <c r="G146" s="349"/>
    </row>
    <row r="147" spans="1:7">
      <c r="A147" s="350" t="s">
        <v>149</v>
      </c>
      <c r="B147" s="1199" t="s">
        <v>4371</v>
      </c>
      <c r="C147" s="1200"/>
      <c r="D147" s="1201"/>
      <c r="E147" s="351">
        <v>1</v>
      </c>
      <c r="F147" s="352"/>
      <c r="G147" s="353"/>
    </row>
    <row r="148" spans="1:7" ht="153">
      <c r="A148" s="339" t="s">
        <v>4412</v>
      </c>
      <c r="B148" s="1202" t="s">
        <v>4535</v>
      </c>
      <c r="C148" s="1224"/>
      <c r="D148" s="1204"/>
      <c r="E148" s="340" t="s">
        <v>4536</v>
      </c>
      <c r="F148" s="340" t="s">
        <v>4537</v>
      </c>
      <c r="G148" s="341">
        <v>143</v>
      </c>
    </row>
    <row r="149" spans="1:7">
      <c r="A149" s="342" t="s">
        <v>149</v>
      </c>
      <c r="B149" s="1205" t="s">
        <v>4366</v>
      </c>
      <c r="C149" s="1206"/>
      <c r="D149" s="1207"/>
      <c r="E149" s="343"/>
      <c r="F149" s="343"/>
      <c r="G149" s="344"/>
    </row>
    <row r="150" spans="1:7">
      <c r="A150" s="345" t="s">
        <v>149</v>
      </c>
      <c r="B150" s="1193" t="s">
        <v>4367</v>
      </c>
      <c r="C150" s="1194"/>
      <c r="D150" s="1195"/>
      <c r="E150" s="346"/>
      <c r="F150" s="346"/>
      <c r="G150" s="347"/>
    </row>
    <row r="151" spans="1:7">
      <c r="A151" s="350" t="s">
        <v>149</v>
      </c>
      <c r="B151" s="1199" t="s">
        <v>4368</v>
      </c>
      <c r="C151" s="1200"/>
      <c r="D151" s="1201"/>
      <c r="E151" s="352" t="s">
        <v>4538</v>
      </c>
      <c r="F151" s="352"/>
      <c r="G151" s="353"/>
    </row>
    <row r="152" spans="1:7" ht="153">
      <c r="A152" s="339" t="s">
        <v>4414</v>
      </c>
      <c r="B152" s="1202" t="s">
        <v>4539</v>
      </c>
      <c r="C152" s="1224"/>
      <c r="D152" s="1204"/>
      <c r="E152" s="340" t="s">
        <v>4540</v>
      </c>
      <c r="F152" s="340" t="s">
        <v>4541</v>
      </c>
      <c r="G152" s="341">
        <v>22</v>
      </c>
    </row>
    <row r="153" spans="1:7">
      <c r="A153" s="342" t="s">
        <v>149</v>
      </c>
      <c r="B153" s="1205" t="s">
        <v>4366</v>
      </c>
      <c r="C153" s="1206"/>
      <c r="D153" s="1207"/>
      <c r="E153" s="343"/>
      <c r="F153" s="343"/>
      <c r="G153" s="344"/>
    </row>
    <row r="154" spans="1:7">
      <c r="A154" s="345" t="s">
        <v>149</v>
      </c>
      <c r="B154" s="1193" t="s">
        <v>4367</v>
      </c>
      <c r="C154" s="1194"/>
      <c r="D154" s="1195"/>
      <c r="E154" s="346"/>
      <c r="F154" s="346"/>
      <c r="G154" s="347"/>
    </row>
    <row r="155" spans="1:7">
      <c r="A155" s="350" t="s">
        <v>149</v>
      </c>
      <c r="B155" s="1199" t="s">
        <v>4368</v>
      </c>
      <c r="C155" s="1200"/>
      <c r="D155" s="1201"/>
      <c r="E155" s="352" t="s">
        <v>4538</v>
      </c>
      <c r="F155" s="352"/>
      <c r="G155" s="353"/>
    </row>
    <row r="156" spans="1:7" ht="153">
      <c r="A156" s="339" t="s">
        <v>4542</v>
      </c>
      <c r="B156" s="1202" t="s">
        <v>4543</v>
      </c>
      <c r="C156" s="1224"/>
      <c r="D156" s="1204"/>
      <c r="E156" s="340" t="s">
        <v>4544</v>
      </c>
      <c r="F156" s="340" t="s">
        <v>4545</v>
      </c>
      <c r="G156" s="341">
        <v>60</v>
      </c>
    </row>
    <row r="157" spans="1:7">
      <c r="A157" s="342" t="s">
        <v>149</v>
      </c>
      <c r="B157" s="1205" t="s">
        <v>4366</v>
      </c>
      <c r="C157" s="1206"/>
      <c r="D157" s="1207"/>
      <c r="E157" s="343"/>
      <c r="F157" s="343"/>
      <c r="G157" s="344"/>
    </row>
    <row r="158" spans="1:7">
      <c r="A158" s="345" t="s">
        <v>149</v>
      </c>
      <c r="B158" s="1193" t="s">
        <v>4367</v>
      </c>
      <c r="C158" s="1194"/>
      <c r="D158" s="1195"/>
      <c r="E158" s="346"/>
      <c r="F158" s="346"/>
      <c r="G158" s="347"/>
    </row>
    <row r="159" spans="1:7">
      <c r="A159" s="350" t="s">
        <v>149</v>
      </c>
      <c r="B159" s="1199" t="s">
        <v>4368</v>
      </c>
      <c r="C159" s="1200"/>
      <c r="D159" s="1201"/>
      <c r="E159" s="352" t="s">
        <v>4538</v>
      </c>
      <c r="F159" s="352"/>
      <c r="G159" s="353"/>
    </row>
    <row r="160" spans="1:7" ht="178.5">
      <c r="A160" s="339" t="s">
        <v>4546</v>
      </c>
      <c r="B160" s="1202" t="s">
        <v>4547</v>
      </c>
      <c r="C160" s="1224"/>
      <c r="D160" s="1204"/>
      <c r="E160" s="340" t="s">
        <v>4548</v>
      </c>
      <c r="F160" s="340" t="s">
        <v>4549</v>
      </c>
      <c r="G160" s="341">
        <v>248</v>
      </c>
    </row>
    <row r="161" spans="1:7">
      <c r="A161" s="342" t="s">
        <v>149</v>
      </c>
      <c r="B161" s="1205" t="s">
        <v>4366</v>
      </c>
      <c r="C161" s="1206"/>
      <c r="D161" s="1207"/>
      <c r="E161" s="343"/>
      <c r="F161" s="343"/>
      <c r="G161" s="344"/>
    </row>
    <row r="162" spans="1:7">
      <c r="A162" s="345" t="s">
        <v>149</v>
      </c>
      <c r="B162" s="1193" t="s">
        <v>4367</v>
      </c>
      <c r="C162" s="1194"/>
      <c r="D162" s="1195"/>
      <c r="E162" s="346"/>
      <c r="F162" s="346"/>
      <c r="G162" s="347"/>
    </row>
    <row r="163" spans="1:7">
      <c r="A163" s="345" t="s">
        <v>149</v>
      </c>
      <c r="B163" s="1193" t="s">
        <v>4368</v>
      </c>
      <c r="C163" s="1194"/>
      <c r="D163" s="1195"/>
      <c r="E163" s="346" t="s">
        <v>4369</v>
      </c>
      <c r="F163" s="346"/>
      <c r="G163" s="347"/>
    </row>
    <row r="164" spans="1:7">
      <c r="A164" s="345" t="s">
        <v>149</v>
      </c>
      <c r="B164" s="1196" t="s">
        <v>4370</v>
      </c>
      <c r="C164" s="1197"/>
      <c r="D164" s="1198"/>
      <c r="E164" s="348"/>
      <c r="F164" s="348"/>
      <c r="G164" s="349"/>
    </row>
    <row r="165" spans="1:7">
      <c r="A165" s="350" t="s">
        <v>149</v>
      </c>
      <c r="B165" s="1199" t="s">
        <v>4371</v>
      </c>
      <c r="C165" s="1200"/>
      <c r="D165" s="1201"/>
      <c r="E165" s="351">
        <v>1</v>
      </c>
      <c r="F165" s="352"/>
      <c r="G165" s="353"/>
    </row>
    <row r="166" spans="1:7" ht="178.5">
      <c r="A166" s="339" t="s">
        <v>4550</v>
      </c>
      <c r="B166" s="1202" t="s">
        <v>4551</v>
      </c>
      <c r="C166" s="1224"/>
      <c r="D166" s="1204"/>
      <c r="E166" s="340" t="s">
        <v>4552</v>
      </c>
      <c r="F166" s="340" t="s">
        <v>4553</v>
      </c>
      <c r="G166" s="341">
        <v>14</v>
      </c>
    </row>
    <row r="167" spans="1:7">
      <c r="A167" s="342" t="s">
        <v>149</v>
      </c>
      <c r="B167" s="1205" t="s">
        <v>4366</v>
      </c>
      <c r="C167" s="1206"/>
      <c r="D167" s="1207"/>
      <c r="E167" s="343"/>
      <c r="F167" s="343"/>
      <c r="G167" s="344"/>
    </row>
    <row r="168" spans="1:7">
      <c r="A168" s="345" t="s">
        <v>149</v>
      </c>
      <c r="B168" s="1193" t="s">
        <v>4367</v>
      </c>
      <c r="C168" s="1194"/>
      <c r="D168" s="1195"/>
      <c r="E168" s="346"/>
      <c r="F168" s="346"/>
      <c r="G168" s="347"/>
    </row>
    <row r="169" spans="1:7">
      <c r="A169" s="345" t="s">
        <v>149</v>
      </c>
      <c r="B169" s="1193" t="s">
        <v>4368</v>
      </c>
      <c r="C169" s="1194"/>
      <c r="D169" s="1195"/>
      <c r="E169" s="346" t="s">
        <v>4369</v>
      </c>
      <c r="F169" s="346"/>
      <c r="G169" s="347"/>
    </row>
    <row r="170" spans="1:7">
      <c r="A170" s="345" t="s">
        <v>149</v>
      </c>
      <c r="B170" s="1196" t="s">
        <v>4370</v>
      </c>
      <c r="C170" s="1197"/>
      <c r="D170" s="1198"/>
      <c r="E170" s="348"/>
      <c r="F170" s="348"/>
      <c r="G170" s="349"/>
    </row>
    <row r="171" spans="1:7">
      <c r="A171" s="350" t="s">
        <v>149</v>
      </c>
      <c r="B171" s="1199" t="s">
        <v>4371</v>
      </c>
      <c r="C171" s="1200"/>
      <c r="D171" s="1201"/>
      <c r="E171" s="351">
        <v>1</v>
      </c>
      <c r="F171" s="352"/>
      <c r="G171" s="353"/>
    </row>
    <row r="172" spans="1:7" ht="178.5">
      <c r="A172" s="339" t="s">
        <v>4554</v>
      </c>
      <c r="B172" s="1202" t="s">
        <v>4555</v>
      </c>
      <c r="C172" s="1224"/>
      <c r="D172" s="1204"/>
      <c r="E172" s="340" t="s">
        <v>4556</v>
      </c>
      <c r="F172" s="340" t="s">
        <v>4557</v>
      </c>
      <c r="G172" s="341">
        <v>330</v>
      </c>
    </row>
    <row r="173" spans="1:7">
      <c r="A173" s="342" t="s">
        <v>149</v>
      </c>
      <c r="B173" s="1205" t="s">
        <v>4366</v>
      </c>
      <c r="C173" s="1206"/>
      <c r="D173" s="1207"/>
      <c r="E173" s="343"/>
      <c r="F173" s="343"/>
      <c r="G173" s="344"/>
    </row>
    <row r="174" spans="1:7">
      <c r="A174" s="345" t="s">
        <v>149</v>
      </c>
      <c r="B174" s="1193" t="s">
        <v>4367</v>
      </c>
      <c r="C174" s="1194"/>
      <c r="D174" s="1195"/>
      <c r="E174" s="346"/>
      <c r="F174" s="346"/>
      <c r="G174" s="347"/>
    </row>
    <row r="175" spans="1:7">
      <c r="A175" s="350" t="s">
        <v>149</v>
      </c>
      <c r="B175" s="1199" t="s">
        <v>4368</v>
      </c>
      <c r="C175" s="1200"/>
      <c r="D175" s="1201"/>
      <c r="E175" s="352" t="s">
        <v>4538</v>
      </c>
      <c r="F175" s="352"/>
      <c r="G175" s="353"/>
    </row>
    <row r="176" spans="1:7" ht="153">
      <c r="A176" s="339" t="s">
        <v>4558</v>
      </c>
      <c r="B176" s="1202" t="s">
        <v>4559</v>
      </c>
      <c r="C176" s="1224"/>
      <c r="D176" s="1204"/>
      <c r="E176" s="340" t="s">
        <v>4560</v>
      </c>
      <c r="F176" s="340" t="s">
        <v>4561</v>
      </c>
      <c r="G176" s="341">
        <v>1120</v>
      </c>
    </row>
    <row r="177" spans="1:7">
      <c r="A177" s="342" t="s">
        <v>149</v>
      </c>
      <c r="B177" s="1205" t="s">
        <v>4366</v>
      </c>
      <c r="C177" s="1206"/>
      <c r="D177" s="1207"/>
      <c r="E177" s="343"/>
      <c r="F177" s="343"/>
      <c r="G177" s="344"/>
    </row>
    <row r="178" spans="1:7">
      <c r="A178" s="345" t="s">
        <v>149</v>
      </c>
      <c r="B178" s="1193" t="s">
        <v>4367</v>
      </c>
      <c r="C178" s="1194"/>
      <c r="D178" s="1195"/>
      <c r="E178" s="346"/>
      <c r="F178" s="346"/>
      <c r="G178" s="347"/>
    </row>
    <row r="179" spans="1:7">
      <c r="A179" s="345" t="s">
        <v>149</v>
      </c>
      <c r="B179" s="1193" t="s">
        <v>4368</v>
      </c>
      <c r="C179" s="1194"/>
      <c r="D179" s="1195"/>
      <c r="E179" s="346" t="s">
        <v>4369</v>
      </c>
      <c r="F179" s="346"/>
      <c r="G179" s="347"/>
    </row>
    <row r="180" spans="1:7" ht="51">
      <c r="A180" s="345" t="s">
        <v>149</v>
      </c>
      <c r="B180" s="1193" t="s">
        <v>4562</v>
      </c>
      <c r="C180" s="1194"/>
      <c r="D180" s="1195"/>
      <c r="E180" s="346" t="s">
        <v>4563</v>
      </c>
      <c r="F180" s="346"/>
      <c r="G180" s="347"/>
    </row>
    <row r="181" spans="1:7">
      <c r="A181" s="345" t="s">
        <v>149</v>
      </c>
      <c r="B181" s="1196" t="s">
        <v>4370</v>
      </c>
      <c r="C181" s="1197"/>
      <c r="D181" s="1198"/>
      <c r="E181" s="348"/>
      <c r="F181" s="348"/>
      <c r="G181" s="349"/>
    </row>
    <row r="182" spans="1:7">
      <c r="A182" s="350" t="s">
        <v>149</v>
      </c>
      <c r="B182" s="1199" t="s">
        <v>4371</v>
      </c>
      <c r="C182" s="1200"/>
      <c r="D182" s="1201"/>
      <c r="E182" s="351">
        <v>1</v>
      </c>
      <c r="F182" s="352"/>
      <c r="G182" s="353"/>
    </row>
    <row r="183" spans="1:7">
      <c r="A183" s="354" t="s">
        <v>4564</v>
      </c>
      <c r="B183" s="1187" t="s">
        <v>4413</v>
      </c>
      <c r="C183" s="1188"/>
      <c r="D183" s="1189"/>
      <c r="E183" s="355"/>
      <c r="F183" s="355"/>
      <c r="G183" s="356">
        <v>3326</v>
      </c>
    </row>
    <row r="184" spans="1:7">
      <c r="A184" s="354" t="s">
        <v>4565</v>
      </c>
      <c r="B184" s="1187" t="s">
        <v>4415</v>
      </c>
      <c r="C184" s="1188"/>
      <c r="D184" s="1189"/>
      <c r="E184" s="355"/>
      <c r="F184" s="355"/>
      <c r="G184" s="356">
        <v>3326</v>
      </c>
    </row>
    <row r="185" spans="1:7">
      <c r="A185" s="354" t="s">
        <v>131</v>
      </c>
      <c r="B185" s="1187" t="s">
        <v>4360</v>
      </c>
      <c r="C185" s="1188"/>
      <c r="D185" s="1189"/>
      <c r="E185" s="355" t="s">
        <v>4416</v>
      </c>
      <c r="F185" s="355"/>
      <c r="G185" s="359"/>
    </row>
    <row r="186" spans="1:7" ht="87.75" customHeight="1">
      <c r="A186" s="354" t="s">
        <v>4417</v>
      </c>
      <c r="B186" s="1190" t="s">
        <v>4418</v>
      </c>
      <c r="C186" s="1191"/>
      <c r="D186" s="1192"/>
      <c r="E186" s="357" t="s">
        <v>4419</v>
      </c>
      <c r="F186" s="357" t="s">
        <v>4566</v>
      </c>
      <c r="G186" s="358">
        <v>1749</v>
      </c>
    </row>
    <row r="187" spans="1:7" ht="87.75" customHeight="1">
      <c r="A187" s="354" t="s">
        <v>4421</v>
      </c>
      <c r="B187" s="1190" t="s">
        <v>4422</v>
      </c>
      <c r="C187" s="1191"/>
      <c r="D187" s="1192"/>
      <c r="E187" s="357" t="s">
        <v>4423</v>
      </c>
      <c r="F187" s="357" t="s">
        <v>4567</v>
      </c>
      <c r="G187" s="358">
        <v>4197</v>
      </c>
    </row>
    <row r="188" spans="1:7" ht="87.75" customHeight="1">
      <c r="A188" s="354" t="s">
        <v>4425</v>
      </c>
      <c r="B188" s="1190" t="s">
        <v>4568</v>
      </c>
      <c r="C188" s="1191"/>
      <c r="D188" s="1192"/>
      <c r="E188" s="357" t="s">
        <v>4427</v>
      </c>
      <c r="F188" s="357" t="s">
        <v>4569</v>
      </c>
      <c r="G188" s="358">
        <v>918</v>
      </c>
    </row>
    <row r="189" spans="1:7" ht="71.25" customHeight="1">
      <c r="A189" s="354" t="s">
        <v>4429</v>
      </c>
      <c r="B189" s="1190" t="s">
        <v>4430</v>
      </c>
      <c r="C189" s="1191"/>
      <c r="D189" s="1192"/>
      <c r="E189" s="357" t="s">
        <v>4431</v>
      </c>
      <c r="F189" s="357" t="s">
        <v>4570</v>
      </c>
      <c r="G189" s="358">
        <v>3059</v>
      </c>
    </row>
    <row r="190" spans="1:7" ht="29.25" customHeight="1">
      <c r="A190" s="354" t="s">
        <v>4433</v>
      </c>
      <c r="B190" s="1190" t="s">
        <v>4571</v>
      </c>
      <c r="C190" s="1191"/>
      <c r="D190" s="1192"/>
      <c r="E190" s="357" t="s">
        <v>4435</v>
      </c>
      <c r="F190" s="357" t="s">
        <v>4572</v>
      </c>
      <c r="G190" s="358">
        <v>936</v>
      </c>
    </row>
    <row r="191" spans="1:7">
      <c r="A191" s="354" t="s">
        <v>4437</v>
      </c>
      <c r="B191" s="1187" t="s">
        <v>4438</v>
      </c>
      <c r="C191" s="1188"/>
      <c r="D191" s="1189"/>
      <c r="E191" s="355"/>
      <c r="F191" s="355"/>
      <c r="G191" s="356">
        <v>10859</v>
      </c>
    </row>
    <row r="192" spans="1:7">
      <c r="A192" s="354" t="s">
        <v>134</v>
      </c>
      <c r="B192" s="1187" t="s">
        <v>4439</v>
      </c>
      <c r="C192" s="1188"/>
      <c r="D192" s="1189"/>
      <c r="E192" s="355"/>
      <c r="F192" s="355"/>
      <c r="G192" s="356">
        <v>24195</v>
      </c>
    </row>
    <row r="193" spans="1:7" ht="38.25">
      <c r="A193" s="354" t="s">
        <v>137</v>
      </c>
      <c r="B193" s="1190" t="s">
        <v>4573</v>
      </c>
      <c r="C193" s="1191"/>
      <c r="D193" s="1192"/>
      <c r="E193" s="357" t="s">
        <v>4441</v>
      </c>
      <c r="F193" s="357" t="s">
        <v>4574</v>
      </c>
      <c r="G193" s="358">
        <v>1344516</v>
      </c>
    </row>
    <row r="194" spans="1:7" ht="38.25">
      <c r="A194" s="354" t="s">
        <v>140</v>
      </c>
      <c r="B194" s="1190" t="s">
        <v>4440</v>
      </c>
      <c r="C194" s="1191"/>
      <c r="D194" s="1192"/>
      <c r="E194" s="357" t="s">
        <v>4441</v>
      </c>
      <c r="F194" s="357" t="s">
        <v>4442</v>
      </c>
      <c r="G194" s="358">
        <v>278945</v>
      </c>
    </row>
    <row r="195" spans="1:7" ht="63.75">
      <c r="A195" s="354" t="s">
        <v>143</v>
      </c>
      <c r="B195" s="1190" t="s">
        <v>4443</v>
      </c>
      <c r="C195" s="1191"/>
      <c r="D195" s="1192"/>
      <c r="E195" s="357" t="s">
        <v>4444</v>
      </c>
      <c r="F195" s="357" t="s">
        <v>4575</v>
      </c>
      <c r="G195" s="358">
        <v>220336</v>
      </c>
    </row>
    <row r="196" spans="1:7">
      <c r="A196" s="354" t="s">
        <v>146</v>
      </c>
      <c r="B196" s="1190" t="s">
        <v>4446</v>
      </c>
      <c r="C196" s="1191"/>
      <c r="D196" s="1192"/>
      <c r="E196" s="357"/>
      <c r="F196" s="357" t="s">
        <v>4447</v>
      </c>
      <c r="G196" s="358">
        <v>268903</v>
      </c>
    </row>
    <row r="197" spans="1:7">
      <c r="A197" s="354" t="s">
        <v>159</v>
      </c>
      <c r="B197" s="1187" t="s">
        <v>4448</v>
      </c>
      <c r="C197" s="1188"/>
      <c r="D197" s="1189"/>
      <c r="E197" s="355"/>
      <c r="F197" s="355"/>
      <c r="G197" s="356">
        <v>1613419</v>
      </c>
    </row>
    <row r="198" spans="1:7">
      <c r="A198" s="327"/>
      <c r="B198" s="1223"/>
      <c r="C198" s="1223"/>
      <c r="D198" s="1223"/>
      <c r="E198" s="327"/>
      <c r="F198" s="327"/>
      <c r="G198" s="327"/>
    </row>
    <row r="199" spans="1:7">
      <c r="A199" s="1184" t="s">
        <v>4449</v>
      </c>
      <c r="B199" s="1184"/>
      <c r="C199" s="1184" t="s">
        <v>4576</v>
      </c>
      <c r="D199" s="1184"/>
      <c r="E199" s="1184"/>
      <c r="F199" s="1184"/>
      <c r="G199" s="1184"/>
    </row>
    <row r="200" spans="1:7">
      <c r="A200" s="360"/>
      <c r="B200" s="360"/>
      <c r="C200" s="360"/>
      <c r="D200" s="360"/>
      <c r="E200" s="360"/>
      <c r="F200" s="360"/>
      <c r="G200" s="360"/>
    </row>
    <row r="201" spans="1:7" hidden="1">
      <c r="A201" s="360"/>
      <c r="B201" s="360"/>
      <c r="C201" s="360"/>
      <c r="D201" s="360"/>
      <c r="E201" s="360"/>
      <c r="F201" s="360"/>
      <c r="G201" s="360"/>
    </row>
    <row r="202" spans="1:7" hidden="1">
      <c r="A202" s="1182" t="s">
        <v>329</v>
      </c>
      <c r="B202" s="1182"/>
      <c r="C202" s="1182"/>
      <c r="D202" s="1182"/>
      <c r="E202" s="1182"/>
      <c r="F202" s="1182"/>
      <c r="G202" s="1182"/>
    </row>
    <row r="203" spans="1:7" hidden="1">
      <c r="A203" s="1182"/>
      <c r="B203" s="1182"/>
      <c r="C203" s="1182"/>
      <c r="D203" s="1182"/>
      <c r="E203" s="1182"/>
      <c r="F203" s="1182"/>
      <c r="G203" s="1182"/>
    </row>
    <row r="204" spans="1:7" hidden="1">
      <c r="A204" s="1182" t="s">
        <v>4451</v>
      </c>
      <c r="B204" s="1182"/>
      <c r="C204" s="1182"/>
      <c r="D204" s="1182"/>
      <c r="E204" s="1182"/>
      <c r="F204" s="1182"/>
      <c r="G204" s="1182"/>
    </row>
    <row r="205" spans="1:7" hidden="1">
      <c r="A205" s="1185"/>
      <c r="B205" s="1185"/>
      <c r="C205" s="1185"/>
      <c r="D205" s="1185"/>
      <c r="E205" s="1185"/>
      <c r="F205" s="1185"/>
      <c r="G205" s="1185"/>
    </row>
    <row r="206" spans="1:7" hidden="1">
      <c r="A206" s="1182" t="s">
        <v>331</v>
      </c>
      <c r="B206" s="1182"/>
      <c r="C206" s="1182"/>
      <c r="D206" s="1182"/>
      <c r="E206" s="1182"/>
      <c r="F206" s="1182"/>
      <c r="G206" s="1182"/>
    </row>
    <row r="207" spans="1:7" hidden="1">
      <c r="A207" s="1182"/>
      <c r="B207" s="1182"/>
      <c r="C207" s="1182"/>
      <c r="D207" s="1182"/>
      <c r="E207" s="1182"/>
      <c r="F207" s="1182"/>
      <c r="G207" s="1182"/>
    </row>
    <row r="208" spans="1:7" hidden="1">
      <c r="A208" s="1182" t="s">
        <v>4452</v>
      </c>
      <c r="B208" s="1182"/>
      <c r="C208" s="1182"/>
      <c r="D208" s="1182"/>
      <c r="E208" s="1182"/>
      <c r="F208" s="1182"/>
      <c r="G208" s="1182"/>
    </row>
    <row r="209" spans="1:7">
      <c r="A209" s="1186"/>
      <c r="B209" s="1186"/>
      <c r="C209" s="1186"/>
      <c r="D209" s="1186"/>
      <c r="E209" s="1186"/>
      <c r="F209" s="1186"/>
      <c r="G209" s="1186"/>
    </row>
    <row r="210" spans="1:7">
      <c r="A210" s="1182" t="s">
        <v>4294</v>
      </c>
      <c r="B210" s="1182"/>
      <c r="C210" s="1182"/>
      <c r="D210" s="1182"/>
      <c r="E210" s="1182"/>
      <c r="F210" s="1182"/>
      <c r="G210" s="1182"/>
    </row>
    <row r="245" spans="1:7">
      <c r="A245" s="361"/>
      <c r="B245" s="361"/>
      <c r="C245" s="361"/>
      <c r="D245" s="361"/>
      <c r="E245" s="361"/>
      <c r="F245" s="361"/>
      <c r="G245" s="361"/>
    </row>
    <row r="247" spans="1:7">
      <c r="A247" s="361"/>
      <c r="B247" s="361"/>
      <c r="C247" s="361"/>
      <c r="D247" s="361"/>
      <c r="E247" s="361"/>
      <c r="F247" s="361"/>
      <c r="G247" s="361"/>
    </row>
    <row r="248" spans="1:7">
      <c r="A248" s="361"/>
      <c r="B248" s="361"/>
      <c r="C248" s="361"/>
      <c r="D248" s="361"/>
      <c r="E248" s="361"/>
      <c r="F248" s="361"/>
      <c r="G248" s="361"/>
    </row>
    <row r="253" spans="1:7">
      <c r="A253" s="361"/>
      <c r="B253" s="361"/>
      <c r="C253" s="361"/>
      <c r="D253" s="361"/>
      <c r="E253" s="361"/>
      <c r="F253" s="361"/>
      <c r="G253" s="361"/>
    </row>
    <row r="254" spans="1:7">
      <c r="A254" s="361"/>
      <c r="B254" s="361"/>
      <c r="C254" s="361"/>
      <c r="D254" s="361"/>
      <c r="E254" s="361"/>
      <c r="F254" s="361"/>
      <c r="G254" s="361"/>
    </row>
  </sheetData>
  <mergeCells count="207">
    <mergeCell ref="A1:B1"/>
    <mergeCell ref="C1:G1"/>
    <mergeCell ref="B4:F4"/>
    <mergeCell ref="B5:F5"/>
    <mergeCell ref="A7:C7"/>
    <mergeCell ref="D7:G7"/>
    <mergeCell ref="B15:D15"/>
    <mergeCell ref="B16:D16"/>
    <mergeCell ref="B17:D17"/>
    <mergeCell ref="B18:D18"/>
    <mergeCell ref="B19:D19"/>
    <mergeCell ref="B20:D20"/>
    <mergeCell ref="A9:C9"/>
    <mergeCell ref="D9:G10"/>
    <mergeCell ref="A11:C11"/>
    <mergeCell ref="D11:G11"/>
    <mergeCell ref="D12:G12"/>
    <mergeCell ref="A13:G13"/>
    <mergeCell ref="B27:D27"/>
    <mergeCell ref="B28:D28"/>
    <mergeCell ref="B29:D29"/>
    <mergeCell ref="B30:D30"/>
    <mergeCell ref="B31:D31"/>
    <mergeCell ref="B32:D32"/>
    <mergeCell ref="B21:D21"/>
    <mergeCell ref="B22:D22"/>
    <mergeCell ref="B23:D23"/>
    <mergeCell ref="B24:D24"/>
    <mergeCell ref="B25:D25"/>
    <mergeCell ref="B26:D26"/>
    <mergeCell ref="B39:D39"/>
    <mergeCell ref="B40:D40"/>
    <mergeCell ref="B41:D41"/>
    <mergeCell ref="B42:D42"/>
    <mergeCell ref="B43:D43"/>
    <mergeCell ref="B44:D44"/>
    <mergeCell ref="B33:D33"/>
    <mergeCell ref="B34:D34"/>
    <mergeCell ref="B35:D35"/>
    <mergeCell ref="B36:D36"/>
    <mergeCell ref="B37:D37"/>
    <mergeCell ref="B38:D38"/>
    <mergeCell ref="B51:D51"/>
    <mergeCell ref="B52:D52"/>
    <mergeCell ref="B53:D53"/>
    <mergeCell ref="B54:D54"/>
    <mergeCell ref="B55:D55"/>
    <mergeCell ref="B56:D56"/>
    <mergeCell ref="B45:D45"/>
    <mergeCell ref="B46:D46"/>
    <mergeCell ref="B47:D47"/>
    <mergeCell ref="B48:D48"/>
    <mergeCell ref="B49:D49"/>
    <mergeCell ref="B50:D50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75:D75"/>
    <mergeCell ref="B76:D76"/>
    <mergeCell ref="B77:D77"/>
    <mergeCell ref="B78:D78"/>
    <mergeCell ref="B79:D79"/>
    <mergeCell ref="B80:D80"/>
    <mergeCell ref="B69:D69"/>
    <mergeCell ref="B70:D70"/>
    <mergeCell ref="B71:D71"/>
    <mergeCell ref="B72:D72"/>
    <mergeCell ref="B73:D73"/>
    <mergeCell ref="B74:D74"/>
    <mergeCell ref="B87:D87"/>
    <mergeCell ref="B88:D88"/>
    <mergeCell ref="B89:D89"/>
    <mergeCell ref="B90:D90"/>
    <mergeCell ref="B91:D91"/>
    <mergeCell ref="B92:D92"/>
    <mergeCell ref="B81:D81"/>
    <mergeCell ref="B82:D82"/>
    <mergeCell ref="B83:D83"/>
    <mergeCell ref="B84:D84"/>
    <mergeCell ref="B85:D85"/>
    <mergeCell ref="B86:D86"/>
    <mergeCell ref="B99:D99"/>
    <mergeCell ref="B100:D100"/>
    <mergeCell ref="B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111:D111"/>
    <mergeCell ref="B112:D112"/>
    <mergeCell ref="B113:D113"/>
    <mergeCell ref="B114:D114"/>
    <mergeCell ref="B115:D115"/>
    <mergeCell ref="B116:D116"/>
    <mergeCell ref="B105:D105"/>
    <mergeCell ref="B106:D106"/>
    <mergeCell ref="B107:D107"/>
    <mergeCell ref="B108:D108"/>
    <mergeCell ref="B109:D109"/>
    <mergeCell ref="B110:D110"/>
    <mergeCell ref="B123:D123"/>
    <mergeCell ref="B124:D124"/>
    <mergeCell ref="B125:D125"/>
    <mergeCell ref="B126:D126"/>
    <mergeCell ref="B127:D127"/>
    <mergeCell ref="B128:D128"/>
    <mergeCell ref="B117:D117"/>
    <mergeCell ref="B118:D118"/>
    <mergeCell ref="B119:D119"/>
    <mergeCell ref="B120:D120"/>
    <mergeCell ref="B121:D121"/>
    <mergeCell ref="B122:D122"/>
    <mergeCell ref="B135:D135"/>
    <mergeCell ref="B136:D136"/>
    <mergeCell ref="B137:D137"/>
    <mergeCell ref="B138:D138"/>
    <mergeCell ref="B139:D139"/>
    <mergeCell ref="B140:D140"/>
    <mergeCell ref="B129:D129"/>
    <mergeCell ref="B130:D130"/>
    <mergeCell ref="B131:D131"/>
    <mergeCell ref="B132:D132"/>
    <mergeCell ref="B133:D133"/>
    <mergeCell ref="B134:D134"/>
    <mergeCell ref="B147:D147"/>
    <mergeCell ref="B148:D148"/>
    <mergeCell ref="B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B146:D146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B156:D156"/>
    <mergeCell ref="B157:D157"/>
    <mergeCell ref="B158:D158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B181:D181"/>
    <mergeCell ref="B182:D182"/>
    <mergeCell ref="B195:D195"/>
    <mergeCell ref="B196:D196"/>
    <mergeCell ref="B197:D197"/>
    <mergeCell ref="B198:D198"/>
    <mergeCell ref="A199:B199"/>
    <mergeCell ref="C199:G199"/>
    <mergeCell ref="B189:D189"/>
    <mergeCell ref="B190:D190"/>
    <mergeCell ref="B191:D191"/>
    <mergeCell ref="B192:D192"/>
    <mergeCell ref="B193:D193"/>
    <mergeCell ref="B194:D194"/>
    <mergeCell ref="A208:G208"/>
    <mergeCell ref="A209:G209"/>
    <mergeCell ref="A210:G210"/>
    <mergeCell ref="A202:G202"/>
    <mergeCell ref="A203:G203"/>
    <mergeCell ref="A204:G204"/>
    <mergeCell ref="A205:G205"/>
    <mergeCell ref="A206:G206"/>
    <mergeCell ref="A207:G207"/>
  </mergeCells>
  <pageMargins left="0.7" right="0.7" top="0.75" bottom="0.75" header="0.3" footer="0.3"/>
  <pageSetup paperSize="9" scale="8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54"/>
  <sheetViews>
    <sheetView showGridLines="0" view="pageBreakPreview" zoomScaleNormal="100" zoomScaleSheetLayoutView="100" workbookViewId="0">
      <selection activeCell="I5" sqref="I5:K5"/>
    </sheetView>
  </sheetViews>
  <sheetFormatPr defaultRowHeight="15.75" outlineLevelRow="1" outlineLevelCol="1"/>
  <cols>
    <col min="1" max="1" width="8.28515625" style="849" customWidth="1"/>
    <col min="2" max="2" width="25.140625" style="849" customWidth="1"/>
    <col min="3" max="3" width="39" style="849" customWidth="1"/>
    <col min="4" max="4" width="11.85546875" style="849" customWidth="1"/>
    <col min="5" max="5" width="15.140625" style="849" customWidth="1"/>
    <col min="6" max="8" width="14.140625" style="849" hidden="1" customWidth="1"/>
    <col min="9" max="11" width="14.140625" style="849" customWidth="1" outlineLevel="1"/>
    <col min="12" max="16384" width="9.140625" style="849"/>
  </cols>
  <sheetData>
    <row r="1" spans="1:11">
      <c r="A1" s="1030" t="s">
        <v>5307</v>
      </c>
      <c r="B1" s="1030"/>
      <c r="C1" s="1030"/>
      <c r="D1" s="1030"/>
      <c r="E1" s="1030"/>
    </row>
    <row r="2" spans="1:11">
      <c r="A2" s="850"/>
      <c r="B2" s="851"/>
      <c r="C2" s="852"/>
      <c r="D2" s="852"/>
      <c r="E2" s="852"/>
    </row>
    <row r="3" spans="1:11" ht="47.25" customHeight="1">
      <c r="A3" s="852" t="s">
        <v>5300</v>
      </c>
      <c r="B3" s="1031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  <c r="C3" s="1031"/>
      <c r="D3" s="1031"/>
      <c r="E3" s="1031"/>
    </row>
    <row r="4" spans="1:11" s="856" customFormat="1">
      <c r="A4" s="853"/>
      <c r="B4" s="854"/>
      <c r="C4" s="855"/>
      <c r="D4" s="855"/>
      <c r="E4" s="855"/>
    </row>
    <row r="5" spans="1:11" ht="109.5" customHeight="1">
      <c r="A5" s="1035" t="s">
        <v>3955</v>
      </c>
      <c r="B5" s="1032" t="s">
        <v>5308</v>
      </c>
      <c r="C5" s="1032" t="s">
        <v>5309</v>
      </c>
      <c r="D5" s="1032" t="s">
        <v>372</v>
      </c>
      <c r="E5" s="1032" t="s">
        <v>5310</v>
      </c>
      <c r="F5" s="1025" t="s">
        <v>5421</v>
      </c>
      <c r="G5" s="1025"/>
      <c r="H5" s="1025"/>
      <c r="I5" s="1026" t="s">
        <v>5422</v>
      </c>
      <c r="J5" s="1027"/>
      <c r="K5" s="1027"/>
    </row>
    <row r="6" spans="1:11" ht="24.75" customHeight="1">
      <c r="A6" s="1036"/>
      <c r="B6" s="1033"/>
      <c r="C6" s="1033"/>
      <c r="D6" s="1033"/>
      <c r="E6" s="1033"/>
      <c r="F6" s="1028" t="s">
        <v>5423</v>
      </c>
      <c r="G6" s="1028" t="s">
        <v>5424</v>
      </c>
      <c r="H6" s="1028" t="s">
        <v>5196</v>
      </c>
      <c r="I6" s="1029">
        <v>8</v>
      </c>
      <c r="J6" s="1029"/>
      <c r="K6" s="1029"/>
    </row>
    <row r="7" spans="1:11" ht="24.75" customHeight="1">
      <c r="A7" s="1037"/>
      <c r="B7" s="1034"/>
      <c r="C7" s="1034"/>
      <c r="D7" s="1034"/>
      <c r="E7" s="1034"/>
      <c r="F7" s="1028"/>
      <c r="G7" s="1028"/>
      <c r="H7" s="1028"/>
      <c r="I7" s="959" t="s">
        <v>5425</v>
      </c>
      <c r="J7" s="959" t="s">
        <v>5426</v>
      </c>
      <c r="K7" s="959" t="s">
        <v>5196</v>
      </c>
    </row>
    <row r="8" spans="1:11">
      <c r="A8" s="857">
        <v>1</v>
      </c>
      <c r="B8" s="857">
        <v>2</v>
      </c>
      <c r="C8" s="857">
        <v>3</v>
      </c>
      <c r="D8" s="857">
        <v>4</v>
      </c>
      <c r="E8" s="857">
        <v>5</v>
      </c>
      <c r="F8" s="959">
        <v>6</v>
      </c>
      <c r="G8" s="959">
        <v>7</v>
      </c>
      <c r="H8" s="960">
        <v>8</v>
      </c>
      <c r="I8" s="959">
        <v>6</v>
      </c>
      <c r="J8" s="959">
        <v>7</v>
      </c>
      <c r="K8" s="960">
        <v>8</v>
      </c>
    </row>
    <row r="9" spans="1:11" s="863" customFormat="1">
      <c r="A9" s="859">
        <v>1</v>
      </c>
      <c r="B9" s="859"/>
      <c r="C9" s="860" t="s">
        <v>5287</v>
      </c>
      <c r="D9" s="861" t="s">
        <v>5311</v>
      </c>
      <c r="E9" s="861">
        <v>1</v>
      </c>
      <c r="F9" s="961"/>
      <c r="G9" s="961"/>
      <c r="H9" s="961"/>
      <c r="I9" s="961"/>
      <c r="J9" s="961"/>
      <c r="K9" s="961"/>
    </row>
    <row r="10" spans="1:11">
      <c r="A10" s="864" t="s">
        <v>4362</v>
      </c>
      <c r="B10" s="865" t="s">
        <v>97</v>
      </c>
      <c r="C10" s="865" t="s">
        <v>53</v>
      </c>
      <c r="D10" s="866" t="s">
        <v>5311</v>
      </c>
      <c r="E10" s="866">
        <v>1</v>
      </c>
      <c r="F10" s="962"/>
      <c r="G10" s="962"/>
      <c r="H10" s="962"/>
      <c r="I10" s="962"/>
      <c r="J10" s="962"/>
      <c r="K10" s="962"/>
    </row>
    <row r="11" spans="1:11" ht="63">
      <c r="A11" s="864" t="s">
        <v>4372</v>
      </c>
      <c r="B11" s="865" t="s">
        <v>58</v>
      </c>
      <c r="C11" s="865" t="s">
        <v>59</v>
      </c>
      <c r="D11" s="866" t="s">
        <v>5311</v>
      </c>
      <c r="E11" s="866">
        <v>1</v>
      </c>
      <c r="F11" s="962"/>
      <c r="G11" s="962"/>
      <c r="H11" s="962"/>
      <c r="I11" s="962"/>
      <c r="J11" s="962"/>
      <c r="K11" s="962"/>
    </row>
    <row r="12" spans="1:11" s="863" customFormat="1" ht="47.25">
      <c r="A12" s="867">
        <v>2</v>
      </c>
      <c r="B12" s="860"/>
      <c r="C12" s="860" t="s">
        <v>5294</v>
      </c>
      <c r="D12" s="861" t="s">
        <v>5311</v>
      </c>
      <c r="E12" s="861">
        <v>1</v>
      </c>
      <c r="F12" s="961">
        <f t="shared" ref="F12:K12" si="0">F13+F14+F15+F21+F32+F43+F44+F45+F48+F49+F50+F51+F52+F53+F54</f>
        <v>34460.94</v>
      </c>
      <c r="G12" s="961">
        <f t="shared" si="0"/>
        <v>5466.54</v>
      </c>
      <c r="H12" s="961">
        <f t="shared" si="0"/>
        <v>39927.480000000003</v>
      </c>
      <c r="I12" s="961">
        <f t="shared" si="0"/>
        <v>4307.62</v>
      </c>
      <c r="J12" s="961">
        <f t="shared" si="0"/>
        <v>683.31</v>
      </c>
      <c r="K12" s="961">
        <f t="shared" si="0"/>
        <v>4990.93</v>
      </c>
    </row>
    <row r="13" spans="1:11" ht="157.5">
      <c r="A13" s="864" t="s">
        <v>4394</v>
      </c>
      <c r="B13" s="865" t="s">
        <v>82</v>
      </c>
      <c r="C13" s="865" t="s">
        <v>5346</v>
      </c>
      <c r="D13" s="866" t="s">
        <v>5311</v>
      </c>
      <c r="E13" s="866">
        <v>1</v>
      </c>
      <c r="F13" s="962"/>
      <c r="G13" s="962"/>
      <c r="H13" s="962"/>
      <c r="I13" s="962"/>
      <c r="J13" s="962"/>
      <c r="K13" s="962"/>
    </row>
    <row r="14" spans="1:11">
      <c r="A14" s="864" t="s">
        <v>4396</v>
      </c>
      <c r="B14" s="865" t="s">
        <v>160</v>
      </c>
      <c r="C14" s="865" t="s">
        <v>84</v>
      </c>
      <c r="D14" s="866" t="s">
        <v>5311</v>
      </c>
      <c r="E14" s="866">
        <v>1</v>
      </c>
      <c r="F14" s="962"/>
      <c r="G14" s="962"/>
      <c r="H14" s="962"/>
      <c r="I14" s="962"/>
      <c r="J14" s="962"/>
      <c r="K14" s="962"/>
    </row>
    <row r="15" spans="1:11">
      <c r="A15" s="864" t="s">
        <v>4507</v>
      </c>
      <c r="B15" s="865" t="s">
        <v>164</v>
      </c>
      <c r="C15" s="865" t="s">
        <v>25</v>
      </c>
      <c r="D15" s="866" t="s">
        <v>5311</v>
      </c>
      <c r="E15" s="866">
        <v>1</v>
      </c>
      <c r="F15" s="962">
        <v>22091.64</v>
      </c>
      <c r="G15" s="962">
        <v>4402.83</v>
      </c>
      <c r="H15" s="962">
        <f>F15+G15</f>
        <v>26494.47</v>
      </c>
      <c r="I15" s="962">
        <f>F15/$I$6</f>
        <v>2761.46</v>
      </c>
      <c r="J15" s="962">
        <f>G15/$I$6</f>
        <v>550.35</v>
      </c>
      <c r="K15" s="962">
        <f>I15+J15</f>
        <v>3311.81</v>
      </c>
    </row>
    <row r="16" spans="1:11" s="871" customFormat="1" outlineLevel="1">
      <c r="A16" s="868" t="s">
        <v>5312</v>
      </c>
      <c r="B16" s="869" t="s">
        <v>311</v>
      </c>
      <c r="C16" s="869" t="s">
        <v>215</v>
      </c>
      <c r="D16" s="870" t="s">
        <v>5311</v>
      </c>
      <c r="E16" s="870">
        <v>1</v>
      </c>
      <c r="F16" s="963"/>
      <c r="G16" s="963">
        <v>408.04</v>
      </c>
      <c r="H16" s="963">
        <f t="shared" ref="H16:H50" si="1">F16+G16</f>
        <v>408.04</v>
      </c>
      <c r="I16" s="963">
        <f t="shared" ref="I16:I50" si="2">F16/$I$6</f>
        <v>0</v>
      </c>
      <c r="J16" s="963">
        <f t="shared" ref="J16:J50" si="3">G16/$I$6</f>
        <v>51.01</v>
      </c>
      <c r="K16" s="963">
        <f t="shared" ref="K16:K50" si="4">I16+J16</f>
        <v>51.01</v>
      </c>
    </row>
    <row r="17" spans="1:11" s="871" customFormat="1" ht="47.25" outlineLevel="1">
      <c r="A17" s="868" t="s">
        <v>5313</v>
      </c>
      <c r="B17" s="869" t="s">
        <v>312</v>
      </c>
      <c r="C17" s="869" t="s">
        <v>313</v>
      </c>
      <c r="D17" s="870" t="s">
        <v>5311</v>
      </c>
      <c r="E17" s="870">
        <v>1</v>
      </c>
      <c r="F17" s="963">
        <v>8997.8700000000008</v>
      </c>
      <c r="G17" s="963">
        <v>3225.87</v>
      </c>
      <c r="H17" s="963">
        <f t="shared" si="1"/>
        <v>12223.74</v>
      </c>
      <c r="I17" s="963">
        <f t="shared" si="2"/>
        <v>1124.73</v>
      </c>
      <c r="J17" s="963">
        <f t="shared" si="3"/>
        <v>403.23</v>
      </c>
      <c r="K17" s="963">
        <f t="shared" si="4"/>
        <v>1527.96</v>
      </c>
    </row>
    <row r="18" spans="1:11" s="871" customFormat="1" outlineLevel="1">
      <c r="A18" s="868" t="s">
        <v>5314</v>
      </c>
      <c r="B18" s="869" t="s">
        <v>314</v>
      </c>
      <c r="C18" s="869" t="s">
        <v>219</v>
      </c>
      <c r="D18" s="870" t="s">
        <v>5311</v>
      </c>
      <c r="E18" s="870">
        <v>1</v>
      </c>
      <c r="F18" s="963">
        <v>11554.5</v>
      </c>
      <c r="G18" s="963">
        <v>700.43</v>
      </c>
      <c r="H18" s="963">
        <f t="shared" si="1"/>
        <v>12254.93</v>
      </c>
      <c r="I18" s="963">
        <f t="shared" si="2"/>
        <v>1444.31</v>
      </c>
      <c r="J18" s="963">
        <f t="shared" si="3"/>
        <v>87.55</v>
      </c>
      <c r="K18" s="963">
        <f t="shared" si="4"/>
        <v>1531.86</v>
      </c>
    </row>
    <row r="19" spans="1:11" s="871" customFormat="1" outlineLevel="1">
      <c r="A19" s="868" t="s">
        <v>5315</v>
      </c>
      <c r="B19" s="869" t="s">
        <v>315</v>
      </c>
      <c r="C19" s="869" t="s">
        <v>221</v>
      </c>
      <c r="D19" s="870" t="s">
        <v>5311</v>
      </c>
      <c r="E19" s="870">
        <v>1</v>
      </c>
      <c r="F19" s="963">
        <v>1487.51</v>
      </c>
      <c r="G19" s="963">
        <v>66.900000000000006</v>
      </c>
      <c r="H19" s="963">
        <f t="shared" si="1"/>
        <v>1554.41</v>
      </c>
      <c r="I19" s="963">
        <f t="shared" si="2"/>
        <v>185.94</v>
      </c>
      <c r="J19" s="963">
        <f t="shared" si="3"/>
        <v>8.36</v>
      </c>
      <c r="K19" s="963">
        <f t="shared" si="4"/>
        <v>194.3</v>
      </c>
    </row>
    <row r="20" spans="1:11" s="871" customFormat="1" outlineLevel="1">
      <c r="A20" s="868" t="s">
        <v>5316</v>
      </c>
      <c r="B20" s="869" t="s">
        <v>316</v>
      </c>
      <c r="C20" s="869" t="s">
        <v>223</v>
      </c>
      <c r="D20" s="870" t="s">
        <v>5311</v>
      </c>
      <c r="E20" s="870">
        <v>1</v>
      </c>
      <c r="F20" s="963">
        <v>51.77</v>
      </c>
      <c r="G20" s="963">
        <v>1.59</v>
      </c>
      <c r="H20" s="963">
        <f t="shared" si="1"/>
        <v>53.36</v>
      </c>
      <c r="I20" s="963">
        <f t="shared" si="2"/>
        <v>6.47</v>
      </c>
      <c r="J20" s="963">
        <f t="shared" si="3"/>
        <v>0.2</v>
      </c>
      <c r="K20" s="963">
        <f t="shared" si="4"/>
        <v>6.67</v>
      </c>
    </row>
    <row r="21" spans="1:11" ht="31.5">
      <c r="A21" s="864" t="s">
        <v>4511</v>
      </c>
      <c r="B21" s="865" t="s">
        <v>85</v>
      </c>
      <c r="C21" s="865" t="s">
        <v>23</v>
      </c>
      <c r="D21" s="866" t="s">
        <v>5311</v>
      </c>
      <c r="E21" s="866">
        <v>1</v>
      </c>
      <c r="F21" s="962">
        <v>2395.14</v>
      </c>
      <c r="G21" s="962">
        <v>104.75</v>
      </c>
      <c r="H21" s="962">
        <f t="shared" si="1"/>
        <v>2499.89</v>
      </c>
      <c r="I21" s="962">
        <f t="shared" si="2"/>
        <v>299.39</v>
      </c>
      <c r="J21" s="962">
        <f t="shared" si="3"/>
        <v>13.09</v>
      </c>
      <c r="K21" s="962">
        <f t="shared" si="4"/>
        <v>312.48</v>
      </c>
    </row>
    <row r="22" spans="1:11" s="871" customFormat="1" outlineLevel="1">
      <c r="A22" s="868" t="s">
        <v>5317</v>
      </c>
      <c r="B22" s="869" t="s">
        <v>226</v>
      </c>
      <c r="C22" s="869" t="s">
        <v>227</v>
      </c>
      <c r="D22" s="870" t="s">
        <v>5311</v>
      </c>
      <c r="E22" s="870">
        <v>1</v>
      </c>
      <c r="F22" s="963">
        <v>377.36</v>
      </c>
      <c r="G22" s="963">
        <v>7.06</v>
      </c>
      <c r="H22" s="963">
        <f t="shared" si="1"/>
        <v>384.42</v>
      </c>
      <c r="I22" s="963">
        <f t="shared" si="2"/>
        <v>47.17</v>
      </c>
      <c r="J22" s="963">
        <f t="shared" si="3"/>
        <v>0.88</v>
      </c>
      <c r="K22" s="963">
        <f t="shared" si="4"/>
        <v>48.05</v>
      </c>
    </row>
    <row r="23" spans="1:11" s="871" customFormat="1" outlineLevel="1">
      <c r="A23" s="868" t="s">
        <v>5318</v>
      </c>
      <c r="B23" s="869" t="s">
        <v>228</v>
      </c>
      <c r="C23" s="869" t="s">
        <v>229</v>
      </c>
      <c r="D23" s="870" t="s">
        <v>5311</v>
      </c>
      <c r="E23" s="870">
        <v>1</v>
      </c>
      <c r="F23" s="963">
        <v>662.57</v>
      </c>
      <c r="G23" s="963">
        <v>83.11</v>
      </c>
      <c r="H23" s="963">
        <f t="shared" si="1"/>
        <v>745.68</v>
      </c>
      <c r="I23" s="963">
        <f t="shared" si="2"/>
        <v>82.82</v>
      </c>
      <c r="J23" s="963">
        <f t="shared" si="3"/>
        <v>10.39</v>
      </c>
      <c r="K23" s="963">
        <f t="shared" si="4"/>
        <v>93.21</v>
      </c>
    </row>
    <row r="24" spans="1:11" s="871" customFormat="1" outlineLevel="1">
      <c r="A24" s="868" t="s">
        <v>5319</v>
      </c>
      <c r="B24" s="869" t="s">
        <v>230</v>
      </c>
      <c r="C24" s="869" t="s">
        <v>231</v>
      </c>
      <c r="D24" s="870" t="s">
        <v>5311</v>
      </c>
      <c r="E24" s="870">
        <v>1</v>
      </c>
      <c r="F24" s="963">
        <v>32.28</v>
      </c>
      <c r="G24" s="963">
        <v>0.65</v>
      </c>
      <c r="H24" s="963">
        <f t="shared" si="1"/>
        <v>32.93</v>
      </c>
      <c r="I24" s="963">
        <f t="shared" si="2"/>
        <v>4.04</v>
      </c>
      <c r="J24" s="963">
        <f t="shared" si="3"/>
        <v>0.08</v>
      </c>
      <c r="K24" s="963">
        <f t="shared" si="4"/>
        <v>4.12</v>
      </c>
    </row>
    <row r="25" spans="1:11" s="871" customFormat="1" outlineLevel="1">
      <c r="A25" s="868" t="s">
        <v>5320</v>
      </c>
      <c r="B25" s="869" t="s">
        <v>232</v>
      </c>
      <c r="C25" s="869" t="s">
        <v>233</v>
      </c>
      <c r="D25" s="870" t="s">
        <v>5311</v>
      </c>
      <c r="E25" s="870">
        <v>1</v>
      </c>
      <c r="F25" s="963">
        <v>15.28</v>
      </c>
      <c r="G25" s="963">
        <v>0.16</v>
      </c>
      <c r="H25" s="963">
        <f t="shared" si="1"/>
        <v>15.44</v>
      </c>
      <c r="I25" s="963">
        <f t="shared" si="2"/>
        <v>1.91</v>
      </c>
      <c r="J25" s="963">
        <f t="shared" si="3"/>
        <v>0.02</v>
      </c>
      <c r="K25" s="963">
        <f t="shared" si="4"/>
        <v>1.93</v>
      </c>
    </row>
    <row r="26" spans="1:11" s="871" customFormat="1" outlineLevel="1">
      <c r="A26" s="868" t="s">
        <v>5321</v>
      </c>
      <c r="B26" s="869" t="s">
        <v>234</v>
      </c>
      <c r="C26" s="869" t="s">
        <v>235</v>
      </c>
      <c r="D26" s="870" t="s">
        <v>5311</v>
      </c>
      <c r="E26" s="870">
        <v>1</v>
      </c>
      <c r="F26" s="963">
        <v>13.25</v>
      </c>
      <c r="G26" s="963">
        <v>0.27</v>
      </c>
      <c r="H26" s="963">
        <f t="shared" si="1"/>
        <v>13.52</v>
      </c>
      <c r="I26" s="963">
        <f t="shared" si="2"/>
        <v>1.66</v>
      </c>
      <c r="J26" s="963">
        <f t="shared" si="3"/>
        <v>0.03</v>
      </c>
      <c r="K26" s="963">
        <f t="shared" si="4"/>
        <v>1.69</v>
      </c>
    </row>
    <row r="27" spans="1:11" s="871" customFormat="1" outlineLevel="1">
      <c r="A27" s="868" t="s">
        <v>5322</v>
      </c>
      <c r="B27" s="869" t="s">
        <v>236</v>
      </c>
      <c r="C27" s="869" t="s">
        <v>237</v>
      </c>
      <c r="D27" s="870" t="s">
        <v>5311</v>
      </c>
      <c r="E27" s="870">
        <v>1</v>
      </c>
      <c r="F27" s="963">
        <v>18.54</v>
      </c>
      <c r="G27" s="963">
        <v>0.15</v>
      </c>
      <c r="H27" s="963">
        <f t="shared" si="1"/>
        <v>18.690000000000001</v>
      </c>
      <c r="I27" s="963">
        <f t="shared" si="2"/>
        <v>2.3199999999999998</v>
      </c>
      <c r="J27" s="963">
        <f t="shared" si="3"/>
        <v>0.02</v>
      </c>
      <c r="K27" s="963">
        <f t="shared" si="4"/>
        <v>2.34</v>
      </c>
    </row>
    <row r="28" spans="1:11" s="871" customFormat="1" ht="31.5" outlineLevel="1">
      <c r="A28" s="868" t="s">
        <v>5323</v>
      </c>
      <c r="B28" s="869" t="s">
        <v>238</v>
      </c>
      <c r="C28" s="869" t="s">
        <v>239</v>
      </c>
      <c r="D28" s="870" t="s">
        <v>5311</v>
      </c>
      <c r="E28" s="870">
        <v>1</v>
      </c>
      <c r="F28" s="963">
        <v>187.93</v>
      </c>
      <c r="G28" s="963">
        <v>1.98</v>
      </c>
      <c r="H28" s="963">
        <f t="shared" si="1"/>
        <v>189.91</v>
      </c>
      <c r="I28" s="963">
        <f t="shared" si="2"/>
        <v>23.49</v>
      </c>
      <c r="J28" s="963">
        <f t="shared" si="3"/>
        <v>0.25</v>
      </c>
      <c r="K28" s="963">
        <f t="shared" si="4"/>
        <v>23.74</v>
      </c>
    </row>
    <row r="29" spans="1:11" s="871" customFormat="1" outlineLevel="1">
      <c r="A29" s="868" t="s">
        <v>5324</v>
      </c>
      <c r="B29" s="869" t="s">
        <v>240</v>
      </c>
      <c r="C29" s="869" t="s">
        <v>241</v>
      </c>
      <c r="D29" s="870" t="s">
        <v>5311</v>
      </c>
      <c r="E29" s="870">
        <v>1</v>
      </c>
      <c r="F29" s="963">
        <v>1004.3</v>
      </c>
      <c r="G29" s="963">
        <v>11.26</v>
      </c>
      <c r="H29" s="963">
        <f t="shared" si="1"/>
        <v>1015.56</v>
      </c>
      <c r="I29" s="963">
        <f t="shared" si="2"/>
        <v>125.54</v>
      </c>
      <c r="J29" s="963">
        <f t="shared" si="3"/>
        <v>1.41</v>
      </c>
      <c r="K29" s="963">
        <f t="shared" si="4"/>
        <v>126.95</v>
      </c>
    </row>
    <row r="30" spans="1:11" s="871" customFormat="1" outlineLevel="1">
      <c r="A30" s="868" t="s">
        <v>5325</v>
      </c>
      <c r="B30" s="869" t="s">
        <v>242</v>
      </c>
      <c r="C30" s="869" t="s">
        <v>243</v>
      </c>
      <c r="D30" s="870" t="s">
        <v>5311</v>
      </c>
      <c r="E30" s="870">
        <v>1</v>
      </c>
      <c r="F30" s="963">
        <v>83.64</v>
      </c>
      <c r="G30" s="963">
        <v>0.11</v>
      </c>
      <c r="H30" s="963">
        <f t="shared" si="1"/>
        <v>83.75</v>
      </c>
      <c r="I30" s="963">
        <f t="shared" si="2"/>
        <v>10.46</v>
      </c>
      <c r="J30" s="963">
        <f t="shared" si="3"/>
        <v>0.01</v>
      </c>
      <c r="K30" s="963">
        <f t="shared" si="4"/>
        <v>10.47</v>
      </c>
    </row>
    <row r="31" spans="1:11" s="871" customFormat="1" outlineLevel="1">
      <c r="A31" s="868" t="s">
        <v>5326</v>
      </c>
      <c r="B31" s="869" t="s">
        <v>244</v>
      </c>
      <c r="C31" s="869" t="s">
        <v>245</v>
      </c>
      <c r="D31" s="870" t="s">
        <v>5311</v>
      </c>
      <c r="E31" s="870">
        <v>1</v>
      </c>
      <c r="F31" s="963"/>
      <c r="G31" s="963"/>
      <c r="H31" s="963">
        <f t="shared" si="1"/>
        <v>0</v>
      </c>
      <c r="I31" s="963">
        <f t="shared" si="2"/>
        <v>0</v>
      </c>
      <c r="J31" s="963">
        <f t="shared" si="3"/>
        <v>0</v>
      </c>
      <c r="K31" s="963">
        <f t="shared" si="4"/>
        <v>0</v>
      </c>
    </row>
    <row r="32" spans="1:11" ht="63">
      <c r="A32" s="864" t="s">
        <v>4515</v>
      </c>
      <c r="B32" s="865" t="s">
        <v>86</v>
      </c>
      <c r="C32" s="865" t="s">
        <v>24</v>
      </c>
      <c r="D32" s="866" t="s">
        <v>5311</v>
      </c>
      <c r="E32" s="866">
        <v>1</v>
      </c>
      <c r="F32" s="962">
        <v>5589.1</v>
      </c>
      <c r="G32" s="962">
        <v>419.31</v>
      </c>
      <c r="H32" s="962">
        <f t="shared" si="1"/>
        <v>6008.41</v>
      </c>
      <c r="I32" s="962">
        <f t="shared" si="2"/>
        <v>698.64</v>
      </c>
      <c r="J32" s="962">
        <f t="shared" si="3"/>
        <v>52.41</v>
      </c>
      <c r="K32" s="962">
        <f t="shared" si="4"/>
        <v>751.05</v>
      </c>
    </row>
    <row r="33" spans="1:11" s="871" customFormat="1" outlineLevel="1">
      <c r="A33" s="868" t="s">
        <v>5327</v>
      </c>
      <c r="B33" s="869" t="s">
        <v>248</v>
      </c>
      <c r="C33" s="869" t="s">
        <v>227</v>
      </c>
      <c r="D33" s="870" t="s">
        <v>5311</v>
      </c>
      <c r="E33" s="870">
        <v>1</v>
      </c>
      <c r="F33" s="963">
        <v>1581.67</v>
      </c>
      <c r="G33" s="963">
        <v>28.98</v>
      </c>
      <c r="H33" s="963">
        <f t="shared" si="1"/>
        <v>1610.65</v>
      </c>
      <c r="I33" s="963">
        <f t="shared" si="2"/>
        <v>197.71</v>
      </c>
      <c r="J33" s="963">
        <f t="shared" si="3"/>
        <v>3.62</v>
      </c>
      <c r="K33" s="963">
        <f t="shared" si="4"/>
        <v>201.33</v>
      </c>
    </row>
    <row r="34" spans="1:11" s="871" customFormat="1" outlineLevel="1">
      <c r="A34" s="868" t="s">
        <v>5328</v>
      </c>
      <c r="B34" s="869" t="s">
        <v>249</v>
      </c>
      <c r="C34" s="869" t="s">
        <v>229</v>
      </c>
      <c r="D34" s="870" t="s">
        <v>5311</v>
      </c>
      <c r="E34" s="870">
        <v>1</v>
      </c>
      <c r="F34" s="963">
        <v>3144.05</v>
      </c>
      <c r="G34" s="963">
        <v>373.89</v>
      </c>
      <c r="H34" s="963">
        <f t="shared" si="1"/>
        <v>3517.94</v>
      </c>
      <c r="I34" s="963">
        <f t="shared" si="2"/>
        <v>393.01</v>
      </c>
      <c r="J34" s="963">
        <f t="shared" si="3"/>
        <v>46.74</v>
      </c>
      <c r="K34" s="963">
        <f t="shared" si="4"/>
        <v>439.75</v>
      </c>
    </row>
    <row r="35" spans="1:11" s="871" customFormat="1" outlineLevel="1">
      <c r="A35" s="868" t="s">
        <v>5329</v>
      </c>
      <c r="B35" s="869" t="s">
        <v>250</v>
      </c>
      <c r="C35" s="869" t="s">
        <v>231</v>
      </c>
      <c r="D35" s="870" t="s">
        <v>5311</v>
      </c>
      <c r="E35" s="870">
        <v>1</v>
      </c>
      <c r="F35" s="963">
        <v>66.010000000000005</v>
      </c>
      <c r="G35" s="963">
        <v>2.31</v>
      </c>
      <c r="H35" s="963">
        <f t="shared" si="1"/>
        <v>68.319999999999993</v>
      </c>
      <c r="I35" s="963">
        <f t="shared" si="2"/>
        <v>8.25</v>
      </c>
      <c r="J35" s="963">
        <f t="shared" si="3"/>
        <v>0.28999999999999998</v>
      </c>
      <c r="K35" s="963">
        <f t="shared" si="4"/>
        <v>8.5399999999999991</v>
      </c>
    </row>
    <row r="36" spans="1:11" s="871" customFormat="1" outlineLevel="1">
      <c r="A36" s="868" t="s">
        <v>5330</v>
      </c>
      <c r="B36" s="869" t="s">
        <v>251</v>
      </c>
      <c r="C36" s="869" t="s">
        <v>233</v>
      </c>
      <c r="D36" s="870" t="s">
        <v>5311</v>
      </c>
      <c r="E36" s="870">
        <v>1</v>
      </c>
      <c r="F36" s="963">
        <v>141.94999999999999</v>
      </c>
      <c r="G36" s="963">
        <v>5.62</v>
      </c>
      <c r="H36" s="963">
        <f t="shared" si="1"/>
        <v>147.57</v>
      </c>
      <c r="I36" s="963">
        <f t="shared" si="2"/>
        <v>17.739999999999998</v>
      </c>
      <c r="J36" s="963">
        <f t="shared" si="3"/>
        <v>0.7</v>
      </c>
      <c r="K36" s="963">
        <f t="shared" si="4"/>
        <v>18.440000000000001</v>
      </c>
    </row>
    <row r="37" spans="1:11" s="871" customFormat="1" outlineLevel="1">
      <c r="A37" s="868" t="s">
        <v>5331</v>
      </c>
      <c r="B37" s="869" t="s">
        <v>252</v>
      </c>
      <c r="C37" s="869" t="s">
        <v>235</v>
      </c>
      <c r="D37" s="870" t="s">
        <v>5311</v>
      </c>
      <c r="E37" s="870">
        <v>1</v>
      </c>
      <c r="F37" s="963">
        <v>17.21</v>
      </c>
      <c r="G37" s="963">
        <v>0.38</v>
      </c>
      <c r="H37" s="963">
        <f t="shared" si="1"/>
        <v>17.59</v>
      </c>
      <c r="I37" s="963">
        <f t="shared" si="2"/>
        <v>2.15</v>
      </c>
      <c r="J37" s="963">
        <f t="shared" si="3"/>
        <v>0.05</v>
      </c>
      <c r="K37" s="963">
        <f t="shared" si="4"/>
        <v>2.2000000000000002</v>
      </c>
    </row>
    <row r="38" spans="1:11" s="871" customFormat="1" outlineLevel="1">
      <c r="A38" s="868" t="s">
        <v>5332</v>
      </c>
      <c r="B38" s="869" t="s">
        <v>253</v>
      </c>
      <c r="C38" s="869" t="s">
        <v>237</v>
      </c>
      <c r="D38" s="870" t="s">
        <v>5311</v>
      </c>
      <c r="E38" s="870">
        <v>1</v>
      </c>
      <c r="F38" s="963">
        <v>103.72</v>
      </c>
      <c r="G38" s="963">
        <v>0.75</v>
      </c>
      <c r="H38" s="963">
        <f t="shared" si="1"/>
        <v>104.47</v>
      </c>
      <c r="I38" s="963">
        <f t="shared" si="2"/>
        <v>12.97</v>
      </c>
      <c r="J38" s="963">
        <f t="shared" si="3"/>
        <v>0.09</v>
      </c>
      <c r="K38" s="963">
        <f t="shared" si="4"/>
        <v>13.06</v>
      </c>
    </row>
    <row r="39" spans="1:11" s="871" customFormat="1" ht="31.5" outlineLevel="1">
      <c r="A39" s="868" t="s">
        <v>5333</v>
      </c>
      <c r="B39" s="869" t="s">
        <v>254</v>
      </c>
      <c r="C39" s="869" t="s">
        <v>239</v>
      </c>
      <c r="D39" s="870" t="s">
        <v>5311</v>
      </c>
      <c r="E39" s="870">
        <v>1</v>
      </c>
      <c r="F39" s="963">
        <v>294.54000000000002</v>
      </c>
      <c r="G39" s="963">
        <v>2.79</v>
      </c>
      <c r="H39" s="963">
        <f t="shared" si="1"/>
        <v>297.33</v>
      </c>
      <c r="I39" s="963">
        <f t="shared" si="2"/>
        <v>36.82</v>
      </c>
      <c r="J39" s="963">
        <f t="shared" si="3"/>
        <v>0.35</v>
      </c>
      <c r="K39" s="963">
        <f t="shared" si="4"/>
        <v>37.17</v>
      </c>
    </row>
    <row r="40" spans="1:11" s="871" customFormat="1" outlineLevel="1">
      <c r="A40" s="868" t="s">
        <v>5334</v>
      </c>
      <c r="B40" s="869" t="s">
        <v>255</v>
      </c>
      <c r="C40" s="869" t="s">
        <v>243</v>
      </c>
      <c r="D40" s="870" t="s">
        <v>5311</v>
      </c>
      <c r="E40" s="870">
        <v>1</v>
      </c>
      <c r="F40" s="963">
        <v>143.59</v>
      </c>
      <c r="G40" s="963">
        <v>0.23</v>
      </c>
      <c r="H40" s="963">
        <f t="shared" si="1"/>
        <v>143.82</v>
      </c>
      <c r="I40" s="963">
        <f t="shared" si="2"/>
        <v>17.95</v>
      </c>
      <c r="J40" s="963">
        <f t="shared" si="3"/>
        <v>0.03</v>
      </c>
      <c r="K40" s="963">
        <f t="shared" si="4"/>
        <v>17.98</v>
      </c>
    </row>
    <row r="41" spans="1:11" s="871" customFormat="1" outlineLevel="1">
      <c r="A41" s="868" t="s">
        <v>5335</v>
      </c>
      <c r="B41" s="869" t="s">
        <v>256</v>
      </c>
      <c r="C41" s="869" t="s">
        <v>257</v>
      </c>
      <c r="D41" s="870" t="s">
        <v>5311</v>
      </c>
      <c r="E41" s="870">
        <v>1</v>
      </c>
      <c r="F41" s="963">
        <v>95.16</v>
      </c>
      <c r="G41" s="963">
        <v>4.33</v>
      </c>
      <c r="H41" s="963">
        <f t="shared" si="1"/>
        <v>99.49</v>
      </c>
      <c r="I41" s="963">
        <f t="shared" si="2"/>
        <v>11.9</v>
      </c>
      <c r="J41" s="963">
        <f t="shared" si="3"/>
        <v>0.54</v>
      </c>
      <c r="K41" s="963">
        <f t="shared" si="4"/>
        <v>12.44</v>
      </c>
    </row>
    <row r="42" spans="1:11" s="871" customFormat="1" outlineLevel="1">
      <c r="A42" s="868" t="s">
        <v>5336</v>
      </c>
      <c r="B42" s="869" t="s">
        <v>258</v>
      </c>
      <c r="C42" s="869" t="s">
        <v>245</v>
      </c>
      <c r="D42" s="870" t="s">
        <v>5311</v>
      </c>
      <c r="E42" s="870">
        <v>1</v>
      </c>
      <c r="F42" s="963">
        <v>1.2</v>
      </c>
      <c r="G42" s="963">
        <v>0.03</v>
      </c>
      <c r="H42" s="963">
        <f t="shared" si="1"/>
        <v>1.23</v>
      </c>
      <c r="I42" s="963">
        <f t="shared" si="2"/>
        <v>0.15</v>
      </c>
      <c r="J42" s="963">
        <f t="shared" si="3"/>
        <v>0</v>
      </c>
      <c r="K42" s="963">
        <f t="shared" si="4"/>
        <v>0.15</v>
      </c>
    </row>
    <row r="43" spans="1:11">
      <c r="A43" s="864" t="s">
        <v>4519</v>
      </c>
      <c r="B43" s="865" t="s">
        <v>166</v>
      </c>
      <c r="C43" s="865" t="s">
        <v>27</v>
      </c>
      <c r="D43" s="866" t="s">
        <v>5311</v>
      </c>
      <c r="E43" s="866">
        <v>1</v>
      </c>
      <c r="F43" s="962">
        <v>203.42</v>
      </c>
      <c r="G43" s="962">
        <v>5.61</v>
      </c>
      <c r="H43" s="962">
        <f t="shared" si="1"/>
        <v>209.03</v>
      </c>
      <c r="I43" s="962">
        <f t="shared" si="2"/>
        <v>25.43</v>
      </c>
      <c r="J43" s="962">
        <f t="shared" si="3"/>
        <v>0.7</v>
      </c>
      <c r="K43" s="962">
        <f t="shared" si="4"/>
        <v>26.13</v>
      </c>
    </row>
    <row r="44" spans="1:11">
      <c r="A44" s="864" t="s">
        <v>4523</v>
      </c>
      <c r="B44" s="865" t="s">
        <v>177</v>
      </c>
      <c r="C44" s="865" t="s">
        <v>28</v>
      </c>
      <c r="D44" s="866" t="s">
        <v>5311</v>
      </c>
      <c r="E44" s="866">
        <v>1</v>
      </c>
      <c r="F44" s="962">
        <v>1049.3800000000001</v>
      </c>
      <c r="G44" s="962">
        <v>65.36</v>
      </c>
      <c r="H44" s="962">
        <f t="shared" si="1"/>
        <v>1114.74</v>
      </c>
      <c r="I44" s="962">
        <f t="shared" si="2"/>
        <v>131.16999999999999</v>
      </c>
      <c r="J44" s="962">
        <f t="shared" si="3"/>
        <v>8.17</v>
      </c>
      <c r="K44" s="962">
        <f t="shared" si="4"/>
        <v>139.34</v>
      </c>
    </row>
    <row r="45" spans="1:11" ht="31.5">
      <c r="A45" s="864" t="s">
        <v>4524</v>
      </c>
      <c r="B45" s="865" t="s">
        <v>175</v>
      </c>
      <c r="C45" s="865" t="s">
        <v>30</v>
      </c>
      <c r="D45" s="866" t="s">
        <v>5311</v>
      </c>
      <c r="E45" s="866">
        <v>1</v>
      </c>
      <c r="F45" s="962">
        <v>1434.8</v>
      </c>
      <c r="G45" s="962">
        <v>280.89999999999998</v>
      </c>
      <c r="H45" s="962">
        <f t="shared" si="1"/>
        <v>1715.7</v>
      </c>
      <c r="I45" s="962">
        <f t="shared" si="2"/>
        <v>179.35</v>
      </c>
      <c r="J45" s="962">
        <f t="shared" si="3"/>
        <v>35.11</v>
      </c>
      <c r="K45" s="962">
        <f t="shared" si="4"/>
        <v>214.46</v>
      </c>
    </row>
    <row r="46" spans="1:11" s="871" customFormat="1" ht="31.5" outlineLevel="1">
      <c r="A46" s="868" t="s">
        <v>5338</v>
      </c>
      <c r="B46" s="869" t="s">
        <v>343</v>
      </c>
      <c r="C46" s="869" t="s">
        <v>267</v>
      </c>
      <c r="D46" s="870" t="s">
        <v>5311</v>
      </c>
      <c r="E46" s="870">
        <v>1</v>
      </c>
      <c r="F46" s="963">
        <v>1212.3399999999999</v>
      </c>
      <c r="G46" s="963">
        <v>222.27</v>
      </c>
      <c r="H46" s="963">
        <f t="shared" si="1"/>
        <v>1434.61</v>
      </c>
      <c r="I46" s="963">
        <f t="shared" si="2"/>
        <v>151.54</v>
      </c>
      <c r="J46" s="963">
        <f t="shared" si="3"/>
        <v>27.78</v>
      </c>
      <c r="K46" s="963">
        <f t="shared" si="4"/>
        <v>179.32</v>
      </c>
    </row>
    <row r="47" spans="1:11" s="871" customFormat="1" ht="31.5" outlineLevel="1">
      <c r="A47" s="868" t="s">
        <v>5339</v>
      </c>
      <c r="B47" s="869" t="s">
        <v>344</v>
      </c>
      <c r="C47" s="869" t="s">
        <v>265</v>
      </c>
      <c r="D47" s="870" t="s">
        <v>5311</v>
      </c>
      <c r="E47" s="870">
        <v>1</v>
      </c>
      <c r="F47" s="963">
        <v>222.45</v>
      </c>
      <c r="G47" s="963">
        <v>58.63</v>
      </c>
      <c r="H47" s="963">
        <f t="shared" si="1"/>
        <v>281.08</v>
      </c>
      <c r="I47" s="963">
        <f t="shared" si="2"/>
        <v>27.81</v>
      </c>
      <c r="J47" s="963">
        <f t="shared" si="3"/>
        <v>7.33</v>
      </c>
      <c r="K47" s="963">
        <f t="shared" si="4"/>
        <v>35.14</v>
      </c>
    </row>
    <row r="48" spans="1:11">
      <c r="A48" s="864" t="s">
        <v>5340</v>
      </c>
      <c r="B48" s="865" t="s">
        <v>176</v>
      </c>
      <c r="C48" s="865" t="s">
        <v>89</v>
      </c>
      <c r="D48" s="866" t="s">
        <v>5311</v>
      </c>
      <c r="E48" s="866">
        <v>1</v>
      </c>
      <c r="F48" s="962">
        <v>146.74</v>
      </c>
      <c r="G48" s="962">
        <v>46.6</v>
      </c>
      <c r="H48" s="962">
        <f t="shared" si="1"/>
        <v>193.34</v>
      </c>
      <c r="I48" s="962">
        <f t="shared" si="2"/>
        <v>18.34</v>
      </c>
      <c r="J48" s="962">
        <f t="shared" si="3"/>
        <v>5.83</v>
      </c>
      <c r="K48" s="962">
        <f t="shared" si="4"/>
        <v>24.17</v>
      </c>
    </row>
    <row r="49" spans="1:11">
      <c r="A49" s="864" t="s">
        <v>5337</v>
      </c>
      <c r="B49" s="865" t="s">
        <v>168</v>
      </c>
      <c r="C49" s="865" t="s">
        <v>169</v>
      </c>
      <c r="D49" s="866" t="s">
        <v>5311</v>
      </c>
      <c r="E49" s="866">
        <v>1</v>
      </c>
      <c r="F49" s="962">
        <v>1129.06</v>
      </c>
      <c r="G49" s="962">
        <v>141.18</v>
      </c>
      <c r="H49" s="962">
        <f t="shared" si="1"/>
        <v>1270.24</v>
      </c>
      <c r="I49" s="962">
        <f t="shared" si="2"/>
        <v>141.13</v>
      </c>
      <c r="J49" s="962">
        <f t="shared" si="3"/>
        <v>17.649999999999999</v>
      </c>
      <c r="K49" s="962">
        <f t="shared" si="4"/>
        <v>158.78</v>
      </c>
    </row>
    <row r="50" spans="1:11">
      <c r="A50" s="864" t="s">
        <v>5341</v>
      </c>
      <c r="B50" s="865" t="s">
        <v>170</v>
      </c>
      <c r="C50" s="865" t="s">
        <v>41</v>
      </c>
      <c r="D50" s="866" t="s">
        <v>5311</v>
      </c>
      <c r="E50" s="866">
        <v>1</v>
      </c>
      <c r="F50" s="962">
        <v>421.66</v>
      </c>
      <c r="G50" s="962"/>
      <c r="H50" s="962">
        <f t="shared" si="1"/>
        <v>421.66</v>
      </c>
      <c r="I50" s="962">
        <f t="shared" si="2"/>
        <v>52.71</v>
      </c>
      <c r="J50" s="962">
        <f t="shared" si="3"/>
        <v>0</v>
      </c>
      <c r="K50" s="962">
        <f t="shared" si="4"/>
        <v>52.71</v>
      </c>
    </row>
    <row r="51" spans="1:11" ht="110.25">
      <c r="A51" s="864" t="s">
        <v>5342</v>
      </c>
      <c r="B51" s="865" t="s">
        <v>207</v>
      </c>
      <c r="C51" s="865" t="s">
        <v>173</v>
      </c>
      <c r="D51" s="866" t="s">
        <v>5311</v>
      </c>
      <c r="E51" s="866">
        <v>1</v>
      </c>
      <c r="F51" s="962"/>
      <c r="G51" s="962"/>
      <c r="H51" s="962"/>
      <c r="I51" s="962"/>
      <c r="J51" s="962"/>
      <c r="K51" s="962"/>
    </row>
    <row r="52" spans="1:11" ht="78.75">
      <c r="A52" s="864" t="s">
        <v>5343</v>
      </c>
      <c r="B52" s="865" t="s">
        <v>182</v>
      </c>
      <c r="C52" s="865" t="s">
        <v>5182</v>
      </c>
      <c r="D52" s="866" t="s">
        <v>5311</v>
      </c>
      <c r="E52" s="866">
        <v>1</v>
      </c>
      <c r="F52" s="962"/>
      <c r="G52" s="962"/>
      <c r="H52" s="962"/>
      <c r="I52" s="962"/>
      <c r="J52" s="962"/>
      <c r="K52" s="962"/>
    </row>
    <row r="53" spans="1:11" ht="63">
      <c r="A53" s="864" t="s">
        <v>5344</v>
      </c>
      <c r="B53" s="865" t="s">
        <v>181</v>
      </c>
      <c r="C53" s="865" t="s">
        <v>5347</v>
      </c>
      <c r="D53" s="866" t="s">
        <v>5311</v>
      </c>
      <c r="E53" s="866">
        <v>1</v>
      </c>
      <c r="F53" s="962"/>
      <c r="G53" s="962"/>
      <c r="H53" s="962"/>
      <c r="I53" s="962"/>
      <c r="J53" s="962"/>
      <c r="K53" s="962"/>
    </row>
    <row r="54" spans="1:11" ht="63">
      <c r="A54" s="864" t="s">
        <v>5345</v>
      </c>
      <c r="B54" s="865" t="s">
        <v>58</v>
      </c>
      <c r="C54" s="865" t="s">
        <v>59</v>
      </c>
      <c r="D54" s="866" t="s">
        <v>5311</v>
      </c>
      <c r="E54" s="866">
        <v>1</v>
      </c>
      <c r="F54" s="962"/>
      <c r="G54" s="962"/>
      <c r="H54" s="962"/>
      <c r="I54" s="962"/>
      <c r="J54" s="962"/>
      <c r="K54" s="962"/>
    </row>
  </sheetData>
  <mergeCells count="13">
    <mergeCell ref="A1:E1"/>
    <mergeCell ref="B3:E3"/>
    <mergeCell ref="E5:E7"/>
    <mergeCell ref="D5:D7"/>
    <mergeCell ref="C5:C7"/>
    <mergeCell ref="B5:B7"/>
    <mergeCell ref="A5:A7"/>
    <mergeCell ref="F5:H5"/>
    <mergeCell ref="I5:K5"/>
    <mergeCell ref="F6:F7"/>
    <mergeCell ref="G6:G7"/>
    <mergeCell ref="H6:H7"/>
    <mergeCell ref="I6:K6"/>
  </mergeCells>
  <pageMargins left="0.31496062992125984" right="0.23622047244094491" top="0.35433070866141736" bottom="0.35433070866141736" header="0.19685039370078741" footer="0.19685039370078741"/>
  <pageSetup paperSize="9" scale="88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5"/>
  <sheetViews>
    <sheetView view="pageBreakPreview" topLeftCell="A109" zoomScaleNormal="100" zoomScaleSheetLayoutView="100" workbookViewId="0">
      <selection activeCell="A14" sqref="A14:H44"/>
    </sheetView>
  </sheetViews>
  <sheetFormatPr defaultRowHeight="15"/>
  <cols>
    <col min="1" max="1" width="5.5703125" style="139" bestFit="1" customWidth="1"/>
    <col min="2" max="3" width="9.140625" style="139"/>
    <col min="4" max="4" width="19.140625" style="139" customWidth="1"/>
    <col min="5" max="5" width="33.140625" style="139" customWidth="1"/>
    <col min="6" max="6" width="20.42578125" style="139" customWidth="1"/>
    <col min="7" max="7" width="16.28515625" style="139" customWidth="1"/>
    <col min="8" max="16384" width="9.140625" style="139"/>
  </cols>
  <sheetData>
    <row r="1" spans="1:7">
      <c r="A1" s="1219" t="s">
        <v>4349</v>
      </c>
      <c r="B1" s="1219"/>
      <c r="C1" s="1220" t="s">
        <v>4350</v>
      </c>
      <c r="D1" s="1220"/>
      <c r="E1" s="1220"/>
      <c r="F1" s="1220"/>
      <c r="G1" s="1220"/>
    </row>
    <row r="2" spans="1:7">
      <c r="A2" s="325"/>
      <c r="B2" s="325"/>
      <c r="C2" s="326"/>
      <c r="D2" s="326"/>
      <c r="E2" s="326"/>
      <c r="F2" s="326"/>
      <c r="G2" s="326"/>
    </row>
    <row r="3" spans="1:7">
      <c r="A3" s="325"/>
      <c r="B3" s="325"/>
      <c r="C3" s="326"/>
      <c r="D3" s="326"/>
      <c r="E3" s="326"/>
      <c r="F3" s="326"/>
      <c r="G3" s="326"/>
    </row>
    <row r="4" spans="1:7">
      <c r="A4" s="327"/>
      <c r="B4" s="1221" t="s">
        <v>130</v>
      </c>
      <c r="C4" s="1221"/>
      <c r="D4" s="1221"/>
      <c r="E4" s="1221"/>
      <c r="F4" s="1221"/>
      <c r="G4" s="327"/>
    </row>
    <row r="5" spans="1:7">
      <c r="A5" s="327"/>
      <c r="B5" s="1222" t="s">
        <v>4577</v>
      </c>
      <c r="C5" s="1222"/>
      <c r="D5" s="1222"/>
      <c r="E5" s="1222"/>
      <c r="F5" s="1222"/>
      <c r="G5" s="327"/>
    </row>
    <row r="6" spans="1:7">
      <c r="A6" s="327"/>
      <c r="B6" s="327"/>
      <c r="C6" s="328"/>
      <c r="D6" s="328"/>
      <c r="E6" s="328"/>
      <c r="F6" s="327"/>
      <c r="G6" s="327"/>
    </row>
    <row r="7" spans="1:7">
      <c r="A7" s="1184" t="s">
        <v>4352</v>
      </c>
      <c r="B7" s="1184"/>
      <c r="C7" s="1184"/>
      <c r="D7" s="1208" t="s">
        <v>4353</v>
      </c>
      <c r="E7" s="1208"/>
      <c r="F7" s="1208"/>
      <c r="G7" s="1208"/>
    </row>
    <row r="8" spans="1:7">
      <c r="A8" s="329"/>
      <c r="B8" s="329"/>
      <c r="C8" s="330"/>
      <c r="D8" s="331"/>
      <c r="E8" s="331"/>
      <c r="F8" s="331"/>
      <c r="G8" s="331"/>
    </row>
    <row r="9" spans="1:7">
      <c r="A9" s="1184" t="s">
        <v>4352</v>
      </c>
      <c r="B9" s="1184"/>
      <c r="C9" s="1184"/>
      <c r="D9" s="1208" t="s">
        <v>129</v>
      </c>
      <c r="E9" s="1208"/>
      <c r="F9" s="1208"/>
      <c r="G9" s="1208"/>
    </row>
    <row r="10" spans="1:7">
      <c r="A10" s="329"/>
      <c r="B10" s="329"/>
      <c r="C10" s="330"/>
      <c r="D10" s="331"/>
      <c r="E10" s="331"/>
      <c r="F10" s="331"/>
      <c r="G10" s="331"/>
    </row>
    <row r="11" spans="1:7">
      <c r="A11" s="1184" t="s">
        <v>4354</v>
      </c>
      <c r="B11" s="1184"/>
      <c r="C11" s="1184"/>
      <c r="D11" s="1208" t="s">
        <v>68</v>
      </c>
      <c r="E11" s="1208"/>
      <c r="F11" s="1208"/>
      <c r="G11" s="1208"/>
    </row>
    <row r="12" spans="1:7">
      <c r="A12" s="1184" t="s">
        <v>4355</v>
      </c>
      <c r="B12" s="1184"/>
      <c r="C12" s="1184"/>
      <c r="D12" s="1208" t="s">
        <v>66</v>
      </c>
      <c r="E12" s="1208"/>
      <c r="F12" s="1208"/>
      <c r="G12" s="1208"/>
    </row>
    <row r="13" spans="1:7">
      <c r="A13" s="1184" t="s">
        <v>4578</v>
      </c>
      <c r="B13" s="1184"/>
      <c r="C13" s="1184"/>
      <c r="D13" s="1184"/>
      <c r="E13" s="1184"/>
      <c r="F13" s="1184"/>
      <c r="G13" s="1184"/>
    </row>
    <row r="15" spans="1:7">
      <c r="A15" s="333" t="s">
        <v>3955</v>
      </c>
      <c r="B15" s="1210" t="s">
        <v>371</v>
      </c>
      <c r="C15" s="1211"/>
      <c r="D15" s="1212"/>
      <c r="E15" s="333" t="s">
        <v>4357</v>
      </c>
      <c r="F15" s="333" t="s">
        <v>4358</v>
      </c>
      <c r="G15" s="333" t="s">
        <v>4359</v>
      </c>
    </row>
    <row r="16" spans="1:7">
      <c r="A16" s="334">
        <v>1</v>
      </c>
      <c r="B16" s="1213">
        <v>2</v>
      </c>
      <c r="C16" s="1214"/>
      <c r="D16" s="1215"/>
      <c r="E16" s="335">
        <v>3</v>
      </c>
      <c r="F16" s="335">
        <v>4</v>
      </c>
      <c r="G16" s="335">
        <v>5</v>
      </c>
    </row>
    <row r="17" spans="1:7">
      <c r="A17" s="336" t="s">
        <v>122</v>
      </c>
      <c r="B17" s="1216" t="s">
        <v>4360</v>
      </c>
      <c r="C17" s="1217"/>
      <c r="D17" s="1218"/>
      <c r="E17" s="337" t="s">
        <v>4361</v>
      </c>
      <c r="F17" s="337"/>
      <c r="G17" s="338"/>
    </row>
    <row r="18" spans="1:7" ht="114.75">
      <c r="A18" s="339" t="s">
        <v>4362</v>
      </c>
      <c r="B18" s="1202" t="s">
        <v>4579</v>
      </c>
      <c r="C18" s="1224"/>
      <c r="D18" s="1204"/>
      <c r="E18" s="340" t="s">
        <v>4580</v>
      </c>
      <c r="F18" s="340" t="s">
        <v>4581</v>
      </c>
      <c r="G18" s="341">
        <v>214</v>
      </c>
    </row>
    <row r="19" spans="1:7">
      <c r="A19" s="342" t="s">
        <v>149</v>
      </c>
      <c r="B19" s="1205" t="s">
        <v>4366</v>
      </c>
      <c r="C19" s="1206"/>
      <c r="D19" s="1207"/>
      <c r="E19" s="343"/>
      <c r="F19" s="343"/>
      <c r="G19" s="344"/>
    </row>
    <row r="20" spans="1:7">
      <c r="A20" s="345" t="s">
        <v>149</v>
      </c>
      <c r="B20" s="1193" t="s">
        <v>4367</v>
      </c>
      <c r="C20" s="1194"/>
      <c r="D20" s="1195"/>
      <c r="E20" s="346"/>
      <c r="F20" s="346"/>
      <c r="G20" s="347"/>
    </row>
    <row r="21" spans="1:7">
      <c r="A21" s="345" t="s">
        <v>149</v>
      </c>
      <c r="B21" s="1193" t="s">
        <v>4368</v>
      </c>
      <c r="C21" s="1194"/>
      <c r="D21" s="1195"/>
      <c r="E21" s="346" t="s">
        <v>4369</v>
      </c>
      <c r="F21" s="346"/>
      <c r="G21" s="347"/>
    </row>
    <row r="22" spans="1:7" ht="51">
      <c r="A22" s="345" t="s">
        <v>149</v>
      </c>
      <c r="B22" s="1193" t="s">
        <v>4582</v>
      </c>
      <c r="C22" s="1194"/>
      <c r="D22" s="1195"/>
      <c r="E22" s="346" t="s">
        <v>4583</v>
      </c>
      <c r="F22" s="346"/>
      <c r="G22" s="347"/>
    </row>
    <row r="23" spans="1:7">
      <c r="A23" s="1229" t="s">
        <v>149</v>
      </c>
      <c r="B23" s="1235" t="s">
        <v>4584</v>
      </c>
      <c r="C23" s="1184"/>
      <c r="D23" s="1236"/>
      <c r="E23" s="1234" t="s">
        <v>4585</v>
      </c>
      <c r="F23" s="1234"/>
      <c r="G23" s="1237"/>
    </row>
    <row r="24" spans="1:7">
      <c r="A24" s="1229"/>
      <c r="B24" s="1235"/>
      <c r="C24" s="1184"/>
      <c r="D24" s="1236"/>
      <c r="E24" s="1234"/>
      <c r="F24" s="1234"/>
      <c r="G24" s="1237"/>
    </row>
    <row r="25" spans="1:7">
      <c r="A25" s="342" t="s">
        <v>149</v>
      </c>
      <c r="B25" s="1205" t="s">
        <v>4370</v>
      </c>
      <c r="C25" s="1206"/>
      <c r="D25" s="1207"/>
      <c r="E25" s="343"/>
      <c r="F25" s="343"/>
      <c r="G25" s="344"/>
    </row>
    <row r="26" spans="1:7">
      <c r="A26" s="350" t="s">
        <v>149</v>
      </c>
      <c r="B26" s="1199" t="s">
        <v>4371</v>
      </c>
      <c r="C26" s="1200"/>
      <c r="D26" s="1201"/>
      <c r="E26" s="351">
        <v>1</v>
      </c>
      <c r="F26" s="352"/>
      <c r="G26" s="353"/>
    </row>
    <row r="27" spans="1:7" ht="127.5">
      <c r="A27" s="339" t="s">
        <v>4372</v>
      </c>
      <c r="B27" s="1202" t="s">
        <v>4586</v>
      </c>
      <c r="C27" s="1224"/>
      <c r="D27" s="1204"/>
      <c r="E27" s="340" t="s">
        <v>4587</v>
      </c>
      <c r="F27" s="340" t="s">
        <v>4588</v>
      </c>
      <c r="G27" s="341">
        <v>8</v>
      </c>
    </row>
    <row r="28" spans="1:7">
      <c r="A28" s="342" t="s">
        <v>149</v>
      </c>
      <c r="B28" s="1205" t="s">
        <v>4366</v>
      </c>
      <c r="C28" s="1206"/>
      <c r="D28" s="1207"/>
      <c r="E28" s="343"/>
      <c r="F28" s="343"/>
      <c r="G28" s="344"/>
    </row>
    <row r="29" spans="1:7">
      <c r="A29" s="345" t="s">
        <v>149</v>
      </c>
      <c r="B29" s="1193" t="s">
        <v>4367</v>
      </c>
      <c r="C29" s="1194"/>
      <c r="D29" s="1195"/>
      <c r="E29" s="346"/>
      <c r="F29" s="346"/>
      <c r="G29" s="347"/>
    </row>
    <row r="30" spans="1:7">
      <c r="A30" s="345" t="s">
        <v>149</v>
      </c>
      <c r="B30" s="1193" t="s">
        <v>4368</v>
      </c>
      <c r="C30" s="1194"/>
      <c r="D30" s="1195"/>
      <c r="E30" s="346" t="s">
        <v>4369</v>
      </c>
      <c r="F30" s="346"/>
      <c r="G30" s="347"/>
    </row>
    <row r="31" spans="1:7" ht="51">
      <c r="A31" s="345" t="s">
        <v>149</v>
      </c>
      <c r="B31" s="1193" t="s">
        <v>4582</v>
      </c>
      <c r="C31" s="1194"/>
      <c r="D31" s="1195"/>
      <c r="E31" s="346" t="s">
        <v>4589</v>
      </c>
      <c r="F31" s="346"/>
      <c r="G31" s="347"/>
    </row>
    <row r="32" spans="1:7" ht="51">
      <c r="A32" s="345" t="s">
        <v>149</v>
      </c>
      <c r="B32" s="1193" t="s">
        <v>4590</v>
      </c>
      <c r="C32" s="1194"/>
      <c r="D32" s="1195"/>
      <c r="E32" s="346" t="s">
        <v>4591</v>
      </c>
      <c r="F32" s="346"/>
      <c r="G32" s="347"/>
    </row>
    <row r="33" spans="1:7">
      <c r="A33" s="345" t="s">
        <v>149</v>
      </c>
      <c r="B33" s="1196" t="s">
        <v>4370</v>
      </c>
      <c r="C33" s="1197"/>
      <c r="D33" s="1198"/>
      <c r="E33" s="348"/>
      <c r="F33" s="348"/>
      <c r="G33" s="349"/>
    </row>
    <row r="34" spans="1:7">
      <c r="A34" s="350" t="s">
        <v>149</v>
      </c>
      <c r="B34" s="1199" t="s">
        <v>4371</v>
      </c>
      <c r="C34" s="1200"/>
      <c r="D34" s="1201"/>
      <c r="E34" s="351">
        <v>1</v>
      </c>
      <c r="F34" s="352"/>
      <c r="G34" s="353"/>
    </row>
    <row r="35" spans="1:7" ht="114.75">
      <c r="A35" s="339" t="s">
        <v>4380</v>
      </c>
      <c r="B35" s="1202" t="s">
        <v>4592</v>
      </c>
      <c r="C35" s="1224"/>
      <c r="D35" s="1204"/>
      <c r="E35" s="340" t="s">
        <v>4593</v>
      </c>
      <c r="F35" s="340" t="s">
        <v>4594</v>
      </c>
      <c r="G35" s="341">
        <v>16</v>
      </c>
    </row>
    <row r="36" spans="1:7">
      <c r="A36" s="342" t="s">
        <v>149</v>
      </c>
      <c r="B36" s="1205" t="s">
        <v>4366</v>
      </c>
      <c r="C36" s="1206"/>
      <c r="D36" s="1207"/>
      <c r="E36" s="343"/>
      <c r="F36" s="343"/>
      <c r="G36" s="344"/>
    </row>
    <row r="37" spans="1:7">
      <c r="A37" s="345" t="s">
        <v>149</v>
      </c>
      <c r="B37" s="1193" t="s">
        <v>4367</v>
      </c>
      <c r="C37" s="1194"/>
      <c r="D37" s="1195"/>
      <c r="E37" s="346"/>
      <c r="F37" s="346"/>
      <c r="G37" s="347"/>
    </row>
    <row r="38" spans="1:7">
      <c r="A38" s="345" t="s">
        <v>149</v>
      </c>
      <c r="B38" s="1193" t="s">
        <v>4368</v>
      </c>
      <c r="C38" s="1194"/>
      <c r="D38" s="1195"/>
      <c r="E38" s="346" t="s">
        <v>4369</v>
      </c>
      <c r="F38" s="346"/>
      <c r="G38" s="347"/>
    </row>
    <row r="39" spans="1:7" ht="51">
      <c r="A39" s="345" t="s">
        <v>149</v>
      </c>
      <c r="B39" s="1193" t="s">
        <v>4582</v>
      </c>
      <c r="C39" s="1194"/>
      <c r="D39" s="1195"/>
      <c r="E39" s="346" t="s">
        <v>4583</v>
      </c>
      <c r="F39" s="346"/>
      <c r="G39" s="347"/>
    </row>
    <row r="40" spans="1:7">
      <c r="A40" s="345" t="s">
        <v>149</v>
      </c>
      <c r="B40" s="1196" t="s">
        <v>4370</v>
      </c>
      <c r="C40" s="1197"/>
      <c r="D40" s="1198"/>
      <c r="E40" s="348"/>
      <c r="F40" s="348"/>
      <c r="G40" s="349"/>
    </row>
    <row r="41" spans="1:7">
      <c r="A41" s="350" t="s">
        <v>149</v>
      </c>
      <c r="B41" s="1199" t="s">
        <v>4371</v>
      </c>
      <c r="C41" s="1200"/>
      <c r="D41" s="1201"/>
      <c r="E41" s="351">
        <v>1</v>
      </c>
      <c r="F41" s="352"/>
      <c r="G41" s="353"/>
    </row>
    <row r="42" spans="1:7">
      <c r="A42" s="354" t="s">
        <v>4385</v>
      </c>
      <c r="B42" s="1187" t="s">
        <v>4386</v>
      </c>
      <c r="C42" s="1188"/>
      <c r="D42" s="1189"/>
      <c r="E42" s="355"/>
      <c r="F42" s="355"/>
      <c r="G42" s="356">
        <v>238</v>
      </c>
    </row>
    <row r="43" spans="1:7">
      <c r="A43" s="354" t="s">
        <v>4387</v>
      </c>
      <c r="B43" s="1187" t="s">
        <v>4392</v>
      </c>
      <c r="C43" s="1188"/>
      <c r="D43" s="1189"/>
      <c r="E43" s="355"/>
      <c r="F43" s="355"/>
      <c r="G43" s="356">
        <v>238</v>
      </c>
    </row>
    <row r="44" spans="1:7">
      <c r="A44" s="354" t="s">
        <v>125</v>
      </c>
      <c r="B44" s="1187" t="s">
        <v>4360</v>
      </c>
      <c r="C44" s="1188"/>
      <c r="D44" s="1189"/>
      <c r="E44" s="355" t="s">
        <v>4393</v>
      </c>
      <c r="F44" s="355"/>
      <c r="G44" s="359"/>
    </row>
    <row r="45" spans="1:7">
      <c r="A45" s="354" t="s">
        <v>4394</v>
      </c>
      <c r="B45" s="1187" t="s">
        <v>4395</v>
      </c>
      <c r="C45" s="1188"/>
      <c r="D45" s="1189"/>
      <c r="E45" s="355"/>
      <c r="F45" s="355"/>
      <c r="G45" s="356">
        <v>0</v>
      </c>
    </row>
    <row r="46" spans="1:7" ht="25.5">
      <c r="A46" s="354" t="s">
        <v>4396</v>
      </c>
      <c r="B46" s="1190" t="s">
        <v>4595</v>
      </c>
      <c r="C46" s="1191"/>
      <c r="D46" s="1192"/>
      <c r="E46" s="357" t="s">
        <v>4596</v>
      </c>
      <c r="F46" s="357" t="s">
        <v>4597</v>
      </c>
      <c r="G46" s="358">
        <v>0</v>
      </c>
    </row>
    <row r="47" spans="1:7">
      <c r="A47" s="354" t="s">
        <v>4507</v>
      </c>
      <c r="B47" s="1187" t="s">
        <v>4397</v>
      </c>
      <c r="C47" s="1188"/>
      <c r="D47" s="1189"/>
      <c r="E47" s="355"/>
      <c r="F47" s="355"/>
      <c r="G47" s="356">
        <v>0</v>
      </c>
    </row>
    <row r="48" spans="1:7">
      <c r="A48" s="354" t="s">
        <v>128</v>
      </c>
      <c r="B48" s="1187" t="s">
        <v>4360</v>
      </c>
      <c r="C48" s="1188"/>
      <c r="D48" s="1189"/>
      <c r="E48" s="355" t="s">
        <v>4398</v>
      </c>
      <c r="F48" s="355"/>
      <c r="G48" s="359"/>
    </row>
    <row r="49" spans="1:7">
      <c r="A49" s="1228" t="s">
        <v>4399</v>
      </c>
      <c r="B49" s="1202" t="s">
        <v>4598</v>
      </c>
      <c r="C49" s="1224"/>
      <c r="D49" s="1204"/>
      <c r="E49" s="1233" t="s">
        <v>4599</v>
      </c>
      <c r="F49" s="1233" t="s">
        <v>4600</v>
      </c>
      <c r="G49" s="1226">
        <v>161</v>
      </c>
    </row>
    <row r="50" spans="1:7">
      <c r="A50" s="1229"/>
      <c r="B50" s="1230"/>
      <c r="C50" s="1231"/>
      <c r="D50" s="1232"/>
      <c r="E50" s="1234"/>
      <c r="F50" s="1234"/>
      <c r="G50" s="1227"/>
    </row>
    <row r="51" spans="1:7">
      <c r="A51" s="342" t="s">
        <v>149</v>
      </c>
      <c r="B51" s="1205" t="s">
        <v>4366</v>
      </c>
      <c r="C51" s="1206"/>
      <c r="D51" s="1207"/>
      <c r="E51" s="343"/>
      <c r="F51" s="343"/>
      <c r="G51" s="344"/>
    </row>
    <row r="52" spans="1:7">
      <c r="A52" s="345" t="s">
        <v>149</v>
      </c>
      <c r="B52" s="1193" t="s">
        <v>4367</v>
      </c>
      <c r="C52" s="1194"/>
      <c r="D52" s="1195"/>
      <c r="E52" s="346"/>
      <c r="F52" s="346"/>
      <c r="G52" s="347"/>
    </row>
    <row r="53" spans="1:7">
      <c r="A53" s="345" t="s">
        <v>149</v>
      </c>
      <c r="B53" s="1193" t="s">
        <v>4368</v>
      </c>
      <c r="C53" s="1194"/>
      <c r="D53" s="1195"/>
      <c r="E53" s="346" t="s">
        <v>4369</v>
      </c>
      <c r="F53" s="346"/>
      <c r="G53" s="347"/>
    </row>
    <row r="54" spans="1:7" ht="51">
      <c r="A54" s="345" t="s">
        <v>149</v>
      </c>
      <c r="B54" s="1193" t="s">
        <v>4582</v>
      </c>
      <c r="C54" s="1194"/>
      <c r="D54" s="1195"/>
      <c r="E54" s="346" t="s">
        <v>4589</v>
      </c>
      <c r="F54" s="346"/>
      <c r="G54" s="347"/>
    </row>
    <row r="55" spans="1:7" ht="63.75">
      <c r="A55" s="345" t="s">
        <v>149</v>
      </c>
      <c r="B55" s="1193" t="s">
        <v>4601</v>
      </c>
      <c r="C55" s="1194"/>
      <c r="D55" s="1195"/>
      <c r="E55" s="346" t="s">
        <v>4602</v>
      </c>
      <c r="F55" s="346"/>
      <c r="G55" s="347"/>
    </row>
    <row r="56" spans="1:7">
      <c r="A56" s="345" t="s">
        <v>149</v>
      </c>
      <c r="B56" s="1196" t="s">
        <v>4370</v>
      </c>
      <c r="C56" s="1197"/>
      <c r="D56" s="1198"/>
      <c r="E56" s="348"/>
      <c r="F56" s="348"/>
      <c r="G56" s="349"/>
    </row>
    <row r="57" spans="1:7">
      <c r="A57" s="350" t="s">
        <v>149</v>
      </c>
      <c r="B57" s="1199" t="s">
        <v>4371</v>
      </c>
      <c r="C57" s="1200"/>
      <c r="D57" s="1201"/>
      <c r="E57" s="351">
        <v>1</v>
      </c>
      <c r="F57" s="352"/>
      <c r="G57" s="353"/>
    </row>
    <row r="58" spans="1:7" ht="127.5">
      <c r="A58" s="339" t="s">
        <v>4404</v>
      </c>
      <c r="B58" s="1202" t="s">
        <v>4603</v>
      </c>
      <c r="C58" s="1224"/>
      <c r="D58" s="1204"/>
      <c r="E58" s="340" t="s">
        <v>4604</v>
      </c>
      <c r="F58" s="340" t="s">
        <v>4605</v>
      </c>
      <c r="G58" s="341">
        <v>641</v>
      </c>
    </row>
    <row r="59" spans="1:7">
      <c r="A59" s="342" t="s">
        <v>149</v>
      </c>
      <c r="B59" s="1205" t="s">
        <v>4366</v>
      </c>
      <c r="C59" s="1206"/>
      <c r="D59" s="1207"/>
      <c r="E59" s="343"/>
      <c r="F59" s="343"/>
      <c r="G59" s="344"/>
    </row>
    <row r="60" spans="1:7">
      <c r="A60" s="345" t="s">
        <v>149</v>
      </c>
      <c r="B60" s="1193" t="s">
        <v>4367</v>
      </c>
      <c r="C60" s="1194"/>
      <c r="D60" s="1195"/>
      <c r="E60" s="346"/>
      <c r="F60" s="346"/>
      <c r="G60" s="347"/>
    </row>
    <row r="61" spans="1:7">
      <c r="A61" s="345" t="s">
        <v>149</v>
      </c>
      <c r="B61" s="1193" t="s">
        <v>4368</v>
      </c>
      <c r="C61" s="1194"/>
      <c r="D61" s="1195"/>
      <c r="E61" s="346" t="s">
        <v>4369</v>
      </c>
      <c r="F61" s="346"/>
      <c r="G61" s="347"/>
    </row>
    <row r="62" spans="1:7" ht="51">
      <c r="A62" s="345" t="s">
        <v>149</v>
      </c>
      <c r="B62" s="1193" t="s">
        <v>4582</v>
      </c>
      <c r="C62" s="1194"/>
      <c r="D62" s="1195"/>
      <c r="E62" s="346" t="s">
        <v>4589</v>
      </c>
      <c r="F62" s="346"/>
      <c r="G62" s="347"/>
    </row>
    <row r="63" spans="1:7" ht="38.25">
      <c r="A63" s="345" t="s">
        <v>149</v>
      </c>
      <c r="B63" s="1193" t="s">
        <v>4606</v>
      </c>
      <c r="C63" s="1194"/>
      <c r="D63" s="1195"/>
      <c r="E63" s="346" t="s">
        <v>4607</v>
      </c>
      <c r="F63" s="346"/>
      <c r="G63" s="347"/>
    </row>
    <row r="64" spans="1:7">
      <c r="A64" s="345" t="s">
        <v>149</v>
      </c>
      <c r="B64" s="1196" t="s">
        <v>4370</v>
      </c>
      <c r="C64" s="1197"/>
      <c r="D64" s="1198"/>
      <c r="E64" s="348"/>
      <c r="F64" s="348"/>
      <c r="G64" s="349"/>
    </row>
    <row r="65" spans="1:7">
      <c r="A65" s="350" t="s">
        <v>149</v>
      </c>
      <c r="B65" s="1199" t="s">
        <v>4371</v>
      </c>
      <c r="C65" s="1200"/>
      <c r="D65" s="1201"/>
      <c r="E65" s="351">
        <v>1</v>
      </c>
      <c r="F65" s="352"/>
      <c r="G65" s="353"/>
    </row>
    <row r="66" spans="1:7" ht="127.5">
      <c r="A66" s="339" t="s">
        <v>4409</v>
      </c>
      <c r="B66" s="1202" t="s">
        <v>4608</v>
      </c>
      <c r="C66" s="1224"/>
      <c r="D66" s="1204"/>
      <c r="E66" s="340" t="s">
        <v>4609</v>
      </c>
      <c r="F66" s="340" t="s">
        <v>4610</v>
      </c>
      <c r="G66" s="341">
        <v>481</v>
      </c>
    </row>
    <row r="67" spans="1:7">
      <c r="A67" s="342" t="s">
        <v>149</v>
      </c>
      <c r="B67" s="1205" t="s">
        <v>4366</v>
      </c>
      <c r="C67" s="1206"/>
      <c r="D67" s="1207"/>
      <c r="E67" s="343"/>
      <c r="F67" s="343"/>
      <c r="G67" s="344"/>
    </row>
    <row r="68" spans="1:7">
      <c r="A68" s="345" t="s">
        <v>149</v>
      </c>
      <c r="B68" s="1193" t="s">
        <v>4367</v>
      </c>
      <c r="C68" s="1194"/>
      <c r="D68" s="1195"/>
      <c r="E68" s="346"/>
      <c r="F68" s="346"/>
      <c r="G68" s="347"/>
    </row>
    <row r="69" spans="1:7">
      <c r="A69" s="345" t="s">
        <v>149</v>
      </c>
      <c r="B69" s="1193" t="s">
        <v>4368</v>
      </c>
      <c r="C69" s="1194"/>
      <c r="D69" s="1195"/>
      <c r="E69" s="346" t="s">
        <v>4369</v>
      </c>
      <c r="F69" s="346"/>
      <c r="G69" s="347"/>
    </row>
    <row r="70" spans="1:7" ht="51">
      <c r="A70" s="345" t="s">
        <v>149</v>
      </c>
      <c r="B70" s="1193" t="s">
        <v>4582</v>
      </c>
      <c r="C70" s="1194"/>
      <c r="D70" s="1195"/>
      <c r="E70" s="346" t="s">
        <v>4589</v>
      </c>
      <c r="F70" s="346"/>
      <c r="G70" s="347"/>
    </row>
    <row r="71" spans="1:7" ht="38.25">
      <c r="A71" s="345" t="s">
        <v>149</v>
      </c>
      <c r="B71" s="1193" t="s">
        <v>4606</v>
      </c>
      <c r="C71" s="1194"/>
      <c r="D71" s="1195"/>
      <c r="E71" s="346" t="s">
        <v>4607</v>
      </c>
      <c r="F71" s="346"/>
      <c r="G71" s="347"/>
    </row>
    <row r="72" spans="1:7">
      <c r="A72" s="345" t="s">
        <v>149</v>
      </c>
      <c r="B72" s="1196" t="s">
        <v>4370</v>
      </c>
      <c r="C72" s="1197"/>
      <c r="D72" s="1198"/>
      <c r="E72" s="348"/>
      <c r="F72" s="348"/>
      <c r="G72" s="349"/>
    </row>
    <row r="73" spans="1:7">
      <c r="A73" s="350" t="s">
        <v>149</v>
      </c>
      <c r="B73" s="1199" t="s">
        <v>4371</v>
      </c>
      <c r="C73" s="1200"/>
      <c r="D73" s="1201"/>
      <c r="E73" s="351">
        <v>1</v>
      </c>
      <c r="F73" s="352"/>
      <c r="G73" s="353"/>
    </row>
    <row r="74" spans="1:7" ht="127.5">
      <c r="A74" s="339" t="s">
        <v>4412</v>
      </c>
      <c r="B74" s="1202" t="s">
        <v>4611</v>
      </c>
      <c r="C74" s="1224"/>
      <c r="D74" s="1204"/>
      <c r="E74" s="340" t="s">
        <v>4612</v>
      </c>
      <c r="F74" s="340" t="s">
        <v>4613</v>
      </c>
      <c r="G74" s="341">
        <v>1</v>
      </c>
    </row>
    <row r="75" spans="1:7">
      <c r="A75" s="342" t="s">
        <v>149</v>
      </c>
      <c r="B75" s="1205" t="s">
        <v>4366</v>
      </c>
      <c r="C75" s="1206"/>
      <c r="D75" s="1207"/>
      <c r="E75" s="343"/>
      <c r="F75" s="343"/>
      <c r="G75" s="344"/>
    </row>
    <row r="76" spans="1:7">
      <c r="A76" s="345" t="s">
        <v>149</v>
      </c>
      <c r="B76" s="1193" t="s">
        <v>4367</v>
      </c>
      <c r="C76" s="1194"/>
      <c r="D76" s="1195"/>
      <c r="E76" s="346"/>
      <c r="F76" s="346"/>
      <c r="G76" s="347"/>
    </row>
    <row r="77" spans="1:7">
      <c r="A77" s="345" t="s">
        <v>149</v>
      </c>
      <c r="B77" s="1193" t="s">
        <v>4368</v>
      </c>
      <c r="C77" s="1194"/>
      <c r="D77" s="1195"/>
      <c r="E77" s="346" t="s">
        <v>4369</v>
      </c>
      <c r="F77" s="346"/>
      <c r="G77" s="347"/>
    </row>
    <row r="78" spans="1:7" ht="51">
      <c r="A78" s="345" t="s">
        <v>149</v>
      </c>
      <c r="B78" s="1193" t="s">
        <v>4582</v>
      </c>
      <c r="C78" s="1194"/>
      <c r="D78" s="1195"/>
      <c r="E78" s="346" t="s">
        <v>4583</v>
      </c>
      <c r="F78" s="346"/>
      <c r="G78" s="347"/>
    </row>
    <row r="79" spans="1:7" ht="38.25">
      <c r="A79" s="345" t="s">
        <v>149</v>
      </c>
      <c r="B79" s="1193" t="s">
        <v>4606</v>
      </c>
      <c r="C79" s="1194"/>
      <c r="D79" s="1195"/>
      <c r="E79" s="346" t="s">
        <v>4607</v>
      </c>
      <c r="F79" s="346"/>
      <c r="G79" s="347"/>
    </row>
    <row r="80" spans="1:7">
      <c r="A80" s="345" t="s">
        <v>149</v>
      </c>
      <c r="B80" s="1196" t="s">
        <v>4370</v>
      </c>
      <c r="C80" s="1197"/>
      <c r="D80" s="1198"/>
      <c r="E80" s="348"/>
      <c r="F80" s="348"/>
      <c r="G80" s="349"/>
    </row>
    <row r="81" spans="1:7">
      <c r="A81" s="350" t="s">
        <v>149</v>
      </c>
      <c r="B81" s="1199" t="s">
        <v>4371</v>
      </c>
      <c r="C81" s="1200"/>
      <c r="D81" s="1201"/>
      <c r="E81" s="351">
        <v>1</v>
      </c>
      <c r="F81" s="352"/>
      <c r="G81" s="353"/>
    </row>
    <row r="82" spans="1:7" ht="76.5">
      <c r="A82" s="339" t="s">
        <v>4414</v>
      </c>
      <c r="B82" s="1202" t="s">
        <v>4614</v>
      </c>
      <c r="C82" s="1224"/>
      <c r="D82" s="1204"/>
      <c r="E82" s="340" t="s">
        <v>4615</v>
      </c>
      <c r="F82" s="340" t="s">
        <v>4616</v>
      </c>
      <c r="G82" s="341">
        <v>2</v>
      </c>
    </row>
    <row r="83" spans="1:7">
      <c r="A83" s="342" t="s">
        <v>149</v>
      </c>
      <c r="B83" s="1205" t="s">
        <v>4366</v>
      </c>
      <c r="C83" s="1206"/>
      <c r="D83" s="1207"/>
      <c r="E83" s="343"/>
      <c r="F83" s="343"/>
      <c r="G83" s="344"/>
    </row>
    <row r="84" spans="1:7">
      <c r="A84" s="345" t="s">
        <v>149</v>
      </c>
      <c r="B84" s="1193" t="s">
        <v>4367</v>
      </c>
      <c r="C84" s="1194"/>
      <c r="D84" s="1195"/>
      <c r="E84" s="346"/>
      <c r="F84" s="346"/>
      <c r="G84" s="347"/>
    </row>
    <row r="85" spans="1:7">
      <c r="A85" s="345" t="s">
        <v>149</v>
      </c>
      <c r="B85" s="1193" t="s">
        <v>4368</v>
      </c>
      <c r="C85" s="1194"/>
      <c r="D85" s="1195"/>
      <c r="E85" s="346" t="s">
        <v>4369</v>
      </c>
      <c r="F85" s="346"/>
      <c r="G85" s="347"/>
    </row>
    <row r="86" spans="1:7" ht="51">
      <c r="A86" s="345" t="s">
        <v>149</v>
      </c>
      <c r="B86" s="1193" t="s">
        <v>4582</v>
      </c>
      <c r="C86" s="1194"/>
      <c r="D86" s="1195"/>
      <c r="E86" s="346" t="s">
        <v>4583</v>
      </c>
      <c r="F86" s="346"/>
      <c r="G86" s="347"/>
    </row>
    <row r="87" spans="1:7">
      <c r="A87" s="345" t="s">
        <v>149</v>
      </c>
      <c r="B87" s="1196" t="s">
        <v>4370</v>
      </c>
      <c r="C87" s="1197"/>
      <c r="D87" s="1198"/>
      <c r="E87" s="348"/>
      <c r="F87" s="348"/>
      <c r="G87" s="349"/>
    </row>
    <row r="88" spans="1:7">
      <c r="A88" s="350" t="s">
        <v>149</v>
      </c>
      <c r="B88" s="1199" t="s">
        <v>4371</v>
      </c>
      <c r="C88" s="1200"/>
      <c r="D88" s="1201"/>
      <c r="E88" s="351">
        <v>1</v>
      </c>
      <c r="F88" s="352"/>
      <c r="G88" s="353"/>
    </row>
    <row r="89" spans="1:7" ht="102">
      <c r="A89" s="339" t="s">
        <v>4542</v>
      </c>
      <c r="B89" s="1202" t="s">
        <v>4617</v>
      </c>
      <c r="C89" s="1224"/>
      <c r="D89" s="1204"/>
      <c r="E89" s="340" t="s">
        <v>4618</v>
      </c>
      <c r="F89" s="340" t="s">
        <v>4619</v>
      </c>
      <c r="G89" s="341">
        <v>1219</v>
      </c>
    </row>
    <row r="90" spans="1:7">
      <c r="A90" s="342" t="s">
        <v>149</v>
      </c>
      <c r="B90" s="1205" t="s">
        <v>4366</v>
      </c>
      <c r="C90" s="1206"/>
      <c r="D90" s="1207"/>
      <c r="E90" s="343"/>
      <c r="F90" s="343"/>
      <c r="G90" s="344"/>
    </row>
    <row r="91" spans="1:7">
      <c r="A91" s="345" t="s">
        <v>149</v>
      </c>
      <c r="B91" s="1193" t="s">
        <v>4367</v>
      </c>
      <c r="C91" s="1194"/>
      <c r="D91" s="1195"/>
      <c r="E91" s="346"/>
      <c r="F91" s="346"/>
      <c r="G91" s="347"/>
    </row>
    <row r="92" spans="1:7">
      <c r="A92" s="345" t="s">
        <v>149</v>
      </c>
      <c r="B92" s="1193" t="s">
        <v>4368</v>
      </c>
      <c r="C92" s="1194"/>
      <c r="D92" s="1195"/>
      <c r="E92" s="346" t="s">
        <v>4538</v>
      </c>
      <c r="F92" s="346"/>
      <c r="G92" s="347"/>
    </row>
    <row r="93" spans="1:7" ht="51">
      <c r="A93" s="350" t="s">
        <v>149</v>
      </c>
      <c r="B93" s="1199" t="s">
        <v>4582</v>
      </c>
      <c r="C93" s="1200"/>
      <c r="D93" s="1201"/>
      <c r="E93" s="352" t="s">
        <v>4589</v>
      </c>
      <c r="F93" s="352"/>
      <c r="G93" s="353"/>
    </row>
    <row r="94" spans="1:7" ht="127.5">
      <c r="A94" s="339" t="s">
        <v>4546</v>
      </c>
      <c r="B94" s="1202" t="s">
        <v>4620</v>
      </c>
      <c r="C94" s="1224"/>
      <c r="D94" s="1204"/>
      <c r="E94" s="340" t="s">
        <v>4621</v>
      </c>
      <c r="F94" s="340" t="s">
        <v>4622</v>
      </c>
      <c r="G94" s="341">
        <v>108</v>
      </c>
    </row>
    <row r="95" spans="1:7">
      <c r="A95" s="342" t="s">
        <v>149</v>
      </c>
      <c r="B95" s="1205" t="s">
        <v>4366</v>
      </c>
      <c r="C95" s="1206"/>
      <c r="D95" s="1207"/>
      <c r="E95" s="343"/>
      <c r="F95" s="343"/>
      <c r="G95" s="344"/>
    </row>
    <row r="96" spans="1:7">
      <c r="A96" s="345" t="s">
        <v>149</v>
      </c>
      <c r="B96" s="1193" t="s">
        <v>4367</v>
      </c>
      <c r="C96" s="1194"/>
      <c r="D96" s="1195"/>
      <c r="E96" s="346"/>
      <c r="F96" s="346"/>
      <c r="G96" s="347"/>
    </row>
    <row r="97" spans="1:7">
      <c r="A97" s="345" t="s">
        <v>149</v>
      </c>
      <c r="B97" s="1193" t="s">
        <v>4368</v>
      </c>
      <c r="C97" s="1194"/>
      <c r="D97" s="1195"/>
      <c r="E97" s="346" t="s">
        <v>4369</v>
      </c>
      <c r="F97" s="346"/>
      <c r="G97" s="347"/>
    </row>
    <row r="98" spans="1:7" ht="51">
      <c r="A98" s="345" t="s">
        <v>149</v>
      </c>
      <c r="B98" s="1193" t="s">
        <v>4582</v>
      </c>
      <c r="C98" s="1194"/>
      <c r="D98" s="1195"/>
      <c r="E98" s="346" t="s">
        <v>4589</v>
      </c>
      <c r="F98" s="346"/>
      <c r="G98" s="347"/>
    </row>
    <row r="99" spans="1:7">
      <c r="A99" s="345" t="s">
        <v>149</v>
      </c>
      <c r="B99" s="1196" t="s">
        <v>4370</v>
      </c>
      <c r="C99" s="1197"/>
      <c r="D99" s="1198"/>
      <c r="E99" s="348"/>
      <c r="F99" s="348"/>
      <c r="G99" s="349"/>
    </row>
    <row r="100" spans="1:7">
      <c r="A100" s="350" t="s">
        <v>149</v>
      </c>
      <c r="B100" s="1199" t="s">
        <v>4371</v>
      </c>
      <c r="C100" s="1200"/>
      <c r="D100" s="1201"/>
      <c r="E100" s="351">
        <v>1</v>
      </c>
      <c r="F100" s="352"/>
      <c r="G100" s="353"/>
    </row>
    <row r="101" spans="1:7">
      <c r="A101" s="354" t="s">
        <v>4550</v>
      </c>
      <c r="B101" s="1187" t="s">
        <v>4413</v>
      </c>
      <c r="C101" s="1188"/>
      <c r="D101" s="1189"/>
      <c r="E101" s="355"/>
      <c r="F101" s="355"/>
      <c r="G101" s="356">
        <v>2613</v>
      </c>
    </row>
    <row r="102" spans="1:7">
      <c r="A102" s="354" t="s">
        <v>4554</v>
      </c>
      <c r="B102" s="1187" t="s">
        <v>4415</v>
      </c>
      <c r="C102" s="1188"/>
      <c r="D102" s="1189"/>
      <c r="E102" s="355"/>
      <c r="F102" s="355"/>
      <c r="G102" s="356">
        <v>2613</v>
      </c>
    </row>
    <row r="103" spans="1:7">
      <c r="A103" s="354" t="s">
        <v>131</v>
      </c>
      <c r="B103" s="1187" t="s">
        <v>4360</v>
      </c>
      <c r="C103" s="1188"/>
      <c r="D103" s="1189"/>
      <c r="E103" s="355" t="s">
        <v>4416</v>
      </c>
      <c r="F103" s="355"/>
      <c r="G103" s="359"/>
    </row>
    <row r="104" spans="1:7" ht="96" customHeight="1">
      <c r="A104" s="354" t="s">
        <v>4417</v>
      </c>
      <c r="B104" s="1190" t="s">
        <v>4418</v>
      </c>
      <c r="C104" s="1191"/>
      <c r="D104" s="1192"/>
      <c r="E104" s="357" t="s">
        <v>4419</v>
      </c>
      <c r="F104" s="357" t="s">
        <v>4623</v>
      </c>
      <c r="G104" s="358">
        <v>48</v>
      </c>
    </row>
    <row r="105" spans="1:7" ht="96" customHeight="1">
      <c r="A105" s="354" t="s">
        <v>4421</v>
      </c>
      <c r="B105" s="1190" t="s">
        <v>4422</v>
      </c>
      <c r="C105" s="1191"/>
      <c r="D105" s="1192"/>
      <c r="E105" s="357" t="s">
        <v>4423</v>
      </c>
      <c r="F105" s="357" t="s">
        <v>4624</v>
      </c>
      <c r="G105" s="358">
        <v>114</v>
      </c>
    </row>
    <row r="106" spans="1:7" ht="96" customHeight="1">
      <c r="A106" s="354" t="s">
        <v>4425</v>
      </c>
      <c r="B106" s="1190" t="s">
        <v>4625</v>
      </c>
      <c r="C106" s="1191"/>
      <c r="D106" s="1192"/>
      <c r="E106" s="357" t="s">
        <v>4427</v>
      </c>
      <c r="F106" s="357" t="s">
        <v>4626</v>
      </c>
      <c r="G106" s="358">
        <v>28</v>
      </c>
    </row>
    <row r="107" spans="1:7" ht="96" customHeight="1">
      <c r="A107" s="354" t="s">
        <v>4429</v>
      </c>
      <c r="B107" s="1190" t="s">
        <v>4430</v>
      </c>
      <c r="C107" s="1191"/>
      <c r="D107" s="1192"/>
      <c r="E107" s="357" t="s">
        <v>4431</v>
      </c>
      <c r="F107" s="357" t="s">
        <v>4627</v>
      </c>
      <c r="G107" s="358">
        <v>60</v>
      </c>
    </row>
    <row r="108" spans="1:7" ht="69.75" customHeight="1">
      <c r="A108" s="354" t="s">
        <v>4433</v>
      </c>
      <c r="B108" s="1190" t="s">
        <v>4628</v>
      </c>
      <c r="C108" s="1191"/>
      <c r="D108" s="1192"/>
      <c r="E108" s="357" t="s">
        <v>4629</v>
      </c>
      <c r="F108" s="357" t="s">
        <v>4630</v>
      </c>
      <c r="G108" s="358">
        <v>64</v>
      </c>
    </row>
    <row r="109" spans="1:7" ht="82.5" customHeight="1">
      <c r="A109" s="354" t="s">
        <v>4437</v>
      </c>
      <c r="B109" s="1190" t="s">
        <v>4631</v>
      </c>
      <c r="C109" s="1191"/>
      <c r="D109" s="1192"/>
      <c r="E109" s="357" t="s">
        <v>4629</v>
      </c>
      <c r="F109" s="357" t="s">
        <v>4632</v>
      </c>
      <c r="G109" s="358">
        <v>54</v>
      </c>
    </row>
    <row r="110" spans="1:7" ht="125.25" customHeight="1">
      <c r="A110" s="354" t="s">
        <v>4633</v>
      </c>
      <c r="B110" s="1190" t="s">
        <v>4634</v>
      </c>
      <c r="C110" s="1191"/>
      <c r="D110" s="1192"/>
      <c r="E110" s="357" t="s">
        <v>4635</v>
      </c>
      <c r="F110" s="357" t="s">
        <v>4636</v>
      </c>
      <c r="G110" s="358">
        <v>10</v>
      </c>
    </row>
    <row r="111" spans="1:7">
      <c r="A111" s="354" t="s">
        <v>4637</v>
      </c>
      <c r="B111" s="1190"/>
      <c r="C111" s="1191"/>
      <c r="D111" s="1192"/>
      <c r="E111" s="357"/>
      <c r="F111" s="357"/>
      <c r="G111" s="358"/>
    </row>
    <row r="112" spans="1:7">
      <c r="A112" s="354" t="s">
        <v>4637</v>
      </c>
      <c r="B112" s="1187" t="s">
        <v>4438</v>
      </c>
      <c r="C112" s="1188"/>
      <c r="D112" s="1189"/>
      <c r="E112" s="355"/>
      <c r="F112" s="355"/>
      <c r="G112" s="356">
        <v>378</v>
      </c>
    </row>
    <row r="113" spans="1:7">
      <c r="A113" s="354" t="s">
        <v>134</v>
      </c>
      <c r="B113" s="1187" t="s">
        <v>4439</v>
      </c>
      <c r="C113" s="1188"/>
      <c r="D113" s="1189"/>
      <c r="E113" s="355"/>
      <c r="F113" s="355"/>
      <c r="G113" s="356">
        <v>3229</v>
      </c>
    </row>
    <row r="114" spans="1:7" ht="25.5">
      <c r="A114" s="354" t="s">
        <v>137</v>
      </c>
      <c r="B114" s="1190" t="s">
        <v>4638</v>
      </c>
      <c r="C114" s="1191"/>
      <c r="D114" s="1192"/>
      <c r="E114" s="357" t="s">
        <v>4441</v>
      </c>
      <c r="F114" s="357" t="s">
        <v>4639</v>
      </c>
      <c r="G114" s="358">
        <v>217118</v>
      </c>
    </row>
    <row r="115" spans="1:7" ht="25.5">
      <c r="A115" s="354" t="s">
        <v>140</v>
      </c>
      <c r="B115" s="1190" t="s">
        <v>4440</v>
      </c>
      <c r="C115" s="1191"/>
      <c r="D115" s="1192"/>
      <c r="E115" s="357" t="s">
        <v>4441</v>
      </c>
      <c r="F115" s="357" t="s">
        <v>4442</v>
      </c>
      <c r="G115" s="358">
        <v>44400</v>
      </c>
    </row>
    <row r="116" spans="1:7" ht="38.25">
      <c r="A116" s="354" t="s">
        <v>143</v>
      </c>
      <c r="B116" s="1190" t="s">
        <v>4443</v>
      </c>
      <c r="C116" s="1191"/>
      <c r="D116" s="1192"/>
      <c r="E116" s="357" t="s">
        <v>4444</v>
      </c>
      <c r="F116" s="357" t="s">
        <v>4575</v>
      </c>
      <c r="G116" s="358">
        <v>35071</v>
      </c>
    </row>
    <row r="117" spans="1:7">
      <c r="A117" s="354" t="s">
        <v>146</v>
      </c>
      <c r="B117" s="1190" t="s">
        <v>4446</v>
      </c>
      <c r="C117" s="1191"/>
      <c r="D117" s="1192"/>
      <c r="E117" s="357"/>
      <c r="F117" s="357" t="s">
        <v>4447</v>
      </c>
      <c r="G117" s="358">
        <v>43424</v>
      </c>
    </row>
    <row r="118" spans="1:7">
      <c r="A118" s="354" t="s">
        <v>159</v>
      </c>
      <c r="B118" s="1187" t="s">
        <v>4448</v>
      </c>
      <c r="C118" s="1188"/>
      <c r="D118" s="1189"/>
      <c r="E118" s="355"/>
      <c r="F118" s="355"/>
      <c r="G118" s="356">
        <v>260542</v>
      </c>
    </row>
    <row r="119" spans="1:7">
      <c r="A119" s="327"/>
      <c r="B119" s="1223"/>
      <c r="C119" s="1223"/>
      <c r="D119" s="1223"/>
      <c r="E119" s="327"/>
      <c r="F119" s="327"/>
      <c r="G119" s="327"/>
    </row>
    <row r="120" spans="1:7">
      <c r="A120" s="1184" t="s">
        <v>4449</v>
      </c>
      <c r="B120" s="1184"/>
      <c r="C120" s="1184" t="s">
        <v>4640</v>
      </c>
      <c r="D120" s="1184"/>
      <c r="E120" s="1184"/>
      <c r="F120" s="1184"/>
      <c r="G120" s="1184"/>
    </row>
    <row r="121" spans="1:7">
      <c r="A121" s="360"/>
      <c r="B121" s="360"/>
      <c r="C121" s="360"/>
      <c r="D121" s="360"/>
      <c r="E121" s="360"/>
      <c r="F121" s="360"/>
      <c r="G121" s="360"/>
    </row>
    <row r="122" spans="1:7" hidden="1">
      <c r="A122" s="360"/>
      <c r="B122" s="360"/>
      <c r="C122" s="360"/>
      <c r="D122" s="360"/>
      <c r="E122" s="360"/>
      <c r="F122" s="360"/>
      <c r="G122" s="360"/>
    </row>
    <row r="123" spans="1:7" hidden="1">
      <c r="A123" s="1182" t="s">
        <v>329</v>
      </c>
      <c r="B123" s="1182"/>
      <c r="C123" s="1182"/>
      <c r="D123" s="1182"/>
      <c r="E123" s="1182"/>
      <c r="F123" s="1182"/>
      <c r="G123" s="1182"/>
    </row>
    <row r="124" spans="1:7" hidden="1">
      <c r="A124" s="1182"/>
      <c r="B124" s="1182"/>
      <c r="C124" s="1182"/>
      <c r="D124" s="1182"/>
      <c r="E124" s="1182"/>
      <c r="F124" s="1182"/>
      <c r="G124" s="1182"/>
    </row>
    <row r="125" spans="1:7" hidden="1">
      <c r="A125" s="1182" t="s">
        <v>4451</v>
      </c>
      <c r="B125" s="1182"/>
      <c r="C125" s="1182"/>
      <c r="D125" s="1182"/>
      <c r="E125" s="1182"/>
      <c r="F125" s="1182"/>
      <c r="G125" s="1182"/>
    </row>
    <row r="126" spans="1:7" hidden="1">
      <c r="A126" s="1185"/>
      <c r="B126" s="1185"/>
      <c r="C126" s="1185"/>
      <c r="D126" s="1185"/>
      <c r="E126" s="1185"/>
      <c r="F126" s="1185"/>
      <c r="G126" s="1185"/>
    </row>
    <row r="127" spans="1:7" hidden="1">
      <c r="A127" s="360"/>
      <c r="B127" s="360"/>
      <c r="C127" s="360"/>
      <c r="D127" s="360"/>
      <c r="E127" s="360"/>
      <c r="F127" s="360"/>
      <c r="G127" s="360"/>
    </row>
    <row r="128" spans="1:7" hidden="1">
      <c r="A128" s="360"/>
      <c r="B128" s="360"/>
      <c r="C128" s="360"/>
      <c r="D128" s="360"/>
      <c r="E128" s="360"/>
      <c r="F128" s="360"/>
      <c r="G128" s="360"/>
    </row>
    <row r="129" spans="1:7" hidden="1">
      <c r="A129" s="1182" t="s">
        <v>331</v>
      </c>
      <c r="B129" s="1182"/>
      <c r="C129" s="1182"/>
      <c r="D129" s="1182"/>
      <c r="E129" s="1182"/>
      <c r="F129" s="1182"/>
      <c r="G129" s="1182"/>
    </row>
    <row r="130" spans="1:7" hidden="1">
      <c r="A130" s="1182"/>
      <c r="B130" s="1182"/>
      <c r="C130" s="1182"/>
      <c r="D130" s="1182"/>
      <c r="E130" s="1182"/>
      <c r="F130" s="1182"/>
      <c r="G130" s="1182"/>
    </row>
    <row r="131" spans="1:7" hidden="1">
      <c r="A131" s="1182" t="s">
        <v>4452</v>
      </c>
      <c r="B131" s="1182"/>
      <c r="C131" s="1182"/>
      <c r="D131" s="1182"/>
      <c r="E131" s="1182"/>
      <c r="F131" s="1182"/>
      <c r="G131" s="1182"/>
    </row>
    <row r="132" spans="1:7" hidden="1">
      <c r="A132" s="1225"/>
      <c r="B132" s="1186"/>
      <c r="C132" s="1186"/>
      <c r="D132" s="1186"/>
      <c r="E132" s="1186"/>
      <c r="F132" s="1186"/>
      <c r="G132" s="1186"/>
    </row>
    <row r="133" spans="1:7">
      <c r="A133" s="327"/>
      <c r="B133" s="327"/>
      <c r="C133" s="327"/>
      <c r="D133" s="327"/>
      <c r="E133" s="327"/>
      <c r="F133" s="327"/>
      <c r="G133" s="327"/>
    </row>
    <row r="134" spans="1:7">
      <c r="A134" s="1182" t="s">
        <v>4294</v>
      </c>
      <c r="B134" s="1182"/>
      <c r="C134" s="1182"/>
      <c r="D134" s="1182"/>
      <c r="E134" s="1182"/>
      <c r="F134" s="1182"/>
      <c r="G134" s="1182"/>
    </row>
    <row r="166" spans="1:7">
      <c r="A166" s="361"/>
      <c r="B166" s="361"/>
      <c r="C166" s="361"/>
      <c r="D166" s="361"/>
      <c r="E166" s="361"/>
      <c r="F166" s="361"/>
      <c r="G166" s="361"/>
    </row>
    <row r="168" spans="1:7">
      <c r="A168" s="361"/>
      <c r="B168" s="361"/>
      <c r="C168" s="361"/>
      <c r="D168" s="361"/>
      <c r="E168" s="361"/>
      <c r="F168" s="361"/>
      <c r="G168" s="361"/>
    </row>
    <row r="169" spans="1:7">
      <c r="A169" s="361"/>
      <c r="B169" s="361"/>
      <c r="C169" s="361"/>
      <c r="D169" s="361"/>
      <c r="E169" s="361"/>
      <c r="F169" s="361"/>
      <c r="G169" s="361"/>
    </row>
    <row r="174" spans="1:7">
      <c r="A174" s="361"/>
      <c r="B174" s="361"/>
      <c r="C174" s="361"/>
      <c r="D174" s="361"/>
      <c r="E174" s="361"/>
      <c r="F174" s="361"/>
      <c r="G174" s="361"/>
    </row>
    <row r="175" spans="1:7">
      <c r="A175" s="361"/>
      <c r="B175" s="361"/>
      <c r="C175" s="361"/>
      <c r="D175" s="361"/>
      <c r="E175" s="361"/>
      <c r="F175" s="361"/>
      <c r="G175" s="361"/>
    </row>
  </sheetData>
  <mergeCells count="135">
    <mergeCell ref="A9:C9"/>
    <mergeCell ref="D9:G9"/>
    <mergeCell ref="A11:C11"/>
    <mergeCell ref="D11:G11"/>
    <mergeCell ref="A12:C12"/>
    <mergeCell ref="D12:G12"/>
    <mergeCell ref="A1:B1"/>
    <mergeCell ref="C1:G1"/>
    <mergeCell ref="B4:F4"/>
    <mergeCell ref="B5:F5"/>
    <mergeCell ref="A7:C7"/>
    <mergeCell ref="D7:G7"/>
    <mergeCell ref="A23:A24"/>
    <mergeCell ref="B23:D24"/>
    <mergeCell ref="E23:E24"/>
    <mergeCell ref="A13:G13"/>
    <mergeCell ref="B15:D15"/>
    <mergeCell ref="B16:D16"/>
    <mergeCell ref="B17:D17"/>
    <mergeCell ref="B18:D18"/>
    <mergeCell ref="B19:D19"/>
    <mergeCell ref="F23:F24"/>
    <mergeCell ref="G23:G24"/>
    <mergeCell ref="B25:D25"/>
    <mergeCell ref="B26:D26"/>
    <mergeCell ref="B27:D27"/>
    <mergeCell ref="B28:D28"/>
    <mergeCell ref="B20:D20"/>
    <mergeCell ref="B21:D21"/>
    <mergeCell ref="B22:D22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47:D47"/>
    <mergeCell ref="B48:D48"/>
    <mergeCell ref="A49:A50"/>
    <mergeCell ref="B49:D50"/>
    <mergeCell ref="E49:E50"/>
    <mergeCell ref="F49:F50"/>
    <mergeCell ref="B41:D41"/>
    <mergeCell ref="B42:D42"/>
    <mergeCell ref="B43:D43"/>
    <mergeCell ref="B44:D44"/>
    <mergeCell ref="B45:D45"/>
    <mergeCell ref="B46:D46"/>
    <mergeCell ref="B56:D56"/>
    <mergeCell ref="B57:D57"/>
    <mergeCell ref="B58:D58"/>
    <mergeCell ref="B59:D59"/>
    <mergeCell ref="B60:D60"/>
    <mergeCell ref="B61:D61"/>
    <mergeCell ref="G49:G50"/>
    <mergeCell ref="B51:D51"/>
    <mergeCell ref="B52:D52"/>
    <mergeCell ref="B53:D53"/>
    <mergeCell ref="B54:D54"/>
    <mergeCell ref="B55:D55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116:D116"/>
    <mergeCell ref="B117:D117"/>
    <mergeCell ref="B118:D118"/>
    <mergeCell ref="B119:D119"/>
    <mergeCell ref="A120:B120"/>
    <mergeCell ref="C120:G120"/>
    <mergeCell ref="B110:D110"/>
    <mergeCell ref="B111:D111"/>
    <mergeCell ref="B112:D112"/>
    <mergeCell ref="B113:D113"/>
    <mergeCell ref="B114:D114"/>
    <mergeCell ref="B115:D115"/>
    <mergeCell ref="A131:G131"/>
    <mergeCell ref="A132:G132"/>
    <mergeCell ref="A134:G134"/>
    <mergeCell ref="A123:G123"/>
    <mergeCell ref="A124:G124"/>
    <mergeCell ref="A125:G125"/>
    <mergeCell ref="A126:G126"/>
    <mergeCell ref="A129:G129"/>
    <mergeCell ref="A130:G130"/>
  </mergeCells>
  <pageMargins left="0.7" right="0.7" top="0.75" bottom="0.75" header="0.3" footer="0.3"/>
  <pageSetup paperSize="9" scale="77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1"/>
  <sheetViews>
    <sheetView view="pageBreakPreview" topLeftCell="A181" zoomScaleNormal="100" zoomScaleSheetLayoutView="100" workbookViewId="0">
      <selection activeCell="A14" sqref="A14:H44"/>
    </sheetView>
  </sheetViews>
  <sheetFormatPr defaultRowHeight="15"/>
  <cols>
    <col min="1" max="3" width="9.140625" style="139"/>
    <col min="4" max="4" width="13.5703125" style="139" customWidth="1"/>
    <col min="5" max="5" width="34.28515625" style="139" customWidth="1"/>
    <col min="6" max="6" width="26" style="139" customWidth="1"/>
    <col min="7" max="7" width="14.85546875" style="139" customWidth="1"/>
    <col min="8" max="16384" width="9.140625" style="139"/>
  </cols>
  <sheetData>
    <row r="1" spans="1:7">
      <c r="A1" s="1219" t="s">
        <v>4349</v>
      </c>
      <c r="B1" s="1219"/>
      <c r="C1" s="1220" t="s">
        <v>4350</v>
      </c>
      <c r="D1" s="1220"/>
      <c r="E1" s="1220"/>
      <c r="F1" s="1220"/>
      <c r="G1" s="1220"/>
    </row>
    <row r="2" spans="1:7">
      <c r="A2" s="325"/>
      <c r="B2" s="325"/>
      <c r="C2" s="326"/>
      <c r="D2" s="326"/>
      <c r="E2" s="326"/>
      <c r="F2" s="326"/>
      <c r="G2" s="326"/>
    </row>
    <row r="3" spans="1:7">
      <c r="A3" s="325"/>
      <c r="B3" s="325"/>
      <c r="C3" s="326"/>
      <c r="D3" s="326"/>
      <c r="E3" s="326"/>
      <c r="F3" s="326"/>
      <c r="G3" s="326"/>
    </row>
    <row r="4" spans="1:7">
      <c r="A4" s="327"/>
      <c r="B4" s="1221" t="s">
        <v>133</v>
      </c>
      <c r="C4" s="1221"/>
      <c r="D4" s="1221"/>
      <c r="E4" s="1221"/>
      <c r="F4" s="1221"/>
      <c r="G4" s="327"/>
    </row>
    <row r="5" spans="1:7">
      <c r="A5" s="327"/>
      <c r="B5" s="1222" t="s">
        <v>4641</v>
      </c>
      <c r="C5" s="1222"/>
      <c r="D5" s="1222"/>
      <c r="E5" s="1222"/>
      <c r="F5" s="1222"/>
      <c r="G5" s="327"/>
    </row>
    <row r="6" spans="1:7">
      <c r="A6" s="327"/>
      <c r="B6" s="327"/>
      <c r="C6" s="328"/>
      <c r="D6" s="328"/>
      <c r="E6" s="328"/>
      <c r="F6" s="327"/>
      <c r="G6" s="327"/>
    </row>
    <row r="7" spans="1:7">
      <c r="A7" s="1184" t="s">
        <v>4352</v>
      </c>
      <c r="B7" s="1184"/>
      <c r="C7" s="1184"/>
      <c r="D7" s="1208" t="s">
        <v>4353</v>
      </c>
      <c r="E7" s="1208"/>
      <c r="F7" s="1208"/>
      <c r="G7" s="1208"/>
    </row>
    <row r="8" spans="1:7">
      <c r="A8" s="329"/>
      <c r="B8" s="329"/>
      <c r="C8" s="330"/>
      <c r="D8" s="331"/>
      <c r="E8" s="331"/>
      <c r="F8" s="331"/>
      <c r="G8" s="331"/>
    </row>
    <row r="9" spans="1:7">
      <c r="A9" s="1184" t="s">
        <v>4354</v>
      </c>
      <c r="B9" s="1184"/>
      <c r="C9" s="1184"/>
      <c r="D9" s="1208" t="s">
        <v>68</v>
      </c>
      <c r="E9" s="1208"/>
      <c r="F9" s="1208"/>
      <c r="G9" s="1208"/>
    </row>
    <row r="10" spans="1:7">
      <c r="A10" s="327"/>
      <c r="B10" s="327"/>
      <c r="C10" s="327"/>
      <c r="D10" s="1208"/>
      <c r="E10" s="1208"/>
      <c r="F10" s="1208"/>
      <c r="G10" s="1208"/>
    </row>
    <row r="11" spans="1:7">
      <c r="A11" s="1184" t="s">
        <v>4355</v>
      </c>
      <c r="B11" s="1184"/>
      <c r="C11" s="1184"/>
      <c r="D11" s="1208" t="s">
        <v>66</v>
      </c>
      <c r="E11" s="1208"/>
      <c r="F11" s="1208"/>
      <c r="G11" s="1208"/>
    </row>
    <row r="12" spans="1:7">
      <c r="A12" s="330"/>
      <c r="B12" s="330"/>
      <c r="C12" s="327"/>
      <c r="D12" s="1208"/>
      <c r="E12" s="1208"/>
      <c r="F12" s="1208"/>
      <c r="G12" s="1208"/>
    </row>
    <row r="13" spans="1:7">
      <c r="A13" s="1184" t="s">
        <v>4642</v>
      </c>
      <c r="B13" s="1209"/>
      <c r="C13" s="1209"/>
      <c r="D13" s="1209"/>
      <c r="E13" s="1209"/>
      <c r="F13" s="1209"/>
      <c r="G13" s="1209"/>
    </row>
    <row r="15" spans="1:7">
      <c r="A15" s="333" t="s">
        <v>3955</v>
      </c>
      <c r="B15" s="1210" t="s">
        <v>371</v>
      </c>
      <c r="C15" s="1211"/>
      <c r="D15" s="1212"/>
      <c r="E15" s="333" t="s">
        <v>4357</v>
      </c>
      <c r="F15" s="333" t="s">
        <v>4358</v>
      </c>
      <c r="G15" s="333" t="s">
        <v>4359</v>
      </c>
    </row>
    <row r="16" spans="1:7">
      <c r="A16" s="334">
        <v>1</v>
      </c>
      <c r="B16" s="1213">
        <v>2</v>
      </c>
      <c r="C16" s="1214"/>
      <c r="D16" s="1215"/>
      <c r="E16" s="335">
        <v>3</v>
      </c>
      <c r="F16" s="335">
        <v>4</v>
      </c>
      <c r="G16" s="335">
        <v>5</v>
      </c>
    </row>
    <row r="17" spans="1:7">
      <c r="A17" s="336" t="s">
        <v>122</v>
      </c>
      <c r="B17" s="1216" t="s">
        <v>4360</v>
      </c>
      <c r="C17" s="1217"/>
      <c r="D17" s="1218"/>
      <c r="E17" s="337" t="s">
        <v>4361</v>
      </c>
      <c r="F17" s="337"/>
      <c r="G17" s="338"/>
    </row>
    <row r="18" spans="1:7" ht="140.25">
      <c r="A18" s="339" t="s">
        <v>4362</v>
      </c>
      <c r="B18" s="1202" t="s">
        <v>4643</v>
      </c>
      <c r="C18" s="1224"/>
      <c r="D18" s="1204"/>
      <c r="E18" s="340" t="s">
        <v>4644</v>
      </c>
      <c r="F18" s="340" t="s">
        <v>4645</v>
      </c>
      <c r="G18" s="341">
        <v>6</v>
      </c>
    </row>
    <row r="19" spans="1:7">
      <c r="A19" s="342" t="s">
        <v>149</v>
      </c>
      <c r="B19" s="1205" t="s">
        <v>4366</v>
      </c>
      <c r="C19" s="1206"/>
      <c r="D19" s="1207"/>
      <c r="E19" s="343"/>
      <c r="F19" s="343"/>
      <c r="G19" s="344"/>
    </row>
    <row r="20" spans="1:7">
      <c r="A20" s="345" t="s">
        <v>149</v>
      </c>
      <c r="B20" s="1193" t="s">
        <v>4367</v>
      </c>
      <c r="C20" s="1194"/>
      <c r="D20" s="1195"/>
      <c r="E20" s="346"/>
      <c r="F20" s="346"/>
      <c r="G20" s="347"/>
    </row>
    <row r="21" spans="1:7">
      <c r="A21" s="345" t="s">
        <v>149</v>
      </c>
      <c r="B21" s="1193" t="s">
        <v>4368</v>
      </c>
      <c r="C21" s="1194"/>
      <c r="D21" s="1195"/>
      <c r="E21" s="346" t="s">
        <v>4369</v>
      </c>
      <c r="F21" s="346"/>
      <c r="G21" s="347"/>
    </row>
    <row r="22" spans="1:7">
      <c r="A22" s="345" t="s">
        <v>149</v>
      </c>
      <c r="B22" s="1196" t="s">
        <v>4370</v>
      </c>
      <c r="C22" s="1197"/>
      <c r="D22" s="1198"/>
      <c r="E22" s="348"/>
      <c r="F22" s="348"/>
      <c r="G22" s="349"/>
    </row>
    <row r="23" spans="1:7">
      <c r="A23" s="350" t="s">
        <v>149</v>
      </c>
      <c r="B23" s="1199" t="s">
        <v>4371</v>
      </c>
      <c r="C23" s="1200"/>
      <c r="D23" s="1201"/>
      <c r="E23" s="351">
        <v>1</v>
      </c>
      <c r="F23" s="352"/>
      <c r="G23" s="353"/>
    </row>
    <row r="24" spans="1:7" ht="140.25">
      <c r="A24" s="339" t="s">
        <v>4372</v>
      </c>
      <c r="B24" s="1202" t="s">
        <v>4646</v>
      </c>
      <c r="C24" s="1224"/>
      <c r="D24" s="1204"/>
      <c r="E24" s="340" t="s">
        <v>4647</v>
      </c>
      <c r="F24" s="340" t="s">
        <v>4648</v>
      </c>
      <c r="G24" s="341">
        <v>20</v>
      </c>
    </row>
    <row r="25" spans="1:7">
      <c r="A25" s="342" t="s">
        <v>149</v>
      </c>
      <c r="B25" s="1205" t="s">
        <v>4366</v>
      </c>
      <c r="C25" s="1206"/>
      <c r="D25" s="1207"/>
      <c r="E25" s="343"/>
      <c r="F25" s="343"/>
      <c r="G25" s="344"/>
    </row>
    <row r="26" spans="1:7">
      <c r="A26" s="345" t="s">
        <v>149</v>
      </c>
      <c r="B26" s="1193" t="s">
        <v>4367</v>
      </c>
      <c r="C26" s="1194"/>
      <c r="D26" s="1195"/>
      <c r="E26" s="346"/>
      <c r="F26" s="346"/>
      <c r="G26" s="347"/>
    </row>
    <row r="27" spans="1:7">
      <c r="A27" s="345" t="s">
        <v>149</v>
      </c>
      <c r="B27" s="1193" t="s">
        <v>4368</v>
      </c>
      <c r="C27" s="1194"/>
      <c r="D27" s="1195"/>
      <c r="E27" s="346" t="s">
        <v>4369</v>
      </c>
      <c r="F27" s="346"/>
      <c r="G27" s="347"/>
    </row>
    <row r="28" spans="1:7">
      <c r="A28" s="345" t="s">
        <v>149</v>
      </c>
      <c r="B28" s="1196" t="s">
        <v>4370</v>
      </c>
      <c r="C28" s="1197"/>
      <c r="D28" s="1198"/>
      <c r="E28" s="348"/>
      <c r="F28" s="348"/>
      <c r="G28" s="349"/>
    </row>
    <row r="29" spans="1:7">
      <c r="A29" s="350" t="s">
        <v>149</v>
      </c>
      <c r="B29" s="1199" t="s">
        <v>4371</v>
      </c>
      <c r="C29" s="1200"/>
      <c r="D29" s="1201"/>
      <c r="E29" s="351">
        <v>1</v>
      </c>
      <c r="F29" s="352"/>
      <c r="G29" s="353"/>
    </row>
    <row r="30" spans="1:7" ht="140.25">
      <c r="A30" s="339" t="s">
        <v>4380</v>
      </c>
      <c r="B30" s="1202" t="s">
        <v>4649</v>
      </c>
      <c r="C30" s="1224"/>
      <c r="D30" s="1204"/>
      <c r="E30" s="340" t="s">
        <v>4650</v>
      </c>
      <c r="F30" s="340" t="s">
        <v>4651</v>
      </c>
      <c r="G30" s="341">
        <v>42</v>
      </c>
    </row>
    <row r="31" spans="1:7">
      <c r="A31" s="342" t="s">
        <v>149</v>
      </c>
      <c r="B31" s="1205" t="s">
        <v>4366</v>
      </c>
      <c r="C31" s="1206"/>
      <c r="D31" s="1207"/>
      <c r="E31" s="343"/>
      <c r="F31" s="343"/>
      <c r="G31" s="344"/>
    </row>
    <row r="32" spans="1:7">
      <c r="A32" s="345" t="s">
        <v>149</v>
      </c>
      <c r="B32" s="1193" t="s">
        <v>4367</v>
      </c>
      <c r="C32" s="1194"/>
      <c r="D32" s="1195"/>
      <c r="E32" s="346"/>
      <c r="F32" s="346"/>
      <c r="G32" s="347"/>
    </row>
    <row r="33" spans="1:7">
      <c r="A33" s="345" t="s">
        <v>149</v>
      </c>
      <c r="B33" s="1193" t="s">
        <v>4368</v>
      </c>
      <c r="C33" s="1194"/>
      <c r="D33" s="1195"/>
      <c r="E33" s="346" t="s">
        <v>4369</v>
      </c>
      <c r="F33" s="346"/>
      <c r="G33" s="347"/>
    </row>
    <row r="34" spans="1:7">
      <c r="A34" s="345" t="s">
        <v>149</v>
      </c>
      <c r="B34" s="1196" t="s">
        <v>4370</v>
      </c>
      <c r="C34" s="1197"/>
      <c r="D34" s="1198"/>
      <c r="E34" s="348"/>
      <c r="F34" s="348"/>
      <c r="G34" s="349"/>
    </row>
    <row r="35" spans="1:7">
      <c r="A35" s="350" t="s">
        <v>149</v>
      </c>
      <c r="B35" s="1199" t="s">
        <v>4371</v>
      </c>
      <c r="C35" s="1200"/>
      <c r="D35" s="1201"/>
      <c r="E35" s="351">
        <v>1</v>
      </c>
      <c r="F35" s="352"/>
      <c r="G35" s="353"/>
    </row>
    <row r="36" spans="1:7" ht="140.25">
      <c r="A36" s="339" t="s">
        <v>4385</v>
      </c>
      <c r="B36" s="1202" t="s">
        <v>4652</v>
      </c>
      <c r="C36" s="1224"/>
      <c r="D36" s="1204"/>
      <c r="E36" s="340" t="s">
        <v>4653</v>
      </c>
      <c r="F36" s="340" t="s">
        <v>4654</v>
      </c>
      <c r="G36" s="341">
        <v>118</v>
      </c>
    </row>
    <row r="37" spans="1:7">
      <c r="A37" s="342" t="s">
        <v>149</v>
      </c>
      <c r="B37" s="1205" t="s">
        <v>4366</v>
      </c>
      <c r="C37" s="1206"/>
      <c r="D37" s="1207"/>
      <c r="E37" s="343"/>
      <c r="F37" s="343"/>
      <c r="G37" s="344"/>
    </row>
    <row r="38" spans="1:7">
      <c r="A38" s="345" t="s">
        <v>149</v>
      </c>
      <c r="B38" s="1193" t="s">
        <v>4367</v>
      </c>
      <c r="C38" s="1194"/>
      <c r="D38" s="1195"/>
      <c r="E38" s="346"/>
      <c r="F38" s="346"/>
      <c r="G38" s="347"/>
    </row>
    <row r="39" spans="1:7">
      <c r="A39" s="345" t="s">
        <v>149</v>
      </c>
      <c r="B39" s="1193" t="s">
        <v>4368</v>
      </c>
      <c r="C39" s="1194"/>
      <c r="D39" s="1195"/>
      <c r="E39" s="346" t="s">
        <v>4369</v>
      </c>
      <c r="F39" s="346"/>
      <c r="G39" s="347"/>
    </row>
    <row r="40" spans="1:7">
      <c r="A40" s="345" t="s">
        <v>149</v>
      </c>
      <c r="B40" s="1196" t="s">
        <v>4370</v>
      </c>
      <c r="C40" s="1197"/>
      <c r="D40" s="1198"/>
      <c r="E40" s="348"/>
      <c r="F40" s="348"/>
      <c r="G40" s="349"/>
    </row>
    <row r="41" spans="1:7">
      <c r="A41" s="350" t="s">
        <v>149</v>
      </c>
      <c r="B41" s="1199" t="s">
        <v>4371</v>
      </c>
      <c r="C41" s="1200"/>
      <c r="D41" s="1201"/>
      <c r="E41" s="351">
        <v>1</v>
      </c>
      <c r="F41" s="352"/>
      <c r="G41" s="353"/>
    </row>
    <row r="42" spans="1:7" ht="165.75">
      <c r="A42" s="339" t="s">
        <v>4387</v>
      </c>
      <c r="B42" s="1202" t="s">
        <v>4655</v>
      </c>
      <c r="C42" s="1224"/>
      <c r="D42" s="1204"/>
      <c r="E42" s="340" t="s">
        <v>4656</v>
      </c>
      <c r="F42" s="340" t="s">
        <v>4657</v>
      </c>
      <c r="G42" s="341">
        <v>64</v>
      </c>
    </row>
    <row r="43" spans="1:7">
      <c r="A43" s="342" t="s">
        <v>149</v>
      </c>
      <c r="B43" s="1205" t="s">
        <v>4366</v>
      </c>
      <c r="C43" s="1206"/>
      <c r="D43" s="1207"/>
      <c r="E43" s="343"/>
      <c r="F43" s="343"/>
      <c r="G43" s="344"/>
    </row>
    <row r="44" spans="1:7">
      <c r="A44" s="345" t="s">
        <v>149</v>
      </c>
      <c r="B44" s="1193" t="s">
        <v>4367</v>
      </c>
      <c r="C44" s="1194"/>
      <c r="D44" s="1195"/>
      <c r="E44" s="346"/>
      <c r="F44" s="346"/>
      <c r="G44" s="347"/>
    </row>
    <row r="45" spans="1:7">
      <c r="A45" s="345" t="s">
        <v>149</v>
      </c>
      <c r="B45" s="1193" t="s">
        <v>4368</v>
      </c>
      <c r="C45" s="1194"/>
      <c r="D45" s="1195"/>
      <c r="E45" s="346" t="s">
        <v>4369</v>
      </c>
      <c r="F45" s="346"/>
      <c r="G45" s="347"/>
    </row>
    <row r="46" spans="1:7">
      <c r="A46" s="345" t="s">
        <v>149</v>
      </c>
      <c r="B46" s="1196" t="s">
        <v>4370</v>
      </c>
      <c r="C46" s="1197"/>
      <c r="D46" s="1198"/>
      <c r="E46" s="348"/>
      <c r="F46" s="348"/>
      <c r="G46" s="349"/>
    </row>
    <row r="47" spans="1:7">
      <c r="A47" s="350" t="s">
        <v>149</v>
      </c>
      <c r="B47" s="1199" t="s">
        <v>4371</v>
      </c>
      <c r="C47" s="1200"/>
      <c r="D47" s="1201"/>
      <c r="E47" s="351">
        <v>1</v>
      </c>
      <c r="F47" s="352"/>
      <c r="G47" s="353"/>
    </row>
    <row r="48" spans="1:7" ht="140.25">
      <c r="A48" s="339" t="s">
        <v>4391</v>
      </c>
      <c r="B48" s="1202" t="s">
        <v>4658</v>
      </c>
      <c r="C48" s="1224"/>
      <c r="D48" s="1204"/>
      <c r="E48" s="340" t="s">
        <v>4659</v>
      </c>
      <c r="F48" s="340" t="s">
        <v>4660</v>
      </c>
      <c r="G48" s="341">
        <v>38</v>
      </c>
    </row>
    <row r="49" spans="1:7">
      <c r="A49" s="342" t="s">
        <v>149</v>
      </c>
      <c r="B49" s="1205" t="s">
        <v>4366</v>
      </c>
      <c r="C49" s="1206"/>
      <c r="D49" s="1207"/>
      <c r="E49" s="343"/>
      <c r="F49" s="343"/>
      <c r="G49" s="344"/>
    </row>
    <row r="50" spans="1:7">
      <c r="A50" s="345" t="s">
        <v>149</v>
      </c>
      <c r="B50" s="1193" t="s">
        <v>4367</v>
      </c>
      <c r="C50" s="1194"/>
      <c r="D50" s="1195"/>
      <c r="E50" s="346"/>
      <c r="F50" s="346"/>
      <c r="G50" s="347"/>
    </row>
    <row r="51" spans="1:7">
      <c r="A51" s="345" t="s">
        <v>149</v>
      </c>
      <c r="B51" s="1193" t="s">
        <v>4368</v>
      </c>
      <c r="C51" s="1194"/>
      <c r="D51" s="1195"/>
      <c r="E51" s="346" t="s">
        <v>4369</v>
      </c>
      <c r="F51" s="346"/>
      <c r="G51" s="347"/>
    </row>
    <row r="52" spans="1:7">
      <c r="A52" s="345" t="s">
        <v>149</v>
      </c>
      <c r="B52" s="1196" t="s">
        <v>4370</v>
      </c>
      <c r="C52" s="1197"/>
      <c r="D52" s="1198"/>
      <c r="E52" s="348"/>
      <c r="F52" s="348"/>
      <c r="G52" s="349"/>
    </row>
    <row r="53" spans="1:7">
      <c r="A53" s="350" t="s">
        <v>149</v>
      </c>
      <c r="B53" s="1199" t="s">
        <v>4371</v>
      </c>
      <c r="C53" s="1200"/>
      <c r="D53" s="1201"/>
      <c r="E53" s="351">
        <v>1</v>
      </c>
      <c r="F53" s="352"/>
      <c r="G53" s="353"/>
    </row>
    <row r="54" spans="1:7" ht="165.75">
      <c r="A54" s="339" t="s">
        <v>4475</v>
      </c>
      <c r="B54" s="1202" t="s">
        <v>4661</v>
      </c>
      <c r="C54" s="1224"/>
      <c r="D54" s="1204"/>
      <c r="E54" s="340" t="s">
        <v>4662</v>
      </c>
      <c r="F54" s="340" t="s">
        <v>4663</v>
      </c>
      <c r="G54" s="341">
        <v>204</v>
      </c>
    </row>
    <row r="55" spans="1:7">
      <c r="A55" s="342" t="s">
        <v>149</v>
      </c>
      <c r="B55" s="1205" t="s">
        <v>4366</v>
      </c>
      <c r="C55" s="1206"/>
      <c r="D55" s="1207"/>
      <c r="E55" s="343"/>
      <c r="F55" s="343"/>
      <c r="G55" s="344"/>
    </row>
    <row r="56" spans="1:7">
      <c r="A56" s="345" t="s">
        <v>149</v>
      </c>
      <c r="B56" s="1193" t="s">
        <v>4367</v>
      </c>
      <c r="C56" s="1194"/>
      <c r="D56" s="1195"/>
      <c r="E56" s="346"/>
      <c r="F56" s="346"/>
      <c r="G56" s="347"/>
    </row>
    <row r="57" spans="1:7">
      <c r="A57" s="345" t="s">
        <v>149</v>
      </c>
      <c r="B57" s="1193" t="s">
        <v>4368</v>
      </c>
      <c r="C57" s="1194"/>
      <c r="D57" s="1195"/>
      <c r="E57" s="346" t="s">
        <v>4369</v>
      </c>
      <c r="F57" s="346"/>
      <c r="G57" s="347"/>
    </row>
    <row r="58" spans="1:7">
      <c r="A58" s="345" t="s">
        <v>149</v>
      </c>
      <c r="B58" s="1196" t="s">
        <v>4370</v>
      </c>
      <c r="C58" s="1197"/>
      <c r="D58" s="1198"/>
      <c r="E58" s="348"/>
      <c r="F58" s="348"/>
      <c r="G58" s="349"/>
    </row>
    <row r="59" spans="1:7">
      <c r="A59" s="350" t="s">
        <v>149</v>
      </c>
      <c r="B59" s="1199" t="s">
        <v>4371</v>
      </c>
      <c r="C59" s="1200"/>
      <c r="D59" s="1201"/>
      <c r="E59" s="351">
        <v>1</v>
      </c>
      <c r="F59" s="352"/>
      <c r="G59" s="353"/>
    </row>
    <row r="60" spans="1:7" ht="140.25">
      <c r="A60" s="339" t="s">
        <v>4481</v>
      </c>
      <c r="B60" s="1202" t="s">
        <v>4664</v>
      </c>
      <c r="C60" s="1224"/>
      <c r="D60" s="1204"/>
      <c r="E60" s="340" t="s">
        <v>4665</v>
      </c>
      <c r="F60" s="340" t="s">
        <v>4666</v>
      </c>
      <c r="G60" s="341">
        <v>78</v>
      </c>
    </row>
    <row r="61" spans="1:7">
      <c r="A61" s="342" t="s">
        <v>149</v>
      </c>
      <c r="B61" s="1205" t="s">
        <v>4366</v>
      </c>
      <c r="C61" s="1206"/>
      <c r="D61" s="1207"/>
      <c r="E61" s="343"/>
      <c r="F61" s="343"/>
      <c r="G61" s="344"/>
    </row>
    <row r="62" spans="1:7">
      <c r="A62" s="345" t="s">
        <v>149</v>
      </c>
      <c r="B62" s="1193" t="s">
        <v>4367</v>
      </c>
      <c r="C62" s="1194"/>
      <c r="D62" s="1195"/>
      <c r="E62" s="346"/>
      <c r="F62" s="346"/>
      <c r="G62" s="347"/>
    </row>
    <row r="63" spans="1:7">
      <c r="A63" s="345" t="s">
        <v>149</v>
      </c>
      <c r="B63" s="1193" t="s">
        <v>4368</v>
      </c>
      <c r="C63" s="1194"/>
      <c r="D63" s="1195"/>
      <c r="E63" s="346" t="s">
        <v>4369</v>
      </c>
      <c r="F63" s="346"/>
      <c r="G63" s="347"/>
    </row>
    <row r="64" spans="1:7">
      <c r="A64" s="345" t="s">
        <v>149</v>
      </c>
      <c r="B64" s="1196" t="s">
        <v>4370</v>
      </c>
      <c r="C64" s="1197"/>
      <c r="D64" s="1198"/>
      <c r="E64" s="348"/>
      <c r="F64" s="348"/>
      <c r="G64" s="349"/>
    </row>
    <row r="65" spans="1:7">
      <c r="A65" s="350" t="s">
        <v>149</v>
      </c>
      <c r="B65" s="1199" t="s">
        <v>4371</v>
      </c>
      <c r="C65" s="1200"/>
      <c r="D65" s="1201"/>
      <c r="E65" s="351">
        <v>1</v>
      </c>
      <c r="F65" s="352"/>
      <c r="G65" s="353"/>
    </row>
    <row r="66" spans="1:7" ht="140.25">
      <c r="A66" s="339" t="s">
        <v>4485</v>
      </c>
      <c r="B66" s="1202" t="s">
        <v>4667</v>
      </c>
      <c r="C66" s="1224"/>
      <c r="D66" s="1204"/>
      <c r="E66" s="340" t="s">
        <v>4668</v>
      </c>
      <c r="F66" s="340" t="s">
        <v>4669</v>
      </c>
      <c r="G66" s="341">
        <v>70</v>
      </c>
    </row>
    <row r="67" spans="1:7">
      <c r="A67" s="342" t="s">
        <v>149</v>
      </c>
      <c r="B67" s="1205" t="s">
        <v>4366</v>
      </c>
      <c r="C67" s="1206"/>
      <c r="D67" s="1207"/>
      <c r="E67" s="343"/>
      <c r="F67" s="343"/>
      <c r="G67" s="344"/>
    </row>
    <row r="68" spans="1:7">
      <c r="A68" s="345" t="s">
        <v>149</v>
      </c>
      <c r="B68" s="1193" t="s">
        <v>4367</v>
      </c>
      <c r="C68" s="1194"/>
      <c r="D68" s="1195"/>
      <c r="E68" s="346"/>
      <c r="F68" s="346"/>
      <c r="G68" s="347"/>
    </row>
    <row r="69" spans="1:7">
      <c r="A69" s="345" t="s">
        <v>149</v>
      </c>
      <c r="B69" s="1193" t="s">
        <v>4368</v>
      </c>
      <c r="C69" s="1194"/>
      <c r="D69" s="1195"/>
      <c r="E69" s="346" t="s">
        <v>4369</v>
      </c>
      <c r="F69" s="346"/>
      <c r="G69" s="347"/>
    </row>
    <row r="70" spans="1:7">
      <c r="A70" s="345" t="s">
        <v>149</v>
      </c>
      <c r="B70" s="1196" t="s">
        <v>4370</v>
      </c>
      <c r="C70" s="1197"/>
      <c r="D70" s="1198"/>
      <c r="E70" s="348"/>
      <c r="F70" s="348"/>
      <c r="G70" s="349"/>
    </row>
    <row r="71" spans="1:7">
      <c r="A71" s="350" t="s">
        <v>149</v>
      </c>
      <c r="B71" s="1199" t="s">
        <v>4371</v>
      </c>
      <c r="C71" s="1200"/>
      <c r="D71" s="1201"/>
      <c r="E71" s="351">
        <v>1</v>
      </c>
      <c r="F71" s="352"/>
      <c r="G71" s="353"/>
    </row>
    <row r="72" spans="1:7">
      <c r="A72" s="354" t="s">
        <v>4489</v>
      </c>
      <c r="B72" s="1187" t="s">
        <v>4386</v>
      </c>
      <c r="C72" s="1188"/>
      <c r="D72" s="1189"/>
      <c r="E72" s="355"/>
      <c r="F72" s="355"/>
      <c r="G72" s="356">
        <v>640</v>
      </c>
    </row>
    <row r="73" spans="1:7">
      <c r="A73" s="354" t="s">
        <v>4493</v>
      </c>
      <c r="B73" s="1190" t="s">
        <v>4388</v>
      </c>
      <c r="C73" s="1191"/>
      <c r="D73" s="1192"/>
      <c r="E73" s="357" t="s">
        <v>4389</v>
      </c>
      <c r="F73" s="357" t="s">
        <v>4670</v>
      </c>
      <c r="G73" s="358">
        <v>544</v>
      </c>
    </row>
    <row r="74" spans="1:7">
      <c r="A74" s="354" t="s">
        <v>4497</v>
      </c>
      <c r="B74" s="1187" t="s">
        <v>4392</v>
      </c>
      <c r="C74" s="1188"/>
      <c r="D74" s="1189"/>
      <c r="E74" s="355"/>
      <c r="F74" s="355"/>
      <c r="G74" s="356">
        <v>544</v>
      </c>
    </row>
    <row r="75" spans="1:7">
      <c r="A75" s="354" t="s">
        <v>125</v>
      </c>
      <c r="B75" s="1187" t="s">
        <v>4360</v>
      </c>
      <c r="C75" s="1188"/>
      <c r="D75" s="1189"/>
      <c r="E75" s="355" t="s">
        <v>4393</v>
      </c>
      <c r="F75" s="355"/>
      <c r="G75" s="359"/>
    </row>
    <row r="76" spans="1:7">
      <c r="A76" s="354" t="s">
        <v>4394</v>
      </c>
      <c r="B76" s="1187" t="s">
        <v>4395</v>
      </c>
      <c r="C76" s="1188"/>
      <c r="D76" s="1189"/>
      <c r="E76" s="355"/>
      <c r="F76" s="355"/>
      <c r="G76" s="356">
        <v>0</v>
      </c>
    </row>
    <row r="77" spans="1:7">
      <c r="A77" s="354" t="s">
        <v>4396</v>
      </c>
      <c r="B77" s="1187" t="s">
        <v>4397</v>
      </c>
      <c r="C77" s="1188"/>
      <c r="D77" s="1189"/>
      <c r="E77" s="355"/>
      <c r="F77" s="355"/>
      <c r="G77" s="356">
        <v>0</v>
      </c>
    </row>
    <row r="78" spans="1:7">
      <c r="A78" s="354" t="s">
        <v>128</v>
      </c>
      <c r="B78" s="1187" t="s">
        <v>4360</v>
      </c>
      <c r="C78" s="1188"/>
      <c r="D78" s="1189"/>
      <c r="E78" s="355" t="s">
        <v>4398</v>
      </c>
      <c r="F78" s="355"/>
      <c r="G78" s="359"/>
    </row>
    <row r="79" spans="1:7" ht="140.25">
      <c r="A79" s="339" t="s">
        <v>4399</v>
      </c>
      <c r="B79" s="1202" t="s">
        <v>4643</v>
      </c>
      <c r="C79" s="1224"/>
      <c r="D79" s="1204"/>
      <c r="E79" s="340" t="s">
        <v>4671</v>
      </c>
      <c r="F79" s="340" t="s">
        <v>4672</v>
      </c>
      <c r="G79" s="341">
        <v>2</v>
      </c>
    </row>
    <row r="80" spans="1:7">
      <c r="A80" s="342" t="s">
        <v>149</v>
      </c>
      <c r="B80" s="1205" t="s">
        <v>4366</v>
      </c>
      <c r="C80" s="1206"/>
      <c r="D80" s="1207"/>
      <c r="E80" s="343"/>
      <c r="F80" s="343"/>
      <c r="G80" s="344"/>
    </row>
    <row r="81" spans="1:7">
      <c r="A81" s="345" t="s">
        <v>149</v>
      </c>
      <c r="B81" s="1193" t="s">
        <v>4367</v>
      </c>
      <c r="C81" s="1194"/>
      <c r="D81" s="1195"/>
      <c r="E81" s="346"/>
      <c r="F81" s="346"/>
      <c r="G81" s="347"/>
    </row>
    <row r="82" spans="1:7">
      <c r="A82" s="345" t="s">
        <v>149</v>
      </c>
      <c r="B82" s="1193" t="s">
        <v>4368</v>
      </c>
      <c r="C82" s="1194"/>
      <c r="D82" s="1195"/>
      <c r="E82" s="346" t="s">
        <v>4369</v>
      </c>
      <c r="F82" s="346"/>
      <c r="G82" s="347"/>
    </row>
    <row r="83" spans="1:7">
      <c r="A83" s="345" t="s">
        <v>149</v>
      </c>
      <c r="B83" s="1196" t="s">
        <v>4370</v>
      </c>
      <c r="C83" s="1197"/>
      <c r="D83" s="1198"/>
      <c r="E83" s="348"/>
      <c r="F83" s="348"/>
      <c r="G83" s="349"/>
    </row>
    <row r="84" spans="1:7">
      <c r="A84" s="350" t="s">
        <v>149</v>
      </c>
      <c r="B84" s="1199" t="s">
        <v>4371</v>
      </c>
      <c r="C84" s="1200"/>
      <c r="D84" s="1201"/>
      <c r="E84" s="351">
        <v>1</v>
      </c>
      <c r="F84" s="352"/>
      <c r="G84" s="353"/>
    </row>
    <row r="85" spans="1:7" ht="140.25">
      <c r="A85" s="339" t="s">
        <v>4404</v>
      </c>
      <c r="B85" s="1202" t="s">
        <v>4646</v>
      </c>
      <c r="C85" s="1224"/>
      <c r="D85" s="1204"/>
      <c r="E85" s="340" t="s">
        <v>4673</v>
      </c>
      <c r="F85" s="340" t="s">
        <v>4674</v>
      </c>
      <c r="G85" s="341">
        <v>7</v>
      </c>
    </row>
    <row r="86" spans="1:7">
      <c r="A86" s="342" t="s">
        <v>149</v>
      </c>
      <c r="B86" s="1205" t="s">
        <v>4366</v>
      </c>
      <c r="C86" s="1206"/>
      <c r="D86" s="1207"/>
      <c r="E86" s="343"/>
      <c r="F86" s="343"/>
      <c r="G86" s="344"/>
    </row>
    <row r="87" spans="1:7">
      <c r="A87" s="345" t="s">
        <v>149</v>
      </c>
      <c r="B87" s="1193" t="s">
        <v>4367</v>
      </c>
      <c r="C87" s="1194"/>
      <c r="D87" s="1195"/>
      <c r="E87" s="346"/>
      <c r="F87" s="346"/>
      <c r="G87" s="347"/>
    </row>
    <row r="88" spans="1:7">
      <c r="A88" s="345" t="s">
        <v>149</v>
      </c>
      <c r="B88" s="1193" t="s">
        <v>4368</v>
      </c>
      <c r="C88" s="1194"/>
      <c r="D88" s="1195"/>
      <c r="E88" s="346" t="s">
        <v>4369</v>
      </c>
      <c r="F88" s="346"/>
      <c r="G88" s="347"/>
    </row>
    <row r="89" spans="1:7">
      <c r="A89" s="345" t="s">
        <v>149</v>
      </c>
      <c r="B89" s="1196" t="s">
        <v>4370</v>
      </c>
      <c r="C89" s="1197"/>
      <c r="D89" s="1198"/>
      <c r="E89" s="348"/>
      <c r="F89" s="348"/>
      <c r="G89" s="349"/>
    </row>
    <row r="90" spans="1:7">
      <c r="A90" s="350" t="s">
        <v>149</v>
      </c>
      <c r="B90" s="1199" t="s">
        <v>4371</v>
      </c>
      <c r="C90" s="1200"/>
      <c r="D90" s="1201"/>
      <c r="E90" s="351">
        <v>1</v>
      </c>
      <c r="F90" s="352"/>
      <c r="G90" s="353"/>
    </row>
    <row r="91" spans="1:7" ht="165.75">
      <c r="A91" s="339" t="s">
        <v>4409</v>
      </c>
      <c r="B91" s="1202" t="s">
        <v>4655</v>
      </c>
      <c r="C91" s="1224"/>
      <c r="D91" s="1204"/>
      <c r="E91" s="340" t="s">
        <v>4675</v>
      </c>
      <c r="F91" s="340" t="s">
        <v>4676</v>
      </c>
      <c r="G91" s="341">
        <v>6</v>
      </c>
    </row>
    <row r="92" spans="1:7">
      <c r="A92" s="342" t="s">
        <v>149</v>
      </c>
      <c r="B92" s="1205" t="s">
        <v>4366</v>
      </c>
      <c r="C92" s="1206"/>
      <c r="D92" s="1207"/>
      <c r="E92" s="343"/>
      <c r="F92" s="343"/>
      <c r="G92" s="344"/>
    </row>
    <row r="93" spans="1:7">
      <c r="A93" s="345" t="s">
        <v>149</v>
      </c>
      <c r="B93" s="1193" t="s">
        <v>4367</v>
      </c>
      <c r="C93" s="1194"/>
      <c r="D93" s="1195"/>
      <c r="E93" s="346"/>
      <c r="F93" s="346"/>
      <c r="G93" s="347"/>
    </row>
    <row r="94" spans="1:7">
      <c r="A94" s="345" t="s">
        <v>149</v>
      </c>
      <c r="B94" s="1193" t="s">
        <v>4368</v>
      </c>
      <c r="C94" s="1194"/>
      <c r="D94" s="1195"/>
      <c r="E94" s="346" t="s">
        <v>4369</v>
      </c>
      <c r="F94" s="346"/>
      <c r="G94" s="347"/>
    </row>
    <row r="95" spans="1:7">
      <c r="A95" s="345" t="s">
        <v>149</v>
      </c>
      <c r="B95" s="1196" t="s">
        <v>4370</v>
      </c>
      <c r="C95" s="1197"/>
      <c r="D95" s="1198"/>
      <c r="E95" s="348"/>
      <c r="F95" s="348"/>
      <c r="G95" s="349"/>
    </row>
    <row r="96" spans="1:7">
      <c r="A96" s="350" t="s">
        <v>149</v>
      </c>
      <c r="B96" s="1199" t="s">
        <v>4371</v>
      </c>
      <c r="C96" s="1200"/>
      <c r="D96" s="1201"/>
      <c r="E96" s="351">
        <v>1</v>
      </c>
      <c r="F96" s="352"/>
      <c r="G96" s="353"/>
    </row>
    <row r="97" spans="1:7" ht="140.25">
      <c r="A97" s="339" t="s">
        <v>4412</v>
      </c>
      <c r="B97" s="1202" t="s">
        <v>4649</v>
      </c>
      <c r="C97" s="1224"/>
      <c r="D97" s="1204"/>
      <c r="E97" s="340" t="s">
        <v>4677</v>
      </c>
      <c r="F97" s="340" t="s">
        <v>4678</v>
      </c>
      <c r="G97" s="341">
        <v>16</v>
      </c>
    </row>
    <row r="98" spans="1:7">
      <c r="A98" s="342" t="s">
        <v>149</v>
      </c>
      <c r="B98" s="1205" t="s">
        <v>4366</v>
      </c>
      <c r="C98" s="1206"/>
      <c r="D98" s="1207"/>
      <c r="E98" s="343"/>
      <c r="F98" s="343"/>
      <c r="G98" s="344"/>
    </row>
    <row r="99" spans="1:7">
      <c r="A99" s="345" t="s">
        <v>149</v>
      </c>
      <c r="B99" s="1193" t="s">
        <v>4367</v>
      </c>
      <c r="C99" s="1194"/>
      <c r="D99" s="1195"/>
      <c r="E99" s="346"/>
      <c r="F99" s="346"/>
      <c r="G99" s="347"/>
    </row>
    <row r="100" spans="1:7">
      <c r="A100" s="345" t="s">
        <v>149</v>
      </c>
      <c r="B100" s="1193" t="s">
        <v>4368</v>
      </c>
      <c r="C100" s="1194"/>
      <c r="D100" s="1195"/>
      <c r="E100" s="346" t="s">
        <v>4369</v>
      </c>
      <c r="F100" s="346"/>
      <c r="G100" s="347"/>
    </row>
    <row r="101" spans="1:7">
      <c r="A101" s="345" t="s">
        <v>149</v>
      </c>
      <c r="B101" s="1196" t="s">
        <v>4370</v>
      </c>
      <c r="C101" s="1197"/>
      <c r="D101" s="1198"/>
      <c r="E101" s="348"/>
      <c r="F101" s="348"/>
      <c r="G101" s="349"/>
    </row>
    <row r="102" spans="1:7">
      <c r="A102" s="350" t="s">
        <v>149</v>
      </c>
      <c r="B102" s="1199" t="s">
        <v>4371</v>
      </c>
      <c r="C102" s="1200"/>
      <c r="D102" s="1201"/>
      <c r="E102" s="351">
        <v>1</v>
      </c>
      <c r="F102" s="352"/>
      <c r="G102" s="353"/>
    </row>
    <row r="103" spans="1:7" ht="140.25">
      <c r="A103" s="339" t="s">
        <v>4414</v>
      </c>
      <c r="B103" s="1202" t="s">
        <v>4652</v>
      </c>
      <c r="C103" s="1224"/>
      <c r="D103" s="1204"/>
      <c r="E103" s="340" t="s">
        <v>4679</v>
      </c>
      <c r="F103" s="340" t="s">
        <v>4680</v>
      </c>
      <c r="G103" s="341">
        <v>53</v>
      </c>
    </row>
    <row r="104" spans="1:7">
      <c r="A104" s="342" t="s">
        <v>149</v>
      </c>
      <c r="B104" s="1205" t="s">
        <v>4366</v>
      </c>
      <c r="C104" s="1206"/>
      <c r="D104" s="1207"/>
      <c r="E104" s="343"/>
      <c r="F104" s="343"/>
      <c r="G104" s="344"/>
    </row>
    <row r="105" spans="1:7">
      <c r="A105" s="345" t="s">
        <v>149</v>
      </c>
      <c r="B105" s="1193" t="s">
        <v>4367</v>
      </c>
      <c r="C105" s="1194"/>
      <c r="D105" s="1195"/>
      <c r="E105" s="346"/>
      <c r="F105" s="346"/>
      <c r="G105" s="347"/>
    </row>
    <row r="106" spans="1:7">
      <c r="A106" s="345" t="s">
        <v>149</v>
      </c>
      <c r="B106" s="1193" t="s">
        <v>4368</v>
      </c>
      <c r="C106" s="1194"/>
      <c r="D106" s="1195"/>
      <c r="E106" s="346" t="s">
        <v>4369</v>
      </c>
      <c r="F106" s="346"/>
      <c r="G106" s="347"/>
    </row>
    <row r="107" spans="1:7">
      <c r="A107" s="345" t="s">
        <v>149</v>
      </c>
      <c r="B107" s="1196" t="s">
        <v>4370</v>
      </c>
      <c r="C107" s="1197"/>
      <c r="D107" s="1198"/>
      <c r="E107" s="348"/>
      <c r="F107" s="348"/>
      <c r="G107" s="349"/>
    </row>
    <row r="108" spans="1:7">
      <c r="A108" s="350" t="s">
        <v>149</v>
      </c>
      <c r="B108" s="1199" t="s">
        <v>4371</v>
      </c>
      <c r="C108" s="1200"/>
      <c r="D108" s="1201"/>
      <c r="E108" s="351">
        <v>1</v>
      </c>
      <c r="F108" s="352"/>
      <c r="G108" s="353"/>
    </row>
    <row r="109" spans="1:7" ht="140.25">
      <c r="A109" s="339" t="s">
        <v>4542</v>
      </c>
      <c r="B109" s="1202" t="s">
        <v>4664</v>
      </c>
      <c r="C109" s="1224"/>
      <c r="D109" s="1204"/>
      <c r="E109" s="340" t="s">
        <v>4681</v>
      </c>
      <c r="F109" s="340" t="s">
        <v>4682</v>
      </c>
      <c r="G109" s="341">
        <v>17</v>
      </c>
    </row>
    <row r="110" spans="1:7">
      <c r="A110" s="342" t="s">
        <v>149</v>
      </c>
      <c r="B110" s="1205" t="s">
        <v>4366</v>
      </c>
      <c r="C110" s="1206"/>
      <c r="D110" s="1207"/>
      <c r="E110" s="343"/>
      <c r="F110" s="343"/>
      <c r="G110" s="344"/>
    </row>
    <row r="111" spans="1:7">
      <c r="A111" s="345" t="s">
        <v>149</v>
      </c>
      <c r="B111" s="1193" t="s">
        <v>4367</v>
      </c>
      <c r="C111" s="1194"/>
      <c r="D111" s="1195"/>
      <c r="E111" s="346"/>
      <c r="F111" s="346"/>
      <c r="G111" s="347"/>
    </row>
    <row r="112" spans="1:7">
      <c r="A112" s="345" t="s">
        <v>149</v>
      </c>
      <c r="B112" s="1193" t="s">
        <v>4368</v>
      </c>
      <c r="C112" s="1194"/>
      <c r="D112" s="1195"/>
      <c r="E112" s="346" t="s">
        <v>4369</v>
      </c>
      <c r="F112" s="346"/>
      <c r="G112" s="347"/>
    </row>
    <row r="113" spans="1:7">
      <c r="A113" s="345" t="s">
        <v>149</v>
      </c>
      <c r="B113" s="1196" t="s">
        <v>4370</v>
      </c>
      <c r="C113" s="1197"/>
      <c r="D113" s="1198"/>
      <c r="E113" s="348"/>
      <c r="F113" s="348"/>
      <c r="G113" s="349"/>
    </row>
    <row r="114" spans="1:7">
      <c r="A114" s="350" t="s">
        <v>149</v>
      </c>
      <c r="B114" s="1199" t="s">
        <v>4371</v>
      </c>
      <c r="C114" s="1200"/>
      <c r="D114" s="1201"/>
      <c r="E114" s="351">
        <v>1</v>
      </c>
      <c r="F114" s="352"/>
      <c r="G114" s="353"/>
    </row>
    <row r="115" spans="1:7" ht="153">
      <c r="A115" s="339" t="s">
        <v>4546</v>
      </c>
      <c r="B115" s="1202" t="s">
        <v>4683</v>
      </c>
      <c r="C115" s="1224"/>
      <c r="D115" s="1204"/>
      <c r="E115" s="340" t="s">
        <v>4684</v>
      </c>
      <c r="F115" s="340" t="s">
        <v>4685</v>
      </c>
      <c r="G115" s="341">
        <v>61</v>
      </c>
    </row>
    <row r="116" spans="1:7">
      <c r="A116" s="342" t="s">
        <v>149</v>
      </c>
      <c r="B116" s="1205" t="s">
        <v>4366</v>
      </c>
      <c r="C116" s="1206"/>
      <c r="D116" s="1207"/>
      <c r="E116" s="343"/>
      <c r="F116" s="343"/>
      <c r="G116" s="344"/>
    </row>
    <row r="117" spans="1:7">
      <c r="A117" s="345" t="s">
        <v>149</v>
      </c>
      <c r="B117" s="1193" t="s">
        <v>4367</v>
      </c>
      <c r="C117" s="1194"/>
      <c r="D117" s="1195"/>
      <c r="E117" s="346"/>
      <c r="F117" s="346"/>
      <c r="G117" s="347"/>
    </row>
    <row r="118" spans="1:7">
      <c r="A118" s="345" t="s">
        <v>149</v>
      </c>
      <c r="B118" s="1193" t="s">
        <v>4368</v>
      </c>
      <c r="C118" s="1194"/>
      <c r="D118" s="1195"/>
      <c r="E118" s="346" t="s">
        <v>4369</v>
      </c>
      <c r="F118" s="346"/>
      <c r="G118" s="347"/>
    </row>
    <row r="119" spans="1:7">
      <c r="A119" s="345" t="s">
        <v>149</v>
      </c>
      <c r="B119" s="1196" t="s">
        <v>4370</v>
      </c>
      <c r="C119" s="1197"/>
      <c r="D119" s="1198"/>
      <c r="E119" s="348"/>
      <c r="F119" s="348"/>
      <c r="G119" s="349"/>
    </row>
    <row r="120" spans="1:7">
      <c r="A120" s="350" t="s">
        <v>149</v>
      </c>
      <c r="B120" s="1199" t="s">
        <v>4371</v>
      </c>
      <c r="C120" s="1200"/>
      <c r="D120" s="1201"/>
      <c r="E120" s="351">
        <v>1</v>
      </c>
      <c r="F120" s="352"/>
      <c r="G120" s="353"/>
    </row>
    <row r="121" spans="1:7" ht="153">
      <c r="A121" s="339" t="s">
        <v>4550</v>
      </c>
      <c r="B121" s="1202" t="s">
        <v>4686</v>
      </c>
      <c r="C121" s="1224"/>
      <c r="D121" s="1204"/>
      <c r="E121" s="340" t="s">
        <v>4687</v>
      </c>
      <c r="F121" s="340" t="s">
        <v>4688</v>
      </c>
      <c r="G121" s="341">
        <v>105</v>
      </c>
    </row>
    <row r="122" spans="1:7">
      <c r="A122" s="342" t="s">
        <v>149</v>
      </c>
      <c r="B122" s="1205" t="s">
        <v>4366</v>
      </c>
      <c r="C122" s="1206"/>
      <c r="D122" s="1207"/>
      <c r="E122" s="343"/>
      <c r="F122" s="343"/>
      <c r="G122" s="344"/>
    </row>
    <row r="123" spans="1:7">
      <c r="A123" s="345" t="s">
        <v>149</v>
      </c>
      <c r="B123" s="1193" t="s">
        <v>4367</v>
      </c>
      <c r="C123" s="1194"/>
      <c r="D123" s="1195"/>
      <c r="E123" s="346"/>
      <c r="F123" s="346"/>
      <c r="G123" s="347"/>
    </row>
    <row r="124" spans="1:7">
      <c r="A124" s="345" t="s">
        <v>149</v>
      </c>
      <c r="B124" s="1193" t="s">
        <v>4368</v>
      </c>
      <c r="C124" s="1194"/>
      <c r="D124" s="1195"/>
      <c r="E124" s="346" t="s">
        <v>4369</v>
      </c>
      <c r="F124" s="346"/>
      <c r="G124" s="347"/>
    </row>
    <row r="125" spans="1:7">
      <c r="A125" s="345" t="s">
        <v>149</v>
      </c>
      <c r="B125" s="1196" t="s">
        <v>4370</v>
      </c>
      <c r="C125" s="1197"/>
      <c r="D125" s="1198"/>
      <c r="E125" s="348"/>
      <c r="F125" s="348"/>
      <c r="G125" s="349"/>
    </row>
    <row r="126" spans="1:7">
      <c r="A126" s="350" t="s">
        <v>149</v>
      </c>
      <c r="B126" s="1199" t="s">
        <v>4371</v>
      </c>
      <c r="C126" s="1200"/>
      <c r="D126" s="1201"/>
      <c r="E126" s="351">
        <v>1</v>
      </c>
      <c r="F126" s="352"/>
      <c r="G126" s="353"/>
    </row>
    <row r="127" spans="1:7" ht="153">
      <c r="A127" s="339" t="s">
        <v>4554</v>
      </c>
      <c r="B127" s="1202" t="s">
        <v>4689</v>
      </c>
      <c r="C127" s="1224"/>
      <c r="D127" s="1204"/>
      <c r="E127" s="340" t="s">
        <v>4690</v>
      </c>
      <c r="F127" s="340" t="s">
        <v>4691</v>
      </c>
      <c r="G127" s="341">
        <v>82</v>
      </c>
    </row>
    <row r="128" spans="1:7">
      <c r="A128" s="342" t="s">
        <v>149</v>
      </c>
      <c r="B128" s="1205" t="s">
        <v>4366</v>
      </c>
      <c r="C128" s="1206"/>
      <c r="D128" s="1207"/>
      <c r="E128" s="343"/>
      <c r="F128" s="343"/>
      <c r="G128" s="344"/>
    </row>
    <row r="129" spans="1:7">
      <c r="A129" s="345" t="s">
        <v>149</v>
      </c>
      <c r="B129" s="1193" t="s">
        <v>4367</v>
      </c>
      <c r="C129" s="1194"/>
      <c r="D129" s="1195"/>
      <c r="E129" s="346"/>
      <c r="F129" s="346"/>
      <c r="G129" s="347"/>
    </row>
    <row r="130" spans="1:7">
      <c r="A130" s="345" t="s">
        <v>149</v>
      </c>
      <c r="B130" s="1193" t="s">
        <v>4368</v>
      </c>
      <c r="C130" s="1194"/>
      <c r="D130" s="1195"/>
      <c r="E130" s="346" t="s">
        <v>4369</v>
      </c>
      <c r="F130" s="346"/>
      <c r="G130" s="347"/>
    </row>
    <row r="131" spans="1:7">
      <c r="A131" s="345" t="s">
        <v>149</v>
      </c>
      <c r="B131" s="1196" t="s">
        <v>4370</v>
      </c>
      <c r="C131" s="1197"/>
      <c r="D131" s="1198"/>
      <c r="E131" s="348"/>
      <c r="F131" s="348"/>
      <c r="G131" s="349"/>
    </row>
    <row r="132" spans="1:7">
      <c r="A132" s="350" t="s">
        <v>149</v>
      </c>
      <c r="B132" s="1199" t="s">
        <v>4371</v>
      </c>
      <c r="C132" s="1200"/>
      <c r="D132" s="1201"/>
      <c r="E132" s="351">
        <v>1</v>
      </c>
      <c r="F132" s="352"/>
      <c r="G132" s="353"/>
    </row>
    <row r="133" spans="1:7" ht="153">
      <c r="A133" s="339" t="s">
        <v>4558</v>
      </c>
      <c r="B133" s="1202" t="s">
        <v>4692</v>
      </c>
      <c r="C133" s="1224"/>
      <c r="D133" s="1204"/>
      <c r="E133" s="340" t="s">
        <v>4693</v>
      </c>
      <c r="F133" s="340" t="s">
        <v>4660</v>
      </c>
      <c r="G133" s="341">
        <v>38</v>
      </c>
    </row>
    <row r="134" spans="1:7">
      <c r="A134" s="342" t="s">
        <v>149</v>
      </c>
      <c r="B134" s="1205" t="s">
        <v>4366</v>
      </c>
      <c r="C134" s="1206"/>
      <c r="D134" s="1207"/>
      <c r="E134" s="343"/>
      <c r="F134" s="343"/>
      <c r="G134" s="344"/>
    </row>
    <row r="135" spans="1:7">
      <c r="A135" s="345" t="s">
        <v>149</v>
      </c>
      <c r="B135" s="1193" t="s">
        <v>4367</v>
      </c>
      <c r="C135" s="1194"/>
      <c r="D135" s="1195"/>
      <c r="E135" s="346"/>
      <c r="F135" s="346"/>
      <c r="G135" s="347"/>
    </row>
    <row r="136" spans="1:7">
      <c r="A136" s="345" t="s">
        <v>149</v>
      </c>
      <c r="B136" s="1193" t="s">
        <v>4368</v>
      </c>
      <c r="C136" s="1194"/>
      <c r="D136" s="1195"/>
      <c r="E136" s="346" t="s">
        <v>4369</v>
      </c>
      <c r="F136" s="346"/>
      <c r="G136" s="347"/>
    </row>
    <row r="137" spans="1:7">
      <c r="A137" s="345" t="s">
        <v>149</v>
      </c>
      <c r="B137" s="1196" t="s">
        <v>4370</v>
      </c>
      <c r="C137" s="1197"/>
      <c r="D137" s="1198"/>
      <c r="E137" s="348"/>
      <c r="F137" s="348"/>
      <c r="G137" s="349"/>
    </row>
    <row r="138" spans="1:7">
      <c r="A138" s="350" t="s">
        <v>149</v>
      </c>
      <c r="B138" s="1199" t="s">
        <v>4371</v>
      </c>
      <c r="C138" s="1200"/>
      <c r="D138" s="1201"/>
      <c r="E138" s="351">
        <v>1</v>
      </c>
      <c r="F138" s="352"/>
      <c r="G138" s="353"/>
    </row>
    <row r="139" spans="1:7" ht="127.5">
      <c r="A139" s="339" t="s">
        <v>4564</v>
      </c>
      <c r="B139" s="1202" t="s">
        <v>4694</v>
      </c>
      <c r="C139" s="1224"/>
      <c r="D139" s="1204"/>
      <c r="E139" s="340" t="s">
        <v>4695</v>
      </c>
      <c r="F139" s="340" t="s">
        <v>4696</v>
      </c>
      <c r="G139" s="341">
        <v>154</v>
      </c>
    </row>
    <row r="140" spans="1:7">
      <c r="A140" s="342" t="s">
        <v>149</v>
      </c>
      <c r="B140" s="1205" t="s">
        <v>4366</v>
      </c>
      <c r="C140" s="1206"/>
      <c r="D140" s="1207"/>
      <c r="E140" s="343"/>
      <c r="F140" s="343"/>
      <c r="G140" s="344"/>
    </row>
    <row r="141" spans="1:7">
      <c r="A141" s="345" t="s">
        <v>149</v>
      </c>
      <c r="B141" s="1193" t="s">
        <v>4367</v>
      </c>
      <c r="C141" s="1194"/>
      <c r="D141" s="1195"/>
      <c r="E141" s="346"/>
      <c r="F141" s="346"/>
      <c r="G141" s="347"/>
    </row>
    <row r="142" spans="1:7">
      <c r="A142" s="345" t="s">
        <v>149</v>
      </c>
      <c r="B142" s="1193" t="s">
        <v>4368</v>
      </c>
      <c r="C142" s="1194"/>
      <c r="D142" s="1195"/>
      <c r="E142" s="346" t="s">
        <v>4369</v>
      </c>
      <c r="F142" s="346"/>
      <c r="G142" s="347"/>
    </row>
    <row r="143" spans="1:7">
      <c r="A143" s="345" t="s">
        <v>149</v>
      </c>
      <c r="B143" s="1196" t="s">
        <v>4370</v>
      </c>
      <c r="C143" s="1197"/>
      <c r="D143" s="1198"/>
      <c r="E143" s="348"/>
      <c r="F143" s="348"/>
      <c r="G143" s="349"/>
    </row>
    <row r="144" spans="1:7">
      <c r="A144" s="350" t="s">
        <v>149</v>
      </c>
      <c r="B144" s="1199" t="s">
        <v>4371</v>
      </c>
      <c r="C144" s="1200"/>
      <c r="D144" s="1201"/>
      <c r="E144" s="351">
        <v>1</v>
      </c>
      <c r="F144" s="352"/>
      <c r="G144" s="353"/>
    </row>
    <row r="145" spans="1:7" ht="153">
      <c r="A145" s="339" t="s">
        <v>4565</v>
      </c>
      <c r="B145" s="1202" t="s">
        <v>4697</v>
      </c>
      <c r="C145" s="1224"/>
      <c r="D145" s="1204"/>
      <c r="E145" s="340" t="s">
        <v>4698</v>
      </c>
      <c r="F145" s="340" t="s">
        <v>4699</v>
      </c>
      <c r="G145" s="341">
        <v>476</v>
      </c>
    </row>
    <row r="146" spans="1:7">
      <c r="A146" s="342" t="s">
        <v>149</v>
      </c>
      <c r="B146" s="1205" t="s">
        <v>4366</v>
      </c>
      <c r="C146" s="1206"/>
      <c r="D146" s="1207"/>
      <c r="E146" s="343"/>
      <c r="F146" s="343"/>
      <c r="G146" s="344"/>
    </row>
    <row r="147" spans="1:7">
      <c r="A147" s="345" t="s">
        <v>149</v>
      </c>
      <c r="B147" s="1193" t="s">
        <v>4367</v>
      </c>
      <c r="C147" s="1194"/>
      <c r="D147" s="1195"/>
      <c r="E147" s="346"/>
      <c r="F147" s="346"/>
      <c r="G147" s="347"/>
    </row>
    <row r="148" spans="1:7">
      <c r="A148" s="345" t="s">
        <v>149</v>
      </c>
      <c r="B148" s="1193" t="s">
        <v>4368</v>
      </c>
      <c r="C148" s="1194"/>
      <c r="D148" s="1195"/>
      <c r="E148" s="346" t="s">
        <v>4369</v>
      </c>
      <c r="F148" s="346"/>
      <c r="G148" s="347"/>
    </row>
    <row r="149" spans="1:7">
      <c r="A149" s="345" t="s">
        <v>149</v>
      </c>
      <c r="B149" s="1196" t="s">
        <v>4370</v>
      </c>
      <c r="C149" s="1197"/>
      <c r="D149" s="1198"/>
      <c r="E149" s="348"/>
      <c r="F149" s="348"/>
      <c r="G149" s="349"/>
    </row>
    <row r="150" spans="1:7">
      <c r="A150" s="350" t="s">
        <v>149</v>
      </c>
      <c r="B150" s="1199" t="s">
        <v>4371</v>
      </c>
      <c r="C150" s="1200"/>
      <c r="D150" s="1201"/>
      <c r="E150" s="351">
        <v>1</v>
      </c>
      <c r="F150" s="352"/>
      <c r="G150" s="353"/>
    </row>
    <row r="151" spans="1:7" ht="165.75">
      <c r="A151" s="339" t="s">
        <v>4700</v>
      </c>
      <c r="B151" s="1202" t="s">
        <v>4701</v>
      </c>
      <c r="C151" s="1224"/>
      <c r="D151" s="1204"/>
      <c r="E151" s="340" t="s">
        <v>4702</v>
      </c>
      <c r="F151" s="340" t="s">
        <v>4703</v>
      </c>
      <c r="G151" s="341">
        <v>35</v>
      </c>
    </row>
    <row r="152" spans="1:7">
      <c r="A152" s="342" t="s">
        <v>149</v>
      </c>
      <c r="B152" s="1205" t="s">
        <v>4366</v>
      </c>
      <c r="C152" s="1206"/>
      <c r="D152" s="1207"/>
      <c r="E152" s="343"/>
      <c r="F152" s="343"/>
      <c r="G152" s="344"/>
    </row>
    <row r="153" spans="1:7">
      <c r="A153" s="345" t="s">
        <v>149</v>
      </c>
      <c r="B153" s="1193" t="s">
        <v>4367</v>
      </c>
      <c r="C153" s="1194"/>
      <c r="D153" s="1195"/>
      <c r="E153" s="346"/>
      <c r="F153" s="346"/>
      <c r="G153" s="347"/>
    </row>
    <row r="154" spans="1:7">
      <c r="A154" s="345" t="s">
        <v>149</v>
      </c>
      <c r="B154" s="1193" t="s">
        <v>4368</v>
      </c>
      <c r="C154" s="1194"/>
      <c r="D154" s="1195"/>
      <c r="E154" s="346" t="s">
        <v>4369</v>
      </c>
      <c r="F154" s="346"/>
      <c r="G154" s="347"/>
    </row>
    <row r="155" spans="1:7" ht="25.5">
      <c r="A155" s="345" t="s">
        <v>149</v>
      </c>
      <c r="B155" s="1193" t="s">
        <v>4704</v>
      </c>
      <c r="C155" s="1194"/>
      <c r="D155" s="1195"/>
      <c r="E155" s="346" t="s">
        <v>4705</v>
      </c>
      <c r="F155" s="346"/>
      <c r="G155" s="347"/>
    </row>
    <row r="156" spans="1:7">
      <c r="A156" s="345" t="s">
        <v>149</v>
      </c>
      <c r="B156" s="1196" t="s">
        <v>4370</v>
      </c>
      <c r="C156" s="1197"/>
      <c r="D156" s="1198"/>
      <c r="E156" s="348"/>
      <c r="F156" s="348"/>
      <c r="G156" s="349"/>
    </row>
    <row r="157" spans="1:7">
      <c r="A157" s="350" t="s">
        <v>149</v>
      </c>
      <c r="B157" s="1199" t="s">
        <v>4371</v>
      </c>
      <c r="C157" s="1200"/>
      <c r="D157" s="1201"/>
      <c r="E157" s="351">
        <v>1</v>
      </c>
      <c r="F157" s="352"/>
      <c r="G157" s="353"/>
    </row>
    <row r="158" spans="1:7" ht="153">
      <c r="A158" s="339" t="s">
        <v>4706</v>
      </c>
      <c r="B158" s="1202" t="s">
        <v>4707</v>
      </c>
      <c r="C158" s="1224"/>
      <c r="D158" s="1204"/>
      <c r="E158" s="340" t="s">
        <v>4708</v>
      </c>
      <c r="F158" s="340" t="s">
        <v>4709</v>
      </c>
      <c r="G158" s="341">
        <v>447</v>
      </c>
    </row>
    <row r="159" spans="1:7">
      <c r="A159" s="342" t="s">
        <v>149</v>
      </c>
      <c r="B159" s="1205" t="s">
        <v>4366</v>
      </c>
      <c r="C159" s="1206"/>
      <c r="D159" s="1207"/>
      <c r="E159" s="343"/>
      <c r="F159" s="343"/>
      <c r="G159" s="344"/>
    </row>
    <row r="160" spans="1:7">
      <c r="A160" s="345" t="s">
        <v>149</v>
      </c>
      <c r="B160" s="1193" t="s">
        <v>4367</v>
      </c>
      <c r="C160" s="1194"/>
      <c r="D160" s="1195"/>
      <c r="E160" s="346"/>
      <c r="F160" s="346"/>
      <c r="G160" s="347"/>
    </row>
    <row r="161" spans="1:7">
      <c r="A161" s="345" t="s">
        <v>149</v>
      </c>
      <c r="B161" s="1193" t="s">
        <v>4368</v>
      </c>
      <c r="C161" s="1194"/>
      <c r="D161" s="1195"/>
      <c r="E161" s="346" t="s">
        <v>4369</v>
      </c>
      <c r="F161" s="346"/>
      <c r="G161" s="347"/>
    </row>
    <row r="162" spans="1:7">
      <c r="A162" s="345" t="s">
        <v>149</v>
      </c>
      <c r="B162" s="1196" t="s">
        <v>4370</v>
      </c>
      <c r="C162" s="1197"/>
      <c r="D162" s="1198"/>
      <c r="E162" s="348"/>
      <c r="F162" s="348"/>
      <c r="G162" s="349"/>
    </row>
    <row r="163" spans="1:7">
      <c r="A163" s="350" t="s">
        <v>149</v>
      </c>
      <c r="B163" s="1199" t="s">
        <v>4371</v>
      </c>
      <c r="C163" s="1200"/>
      <c r="D163" s="1201"/>
      <c r="E163" s="351">
        <v>1</v>
      </c>
      <c r="F163" s="352"/>
      <c r="G163" s="353"/>
    </row>
    <row r="164" spans="1:7" ht="153">
      <c r="A164" s="339" t="s">
        <v>4710</v>
      </c>
      <c r="B164" s="1202" t="s">
        <v>4711</v>
      </c>
      <c r="C164" s="1224"/>
      <c r="D164" s="1204"/>
      <c r="E164" s="340" t="s">
        <v>4712</v>
      </c>
      <c r="F164" s="340" t="s">
        <v>4713</v>
      </c>
      <c r="G164" s="341">
        <v>690</v>
      </c>
    </row>
    <row r="165" spans="1:7">
      <c r="A165" s="342" t="s">
        <v>149</v>
      </c>
      <c r="B165" s="1205" t="s">
        <v>4366</v>
      </c>
      <c r="C165" s="1206"/>
      <c r="D165" s="1207"/>
      <c r="E165" s="343"/>
      <c r="F165" s="343"/>
      <c r="G165" s="344"/>
    </row>
    <row r="166" spans="1:7">
      <c r="A166" s="345" t="s">
        <v>149</v>
      </c>
      <c r="B166" s="1193" t="s">
        <v>4367</v>
      </c>
      <c r="C166" s="1194"/>
      <c r="D166" s="1195"/>
      <c r="E166" s="346"/>
      <c r="F166" s="346"/>
      <c r="G166" s="347"/>
    </row>
    <row r="167" spans="1:7">
      <c r="A167" s="345" t="s">
        <v>149</v>
      </c>
      <c r="B167" s="1193" t="s">
        <v>4368</v>
      </c>
      <c r="C167" s="1194"/>
      <c r="D167" s="1195"/>
      <c r="E167" s="346" t="s">
        <v>4369</v>
      </c>
      <c r="F167" s="346"/>
      <c r="G167" s="347"/>
    </row>
    <row r="168" spans="1:7" ht="38.25">
      <c r="A168" s="345" t="s">
        <v>149</v>
      </c>
      <c r="B168" s="1193" t="s">
        <v>4714</v>
      </c>
      <c r="C168" s="1194"/>
      <c r="D168" s="1195"/>
      <c r="E168" s="346" t="s">
        <v>4715</v>
      </c>
      <c r="F168" s="346"/>
      <c r="G168" s="347"/>
    </row>
    <row r="169" spans="1:7">
      <c r="A169" s="345" t="s">
        <v>149</v>
      </c>
      <c r="B169" s="1196" t="s">
        <v>4370</v>
      </c>
      <c r="C169" s="1197"/>
      <c r="D169" s="1198"/>
      <c r="E169" s="348"/>
      <c r="F169" s="348"/>
      <c r="G169" s="349"/>
    </row>
    <row r="170" spans="1:7">
      <c r="A170" s="350" t="s">
        <v>149</v>
      </c>
      <c r="B170" s="1199" t="s">
        <v>4371</v>
      </c>
      <c r="C170" s="1200"/>
      <c r="D170" s="1201"/>
      <c r="E170" s="351">
        <v>1</v>
      </c>
      <c r="F170" s="352"/>
      <c r="G170" s="353"/>
    </row>
    <row r="171" spans="1:7" ht="114.75">
      <c r="A171" s="339" t="s">
        <v>4716</v>
      </c>
      <c r="B171" s="1202" t="s">
        <v>4717</v>
      </c>
      <c r="C171" s="1224"/>
      <c r="D171" s="1204"/>
      <c r="E171" s="340" t="s">
        <v>4718</v>
      </c>
      <c r="F171" s="340" t="s">
        <v>4719</v>
      </c>
      <c r="G171" s="341">
        <v>1642</v>
      </c>
    </row>
    <row r="172" spans="1:7">
      <c r="A172" s="342" t="s">
        <v>149</v>
      </c>
      <c r="B172" s="1205" t="s">
        <v>4366</v>
      </c>
      <c r="C172" s="1206"/>
      <c r="D172" s="1207"/>
      <c r="E172" s="343"/>
      <c r="F172" s="343"/>
      <c r="G172" s="344"/>
    </row>
    <row r="173" spans="1:7">
      <c r="A173" s="345" t="s">
        <v>149</v>
      </c>
      <c r="B173" s="1193" t="s">
        <v>4367</v>
      </c>
      <c r="C173" s="1194"/>
      <c r="D173" s="1195"/>
      <c r="E173" s="346"/>
      <c r="F173" s="346"/>
      <c r="G173" s="347"/>
    </row>
    <row r="174" spans="1:7">
      <c r="A174" s="350" t="s">
        <v>149</v>
      </c>
      <c r="B174" s="1199" t="s">
        <v>4368</v>
      </c>
      <c r="C174" s="1200"/>
      <c r="D174" s="1201"/>
      <c r="E174" s="352" t="s">
        <v>4538</v>
      </c>
      <c r="F174" s="352"/>
      <c r="G174" s="353"/>
    </row>
    <row r="175" spans="1:7" ht="153">
      <c r="A175" s="339" t="s">
        <v>4720</v>
      </c>
      <c r="B175" s="1202" t="s">
        <v>4721</v>
      </c>
      <c r="C175" s="1224"/>
      <c r="D175" s="1204"/>
      <c r="E175" s="340" t="s">
        <v>4722</v>
      </c>
      <c r="F175" s="340" t="s">
        <v>4723</v>
      </c>
      <c r="G175" s="341">
        <v>500</v>
      </c>
    </row>
    <row r="176" spans="1:7">
      <c r="A176" s="342" t="s">
        <v>149</v>
      </c>
      <c r="B176" s="1205" t="s">
        <v>4366</v>
      </c>
      <c r="C176" s="1206"/>
      <c r="D176" s="1207"/>
      <c r="E176" s="343"/>
      <c r="F176" s="343"/>
      <c r="G176" s="344"/>
    </row>
    <row r="177" spans="1:7">
      <c r="A177" s="345" t="s">
        <v>149</v>
      </c>
      <c r="B177" s="1193" t="s">
        <v>4367</v>
      </c>
      <c r="C177" s="1194"/>
      <c r="D177" s="1195"/>
      <c r="E177" s="346"/>
      <c r="F177" s="346"/>
      <c r="G177" s="347"/>
    </row>
    <row r="178" spans="1:7">
      <c r="A178" s="345" t="s">
        <v>149</v>
      </c>
      <c r="B178" s="1193" t="s">
        <v>4368</v>
      </c>
      <c r="C178" s="1194"/>
      <c r="D178" s="1195"/>
      <c r="E178" s="346" t="s">
        <v>4369</v>
      </c>
      <c r="F178" s="346"/>
      <c r="G178" s="347"/>
    </row>
    <row r="179" spans="1:7">
      <c r="A179" s="345" t="s">
        <v>149</v>
      </c>
      <c r="B179" s="1196" t="s">
        <v>4370</v>
      </c>
      <c r="C179" s="1197"/>
      <c r="D179" s="1198"/>
      <c r="E179" s="348"/>
      <c r="F179" s="348"/>
      <c r="G179" s="349"/>
    </row>
    <row r="180" spans="1:7">
      <c r="A180" s="350" t="s">
        <v>149</v>
      </c>
      <c r="B180" s="1199" t="s">
        <v>4371</v>
      </c>
      <c r="C180" s="1200"/>
      <c r="D180" s="1201"/>
      <c r="E180" s="351">
        <v>1</v>
      </c>
      <c r="F180" s="352"/>
      <c r="G180" s="353"/>
    </row>
    <row r="181" spans="1:7">
      <c r="A181" s="354" t="s">
        <v>4724</v>
      </c>
      <c r="B181" s="1187" t="s">
        <v>4413</v>
      </c>
      <c r="C181" s="1188"/>
      <c r="D181" s="1189"/>
      <c r="E181" s="355"/>
      <c r="F181" s="355"/>
      <c r="G181" s="356">
        <v>4331</v>
      </c>
    </row>
    <row r="182" spans="1:7">
      <c r="A182" s="354" t="s">
        <v>4725</v>
      </c>
      <c r="B182" s="1187" t="s">
        <v>4415</v>
      </c>
      <c r="C182" s="1188"/>
      <c r="D182" s="1189"/>
      <c r="E182" s="355"/>
      <c r="F182" s="355"/>
      <c r="G182" s="356">
        <v>4331</v>
      </c>
    </row>
    <row r="183" spans="1:7">
      <c r="A183" s="354" t="s">
        <v>131</v>
      </c>
      <c r="B183" s="1187" t="s">
        <v>4360</v>
      </c>
      <c r="C183" s="1188"/>
      <c r="D183" s="1189"/>
      <c r="E183" s="355" t="s">
        <v>4416</v>
      </c>
      <c r="F183" s="355"/>
      <c r="G183" s="359"/>
    </row>
    <row r="184" spans="1:7" ht="96" customHeight="1">
      <c r="A184" s="354" t="s">
        <v>4417</v>
      </c>
      <c r="B184" s="1190" t="s">
        <v>4418</v>
      </c>
      <c r="C184" s="1191"/>
      <c r="D184" s="1192"/>
      <c r="E184" s="357" t="s">
        <v>4419</v>
      </c>
      <c r="F184" s="357" t="s">
        <v>4726</v>
      </c>
      <c r="G184" s="358">
        <v>109</v>
      </c>
    </row>
    <row r="185" spans="1:7" ht="96" customHeight="1">
      <c r="A185" s="354" t="s">
        <v>4421</v>
      </c>
      <c r="B185" s="1190" t="s">
        <v>4422</v>
      </c>
      <c r="C185" s="1191"/>
      <c r="D185" s="1192"/>
      <c r="E185" s="357" t="s">
        <v>4423</v>
      </c>
      <c r="F185" s="357" t="s">
        <v>4727</v>
      </c>
      <c r="G185" s="358">
        <v>261</v>
      </c>
    </row>
    <row r="186" spans="1:7" ht="86.25" customHeight="1">
      <c r="A186" s="354" t="s">
        <v>4425</v>
      </c>
      <c r="B186" s="1190" t="s">
        <v>4625</v>
      </c>
      <c r="C186" s="1191"/>
      <c r="D186" s="1192"/>
      <c r="E186" s="357" t="s">
        <v>4427</v>
      </c>
      <c r="F186" s="357" t="s">
        <v>4728</v>
      </c>
      <c r="G186" s="358">
        <v>80</v>
      </c>
    </row>
    <row r="187" spans="1:7" ht="72" customHeight="1">
      <c r="A187" s="354" t="s">
        <v>4429</v>
      </c>
      <c r="B187" s="1190" t="s">
        <v>4430</v>
      </c>
      <c r="C187" s="1191"/>
      <c r="D187" s="1192"/>
      <c r="E187" s="357" t="s">
        <v>4431</v>
      </c>
      <c r="F187" s="357" t="s">
        <v>4729</v>
      </c>
      <c r="G187" s="358">
        <v>195</v>
      </c>
    </row>
    <row r="188" spans="1:7" ht="81" customHeight="1">
      <c r="A188" s="354" t="s">
        <v>4433</v>
      </c>
      <c r="B188" s="1190" t="s">
        <v>4730</v>
      </c>
      <c r="C188" s="1191"/>
      <c r="D188" s="1192"/>
      <c r="E188" s="357" t="s">
        <v>4435</v>
      </c>
      <c r="F188" s="357" t="s">
        <v>4731</v>
      </c>
      <c r="G188" s="358">
        <v>149</v>
      </c>
    </row>
    <row r="189" spans="1:7">
      <c r="A189" s="354" t="s">
        <v>4437</v>
      </c>
      <c r="B189" s="1187" t="s">
        <v>4438</v>
      </c>
      <c r="C189" s="1188"/>
      <c r="D189" s="1189"/>
      <c r="E189" s="355"/>
      <c r="F189" s="355"/>
      <c r="G189" s="356">
        <v>794</v>
      </c>
    </row>
    <row r="190" spans="1:7">
      <c r="A190" s="354" t="s">
        <v>134</v>
      </c>
      <c r="B190" s="1187" t="s">
        <v>4439</v>
      </c>
      <c r="C190" s="1188"/>
      <c r="D190" s="1189"/>
      <c r="E190" s="355"/>
      <c r="F190" s="355"/>
      <c r="G190" s="356">
        <v>5669</v>
      </c>
    </row>
    <row r="191" spans="1:7" ht="25.5">
      <c r="A191" s="354" t="s">
        <v>137</v>
      </c>
      <c r="B191" s="1190" t="s">
        <v>4573</v>
      </c>
      <c r="C191" s="1191"/>
      <c r="D191" s="1192"/>
      <c r="E191" s="357" t="s">
        <v>4441</v>
      </c>
      <c r="F191" s="357" t="s">
        <v>4574</v>
      </c>
      <c r="G191" s="358">
        <v>315026</v>
      </c>
    </row>
    <row r="192" spans="1:7" ht="25.5">
      <c r="A192" s="354" t="s">
        <v>140</v>
      </c>
      <c r="B192" s="1190" t="s">
        <v>4440</v>
      </c>
      <c r="C192" s="1191"/>
      <c r="D192" s="1192"/>
      <c r="E192" s="357" t="s">
        <v>4441</v>
      </c>
      <c r="F192" s="357" t="s">
        <v>4442</v>
      </c>
      <c r="G192" s="358">
        <v>64422</v>
      </c>
    </row>
    <row r="193" spans="1:7" ht="38.25">
      <c r="A193" s="354" t="s">
        <v>143</v>
      </c>
      <c r="B193" s="1190" t="s">
        <v>4443</v>
      </c>
      <c r="C193" s="1191"/>
      <c r="D193" s="1192"/>
      <c r="E193" s="357" t="s">
        <v>4444</v>
      </c>
      <c r="F193" s="357" t="s">
        <v>4575</v>
      </c>
      <c r="G193" s="358">
        <v>50886</v>
      </c>
    </row>
    <row r="194" spans="1:7">
      <c r="A194" s="354" t="s">
        <v>146</v>
      </c>
      <c r="B194" s="1190" t="s">
        <v>4446</v>
      </c>
      <c r="C194" s="1191"/>
      <c r="D194" s="1192"/>
      <c r="E194" s="357"/>
      <c r="F194" s="357" t="s">
        <v>4447</v>
      </c>
      <c r="G194" s="358">
        <v>63005</v>
      </c>
    </row>
    <row r="195" spans="1:7">
      <c r="A195" s="354" t="s">
        <v>159</v>
      </c>
      <c r="B195" s="1187" t="s">
        <v>4448</v>
      </c>
      <c r="C195" s="1188"/>
      <c r="D195" s="1189"/>
      <c r="E195" s="355"/>
      <c r="F195" s="355"/>
      <c r="G195" s="356">
        <v>378031</v>
      </c>
    </row>
    <row r="196" spans="1:7">
      <c r="A196" s="327"/>
      <c r="B196" s="1223"/>
      <c r="C196" s="1223"/>
      <c r="D196" s="1223"/>
      <c r="E196" s="327"/>
      <c r="F196" s="327"/>
      <c r="G196" s="327"/>
    </row>
    <row r="197" spans="1:7">
      <c r="A197" s="1184" t="s">
        <v>4449</v>
      </c>
      <c r="B197" s="1184"/>
      <c r="C197" s="1184" t="s">
        <v>4732</v>
      </c>
      <c r="D197" s="1184"/>
      <c r="E197" s="1184"/>
      <c r="F197" s="1184"/>
      <c r="G197" s="1184"/>
    </row>
    <row r="198" spans="1:7">
      <c r="A198" s="360"/>
      <c r="B198" s="360"/>
      <c r="C198" s="360"/>
      <c r="D198" s="360"/>
      <c r="E198" s="360"/>
      <c r="F198" s="360"/>
      <c r="G198" s="360"/>
    </row>
    <row r="199" spans="1:7" hidden="1">
      <c r="A199" s="360"/>
      <c r="B199" s="360"/>
      <c r="C199" s="360"/>
      <c r="D199" s="360"/>
      <c r="E199" s="360"/>
      <c r="F199" s="360"/>
      <c r="G199" s="360"/>
    </row>
    <row r="200" spans="1:7" hidden="1">
      <c r="A200" s="1182" t="s">
        <v>329</v>
      </c>
      <c r="B200" s="1182"/>
      <c r="C200" s="1182"/>
      <c r="D200" s="1182"/>
      <c r="E200" s="1182"/>
      <c r="F200" s="1182"/>
      <c r="G200" s="1182"/>
    </row>
    <row r="201" spans="1:7" hidden="1">
      <c r="A201" s="1182"/>
      <c r="B201" s="1182"/>
      <c r="C201" s="1182"/>
      <c r="D201" s="1182"/>
      <c r="E201" s="1182"/>
      <c r="F201" s="1182"/>
      <c r="G201" s="1182"/>
    </row>
    <row r="202" spans="1:7" hidden="1">
      <c r="A202" s="1182" t="s">
        <v>4451</v>
      </c>
      <c r="B202" s="1182"/>
      <c r="C202" s="1182"/>
      <c r="D202" s="1182"/>
      <c r="E202" s="1182"/>
      <c r="F202" s="1182"/>
      <c r="G202" s="1182"/>
    </row>
    <row r="203" spans="1:7" hidden="1">
      <c r="A203" s="1185"/>
      <c r="B203" s="1185"/>
      <c r="C203" s="1185"/>
      <c r="D203" s="1185"/>
      <c r="E203" s="1185"/>
      <c r="F203" s="1185"/>
      <c r="G203" s="1185"/>
    </row>
    <row r="204" spans="1:7" hidden="1">
      <c r="A204" s="360"/>
      <c r="B204" s="360"/>
      <c r="C204" s="360"/>
      <c r="D204" s="360"/>
      <c r="E204" s="360"/>
      <c r="F204" s="360"/>
      <c r="G204" s="360"/>
    </row>
    <row r="205" spans="1:7" hidden="1">
      <c r="A205" s="360"/>
      <c r="B205" s="360"/>
      <c r="C205" s="360"/>
      <c r="D205" s="360"/>
      <c r="E205" s="360"/>
      <c r="F205" s="360"/>
      <c r="G205" s="360"/>
    </row>
    <row r="206" spans="1:7" hidden="1">
      <c r="A206" s="1182" t="s">
        <v>331</v>
      </c>
      <c r="B206" s="1182"/>
      <c r="C206" s="1182"/>
      <c r="D206" s="1182"/>
      <c r="E206" s="1182"/>
      <c r="F206" s="1182"/>
      <c r="G206" s="1182"/>
    </row>
    <row r="207" spans="1:7" hidden="1">
      <c r="A207" s="1182"/>
      <c r="B207" s="1182"/>
      <c r="C207" s="1182"/>
      <c r="D207" s="1182"/>
      <c r="E207" s="1182"/>
      <c r="F207" s="1182"/>
      <c r="G207" s="1182"/>
    </row>
    <row r="208" spans="1:7" hidden="1">
      <c r="A208" s="1182" t="s">
        <v>4452</v>
      </c>
      <c r="B208" s="1182"/>
      <c r="C208" s="1182"/>
      <c r="D208" s="1182"/>
      <c r="E208" s="1182"/>
      <c r="F208" s="1182"/>
      <c r="G208" s="1182"/>
    </row>
    <row r="209" spans="1:7">
      <c r="A209" s="1182" t="s">
        <v>4294</v>
      </c>
      <c r="B209" s="1182"/>
      <c r="C209" s="1182"/>
      <c r="D209" s="1182"/>
      <c r="E209" s="1182"/>
      <c r="F209" s="1182"/>
      <c r="G209" s="1182"/>
    </row>
    <row r="210" spans="1:7">
      <c r="A210" s="361"/>
      <c r="B210" s="361"/>
      <c r="C210" s="361"/>
      <c r="D210" s="361"/>
      <c r="E210" s="361"/>
      <c r="F210" s="361"/>
      <c r="G210" s="361"/>
    </row>
    <row r="211" spans="1:7">
      <c r="A211" s="361"/>
      <c r="B211" s="361"/>
      <c r="C211" s="361"/>
      <c r="D211" s="361"/>
      <c r="E211" s="361"/>
      <c r="F211" s="361"/>
      <c r="G211" s="361"/>
    </row>
  </sheetData>
  <mergeCells count="204">
    <mergeCell ref="A9:C9"/>
    <mergeCell ref="D9:G10"/>
    <mergeCell ref="A11:C11"/>
    <mergeCell ref="D11:G11"/>
    <mergeCell ref="D12:G12"/>
    <mergeCell ref="A13:G13"/>
    <mergeCell ref="A1:B1"/>
    <mergeCell ref="C1:G1"/>
    <mergeCell ref="B4:F4"/>
    <mergeCell ref="B5:F5"/>
    <mergeCell ref="A7:C7"/>
    <mergeCell ref="D7:G7"/>
    <mergeCell ref="B21:D21"/>
    <mergeCell ref="B22:D22"/>
    <mergeCell ref="B23:D23"/>
    <mergeCell ref="B24:D24"/>
    <mergeCell ref="B25:D25"/>
    <mergeCell ref="B26:D26"/>
    <mergeCell ref="B15:D15"/>
    <mergeCell ref="B16:D16"/>
    <mergeCell ref="B17:D17"/>
    <mergeCell ref="B18:D18"/>
    <mergeCell ref="B19:D19"/>
    <mergeCell ref="B20:D20"/>
    <mergeCell ref="B33:D33"/>
    <mergeCell ref="B34:D34"/>
    <mergeCell ref="B35:D35"/>
    <mergeCell ref="B36:D36"/>
    <mergeCell ref="B37:D37"/>
    <mergeCell ref="B38:D38"/>
    <mergeCell ref="B27:D27"/>
    <mergeCell ref="B28:D28"/>
    <mergeCell ref="B29:D29"/>
    <mergeCell ref="B30:D30"/>
    <mergeCell ref="B31:D31"/>
    <mergeCell ref="B32:D32"/>
    <mergeCell ref="B45:D45"/>
    <mergeCell ref="B46:D46"/>
    <mergeCell ref="B47:D47"/>
    <mergeCell ref="B48:D48"/>
    <mergeCell ref="B49:D49"/>
    <mergeCell ref="B50:D50"/>
    <mergeCell ref="B39:D39"/>
    <mergeCell ref="B40:D40"/>
    <mergeCell ref="B41:D41"/>
    <mergeCell ref="B42:D42"/>
    <mergeCell ref="B43:D43"/>
    <mergeCell ref="B44:D44"/>
    <mergeCell ref="B57:D57"/>
    <mergeCell ref="B58:D58"/>
    <mergeCell ref="B59:D59"/>
    <mergeCell ref="B60:D60"/>
    <mergeCell ref="B61:D61"/>
    <mergeCell ref="B62:D62"/>
    <mergeCell ref="B51:D51"/>
    <mergeCell ref="B52:D52"/>
    <mergeCell ref="B53:D53"/>
    <mergeCell ref="B54:D54"/>
    <mergeCell ref="B55:D55"/>
    <mergeCell ref="B56:D56"/>
    <mergeCell ref="B69:D69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1:D81"/>
    <mergeCell ref="B82:D82"/>
    <mergeCell ref="B83:D83"/>
    <mergeCell ref="B84:D84"/>
    <mergeCell ref="B85:D85"/>
    <mergeCell ref="B86:D86"/>
    <mergeCell ref="B75:D75"/>
    <mergeCell ref="B76:D76"/>
    <mergeCell ref="B77:D77"/>
    <mergeCell ref="B78:D78"/>
    <mergeCell ref="B79:D79"/>
    <mergeCell ref="B80:D80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B92:D92"/>
    <mergeCell ref="B105:D105"/>
    <mergeCell ref="B106:D106"/>
    <mergeCell ref="B107:D107"/>
    <mergeCell ref="B108:D108"/>
    <mergeCell ref="B109:D109"/>
    <mergeCell ref="B110:D110"/>
    <mergeCell ref="B99:D99"/>
    <mergeCell ref="B100:D100"/>
    <mergeCell ref="B101:D101"/>
    <mergeCell ref="B102:D102"/>
    <mergeCell ref="B103:D103"/>
    <mergeCell ref="B104:D10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B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B126:D126"/>
    <mergeCell ref="B127:D127"/>
    <mergeCell ref="B128:D128"/>
    <mergeCell ref="B141:D141"/>
    <mergeCell ref="B142:D142"/>
    <mergeCell ref="B143:D143"/>
    <mergeCell ref="B144:D144"/>
    <mergeCell ref="B145:D145"/>
    <mergeCell ref="B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B156:D156"/>
    <mergeCell ref="B157:D157"/>
    <mergeCell ref="B158:D158"/>
    <mergeCell ref="B147:D147"/>
    <mergeCell ref="B148:D148"/>
    <mergeCell ref="B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B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1:D191"/>
    <mergeCell ref="B192:D192"/>
    <mergeCell ref="B193:D193"/>
    <mergeCell ref="B194:D194"/>
    <mergeCell ref="B183:D183"/>
    <mergeCell ref="B184:D184"/>
    <mergeCell ref="B185:D185"/>
    <mergeCell ref="B186:D186"/>
    <mergeCell ref="B187:D187"/>
    <mergeCell ref="B188:D188"/>
    <mergeCell ref="A202:G202"/>
    <mergeCell ref="A203:G203"/>
    <mergeCell ref="A206:G206"/>
    <mergeCell ref="A207:G207"/>
    <mergeCell ref="A208:G208"/>
    <mergeCell ref="A209:G209"/>
    <mergeCell ref="B195:D195"/>
    <mergeCell ref="B196:D196"/>
    <mergeCell ref="A197:B197"/>
    <mergeCell ref="C197:G197"/>
    <mergeCell ref="A200:G200"/>
    <mergeCell ref="A201:G201"/>
  </mergeCell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view="pageBreakPreview" topLeftCell="A13" zoomScaleNormal="100" zoomScaleSheetLayoutView="100" workbookViewId="0">
      <selection activeCell="A14" sqref="A14:H44"/>
    </sheetView>
  </sheetViews>
  <sheetFormatPr defaultRowHeight="15"/>
  <cols>
    <col min="1" max="1" width="9.140625" style="139"/>
    <col min="2" max="2" width="29" style="139" customWidth="1"/>
    <col min="3" max="3" width="19.28515625" style="139" customWidth="1"/>
    <col min="4" max="4" width="12.7109375" style="139" customWidth="1"/>
    <col min="5" max="7" width="17.28515625" style="139" customWidth="1"/>
    <col min="8" max="16384" width="9.140625" style="139"/>
  </cols>
  <sheetData>
    <row r="1" spans="1:12">
      <c r="A1" s="1262" t="s">
        <v>4733</v>
      </c>
      <c r="B1" s="1262"/>
      <c r="C1" s="1262"/>
      <c r="D1" s="1262"/>
      <c r="E1" s="1262"/>
      <c r="F1" s="1262"/>
      <c r="G1" s="1262"/>
      <c r="H1" s="327"/>
      <c r="I1" s="327"/>
      <c r="J1" s="327"/>
      <c r="K1" s="327"/>
      <c r="L1" s="327"/>
    </row>
    <row r="2" spans="1:12">
      <c r="A2" s="1263" t="s">
        <v>4734</v>
      </c>
      <c r="B2" s="1263"/>
      <c r="C2" s="1263"/>
      <c r="D2" s="1263"/>
      <c r="E2" s="1263"/>
      <c r="F2" s="1263"/>
      <c r="G2" s="1263"/>
      <c r="H2" s="327"/>
      <c r="I2" s="327"/>
      <c r="J2" s="327"/>
      <c r="K2" s="327"/>
      <c r="L2" s="327"/>
    </row>
    <row r="3" spans="1:12">
      <c r="A3" s="1263"/>
      <c r="B3" s="1263"/>
      <c r="C3" s="1263"/>
      <c r="D3" s="1263"/>
      <c r="E3" s="1263"/>
      <c r="F3" s="1263"/>
      <c r="G3" s="1263"/>
      <c r="H3" s="327"/>
      <c r="I3" s="327"/>
      <c r="J3" s="327"/>
      <c r="K3" s="327"/>
      <c r="L3" s="327"/>
    </row>
    <row r="4" spans="1:12" ht="45.75" customHeight="1">
      <c r="A4" s="1184" t="s">
        <v>4735</v>
      </c>
      <c r="B4" s="1184"/>
      <c r="C4" s="1264" t="s">
        <v>4736</v>
      </c>
      <c r="D4" s="1264"/>
      <c r="E4" s="1264"/>
      <c r="F4" s="1264"/>
      <c r="G4" s="1264"/>
      <c r="H4" s="327"/>
      <c r="I4" s="327"/>
      <c r="J4" s="327"/>
      <c r="K4" s="327"/>
      <c r="L4" s="327"/>
    </row>
    <row r="5" spans="1:12">
      <c r="A5" s="361"/>
      <c r="B5" s="361"/>
      <c r="C5" s="328"/>
      <c r="D5" s="328"/>
      <c r="E5" s="328"/>
      <c r="F5" s="361"/>
      <c r="G5" s="362"/>
      <c r="H5" s="327"/>
      <c r="I5" s="327"/>
      <c r="J5" s="327"/>
      <c r="K5" s="327"/>
      <c r="L5" s="327"/>
    </row>
    <row r="6" spans="1:12">
      <c r="A6" s="1246" t="s">
        <v>4352</v>
      </c>
      <c r="B6" s="1246"/>
      <c r="C6" s="1247" t="s">
        <v>135</v>
      </c>
      <c r="D6" s="1247"/>
      <c r="E6" s="1247"/>
      <c r="F6" s="1247"/>
      <c r="G6" s="1247"/>
      <c r="H6" s="327"/>
      <c r="I6" s="327"/>
      <c r="J6" s="327"/>
      <c r="K6" s="327"/>
      <c r="L6" s="327"/>
    </row>
    <row r="7" spans="1:12">
      <c r="A7" s="363"/>
      <c r="B7" s="363"/>
      <c r="C7" s="364"/>
      <c r="D7" s="364"/>
      <c r="E7" s="364"/>
      <c r="F7" s="364"/>
      <c r="G7" s="365"/>
      <c r="H7" s="327"/>
      <c r="I7" s="327"/>
      <c r="J7" s="327"/>
      <c r="K7" s="327"/>
      <c r="L7" s="327"/>
    </row>
    <row r="8" spans="1:12">
      <c r="A8" s="1246" t="s">
        <v>4354</v>
      </c>
      <c r="B8" s="1246"/>
      <c r="C8" s="1247" t="s">
        <v>68</v>
      </c>
      <c r="D8" s="1247"/>
      <c r="E8" s="1247"/>
      <c r="F8" s="1247"/>
      <c r="G8" s="1247"/>
      <c r="H8" s="327"/>
      <c r="I8" s="327"/>
      <c r="J8" s="327"/>
      <c r="K8" s="327"/>
      <c r="L8" s="327"/>
    </row>
    <row r="9" spans="1:12">
      <c r="A9" s="366"/>
      <c r="B9" s="366"/>
      <c r="C9" s="367"/>
      <c r="D9" s="367"/>
      <c r="E9" s="367"/>
      <c r="F9" s="367"/>
      <c r="G9" s="365"/>
      <c r="H9" s="327"/>
      <c r="I9" s="327"/>
      <c r="J9" s="327"/>
      <c r="K9" s="327"/>
      <c r="L9" s="327"/>
    </row>
    <row r="10" spans="1:12">
      <c r="A10" s="1246" t="s">
        <v>4355</v>
      </c>
      <c r="B10" s="1246"/>
      <c r="C10" s="1247" t="s">
        <v>66</v>
      </c>
      <c r="D10" s="1247"/>
      <c r="E10" s="1247"/>
      <c r="F10" s="1247"/>
      <c r="G10" s="1247"/>
      <c r="H10" s="327"/>
      <c r="I10" s="327"/>
      <c r="J10" s="327"/>
      <c r="K10" s="327"/>
      <c r="L10" s="327"/>
    </row>
    <row r="11" spans="1:12">
      <c r="A11" s="327"/>
      <c r="B11" s="327"/>
      <c r="C11" s="327"/>
      <c r="D11" s="327"/>
      <c r="E11" s="327"/>
      <c r="F11" s="327"/>
      <c r="G11" s="327"/>
      <c r="H11" s="368"/>
      <c r="I11" s="368"/>
      <c r="J11" s="327"/>
      <c r="K11" s="327"/>
      <c r="L11" s="327"/>
    </row>
    <row r="12" spans="1:12" ht="25.5">
      <c r="A12" s="369" t="s">
        <v>4737</v>
      </c>
      <c r="B12" s="369" t="s">
        <v>4738</v>
      </c>
      <c r="C12" s="369" t="s">
        <v>11</v>
      </c>
      <c r="D12" s="369" t="s">
        <v>372</v>
      </c>
      <c r="E12" s="369" t="s">
        <v>4739</v>
      </c>
      <c r="F12" s="369" t="s">
        <v>4740</v>
      </c>
      <c r="G12" s="369" t="s">
        <v>4741</v>
      </c>
      <c r="H12" s="370"/>
      <c r="I12" s="370"/>
      <c r="J12" s="370"/>
      <c r="K12" s="370"/>
      <c r="L12" s="370"/>
    </row>
    <row r="13" spans="1:12">
      <c r="A13" s="1248" t="s">
        <v>4742</v>
      </c>
      <c r="B13" s="1248"/>
      <c r="C13" s="1248"/>
      <c r="D13" s="1248"/>
      <c r="E13" s="1248"/>
      <c r="F13" s="1248"/>
      <c r="G13" s="1248"/>
      <c r="H13" s="368"/>
      <c r="I13" s="368"/>
      <c r="J13" s="327"/>
      <c r="K13" s="327"/>
      <c r="L13" s="327"/>
    </row>
    <row r="14" spans="1:12" ht="51">
      <c r="A14" s="371" t="s">
        <v>4743</v>
      </c>
      <c r="B14" s="372" t="s">
        <v>4744</v>
      </c>
      <c r="C14" s="371" t="s">
        <v>4745</v>
      </c>
      <c r="D14" s="371" t="s">
        <v>4746</v>
      </c>
      <c r="E14" s="371">
        <v>1</v>
      </c>
      <c r="F14" s="373">
        <v>220</v>
      </c>
      <c r="G14" s="373">
        <v>220</v>
      </c>
      <c r="H14" s="368"/>
      <c r="I14" s="374"/>
      <c r="J14" s="327"/>
      <c r="K14" s="327"/>
      <c r="L14" s="327"/>
    </row>
    <row r="15" spans="1:12" ht="38.25">
      <c r="A15" s="371" t="s">
        <v>4747</v>
      </c>
      <c r="B15" s="375" t="s">
        <v>4748</v>
      </c>
      <c r="C15" s="371" t="s">
        <v>4749</v>
      </c>
      <c r="D15" s="371" t="s">
        <v>4746</v>
      </c>
      <c r="E15" s="371">
        <v>1</v>
      </c>
      <c r="F15" s="376">
        <v>140</v>
      </c>
      <c r="G15" s="376">
        <v>140</v>
      </c>
      <c r="H15" s="368"/>
      <c r="I15" s="368"/>
      <c r="J15" s="327"/>
      <c r="K15" s="327"/>
      <c r="L15" s="377"/>
    </row>
    <row r="16" spans="1:12">
      <c r="A16" s="378" t="s">
        <v>4750</v>
      </c>
      <c r="B16" s="1249" t="s">
        <v>4751</v>
      </c>
      <c r="C16" s="1250"/>
      <c r="D16" s="1250"/>
      <c r="E16" s="1250"/>
      <c r="F16" s="1251"/>
      <c r="G16" s="379">
        <v>360</v>
      </c>
      <c r="H16" s="368"/>
      <c r="I16" s="370"/>
      <c r="J16" s="327"/>
      <c r="K16" s="327"/>
      <c r="L16" s="327"/>
    </row>
    <row r="17" spans="1:9">
      <c r="A17" s="1252" t="s">
        <v>4752</v>
      </c>
      <c r="B17" s="1253"/>
      <c r="C17" s="1253"/>
      <c r="D17" s="1253"/>
      <c r="E17" s="1253"/>
      <c r="F17" s="1253"/>
      <c r="G17" s="1254"/>
      <c r="H17" s="368"/>
      <c r="I17" s="368"/>
    </row>
    <row r="18" spans="1:9" ht="38.25">
      <c r="A18" s="380" t="s">
        <v>4753</v>
      </c>
      <c r="B18" s="381" t="s">
        <v>4754</v>
      </c>
      <c r="C18" s="381" t="s">
        <v>4755</v>
      </c>
      <c r="D18" s="382" t="s">
        <v>4756</v>
      </c>
      <c r="E18" s="383">
        <v>1.5100000000000001E-2</v>
      </c>
      <c r="F18" s="384">
        <v>170</v>
      </c>
      <c r="G18" s="385">
        <v>2.57</v>
      </c>
      <c r="H18" s="368"/>
      <c r="I18" s="368"/>
    </row>
    <row r="19" spans="1:9" ht="51">
      <c r="A19" s="380" t="s">
        <v>4757</v>
      </c>
      <c r="B19" s="381" t="s">
        <v>4758</v>
      </c>
      <c r="C19" s="381" t="s">
        <v>4759</v>
      </c>
      <c r="D19" s="380" t="s">
        <v>4760</v>
      </c>
      <c r="E19" s="380">
        <v>2.5</v>
      </c>
      <c r="F19" s="386">
        <v>390</v>
      </c>
      <c r="G19" s="386">
        <v>975</v>
      </c>
      <c r="H19" s="327"/>
      <c r="I19" s="327"/>
    </row>
    <row r="20" spans="1:9" ht="25.5">
      <c r="A20" s="371" t="s">
        <v>4761</v>
      </c>
      <c r="B20" s="387" t="s">
        <v>4762</v>
      </c>
      <c r="C20" s="388" t="s">
        <v>4763</v>
      </c>
      <c r="D20" s="371" t="s">
        <v>4764</v>
      </c>
      <c r="E20" s="371">
        <v>26</v>
      </c>
      <c r="F20" s="373">
        <v>3.52</v>
      </c>
      <c r="G20" s="373">
        <v>91.52</v>
      </c>
      <c r="H20" s="327"/>
      <c r="I20" s="327"/>
    </row>
    <row r="21" spans="1:9" ht="63.75">
      <c r="A21" s="389" t="s">
        <v>4765</v>
      </c>
      <c r="B21" s="390" t="s">
        <v>4766</v>
      </c>
      <c r="C21" s="391" t="s">
        <v>4767</v>
      </c>
      <c r="D21" s="389" t="s">
        <v>4768</v>
      </c>
      <c r="E21" s="389">
        <v>1.2</v>
      </c>
      <c r="F21" s="392"/>
      <c r="G21" s="393">
        <v>1282.9000000000001</v>
      </c>
      <c r="H21" s="327"/>
      <c r="I21" s="327"/>
    </row>
    <row r="22" spans="1:9">
      <c r="A22" s="369" t="s">
        <v>4769</v>
      </c>
      <c r="B22" s="1255" t="s">
        <v>4770</v>
      </c>
      <c r="C22" s="1255"/>
      <c r="D22" s="1255"/>
      <c r="E22" s="1255"/>
      <c r="F22" s="1255"/>
      <c r="G22" s="394">
        <v>1282.9000000000001</v>
      </c>
      <c r="H22" s="327"/>
      <c r="I22" s="327"/>
    </row>
    <row r="23" spans="1:9">
      <c r="A23" s="1256" t="s">
        <v>4771</v>
      </c>
      <c r="B23" s="1257"/>
      <c r="C23" s="1257"/>
      <c r="D23" s="1257"/>
      <c r="E23" s="1257"/>
      <c r="F23" s="1257"/>
      <c r="G23" s="1258"/>
      <c r="H23" s="395"/>
      <c r="I23" s="396" t="s">
        <v>3965</v>
      </c>
    </row>
    <row r="24" spans="1:9" ht="38.25">
      <c r="A24" s="389" t="s">
        <v>4772</v>
      </c>
      <c r="B24" s="391" t="s">
        <v>4773</v>
      </c>
      <c r="C24" s="390" t="s">
        <v>4774</v>
      </c>
      <c r="D24" s="389" t="s">
        <v>4775</v>
      </c>
      <c r="E24" s="389">
        <v>1</v>
      </c>
      <c r="F24" s="393">
        <v>530</v>
      </c>
      <c r="G24" s="393">
        <v>530</v>
      </c>
      <c r="H24" s="397"/>
      <c r="I24" s="397"/>
    </row>
    <row r="25" spans="1:9" ht="51">
      <c r="A25" s="398" t="s">
        <v>4776</v>
      </c>
      <c r="B25" s="381" t="s">
        <v>4777</v>
      </c>
      <c r="C25" s="381" t="s">
        <v>4778</v>
      </c>
      <c r="D25" s="382" t="s">
        <v>4779</v>
      </c>
      <c r="E25" s="380">
        <v>1</v>
      </c>
      <c r="F25" s="384">
        <v>78</v>
      </c>
      <c r="G25" s="386">
        <v>97.2</v>
      </c>
      <c r="H25" s="368"/>
      <c r="I25" s="327"/>
    </row>
    <row r="26" spans="1:9" ht="38.25">
      <c r="A26" s="399" t="s">
        <v>4780</v>
      </c>
      <c r="B26" s="400" t="s">
        <v>4781</v>
      </c>
      <c r="C26" s="381" t="s">
        <v>4782</v>
      </c>
      <c r="D26" s="382" t="s">
        <v>4783</v>
      </c>
      <c r="E26" s="380">
        <v>3</v>
      </c>
      <c r="F26" s="384">
        <v>35</v>
      </c>
      <c r="G26" s="401">
        <v>105</v>
      </c>
      <c r="H26" s="327"/>
      <c r="I26" s="327"/>
    </row>
    <row r="27" spans="1:9">
      <c r="A27" s="402" t="s">
        <v>4784</v>
      </c>
      <c r="B27" s="1239" t="s">
        <v>4785</v>
      </c>
      <c r="C27" s="1240"/>
      <c r="D27" s="1240"/>
      <c r="E27" s="1240"/>
      <c r="F27" s="1241"/>
      <c r="G27" s="403">
        <v>732.2</v>
      </c>
      <c r="H27" s="327"/>
      <c r="I27" s="327"/>
    </row>
    <row r="28" spans="1:9">
      <c r="A28" s="402"/>
      <c r="B28" s="404"/>
      <c r="C28" s="405"/>
      <c r="D28" s="405"/>
      <c r="E28" s="405"/>
      <c r="F28" s="406"/>
      <c r="G28" s="403"/>
      <c r="H28" s="327"/>
      <c r="I28" s="327"/>
    </row>
    <row r="29" spans="1:9" ht="25.5">
      <c r="A29" s="407" t="s">
        <v>4786</v>
      </c>
      <c r="B29" s="408" t="s">
        <v>4787</v>
      </c>
      <c r="C29" s="1259" t="s">
        <v>4441</v>
      </c>
      <c r="D29" s="1260"/>
      <c r="E29" s="1260"/>
      <c r="F29" s="1261"/>
      <c r="G29" s="409">
        <v>131984.54999999999</v>
      </c>
      <c r="H29" s="327"/>
      <c r="I29" s="327"/>
    </row>
    <row r="30" spans="1:9">
      <c r="A30" s="410"/>
      <c r="B30" s="411"/>
      <c r="C30" s="411"/>
      <c r="D30" s="411"/>
      <c r="E30" s="411"/>
      <c r="F30" s="411"/>
      <c r="G30" s="412"/>
      <c r="H30" s="395"/>
      <c r="I30" s="396"/>
    </row>
    <row r="31" spans="1:9">
      <c r="A31" s="378">
        <v>5</v>
      </c>
      <c r="B31" s="1187" t="s">
        <v>4788</v>
      </c>
      <c r="C31" s="1188"/>
      <c r="D31" s="1188"/>
      <c r="E31" s="1188"/>
      <c r="F31" s="1189"/>
      <c r="G31" s="394">
        <v>131984.54999999999</v>
      </c>
      <c r="H31" s="395"/>
      <c r="I31" s="396"/>
    </row>
    <row r="32" spans="1:9">
      <c r="A32" s="410"/>
      <c r="B32" s="413"/>
      <c r="C32" s="413"/>
      <c r="D32" s="414"/>
      <c r="E32" s="414"/>
      <c r="F32" s="413"/>
      <c r="G32" s="415"/>
      <c r="H32" s="397"/>
      <c r="I32" s="397"/>
    </row>
    <row r="33" spans="1:10">
      <c r="A33" s="378">
        <v>6</v>
      </c>
      <c r="B33" s="1239" t="s">
        <v>4789</v>
      </c>
      <c r="C33" s="1240"/>
      <c r="D33" s="1240"/>
      <c r="E33" s="1240"/>
      <c r="F33" s="1241"/>
      <c r="G33" s="416">
        <v>131984.54999999999</v>
      </c>
      <c r="H33" s="397"/>
      <c r="I33" s="397"/>
      <c r="J33" s="397"/>
    </row>
    <row r="34" spans="1:10" ht="18">
      <c r="A34" s="417"/>
      <c r="B34" s="418"/>
      <c r="C34" s="418"/>
      <c r="D34" s="418"/>
      <c r="E34" s="418"/>
      <c r="F34" s="418"/>
      <c r="G34" s="419"/>
      <c r="H34" s="397"/>
      <c r="I34" s="397"/>
      <c r="J34" s="397"/>
    </row>
    <row r="35" spans="1:10">
      <c r="A35" s="323"/>
      <c r="B35" s="266"/>
      <c r="C35" s="420"/>
      <c r="D35" s="266"/>
      <c r="E35" s="396"/>
      <c r="F35" s="323"/>
      <c r="G35" s="266"/>
      <c r="H35" s="397"/>
      <c r="I35" s="397"/>
      <c r="J35" s="397"/>
    </row>
    <row r="36" spans="1:10" ht="56.25" customHeight="1">
      <c r="A36" s="1242" t="s">
        <v>4790</v>
      </c>
      <c r="B36" s="1242"/>
      <c r="C36" s="1242"/>
      <c r="D36" s="1242"/>
      <c r="E36" s="1242"/>
      <c r="F36" s="1242"/>
      <c r="G36" s="1242"/>
      <c r="H36" s="397"/>
      <c r="I36" s="397"/>
      <c r="J36" s="397"/>
    </row>
    <row r="37" spans="1:10">
      <c r="A37" s="323"/>
      <c r="B37" s="266"/>
      <c r="C37" s="420"/>
      <c r="D37" s="266"/>
      <c r="E37" s="396"/>
      <c r="F37" s="323"/>
      <c r="G37" s="266"/>
      <c r="H37" s="397"/>
      <c r="I37" s="397"/>
      <c r="J37" s="397"/>
    </row>
    <row r="38" spans="1:10">
      <c r="A38" s="421" t="s">
        <v>4791</v>
      </c>
      <c r="B38" s="422"/>
      <c r="C38" s="423"/>
      <c r="D38" s="424" t="s">
        <v>4792</v>
      </c>
      <c r="E38" s="397"/>
      <c r="F38" s="425"/>
      <c r="G38" s="422"/>
      <c r="H38" s="397"/>
      <c r="I38" s="397"/>
      <c r="J38" s="370"/>
    </row>
    <row r="39" spans="1:10">
      <c r="A39" s="425"/>
      <c r="B39" s="396"/>
      <c r="C39" s="424"/>
      <c r="D39" s="396"/>
      <c r="E39" s="396"/>
      <c r="F39" s="396"/>
      <c r="G39" s="426"/>
      <c r="H39" s="396"/>
      <c r="I39" s="396"/>
      <c r="J39" s="396"/>
    </row>
    <row r="40" spans="1:10">
      <c r="A40" s="323" t="s">
        <v>4348</v>
      </c>
      <c r="B40" s="266"/>
      <c r="C40" s="324"/>
      <c r="D40" s="266" t="s">
        <v>103</v>
      </c>
      <c r="E40" s="396"/>
      <c r="F40" s="396"/>
      <c r="G40" s="426"/>
      <c r="H40" s="396"/>
      <c r="I40" s="396"/>
      <c r="J40" s="396"/>
    </row>
    <row r="41" spans="1:10">
      <c r="A41" s="425"/>
      <c r="B41" s="422"/>
      <c r="C41" s="424"/>
      <c r="D41" s="422"/>
      <c r="E41" s="422"/>
      <c r="F41" s="396"/>
      <c r="G41" s="426"/>
      <c r="H41" s="396"/>
      <c r="I41" s="396"/>
      <c r="J41" s="396"/>
    </row>
    <row r="42" spans="1:10">
      <c r="A42" s="425"/>
      <c r="B42" s="422"/>
      <c r="C42" s="424"/>
      <c r="D42" s="422"/>
      <c r="E42" s="422"/>
      <c r="F42" s="396"/>
      <c r="G42" s="426"/>
      <c r="H42" s="396"/>
      <c r="I42" s="327"/>
      <c r="J42" s="327"/>
    </row>
    <row r="43" spans="1:10">
      <c r="A43" s="327"/>
      <c r="B43" s="1243"/>
      <c r="C43" s="1243"/>
      <c r="D43" s="1243"/>
      <c r="E43" s="1243"/>
      <c r="F43" s="427"/>
      <c r="G43" s="428"/>
      <c r="H43" s="396"/>
      <c r="I43" s="327"/>
      <c r="J43" s="327"/>
    </row>
    <row r="44" spans="1:10">
      <c r="A44" s="327"/>
      <c r="B44" s="429"/>
      <c r="C44" s="429"/>
      <c r="D44" s="429"/>
      <c r="E44" s="429"/>
      <c r="F44" s="427"/>
      <c r="G44" s="428"/>
      <c r="H44" s="327"/>
      <c r="I44" s="327"/>
      <c r="J44" s="327"/>
    </row>
    <row r="45" spans="1:10">
      <c r="A45" s="327"/>
      <c r="B45" s="430"/>
      <c r="C45" s="431"/>
      <c r="D45" s="1244"/>
      <c r="E45" s="1244"/>
      <c r="F45" s="427"/>
      <c r="G45" s="428"/>
      <c r="H45" s="327"/>
      <c r="I45" s="327"/>
      <c r="J45" s="327"/>
    </row>
    <row r="46" spans="1:10">
      <c r="A46" s="327"/>
      <c r="B46" s="430"/>
      <c r="C46" s="327"/>
      <c r="D46" s="1238"/>
      <c r="E46" s="1238"/>
      <c r="F46" s="327"/>
      <c r="G46" s="327"/>
      <c r="H46" s="327"/>
      <c r="I46" s="327"/>
      <c r="J46" s="327"/>
    </row>
    <row r="47" spans="1:10">
      <c r="A47" s="327"/>
      <c r="B47" s="327"/>
      <c r="C47" s="327"/>
      <c r="D47" s="1245"/>
      <c r="E47" s="1245"/>
      <c r="F47" s="327"/>
      <c r="G47" s="432"/>
      <c r="H47" s="327"/>
      <c r="I47" s="327"/>
      <c r="J47" s="327"/>
    </row>
    <row r="48" spans="1:10">
      <c r="A48" s="327"/>
      <c r="B48" s="414"/>
      <c r="C48" s="327"/>
      <c r="D48" s="1238"/>
      <c r="E48" s="1238"/>
      <c r="F48" s="327"/>
      <c r="G48" s="327"/>
      <c r="H48" s="327"/>
      <c r="I48" s="327"/>
      <c r="J48" s="327"/>
    </row>
    <row r="50" spans="4:4">
      <c r="D50" s="413"/>
    </row>
  </sheetData>
  <mergeCells count="26">
    <mergeCell ref="A6:B6"/>
    <mergeCell ref="C6:G6"/>
    <mergeCell ref="A1:G1"/>
    <mergeCell ref="A2:G2"/>
    <mergeCell ref="A3:G3"/>
    <mergeCell ref="A4:B4"/>
    <mergeCell ref="C4:G4"/>
    <mergeCell ref="B31:F31"/>
    <mergeCell ref="A8:B8"/>
    <mergeCell ref="C8:G8"/>
    <mergeCell ref="A10:B10"/>
    <mergeCell ref="C10:G10"/>
    <mergeCell ref="A13:G13"/>
    <mergeCell ref="B16:F16"/>
    <mergeCell ref="A17:G17"/>
    <mergeCell ref="B22:F22"/>
    <mergeCell ref="A23:G23"/>
    <mergeCell ref="B27:F27"/>
    <mergeCell ref="C29:F29"/>
    <mergeCell ref="D48:E48"/>
    <mergeCell ref="B33:F33"/>
    <mergeCell ref="A36:G36"/>
    <mergeCell ref="B43:E43"/>
    <mergeCell ref="D45:E45"/>
    <mergeCell ref="D46:E46"/>
    <mergeCell ref="D47:E47"/>
  </mergeCells>
  <pageMargins left="0.7" right="0.7" top="0.75" bottom="0.75" header="0.3" footer="0.3"/>
  <pageSetup paperSize="9" scale="71" orientation="portrait" r:id="rId1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V53"/>
  <sheetViews>
    <sheetView view="pageBreakPreview" topLeftCell="A37" zoomScaleNormal="100" zoomScaleSheetLayoutView="100" workbookViewId="0">
      <selection activeCell="A14" sqref="A14:H44"/>
    </sheetView>
  </sheetViews>
  <sheetFormatPr defaultRowHeight="15"/>
  <cols>
    <col min="1" max="1" width="9.140625" style="139"/>
    <col min="2" max="2" width="23.7109375" style="139" customWidth="1"/>
    <col min="3" max="3" width="12.42578125" style="139" customWidth="1"/>
    <col min="4" max="9" width="9.140625" style="139"/>
    <col min="10" max="10" width="16.42578125" style="139" customWidth="1"/>
    <col min="11" max="16384" width="9.140625" style="139"/>
  </cols>
  <sheetData>
    <row r="2" spans="1:256">
      <c r="A2" s="1285" t="s">
        <v>4793</v>
      </c>
      <c r="B2" s="1285"/>
      <c r="C2" s="1285"/>
      <c r="D2" s="1285"/>
      <c r="E2" s="1285"/>
      <c r="F2" s="1285"/>
      <c r="G2" s="1285"/>
      <c r="H2" s="1285"/>
      <c r="I2" s="1285"/>
      <c r="J2" s="1285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327"/>
      <c r="DH2" s="327"/>
      <c r="DI2" s="327"/>
      <c r="DJ2" s="327"/>
      <c r="DK2" s="327"/>
      <c r="DL2" s="327"/>
      <c r="DM2" s="327"/>
      <c r="DN2" s="327"/>
      <c r="DO2" s="327"/>
      <c r="DP2" s="327"/>
      <c r="DQ2" s="327"/>
      <c r="DR2" s="327"/>
      <c r="DS2" s="327"/>
      <c r="DT2" s="327"/>
      <c r="DU2" s="327"/>
      <c r="DV2" s="327"/>
      <c r="DW2" s="327"/>
      <c r="DX2" s="327"/>
      <c r="DY2" s="327"/>
      <c r="DZ2" s="327"/>
      <c r="EA2" s="327"/>
      <c r="EB2" s="327"/>
      <c r="EC2" s="327"/>
      <c r="ED2" s="327"/>
      <c r="EE2" s="327"/>
      <c r="EF2" s="327"/>
      <c r="EG2" s="327"/>
      <c r="EH2" s="327"/>
      <c r="EI2" s="327"/>
      <c r="EJ2" s="327"/>
      <c r="EK2" s="327"/>
      <c r="EL2" s="327"/>
      <c r="EM2" s="327"/>
      <c r="EN2" s="327"/>
      <c r="EO2" s="327"/>
      <c r="EP2" s="327"/>
      <c r="EQ2" s="327"/>
      <c r="ER2" s="327"/>
      <c r="ES2" s="327"/>
      <c r="ET2" s="327"/>
      <c r="EU2" s="327"/>
      <c r="EV2" s="327"/>
      <c r="EW2" s="327"/>
      <c r="EX2" s="327"/>
      <c r="EY2" s="327"/>
      <c r="EZ2" s="327"/>
      <c r="FA2" s="327"/>
      <c r="FB2" s="327"/>
      <c r="FC2" s="327"/>
      <c r="FD2" s="327"/>
      <c r="FE2" s="327"/>
      <c r="FF2" s="327"/>
      <c r="FG2" s="327"/>
      <c r="FH2" s="327"/>
      <c r="FI2" s="327"/>
      <c r="FJ2" s="327"/>
      <c r="FK2" s="327"/>
      <c r="FL2" s="327"/>
      <c r="FM2" s="327"/>
      <c r="FN2" s="327"/>
      <c r="FO2" s="327"/>
      <c r="FP2" s="327"/>
      <c r="FQ2" s="327"/>
      <c r="FR2" s="327"/>
      <c r="FS2" s="327"/>
      <c r="FT2" s="327"/>
      <c r="FU2" s="327"/>
      <c r="FV2" s="327"/>
      <c r="FW2" s="327"/>
      <c r="FX2" s="327"/>
      <c r="FY2" s="327"/>
      <c r="FZ2" s="327"/>
      <c r="GA2" s="327"/>
      <c r="GB2" s="327"/>
      <c r="GC2" s="327"/>
      <c r="GD2" s="327"/>
      <c r="GE2" s="327"/>
      <c r="GF2" s="327"/>
      <c r="GG2" s="327"/>
      <c r="GH2" s="327"/>
      <c r="GI2" s="327"/>
      <c r="GJ2" s="327"/>
      <c r="GK2" s="327"/>
      <c r="GL2" s="327"/>
      <c r="GM2" s="327"/>
      <c r="GN2" s="327"/>
      <c r="GO2" s="327"/>
      <c r="GP2" s="327"/>
      <c r="GQ2" s="327"/>
      <c r="GR2" s="327"/>
      <c r="GS2" s="327"/>
      <c r="GT2" s="327"/>
      <c r="GU2" s="327"/>
      <c r="GV2" s="327"/>
      <c r="GW2" s="327"/>
      <c r="GX2" s="327"/>
      <c r="GY2" s="327"/>
      <c r="GZ2" s="327"/>
      <c r="HA2" s="327"/>
      <c r="HB2" s="327"/>
      <c r="HC2" s="327"/>
      <c r="HD2" s="327"/>
      <c r="HE2" s="327"/>
      <c r="HF2" s="327"/>
      <c r="HG2" s="327"/>
      <c r="HH2" s="327"/>
      <c r="HI2" s="327"/>
      <c r="HJ2" s="327"/>
      <c r="HK2" s="327"/>
      <c r="HL2" s="327"/>
      <c r="HM2" s="327"/>
      <c r="HN2" s="327"/>
      <c r="HO2" s="327"/>
      <c r="HP2" s="327"/>
      <c r="HQ2" s="327"/>
      <c r="HR2" s="327"/>
      <c r="HS2" s="327"/>
      <c r="HT2" s="327"/>
      <c r="HU2" s="327"/>
      <c r="HV2" s="327"/>
      <c r="HW2" s="327"/>
      <c r="HX2" s="327"/>
      <c r="HY2" s="327"/>
      <c r="HZ2" s="327"/>
      <c r="IA2" s="327"/>
      <c r="IB2" s="327"/>
      <c r="IC2" s="327"/>
      <c r="ID2" s="327"/>
      <c r="IE2" s="327"/>
      <c r="IF2" s="327"/>
      <c r="IG2" s="327"/>
      <c r="IH2" s="327"/>
      <c r="II2" s="327"/>
      <c r="IJ2" s="327"/>
      <c r="IK2" s="327"/>
      <c r="IL2" s="327"/>
      <c r="IM2" s="327"/>
      <c r="IN2" s="327"/>
      <c r="IO2" s="327"/>
      <c r="IP2" s="327"/>
      <c r="IQ2" s="327"/>
      <c r="IR2" s="327"/>
      <c r="IS2" s="327"/>
      <c r="IT2" s="327"/>
      <c r="IU2" s="327"/>
      <c r="IV2" s="327"/>
    </row>
    <row r="3" spans="1:256">
      <c r="A3" s="1286" t="s">
        <v>138</v>
      </c>
      <c r="B3" s="1286"/>
      <c r="C3" s="1286"/>
      <c r="D3" s="1286"/>
      <c r="E3" s="1286"/>
      <c r="F3" s="1286"/>
      <c r="G3" s="1286"/>
      <c r="H3" s="1286"/>
      <c r="I3" s="1286"/>
      <c r="J3" s="1286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  <c r="BC3" s="327"/>
      <c r="BD3" s="327"/>
      <c r="BE3" s="327"/>
      <c r="BF3" s="327"/>
      <c r="BG3" s="327"/>
      <c r="BH3" s="327"/>
      <c r="BI3" s="327"/>
      <c r="BJ3" s="327"/>
      <c r="BK3" s="327"/>
      <c r="BL3" s="327"/>
      <c r="BM3" s="327"/>
      <c r="BN3" s="327"/>
      <c r="BO3" s="327"/>
      <c r="BP3" s="327"/>
      <c r="BQ3" s="327"/>
      <c r="BR3" s="327"/>
      <c r="BS3" s="327"/>
      <c r="BT3" s="327"/>
      <c r="BU3" s="327"/>
      <c r="BV3" s="327"/>
      <c r="BW3" s="327"/>
      <c r="BX3" s="327"/>
      <c r="BY3" s="327"/>
      <c r="BZ3" s="327"/>
      <c r="CA3" s="327"/>
      <c r="CB3" s="327"/>
      <c r="CC3" s="327"/>
      <c r="CD3" s="327"/>
      <c r="CE3" s="327"/>
      <c r="CF3" s="327"/>
      <c r="CG3" s="327"/>
      <c r="CH3" s="327"/>
      <c r="CI3" s="327"/>
      <c r="CJ3" s="327"/>
      <c r="CK3" s="327"/>
      <c r="CL3" s="327"/>
      <c r="CM3" s="327"/>
      <c r="CN3" s="327"/>
      <c r="CO3" s="327"/>
      <c r="CP3" s="327"/>
      <c r="CQ3" s="327"/>
      <c r="CR3" s="327"/>
      <c r="CS3" s="327"/>
      <c r="CT3" s="327"/>
      <c r="CU3" s="327"/>
      <c r="CV3" s="327"/>
      <c r="CW3" s="327"/>
      <c r="CX3" s="327"/>
      <c r="CY3" s="327"/>
      <c r="CZ3" s="327"/>
      <c r="DA3" s="327"/>
      <c r="DB3" s="327"/>
      <c r="DC3" s="327"/>
      <c r="DD3" s="327"/>
      <c r="DE3" s="327"/>
      <c r="DF3" s="327"/>
      <c r="DG3" s="327"/>
      <c r="DH3" s="327"/>
      <c r="DI3" s="327"/>
      <c r="DJ3" s="327"/>
      <c r="DK3" s="327"/>
      <c r="DL3" s="327"/>
      <c r="DM3" s="327"/>
      <c r="DN3" s="327"/>
      <c r="DO3" s="327"/>
      <c r="DP3" s="327"/>
      <c r="DQ3" s="327"/>
      <c r="DR3" s="327"/>
      <c r="DS3" s="327"/>
      <c r="DT3" s="327"/>
      <c r="DU3" s="327"/>
      <c r="DV3" s="327"/>
      <c r="DW3" s="327"/>
      <c r="DX3" s="327"/>
      <c r="DY3" s="327"/>
      <c r="DZ3" s="327"/>
      <c r="EA3" s="327"/>
      <c r="EB3" s="327"/>
      <c r="EC3" s="327"/>
      <c r="ED3" s="327"/>
      <c r="EE3" s="327"/>
      <c r="EF3" s="327"/>
      <c r="EG3" s="327"/>
      <c r="EH3" s="327"/>
      <c r="EI3" s="327"/>
      <c r="EJ3" s="327"/>
      <c r="EK3" s="327"/>
      <c r="EL3" s="327"/>
      <c r="EM3" s="327"/>
      <c r="EN3" s="327"/>
      <c r="EO3" s="327"/>
      <c r="EP3" s="327"/>
      <c r="EQ3" s="327"/>
      <c r="ER3" s="327"/>
      <c r="ES3" s="327"/>
      <c r="ET3" s="327"/>
      <c r="EU3" s="327"/>
      <c r="EV3" s="327"/>
      <c r="EW3" s="327"/>
      <c r="EX3" s="327"/>
      <c r="EY3" s="327"/>
      <c r="EZ3" s="327"/>
      <c r="FA3" s="327"/>
      <c r="FB3" s="327"/>
      <c r="FC3" s="327"/>
      <c r="FD3" s="327"/>
      <c r="FE3" s="327"/>
      <c r="FF3" s="327"/>
      <c r="FG3" s="327"/>
      <c r="FH3" s="327"/>
      <c r="FI3" s="327"/>
      <c r="FJ3" s="327"/>
      <c r="FK3" s="327"/>
      <c r="FL3" s="327"/>
      <c r="FM3" s="327"/>
      <c r="FN3" s="327"/>
      <c r="FO3" s="327"/>
      <c r="FP3" s="327"/>
      <c r="FQ3" s="327"/>
      <c r="FR3" s="327"/>
      <c r="FS3" s="327"/>
      <c r="FT3" s="327"/>
      <c r="FU3" s="327"/>
      <c r="FV3" s="327"/>
      <c r="FW3" s="327"/>
      <c r="FX3" s="327"/>
      <c r="FY3" s="327"/>
      <c r="FZ3" s="327"/>
      <c r="GA3" s="327"/>
      <c r="GB3" s="327"/>
      <c r="GC3" s="327"/>
      <c r="GD3" s="327"/>
      <c r="GE3" s="327"/>
      <c r="GF3" s="327"/>
      <c r="GG3" s="327"/>
      <c r="GH3" s="327"/>
      <c r="GI3" s="327"/>
      <c r="GJ3" s="327"/>
      <c r="GK3" s="327"/>
      <c r="GL3" s="327"/>
      <c r="GM3" s="327"/>
      <c r="GN3" s="327"/>
      <c r="GO3" s="327"/>
      <c r="GP3" s="327"/>
      <c r="GQ3" s="327"/>
      <c r="GR3" s="327"/>
      <c r="GS3" s="327"/>
      <c r="GT3" s="327"/>
      <c r="GU3" s="327"/>
      <c r="GV3" s="327"/>
      <c r="GW3" s="327"/>
      <c r="GX3" s="327"/>
      <c r="GY3" s="327"/>
      <c r="GZ3" s="327"/>
      <c r="HA3" s="327"/>
      <c r="HB3" s="327"/>
      <c r="HC3" s="327"/>
      <c r="HD3" s="327"/>
      <c r="HE3" s="327"/>
      <c r="HF3" s="327"/>
      <c r="HG3" s="327"/>
      <c r="HH3" s="327"/>
      <c r="HI3" s="327"/>
      <c r="HJ3" s="327"/>
      <c r="HK3" s="327"/>
      <c r="HL3" s="327"/>
      <c r="HM3" s="327"/>
      <c r="HN3" s="327"/>
      <c r="HO3" s="327"/>
      <c r="HP3" s="327"/>
      <c r="HQ3" s="327"/>
      <c r="HR3" s="327"/>
      <c r="HS3" s="327"/>
      <c r="HT3" s="327"/>
      <c r="HU3" s="327"/>
      <c r="HV3" s="327"/>
      <c r="HW3" s="327"/>
      <c r="HX3" s="327"/>
      <c r="HY3" s="327"/>
      <c r="HZ3" s="327"/>
      <c r="IA3" s="327"/>
      <c r="IB3" s="327"/>
      <c r="IC3" s="327"/>
      <c r="ID3" s="327"/>
      <c r="IE3" s="327"/>
      <c r="IF3" s="327"/>
      <c r="IG3" s="327"/>
      <c r="IH3" s="327"/>
      <c r="II3" s="327"/>
      <c r="IJ3" s="327"/>
      <c r="IK3" s="327"/>
      <c r="IL3" s="327"/>
      <c r="IM3" s="327"/>
      <c r="IN3" s="327"/>
      <c r="IO3" s="327"/>
      <c r="IP3" s="327"/>
      <c r="IQ3" s="327"/>
      <c r="IR3" s="327"/>
      <c r="IS3" s="327"/>
      <c r="IT3" s="327"/>
      <c r="IU3" s="327"/>
      <c r="IV3" s="327"/>
    </row>
    <row r="5" spans="1:256" ht="31.5" customHeight="1">
      <c r="A5" s="1287" t="s">
        <v>4735</v>
      </c>
      <c r="B5" s="1287"/>
      <c r="C5" s="1288" t="s">
        <v>4736</v>
      </c>
      <c r="D5" s="1288"/>
      <c r="E5" s="1288"/>
      <c r="F5" s="1288"/>
      <c r="G5" s="1288"/>
      <c r="H5" s="1288"/>
      <c r="I5" s="1288"/>
      <c r="J5" s="1288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327"/>
      <c r="AO5" s="327"/>
      <c r="AP5" s="327"/>
      <c r="AQ5" s="327"/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27"/>
      <c r="BM5" s="327"/>
      <c r="BN5" s="327"/>
      <c r="BO5" s="327"/>
      <c r="BP5" s="327"/>
      <c r="BQ5" s="327"/>
      <c r="BR5" s="327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27"/>
      <c r="CZ5" s="327"/>
      <c r="DA5" s="327"/>
      <c r="DB5" s="327"/>
      <c r="DC5" s="327"/>
      <c r="DD5" s="327"/>
      <c r="DE5" s="327"/>
      <c r="DF5" s="327"/>
      <c r="DG5" s="327"/>
      <c r="DH5" s="327"/>
      <c r="DI5" s="327"/>
      <c r="DJ5" s="327"/>
      <c r="DK5" s="327"/>
      <c r="DL5" s="327"/>
      <c r="DM5" s="327"/>
      <c r="DN5" s="327"/>
      <c r="DO5" s="327"/>
      <c r="DP5" s="327"/>
      <c r="DQ5" s="327"/>
      <c r="DR5" s="327"/>
      <c r="DS5" s="327"/>
      <c r="DT5" s="327"/>
      <c r="DU5" s="327"/>
      <c r="DV5" s="327"/>
      <c r="DW5" s="327"/>
      <c r="DX5" s="327"/>
      <c r="DY5" s="327"/>
      <c r="DZ5" s="327"/>
      <c r="EA5" s="327"/>
      <c r="EB5" s="327"/>
      <c r="EC5" s="327"/>
      <c r="ED5" s="327"/>
      <c r="EE5" s="327"/>
      <c r="EF5" s="327"/>
      <c r="EG5" s="327"/>
      <c r="EH5" s="327"/>
      <c r="EI5" s="327"/>
      <c r="EJ5" s="327"/>
      <c r="EK5" s="327"/>
      <c r="EL5" s="327"/>
      <c r="EM5" s="327"/>
      <c r="EN5" s="327"/>
      <c r="EO5" s="327"/>
      <c r="EP5" s="327"/>
      <c r="EQ5" s="327"/>
      <c r="ER5" s="327"/>
      <c r="ES5" s="327"/>
      <c r="ET5" s="327"/>
      <c r="EU5" s="327"/>
      <c r="EV5" s="327"/>
      <c r="EW5" s="327"/>
      <c r="EX5" s="327"/>
      <c r="EY5" s="327"/>
      <c r="EZ5" s="327"/>
      <c r="FA5" s="327"/>
      <c r="FB5" s="327"/>
      <c r="FC5" s="327"/>
      <c r="FD5" s="327"/>
      <c r="FE5" s="327"/>
      <c r="FF5" s="327"/>
      <c r="FG5" s="327"/>
      <c r="FH5" s="327"/>
      <c r="FI5" s="327"/>
      <c r="FJ5" s="327"/>
      <c r="FK5" s="327"/>
      <c r="FL5" s="327"/>
      <c r="FM5" s="327"/>
      <c r="FN5" s="327"/>
      <c r="FO5" s="327"/>
      <c r="FP5" s="327"/>
      <c r="FQ5" s="327"/>
      <c r="FR5" s="327"/>
      <c r="FS5" s="327"/>
      <c r="FT5" s="327"/>
      <c r="FU5" s="327"/>
      <c r="FV5" s="327"/>
      <c r="FW5" s="327"/>
      <c r="FX5" s="327"/>
      <c r="FY5" s="327"/>
      <c r="FZ5" s="327"/>
      <c r="GA5" s="327"/>
      <c r="GB5" s="327"/>
      <c r="GC5" s="327"/>
      <c r="GD5" s="327"/>
      <c r="GE5" s="327"/>
      <c r="GF5" s="327"/>
      <c r="GG5" s="327"/>
      <c r="GH5" s="327"/>
      <c r="GI5" s="327"/>
      <c r="GJ5" s="327"/>
      <c r="GK5" s="327"/>
      <c r="GL5" s="327"/>
      <c r="GM5" s="327"/>
      <c r="GN5" s="327"/>
      <c r="GO5" s="327"/>
      <c r="GP5" s="327"/>
      <c r="GQ5" s="327"/>
      <c r="GR5" s="327"/>
      <c r="GS5" s="327"/>
      <c r="GT5" s="327"/>
      <c r="GU5" s="327"/>
      <c r="GV5" s="327"/>
      <c r="GW5" s="327"/>
      <c r="GX5" s="327"/>
      <c r="GY5" s="327"/>
      <c r="GZ5" s="327"/>
      <c r="HA5" s="327"/>
      <c r="HB5" s="327"/>
      <c r="HC5" s="327"/>
      <c r="HD5" s="327"/>
      <c r="HE5" s="327"/>
      <c r="HF5" s="327"/>
      <c r="HG5" s="327"/>
      <c r="HH5" s="327"/>
      <c r="HI5" s="327"/>
      <c r="HJ5" s="327"/>
      <c r="HK5" s="327"/>
      <c r="HL5" s="327"/>
      <c r="HM5" s="327"/>
      <c r="HN5" s="327"/>
      <c r="HO5" s="327"/>
      <c r="HP5" s="327"/>
      <c r="HQ5" s="327"/>
      <c r="HR5" s="327"/>
      <c r="HS5" s="327"/>
      <c r="HT5" s="327"/>
      <c r="HU5" s="327"/>
      <c r="HV5" s="327"/>
      <c r="HW5" s="327"/>
      <c r="HX5" s="327"/>
      <c r="HY5" s="327"/>
      <c r="HZ5" s="327"/>
      <c r="IA5" s="327"/>
      <c r="IB5" s="327"/>
      <c r="IC5" s="327"/>
      <c r="ID5" s="327"/>
      <c r="IE5" s="327"/>
      <c r="IF5" s="327"/>
      <c r="IG5" s="327"/>
      <c r="IH5" s="327"/>
      <c r="II5" s="327"/>
      <c r="IJ5" s="327"/>
      <c r="IK5" s="327"/>
      <c r="IL5" s="327"/>
      <c r="IM5" s="327"/>
      <c r="IN5" s="327"/>
      <c r="IO5" s="327"/>
      <c r="IP5" s="327"/>
      <c r="IQ5" s="327"/>
      <c r="IR5" s="327"/>
      <c r="IS5" s="327"/>
      <c r="IT5" s="327"/>
      <c r="IU5" s="327"/>
      <c r="IV5" s="327"/>
    </row>
    <row r="6" spans="1:256">
      <c r="A6" s="433"/>
      <c r="B6" s="433"/>
      <c r="C6" s="434"/>
      <c r="D6" s="434"/>
      <c r="E6" s="433"/>
      <c r="F6" s="433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7"/>
      <c r="AJ6" s="327"/>
      <c r="AK6" s="327"/>
      <c r="AL6" s="327"/>
      <c r="AM6" s="327"/>
      <c r="AN6" s="327"/>
      <c r="AO6" s="327"/>
      <c r="AP6" s="327"/>
      <c r="AQ6" s="327"/>
      <c r="AR6" s="327"/>
      <c r="AS6" s="327"/>
      <c r="AT6" s="327"/>
      <c r="AU6" s="327"/>
      <c r="AV6" s="327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27"/>
      <c r="BM6" s="327"/>
      <c r="BN6" s="327"/>
      <c r="BO6" s="327"/>
      <c r="BP6" s="327"/>
      <c r="BQ6" s="327"/>
      <c r="BR6" s="327"/>
      <c r="BS6" s="327"/>
      <c r="BT6" s="327"/>
      <c r="BU6" s="327"/>
      <c r="BV6" s="327"/>
      <c r="BW6" s="327"/>
      <c r="BX6" s="327"/>
      <c r="BY6" s="327"/>
      <c r="BZ6" s="327"/>
      <c r="CA6" s="327"/>
      <c r="CB6" s="327"/>
      <c r="CC6" s="327"/>
      <c r="CD6" s="327"/>
      <c r="CE6" s="327"/>
      <c r="CF6" s="327"/>
      <c r="CG6" s="327"/>
      <c r="CH6" s="327"/>
      <c r="CI6" s="327"/>
      <c r="CJ6" s="327"/>
      <c r="CK6" s="327"/>
      <c r="CL6" s="327"/>
      <c r="CM6" s="327"/>
      <c r="CN6" s="327"/>
      <c r="CO6" s="327"/>
      <c r="CP6" s="327"/>
      <c r="CQ6" s="327"/>
      <c r="CR6" s="327"/>
      <c r="CS6" s="327"/>
      <c r="CT6" s="327"/>
      <c r="CU6" s="327"/>
      <c r="CV6" s="327"/>
      <c r="CW6" s="327"/>
      <c r="CX6" s="327"/>
      <c r="CY6" s="327"/>
      <c r="CZ6" s="327"/>
      <c r="DA6" s="327"/>
      <c r="DB6" s="327"/>
      <c r="DC6" s="327"/>
      <c r="DD6" s="327"/>
      <c r="DE6" s="327"/>
      <c r="DF6" s="327"/>
      <c r="DG6" s="327"/>
      <c r="DH6" s="327"/>
      <c r="DI6" s="327"/>
      <c r="DJ6" s="327"/>
      <c r="DK6" s="327"/>
      <c r="DL6" s="327"/>
      <c r="DM6" s="327"/>
      <c r="DN6" s="327"/>
      <c r="DO6" s="327"/>
      <c r="DP6" s="327"/>
      <c r="DQ6" s="327"/>
      <c r="DR6" s="327"/>
      <c r="DS6" s="327"/>
      <c r="DT6" s="327"/>
      <c r="DU6" s="327"/>
      <c r="DV6" s="327"/>
      <c r="DW6" s="327"/>
      <c r="DX6" s="327"/>
      <c r="DY6" s="327"/>
      <c r="DZ6" s="327"/>
      <c r="EA6" s="327"/>
      <c r="EB6" s="327"/>
      <c r="EC6" s="327"/>
      <c r="ED6" s="327"/>
      <c r="EE6" s="327"/>
      <c r="EF6" s="327"/>
      <c r="EG6" s="327"/>
      <c r="EH6" s="327"/>
      <c r="EI6" s="327"/>
      <c r="EJ6" s="327"/>
      <c r="EK6" s="327"/>
      <c r="EL6" s="327"/>
      <c r="EM6" s="327"/>
      <c r="EN6" s="327"/>
      <c r="EO6" s="327"/>
      <c r="EP6" s="327"/>
      <c r="EQ6" s="327"/>
      <c r="ER6" s="327"/>
      <c r="ES6" s="327"/>
      <c r="ET6" s="327"/>
      <c r="EU6" s="327"/>
      <c r="EV6" s="327"/>
      <c r="EW6" s="327"/>
      <c r="EX6" s="327"/>
      <c r="EY6" s="327"/>
      <c r="EZ6" s="327"/>
      <c r="FA6" s="327"/>
      <c r="FB6" s="327"/>
      <c r="FC6" s="327"/>
      <c r="FD6" s="327"/>
      <c r="FE6" s="327"/>
      <c r="FF6" s="327"/>
      <c r="FG6" s="327"/>
      <c r="FH6" s="327"/>
      <c r="FI6" s="327"/>
      <c r="FJ6" s="327"/>
      <c r="FK6" s="327"/>
      <c r="FL6" s="327"/>
      <c r="FM6" s="327"/>
      <c r="FN6" s="327"/>
      <c r="FO6" s="327"/>
      <c r="FP6" s="327"/>
      <c r="FQ6" s="327"/>
      <c r="FR6" s="327"/>
      <c r="FS6" s="327"/>
      <c r="FT6" s="327"/>
      <c r="FU6" s="327"/>
      <c r="FV6" s="327"/>
      <c r="FW6" s="327"/>
      <c r="FX6" s="327"/>
      <c r="FY6" s="327"/>
      <c r="FZ6" s="327"/>
      <c r="GA6" s="327"/>
      <c r="GB6" s="327"/>
      <c r="GC6" s="327"/>
      <c r="GD6" s="327"/>
      <c r="GE6" s="327"/>
      <c r="GF6" s="327"/>
      <c r="GG6" s="327"/>
      <c r="GH6" s="327"/>
      <c r="GI6" s="327"/>
      <c r="GJ6" s="327"/>
      <c r="GK6" s="327"/>
      <c r="GL6" s="327"/>
      <c r="GM6" s="327"/>
      <c r="GN6" s="327"/>
      <c r="GO6" s="327"/>
      <c r="GP6" s="327"/>
      <c r="GQ6" s="327"/>
      <c r="GR6" s="327"/>
      <c r="GS6" s="327"/>
      <c r="GT6" s="327"/>
      <c r="GU6" s="327"/>
      <c r="GV6" s="327"/>
      <c r="GW6" s="327"/>
      <c r="GX6" s="327"/>
      <c r="GY6" s="327"/>
      <c r="GZ6" s="327"/>
      <c r="HA6" s="327"/>
      <c r="HB6" s="327"/>
      <c r="HC6" s="327"/>
      <c r="HD6" s="327"/>
      <c r="HE6" s="327"/>
      <c r="HF6" s="327"/>
      <c r="HG6" s="327"/>
      <c r="HH6" s="327"/>
      <c r="HI6" s="327"/>
      <c r="HJ6" s="327"/>
      <c r="HK6" s="327"/>
      <c r="HL6" s="327"/>
      <c r="HM6" s="327"/>
      <c r="HN6" s="327"/>
      <c r="HO6" s="327"/>
      <c r="HP6" s="327"/>
      <c r="HQ6" s="327"/>
      <c r="HR6" s="327"/>
      <c r="HS6" s="327"/>
      <c r="HT6" s="327"/>
      <c r="HU6" s="327"/>
      <c r="HV6" s="327"/>
      <c r="HW6" s="327"/>
      <c r="HX6" s="327"/>
      <c r="HY6" s="327"/>
      <c r="HZ6" s="327"/>
      <c r="IA6" s="327"/>
      <c r="IB6" s="327"/>
      <c r="IC6" s="327"/>
      <c r="ID6" s="327"/>
      <c r="IE6" s="327"/>
      <c r="IF6" s="327"/>
      <c r="IG6" s="327"/>
      <c r="IH6" s="327"/>
      <c r="II6" s="327"/>
      <c r="IJ6" s="327"/>
      <c r="IK6" s="327"/>
      <c r="IL6" s="327"/>
      <c r="IM6" s="327"/>
      <c r="IN6" s="327"/>
      <c r="IO6" s="327"/>
      <c r="IP6" s="327"/>
      <c r="IQ6" s="327"/>
      <c r="IR6" s="327"/>
      <c r="IS6" s="327"/>
      <c r="IT6" s="327"/>
      <c r="IU6" s="327"/>
      <c r="IV6" s="327"/>
    </row>
    <row r="7" spans="1:256">
      <c r="A7" s="1287" t="s">
        <v>4352</v>
      </c>
      <c r="B7" s="1287"/>
      <c r="C7" s="1247" t="s">
        <v>138</v>
      </c>
      <c r="D7" s="1247"/>
      <c r="E7" s="1247"/>
      <c r="F7" s="1247"/>
      <c r="G7" s="1247"/>
      <c r="H7" s="1247"/>
      <c r="I7" s="1247"/>
      <c r="J7" s="124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7"/>
      <c r="BF7" s="327"/>
      <c r="BG7" s="327"/>
      <c r="BH7" s="327"/>
      <c r="BI7" s="327"/>
      <c r="BJ7" s="327"/>
      <c r="BK7" s="327"/>
      <c r="BL7" s="327"/>
      <c r="BM7" s="327"/>
      <c r="BN7" s="327"/>
      <c r="BO7" s="327"/>
      <c r="BP7" s="327"/>
      <c r="BQ7" s="327"/>
      <c r="BR7" s="327"/>
      <c r="BS7" s="327"/>
      <c r="BT7" s="327"/>
      <c r="BU7" s="327"/>
      <c r="BV7" s="327"/>
      <c r="BW7" s="327"/>
      <c r="BX7" s="327"/>
      <c r="BY7" s="327"/>
      <c r="BZ7" s="327"/>
      <c r="CA7" s="327"/>
      <c r="CB7" s="327"/>
      <c r="CC7" s="327"/>
      <c r="CD7" s="327"/>
      <c r="CE7" s="327"/>
      <c r="CF7" s="327"/>
      <c r="CG7" s="327"/>
      <c r="CH7" s="327"/>
      <c r="CI7" s="327"/>
      <c r="CJ7" s="327"/>
      <c r="CK7" s="327"/>
      <c r="CL7" s="327"/>
      <c r="CM7" s="327"/>
      <c r="CN7" s="327"/>
      <c r="CO7" s="327"/>
      <c r="CP7" s="327"/>
      <c r="CQ7" s="327"/>
      <c r="CR7" s="327"/>
      <c r="CS7" s="327"/>
      <c r="CT7" s="327"/>
      <c r="CU7" s="327"/>
      <c r="CV7" s="327"/>
      <c r="CW7" s="327"/>
      <c r="CX7" s="327"/>
      <c r="CY7" s="327"/>
      <c r="CZ7" s="327"/>
      <c r="DA7" s="327"/>
      <c r="DB7" s="327"/>
      <c r="DC7" s="327"/>
      <c r="DD7" s="327"/>
      <c r="DE7" s="327"/>
      <c r="DF7" s="327"/>
      <c r="DG7" s="327"/>
      <c r="DH7" s="327"/>
      <c r="DI7" s="327"/>
      <c r="DJ7" s="327"/>
      <c r="DK7" s="327"/>
      <c r="DL7" s="327"/>
      <c r="DM7" s="327"/>
      <c r="DN7" s="327"/>
      <c r="DO7" s="327"/>
      <c r="DP7" s="327"/>
      <c r="DQ7" s="327"/>
      <c r="DR7" s="327"/>
      <c r="DS7" s="327"/>
      <c r="DT7" s="327"/>
      <c r="DU7" s="327"/>
      <c r="DV7" s="327"/>
      <c r="DW7" s="327"/>
      <c r="DX7" s="327"/>
      <c r="DY7" s="327"/>
      <c r="DZ7" s="327"/>
      <c r="EA7" s="327"/>
      <c r="EB7" s="327"/>
      <c r="EC7" s="327"/>
      <c r="ED7" s="327"/>
      <c r="EE7" s="327"/>
      <c r="EF7" s="327"/>
      <c r="EG7" s="327"/>
      <c r="EH7" s="327"/>
      <c r="EI7" s="327"/>
      <c r="EJ7" s="327"/>
      <c r="EK7" s="327"/>
      <c r="EL7" s="327"/>
      <c r="EM7" s="327"/>
      <c r="EN7" s="327"/>
      <c r="EO7" s="327"/>
      <c r="EP7" s="327"/>
      <c r="EQ7" s="327"/>
      <c r="ER7" s="327"/>
      <c r="ES7" s="327"/>
      <c r="ET7" s="327"/>
      <c r="EU7" s="327"/>
      <c r="EV7" s="327"/>
      <c r="EW7" s="327"/>
      <c r="EX7" s="327"/>
      <c r="EY7" s="327"/>
      <c r="EZ7" s="327"/>
      <c r="FA7" s="327"/>
      <c r="FB7" s="327"/>
      <c r="FC7" s="327"/>
      <c r="FD7" s="327"/>
      <c r="FE7" s="327"/>
      <c r="FF7" s="327"/>
      <c r="FG7" s="327"/>
      <c r="FH7" s="327"/>
      <c r="FI7" s="327"/>
      <c r="FJ7" s="327"/>
      <c r="FK7" s="327"/>
      <c r="FL7" s="327"/>
      <c r="FM7" s="327"/>
      <c r="FN7" s="327"/>
      <c r="FO7" s="327"/>
      <c r="FP7" s="327"/>
      <c r="FQ7" s="327"/>
      <c r="FR7" s="327"/>
      <c r="FS7" s="327"/>
      <c r="FT7" s="327"/>
      <c r="FU7" s="327"/>
      <c r="FV7" s="327"/>
      <c r="FW7" s="327"/>
      <c r="FX7" s="327"/>
      <c r="FY7" s="327"/>
      <c r="FZ7" s="327"/>
      <c r="GA7" s="327"/>
      <c r="GB7" s="327"/>
      <c r="GC7" s="327"/>
      <c r="GD7" s="327"/>
      <c r="GE7" s="327"/>
      <c r="GF7" s="327"/>
      <c r="GG7" s="327"/>
      <c r="GH7" s="327"/>
      <c r="GI7" s="327"/>
      <c r="GJ7" s="327"/>
      <c r="GK7" s="327"/>
      <c r="GL7" s="327"/>
      <c r="GM7" s="327"/>
      <c r="GN7" s="327"/>
      <c r="GO7" s="327"/>
      <c r="GP7" s="327"/>
      <c r="GQ7" s="327"/>
      <c r="GR7" s="327"/>
      <c r="GS7" s="327"/>
      <c r="GT7" s="327"/>
      <c r="GU7" s="327"/>
      <c r="GV7" s="327"/>
      <c r="GW7" s="327"/>
      <c r="GX7" s="327"/>
      <c r="GY7" s="327"/>
      <c r="GZ7" s="327"/>
      <c r="HA7" s="327"/>
      <c r="HB7" s="327"/>
      <c r="HC7" s="327"/>
      <c r="HD7" s="327"/>
      <c r="HE7" s="327"/>
      <c r="HF7" s="327"/>
      <c r="HG7" s="327"/>
      <c r="HH7" s="327"/>
      <c r="HI7" s="327"/>
      <c r="HJ7" s="327"/>
      <c r="HK7" s="327"/>
      <c r="HL7" s="327"/>
      <c r="HM7" s="327"/>
      <c r="HN7" s="327"/>
      <c r="HO7" s="327"/>
      <c r="HP7" s="327"/>
      <c r="HQ7" s="327"/>
      <c r="HR7" s="327"/>
      <c r="HS7" s="327"/>
      <c r="HT7" s="327"/>
      <c r="HU7" s="327"/>
      <c r="HV7" s="327"/>
      <c r="HW7" s="327"/>
      <c r="HX7" s="327"/>
      <c r="HY7" s="327"/>
      <c r="HZ7" s="327"/>
      <c r="IA7" s="327"/>
      <c r="IB7" s="327"/>
      <c r="IC7" s="327"/>
      <c r="ID7" s="327"/>
      <c r="IE7" s="327"/>
      <c r="IF7" s="327"/>
      <c r="IG7" s="327"/>
      <c r="IH7" s="327"/>
      <c r="II7" s="327"/>
      <c r="IJ7" s="327"/>
      <c r="IK7" s="327"/>
      <c r="IL7" s="327"/>
      <c r="IM7" s="327"/>
      <c r="IN7" s="327"/>
      <c r="IO7" s="327"/>
      <c r="IP7" s="327"/>
      <c r="IQ7" s="327"/>
      <c r="IR7" s="327"/>
      <c r="IS7" s="327"/>
      <c r="IT7" s="327"/>
      <c r="IU7" s="327"/>
      <c r="IV7" s="327"/>
    </row>
    <row r="8" spans="1:256">
      <c r="A8" s="435"/>
      <c r="B8" s="435"/>
      <c r="C8" s="364"/>
      <c r="D8" s="364"/>
      <c r="E8" s="364"/>
      <c r="F8" s="364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7"/>
      <c r="BD8" s="327"/>
      <c r="BE8" s="327"/>
      <c r="BF8" s="327"/>
      <c r="BG8" s="327"/>
      <c r="BH8" s="327"/>
      <c r="BI8" s="327"/>
      <c r="BJ8" s="327"/>
      <c r="BK8" s="327"/>
      <c r="BL8" s="327"/>
      <c r="BM8" s="327"/>
      <c r="BN8" s="327"/>
      <c r="BO8" s="327"/>
      <c r="BP8" s="327"/>
      <c r="BQ8" s="327"/>
      <c r="BR8" s="327"/>
      <c r="BS8" s="327"/>
      <c r="BT8" s="327"/>
      <c r="BU8" s="327"/>
      <c r="BV8" s="327"/>
      <c r="BW8" s="327"/>
      <c r="BX8" s="327"/>
      <c r="BY8" s="327"/>
      <c r="BZ8" s="327"/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327"/>
      <c r="CR8" s="327"/>
      <c r="CS8" s="327"/>
      <c r="CT8" s="327"/>
      <c r="CU8" s="327"/>
      <c r="CV8" s="327"/>
      <c r="CW8" s="327"/>
      <c r="CX8" s="327"/>
      <c r="CY8" s="327"/>
      <c r="CZ8" s="327"/>
      <c r="DA8" s="327"/>
      <c r="DB8" s="327"/>
      <c r="DC8" s="327"/>
      <c r="DD8" s="327"/>
      <c r="DE8" s="327"/>
      <c r="DF8" s="327"/>
      <c r="DG8" s="327"/>
      <c r="DH8" s="327"/>
      <c r="DI8" s="327"/>
      <c r="DJ8" s="327"/>
      <c r="DK8" s="327"/>
      <c r="DL8" s="327"/>
      <c r="DM8" s="327"/>
      <c r="DN8" s="327"/>
      <c r="DO8" s="327"/>
      <c r="DP8" s="327"/>
      <c r="DQ8" s="327"/>
      <c r="DR8" s="327"/>
      <c r="DS8" s="327"/>
      <c r="DT8" s="327"/>
      <c r="DU8" s="327"/>
      <c r="DV8" s="327"/>
      <c r="DW8" s="327"/>
      <c r="DX8" s="327"/>
      <c r="DY8" s="327"/>
      <c r="DZ8" s="327"/>
      <c r="EA8" s="327"/>
      <c r="EB8" s="327"/>
      <c r="EC8" s="327"/>
      <c r="ED8" s="327"/>
      <c r="EE8" s="327"/>
      <c r="EF8" s="327"/>
      <c r="EG8" s="327"/>
      <c r="EH8" s="327"/>
      <c r="EI8" s="327"/>
      <c r="EJ8" s="327"/>
      <c r="EK8" s="327"/>
      <c r="EL8" s="327"/>
      <c r="EM8" s="327"/>
      <c r="EN8" s="327"/>
      <c r="EO8" s="327"/>
      <c r="EP8" s="327"/>
      <c r="EQ8" s="327"/>
      <c r="ER8" s="327"/>
      <c r="ES8" s="327"/>
      <c r="ET8" s="327"/>
      <c r="EU8" s="327"/>
      <c r="EV8" s="327"/>
      <c r="EW8" s="327"/>
      <c r="EX8" s="327"/>
      <c r="EY8" s="327"/>
      <c r="EZ8" s="327"/>
      <c r="FA8" s="327"/>
      <c r="FB8" s="327"/>
      <c r="FC8" s="327"/>
      <c r="FD8" s="327"/>
      <c r="FE8" s="327"/>
      <c r="FF8" s="327"/>
      <c r="FG8" s="327"/>
      <c r="FH8" s="327"/>
      <c r="FI8" s="327"/>
      <c r="FJ8" s="327"/>
      <c r="FK8" s="327"/>
      <c r="FL8" s="327"/>
      <c r="FM8" s="327"/>
      <c r="FN8" s="327"/>
      <c r="FO8" s="327"/>
      <c r="FP8" s="327"/>
      <c r="FQ8" s="327"/>
      <c r="FR8" s="327"/>
      <c r="FS8" s="327"/>
      <c r="FT8" s="327"/>
      <c r="FU8" s="327"/>
      <c r="FV8" s="327"/>
      <c r="FW8" s="327"/>
      <c r="FX8" s="327"/>
      <c r="FY8" s="327"/>
      <c r="FZ8" s="327"/>
      <c r="GA8" s="327"/>
      <c r="GB8" s="327"/>
      <c r="GC8" s="327"/>
      <c r="GD8" s="327"/>
      <c r="GE8" s="327"/>
      <c r="GF8" s="327"/>
      <c r="GG8" s="327"/>
      <c r="GH8" s="327"/>
      <c r="GI8" s="327"/>
      <c r="GJ8" s="327"/>
      <c r="GK8" s="327"/>
      <c r="GL8" s="327"/>
      <c r="GM8" s="327"/>
      <c r="GN8" s="327"/>
      <c r="GO8" s="327"/>
      <c r="GP8" s="327"/>
      <c r="GQ8" s="327"/>
      <c r="GR8" s="327"/>
      <c r="GS8" s="327"/>
      <c r="GT8" s="327"/>
      <c r="GU8" s="327"/>
      <c r="GV8" s="327"/>
      <c r="GW8" s="327"/>
      <c r="GX8" s="327"/>
      <c r="GY8" s="327"/>
      <c r="GZ8" s="327"/>
      <c r="HA8" s="327"/>
      <c r="HB8" s="327"/>
      <c r="HC8" s="327"/>
      <c r="HD8" s="327"/>
      <c r="HE8" s="327"/>
      <c r="HF8" s="327"/>
      <c r="HG8" s="327"/>
      <c r="HH8" s="327"/>
      <c r="HI8" s="327"/>
      <c r="HJ8" s="327"/>
      <c r="HK8" s="327"/>
      <c r="HL8" s="327"/>
      <c r="HM8" s="327"/>
      <c r="HN8" s="327"/>
      <c r="HO8" s="327"/>
      <c r="HP8" s="327"/>
      <c r="HQ8" s="327"/>
      <c r="HR8" s="327"/>
      <c r="HS8" s="327"/>
      <c r="HT8" s="327"/>
      <c r="HU8" s="327"/>
      <c r="HV8" s="327"/>
      <c r="HW8" s="327"/>
      <c r="HX8" s="327"/>
      <c r="HY8" s="327"/>
      <c r="HZ8" s="327"/>
      <c r="IA8" s="327"/>
      <c r="IB8" s="327"/>
      <c r="IC8" s="327"/>
      <c r="ID8" s="327"/>
      <c r="IE8" s="327"/>
      <c r="IF8" s="327"/>
      <c r="IG8" s="327"/>
      <c r="IH8" s="327"/>
      <c r="II8" s="327"/>
      <c r="IJ8" s="327"/>
      <c r="IK8" s="327"/>
      <c r="IL8" s="327"/>
      <c r="IM8" s="327"/>
      <c r="IN8" s="327"/>
      <c r="IO8" s="327"/>
      <c r="IP8" s="327"/>
      <c r="IQ8" s="327"/>
      <c r="IR8" s="327"/>
      <c r="IS8" s="327"/>
      <c r="IT8" s="327"/>
      <c r="IU8" s="327"/>
      <c r="IV8" s="327"/>
    </row>
    <row r="9" spans="1:256">
      <c r="A9" s="1287" t="s">
        <v>4354</v>
      </c>
      <c r="B9" s="1287"/>
      <c r="C9" s="1247" t="s">
        <v>68</v>
      </c>
      <c r="D9" s="1247"/>
      <c r="E9" s="1247"/>
      <c r="F9" s="1247"/>
      <c r="G9" s="1247"/>
      <c r="H9" s="1247"/>
      <c r="I9" s="1247"/>
      <c r="J9" s="124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27"/>
      <c r="AG9" s="327"/>
      <c r="AH9" s="327"/>
      <c r="AI9" s="327"/>
      <c r="AJ9" s="327"/>
      <c r="AK9" s="327"/>
      <c r="AL9" s="327"/>
      <c r="AM9" s="327"/>
      <c r="AN9" s="327"/>
      <c r="AO9" s="327"/>
      <c r="AP9" s="327"/>
      <c r="AQ9" s="327"/>
      <c r="AR9" s="327"/>
      <c r="AS9" s="327"/>
      <c r="AT9" s="327"/>
      <c r="AU9" s="327"/>
      <c r="AV9" s="327"/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327"/>
      <c r="BI9" s="327"/>
      <c r="BJ9" s="327"/>
      <c r="BK9" s="327"/>
      <c r="BL9" s="327"/>
      <c r="BM9" s="327"/>
      <c r="BN9" s="327"/>
      <c r="BO9" s="327"/>
      <c r="BP9" s="327"/>
      <c r="BQ9" s="327"/>
      <c r="BR9" s="327"/>
      <c r="BS9" s="327"/>
      <c r="BT9" s="327"/>
      <c r="BU9" s="327"/>
      <c r="BV9" s="327"/>
      <c r="BW9" s="327"/>
      <c r="BX9" s="327"/>
      <c r="BY9" s="327"/>
      <c r="BZ9" s="327"/>
      <c r="CA9" s="327"/>
      <c r="CB9" s="327"/>
      <c r="CC9" s="327"/>
      <c r="CD9" s="327"/>
      <c r="CE9" s="327"/>
      <c r="CF9" s="327"/>
      <c r="CG9" s="327"/>
      <c r="CH9" s="327"/>
      <c r="CI9" s="327"/>
      <c r="CJ9" s="327"/>
      <c r="CK9" s="327"/>
      <c r="CL9" s="327"/>
      <c r="CM9" s="327"/>
      <c r="CN9" s="327"/>
      <c r="CO9" s="327"/>
      <c r="CP9" s="327"/>
      <c r="CQ9" s="327"/>
      <c r="CR9" s="327"/>
      <c r="CS9" s="327"/>
      <c r="CT9" s="327"/>
      <c r="CU9" s="327"/>
      <c r="CV9" s="327"/>
      <c r="CW9" s="327"/>
      <c r="CX9" s="327"/>
      <c r="CY9" s="327"/>
      <c r="CZ9" s="327"/>
      <c r="DA9" s="327"/>
      <c r="DB9" s="327"/>
      <c r="DC9" s="327"/>
      <c r="DD9" s="327"/>
      <c r="DE9" s="327"/>
      <c r="DF9" s="327"/>
      <c r="DG9" s="327"/>
      <c r="DH9" s="327"/>
      <c r="DI9" s="327"/>
      <c r="DJ9" s="327"/>
      <c r="DK9" s="327"/>
      <c r="DL9" s="327"/>
      <c r="DM9" s="327"/>
      <c r="DN9" s="327"/>
      <c r="DO9" s="327"/>
      <c r="DP9" s="327"/>
      <c r="DQ9" s="327"/>
      <c r="DR9" s="327"/>
      <c r="DS9" s="327"/>
      <c r="DT9" s="327"/>
      <c r="DU9" s="327"/>
      <c r="DV9" s="327"/>
      <c r="DW9" s="327"/>
      <c r="DX9" s="327"/>
      <c r="DY9" s="327"/>
      <c r="DZ9" s="327"/>
      <c r="EA9" s="327"/>
      <c r="EB9" s="327"/>
      <c r="EC9" s="327"/>
      <c r="ED9" s="327"/>
      <c r="EE9" s="327"/>
      <c r="EF9" s="327"/>
      <c r="EG9" s="327"/>
      <c r="EH9" s="327"/>
      <c r="EI9" s="327"/>
      <c r="EJ9" s="327"/>
      <c r="EK9" s="327"/>
      <c r="EL9" s="327"/>
      <c r="EM9" s="327"/>
      <c r="EN9" s="327"/>
      <c r="EO9" s="327"/>
      <c r="EP9" s="327"/>
      <c r="EQ9" s="327"/>
      <c r="ER9" s="327"/>
      <c r="ES9" s="327"/>
      <c r="ET9" s="327"/>
      <c r="EU9" s="327"/>
      <c r="EV9" s="327"/>
      <c r="EW9" s="327"/>
      <c r="EX9" s="327"/>
      <c r="EY9" s="327"/>
      <c r="EZ9" s="327"/>
      <c r="FA9" s="327"/>
      <c r="FB9" s="327"/>
      <c r="FC9" s="327"/>
      <c r="FD9" s="327"/>
      <c r="FE9" s="327"/>
      <c r="FF9" s="327"/>
      <c r="FG9" s="327"/>
      <c r="FH9" s="327"/>
      <c r="FI9" s="327"/>
      <c r="FJ9" s="327"/>
      <c r="FK9" s="327"/>
      <c r="FL9" s="327"/>
      <c r="FM9" s="327"/>
      <c r="FN9" s="327"/>
      <c r="FO9" s="327"/>
      <c r="FP9" s="327"/>
      <c r="FQ9" s="327"/>
      <c r="FR9" s="327"/>
      <c r="FS9" s="327"/>
      <c r="FT9" s="327"/>
      <c r="FU9" s="327"/>
      <c r="FV9" s="327"/>
      <c r="FW9" s="327"/>
      <c r="FX9" s="327"/>
      <c r="FY9" s="327"/>
      <c r="FZ9" s="327"/>
      <c r="GA9" s="327"/>
      <c r="GB9" s="327"/>
      <c r="GC9" s="327"/>
      <c r="GD9" s="327"/>
      <c r="GE9" s="327"/>
      <c r="GF9" s="327"/>
      <c r="GG9" s="327"/>
      <c r="GH9" s="327"/>
      <c r="GI9" s="327"/>
      <c r="GJ9" s="327"/>
      <c r="GK9" s="327"/>
      <c r="GL9" s="327"/>
      <c r="GM9" s="327"/>
      <c r="GN9" s="327"/>
      <c r="GO9" s="327"/>
      <c r="GP9" s="327"/>
      <c r="GQ9" s="327"/>
      <c r="GR9" s="327"/>
      <c r="GS9" s="327"/>
      <c r="GT9" s="327"/>
      <c r="GU9" s="327"/>
      <c r="GV9" s="327"/>
      <c r="GW9" s="327"/>
      <c r="GX9" s="327"/>
      <c r="GY9" s="327"/>
      <c r="GZ9" s="327"/>
      <c r="HA9" s="327"/>
      <c r="HB9" s="327"/>
      <c r="HC9" s="327"/>
      <c r="HD9" s="327"/>
      <c r="HE9" s="327"/>
      <c r="HF9" s="327"/>
      <c r="HG9" s="327"/>
      <c r="HH9" s="327"/>
      <c r="HI9" s="327"/>
      <c r="HJ9" s="327"/>
      <c r="HK9" s="327"/>
      <c r="HL9" s="327"/>
      <c r="HM9" s="327"/>
      <c r="HN9" s="327"/>
      <c r="HO9" s="327"/>
      <c r="HP9" s="327"/>
      <c r="HQ9" s="327"/>
      <c r="HR9" s="327"/>
      <c r="HS9" s="327"/>
      <c r="HT9" s="327"/>
      <c r="HU9" s="327"/>
      <c r="HV9" s="327"/>
      <c r="HW9" s="327"/>
      <c r="HX9" s="327"/>
      <c r="HY9" s="327"/>
      <c r="HZ9" s="327"/>
      <c r="IA9" s="327"/>
      <c r="IB9" s="327"/>
      <c r="IC9" s="327"/>
      <c r="ID9" s="327"/>
      <c r="IE9" s="327"/>
      <c r="IF9" s="327"/>
      <c r="IG9" s="327"/>
      <c r="IH9" s="327"/>
      <c r="II9" s="327"/>
      <c r="IJ9" s="327"/>
      <c r="IK9" s="327"/>
      <c r="IL9" s="327"/>
      <c r="IM9" s="327"/>
      <c r="IN9" s="327"/>
      <c r="IO9" s="327"/>
      <c r="IP9" s="327"/>
      <c r="IQ9" s="327"/>
      <c r="IR9" s="327"/>
      <c r="IS9" s="327"/>
      <c r="IT9" s="327"/>
      <c r="IU9" s="327"/>
      <c r="IV9" s="327"/>
    </row>
    <row r="10" spans="1:256">
      <c r="A10" s="433"/>
      <c r="B10" s="433"/>
      <c r="C10" s="436"/>
      <c r="D10" s="436"/>
      <c r="E10" s="436"/>
      <c r="F10" s="436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7"/>
      <c r="BO10" s="327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  <c r="EQ10" s="327"/>
      <c r="ER10" s="327"/>
      <c r="ES10" s="327"/>
      <c r="ET10" s="327"/>
      <c r="EU10" s="327"/>
      <c r="EV10" s="327"/>
      <c r="EW10" s="327"/>
      <c r="EX10" s="327"/>
      <c r="EY10" s="327"/>
      <c r="EZ10" s="327"/>
      <c r="FA10" s="327"/>
      <c r="FB10" s="327"/>
      <c r="FC10" s="327"/>
      <c r="FD10" s="327"/>
      <c r="FE10" s="327"/>
      <c r="FF10" s="327"/>
      <c r="FG10" s="327"/>
      <c r="FH10" s="327"/>
      <c r="FI10" s="327"/>
      <c r="FJ10" s="327"/>
      <c r="FK10" s="327"/>
      <c r="FL10" s="327"/>
      <c r="FM10" s="327"/>
      <c r="FN10" s="327"/>
      <c r="FO10" s="327"/>
      <c r="FP10" s="327"/>
      <c r="FQ10" s="327"/>
      <c r="FR10" s="327"/>
      <c r="FS10" s="327"/>
      <c r="FT10" s="327"/>
      <c r="FU10" s="327"/>
      <c r="FV10" s="327"/>
      <c r="FW10" s="327"/>
      <c r="FX10" s="327"/>
      <c r="FY10" s="327"/>
      <c r="FZ10" s="327"/>
      <c r="GA10" s="327"/>
      <c r="GB10" s="327"/>
      <c r="GC10" s="327"/>
      <c r="GD10" s="327"/>
      <c r="GE10" s="327"/>
      <c r="GF10" s="327"/>
      <c r="GG10" s="327"/>
      <c r="GH10" s="327"/>
      <c r="GI10" s="327"/>
      <c r="GJ10" s="327"/>
      <c r="GK10" s="327"/>
      <c r="GL10" s="327"/>
      <c r="GM10" s="327"/>
      <c r="GN10" s="327"/>
      <c r="GO10" s="327"/>
      <c r="GP10" s="327"/>
      <c r="GQ10" s="327"/>
      <c r="GR10" s="327"/>
      <c r="GS10" s="327"/>
      <c r="GT10" s="327"/>
      <c r="GU10" s="327"/>
      <c r="GV10" s="327"/>
      <c r="GW10" s="327"/>
      <c r="GX10" s="327"/>
      <c r="GY10" s="327"/>
      <c r="GZ10" s="327"/>
      <c r="HA10" s="327"/>
      <c r="HB10" s="327"/>
      <c r="HC10" s="327"/>
      <c r="HD10" s="327"/>
      <c r="HE10" s="327"/>
      <c r="HF10" s="327"/>
      <c r="HG10" s="327"/>
      <c r="HH10" s="327"/>
      <c r="HI10" s="327"/>
      <c r="HJ10" s="327"/>
      <c r="HK10" s="327"/>
      <c r="HL10" s="327"/>
      <c r="HM10" s="327"/>
      <c r="HN10" s="327"/>
      <c r="HO10" s="327"/>
      <c r="HP10" s="327"/>
      <c r="HQ10" s="327"/>
      <c r="HR10" s="327"/>
      <c r="HS10" s="327"/>
      <c r="HT10" s="327"/>
      <c r="HU10" s="327"/>
      <c r="HV10" s="327"/>
      <c r="HW10" s="327"/>
      <c r="HX10" s="327"/>
      <c r="HY10" s="327"/>
      <c r="HZ10" s="327"/>
      <c r="IA10" s="327"/>
      <c r="IB10" s="327"/>
      <c r="IC10" s="327"/>
      <c r="ID10" s="327"/>
      <c r="IE10" s="327"/>
      <c r="IF10" s="327"/>
      <c r="IG10" s="327"/>
      <c r="IH10" s="327"/>
      <c r="II10" s="327"/>
      <c r="IJ10" s="327"/>
      <c r="IK10" s="327"/>
      <c r="IL10" s="327"/>
      <c r="IM10" s="327"/>
      <c r="IN10" s="327"/>
      <c r="IO10" s="327"/>
      <c r="IP10" s="327"/>
      <c r="IQ10" s="327"/>
      <c r="IR10" s="327"/>
      <c r="IS10" s="327"/>
      <c r="IT10" s="327"/>
      <c r="IU10" s="327"/>
      <c r="IV10" s="327"/>
    </row>
    <row r="11" spans="1:256">
      <c r="A11" s="327" t="s">
        <v>4355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7"/>
      <c r="AD11" s="327"/>
      <c r="AE11" s="327"/>
      <c r="AF11" s="327"/>
      <c r="AG11" s="327"/>
      <c r="AH11" s="327"/>
      <c r="AI11" s="327"/>
      <c r="AJ11" s="327"/>
      <c r="AK11" s="327"/>
      <c r="AL11" s="327"/>
      <c r="AM11" s="327"/>
      <c r="AN11" s="327"/>
      <c r="AO11" s="327"/>
      <c r="AP11" s="327"/>
      <c r="AQ11" s="327"/>
      <c r="AR11" s="327"/>
      <c r="AS11" s="327"/>
      <c r="AT11" s="327"/>
      <c r="AU11" s="327"/>
      <c r="AV11" s="327"/>
      <c r="AW11" s="327"/>
      <c r="AX11" s="327"/>
      <c r="AY11" s="327"/>
      <c r="AZ11" s="327"/>
      <c r="BA11" s="327"/>
      <c r="BB11" s="327"/>
      <c r="BC11" s="327"/>
      <c r="BD11" s="327"/>
      <c r="BE11" s="327"/>
      <c r="BF11" s="327"/>
      <c r="BG11" s="327"/>
      <c r="BH11" s="327"/>
      <c r="BI11" s="327"/>
      <c r="BJ11" s="327"/>
      <c r="BK11" s="327"/>
      <c r="BL11" s="327"/>
      <c r="BM11" s="327"/>
      <c r="BN11" s="327"/>
      <c r="BO11" s="327"/>
      <c r="BP11" s="327"/>
      <c r="BQ11" s="327"/>
      <c r="BR11" s="327"/>
      <c r="BS11" s="327"/>
      <c r="BT11" s="327"/>
      <c r="BU11" s="327"/>
      <c r="BV11" s="327"/>
      <c r="BW11" s="327"/>
      <c r="BX11" s="327"/>
      <c r="BY11" s="327"/>
      <c r="BZ11" s="327"/>
      <c r="CA11" s="327"/>
      <c r="CB11" s="327"/>
      <c r="CC11" s="327"/>
      <c r="CD11" s="327"/>
      <c r="CE11" s="327"/>
      <c r="CF11" s="327"/>
      <c r="CG11" s="327"/>
      <c r="CH11" s="327"/>
      <c r="CI11" s="327"/>
      <c r="CJ11" s="327"/>
      <c r="CK11" s="327"/>
      <c r="CL11" s="327"/>
      <c r="CM11" s="327"/>
      <c r="CN11" s="327"/>
      <c r="CO11" s="327"/>
      <c r="CP11" s="327"/>
      <c r="CQ11" s="327"/>
      <c r="CR11" s="327"/>
      <c r="CS11" s="327"/>
      <c r="CT11" s="327"/>
      <c r="CU11" s="327"/>
      <c r="CV11" s="327"/>
      <c r="CW11" s="327"/>
      <c r="CX11" s="327"/>
      <c r="CY11" s="327"/>
      <c r="CZ11" s="327"/>
      <c r="DA11" s="327"/>
      <c r="DB11" s="327"/>
      <c r="DC11" s="327"/>
      <c r="DD11" s="327"/>
      <c r="DE11" s="327"/>
      <c r="DF11" s="327"/>
      <c r="DG11" s="327"/>
      <c r="DH11" s="327"/>
      <c r="DI11" s="327"/>
      <c r="DJ11" s="327"/>
      <c r="DK11" s="327"/>
      <c r="DL11" s="327"/>
      <c r="DM11" s="327"/>
      <c r="DN11" s="327"/>
      <c r="DO11" s="327"/>
      <c r="DP11" s="327"/>
      <c r="DQ11" s="327"/>
      <c r="DR11" s="327"/>
      <c r="DS11" s="327"/>
      <c r="DT11" s="327"/>
      <c r="DU11" s="327"/>
      <c r="DV11" s="327"/>
      <c r="DW11" s="327"/>
      <c r="DX11" s="327"/>
      <c r="DY11" s="327"/>
      <c r="DZ11" s="327"/>
      <c r="EA11" s="327"/>
      <c r="EB11" s="327"/>
      <c r="EC11" s="327"/>
      <c r="ED11" s="327"/>
      <c r="EE11" s="327"/>
      <c r="EF11" s="327"/>
      <c r="EG11" s="327"/>
      <c r="EH11" s="327"/>
      <c r="EI11" s="327"/>
      <c r="EJ11" s="327"/>
      <c r="EK11" s="327"/>
      <c r="EL11" s="327"/>
      <c r="EM11" s="327"/>
      <c r="EN11" s="327"/>
      <c r="EO11" s="327"/>
      <c r="EP11" s="327"/>
      <c r="EQ11" s="327"/>
      <c r="ER11" s="327"/>
      <c r="ES11" s="327"/>
      <c r="ET11" s="327"/>
      <c r="EU11" s="327"/>
      <c r="EV11" s="327"/>
      <c r="EW11" s="327"/>
      <c r="EX11" s="327"/>
      <c r="EY11" s="327"/>
      <c r="EZ11" s="327"/>
      <c r="FA11" s="327"/>
      <c r="FB11" s="327"/>
      <c r="FC11" s="327"/>
      <c r="FD11" s="327"/>
      <c r="FE11" s="327"/>
      <c r="FF11" s="327"/>
      <c r="FG11" s="327"/>
      <c r="FH11" s="327"/>
      <c r="FI11" s="327"/>
      <c r="FJ11" s="327"/>
      <c r="FK11" s="327"/>
      <c r="FL11" s="327"/>
      <c r="FM11" s="327"/>
      <c r="FN11" s="327"/>
      <c r="FO11" s="327"/>
      <c r="FP11" s="327"/>
      <c r="FQ11" s="327"/>
      <c r="FR11" s="327"/>
      <c r="FS11" s="327"/>
      <c r="FT11" s="327"/>
      <c r="FU11" s="327"/>
      <c r="FV11" s="327"/>
      <c r="FW11" s="327"/>
      <c r="FX11" s="327"/>
      <c r="FY11" s="327"/>
      <c r="FZ11" s="327"/>
      <c r="GA11" s="327"/>
      <c r="GB11" s="327"/>
      <c r="GC11" s="327"/>
      <c r="GD11" s="327"/>
      <c r="GE11" s="327"/>
      <c r="GF11" s="327"/>
      <c r="GG11" s="327"/>
      <c r="GH11" s="327"/>
      <c r="GI11" s="327"/>
      <c r="GJ11" s="327"/>
      <c r="GK11" s="327"/>
      <c r="GL11" s="327"/>
      <c r="GM11" s="327"/>
      <c r="GN11" s="327"/>
      <c r="GO11" s="327"/>
      <c r="GP11" s="327"/>
      <c r="GQ11" s="327"/>
      <c r="GR11" s="327"/>
      <c r="GS11" s="327"/>
      <c r="GT11" s="327"/>
      <c r="GU11" s="327"/>
      <c r="GV11" s="327"/>
      <c r="GW11" s="327"/>
      <c r="GX11" s="327"/>
      <c r="GY11" s="327"/>
      <c r="GZ11" s="327"/>
      <c r="HA11" s="327"/>
      <c r="HB11" s="327"/>
      <c r="HC11" s="327"/>
      <c r="HD11" s="327"/>
      <c r="HE11" s="327"/>
      <c r="HF11" s="327"/>
      <c r="HG11" s="327"/>
      <c r="HH11" s="327"/>
      <c r="HI11" s="327"/>
      <c r="HJ11" s="327"/>
      <c r="HK11" s="327"/>
      <c r="HL11" s="327"/>
      <c r="HM11" s="327"/>
      <c r="HN11" s="327"/>
      <c r="HO11" s="327"/>
      <c r="HP11" s="327"/>
      <c r="HQ11" s="327"/>
      <c r="HR11" s="327"/>
      <c r="HS11" s="327"/>
      <c r="HT11" s="327"/>
      <c r="HU11" s="327"/>
      <c r="HV11" s="327"/>
      <c r="HW11" s="327"/>
      <c r="HX11" s="327"/>
      <c r="HY11" s="327"/>
      <c r="HZ11" s="327"/>
      <c r="IA11" s="327"/>
      <c r="IB11" s="327"/>
      <c r="IC11" s="327"/>
      <c r="ID11" s="327"/>
      <c r="IE11" s="327"/>
      <c r="IF11" s="327"/>
      <c r="IG11" s="327"/>
      <c r="IH11" s="327"/>
      <c r="II11" s="327"/>
      <c r="IJ11" s="327"/>
      <c r="IK11" s="327"/>
      <c r="IL11" s="327"/>
      <c r="IM11" s="327"/>
      <c r="IN11" s="327"/>
      <c r="IO11" s="327"/>
      <c r="IP11" s="327"/>
      <c r="IQ11" s="327"/>
      <c r="IR11" s="327"/>
      <c r="IS11" s="327"/>
      <c r="IT11" s="327"/>
      <c r="IU11" s="327"/>
      <c r="IV11" s="327"/>
    </row>
    <row r="12" spans="1:256">
      <c r="A12" s="327"/>
      <c r="B12" s="327"/>
      <c r="C12" s="1247" t="s">
        <v>66</v>
      </c>
      <c r="D12" s="1247"/>
      <c r="E12" s="1247"/>
      <c r="F12" s="1247"/>
      <c r="G12" s="1247"/>
      <c r="H12" s="1247"/>
      <c r="I12" s="1247"/>
      <c r="J12" s="124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7"/>
      <c r="AN12" s="327"/>
      <c r="AO12" s="327"/>
      <c r="AP12" s="327"/>
      <c r="AQ12" s="327"/>
      <c r="AR12" s="327"/>
      <c r="AS12" s="327"/>
      <c r="AT12" s="327"/>
      <c r="AU12" s="327"/>
      <c r="AV12" s="327"/>
      <c r="AW12" s="327"/>
      <c r="AX12" s="327"/>
      <c r="AY12" s="327"/>
      <c r="AZ12" s="327"/>
      <c r="BA12" s="327"/>
      <c r="BB12" s="327"/>
      <c r="BC12" s="327"/>
      <c r="BD12" s="327"/>
      <c r="BE12" s="327"/>
      <c r="BF12" s="327"/>
      <c r="BG12" s="327"/>
      <c r="BH12" s="327"/>
      <c r="BI12" s="327"/>
      <c r="BJ12" s="327"/>
      <c r="BK12" s="327"/>
      <c r="BL12" s="327"/>
      <c r="BM12" s="327"/>
      <c r="BN12" s="327"/>
      <c r="BO12" s="327"/>
      <c r="BP12" s="327"/>
      <c r="BQ12" s="327"/>
      <c r="BR12" s="327"/>
      <c r="BS12" s="327"/>
      <c r="BT12" s="327"/>
      <c r="BU12" s="327"/>
      <c r="BV12" s="327"/>
      <c r="BW12" s="327"/>
      <c r="BX12" s="327"/>
      <c r="BY12" s="327"/>
      <c r="BZ12" s="327"/>
      <c r="CA12" s="327"/>
      <c r="CB12" s="327"/>
      <c r="CC12" s="327"/>
      <c r="CD12" s="327"/>
      <c r="CE12" s="327"/>
      <c r="CF12" s="327"/>
      <c r="CG12" s="327"/>
      <c r="CH12" s="327"/>
      <c r="CI12" s="327"/>
      <c r="CJ12" s="327"/>
      <c r="CK12" s="327"/>
      <c r="CL12" s="327"/>
      <c r="CM12" s="327"/>
      <c r="CN12" s="327"/>
      <c r="CO12" s="327"/>
      <c r="CP12" s="327"/>
      <c r="CQ12" s="327"/>
      <c r="CR12" s="327"/>
      <c r="CS12" s="327"/>
      <c r="CT12" s="327"/>
      <c r="CU12" s="327"/>
      <c r="CV12" s="327"/>
      <c r="CW12" s="327"/>
      <c r="CX12" s="327"/>
      <c r="CY12" s="327"/>
      <c r="CZ12" s="327"/>
      <c r="DA12" s="327"/>
      <c r="DB12" s="327"/>
      <c r="DC12" s="327"/>
      <c r="DD12" s="327"/>
      <c r="DE12" s="327"/>
      <c r="DF12" s="327"/>
      <c r="DG12" s="327"/>
      <c r="DH12" s="327"/>
      <c r="DI12" s="327"/>
      <c r="DJ12" s="327"/>
      <c r="DK12" s="327"/>
      <c r="DL12" s="327"/>
      <c r="DM12" s="327"/>
      <c r="DN12" s="327"/>
      <c r="DO12" s="327"/>
      <c r="DP12" s="327"/>
      <c r="DQ12" s="327"/>
      <c r="DR12" s="327"/>
      <c r="DS12" s="327"/>
      <c r="DT12" s="327"/>
      <c r="DU12" s="327"/>
      <c r="DV12" s="327"/>
      <c r="DW12" s="327"/>
      <c r="DX12" s="327"/>
      <c r="DY12" s="327"/>
      <c r="DZ12" s="327"/>
      <c r="EA12" s="327"/>
      <c r="EB12" s="327"/>
      <c r="EC12" s="327"/>
      <c r="ED12" s="327"/>
      <c r="EE12" s="327"/>
      <c r="EF12" s="327"/>
      <c r="EG12" s="327"/>
      <c r="EH12" s="327"/>
      <c r="EI12" s="327"/>
      <c r="EJ12" s="327"/>
      <c r="EK12" s="327"/>
      <c r="EL12" s="327"/>
      <c r="EM12" s="327"/>
      <c r="EN12" s="327"/>
      <c r="EO12" s="327"/>
      <c r="EP12" s="327"/>
      <c r="EQ12" s="327"/>
      <c r="ER12" s="327"/>
      <c r="ES12" s="327"/>
      <c r="ET12" s="327"/>
      <c r="EU12" s="327"/>
      <c r="EV12" s="327"/>
      <c r="EW12" s="327"/>
      <c r="EX12" s="327"/>
      <c r="EY12" s="327"/>
      <c r="EZ12" s="327"/>
      <c r="FA12" s="327"/>
      <c r="FB12" s="327"/>
      <c r="FC12" s="327"/>
      <c r="FD12" s="327"/>
      <c r="FE12" s="327"/>
      <c r="FF12" s="327"/>
      <c r="FG12" s="327"/>
      <c r="FH12" s="327"/>
      <c r="FI12" s="327"/>
      <c r="FJ12" s="327"/>
      <c r="FK12" s="327"/>
      <c r="FL12" s="327"/>
      <c r="FM12" s="327"/>
      <c r="FN12" s="327"/>
      <c r="FO12" s="327"/>
      <c r="FP12" s="327"/>
      <c r="FQ12" s="327"/>
      <c r="FR12" s="327"/>
      <c r="FS12" s="327"/>
      <c r="FT12" s="327"/>
      <c r="FU12" s="327"/>
      <c r="FV12" s="327"/>
      <c r="FW12" s="327"/>
      <c r="FX12" s="327"/>
      <c r="FY12" s="327"/>
      <c r="FZ12" s="327"/>
      <c r="GA12" s="327"/>
      <c r="GB12" s="327"/>
      <c r="GC12" s="327"/>
      <c r="GD12" s="327"/>
      <c r="GE12" s="327"/>
      <c r="GF12" s="327"/>
      <c r="GG12" s="327"/>
      <c r="GH12" s="327"/>
      <c r="GI12" s="327"/>
      <c r="GJ12" s="327"/>
      <c r="GK12" s="327"/>
      <c r="GL12" s="327"/>
      <c r="GM12" s="327"/>
      <c r="GN12" s="327"/>
      <c r="GO12" s="327"/>
      <c r="GP12" s="327"/>
      <c r="GQ12" s="327"/>
      <c r="GR12" s="327"/>
      <c r="GS12" s="327"/>
      <c r="GT12" s="327"/>
      <c r="GU12" s="327"/>
      <c r="GV12" s="327"/>
      <c r="GW12" s="327"/>
      <c r="GX12" s="327"/>
      <c r="GY12" s="327"/>
      <c r="GZ12" s="327"/>
      <c r="HA12" s="327"/>
      <c r="HB12" s="327"/>
      <c r="HC12" s="327"/>
      <c r="HD12" s="327"/>
      <c r="HE12" s="327"/>
      <c r="HF12" s="327"/>
      <c r="HG12" s="327"/>
      <c r="HH12" s="327"/>
      <c r="HI12" s="327"/>
      <c r="HJ12" s="327"/>
      <c r="HK12" s="327"/>
      <c r="HL12" s="327"/>
      <c r="HM12" s="327"/>
      <c r="HN12" s="327"/>
      <c r="HO12" s="327"/>
      <c r="HP12" s="327"/>
      <c r="HQ12" s="327"/>
      <c r="HR12" s="327"/>
      <c r="HS12" s="327"/>
      <c r="HT12" s="327"/>
      <c r="HU12" s="327"/>
      <c r="HV12" s="327"/>
      <c r="HW12" s="327"/>
      <c r="HX12" s="327"/>
      <c r="HY12" s="327"/>
      <c r="HZ12" s="327"/>
      <c r="IA12" s="327"/>
      <c r="IB12" s="327"/>
      <c r="IC12" s="327"/>
      <c r="ID12" s="327"/>
      <c r="IE12" s="327"/>
      <c r="IF12" s="327"/>
      <c r="IG12" s="327"/>
      <c r="IH12" s="327"/>
      <c r="II12" s="327"/>
      <c r="IJ12" s="327"/>
      <c r="IK12" s="327"/>
      <c r="IL12" s="327"/>
      <c r="IM12" s="327"/>
      <c r="IN12" s="327"/>
      <c r="IO12" s="327"/>
      <c r="IP12" s="327"/>
      <c r="IQ12" s="327"/>
      <c r="IR12" s="327"/>
      <c r="IS12" s="327"/>
      <c r="IT12" s="327"/>
      <c r="IU12" s="327"/>
      <c r="IV12" s="327"/>
    </row>
    <row r="14" spans="1:256" ht="25.5">
      <c r="A14" s="437" t="s">
        <v>3955</v>
      </c>
      <c r="B14" s="437" t="s">
        <v>4738</v>
      </c>
      <c r="C14" s="437" t="s">
        <v>4794</v>
      </c>
      <c r="D14" s="437" t="s">
        <v>4795</v>
      </c>
      <c r="E14" s="437" t="s">
        <v>4796</v>
      </c>
      <c r="F14" s="437" t="s">
        <v>4797</v>
      </c>
      <c r="G14" s="437" t="s">
        <v>4798</v>
      </c>
      <c r="H14" s="437" t="s">
        <v>4798</v>
      </c>
      <c r="I14" s="437" t="s">
        <v>4798</v>
      </c>
      <c r="J14" s="437" t="s">
        <v>4799</v>
      </c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7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7"/>
      <c r="FY14" s="327"/>
      <c r="FZ14" s="327"/>
      <c r="GA14" s="327"/>
      <c r="GB14" s="327"/>
      <c r="GC14" s="327"/>
      <c r="GD14" s="327"/>
      <c r="GE14" s="327"/>
      <c r="GF14" s="327"/>
      <c r="GG14" s="327"/>
      <c r="GH14" s="327"/>
      <c r="GI14" s="327"/>
      <c r="GJ14" s="327"/>
      <c r="GK14" s="327"/>
      <c r="GL14" s="327"/>
      <c r="GM14" s="327"/>
      <c r="GN14" s="327"/>
      <c r="GO14" s="327"/>
      <c r="GP14" s="327"/>
      <c r="GQ14" s="327"/>
      <c r="GR14" s="327"/>
      <c r="GS14" s="327"/>
      <c r="GT14" s="327"/>
      <c r="GU14" s="327"/>
      <c r="GV14" s="327"/>
      <c r="GW14" s="327"/>
      <c r="GX14" s="327"/>
      <c r="GY14" s="327"/>
      <c r="GZ14" s="327"/>
      <c r="HA14" s="327"/>
      <c r="HB14" s="327"/>
      <c r="HC14" s="327"/>
      <c r="HD14" s="327"/>
      <c r="HE14" s="327"/>
      <c r="HF14" s="327"/>
      <c r="HG14" s="327"/>
      <c r="HH14" s="327"/>
      <c r="HI14" s="327"/>
      <c r="HJ14" s="327"/>
      <c r="HK14" s="327"/>
      <c r="HL14" s="327"/>
      <c r="HM14" s="327"/>
      <c r="HN14" s="327"/>
      <c r="HO14" s="327"/>
      <c r="HP14" s="327"/>
      <c r="HQ14" s="327"/>
      <c r="HR14" s="327"/>
      <c r="HS14" s="327"/>
      <c r="HT14" s="327"/>
      <c r="HU14" s="327"/>
      <c r="HV14" s="327"/>
      <c r="HW14" s="327"/>
      <c r="HX14" s="327"/>
      <c r="HY14" s="327"/>
      <c r="HZ14" s="327"/>
      <c r="IA14" s="327"/>
      <c r="IB14" s="327"/>
      <c r="IC14" s="327"/>
      <c r="ID14" s="327"/>
      <c r="IE14" s="327"/>
      <c r="IF14" s="327"/>
      <c r="IG14" s="327"/>
      <c r="IH14" s="327"/>
      <c r="II14" s="327"/>
      <c r="IJ14" s="327"/>
      <c r="IK14" s="327"/>
      <c r="IL14" s="327"/>
      <c r="IM14" s="327"/>
      <c r="IN14" s="327"/>
      <c r="IO14" s="327"/>
      <c r="IP14" s="327"/>
      <c r="IQ14" s="327"/>
      <c r="IR14" s="327"/>
      <c r="IS14" s="327"/>
      <c r="IT14" s="327"/>
      <c r="IU14" s="327"/>
      <c r="IV14" s="327"/>
    </row>
    <row r="15" spans="1:256">
      <c r="A15" s="1289" t="s">
        <v>138</v>
      </c>
      <c r="B15" s="1289"/>
      <c r="C15" s="1289"/>
      <c r="D15" s="1289"/>
      <c r="E15" s="1289"/>
      <c r="F15" s="1289"/>
      <c r="G15" s="1289"/>
      <c r="H15" s="1289"/>
      <c r="I15" s="1289"/>
      <c r="J15" s="1289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7"/>
      <c r="BC15" s="327"/>
      <c r="BD15" s="327"/>
      <c r="BE15" s="327"/>
      <c r="BF15" s="327"/>
      <c r="BG15" s="327"/>
      <c r="BH15" s="327"/>
      <c r="BI15" s="327"/>
      <c r="BJ15" s="327"/>
      <c r="BK15" s="327"/>
      <c r="BL15" s="327"/>
      <c r="BM15" s="327"/>
      <c r="BN15" s="327"/>
      <c r="BO15" s="327"/>
      <c r="BP15" s="327"/>
      <c r="BQ15" s="327"/>
      <c r="BR15" s="327"/>
      <c r="BS15" s="327"/>
      <c r="BT15" s="327"/>
      <c r="BU15" s="327"/>
      <c r="BV15" s="327"/>
      <c r="BW15" s="327"/>
      <c r="BX15" s="327"/>
      <c r="BY15" s="327"/>
      <c r="BZ15" s="327"/>
      <c r="CA15" s="327"/>
      <c r="CB15" s="327"/>
      <c r="CC15" s="327"/>
      <c r="CD15" s="327"/>
      <c r="CE15" s="327"/>
      <c r="CF15" s="327"/>
      <c r="CG15" s="327"/>
      <c r="CH15" s="327"/>
      <c r="CI15" s="327"/>
      <c r="CJ15" s="327"/>
      <c r="CK15" s="327"/>
      <c r="CL15" s="327"/>
      <c r="CM15" s="327"/>
      <c r="CN15" s="327"/>
      <c r="CO15" s="327"/>
      <c r="CP15" s="327"/>
      <c r="CQ15" s="327"/>
      <c r="CR15" s="327"/>
      <c r="CS15" s="327"/>
      <c r="CT15" s="327"/>
      <c r="CU15" s="327"/>
      <c r="CV15" s="327"/>
      <c r="CW15" s="327"/>
      <c r="CX15" s="327"/>
      <c r="CY15" s="327"/>
      <c r="CZ15" s="327"/>
      <c r="DA15" s="327"/>
      <c r="DB15" s="327"/>
      <c r="DC15" s="327"/>
      <c r="DD15" s="327"/>
      <c r="DE15" s="327"/>
      <c r="DF15" s="327"/>
      <c r="DG15" s="327"/>
      <c r="DH15" s="327"/>
      <c r="DI15" s="327"/>
      <c r="DJ15" s="327"/>
      <c r="DK15" s="327"/>
      <c r="DL15" s="327"/>
      <c r="DM15" s="327"/>
      <c r="DN15" s="327"/>
      <c r="DO15" s="327"/>
      <c r="DP15" s="327"/>
      <c r="DQ15" s="327"/>
      <c r="DR15" s="327"/>
      <c r="DS15" s="327"/>
      <c r="DT15" s="327"/>
      <c r="DU15" s="327"/>
      <c r="DV15" s="327"/>
      <c r="DW15" s="327"/>
      <c r="DX15" s="327"/>
      <c r="DY15" s="327"/>
      <c r="DZ15" s="327"/>
      <c r="EA15" s="327"/>
      <c r="EB15" s="327"/>
      <c r="EC15" s="327"/>
      <c r="ED15" s="327"/>
      <c r="EE15" s="327"/>
      <c r="EF15" s="327"/>
      <c r="EG15" s="327"/>
      <c r="EH15" s="327"/>
      <c r="EI15" s="327"/>
      <c r="EJ15" s="327"/>
      <c r="EK15" s="327"/>
      <c r="EL15" s="327"/>
      <c r="EM15" s="327"/>
      <c r="EN15" s="327"/>
      <c r="EO15" s="327"/>
      <c r="EP15" s="327"/>
      <c r="EQ15" s="327"/>
      <c r="ER15" s="327"/>
      <c r="ES15" s="327"/>
      <c r="ET15" s="327"/>
      <c r="EU15" s="327"/>
      <c r="EV15" s="327"/>
      <c r="EW15" s="327"/>
      <c r="EX15" s="327"/>
      <c r="EY15" s="327"/>
      <c r="EZ15" s="327"/>
      <c r="FA15" s="327"/>
      <c r="FB15" s="327"/>
      <c r="FC15" s="327"/>
      <c r="FD15" s="327"/>
      <c r="FE15" s="327"/>
      <c r="FF15" s="327"/>
      <c r="FG15" s="327"/>
      <c r="FH15" s="327"/>
      <c r="FI15" s="327"/>
      <c r="FJ15" s="327"/>
      <c r="FK15" s="327"/>
      <c r="FL15" s="327"/>
      <c r="FM15" s="327"/>
      <c r="FN15" s="327"/>
      <c r="FO15" s="327"/>
      <c r="FP15" s="327"/>
      <c r="FQ15" s="327"/>
      <c r="FR15" s="327"/>
      <c r="FS15" s="327"/>
      <c r="FT15" s="327"/>
      <c r="FU15" s="327"/>
      <c r="FV15" s="327"/>
      <c r="FW15" s="327"/>
      <c r="FX15" s="327"/>
      <c r="FY15" s="327"/>
      <c r="FZ15" s="327"/>
      <c r="GA15" s="327"/>
      <c r="GB15" s="327"/>
      <c r="GC15" s="327"/>
      <c r="GD15" s="327"/>
      <c r="GE15" s="327"/>
      <c r="GF15" s="327"/>
      <c r="GG15" s="327"/>
      <c r="GH15" s="327"/>
      <c r="GI15" s="327"/>
      <c r="GJ15" s="327"/>
      <c r="GK15" s="327"/>
      <c r="GL15" s="327"/>
      <c r="GM15" s="327"/>
      <c r="GN15" s="327"/>
      <c r="GO15" s="327"/>
      <c r="GP15" s="327"/>
      <c r="GQ15" s="327"/>
      <c r="GR15" s="327"/>
      <c r="GS15" s="327"/>
      <c r="GT15" s="327"/>
      <c r="GU15" s="327"/>
      <c r="GV15" s="327"/>
      <c r="GW15" s="327"/>
      <c r="GX15" s="327"/>
      <c r="GY15" s="327"/>
      <c r="GZ15" s="327"/>
      <c r="HA15" s="327"/>
      <c r="HB15" s="327"/>
      <c r="HC15" s="327"/>
      <c r="HD15" s="327"/>
      <c r="HE15" s="327"/>
      <c r="HF15" s="327"/>
      <c r="HG15" s="327"/>
      <c r="HH15" s="327"/>
      <c r="HI15" s="327"/>
      <c r="HJ15" s="327"/>
      <c r="HK15" s="327"/>
      <c r="HL15" s="327"/>
      <c r="HM15" s="327"/>
      <c r="HN15" s="327"/>
      <c r="HO15" s="327"/>
      <c r="HP15" s="327"/>
      <c r="HQ15" s="327"/>
      <c r="HR15" s="327"/>
      <c r="HS15" s="327"/>
      <c r="HT15" s="327"/>
      <c r="HU15" s="327"/>
      <c r="HV15" s="327"/>
      <c r="HW15" s="327"/>
      <c r="HX15" s="327"/>
      <c r="HY15" s="327"/>
      <c r="HZ15" s="327"/>
      <c r="IA15" s="327"/>
      <c r="IB15" s="327"/>
      <c r="IC15" s="327"/>
      <c r="ID15" s="327"/>
      <c r="IE15" s="327"/>
      <c r="IF15" s="327"/>
      <c r="IG15" s="327"/>
      <c r="IH15" s="327"/>
      <c r="II15" s="327"/>
      <c r="IJ15" s="327"/>
      <c r="IK15" s="327"/>
      <c r="IL15" s="327"/>
      <c r="IM15" s="327"/>
      <c r="IN15" s="327"/>
      <c r="IO15" s="327"/>
      <c r="IP15" s="327"/>
      <c r="IQ15" s="327"/>
      <c r="IR15" s="327"/>
      <c r="IS15" s="327"/>
      <c r="IT15" s="327"/>
      <c r="IU15" s="327"/>
      <c r="IV15" s="327"/>
    </row>
    <row r="16" spans="1:256" ht="40.5" customHeight="1">
      <c r="A16" s="1289" t="s">
        <v>4800</v>
      </c>
      <c r="B16" s="1289"/>
      <c r="C16" s="1289"/>
      <c r="D16" s="1289"/>
      <c r="E16" s="1289"/>
      <c r="F16" s="1289"/>
      <c r="G16" s="1289"/>
      <c r="H16" s="1289"/>
      <c r="I16" s="1289"/>
      <c r="J16" s="1289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  <c r="AR16" s="327"/>
      <c r="AS16" s="327"/>
      <c r="AT16" s="327"/>
      <c r="AU16" s="327"/>
      <c r="AV16" s="327"/>
      <c r="AW16" s="327"/>
      <c r="AX16" s="327"/>
      <c r="AY16" s="327"/>
      <c r="AZ16" s="327"/>
      <c r="BA16" s="327"/>
      <c r="BB16" s="327"/>
      <c r="BC16" s="327"/>
      <c r="BD16" s="327"/>
      <c r="BE16" s="327"/>
      <c r="BF16" s="327"/>
      <c r="BG16" s="327"/>
      <c r="BH16" s="327"/>
      <c r="BI16" s="327"/>
      <c r="BJ16" s="327"/>
      <c r="BK16" s="327"/>
      <c r="BL16" s="327"/>
      <c r="BM16" s="327"/>
      <c r="BN16" s="327"/>
      <c r="BO16" s="327"/>
      <c r="BP16" s="327"/>
      <c r="BQ16" s="327"/>
      <c r="BR16" s="327"/>
      <c r="BS16" s="327"/>
      <c r="BT16" s="327"/>
      <c r="BU16" s="327"/>
      <c r="BV16" s="327"/>
      <c r="BW16" s="327"/>
      <c r="BX16" s="327"/>
      <c r="BY16" s="327"/>
      <c r="BZ16" s="327"/>
      <c r="CA16" s="327"/>
      <c r="CB16" s="327"/>
      <c r="CC16" s="327"/>
      <c r="CD16" s="327"/>
      <c r="CE16" s="327"/>
      <c r="CF16" s="327"/>
      <c r="CG16" s="327"/>
      <c r="CH16" s="327"/>
      <c r="CI16" s="327"/>
      <c r="CJ16" s="327"/>
      <c r="CK16" s="327"/>
      <c r="CL16" s="327"/>
      <c r="CM16" s="327"/>
      <c r="CN16" s="327"/>
      <c r="CO16" s="327"/>
      <c r="CP16" s="327"/>
      <c r="CQ16" s="327"/>
      <c r="CR16" s="327"/>
      <c r="CS16" s="327"/>
      <c r="CT16" s="327"/>
      <c r="CU16" s="327"/>
      <c r="CV16" s="327"/>
      <c r="CW16" s="327"/>
      <c r="CX16" s="327"/>
      <c r="CY16" s="327"/>
      <c r="CZ16" s="327"/>
      <c r="DA16" s="327"/>
      <c r="DB16" s="327"/>
      <c r="DC16" s="327"/>
      <c r="DD16" s="327"/>
      <c r="DE16" s="327"/>
      <c r="DF16" s="327"/>
      <c r="DG16" s="327"/>
      <c r="DH16" s="327"/>
      <c r="DI16" s="327"/>
      <c r="DJ16" s="327"/>
      <c r="DK16" s="327"/>
      <c r="DL16" s="327"/>
      <c r="DM16" s="327"/>
      <c r="DN16" s="327"/>
      <c r="DO16" s="327"/>
      <c r="DP16" s="327"/>
      <c r="DQ16" s="327"/>
      <c r="DR16" s="327"/>
      <c r="DS16" s="327"/>
      <c r="DT16" s="327"/>
      <c r="DU16" s="327"/>
      <c r="DV16" s="327"/>
      <c r="DW16" s="327"/>
      <c r="DX16" s="327"/>
      <c r="DY16" s="327"/>
      <c r="DZ16" s="327"/>
      <c r="EA16" s="327"/>
      <c r="EB16" s="327"/>
      <c r="EC16" s="327"/>
      <c r="ED16" s="327"/>
      <c r="EE16" s="327"/>
      <c r="EF16" s="327"/>
      <c r="EG16" s="327"/>
      <c r="EH16" s="327"/>
      <c r="EI16" s="327"/>
      <c r="EJ16" s="327"/>
      <c r="EK16" s="327"/>
      <c r="EL16" s="327"/>
      <c r="EM16" s="327"/>
      <c r="EN16" s="327"/>
      <c r="EO16" s="327"/>
      <c r="EP16" s="327"/>
      <c r="EQ16" s="327"/>
      <c r="ER16" s="327"/>
      <c r="ES16" s="327"/>
      <c r="ET16" s="327"/>
      <c r="EU16" s="327"/>
      <c r="EV16" s="327"/>
      <c r="EW16" s="327"/>
      <c r="EX16" s="327"/>
      <c r="EY16" s="327"/>
      <c r="EZ16" s="327"/>
      <c r="FA16" s="327"/>
      <c r="FB16" s="327"/>
      <c r="FC16" s="327"/>
      <c r="FD16" s="327"/>
      <c r="FE16" s="327"/>
      <c r="FF16" s="327"/>
      <c r="FG16" s="327"/>
      <c r="FH16" s="327"/>
      <c r="FI16" s="327"/>
      <c r="FJ16" s="327"/>
      <c r="FK16" s="327"/>
      <c r="FL16" s="327"/>
      <c r="FM16" s="327"/>
      <c r="FN16" s="327"/>
      <c r="FO16" s="327"/>
      <c r="FP16" s="327"/>
      <c r="FQ16" s="327"/>
      <c r="FR16" s="327"/>
      <c r="FS16" s="327"/>
      <c r="FT16" s="327"/>
      <c r="FU16" s="327"/>
      <c r="FV16" s="327"/>
      <c r="FW16" s="327"/>
      <c r="FX16" s="327"/>
      <c r="FY16" s="327"/>
      <c r="FZ16" s="327"/>
      <c r="GA16" s="327"/>
      <c r="GB16" s="327"/>
      <c r="GC16" s="327"/>
      <c r="GD16" s="327"/>
      <c r="GE16" s="327"/>
      <c r="GF16" s="327"/>
      <c r="GG16" s="327"/>
      <c r="GH16" s="327"/>
      <c r="GI16" s="327"/>
      <c r="GJ16" s="327"/>
      <c r="GK16" s="327"/>
      <c r="GL16" s="327"/>
      <c r="GM16" s="327"/>
      <c r="GN16" s="327"/>
      <c r="GO16" s="327"/>
      <c r="GP16" s="327"/>
      <c r="GQ16" s="327"/>
      <c r="GR16" s="327"/>
      <c r="GS16" s="327"/>
      <c r="GT16" s="327"/>
      <c r="GU16" s="327"/>
      <c r="GV16" s="327"/>
      <c r="GW16" s="327"/>
      <c r="GX16" s="327"/>
      <c r="GY16" s="327"/>
      <c r="GZ16" s="327"/>
      <c r="HA16" s="327"/>
      <c r="HB16" s="327"/>
      <c r="HC16" s="327"/>
      <c r="HD16" s="327"/>
      <c r="HE16" s="327"/>
      <c r="HF16" s="327"/>
      <c r="HG16" s="327"/>
      <c r="HH16" s="327"/>
      <c r="HI16" s="327"/>
      <c r="HJ16" s="327"/>
      <c r="HK16" s="327"/>
      <c r="HL16" s="327"/>
      <c r="HM16" s="327"/>
      <c r="HN16" s="327"/>
      <c r="HO16" s="327"/>
      <c r="HP16" s="327"/>
      <c r="HQ16" s="327"/>
      <c r="HR16" s="327"/>
      <c r="HS16" s="327"/>
      <c r="HT16" s="327"/>
      <c r="HU16" s="327"/>
      <c r="HV16" s="327"/>
      <c r="HW16" s="327"/>
      <c r="HX16" s="327"/>
      <c r="HY16" s="327"/>
      <c r="HZ16" s="327"/>
      <c r="IA16" s="327"/>
      <c r="IB16" s="327"/>
      <c r="IC16" s="327"/>
      <c r="ID16" s="327"/>
      <c r="IE16" s="327"/>
      <c r="IF16" s="327"/>
      <c r="IG16" s="327"/>
      <c r="IH16" s="327"/>
      <c r="II16" s="327"/>
      <c r="IJ16" s="327"/>
      <c r="IK16" s="327"/>
      <c r="IL16" s="327"/>
      <c r="IM16" s="327"/>
      <c r="IN16" s="327"/>
      <c r="IO16" s="327"/>
      <c r="IP16" s="327"/>
      <c r="IQ16" s="327"/>
      <c r="IR16" s="327"/>
      <c r="IS16" s="327"/>
      <c r="IT16" s="327"/>
      <c r="IU16" s="327"/>
      <c r="IV16" s="327"/>
    </row>
    <row r="17" spans="1:14">
      <c r="A17" s="438"/>
      <c r="B17" s="1269" t="s">
        <v>4801</v>
      </c>
      <c r="C17" s="1270"/>
      <c r="D17" s="1270"/>
      <c r="E17" s="1270"/>
      <c r="F17" s="1270"/>
      <c r="G17" s="1270"/>
      <c r="H17" s="1270"/>
      <c r="I17" s="1270"/>
      <c r="J17" s="1271"/>
      <c r="K17" s="327"/>
      <c r="L17" s="327"/>
      <c r="M17" s="327"/>
      <c r="N17" s="327"/>
    </row>
    <row r="18" spans="1:14" ht="38.25">
      <c r="A18" s="439">
        <v>1</v>
      </c>
      <c r="B18" s="440" t="s">
        <v>4802</v>
      </c>
      <c r="C18" s="439" t="s">
        <v>4803</v>
      </c>
      <c r="D18" s="439" t="s">
        <v>4804</v>
      </c>
      <c r="E18" s="441">
        <v>0.8</v>
      </c>
      <c r="F18" s="437">
        <v>42</v>
      </c>
      <c r="G18" s="441">
        <v>1</v>
      </c>
      <c r="H18" s="441">
        <v>1</v>
      </c>
      <c r="I18" s="441">
        <v>1</v>
      </c>
      <c r="J18" s="442">
        <v>33.6</v>
      </c>
      <c r="K18" s="443"/>
      <c r="L18" s="327"/>
      <c r="M18" s="327"/>
      <c r="N18" s="327"/>
    </row>
    <row r="19" spans="1:14" ht="38.25">
      <c r="A19" s="439">
        <v>2</v>
      </c>
      <c r="B19" s="440" t="s">
        <v>4805</v>
      </c>
      <c r="C19" s="439" t="s">
        <v>4806</v>
      </c>
      <c r="D19" s="439" t="s">
        <v>4804</v>
      </c>
      <c r="E19" s="441">
        <v>1</v>
      </c>
      <c r="F19" s="437">
        <v>24</v>
      </c>
      <c r="G19" s="441">
        <v>1</v>
      </c>
      <c r="H19" s="441">
        <v>1</v>
      </c>
      <c r="I19" s="441">
        <v>1</v>
      </c>
      <c r="J19" s="442">
        <v>24</v>
      </c>
      <c r="K19" s="443"/>
      <c r="L19" s="327"/>
      <c r="M19" s="327"/>
      <c r="N19" s="327"/>
    </row>
    <row r="20" spans="1:14">
      <c r="A20" s="437">
        <v>3</v>
      </c>
      <c r="B20" s="444" t="s">
        <v>4807</v>
      </c>
      <c r="C20" s="437" t="s">
        <v>4808</v>
      </c>
      <c r="D20" s="437" t="s">
        <v>4809</v>
      </c>
      <c r="E20" s="437">
        <v>5</v>
      </c>
      <c r="F20" s="437">
        <v>7</v>
      </c>
      <c r="G20" s="441">
        <v>1</v>
      </c>
      <c r="H20" s="441">
        <v>1</v>
      </c>
      <c r="I20" s="441">
        <v>1</v>
      </c>
      <c r="J20" s="442">
        <v>35</v>
      </c>
      <c r="K20" s="327"/>
      <c r="L20" s="327"/>
      <c r="M20" s="327"/>
      <c r="N20" s="327"/>
    </row>
    <row r="21" spans="1:14">
      <c r="A21" s="1266" t="s">
        <v>4810</v>
      </c>
      <c r="B21" s="1267"/>
      <c r="C21" s="1267"/>
      <c r="D21" s="1267"/>
      <c r="E21" s="1267"/>
      <c r="F21" s="1267"/>
      <c r="G21" s="1268"/>
      <c r="H21" s="445"/>
      <c r="I21" s="445"/>
      <c r="J21" s="446">
        <v>111.12</v>
      </c>
      <c r="K21" s="327"/>
      <c r="L21" s="327"/>
      <c r="M21" s="327"/>
      <c r="N21" s="327"/>
    </row>
    <row r="22" spans="1:14">
      <c r="A22" s="447"/>
      <c r="B22" s="1269" t="s">
        <v>4811</v>
      </c>
      <c r="C22" s="1270"/>
      <c r="D22" s="1270"/>
      <c r="E22" s="1270"/>
      <c r="F22" s="1270"/>
      <c r="G22" s="1270"/>
      <c r="H22" s="1270"/>
      <c r="I22" s="1270"/>
      <c r="J22" s="1271"/>
      <c r="K22" s="327"/>
      <c r="L22" s="327"/>
      <c r="M22" s="327"/>
      <c r="N22" s="327"/>
    </row>
    <row r="23" spans="1:14" ht="25.5">
      <c r="A23" s="441">
        <v>4</v>
      </c>
      <c r="B23" s="448" t="s">
        <v>4812</v>
      </c>
      <c r="C23" s="1272" t="s">
        <v>4813</v>
      </c>
      <c r="D23" s="1273"/>
      <c r="E23" s="1274"/>
      <c r="F23" s="449">
        <v>111.12</v>
      </c>
      <c r="G23" s="441">
        <v>0.1875</v>
      </c>
      <c r="H23" s="441">
        <v>1</v>
      </c>
      <c r="I23" s="441">
        <v>1</v>
      </c>
      <c r="J23" s="450">
        <v>20.8</v>
      </c>
      <c r="K23" s="327"/>
      <c r="L23" s="327"/>
      <c r="M23" s="327"/>
      <c r="N23" s="327"/>
    </row>
    <row r="24" spans="1:14" ht="25.5">
      <c r="A24" s="441">
        <v>5</v>
      </c>
      <c r="B24" s="448" t="s">
        <v>4814</v>
      </c>
      <c r="C24" s="1272" t="s">
        <v>4815</v>
      </c>
      <c r="D24" s="1273"/>
      <c r="E24" s="1274"/>
      <c r="F24" s="450">
        <v>132</v>
      </c>
      <c r="G24" s="441">
        <v>0.06</v>
      </c>
      <c r="H24" s="441">
        <v>2.5</v>
      </c>
      <c r="I24" s="441">
        <v>1</v>
      </c>
      <c r="J24" s="450">
        <v>19.8</v>
      </c>
      <c r="K24" s="327"/>
      <c r="L24" s="327"/>
      <c r="M24" s="327"/>
      <c r="N24" s="327"/>
    </row>
    <row r="25" spans="1:14" ht="25.5">
      <c r="A25" s="441">
        <v>6</v>
      </c>
      <c r="B25" s="448" t="s">
        <v>4816</v>
      </c>
      <c r="C25" s="1272" t="s">
        <v>4817</v>
      </c>
      <c r="D25" s="1273"/>
      <c r="E25" s="1274"/>
      <c r="F25" s="450">
        <v>132</v>
      </c>
      <c r="G25" s="441">
        <v>0.36399999999999999</v>
      </c>
      <c r="H25" s="441">
        <v>1</v>
      </c>
      <c r="I25" s="441">
        <v>1</v>
      </c>
      <c r="J25" s="450">
        <v>48</v>
      </c>
      <c r="K25" s="327"/>
      <c r="L25" s="327"/>
      <c r="M25" s="327"/>
      <c r="N25" s="327"/>
    </row>
    <row r="26" spans="1:14">
      <c r="A26" s="1266" t="s">
        <v>4818</v>
      </c>
      <c r="B26" s="1267"/>
      <c r="C26" s="1267"/>
      <c r="D26" s="1267"/>
      <c r="E26" s="1267"/>
      <c r="F26" s="1267"/>
      <c r="G26" s="1268"/>
      <c r="H26" s="445"/>
      <c r="I26" s="445"/>
      <c r="J26" s="451">
        <v>89</v>
      </c>
      <c r="K26" s="327"/>
      <c r="L26" s="327"/>
      <c r="M26" s="327"/>
      <c r="N26" s="327"/>
    </row>
    <row r="27" spans="1:14">
      <c r="A27" s="447"/>
      <c r="B27" s="1269" t="s">
        <v>4819</v>
      </c>
      <c r="C27" s="1270"/>
      <c r="D27" s="1270"/>
      <c r="E27" s="1270"/>
      <c r="F27" s="1270"/>
      <c r="G27" s="1270"/>
      <c r="H27" s="1270"/>
      <c r="I27" s="1270"/>
      <c r="J27" s="1271"/>
      <c r="K27" s="327"/>
      <c r="L27" s="327"/>
      <c r="M27" s="327"/>
      <c r="N27" s="327"/>
    </row>
    <row r="28" spans="1:14" ht="38.25">
      <c r="A28" s="441">
        <v>7</v>
      </c>
      <c r="B28" s="448" t="s">
        <v>4802</v>
      </c>
      <c r="C28" s="437" t="s">
        <v>4820</v>
      </c>
      <c r="D28" s="437" t="s">
        <v>4821</v>
      </c>
      <c r="E28" s="437">
        <v>0.8</v>
      </c>
      <c r="F28" s="437">
        <v>14</v>
      </c>
      <c r="G28" s="441">
        <v>1</v>
      </c>
      <c r="H28" s="441">
        <v>1</v>
      </c>
      <c r="I28" s="441">
        <v>1</v>
      </c>
      <c r="J28" s="441">
        <v>11.2</v>
      </c>
      <c r="K28" s="327"/>
      <c r="L28" s="327"/>
      <c r="M28" s="327"/>
      <c r="N28" s="327"/>
    </row>
    <row r="29" spans="1:14" ht="38.25">
      <c r="A29" s="441">
        <v>8</v>
      </c>
      <c r="B29" s="452" t="s">
        <v>4805</v>
      </c>
      <c r="C29" s="437" t="s">
        <v>4806</v>
      </c>
      <c r="D29" s="437" t="s">
        <v>4821</v>
      </c>
      <c r="E29" s="437">
        <v>1</v>
      </c>
      <c r="F29" s="437">
        <v>8</v>
      </c>
      <c r="G29" s="441">
        <v>1</v>
      </c>
      <c r="H29" s="441">
        <v>1</v>
      </c>
      <c r="I29" s="441">
        <v>1</v>
      </c>
      <c r="J29" s="441">
        <v>8</v>
      </c>
      <c r="K29" s="327"/>
      <c r="L29" s="327"/>
      <c r="M29" s="327"/>
      <c r="N29" s="327"/>
    </row>
    <row r="30" spans="1:14" ht="51">
      <c r="A30" s="441">
        <v>9</v>
      </c>
      <c r="B30" s="448" t="s">
        <v>4822</v>
      </c>
      <c r="C30" s="437" t="s">
        <v>4823</v>
      </c>
      <c r="D30" s="441" t="s">
        <v>4824</v>
      </c>
      <c r="E30" s="437">
        <v>1</v>
      </c>
      <c r="F30" s="437">
        <v>262</v>
      </c>
      <c r="G30" s="441">
        <v>1</v>
      </c>
      <c r="H30" s="441">
        <v>1</v>
      </c>
      <c r="I30" s="441">
        <v>1</v>
      </c>
      <c r="J30" s="441">
        <v>262</v>
      </c>
      <c r="K30" s="327"/>
      <c r="L30" s="327"/>
      <c r="M30" s="327"/>
      <c r="N30" s="327"/>
    </row>
    <row r="31" spans="1:14" ht="25.5">
      <c r="A31" s="441">
        <v>10</v>
      </c>
      <c r="B31" s="448" t="s">
        <v>4825</v>
      </c>
      <c r="C31" s="437" t="s">
        <v>4826</v>
      </c>
      <c r="D31" s="437" t="s">
        <v>4827</v>
      </c>
      <c r="E31" s="437">
        <v>5</v>
      </c>
      <c r="F31" s="437">
        <v>34</v>
      </c>
      <c r="G31" s="441">
        <v>1</v>
      </c>
      <c r="H31" s="441">
        <v>1</v>
      </c>
      <c r="I31" s="441">
        <v>1</v>
      </c>
      <c r="J31" s="441">
        <v>170</v>
      </c>
      <c r="K31" s="327"/>
      <c r="L31" s="327"/>
      <c r="M31" s="327"/>
      <c r="N31" s="327"/>
    </row>
    <row r="32" spans="1:14" ht="25.5">
      <c r="A32" s="441">
        <v>11</v>
      </c>
      <c r="B32" s="448" t="s">
        <v>4828</v>
      </c>
      <c r="C32" s="437" t="s">
        <v>4826</v>
      </c>
      <c r="D32" s="437" t="s">
        <v>4827</v>
      </c>
      <c r="E32" s="437">
        <v>5</v>
      </c>
      <c r="F32" s="437">
        <v>34</v>
      </c>
      <c r="G32" s="441">
        <v>1</v>
      </c>
      <c r="H32" s="441">
        <v>1</v>
      </c>
      <c r="I32" s="441">
        <v>1</v>
      </c>
      <c r="J32" s="441">
        <v>170</v>
      </c>
      <c r="K32" s="327"/>
      <c r="L32" s="327"/>
      <c r="M32" s="327"/>
      <c r="N32" s="453"/>
    </row>
    <row r="33" spans="1:15" ht="38.25">
      <c r="A33" s="441">
        <v>12</v>
      </c>
      <c r="B33" s="448" t="s">
        <v>4829</v>
      </c>
      <c r="C33" s="437" t="s">
        <v>4826</v>
      </c>
      <c r="D33" s="437" t="s">
        <v>4827</v>
      </c>
      <c r="E33" s="437">
        <v>5</v>
      </c>
      <c r="F33" s="437">
        <v>34</v>
      </c>
      <c r="G33" s="441">
        <v>1</v>
      </c>
      <c r="H33" s="441">
        <v>1</v>
      </c>
      <c r="I33" s="441">
        <v>1</v>
      </c>
      <c r="J33" s="441">
        <v>170</v>
      </c>
      <c r="K33" s="327"/>
      <c r="L33" s="327"/>
      <c r="M33" s="327"/>
      <c r="N33" s="454"/>
      <c r="O33" s="327"/>
    </row>
    <row r="34" spans="1:15" ht="25.5">
      <c r="A34" s="441">
        <v>13</v>
      </c>
      <c r="B34" s="448" t="s">
        <v>4830</v>
      </c>
      <c r="C34" s="437" t="s">
        <v>4831</v>
      </c>
      <c r="D34" s="437" t="s">
        <v>4832</v>
      </c>
      <c r="E34" s="437">
        <v>6</v>
      </c>
      <c r="F34" s="437">
        <v>7</v>
      </c>
      <c r="G34" s="441">
        <v>1</v>
      </c>
      <c r="H34" s="441">
        <v>1</v>
      </c>
      <c r="I34" s="441">
        <v>1</v>
      </c>
      <c r="J34" s="441">
        <v>42</v>
      </c>
      <c r="K34" s="327"/>
      <c r="L34" s="327"/>
      <c r="M34" s="327"/>
      <c r="N34" s="327"/>
      <c r="O34" s="327"/>
    </row>
    <row r="35" spans="1:15" ht="25.5">
      <c r="A35" s="441">
        <v>14</v>
      </c>
      <c r="B35" s="448" t="s">
        <v>4833</v>
      </c>
      <c r="C35" s="437" t="s">
        <v>4826</v>
      </c>
      <c r="D35" s="437" t="s">
        <v>4827</v>
      </c>
      <c r="E35" s="437">
        <v>5</v>
      </c>
      <c r="F35" s="437">
        <v>34</v>
      </c>
      <c r="G35" s="441">
        <v>1</v>
      </c>
      <c r="H35" s="441">
        <v>1</v>
      </c>
      <c r="I35" s="441">
        <v>1</v>
      </c>
      <c r="J35" s="441">
        <v>170</v>
      </c>
      <c r="K35" s="327"/>
      <c r="L35" s="327"/>
      <c r="M35" s="327"/>
      <c r="N35" s="327"/>
      <c r="O35" s="327"/>
    </row>
    <row r="36" spans="1:15" ht="25.5">
      <c r="A36" s="441">
        <v>15</v>
      </c>
      <c r="B36" s="448" t="s">
        <v>4834</v>
      </c>
      <c r="C36" s="437" t="s">
        <v>4826</v>
      </c>
      <c r="D36" s="437" t="s">
        <v>4827</v>
      </c>
      <c r="E36" s="437">
        <v>8</v>
      </c>
      <c r="F36" s="437">
        <v>34</v>
      </c>
      <c r="G36" s="441">
        <v>1</v>
      </c>
      <c r="H36" s="441">
        <v>1</v>
      </c>
      <c r="I36" s="441">
        <v>1</v>
      </c>
      <c r="J36" s="455">
        <v>272</v>
      </c>
      <c r="K36" s="327"/>
      <c r="L36" s="327"/>
      <c r="M36" s="327"/>
      <c r="N36" s="327"/>
      <c r="O36" s="327"/>
    </row>
    <row r="37" spans="1:15" ht="25.5">
      <c r="A37" s="441">
        <v>16</v>
      </c>
      <c r="B37" s="448" t="s">
        <v>4835</v>
      </c>
      <c r="C37" s="437" t="s">
        <v>4826</v>
      </c>
      <c r="D37" s="437" t="s">
        <v>4827</v>
      </c>
      <c r="E37" s="437">
        <v>10</v>
      </c>
      <c r="F37" s="437">
        <v>34</v>
      </c>
      <c r="G37" s="441">
        <v>1</v>
      </c>
      <c r="H37" s="441">
        <v>1</v>
      </c>
      <c r="I37" s="441">
        <v>1</v>
      </c>
      <c r="J37" s="441">
        <v>340</v>
      </c>
      <c r="K37" s="327"/>
      <c r="L37" s="327"/>
      <c r="M37" s="327"/>
      <c r="N37" s="327"/>
      <c r="O37" s="454"/>
    </row>
    <row r="38" spans="1:15" ht="25.5">
      <c r="A38" s="441">
        <v>17</v>
      </c>
      <c r="B38" s="448" t="s">
        <v>4836</v>
      </c>
      <c r="C38" s="437" t="s">
        <v>4826</v>
      </c>
      <c r="D38" s="437" t="s">
        <v>4827</v>
      </c>
      <c r="E38" s="437">
        <v>3</v>
      </c>
      <c r="F38" s="437">
        <v>34</v>
      </c>
      <c r="G38" s="441">
        <v>1</v>
      </c>
      <c r="H38" s="441">
        <v>1</v>
      </c>
      <c r="I38" s="441">
        <v>1</v>
      </c>
      <c r="J38" s="455">
        <v>102</v>
      </c>
      <c r="K38" s="327"/>
      <c r="L38" s="327"/>
      <c r="M38" s="327"/>
      <c r="N38" s="327"/>
      <c r="O38" s="454"/>
    </row>
    <row r="39" spans="1:15" ht="25.5">
      <c r="A39" s="441">
        <v>18</v>
      </c>
      <c r="B39" s="456" t="s">
        <v>4837</v>
      </c>
      <c r="C39" s="439" t="s">
        <v>4838</v>
      </c>
      <c r="D39" s="457" t="s">
        <v>4827</v>
      </c>
      <c r="E39" s="439">
        <v>8</v>
      </c>
      <c r="F39" s="439">
        <v>64</v>
      </c>
      <c r="G39" s="457">
        <v>1</v>
      </c>
      <c r="H39" s="441">
        <v>1</v>
      </c>
      <c r="I39" s="441">
        <v>1</v>
      </c>
      <c r="J39" s="457">
        <v>512</v>
      </c>
      <c r="K39" s="327"/>
      <c r="L39" s="327"/>
      <c r="M39" s="327"/>
      <c r="N39" s="327"/>
      <c r="O39" s="327"/>
    </row>
    <row r="40" spans="1:15" ht="38.25">
      <c r="A40" s="441">
        <v>19</v>
      </c>
      <c r="B40" s="448" t="s">
        <v>4839</v>
      </c>
      <c r="C40" s="437" t="s">
        <v>4823</v>
      </c>
      <c r="D40" s="441" t="s">
        <v>4824</v>
      </c>
      <c r="E40" s="437">
        <v>1</v>
      </c>
      <c r="F40" s="441">
        <v>262</v>
      </c>
      <c r="G40" s="441">
        <v>1</v>
      </c>
      <c r="H40" s="441">
        <v>1</v>
      </c>
      <c r="I40" s="441">
        <v>1</v>
      </c>
      <c r="J40" s="441">
        <v>262</v>
      </c>
      <c r="K40" s="327"/>
      <c r="L40" s="327"/>
      <c r="M40" s="327"/>
      <c r="N40" s="327"/>
      <c r="O40" s="327"/>
    </row>
    <row r="41" spans="1:15" ht="51">
      <c r="A41" s="441">
        <v>20</v>
      </c>
      <c r="B41" s="448" t="s">
        <v>4840</v>
      </c>
      <c r="C41" s="437" t="s">
        <v>4841</v>
      </c>
      <c r="D41" s="441" t="s">
        <v>4842</v>
      </c>
      <c r="E41" s="437">
        <v>1</v>
      </c>
      <c r="F41" s="441">
        <v>108</v>
      </c>
      <c r="G41" s="441">
        <v>1</v>
      </c>
      <c r="H41" s="441">
        <v>1</v>
      </c>
      <c r="I41" s="441">
        <v>1</v>
      </c>
      <c r="J41" s="441">
        <v>108</v>
      </c>
      <c r="K41" s="327"/>
      <c r="L41" s="327"/>
      <c r="M41" s="327"/>
      <c r="N41" s="327"/>
      <c r="O41" s="327"/>
    </row>
    <row r="42" spans="1:15">
      <c r="A42" s="1275" t="s">
        <v>4843</v>
      </c>
      <c r="B42" s="1276"/>
      <c r="C42" s="1276"/>
      <c r="D42" s="1276"/>
      <c r="E42" s="1276"/>
      <c r="F42" s="1277"/>
      <c r="G42" s="458"/>
      <c r="H42" s="458"/>
      <c r="I42" s="458"/>
      <c r="J42" s="459">
        <v>2599.1999999999998</v>
      </c>
      <c r="K42" s="327"/>
      <c r="L42" s="327"/>
      <c r="M42" s="327"/>
      <c r="N42" s="327"/>
      <c r="O42" s="327"/>
    </row>
    <row r="43" spans="1:15" ht="25.5">
      <c r="A43" s="441">
        <v>21</v>
      </c>
      <c r="B43" s="448" t="s">
        <v>4844</v>
      </c>
      <c r="C43" s="441" t="s">
        <v>4845</v>
      </c>
      <c r="D43" s="441" t="s">
        <v>4846</v>
      </c>
      <c r="E43" s="441">
        <v>1</v>
      </c>
      <c r="F43" s="441">
        <v>450</v>
      </c>
      <c r="G43" s="441">
        <v>1</v>
      </c>
      <c r="H43" s="441">
        <v>1</v>
      </c>
      <c r="I43" s="441">
        <v>1</v>
      </c>
      <c r="J43" s="441">
        <v>450</v>
      </c>
      <c r="K43" s="327"/>
      <c r="L43" s="327"/>
      <c r="M43" s="327"/>
      <c r="N43" s="327"/>
      <c r="O43" s="327"/>
    </row>
    <row r="44" spans="1:15" ht="25.5">
      <c r="A44" s="437">
        <v>22</v>
      </c>
      <c r="B44" s="448" t="s">
        <v>4847</v>
      </c>
      <c r="C44" s="441" t="s">
        <v>4848</v>
      </c>
      <c r="D44" s="437" t="s">
        <v>4849</v>
      </c>
      <c r="E44" s="441">
        <v>1</v>
      </c>
      <c r="F44" s="460">
        <v>0.75</v>
      </c>
      <c r="G44" s="441">
        <v>1</v>
      </c>
      <c r="H44" s="441">
        <v>1.25</v>
      </c>
      <c r="I44" s="441">
        <v>1</v>
      </c>
      <c r="J44" s="461">
        <v>2859</v>
      </c>
      <c r="K44" s="327"/>
      <c r="L44" s="327"/>
      <c r="M44" s="327"/>
      <c r="N44" s="327"/>
      <c r="O44" s="327"/>
    </row>
    <row r="45" spans="1:15">
      <c r="A45" s="1278" t="s">
        <v>4850</v>
      </c>
      <c r="B45" s="1279"/>
      <c r="C45" s="1279"/>
      <c r="D45" s="1279"/>
      <c r="E45" s="1279"/>
      <c r="F45" s="1279"/>
      <c r="G45" s="1280"/>
      <c r="H45" s="462"/>
      <c r="I45" s="462"/>
      <c r="J45" s="451">
        <v>5908</v>
      </c>
      <c r="K45" s="327"/>
      <c r="L45" s="327"/>
      <c r="M45" s="327"/>
      <c r="N45" s="327"/>
      <c r="O45" s="327"/>
    </row>
    <row r="46" spans="1:15">
      <c r="A46" s="1281" t="s">
        <v>4851</v>
      </c>
      <c r="B46" s="1281"/>
      <c r="C46" s="1281"/>
      <c r="D46" s="1281"/>
      <c r="E46" s="1281"/>
      <c r="F46" s="1281"/>
      <c r="G46" s="1281"/>
      <c r="H46" s="463"/>
      <c r="I46" s="463"/>
      <c r="J46" s="451">
        <v>6108</v>
      </c>
      <c r="K46" s="327"/>
      <c r="L46" s="327"/>
      <c r="M46" s="327"/>
      <c r="N46" s="327"/>
      <c r="O46" s="327"/>
    </row>
    <row r="47" spans="1:15">
      <c r="A47" s="1282" t="s">
        <v>4852</v>
      </c>
      <c r="B47" s="1283"/>
      <c r="C47" s="1283"/>
      <c r="D47" s="1283"/>
      <c r="E47" s="1283"/>
      <c r="F47" s="1283"/>
      <c r="G47" s="1283"/>
      <c r="H47" s="1284"/>
      <c r="I47" s="464">
        <v>0</v>
      </c>
      <c r="J47" s="451">
        <v>0</v>
      </c>
      <c r="K47" s="327"/>
      <c r="L47" s="327"/>
      <c r="M47" s="327"/>
      <c r="N47" s="327"/>
      <c r="O47" s="327"/>
    </row>
    <row r="48" spans="1:15">
      <c r="A48" s="1265" t="s">
        <v>4853</v>
      </c>
      <c r="B48" s="1265"/>
      <c r="C48" s="1265"/>
      <c r="D48" s="1265"/>
      <c r="E48" s="1265"/>
      <c r="F48" s="1265"/>
      <c r="G48" s="465">
        <v>55.57</v>
      </c>
      <c r="H48" s="465"/>
      <c r="I48" s="465"/>
      <c r="J48" s="466">
        <v>339421.56</v>
      </c>
      <c r="K48" s="327"/>
      <c r="L48" s="327"/>
      <c r="M48" s="327"/>
      <c r="N48" s="327"/>
      <c r="O48" s="327"/>
    </row>
    <row r="49" spans="1:256">
      <c r="A49" s="467"/>
      <c r="B49" s="468"/>
      <c r="C49" s="468"/>
      <c r="D49" s="468"/>
      <c r="E49" s="468"/>
      <c r="F49" s="468"/>
      <c r="G49" s="468"/>
      <c r="H49" s="468"/>
      <c r="I49" s="468"/>
      <c r="J49" s="469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7"/>
      <c r="EF49" s="327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7"/>
      <c r="FY49" s="327"/>
      <c r="FZ49" s="327"/>
      <c r="GA49" s="327"/>
      <c r="GB49" s="327"/>
      <c r="GC49" s="327"/>
      <c r="GD49" s="327"/>
      <c r="GE49" s="327"/>
      <c r="GF49" s="327"/>
      <c r="GG49" s="327"/>
      <c r="GH49" s="327"/>
      <c r="GI49" s="327"/>
      <c r="GJ49" s="327"/>
      <c r="GK49" s="327"/>
      <c r="GL49" s="327"/>
      <c r="GM49" s="327"/>
      <c r="GN49" s="327"/>
      <c r="GO49" s="327"/>
      <c r="GP49" s="327"/>
      <c r="GQ49" s="327"/>
      <c r="GR49" s="327"/>
      <c r="GS49" s="327"/>
      <c r="GT49" s="327"/>
      <c r="GU49" s="327"/>
      <c r="GV49" s="327"/>
      <c r="GW49" s="327"/>
      <c r="GX49" s="327"/>
      <c r="GY49" s="327"/>
      <c r="GZ49" s="327"/>
      <c r="HA49" s="327"/>
      <c r="HB49" s="327"/>
      <c r="HC49" s="327"/>
      <c r="HD49" s="327"/>
      <c r="HE49" s="327"/>
      <c r="HF49" s="327"/>
      <c r="HG49" s="327"/>
      <c r="HH49" s="327"/>
      <c r="HI49" s="327"/>
      <c r="HJ49" s="327"/>
      <c r="HK49" s="327"/>
      <c r="HL49" s="327"/>
      <c r="HM49" s="327"/>
      <c r="HN49" s="327"/>
      <c r="HO49" s="327"/>
      <c r="HP49" s="327"/>
      <c r="HQ49" s="327"/>
      <c r="HR49" s="327"/>
      <c r="HS49" s="327"/>
      <c r="HT49" s="327"/>
      <c r="HU49" s="327"/>
      <c r="HV49" s="327"/>
      <c r="HW49" s="327"/>
      <c r="HX49" s="327"/>
      <c r="HY49" s="327"/>
      <c r="HZ49" s="327"/>
      <c r="IA49" s="327"/>
      <c r="IB49" s="327"/>
      <c r="IC49" s="327"/>
      <c r="ID49" s="327"/>
      <c r="IE49" s="327"/>
      <c r="IF49" s="327"/>
      <c r="IG49" s="327"/>
      <c r="IH49" s="327"/>
      <c r="II49" s="327"/>
      <c r="IJ49" s="327"/>
      <c r="IK49" s="327"/>
      <c r="IL49" s="327"/>
      <c r="IM49" s="327"/>
      <c r="IN49" s="327"/>
      <c r="IO49" s="327"/>
      <c r="IP49" s="327"/>
      <c r="IQ49" s="327"/>
      <c r="IR49" s="327"/>
      <c r="IS49" s="327"/>
      <c r="IT49" s="327"/>
      <c r="IU49" s="327"/>
      <c r="IV49" s="327"/>
    </row>
    <row r="50" spans="1:256">
      <c r="A50" s="327"/>
      <c r="B50" s="327"/>
      <c r="C50" s="327"/>
      <c r="D50" s="327"/>
      <c r="E50" s="327"/>
      <c r="F50" s="327"/>
      <c r="G50" s="327"/>
      <c r="H50" s="327"/>
      <c r="I50" s="327"/>
      <c r="J50" s="327"/>
      <c r="K50" s="470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27"/>
      <c r="AE50" s="327"/>
      <c r="AF50" s="327"/>
      <c r="AG50" s="327"/>
      <c r="AH50" s="327"/>
      <c r="AI50" s="327"/>
      <c r="AJ50" s="327"/>
      <c r="AK50" s="327"/>
      <c r="AL50" s="327"/>
      <c r="AM50" s="327"/>
      <c r="AN50" s="327"/>
      <c r="AO50" s="327"/>
      <c r="AP50" s="327"/>
      <c r="AQ50" s="327"/>
      <c r="AR50" s="327"/>
      <c r="AS50" s="327"/>
      <c r="AT50" s="327"/>
      <c r="AU50" s="327"/>
      <c r="AV50" s="327"/>
      <c r="AW50" s="327"/>
      <c r="AX50" s="327"/>
      <c r="AY50" s="327"/>
      <c r="AZ50" s="327"/>
      <c r="BA50" s="327"/>
      <c r="BB50" s="327"/>
      <c r="BC50" s="327"/>
      <c r="BD50" s="327"/>
      <c r="BE50" s="327"/>
      <c r="BF50" s="327"/>
      <c r="BG50" s="327"/>
      <c r="BH50" s="327"/>
      <c r="BI50" s="327"/>
      <c r="BJ50" s="327"/>
      <c r="BK50" s="327"/>
      <c r="BL50" s="327"/>
      <c r="BM50" s="327"/>
      <c r="BN50" s="327"/>
      <c r="BO50" s="327"/>
      <c r="BP50" s="327"/>
      <c r="BQ50" s="327"/>
      <c r="BR50" s="327"/>
      <c r="BS50" s="327"/>
      <c r="BT50" s="327"/>
      <c r="BU50" s="327"/>
      <c r="BV50" s="327"/>
      <c r="BW50" s="327"/>
      <c r="BX50" s="327"/>
      <c r="BY50" s="327"/>
      <c r="BZ50" s="327"/>
      <c r="CA50" s="327"/>
      <c r="CB50" s="327"/>
      <c r="CC50" s="327"/>
      <c r="CD50" s="327"/>
      <c r="CE50" s="327"/>
      <c r="CF50" s="327"/>
      <c r="CG50" s="327"/>
      <c r="CH50" s="327"/>
      <c r="CI50" s="327"/>
      <c r="CJ50" s="327"/>
      <c r="CK50" s="327"/>
      <c r="CL50" s="327"/>
      <c r="CM50" s="327"/>
      <c r="CN50" s="327"/>
      <c r="CO50" s="327"/>
      <c r="CP50" s="327"/>
      <c r="CQ50" s="327"/>
      <c r="CR50" s="327"/>
      <c r="CS50" s="327"/>
      <c r="CT50" s="327"/>
      <c r="CU50" s="327"/>
      <c r="CV50" s="327"/>
      <c r="CW50" s="327"/>
      <c r="CX50" s="327"/>
      <c r="CY50" s="327"/>
      <c r="CZ50" s="327"/>
      <c r="DA50" s="327"/>
      <c r="DB50" s="327"/>
      <c r="DC50" s="327"/>
      <c r="DD50" s="327"/>
      <c r="DE50" s="327"/>
      <c r="DF50" s="327"/>
      <c r="DG50" s="327"/>
      <c r="DH50" s="327"/>
      <c r="DI50" s="327"/>
      <c r="DJ50" s="327"/>
      <c r="DK50" s="327"/>
      <c r="DL50" s="327"/>
      <c r="DM50" s="327"/>
      <c r="DN50" s="327"/>
      <c r="DO50" s="327"/>
      <c r="DP50" s="327"/>
      <c r="DQ50" s="327"/>
      <c r="DR50" s="327"/>
      <c r="DS50" s="327"/>
      <c r="DT50" s="327"/>
      <c r="DU50" s="327"/>
      <c r="DV50" s="327"/>
      <c r="DW50" s="327"/>
      <c r="DX50" s="327"/>
      <c r="DY50" s="327"/>
      <c r="DZ50" s="327"/>
      <c r="EA50" s="327"/>
      <c r="EB50" s="327"/>
      <c r="EC50" s="327"/>
      <c r="ED50" s="327"/>
      <c r="EE50" s="327"/>
      <c r="EF50" s="327"/>
      <c r="EG50" s="327"/>
      <c r="EH50" s="327"/>
      <c r="EI50" s="327"/>
      <c r="EJ50" s="327"/>
      <c r="EK50" s="327"/>
      <c r="EL50" s="327"/>
      <c r="EM50" s="327"/>
      <c r="EN50" s="327"/>
      <c r="EO50" s="327"/>
      <c r="EP50" s="327"/>
      <c r="EQ50" s="327"/>
      <c r="ER50" s="327"/>
      <c r="ES50" s="327"/>
      <c r="ET50" s="327"/>
      <c r="EU50" s="327"/>
      <c r="EV50" s="327"/>
      <c r="EW50" s="327"/>
      <c r="EX50" s="327"/>
      <c r="EY50" s="327"/>
      <c r="EZ50" s="327"/>
      <c r="FA50" s="327"/>
      <c r="FB50" s="327"/>
      <c r="FC50" s="327"/>
      <c r="FD50" s="327"/>
      <c r="FE50" s="327"/>
      <c r="FF50" s="327"/>
      <c r="FG50" s="327"/>
      <c r="FH50" s="327"/>
      <c r="FI50" s="327"/>
      <c r="FJ50" s="327"/>
      <c r="FK50" s="327"/>
      <c r="FL50" s="327"/>
      <c r="FM50" s="327"/>
      <c r="FN50" s="327"/>
      <c r="FO50" s="327"/>
      <c r="FP50" s="327"/>
      <c r="FQ50" s="327"/>
      <c r="FR50" s="327"/>
      <c r="FS50" s="327"/>
      <c r="FT50" s="327"/>
      <c r="FU50" s="327"/>
      <c r="FV50" s="327"/>
      <c r="FW50" s="327"/>
      <c r="FX50" s="327"/>
      <c r="FY50" s="327"/>
      <c r="FZ50" s="327"/>
      <c r="GA50" s="327"/>
      <c r="GB50" s="327"/>
      <c r="GC50" s="327"/>
      <c r="GD50" s="327"/>
      <c r="GE50" s="327"/>
      <c r="GF50" s="327"/>
      <c r="GG50" s="327"/>
      <c r="GH50" s="327"/>
      <c r="GI50" s="327"/>
      <c r="GJ50" s="327"/>
      <c r="GK50" s="327"/>
      <c r="GL50" s="327"/>
      <c r="GM50" s="327"/>
      <c r="GN50" s="327"/>
      <c r="GO50" s="327"/>
      <c r="GP50" s="327"/>
      <c r="GQ50" s="327"/>
      <c r="GR50" s="327"/>
      <c r="GS50" s="327"/>
      <c r="GT50" s="327"/>
      <c r="GU50" s="327"/>
      <c r="GV50" s="327"/>
      <c r="GW50" s="327"/>
      <c r="GX50" s="327"/>
      <c r="GY50" s="327"/>
      <c r="GZ50" s="327"/>
      <c r="HA50" s="327"/>
      <c r="HB50" s="327"/>
      <c r="HC50" s="327"/>
      <c r="HD50" s="327"/>
      <c r="HE50" s="327"/>
      <c r="HF50" s="327"/>
      <c r="HG50" s="327"/>
      <c r="HH50" s="327"/>
      <c r="HI50" s="327"/>
      <c r="HJ50" s="327"/>
      <c r="HK50" s="327"/>
      <c r="HL50" s="327"/>
      <c r="HM50" s="327"/>
      <c r="HN50" s="327"/>
      <c r="HO50" s="327"/>
      <c r="HP50" s="327"/>
      <c r="HQ50" s="327"/>
      <c r="HR50" s="327"/>
      <c r="HS50" s="327"/>
      <c r="HT50" s="327"/>
      <c r="HU50" s="327"/>
      <c r="HV50" s="327"/>
      <c r="HW50" s="327"/>
      <c r="HX50" s="327"/>
      <c r="HY50" s="327"/>
      <c r="HZ50" s="327"/>
      <c r="IA50" s="327"/>
      <c r="IB50" s="327"/>
      <c r="IC50" s="327"/>
      <c r="ID50" s="327"/>
      <c r="IE50" s="327"/>
      <c r="IF50" s="327"/>
      <c r="IG50" s="327"/>
      <c r="IH50" s="327"/>
      <c r="II50" s="327"/>
      <c r="IJ50" s="327"/>
      <c r="IK50" s="327"/>
      <c r="IL50" s="327"/>
      <c r="IM50" s="327"/>
      <c r="IN50" s="327"/>
      <c r="IO50" s="327"/>
      <c r="IP50" s="327"/>
      <c r="IQ50" s="327"/>
      <c r="IR50" s="327"/>
      <c r="IS50" s="327"/>
      <c r="IT50" s="327"/>
      <c r="IU50" s="327"/>
      <c r="IV50" s="327"/>
    </row>
    <row r="51" spans="1:256">
      <c r="A51" s="323" t="s">
        <v>4348</v>
      </c>
      <c r="B51" s="266"/>
      <c r="C51" s="324"/>
      <c r="D51" s="266" t="s">
        <v>103</v>
      </c>
      <c r="E51" s="396"/>
      <c r="F51" s="396"/>
      <c r="G51" s="426"/>
      <c r="H51" s="396"/>
      <c r="I51" s="396"/>
      <c r="J51" s="396"/>
    </row>
    <row r="52" spans="1:256" ht="15.75">
      <c r="A52" s="471"/>
      <c r="B52" s="472"/>
      <c r="C52" s="473"/>
      <c r="D52" s="474"/>
      <c r="E52" s="474"/>
      <c r="F52" s="475"/>
      <c r="G52" s="474"/>
      <c r="H52" s="474"/>
      <c r="I52" s="474"/>
      <c r="J52" s="474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76"/>
      <c r="AO52" s="476"/>
      <c r="AP52" s="476"/>
      <c r="AQ52" s="476"/>
      <c r="AR52" s="476"/>
      <c r="AS52" s="476"/>
      <c r="AT52" s="476"/>
      <c r="AU52" s="476"/>
      <c r="AV52" s="476"/>
      <c r="AW52" s="476"/>
      <c r="AX52" s="476"/>
      <c r="AY52" s="476"/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6"/>
      <c r="BL52" s="476"/>
      <c r="BM52" s="476"/>
      <c r="BN52" s="476"/>
      <c r="BO52" s="476"/>
      <c r="BP52" s="476"/>
      <c r="BQ52" s="476"/>
      <c r="BR52" s="476"/>
      <c r="BS52" s="476"/>
      <c r="BT52" s="476"/>
      <c r="BU52" s="476"/>
      <c r="BV52" s="476"/>
      <c r="BW52" s="476"/>
      <c r="BX52" s="476"/>
      <c r="BY52" s="476"/>
      <c r="BZ52" s="476"/>
      <c r="CA52" s="476"/>
      <c r="CB52" s="476"/>
      <c r="CC52" s="476"/>
      <c r="CD52" s="476"/>
      <c r="CE52" s="476"/>
      <c r="CF52" s="476"/>
      <c r="CG52" s="476"/>
      <c r="CH52" s="476"/>
      <c r="CI52" s="476"/>
      <c r="CJ52" s="476"/>
      <c r="CK52" s="476"/>
      <c r="CL52" s="476"/>
      <c r="CM52" s="476"/>
      <c r="CN52" s="476"/>
      <c r="CO52" s="476"/>
      <c r="CP52" s="476"/>
      <c r="CQ52" s="476"/>
      <c r="CR52" s="476"/>
      <c r="CS52" s="476"/>
      <c r="CT52" s="476"/>
      <c r="CU52" s="476"/>
      <c r="CV52" s="476"/>
      <c r="CW52" s="476"/>
      <c r="CX52" s="476"/>
      <c r="CY52" s="476"/>
      <c r="CZ52" s="476"/>
      <c r="DA52" s="476"/>
      <c r="DB52" s="476"/>
      <c r="DC52" s="476"/>
      <c r="DD52" s="476"/>
      <c r="DE52" s="476"/>
      <c r="DF52" s="476"/>
      <c r="DG52" s="476"/>
      <c r="DH52" s="476"/>
      <c r="DI52" s="476"/>
      <c r="DJ52" s="476"/>
      <c r="DK52" s="476"/>
      <c r="DL52" s="476"/>
      <c r="DM52" s="476"/>
      <c r="DN52" s="476"/>
      <c r="DO52" s="476"/>
      <c r="DP52" s="476"/>
      <c r="DQ52" s="476"/>
      <c r="DR52" s="476"/>
      <c r="DS52" s="476"/>
      <c r="DT52" s="476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476"/>
      <c r="EQ52" s="476"/>
      <c r="ER52" s="476"/>
      <c r="ES52" s="476"/>
      <c r="ET52" s="476"/>
      <c r="EU52" s="476"/>
      <c r="EV52" s="476"/>
      <c r="EW52" s="476"/>
      <c r="EX52" s="476"/>
      <c r="EY52" s="476"/>
      <c r="EZ52" s="476"/>
      <c r="FA52" s="476"/>
      <c r="FB52" s="476"/>
      <c r="FC52" s="476"/>
      <c r="FD52" s="476"/>
      <c r="FE52" s="476"/>
      <c r="FF52" s="476"/>
      <c r="FG52" s="476"/>
      <c r="FH52" s="476"/>
      <c r="FI52" s="476"/>
      <c r="FJ52" s="476"/>
      <c r="FK52" s="476"/>
      <c r="FL52" s="476"/>
      <c r="FM52" s="476"/>
      <c r="FN52" s="476"/>
      <c r="FO52" s="476"/>
      <c r="FP52" s="476"/>
      <c r="FQ52" s="476"/>
      <c r="FR52" s="476"/>
      <c r="FS52" s="476"/>
      <c r="FT52" s="476"/>
      <c r="FU52" s="476"/>
      <c r="FV52" s="476"/>
      <c r="FW52" s="476"/>
      <c r="FX52" s="476"/>
      <c r="FY52" s="476"/>
      <c r="FZ52" s="476"/>
      <c r="GA52" s="476"/>
      <c r="GB52" s="476"/>
      <c r="GC52" s="476"/>
      <c r="GD52" s="476"/>
      <c r="GE52" s="476"/>
      <c r="GF52" s="476"/>
      <c r="GG52" s="476"/>
      <c r="GH52" s="476"/>
      <c r="GI52" s="476"/>
      <c r="GJ52" s="476"/>
      <c r="GK52" s="476"/>
      <c r="GL52" s="476"/>
      <c r="GM52" s="476"/>
      <c r="GN52" s="476"/>
      <c r="GO52" s="476"/>
      <c r="GP52" s="476"/>
      <c r="GQ52" s="476"/>
      <c r="GR52" s="476"/>
      <c r="GS52" s="476"/>
      <c r="GT52" s="476"/>
      <c r="GU52" s="476"/>
      <c r="GV52" s="476"/>
      <c r="GW52" s="476"/>
      <c r="GX52" s="476"/>
      <c r="GY52" s="476"/>
      <c r="GZ52" s="476"/>
      <c r="HA52" s="476"/>
      <c r="HB52" s="476"/>
      <c r="HC52" s="476"/>
      <c r="HD52" s="476"/>
      <c r="HE52" s="476"/>
      <c r="HF52" s="476"/>
      <c r="HG52" s="476"/>
      <c r="HH52" s="476"/>
      <c r="HI52" s="476"/>
      <c r="HJ52" s="476"/>
      <c r="HK52" s="476"/>
      <c r="HL52" s="476"/>
      <c r="HM52" s="476"/>
      <c r="HN52" s="476"/>
      <c r="HO52" s="476"/>
      <c r="HP52" s="476"/>
      <c r="HQ52" s="476"/>
      <c r="HR52" s="476"/>
      <c r="HS52" s="476"/>
      <c r="HT52" s="476"/>
      <c r="HU52" s="476"/>
      <c r="HV52" s="476"/>
      <c r="HW52" s="476"/>
      <c r="HX52" s="476"/>
      <c r="HY52" s="476"/>
      <c r="HZ52" s="476"/>
      <c r="IA52" s="476"/>
      <c r="IB52" s="476"/>
      <c r="IC52" s="476"/>
      <c r="ID52" s="476"/>
      <c r="IE52" s="476"/>
      <c r="IF52" s="476"/>
      <c r="IG52" s="476"/>
      <c r="IH52" s="476"/>
      <c r="II52" s="476"/>
      <c r="IJ52" s="476"/>
      <c r="IK52" s="476"/>
      <c r="IL52" s="476"/>
      <c r="IM52" s="476"/>
      <c r="IN52" s="476"/>
      <c r="IO52" s="476"/>
      <c r="IP52" s="476"/>
      <c r="IQ52" s="476"/>
      <c r="IR52" s="476"/>
      <c r="IS52" s="476"/>
      <c r="IT52" s="476"/>
      <c r="IU52" s="476"/>
      <c r="IV52" s="476"/>
    </row>
    <row r="53" spans="1:256" ht="15.75">
      <c r="A53" s="474"/>
      <c r="B53" s="472"/>
      <c r="C53" s="474"/>
      <c r="D53" s="474"/>
      <c r="E53" s="474"/>
      <c r="F53" s="475"/>
      <c r="G53" s="474"/>
      <c r="H53" s="474"/>
      <c r="I53" s="474"/>
      <c r="J53" s="474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76"/>
      <c r="AO53" s="476"/>
      <c r="AP53" s="476"/>
      <c r="AQ53" s="476"/>
      <c r="AR53" s="476"/>
      <c r="AS53" s="476"/>
      <c r="AT53" s="476"/>
      <c r="AU53" s="476"/>
      <c r="AV53" s="476"/>
      <c r="AW53" s="476"/>
      <c r="AX53" s="476"/>
      <c r="AY53" s="476"/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6"/>
      <c r="BL53" s="476"/>
      <c r="BM53" s="476"/>
      <c r="BN53" s="476"/>
      <c r="BO53" s="476"/>
      <c r="BP53" s="476"/>
      <c r="BQ53" s="476"/>
      <c r="BR53" s="476"/>
      <c r="BS53" s="476"/>
      <c r="BT53" s="476"/>
      <c r="BU53" s="476"/>
      <c r="BV53" s="476"/>
      <c r="BW53" s="476"/>
      <c r="BX53" s="476"/>
      <c r="BY53" s="476"/>
      <c r="BZ53" s="476"/>
      <c r="CA53" s="476"/>
      <c r="CB53" s="476"/>
      <c r="CC53" s="476"/>
      <c r="CD53" s="476"/>
      <c r="CE53" s="476"/>
      <c r="CF53" s="476"/>
      <c r="CG53" s="476"/>
      <c r="CH53" s="476"/>
      <c r="CI53" s="476"/>
      <c r="CJ53" s="476"/>
      <c r="CK53" s="476"/>
      <c r="CL53" s="476"/>
      <c r="CM53" s="476"/>
      <c r="CN53" s="476"/>
      <c r="CO53" s="476"/>
      <c r="CP53" s="476"/>
      <c r="CQ53" s="476"/>
      <c r="CR53" s="476"/>
      <c r="CS53" s="476"/>
      <c r="CT53" s="476"/>
      <c r="CU53" s="476"/>
      <c r="CV53" s="476"/>
      <c r="CW53" s="476"/>
      <c r="CX53" s="476"/>
      <c r="CY53" s="476"/>
      <c r="CZ53" s="476"/>
      <c r="DA53" s="476"/>
      <c r="DB53" s="476"/>
      <c r="DC53" s="476"/>
      <c r="DD53" s="476"/>
      <c r="DE53" s="476"/>
      <c r="DF53" s="476"/>
      <c r="DG53" s="476"/>
      <c r="DH53" s="476"/>
      <c r="DI53" s="476"/>
      <c r="DJ53" s="476"/>
      <c r="DK53" s="476"/>
      <c r="DL53" s="476"/>
      <c r="DM53" s="476"/>
      <c r="DN53" s="476"/>
      <c r="DO53" s="476"/>
      <c r="DP53" s="476"/>
      <c r="DQ53" s="476"/>
      <c r="DR53" s="476"/>
      <c r="DS53" s="476"/>
      <c r="DT53" s="476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476"/>
      <c r="EQ53" s="476"/>
      <c r="ER53" s="476"/>
      <c r="ES53" s="476"/>
      <c r="ET53" s="476"/>
      <c r="EU53" s="476"/>
      <c r="EV53" s="476"/>
      <c r="EW53" s="476"/>
      <c r="EX53" s="476"/>
      <c r="EY53" s="476"/>
      <c r="EZ53" s="476"/>
      <c r="FA53" s="476"/>
      <c r="FB53" s="476"/>
      <c r="FC53" s="476"/>
      <c r="FD53" s="476"/>
      <c r="FE53" s="476"/>
      <c r="FF53" s="476"/>
      <c r="FG53" s="476"/>
      <c r="FH53" s="476"/>
      <c r="FI53" s="476"/>
      <c r="FJ53" s="476"/>
      <c r="FK53" s="476"/>
      <c r="FL53" s="476"/>
      <c r="FM53" s="476"/>
      <c r="FN53" s="476"/>
      <c r="FO53" s="476"/>
      <c r="FP53" s="476"/>
      <c r="FQ53" s="476"/>
      <c r="FR53" s="476"/>
      <c r="FS53" s="476"/>
      <c r="FT53" s="476"/>
      <c r="FU53" s="476"/>
      <c r="FV53" s="476"/>
      <c r="FW53" s="476"/>
      <c r="FX53" s="476"/>
      <c r="FY53" s="476"/>
      <c r="FZ53" s="476"/>
      <c r="GA53" s="476"/>
      <c r="GB53" s="476"/>
      <c r="GC53" s="476"/>
      <c r="GD53" s="476"/>
      <c r="GE53" s="476"/>
      <c r="GF53" s="476"/>
      <c r="GG53" s="476"/>
      <c r="GH53" s="476"/>
      <c r="GI53" s="476"/>
      <c r="GJ53" s="476"/>
      <c r="GK53" s="476"/>
      <c r="GL53" s="476"/>
      <c r="GM53" s="476"/>
      <c r="GN53" s="476"/>
      <c r="GO53" s="476"/>
      <c r="GP53" s="476"/>
      <c r="GQ53" s="476"/>
      <c r="GR53" s="476"/>
      <c r="GS53" s="476"/>
      <c r="GT53" s="476"/>
      <c r="GU53" s="476"/>
      <c r="GV53" s="476"/>
      <c r="GW53" s="476"/>
      <c r="GX53" s="476"/>
      <c r="GY53" s="476"/>
      <c r="GZ53" s="476"/>
      <c r="HA53" s="476"/>
      <c r="HB53" s="476"/>
      <c r="HC53" s="476"/>
      <c r="HD53" s="476"/>
      <c r="HE53" s="476"/>
      <c r="HF53" s="476"/>
      <c r="HG53" s="476"/>
      <c r="HH53" s="476"/>
      <c r="HI53" s="476"/>
      <c r="HJ53" s="476"/>
      <c r="HK53" s="476"/>
      <c r="HL53" s="476"/>
      <c r="HM53" s="476"/>
      <c r="HN53" s="476"/>
      <c r="HO53" s="476"/>
      <c r="HP53" s="476"/>
      <c r="HQ53" s="476"/>
      <c r="HR53" s="476"/>
      <c r="HS53" s="476"/>
      <c r="HT53" s="476"/>
      <c r="HU53" s="476"/>
      <c r="HV53" s="476"/>
      <c r="HW53" s="476"/>
      <c r="HX53" s="476"/>
      <c r="HY53" s="476"/>
      <c r="HZ53" s="476"/>
      <c r="IA53" s="476"/>
      <c r="IB53" s="476"/>
      <c r="IC53" s="476"/>
      <c r="ID53" s="476"/>
      <c r="IE53" s="476"/>
      <c r="IF53" s="476"/>
      <c r="IG53" s="476"/>
      <c r="IH53" s="476"/>
      <c r="II53" s="476"/>
      <c r="IJ53" s="476"/>
      <c r="IK53" s="476"/>
      <c r="IL53" s="476"/>
      <c r="IM53" s="476"/>
      <c r="IN53" s="476"/>
      <c r="IO53" s="476"/>
      <c r="IP53" s="476"/>
      <c r="IQ53" s="476"/>
      <c r="IR53" s="476"/>
      <c r="IS53" s="476"/>
      <c r="IT53" s="476"/>
      <c r="IU53" s="476"/>
      <c r="IV53" s="476"/>
    </row>
  </sheetData>
  <mergeCells count="24">
    <mergeCell ref="B17:J17"/>
    <mergeCell ref="A2:J2"/>
    <mergeCell ref="A3:J3"/>
    <mergeCell ref="A5:B5"/>
    <mergeCell ref="C5:J5"/>
    <mergeCell ref="A7:B7"/>
    <mergeCell ref="C7:J7"/>
    <mergeCell ref="A9:B9"/>
    <mergeCell ref="C9:J9"/>
    <mergeCell ref="C12:J12"/>
    <mergeCell ref="A15:J15"/>
    <mergeCell ref="A16:J16"/>
    <mergeCell ref="A48:F48"/>
    <mergeCell ref="A21:G21"/>
    <mergeCell ref="B22:J22"/>
    <mergeCell ref="C23:E23"/>
    <mergeCell ref="C24:E24"/>
    <mergeCell ref="C25:E25"/>
    <mergeCell ref="A26:G26"/>
    <mergeCell ref="B27:J27"/>
    <mergeCell ref="A42:F42"/>
    <mergeCell ref="A45:G45"/>
    <mergeCell ref="A46:G46"/>
    <mergeCell ref="A47:H47"/>
  </mergeCells>
  <pageMargins left="0.7" right="0.7" top="0.75" bottom="0.75" header="0.3" footer="0.3"/>
  <pageSetup paperSize="9" scale="74" orientation="portrait" r:id="rId1"/>
  <colBreaks count="1" manualBreakCount="1">
    <brk id="10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0"/>
  <sheetViews>
    <sheetView view="pageBreakPreview" topLeftCell="A79" zoomScaleNormal="100" zoomScaleSheetLayoutView="100" workbookViewId="0">
      <selection activeCell="A14" sqref="A14:H44"/>
    </sheetView>
  </sheetViews>
  <sheetFormatPr defaultRowHeight="15"/>
  <cols>
    <col min="1" max="1" width="9.140625" style="139"/>
    <col min="2" max="2" width="35.42578125" style="139" customWidth="1"/>
    <col min="3" max="6" width="15.140625" style="139" customWidth="1"/>
    <col min="7" max="8" width="0" style="139" hidden="1" customWidth="1"/>
    <col min="9" max="16384" width="9.140625" style="139"/>
  </cols>
  <sheetData>
    <row r="1" spans="1:9">
      <c r="A1" s="1341" t="s">
        <v>4854</v>
      </c>
      <c r="B1" s="1341"/>
      <c r="C1" s="1341"/>
      <c r="D1" s="1341"/>
      <c r="E1" s="1341"/>
      <c r="F1" s="1341"/>
      <c r="G1" s="477"/>
      <c r="H1" s="477"/>
      <c r="I1" s="478"/>
    </row>
    <row r="2" spans="1:9">
      <c r="A2" s="1341" t="s">
        <v>4855</v>
      </c>
      <c r="B2" s="1341"/>
      <c r="C2" s="1341"/>
      <c r="D2" s="1341"/>
      <c r="E2" s="1341"/>
      <c r="F2" s="1341"/>
      <c r="G2" s="477"/>
      <c r="H2" s="477"/>
      <c r="I2" s="478"/>
    </row>
    <row r="3" spans="1:9">
      <c r="A3" s="1342" t="s">
        <v>4856</v>
      </c>
      <c r="B3" s="1342"/>
      <c r="C3" s="1342"/>
      <c r="D3" s="1342"/>
      <c r="E3" s="1342"/>
      <c r="F3" s="1342"/>
      <c r="G3" s="477"/>
      <c r="H3" s="477"/>
      <c r="I3" s="478"/>
    </row>
    <row r="4" spans="1:9">
      <c r="A4" s="1343" t="s">
        <v>4857</v>
      </c>
      <c r="B4" s="1343"/>
      <c r="C4" s="1343"/>
      <c r="D4" s="1343"/>
      <c r="E4" s="1343"/>
      <c r="F4" s="1343"/>
      <c r="G4" s="477"/>
      <c r="H4" s="477"/>
      <c r="I4" s="478"/>
    </row>
    <row r="5" spans="1:9" ht="15.75" thickBot="1">
      <c r="A5" s="479"/>
      <c r="B5" s="480"/>
      <c r="C5" s="481"/>
      <c r="D5" s="481"/>
      <c r="E5" s="482"/>
      <c r="F5" s="482"/>
      <c r="G5" s="477"/>
      <c r="H5" s="477"/>
      <c r="I5" s="478"/>
    </row>
    <row r="6" spans="1:9">
      <c r="A6" s="1344" t="s">
        <v>4858</v>
      </c>
      <c r="B6" s="1327"/>
      <c r="C6" s="1347" t="s">
        <v>4859</v>
      </c>
      <c r="D6" s="1348"/>
      <c r="E6" s="1348"/>
      <c r="F6" s="1349"/>
      <c r="G6" s="477"/>
      <c r="H6" s="477"/>
      <c r="I6" s="478"/>
    </row>
    <row r="7" spans="1:9">
      <c r="A7" s="1345"/>
      <c r="B7" s="1346"/>
      <c r="C7" s="1350"/>
      <c r="D7" s="1351"/>
      <c r="E7" s="1351"/>
      <c r="F7" s="1352"/>
      <c r="G7" s="477"/>
      <c r="H7" s="477"/>
      <c r="I7" s="478"/>
    </row>
    <row r="8" spans="1:9" ht="15.75" thickBot="1">
      <c r="A8" s="1328"/>
      <c r="B8" s="1329"/>
      <c r="C8" s="1353"/>
      <c r="D8" s="1354"/>
      <c r="E8" s="1354"/>
      <c r="F8" s="1355"/>
      <c r="G8" s="477"/>
      <c r="H8" s="477"/>
      <c r="I8" s="478"/>
    </row>
    <row r="9" spans="1:9" ht="15.75" thickBot="1">
      <c r="A9" s="1321" t="s">
        <v>4860</v>
      </c>
      <c r="B9" s="1322"/>
      <c r="C9" s="1323" t="s">
        <v>4861</v>
      </c>
      <c r="D9" s="1324"/>
      <c r="E9" s="1324"/>
      <c r="F9" s="1325"/>
      <c r="G9" s="477"/>
      <c r="H9" s="477"/>
      <c r="I9" s="478"/>
    </row>
    <row r="10" spans="1:9">
      <c r="A10" s="1326" t="s">
        <v>4862</v>
      </c>
      <c r="B10" s="1327"/>
      <c r="C10" s="1323" t="s">
        <v>4863</v>
      </c>
      <c r="D10" s="1324"/>
      <c r="E10" s="1324"/>
      <c r="F10" s="1325"/>
      <c r="G10" s="477"/>
      <c r="H10" s="477"/>
      <c r="I10" s="478"/>
    </row>
    <row r="11" spans="1:9" ht="15.75" thickBot="1">
      <c r="A11" s="1328"/>
      <c r="B11" s="1329"/>
      <c r="C11" s="1330"/>
      <c r="D11" s="1331"/>
      <c r="E11" s="1331"/>
      <c r="F11" s="1332"/>
      <c r="G11" s="477"/>
      <c r="H11" s="477"/>
      <c r="I11" s="478"/>
    </row>
    <row r="12" spans="1:9" ht="15.75" thickBot="1">
      <c r="A12" s="1333"/>
      <c r="B12" s="1333"/>
      <c r="C12" s="483"/>
      <c r="D12" s="481"/>
      <c r="E12" s="484"/>
      <c r="F12" s="485"/>
      <c r="G12" s="477"/>
      <c r="H12" s="477"/>
      <c r="I12" s="478"/>
    </row>
    <row r="13" spans="1:9">
      <c r="A13" s="1334" t="s">
        <v>4864</v>
      </c>
      <c r="B13" s="1334" t="s">
        <v>4865</v>
      </c>
      <c r="C13" s="1334" t="s">
        <v>4866</v>
      </c>
      <c r="D13" s="1336" t="s">
        <v>4867</v>
      </c>
      <c r="E13" s="1337"/>
      <c r="F13" s="1334" t="s">
        <v>4868</v>
      </c>
      <c r="G13" s="477"/>
      <c r="H13" s="477"/>
      <c r="I13" s="478"/>
    </row>
    <row r="14" spans="1:9">
      <c r="A14" s="1298"/>
      <c r="B14" s="1298"/>
      <c r="C14" s="1298"/>
      <c r="D14" s="1338"/>
      <c r="E14" s="1337"/>
      <c r="F14" s="1298"/>
      <c r="G14" s="477"/>
      <c r="H14" s="477"/>
      <c r="I14" s="478"/>
    </row>
    <row r="15" spans="1:9">
      <c r="A15" s="1298"/>
      <c r="B15" s="1298"/>
      <c r="C15" s="1298"/>
      <c r="D15" s="1338"/>
      <c r="E15" s="1337"/>
      <c r="F15" s="1298"/>
      <c r="G15" s="477"/>
      <c r="H15" s="477"/>
      <c r="I15" s="478"/>
    </row>
    <row r="16" spans="1:9" ht="15.75" thickBot="1">
      <c r="A16" s="1335"/>
      <c r="B16" s="1335"/>
      <c r="C16" s="1335"/>
      <c r="D16" s="1339"/>
      <c r="E16" s="1340"/>
      <c r="F16" s="1335"/>
      <c r="G16" s="477"/>
      <c r="H16" s="477"/>
      <c r="I16" s="478"/>
    </row>
    <row r="17" spans="1:10" ht="15.75" thickBot="1">
      <c r="A17" s="486">
        <v>1</v>
      </c>
      <c r="B17" s="486">
        <v>2</v>
      </c>
      <c r="C17" s="486">
        <v>3</v>
      </c>
      <c r="D17" s="487"/>
      <c r="E17" s="488">
        <v>4</v>
      </c>
      <c r="F17" s="486">
        <v>5</v>
      </c>
      <c r="G17" s="477"/>
      <c r="H17" s="477"/>
      <c r="I17" s="478"/>
      <c r="J17" s="489"/>
    </row>
    <row r="18" spans="1:10">
      <c r="A18" s="1312" t="s">
        <v>4869</v>
      </c>
      <c r="B18" s="1313"/>
      <c r="C18" s="1313"/>
      <c r="D18" s="1313"/>
      <c r="E18" s="1313"/>
      <c r="F18" s="1314"/>
      <c r="G18" s="477"/>
      <c r="H18" s="477"/>
      <c r="I18" s="478"/>
      <c r="J18" s="489"/>
    </row>
    <row r="19" spans="1:10" ht="15.75" thickBot="1">
      <c r="A19" s="1315" t="s">
        <v>4870</v>
      </c>
      <c r="B19" s="1316"/>
      <c r="C19" s="1316"/>
      <c r="D19" s="1316"/>
      <c r="E19" s="1316"/>
      <c r="F19" s="1317"/>
      <c r="G19" s="477"/>
      <c r="H19" s="477"/>
      <c r="I19" s="478"/>
      <c r="J19" s="489"/>
    </row>
    <row r="20" spans="1:10" ht="51.75">
      <c r="A20" s="1298" t="s">
        <v>4871</v>
      </c>
      <c r="B20" s="490" t="s">
        <v>4872</v>
      </c>
      <c r="C20" s="1318" t="s">
        <v>4873</v>
      </c>
      <c r="D20" s="491"/>
      <c r="E20" s="492"/>
      <c r="F20" s="493"/>
      <c r="G20" s="477"/>
      <c r="H20" s="477"/>
      <c r="I20" s="478"/>
      <c r="J20" s="489"/>
    </row>
    <row r="21" spans="1:10">
      <c r="A21" s="1298"/>
      <c r="B21" s="490" t="s">
        <v>4874</v>
      </c>
      <c r="C21" s="1298"/>
      <c r="D21" s="494">
        <v>0.5</v>
      </c>
      <c r="E21" s="495" t="s">
        <v>4875</v>
      </c>
      <c r="F21" s="496">
        <v>8.15</v>
      </c>
      <c r="G21" s="477"/>
      <c r="H21" s="477"/>
      <c r="I21" s="478"/>
      <c r="J21" s="489"/>
    </row>
    <row r="22" spans="1:10">
      <c r="A22" s="1299"/>
      <c r="B22" s="497" t="s">
        <v>4876</v>
      </c>
      <c r="C22" s="1299"/>
      <c r="D22" s="498">
        <v>0.5</v>
      </c>
      <c r="E22" s="499" t="s">
        <v>4877</v>
      </c>
      <c r="F22" s="500">
        <v>0.8</v>
      </c>
      <c r="G22" s="477"/>
      <c r="H22" s="477"/>
      <c r="I22" s="478"/>
      <c r="J22" s="489"/>
    </row>
    <row r="23" spans="1:10" ht="51.75">
      <c r="A23" s="1298" t="s">
        <v>4878</v>
      </c>
      <c r="B23" s="501" t="s">
        <v>4879</v>
      </c>
      <c r="C23" s="1319" t="s">
        <v>4880</v>
      </c>
      <c r="D23" s="502"/>
      <c r="E23" s="503"/>
      <c r="F23" s="496"/>
      <c r="G23" s="477"/>
      <c r="H23" s="477"/>
      <c r="I23" s="478"/>
      <c r="J23" s="489"/>
    </row>
    <row r="24" spans="1:10" ht="15.75" thickBot="1">
      <c r="A24" s="1298"/>
      <c r="B24" s="504" t="s">
        <v>4881</v>
      </c>
      <c r="C24" s="1319"/>
      <c r="D24" s="494">
        <v>1</v>
      </c>
      <c r="E24" s="505" t="s">
        <v>4882</v>
      </c>
      <c r="F24" s="496">
        <v>7.3</v>
      </c>
      <c r="G24" s="477"/>
      <c r="H24" s="477"/>
      <c r="I24" s="478"/>
      <c r="J24" s="481"/>
    </row>
    <row r="25" spans="1:10">
      <c r="A25" s="1299"/>
      <c r="B25" s="506" t="s">
        <v>4883</v>
      </c>
      <c r="C25" s="1320"/>
      <c r="D25" s="498">
        <v>1</v>
      </c>
      <c r="E25" s="499" t="s">
        <v>4884</v>
      </c>
      <c r="F25" s="507">
        <v>4.5</v>
      </c>
      <c r="G25" s="477"/>
      <c r="H25" s="477"/>
      <c r="I25" s="478"/>
      <c r="J25" s="489"/>
    </row>
    <row r="26" spans="1:10" ht="26.25">
      <c r="A26" s="1303" t="s">
        <v>4885</v>
      </c>
      <c r="B26" s="504" t="s">
        <v>4886</v>
      </c>
      <c r="C26" s="1309" t="s">
        <v>4887</v>
      </c>
      <c r="D26" s="494"/>
      <c r="E26" s="505"/>
      <c r="F26" s="508"/>
      <c r="G26" s="477"/>
      <c r="H26" s="477"/>
      <c r="I26" s="478"/>
      <c r="J26" s="489"/>
    </row>
    <row r="27" spans="1:10">
      <c r="A27" s="1298"/>
      <c r="B27" s="504" t="s">
        <v>4881</v>
      </c>
      <c r="C27" s="1310"/>
      <c r="D27" s="494">
        <v>1</v>
      </c>
      <c r="E27" s="505" t="s">
        <v>4888</v>
      </c>
      <c r="F27" s="508">
        <v>267.5</v>
      </c>
      <c r="G27" s="477"/>
      <c r="H27" s="477"/>
      <c r="I27" s="478"/>
      <c r="J27" s="489"/>
    </row>
    <row r="28" spans="1:10">
      <c r="A28" s="1299"/>
      <c r="B28" s="506" t="s">
        <v>4883</v>
      </c>
      <c r="C28" s="1311"/>
      <c r="D28" s="498">
        <v>1</v>
      </c>
      <c r="E28" s="499" t="s">
        <v>4889</v>
      </c>
      <c r="F28" s="509">
        <v>80.5</v>
      </c>
      <c r="G28" s="477"/>
      <c r="H28" s="477"/>
      <c r="I28" s="478"/>
      <c r="J28" s="489"/>
    </row>
    <row r="29" spans="1:10" ht="26.25">
      <c r="A29" s="1303" t="s">
        <v>4890</v>
      </c>
      <c r="B29" s="504" t="s">
        <v>4891</v>
      </c>
      <c r="C29" s="1310" t="s">
        <v>4892</v>
      </c>
      <c r="D29" s="510"/>
      <c r="E29" s="511"/>
      <c r="F29" s="489"/>
      <c r="G29" s="477"/>
      <c r="H29" s="477"/>
      <c r="I29" s="478"/>
      <c r="J29" s="489"/>
    </row>
    <row r="30" spans="1:10">
      <c r="A30" s="1298"/>
      <c r="B30" s="504" t="s">
        <v>4881</v>
      </c>
      <c r="C30" s="1310"/>
      <c r="D30" s="494">
        <v>26</v>
      </c>
      <c r="E30" s="505" t="s">
        <v>4893</v>
      </c>
      <c r="F30" s="512">
        <v>1471.08</v>
      </c>
      <c r="G30" s="477"/>
      <c r="H30" s="477"/>
      <c r="I30" s="478"/>
      <c r="J30" s="489"/>
    </row>
    <row r="31" spans="1:10">
      <c r="A31" s="1299"/>
      <c r="B31" s="506" t="s">
        <v>4883</v>
      </c>
      <c r="C31" s="1311"/>
      <c r="D31" s="498">
        <v>26</v>
      </c>
      <c r="E31" s="499" t="s">
        <v>4894</v>
      </c>
      <c r="F31" s="507">
        <v>442.52</v>
      </c>
      <c r="G31" s="477"/>
      <c r="H31" s="477"/>
      <c r="I31" s="478"/>
      <c r="J31" s="489"/>
    </row>
    <row r="32" spans="1:10">
      <c r="A32" s="1298" t="s">
        <v>4895</v>
      </c>
      <c r="B32" s="1304" t="s">
        <v>4896</v>
      </c>
      <c r="C32" s="1305"/>
      <c r="D32" s="1305"/>
      <c r="E32" s="1305"/>
      <c r="F32" s="1306"/>
      <c r="G32" s="477"/>
      <c r="H32" s="477"/>
      <c r="I32" s="478"/>
      <c r="J32" s="489"/>
    </row>
    <row r="33" spans="1:9" ht="25.5">
      <c r="A33" s="1298"/>
      <c r="B33" s="513" t="s">
        <v>4897</v>
      </c>
      <c r="C33" s="514" t="s">
        <v>4898</v>
      </c>
      <c r="D33" s="515">
        <v>5</v>
      </c>
      <c r="E33" s="516" t="s">
        <v>4899</v>
      </c>
      <c r="F33" s="517">
        <v>31.05</v>
      </c>
      <c r="G33" s="477"/>
      <c r="H33" s="477"/>
      <c r="I33" s="478"/>
    </row>
    <row r="34" spans="1:9" ht="25.5">
      <c r="A34" s="1298"/>
      <c r="B34" s="518" t="s">
        <v>4900</v>
      </c>
      <c r="C34" s="519" t="s">
        <v>4901</v>
      </c>
      <c r="D34" s="520">
        <v>1</v>
      </c>
      <c r="E34" s="521" t="s">
        <v>4902</v>
      </c>
      <c r="F34" s="522">
        <v>33.93</v>
      </c>
      <c r="G34" s="477"/>
      <c r="H34" s="477"/>
      <c r="I34" s="478"/>
    </row>
    <row r="35" spans="1:9">
      <c r="A35" s="1298"/>
      <c r="B35" s="513" t="s">
        <v>4903</v>
      </c>
      <c r="C35" s="514" t="s">
        <v>4904</v>
      </c>
      <c r="D35" s="515">
        <v>2</v>
      </c>
      <c r="E35" s="516" t="s">
        <v>4905</v>
      </c>
      <c r="F35" s="517">
        <v>13.8</v>
      </c>
      <c r="G35" s="477"/>
      <c r="H35" s="477"/>
      <c r="I35" s="478"/>
    </row>
    <row r="36" spans="1:9" ht="25.5">
      <c r="A36" s="1299"/>
      <c r="B36" s="523" t="s">
        <v>4906</v>
      </c>
      <c r="C36" s="524" t="s">
        <v>4907</v>
      </c>
      <c r="D36" s="525">
        <v>1</v>
      </c>
      <c r="E36" s="526" t="s">
        <v>4908</v>
      </c>
      <c r="F36" s="527">
        <v>2.2999999999999998</v>
      </c>
      <c r="G36" s="477"/>
      <c r="H36" s="477"/>
      <c r="I36" s="478"/>
    </row>
    <row r="37" spans="1:9">
      <c r="A37" s="1298" t="s">
        <v>4909</v>
      </c>
      <c r="B37" s="1300" t="s">
        <v>4910</v>
      </c>
      <c r="C37" s="1301"/>
      <c r="D37" s="1301"/>
      <c r="E37" s="1301"/>
      <c r="F37" s="1302"/>
      <c r="G37" s="477"/>
      <c r="H37" s="477"/>
      <c r="I37" s="478"/>
    </row>
    <row r="38" spans="1:9">
      <c r="A38" s="1298"/>
      <c r="B38" s="528" t="s">
        <v>4911</v>
      </c>
      <c r="C38" s="529" t="s">
        <v>4912</v>
      </c>
      <c r="D38" s="530">
        <v>1</v>
      </c>
      <c r="E38" s="531" t="s">
        <v>4913</v>
      </c>
      <c r="F38" s="532">
        <v>2.7</v>
      </c>
      <c r="G38" s="477"/>
      <c r="H38" s="477"/>
      <c r="I38" s="478"/>
    </row>
    <row r="39" spans="1:9" ht="26.25">
      <c r="A39" s="1298"/>
      <c r="B39" s="528" t="s">
        <v>4914</v>
      </c>
      <c r="C39" s="529" t="s">
        <v>4915</v>
      </c>
      <c r="D39" s="530">
        <v>1</v>
      </c>
      <c r="E39" s="531" t="s">
        <v>4916</v>
      </c>
      <c r="F39" s="532">
        <v>2</v>
      </c>
      <c r="G39" s="477"/>
      <c r="H39" s="477"/>
      <c r="I39" s="478"/>
    </row>
    <row r="40" spans="1:9">
      <c r="A40" s="1298"/>
      <c r="B40" s="528" t="s">
        <v>4917</v>
      </c>
      <c r="C40" s="533" t="s">
        <v>4918</v>
      </c>
      <c r="D40" s="530">
        <v>1</v>
      </c>
      <c r="E40" s="531" t="s">
        <v>4919</v>
      </c>
      <c r="F40" s="532">
        <v>2.6</v>
      </c>
      <c r="G40" s="477"/>
      <c r="H40" s="477"/>
      <c r="I40" s="478"/>
    </row>
    <row r="41" spans="1:9" ht="25.5">
      <c r="A41" s="1298"/>
      <c r="B41" s="534" t="s">
        <v>4920</v>
      </c>
      <c r="C41" s="535" t="s">
        <v>4921</v>
      </c>
      <c r="D41" s="536">
        <v>1</v>
      </c>
      <c r="E41" s="536" t="s">
        <v>4922</v>
      </c>
      <c r="F41" s="537">
        <v>0.8</v>
      </c>
      <c r="G41" s="477"/>
      <c r="H41" s="477"/>
      <c r="I41" s="478"/>
    </row>
    <row r="42" spans="1:9">
      <c r="A42" s="1298"/>
      <c r="B42" s="538" t="s">
        <v>4923</v>
      </c>
      <c r="C42" s="535" t="s">
        <v>4924</v>
      </c>
      <c r="D42" s="536">
        <v>1</v>
      </c>
      <c r="E42" s="536" t="s">
        <v>4925</v>
      </c>
      <c r="F42" s="537">
        <v>8.8000000000000007</v>
      </c>
      <c r="G42" s="477"/>
      <c r="H42" s="477"/>
      <c r="I42" s="478"/>
    </row>
    <row r="43" spans="1:9">
      <c r="A43" s="1298"/>
      <c r="B43" s="538" t="s">
        <v>4926</v>
      </c>
      <c r="C43" s="535" t="s">
        <v>4927</v>
      </c>
      <c r="D43" s="536">
        <v>1</v>
      </c>
      <c r="E43" s="539" t="s">
        <v>4928</v>
      </c>
      <c r="F43" s="537">
        <v>6.1</v>
      </c>
      <c r="G43" s="477"/>
      <c r="H43" s="477"/>
      <c r="I43" s="478"/>
    </row>
    <row r="44" spans="1:9">
      <c r="A44" s="1298"/>
      <c r="B44" s="538" t="s">
        <v>4929</v>
      </c>
      <c r="C44" s="535" t="s">
        <v>4930</v>
      </c>
      <c r="D44" s="536">
        <v>1</v>
      </c>
      <c r="E44" s="539" t="s">
        <v>4931</v>
      </c>
      <c r="F44" s="537">
        <v>8.1</v>
      </c>
      <c r="G44" s="477"/>
      <c r="H44" s="477"/>
      <c r="I44" s="478"/>
    </row>
    <row r="45" spans="1:9">
      <c r="A45" s="1298"/>
      <c r="B45" s="538" t="s">
        <v>4932</v>
      </c>
      <c r="C45" s="535" t="s">
        <v>4933</v>
      </c>
      <c r="D45" s="536">
        <v>1</v>
      </c>
      <c r="E45" s="539" t="s">
        <v>4934</v>
      </c>
      <c r="F45" s="537">
        <v>10.8</v>
      </c>
      <c r="G45" s="477"/>
      <c r="H45" s="477"/>
      <c r="I45" s="478"/>
    </row>
    <row r="46" spans="1:9" ht="25.5">
      <c r="A46" s="1298"/>
      <c r="B46" s="538" t="s">
        <v>4935</v>
      </c>
      <c r="C46" s="535" t="s">
        <v>4936</v>
      </c>
      <c r="D46" s="536">
        <v>1</v>
      </c>
      <c r="E46" s="539" t="s">
        <v>4937</v>
      </c>
      <c r="F46" s="537">
        <v>14.7</v>
      </c>
      <c r="G46" s="477"/>
      <c r="H46" s="477"/>
      <c r="I46" s="478"/>
    </row>
    <row r="47" spans="1:9">
      <c r="A47" s="1298"/>
      <c r="B47" s="538" t="s">
        <v>4938</v>
      </c>
      <c r="C47" s="535" t="s">
        <v>4939</v>
      </c>
      <c r="D47" s="536">
        <v>1</v>
      </c>
      <c r="E47" s="539" t="s">
        <v>4940</v>
      </c>
      <c r="F47" s="537">
        <v>3.7</v>
      </c>
      <c r="G47" s="477"/>
      <c r="H47" s="477"/>
      <c r="I47" s="478"/>
    </row>
    <row r="48" spans="1:9">
      <c r="A48" s="1298"/>
      <c r="B48" s="538" t="s">
        <v>4941</v>
      </c>
      <c r="C48" s="535" t="s">
        <v>4942</v>
      </c>
      <c r="D48" s="536">
        <v>1</v>
      </c>
      <c r="E48" s="539" t="s">
        <v>4943</v>
      </c>
      <c r="F48" s="537">
        <v>10.3</v>
      </c>
      <c r="G48" s="477"/>
      <c r="H48" s="477"/>
      <c r="I48" s="478"/>
    </row>
    <row r="49" spans="1:9">
      <c r="A49" s="1298"/>
      <c r="B49" s="538" t="s">
        <v>4944</v>
      </c>
      <c r="C49" s="535" t="s">
        <v>4945</v>
      </c>
      <c r="D49" s="536">
        <v>1</v>
      </c>
      <c r="E49" s="539" t="s">
        <v>4946</v>
      </c>
      <c r="F49" s="537">
        <v>12.2</v>
      </c>
      <c r="G49" s="477"/>
      <c r="H49" s="477"/>
      <c r="I49" s="478"/>
    </row>
    <row r="50" spans="1:9">
      <c r="A50" s="1298"/>
      <c r="B50" s="538" t="s">
        <v>4947</v>
      </c>
      <c r="C50" s="535" t="s">
        <v>4948</v>
      </c>
      <c r="D50" s="536">
        <v>1</v>
      </c>
      <c r="E50" s="539" t="s">
        <v>4949</v>
      </c>
      <c r="F50" s="537">
        <v>5.6</v>
      </c>
      <c r="G50" s="477"/>
      <c r="H50" s="477"/>
      <c r="I50" s="478"/>
    </row>
    <row r="51" spans="1:9" ht="25.5">
      <c r="A51" s="1298"/>
      <c r="B51" s="538" t="s">
        <v>4950</v>
      </c>
      <c r="C51" s="535" t="s">
        <v>4951</v>
      </c>
      <c r="D51" s="536">
        <v>1</v>
      </c>
      <c r="E51" s="539" t="s">
        <v>4952</v>
      </c>
      <c r="F51" s="537">
        <v>1.3</v>
      </c>
      <c r="G51" s="477"/>
      <c r="H51" s="477"/>
      <c r="I51" s="478"/>
    </row>
    <row r="52" spans="1:9">
      <c r="A52" s="1298"/>
      <c r="B52" s="538" t="s">
        <v>4953</v>
      </c>
      <c r="C52" s="535" t="s">
        <v>4954</v>
      </c>
      <c r="D52" s="536">
        <v>1</v>
      </c>
      <c r="E52" s="539" t="s">
        <v>4955</v>
      </c>
      <c r="F52" s="537">
        <v>2.2999999999999998</v>
      </c>
      <c r="G52" s="477"/>
      <c r="H52" s="477"/>
      <c r="I52" s="478"/>
    </row>
    <row r="53" spans="1:9">
      <c r="A53" s="1299"/>
      <c r="B53" s="540" t="s">
        <v>4956</v>
      </c>
      <c r="C53" s="541" t="s">
        <v>4957</v>
      </c>
      <c r="D53" s="542">
        <v>1</v>
      </c>
      <c r="E53" s="542" t="s">
        <v>4958</v>
      </c>
      <c r="F53" s="543">
        <v>14</v>
      </c>
      <c r="G53" s="477"/>
      <c r="H53" s="477"/>
      <c r="I53" s="478"/>
    </row>
    <row r="54" spans="1:9">
      <c r="A54" s="1303" t="s">
        <v>4959</v>
      </c>
      <c r="B54" s="1304" t="s">
        <v>4960</v>
      </c>
      <c r="C54" s="1305"/>
      <c r="D54" s="1305"/>
      <c r="E54" s="1305"/>
      <c r="F54" s="1306"/>
      <c r="G54" s="477"/>
      <c r="H54" s="489"/>
      <c r="I54" s="478"/>
    </row>
    <row r="55" spans="1:9" ht="26.25">
      <c r="A55" s="1298"/>
      <c r="B55" s="544" t="s">
        <v>4961</v>
      </c>
      <c r="C55" s="545" t="s">
        <v>4962</v>
      </c>
      <c r="D55" s="546">
        <v>3</v>
      </c>
      <c r="E55" s="547" t="s">
        <v>4963</v>
      </c>
      <c r="F55" s="548">
        <v>25.5</v>
      </c>
      <c r="G55" s="477"/>
      <c r="H55" s="489"/>
      <c r="I55" s="478"/>
    </row>
    <row r="56" spans="1:9" ht="39">
      <c r="A56" s="1298"/>
      <c r="B56" s="549" t="s">
        <v>4964</v>
      </c>
      <c r="C56" s="550" t="s">
        <v>4965</v>
      </c>
      <c r="D56" s="551">
        <v>3</v>
      </c>
      <c r="E56" s="552" t="s">
        <v>4966</v>
      </c>
      <c r="F56" s="553">
        <v>6</v>
      </c>
      <c r="G56" s="554"/>
      <c r="H56" s="555"/>
      <c r="I56" s="556"/>
    </row>
    <row r="57" spans="1:9">
      <c r="A57" s="1298"/>
      <c r="B57" s="549" t="s">
        <v>4967</v>
      </c>
      <c r="C57" s="557" t="s">
        <v>4968</v>
      </c>
      <c r="D57" s="551">
        <v>3</v>
      </c>
      <c r="E57" s="552" t="s">
        <v>4969</v>
      </c>
      <c r="F57" s="553">
        <v>59.1</v>
      </c>
      <c r="G57" s="554"/>
      <c r="H57" s="554"/>
      <c r="I57" s="556"/>
    </row>
    <row r="58" spans="1:9" ht="39">
      <c r="A58" s="1298"/>
      <c r="B58" s="558" t="s">
        <v>4970</v>
      </c>
      <c r="C58" s="559"/>
      <c r="D58" s="560"/>
      <c r="E58" s="561"/>
      <c r="F58" s="562"/>
      <c r="G58" s="554"/>
      <c r="H58" s="554"/>
      <c r="I58" s="556"/>
    </row>
    <row r="59" spans="1:9">
      <c r="A59" s="1298"/>
      <c r="B59" s="563" t="s">
        <v>4971</v>
      </c>
      <c r="C59" s="557" t="s">
        <v>4972</v>
      </c>
      <c r="D59" s="564">
        <v>3</v>
      </c>
      <c r="E59" s="565" t="s">
        <v>4973</v>
      </c>
      <c r="F59" s="566">
        <v>23.4</v>
      </c>
      <c r="G59" s="554"/>
      <c r="H59" s="554"/>
      <c r="I59" s="556"/>
    </row>
    <row r="60" spans="1:9">
      <c r="A60" s="1298"/>
      <c r="B60" s="563" t="s">
        <v>4974</v>
      </c>
      <c r="C60" s="557" t="s">
        <v>4972</v>
      </c>
      <c r="D60" s="564">
        <v>3</v>
      </c>
      <c r="E60" s="567" t="s">
        <v>4975</v>
      </c>
      <c r="F60" s="566">
        <v>23.4</v>
      </c>
      <c r="G60" s="554"/>
      <c r="H60" s="554"/>
      <c r="I60" s="556"/>
    </row>
    <row r="61" spans="1:9">
      <c r="A61" s="1298"/>
      <c r="B61" s="563" t="s">
        <v>4976</v>
      </c>
      <c r="C61" s="557" t="s">
        <v>4972</v>
      </c>
      <c r="D61" s="564">
        <v>3</v>
      </c>
      <c r="E61" s="567" t="s">
        <v>4975</v>
      </c>
      <c r="F61" s="566">
        <v>23.4</v>
      </c>
      <c r="G61" s="554"/>
      <c r="H61" s="554"/>
      <c r="I61" s="556"/>
    </row>
    <row r="62" spans="1:9">
      <c r="A62" s="1298"/>
      <c r="B62" s="563" t="s">
        <v>4977</v>
      </c>
      <c r="C62" s="557" t="s">
        <v>4972</v>
      </c>
      <c r="D62" s="564">
        <v>3</v>
      </c>
      <c r="E62" s="567" t="s">
        <v>4975</v>
      </c>
      <c r="F62" s="566">
        <v>23.4</v>
      </c>
      <c r="G62" s="554"/>
      <c r="H62" s="554"/>
      <c r="I62" s="556"/>
    </row>
    <row r="63" spans="1:9">
      <c r="A63" s="1298"/>
      <c r="B63" s="563" t="s">
        <v>4978</v>
      </c>
      <c r="C63" s="557" t="s">
        <v>4972</v>
      </c>
      <c r="D63" s="564">
        <v>3</v>
      </c>
      <c r="E63" s="567" t="s">
        <v>4975</v>
      </c>
      <c r="F63" s="566">
        <v>23.4</v>
      </c>
      <c r="G63" s="554"/>
      <c r="H63" s="554"/>
      <c r="I63" s="556"/>
    </row>
    <row r="64" spans="1:9">
      <c r="A64" s="1298"/>
      <c r="B64" s="563" t="s">
        <v>4979</v>
      </c>
      <c r="C64" s="557" t="s">
        <v>4972</v>
      </c>
      <c r="D64" s="560">
        <v>3</v>
      </c>
      <c r="E64" s="567" t="s">
        <v>4975</v>
      </c>
      <c r="F64" s="566">
        <v>23.4</v>
      </c>
      <c r="G64" s="554"/>
      <c r="H64" s="554"/>
      <c r="I64" s="556"/>
    </row>
    <row r="65" spans="1:9" ht="51.75">
      <c r="A65" s="1298"/>
      <c r="B65" s="563" t="s">
        <v>4980</v>
      </c>
      <c r="C65" s="568" t="s">
        <v>4981</v>
      </c>
      <c r="D65" s="551">
        <v>3</v>
      </c>
      <c r="E65" s="569" t="s">
        <v>4982</v>
      </c>
      <c r="F65" s="570">
        <v>69</v>
      </c>
      <c r="G65" s="554"/>
      <c r="H65" s="554"/>
      <c r="I65" s="556"/>
    </row>
    <row r="66" spans="1:9" ht="26.25">
      <c r="A66" s="1298"/>
      <c r="B66" s="563" t="s">
        <v>4983</v>
      </c>
      <c r="C66" s="568" t="s">
        <v>4984</v>
      </c>
      <c r="D66" s="551">
        <v>1</v>
      </c>
      <c r="E66" s="569" t="s">
        <v>4985</v>
      </c>
      <c r="F66" s="570">
        <v>147.4</v>
      </c>
      <c r="G66" s="554"/>
      <c r="H66" s="554"/>
      <c r="I66" s="556"/>
    </row>
    <row r="67" spans="1:9" ht="38.25">
      <c r="A67" s="1299"/>
      <c r="B67" s="571" t="s">
        <v>4986</v>
      </c>
      <c r="C67" s="572" t="s">
        <v>4987</v>
      </c>
      <c r="D67" s="573">
        <v>3</v>
      </c>
      <c r="E67" s="574" t="s">
        <v>4988</v>
      </c>
      <c r="F67" s="575">
        <v>287.39999999999998</v>
      </c>
      <c r="G67" s="554"/>
      <c r="H67" s="554"/>
      <c r="I67" s="556"/>
    </row>
    <row r="68" spans="1:9">
      <c r="A68" s="1307" t="s">
        <v>4989</v>
      </c>
      <c r="B68" s="1304" t="s">
        <v>4990</v>
      </c>
      <c r="C68" s="1305"/>
      <c r="D68" s="1305"/>
      <c r="E68" s="1305"/>
      <c r="F68" s="1306"/>
      <c r="G68" s="477"/>
      <c r="H68" s="477"/>
      <c r="I68" s="478"/>
    </row>
    <row r="69" spans="1:9" ht="39">
      <c r="A69" s="1307"/>
      <c r="B69" s="544" t="s">
        <v>4991</v>
      </c>
      <c r="C69" s="559" t="s">
        <v>4992</v>
      </c>
      <c r="D69" s="560">
        <v>3</v>
      </c>
      <c r="E69" s="567" t="s">
        <v>4993</v>
      </c>
      <c r="F69" s="576">
        <v>13.5</v>
      </c>
      <c r="G69" s="477"/>
      <c r="H69" s="477"/>
      <c r="I69" s="478"/>
    </row>
    <row r="70" spans="1:9">
      <c r="A70" s="1307"/>
      <c r="B70" s="577" t="s">
        <v>4994</v>
      </c>
      <c r="C70" s="559" t="s">
        <v>4995</v>
      </c>
      <c r="D70" s="560">
        <v>3</v>
      </c>
      <c r="E70" s="560" t="s">
        <v>4996</v>
      </c>
      <c r="F70" s="578">
        <v>22.8</v>
      </c>
      <c r="G70" s="477"/>
      <c r="H70" s="477"/>
      <c r="I70" s="478"/>
    </row>
    <row r="71" spans="1:9" ht="39">
      <c r="A71" s="1307"/>
      <c r="B71" s="544" t="s">
        <v>4997</v>
      </c>
      <c r="C71" s="568" t="s">
        <v>4998</v>
      </c>
      <c r="D71" s="551">
        <v>3</v>
      </c>
      <c r="E71" s="569" t="s">
        <v>4999</v>
      </c>
      <c r="F71" s="579">
        <v>58.8</v>
      </c>
      <c r="G71" s="477"/>
      <c r="H71" s="477"/>
      <c r="I71" s="478"/>
    </row>
    <row r="72" spans="1:9" ht="25.5">
      <c r="A72" s="1307"/>
      <c r="B72" s="518" t="s">
        <v>5000</v>
      </c>
      <c r="C72" s="568" t="s">
        <v>5001</v>
      </c>
      <c r="D72" s="551">
        <v>3</v>
      </c>
      <c r="E72" s="569" t="s">
        <v>5002</v>
      </c>
      <c r="F72" s="579">
        <v>11.4</v>
      </c>
      <c r="G72" s="477"/>
      <c r="H72" s="477"/>
      <c r="I72" s="478"/>
    </row>
    <row r="73" spans="1:9" ht="39">
      <c r="A73" s="1307"/>
      <c r="B73" s="580" t="s">
        <v>4964</v>
      </c>
      <c r="C73" s="550" t="s">
        <v>4965</v>
      </c>
      <c r="D73" s="551">
        <v>3</v>
      </c>
      <c r="E73" s="552" t="s">
        <v>4966</v>
      </c>
      <c r="F73" s="553">
        <v>6</v>
      </c>
      <c r="G73" s="477"/>
      <c r="H73" s="477"/>
      <c r="I73" s="478"/>
    </row>
    <row r="74" spans="1:9" ht="39">
      <c r="A74" s="1307"/>
      <c r="B74" s="544" t="s">
        <v>5003</v>
      </c>
      <c r="C74" s="568" t="s">
        <v>5004</v>
      </c>
      <c r="D74" s="551">
        <v>3</v>
      </c>
      <c r="E74" s="569" t="s">
        <v>5005</v>
      </c>
      <c r="F74" s="579">
        <v>26.7</v>
      </c>
      <c r="G74" s="477"/>
      <c r="H74" s="477"/>
      <c r="I74" s="478"/>
    </row>
    <row r="75" spans="1:9" ht="26.25">
      <c r="A75" s="1307"/>
      <c r="B75" s="544" t="s">
        <v>5006</v>
      </c>
      <c r="C75" s="568" t="s">
        <v>5007</v>
      </c>
      <c r="D75" s="551">
        <v>3</v>
      </c>
      <c r="E75" s="569" t="s">
        <v>5008</v>
      </c>
      <c r="F75" s="576">
        <v>15.9</v>
      </c>
      <c r="G75" s="477"/>
      <c r="H75" s="477"/>
      <c r="I75" s="478"/>
    </row>
    <row r="76" spans="1:9" ht="39">
      <c r="A76" s="1308"/>
      <c r="B76" s="581" t="s">
        <v>5009</v>
      </c>
      <c r="C76" s="572" t="s">
        <v>5010</v>
      </c>
      <c r="D76" s="582">
        <v>3</v>
      </c>
      <c r="E76" s="583" t="s">
        <v>5011</v>
      </c>
      <c r="F76" s="584">
        <v>24</v>
      </c>
      <c r="G76" s="477"/>
      <c r="H76" s="477"/>
      <c r="I76" s="478"/>
    </row>
    <row r="77" spans="1:9" ht="26.25">
      <c r="A77" s="585" t="s">
        <v>5012</v>
      </c>
      <c r="B77" s="586" t="s">
        <v>5013</v>
      </c>
      <c r="C77" s="587" t="s">
        <v>5014</v>
      </c>
      <c r="D77" s="515">
        <v>1</v>
      </c>
      <c r="E77" s="588" t="s">
        <v>5015</v>
      </c>
      <c r="F77" s="589">
        <v>200</v>
      </c>
      <c r="G77" s="477"/>
      <c r="H77" s="477"/>
      <c r="I77" s="478"/>
    </row>
    <row r="78" spans="1:9" ht="39">
      <c r="A78" s="590" t="s">
        <v>5016</v>
      </c>
      <c r="B78" s="591" t="s">
        <v>5017</v>
      </c>
      <c r="C78" s="592" t="s">
        <v>5018</v>
      </c>
      <c r="D78" s="593">
        <v>0.2</v>
      </c>
      <c r="E78" s="594" t="s">
        <v>5019</v>
      </c>
      <c r="F78" s="595">
        <v>172.24</v>
      </c>
      <c r="G78" s="596" t="e">
        <v>#REF!</v>
      </c>
      <c r="H78" s="477"/>
      <c r="I78" s="597">
        <v>861.2</v>
      </c>
    </row>
    <row r="79" spans="1:9">
      <c r="A79" s="592" t="s">
        <v>5020</v>
      </c>
      <c r="B79" s="598" t="s">
        <v>5021</v>
      </c>
      <c r="C79" s="599"/>
      <c r="D79" s="599"/>
      <c r="E79" s="600"/>
      <c r="F79" s="601">
        <v>1761.76</v>
      </c>
      <c r="G79" s="477"/>
      <c r="H79" s="477"/>
      <c r="I79" s="478"/>
    </row>
    <row r="80" spans="1:9" ht="39">
      <c r="A80" s="587" t="s">
        <v>5022</v>
      </c>
      <c r="B80" s="602" t="s">
        <v>5023</v>
      </c>
      <c r="C80" s="545" t="s">
        <v>5024</v>
      </c>
      <c r="D80" s="546">
        <v>0.18</v>
      </c>
      <c r="E80" s="603" t="s">
        <v>5025</v>
      </c>
      <c r="F80" s="595">
        <v>222.97</v>
      </c>
      <c r="G80" s="477"/>
      <c r="H80" s="477"/>
      <c r="I80" s="597">
        <v>1238.74</v>
      </c>
    </row>
    <row r="81" spans="1:20" ht="26.25">
      <c r="A81" s="592" t="s">
        <v>5026</v>
      </c>
      <c r="B81" s="604" t="s">
        <v>5027</v>
      </c>
      <c r="C81" s="605"/>
      <c r="D81" s="606"/>
      <c r="E81" s="607"/>
      <c r="F81" s="589">
        <v>1835.11</v>
      </c>
      <c r="G81" s="477"/>
      <c r="H81" s="477"/>
      <c r="I81" s="478"/>
      <c r="J81" s="489"/>
      <c r="K81" s="489"/>
      <c r="L81" s="489"/>
      <c r="M81" s="489"/>
      <c r="N81" s="489"/>
      <c r="O81" s="489"/>
      <c r="P81" s="489"/>
      <c r="Q81" s="489"/>
      <c r="R81" s="489"/>
      <c r="S81" s="489"/>
      <c r="T81" s="489"/>
    </row>
    <row r="82" spans="1:20" ht="38.25">
      <c r="A82" s="608" t="s">
        <v>5028</v>
      </c>
      <c r="B82" s="609" t="s">
        <v>5029</v>
      </c>
      <c r="C82" s="610" t="s">
        <v>5030</v>
      </c>
      <c r="D82" s="603">
        <v>1.3</v>
      </c>
      <c r="E82" s="603" t="s">
        <v>5031</v>
      </c>
      <c r="F82" s="611">
        <v>2385.64</v>
      </c>
      <c r="G82" s="477"/>
      <c r="H82" s="477"/>
      <c r="I82" s="478"/>
      <c r="J82" s="489"/>
      <c r="K82" s="489"/>
      <c r="L82" s="489"/>
      <c r="M82" s="489"/>
      <c r="N82" s="489"/>
      <c r="O82" s="489"/>
      <c r="P82" s="489"/>
      <c r="Q82" s="489"/>
      <c r="R82" s="489"/>
      <c r="S82" s="489"/>
      <c r="T82" s="489"/>
    </row>
    <row r="83" spans="1:20" ht="38.25">
      <c r="A83" s="608" t="s">
        <v>5032</v>
      </c>
      <c r="B83" s="523" t="s">
        <v>5033</v>
      </c>
      <c r="C83" s="612" t="s">
        <v>5034</v>
      </c>
      <c r="D83" s="525">
        <v>1.2</v>
      </c>
      <c r="E83" s="526" t="s">
        <v>5035</v>
      </c>
      <c r="F83" s="613">
        <v>2862.77</v>
      </c>
      <c r="G83" s="477"/>
      <c r="H83" s="477"/>
      <c r="I83" s="478"/>
      <c r="J83" s="489"/>
      <c r="K83" s="489"/>
      <c r="L83" s="489"/>
      <c r="M83" s="489"/>
      <c r="N83" s="489"/>
      <c r="O83" s="489"/>
      <c r="P83" s="489"/>
      <c r="Q83" s="489"/>
      <c r="R83" s="489"/>
      <c r="S83" s="489"/>
      <c r="T83" s="489"/>
    </row>
    <row r="84" spans="1:20" ht="25.5">
      <c r="A84" s="592" t="s">
        <v>5036</v>
      </c>
      <c r="B84" s="614" t="s">
        <v>5037</v>
      </c>
      <c r="C84" s="615"/>
      <c r="D84" s="616"/>
      <c r="E84" s="617"/>
      <c r="F84" s="613">
        <v>2862.77</v>
      </c>
      <c r="G84" s="477"/>
      <c r="H84" s="477"/>
      <c r="I84" s="478"/>
      <c r="J84" s="489"/>
      <c r="K84" s="489"/>
      <c r="L84" s="489"/>
      <c r="M84" s="489"/>
      <c r="N84" s="489"/>
      <c r="O84" s="489"/>
      <c r="P84" s="489"/>
      <c r="Q84" s="489"/>
      <c r="R84" s="489"/>
      <c r="S84" s="489"/>
      <c r="T84" s="489"/>
    </row>
    <row r="85" spans="1:20" ht="39">
      <c r="A85" s="587" t="s">
        <v>5038</v>
      </c>
      <c r="B85" s="586" t="s">
        <v>5039</v>
      </c>
      <c r="C85" s="545" t="s">
        <v>5040</v>
      </c>
      <c r="D85" s="618">
        <v>0.1875</v>
      </c>
      <c r="E85" s="547" t="s">
        <v>5041</v>
      </c>
      <c r="F85" s="589">
        <v>536.77</v>
      </c>
      <c r="G85" s="619"/>
      <c r="H85" s="477"/>
      <c r="I85" s="597">
        <v>2507.11</v>
      </c>
      <c r="J85" s="489"/>
      <c r="K85" s="489"/>
      <c r="L85" s="489"/>
      <c r="M85" s="489"/>
      <c r="N85" s="489"/>
      <c r="O85" s="489"/>
      <c r="P85" s="489"/>
      <c r="Q85" s="489"/>
      <c r="R85" s="489"/>
      <c r="S85" s="489"/>
      <c r="T85" s="489"/>
    </row>
    <row r="86" spans="1:20" ht="51.75">
      <c r="A86" s="592" t="s">
        <v>5042</v>
      </c>
      <c r="B86" s="591" t="s">
        <v>5043</v>
      </c>
      <c r="C86" s="592" t="s">
        <v>5044</v>
      </c>
      <c r="D86" s="620">
        <v>0.36399999999999999</v>
      </c>
      <c r="E86" s="594" t="s">
        <v>5045</v>
      </c>
      <c r="F86" s="595">
        <v>1237.43</v>
      </c>
      <c r="G86" s="596"/>
      <c r="H86" s="477"/>
      <c r="I86" s="621">
        <v>3399.54</v>
      </c>
      <c r="J86" s="489"/>
      <c r="K86" s="489"/>
      <c r="L86" s="489"/>
      <c r="M86" s="489"/>
      <c r="N86" s="489"/>
      <c r="O86" s="489"/>
      <c r="P86" s="489"/>
      <c r="Q86" s="489"/>
      <c r="R86" s="489"/>
      <c r="S86" s="489"/>
      <c r="T86" s="489"/>
    </row>
    <row r="87" spans="1:20" ht="26.25">
      <c r="A87" s="587" t="s">
        <v>5046</v>
      </c>
      <c r="B87" s="490" t="s">
        <v>5047</v>
      </c>
      <c r="C87" s="587" t="s">
        <v>5048</v>
      </c>
      <c r="D87" s="593">
        <v>0.06</v>
      </c>
      <c r="E87" s="547" t="s">
        <v>5049</v>
      </c>
      <c r="F87" s="589">
        <v>509.93</v>
      </c>
      <c r="G87" s="477"/>
      <c r="H87" s="477"/>
      <c r="I87" s="478"/>
      <c r="J87" s="489"/>
      <c r="K87" s="489"/>
      <c r="L87" s="489"/>
      <c r="M87" s="489"/>
      <c r="N87" s="489"/>
      <c r="O87" s="489"/>
      <c r="P87" s="489"/>
      <c r="Q87" s="489"/>
      <c r="R87" s="489"/>
      <c r="S87" s="489"/>
      <c r="T87" s="489"/>
    </row>
    <row r="88" spans="1:20" ht="25.5">
      <c r="A88" s="610" t="s">
        <v>5050</v>
      </c>
      <c r="B88" s="622" t="s">
        <v>5051</v>
      </c>
      <c r="C88" s="623"/>
      <c r="D88" s="593"/>
      <c r="E88" s="624"/>
      <c r="F88" s="601">
        <v>7131.64</v>
      </c>
      <c r="G88" s="477"/>
      <c r="H88" s="477"/>
      <c r="I88" s="478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</row>
    <row r="89" spans="1:20" ht="25.5">
      <c r="A89" s="625" t="s">
        <v>5052</v>
      </c>
      <c r="B89" s="622" t="s">
        <v>5053</v>
      </c>
      <c r="C89" s="626">
        <v>8.98</v>
      </c>
      <c r="D89" s="593"/>
      <c r="E89" s="624"/>
      <c r="F89" s="601">
        <v>64042.12</v>
      </c>
      <c r="G89" s="477"/>
      <c r="H89" s="477"/>
      <c r="I89" s="627"/>
      <c r="J89" s="628"/>
      <c r="K89" s="489"/>
      <c r="L89" s="489"/>
      <c r="M89" s="489"/>
      <c r="N89" s="489"/>
      <c r="O89" s="489"/>
      <c r="P89" s="489"/>
      <c r="Q89" s="489"/>
      <c r="R89" s="489"/>
      <c r="S89" s="489"/>
      <c r="T89" s="489"/>
    </row>
    <row r="90" spans="1:20" ht="25.5">
      <c r="A90" s="610" t="s">
        <v>5054</v>
      </c>
      <c r="B90" s="629" t="s">
        <v>5055</v>
      </c>
      <c r="C90" s="630">
        <v>1.266</v>
      </c>
      <c r="D90" s="631"/>
      <c r="E90" s="632"/>
      <c r="F90" s="601">
        <v>81077.320000000007</v>
      </c>
      <c r="G90" s="477"/>
      <c r="H90" s="477"/>
      <c r="I90" s="627"/>
      <c r="J90" s="489"/>
      <c r="K90" s="489"/>
      <c r="L90" s="489"/>
      <c r="M90" s="489"/>
      <c r="N90" s="489"/>
      <c r="O90" s="489"/>
      <c r="P90" s="489"/>
      <c r="Q90" s="489"/>
      <c r="R90" s="489"/>
      <c r="S90" s="489"/>
      <c r="T90" s="489"/>
    </row>
    <row r="91" spans="1:20" ht="26.25" thickBot="1">
      <c r="A91" s="633" t="s">
        <v>5056</v>
      </c>
      <c r="B91" s="634" t="s">
        <v>5057</v>
      </c>
      <c r="C91" s="635">
        <v>55.57</v>
      </c>
      <c r="D91" s="1290" t="s">
        <v>4441</v>
      </c>
      <c r="E91" s="1291"/>
      <c r="F91" s="636">
        <v>396305.16</v>
      </c>
      <c r="G91" s="477"/>
      <c r="H91" s="477"/>
      <c r="I91" s="627"/>
      <c r="J91" s="489"/>
      <c r="K91" s="489"/>
      <c r="L91" s="489"/>
      <c r="M91" s="489"/>
      <c r="N91" s="489"/>
      <c r="O91" s="489"/>
      <c r="P91" s="489"/>
      <c r="Q91" s="489"/>
      <c r="R91" s="489"/>
      <c r="S91" s="1292"/>
      <c r="T91" s="1292"/>
    </row>
    <row r="92" spans="1:20" ht="16.5" thickBot="1">
      <c r="A92" s="637" t="s">
        <v>5058</v>
      </c>
      <c r="B92" s="1293" t="s">
        <v>5059</v>
      </c>
      <c r="C92" s="1294"/>
      <c r="D92" s="1295">
        <v>396305.16</v>
      </c>
      <c r="E92" s="1296"/>
      <c r="F92" s="1297"/>
      <c r="G92" s="477"/>
      <c r="H92" s="477"/>
      <c r="I92" s="627"/>
      <c r="J92" s="489"/>
      <c r="K92" s="489"/>
      <c r="L92" s="489"/>
      <c r="M92" s="489"/>
      <c r="N92" s="489"/>
      <c r="O92" s="489"/>
      <c r="P92" s="489"/>
      <c r="Q92" s="489"/>
      <c r="R92" s="489"/>
      <c r="S92" s="489"/>
      <c r="T92" s="489"/>
    </row>
    <row r="93" spans="1:20" ht="13.5" customHeight="1">
      <c r="A93" s="638"/>
      <c r="B93" s="638"/>
      <c r="C93" s="638"/>
      <c r="D93" s="638"/>
      <c r="E93" s="638"/>
      <c r="F93" s="639"/>
      <c r="G93" s="477"/>
      <c r="H93" s="477"/>
      <c r="I93" s="640"/>
      <c r="J93" s="489"/>
      <c r="K93" s="489"/>
      <c r="L93" s="489"/>
      <c r="M93" s="489"/>
      <c r="N93" s="489"/>
      <c r="O93" s="489"/>
      <c r="P93" s="489"/>
      <c r="Q93" s="489"/>
      <c r="R93" s="489"/>
      <c r="S93" s="489"/>
      <c r="T93" s="489"/>
    </row>
    <row r="94" spans="1:20" ht="15.75">
      <c r="A94" s="327"/>
      <c r="B94" s="641"/>
      <c r="C94" s="641"/>
      <c r="D94" s="641"/>
      <c r="E94" s="641"/>
      <c r="F94" s="642"/>
      <c r="G94" s="477"/>
      <c r="H94" s="477"/>
      <c r="I94" s="327"/>
    </row>
    <row r="95" spans="1:20">
      <c r="A95" s="1182" t="s">
        <v>4294</v>
      </c>
      <c r="B95" s="1182"/>
      <c r="C95" s="1182"/>
      <c r="D95" s="1182"/>
      <c r="E95" s="1182"/>
      <c r="F95" s="1182"/>
      <c r="G95" s="1182"/>
      <c r="H95" s="361"/>
      <c r="I95" s="361"/>
    </row>
    <row r="96" spans="1:20">
      <c r="A96" s="327"/>
      <c r="B96" s="477"/>
      <c r="C96" s="477"/>
      <c r="D96" s="477"/>
      <c r="E96" s="477"/>
      <c r="F96" s="477"/>
      <c r="G96" s="477"/>
      <c r="H96" s="477"/>
      <c r="I96" s="327"/>
    </row>
    <row r="97" spans="1:9">
      <c r="A97" s="327"/>
      <c r="B97" s="477"/>
      <c r="C97" s="477"/>
      <c r="D97" s="477"/>
      <c r="E97" s="477"/>
      <c r="F97" s="477"/>
      <c r="G97" s="477"/>
      <c r="H97" s="477"/>
      <c r="I97" s="327"/>
    </row>
    <row r="98" spans="1:9">
      <c r="A98" s="327"/>
      <c r="B98" s="477"/>
      <c r="C98" s="477"/>
      <c r="D98" s="477"/>
      <c r="E98" s="477"/>
      <c r="F98" s="477"/>
      <c r="G98" s="477"/>
      <c r="H98" s="477"/>
      <c r="I98" s="327"/>
    </row>
    <row r="99" spans="1:9">
      <c r="A99" s="327"/>
      <c r="B99" s="477"/>
      <c r="C99" s="477"/>
      <c r="D99" s="477"/>
      <c r="E99" s="477"/>
      <c r="F99" s="477"/>
      <c r="G99" s="477"/>
      <c r="H99" s="477"/>
      <c r="I99" s="327"/>
    </row>
    <row r="100" spans="1:9">
      <c r="A100" s="327"/>
      <c r="B100" s="477"/>
      <c r="C100" s="477"/>
      <c r="D100" s="477"/>
      <c r="E100" s="477"/>
      <c r="F100" s="477"/>
      <c r="G100" s="477"/>
      <c r="H100" s="477"/>
      <c r="I100" s="327"/>
    </row>
    <row r="101" spans="1:9">
      <c r="A101" s="327"/>
      <c r="B101" s="477"/>
      <c r="C101" s="477"/>
      <c r="D101" s="477"/>
      <c r="E101" s="477"/>
      <c r="F101" s="477"/>
      <c r="G101" s="477"/>
      <c r="H101" s="477"/>
      <c r="I101" s="327"/>
    </row>
    <row r="102" spans="1:9">
      <c r="A102" s="327"/>
      <c r="B102" s="477"/>
      <c r="C102" s="477"/>
      <c r="D102" s="477"/>
      <c r="E102" s="477"/>
      <c r="F102" s="477"/>
      <c r="G102" s="477"/>
      <c r="H102" s="477"/>
      <c r="I102" s="327"/>
    </row>
    <row r="103" spans="1:9">
      <c r="A103" s="327"/>
      <c r="B103" s="477"/>
      <c r="C103" s="477"/>
      <c r="D103" s="477"/>
      <c r="E103" s="477"/>
      <c r="F103" s="477"/>
      <c r="G103" s="477"/>
      <c r="H103" s="477"/>
      <c r="I103" s="327"/>
    </row>
    <row r="104" spans="1:9">
      <c r="A104" s="327"/>
      <c r="B104" s="477"/>
      <c r="C104" s="477"/>
      <c r="D104" s="477"/>
      <c r="E104" s="477"/>
      <c r="F104" s="477"/>
      <c r="G104" s="477"/>
      <c r="H104" s="477"/>
      <c r="I104" s="327"/>
    </row>
    <row r="105" spans="1:9">
      <c r="A105" s="327"/>
      <c r="B105" s="477"/>
      <c r="C105" s="477"/>
      <c r="D105" s="477"/>
      <c r="E105" s="477"/>
      <c r="F105" s="477"/>
      <c r="G105" s="477"/>
      <c r="H105" s="477"/>
      <c r="I105" s="327"/>
    </row>
    <row r="106" spans="1:9">
      <c r="A106" s="327"/>
      <c r="B106" s="477"/>
      <c r="C106" s="477"/>
      <c r="D106" s="477"/>
      <c r="E106" s="477"/>
      <c r="F106" s="477"/>
      <c r="G106" s="477"/>
      <c r="H106" s="477"/>
      <c r="I106" s="327"/>
    </row>
    <row r="107" spans="1:9">
      <c r="A107" s="327"/>
      <c r="B107" s="477"/>
      <c r="C107" s="477"/>
      <c r="D107" s="477"/>
      <c r="E107" s="477"/>
      <c r="F107" s="477"/>
      <c r="G107" s="477"/>
      <c r="H107" s="477"/>
      <c r="I107" s="327"/>
    </row>
    <row r="108" spans="1:9">
      <c r="A108" s="327"/>
      <c r="B108" s="477"/>
      <c r="C108" s="477"/>
      <c r="D108" s="477"/>
      <c r="E108" s="477"/>
      <c r="F108" s="477"/>
      <c r="G108" s="477"/>
      <c r="H108" s="477"/>
      <c r="I108" s="327"/>
    </row>
    <row r="109" spans="1:9">
      <c r="B109" s="477"/>
      <c r="C109" s="477"/>
      <c r="D109" s="477"/>
      <c r="E109" s="477"/>
      <c r="F109" s="477"/>
      <c r="G109" s="477"/>
      <c r="H109" s="477"/>
    </row>
    <row r="110" spans="1:9">
      <c r="B110" s="477"/>
      <c r="C110" s="477"/>
      <c r="D110" s="477"/>
      <c r="E110" s="477"/>
      <c r="F110" s="477"/>
      <c r="G110" s="477"/>
      <c r="H110" s="477"/>
    </row>
    <row r="111" spans="1:9">
      <c r="B111" s="477"/>
      <c r="C111" s="477"/>
      <c r="D111" s="477"/>
      <c r="E111" s="477"/>
      <c r="F111" s="477"/>
      <c r="G111" s="477"/>
      <c r="H111" s="477"/>
    </row>
    <row r="112" spans="1:9">
      <c r="B112" s="477"/>
      <c r="C112" s="477"/>
      <c r="D112" s="477"/>
      <c r="E112" s="477"/>
      <c r="F112" s="477"/>
      <c r="G112" s="477"/>
      <c r="H112" s="477"/>
    </row>
    <row r="113" spans="2:8">
      <c r="B113" s="477"/>
      <c r="C113" s="477"/>
      <c r="D113" s="477"/>
      <c r="E113" s="477"/>
      <c r="F113" s="477"/>
      <c r="G113" s="477"/>
      <c r="H113" s="477"/>
    </row>
    <row r="114" spans="2:8">
      <c r="B114" s="477"/>
      <c r="C114" s="477"/>
      <c r="D114" s="477"/>
      <c r="E114" s="477"/>
      <c r="F114" s="477"/>
      <c r="G114" s="477"/>
      <c r="H114" s="477"/>
    </row>
    <row r="115" spans="2:8">
      <c r="B115" s="477"/>
      <c r="C115" s="477"/>
      <c r="D115" s="477"/>
      <c r="E115" s="477"/>
      <c r="F115" s="477"/>
      <c r="G115" s="477"/>
      <c r="H115" s="477"/>
    </row>
    <row r="116" spans="2:8">
      <c r="B116" s="477"/>
      <c r="C116" s="477"/>
      <c r="D116" s="477"/>
      <c r="E116" s="477"/>
      <c r="F116" s="477"/>
      <c r="G116" s="477"/>
      <c r="H116" s="477"/>
    </row>
    <row r="117" spans="2:8">
      <c r="B117" s="477"/>
      <c r="C117" s="477"/>
      <c r="D117" s="477"/>
      <c r="E117" s="477"/>
      <c r="F117" s="477"/>
      <c r="G117" s="477"/>
      <c r="H117" s="477"/>
    </row>
    <row r="118" spans="2:8">
      <c r="B118" s="477"/>
      <c r="C118" s="477"/>
      <c r="D118" s="477"/>
      <c r="E118" s="477"/>
      <c r="F118" s="477"/>
      <c r="G118" s="477"/>
      <c r="H118" s="477"/>
    </row>
    <row r="119" spans="2:8">
      <c r="B119" s="477"/>
      <c r="C119" s="477"/>
      <c r="D119" s="477"/>
      <c r="E119" s="477"/>
      <c r="F119" s="477"/>
      <c r="G119" s="477"/>
      <c r="H119" s="477"/>
    </row>
    <row r="120" spans="2:8">
      <c r="B120" s="477"/>
      <c r="C120" s="477"/>
      <c r="D120" s="477"/>
      <c r="E120" s="477"/>
      <c r="F120" s="477"/>
      <c r="G120" s="477"/>
      <c r="H120" s="477"/>
    </row>
    <row r="121" spans="2:8">
      <c r="B121" s="477"/>
      <c r="C121" s="477"/>
      <c r="D121" s="477"/>
      <c r="E121" s="477"/>
      <c r="F121" s="477"/>
      <c r="G121" s="477"/>
      <c r="H121" s="477"/>
    </row>
    <row r="122" spans="2:8">
      <c r="B122" s="477"/>
      <c r="C122" s="477"/>
      <c r="D122" s="477"/>
      <c r="E122" s="477"/>
      <c r="F122" s="477"/>
      <c r="G122" s="477"/>
      <c r="H122" s="477"/>
    </row>
    <row r="123" spans="2:8">
      <c r="B123" s="477"/>
      <c r="C123" s="477"/>
      <c r="D123" s="477"/>
      <c r="E123" s="477"/>
      <c r="F123" s="477"/>
      <c r="G123" s="477"/>
      <c r="H123" s="477"/>
    </row>
    <row r="124" spans="2:8">
      <c r="B124" s="477"/>
      <c r="C124" s="477"/>
      <c r="D124" s="477"/>
      <c r="E124" s="477"/>
      <c r="F124" s="477"/>
      <c r="G124" s="477"/>
      <c r="H124" s="477"/>
    </row>
    <row r="125" spans="2:8">
      <c r="B125" s="477"/>
      <c r="C125" s="477"/>
      <c r="D125" s="477"/>
      <c r="E125" s="477"/>
      <c r="F125" s="477"/>
      <c r="G125" s="477"/>
      <c r="H125" s="477"/>
    </row>
    <row r="126" spans="2:8">
      <c r="B126" s="477"/>
      <c r="C126" s="477"/>
      <c r="D126" s="477"/>
      <c r="E126" s="477"/>
      <c r="F126" s="477"/>
      <c r="G126" s="477"/>
      <c r="H126" s="477"/>
    </row>
    <row r="127" spans="2:8">
      <c r="B127" s="477"/>
      <c r="C127" s="477"/>
      <c r="D127" s="477"/>
      <c r="E127" s="477"/>
      <c r="F127" s="477"/>
      <c r="G127" s="477"/>
      <c r="H127" s="477"/>
    </row>
    <row r="128" spans="2:8">
      <c r="B128" s="477"/>
      <c r="C128" s="477"/>
      <c r="D128" s="477"/>
      <c r="E128" s="477"/>
      <c r="F128" s="477"/>
      <c r="G128" s="477"/>
      <c r="H128" s="477"/>
    </row>
    <row r="129" spans="2:8">
      <c r="B129" s="477"/>
      <c r="C129" s="477"/>
      <c r="D129" s="477"/>
      <c r="E129" s="477"/>
      <c r="F129" s="477"/>
      <c r="G129" s="477"/>
      <c r="H129" s="477"/>
    </row>
    <row r="130" spans="2:8">
      <c r="B130" s="477"/>
      <c r="C130" s="477"/>
      <c r="D130" s="477"/>
      <c r="E130" s="477"/>
      <c r="F130" s="477"/>
      <c r="G130" s="477"/>
      <c r="H130" s="477"/>
    </row>
    <row r="131" spans="2:8">
      <c r="B131" s="477"/>
      <c r="C131" s="477"/>
      <c r="D131" s="477"/>
      <c r="E131" s="477"/>
      <c r="F131" s="477"/>
      <c r="G131" s="477"/>
      <c r="H131" s="477"/>
    </row>
    <row r="132" spans="2:8">
      <c r="B132" s="477"/>
      <c r="C132" s="477"/>
      <c r="D132" s="477"/>
      <c r="E132" s="477"/>
      <c r="F132" s="477"/>
      <c r="G132" s="477"/>
      <c r="H132" s="477"/>
    </row>
    <row r="133" spans="2:8">
      <c r="B133" s="477"/>
      <c r="C133" s="477"/>
      <c r="D133" s="477"/>
      <c r="E133" s="477"/>
      <c r="F133" s="477"/>
      <c r="G133" s="477"/>
      <c r="H133" s="477"/>
    </row>
    <row r="134" spans="2:8">
      <c r="B134" s="477"/>
      <c r="C134" s="477"/>
      <c r="D134" s="477"/>
      <c r="E134" s="477"/>
      <c r="F134" s="477"/>
      <c r="G134" s="477"/>
      <c r="H134" s="477"/>
    </row>
    <row r="135" spans="2:8">
      <c r="B135" s="477"/>
      <c r="C135" s="477"/>
      <c r="D135" s="477"/>
      <c r="E135" s="477"/>
      <c r="F135" s="477"/>
      <c r="G135" s="477"/>
      <c r="H135" s="477"/>
    </row>
    <row r="136" spans="2:8">
      <c r="B136" s="477"/>
      <c r="C136" s="477"/>
      <c r="D136" s="477"/>
      <c r="E136" s="477"/>
      <c r="F136" s="477"/>
      <c r="G136" s="477"/>
      <c r="H136" s="477"/>
    </row>
    <row r="137" spans="2:8">
      <c r="B137" s="477"/>
      <c r="C137" s="477"/>
      <c r="D137" s="477"/>
      <c r="E137" s="477"/>
      <c r="F137" s="477"/>
      <c r="G137" s="477"/>
      <c r="H137" s="477"/>
    </row>
    <row r="138" spans="2:8">
      <c r="B138" s="477"/>
      <c r="C138" s="477"/>
      <c r="D138" s="477"/>
      <c r="E138" s="477"/>
      <c r="F138" s="477"/>
      <c r="G138" s="477"/>
      <c r="H138" s="477"/>
    </row>
    <row r="139" spans="2:8">
      <c r="B139" s="477"/>
      <c r="C139" s="477"/>
      <c r="D139" s="477"/>
      <c r="E139" s="477"/>
      <c r="F139" s="477"/>
      <c r="G139" s="477"/>
      <c r="H139" s="477"/>
    </row>
    <row r="140" spans="2:8">
      <c r="B140" s="477"/>
      <c r="C140" s="477"/>
      <c r="D140" s="477"/>
      <c r="E140" s="477"/>
      <c r="F140" s="477"/>
      <c r="G140" s="477"/>
      <c r="H140" s="477"/>
    </row>
    <row r="141" spans="2:8">
      <c r="B141" s="477"/>
      <c r="C141" s="477"/>
      <c r="D141" s="477"/>
      <c r="E141" s="477"/>
      <c r="F141" s="477"/>
      <c r="G141" s="477"/>
      <c r="H141" s="477"/>
    </row>
    <row r="142" spans="2:8">
      <c r="B142" s="477"/>
      <c r="C142" s="477"/>
      <c r="D142" s="477"/>
      <c r="E142" s="477"/>
      <c r="F142" s="477"/>
      <c r="G142" s="477"/>
      <c r="H142" s="477"/>
    </row>
    <row r="143" spans="2:8">
      <c r="B143" s="477"/>
      <c r="C143" s="477"/>
      <c r="D143" s="477"/>
      <c r="E143" s="477"/>
      <c r="F143" s="477"/>
      <c r="G143" s="477"/>
      <c r="H143" s="477"/>
    </row>
    <row r="144" spans="2:8">
      <c r="B144" s="477"/>
      <c r="C144" s="477"/>
      <c r="D144" s="477"/>
      <c r="E144" s="477"/>
      <c r="F144" s="477"/>
      <c r="G144" s="477"/>
      <c r="H144" s="477"/>
    </row>
    <row r="145" spans="2:8">
      <c r="B145" s="477"/>
      <c r="C145" s="477"/>
      <c r="D145" s="477"/>
      <c r="E145" s="477"/>
      <c r="F145" s="477"/>
      <c r="G145" s="477"/>
      <c r="H145" s="477"/>
    </row>
    <row r="146" spans="2:8">
      <c r="B146" s="477"/>
      <c r="C146" s="477"/>
      <c r="D146" s="477"/>
      <c r="E146" s="477"/>
      <c r="F146" s="477"/>
      <c r="G146" s="477"/>
      <c r="H146" s="477"/>
    </row>
    <row r="147" spans="2:8">
      <c r="B147" s="477"/>
      <c r="C147" s="477"/>
      <c r="D147" s="477"/>
      <c r="E147" s="477"/>
      <c r="F147" s="477"/>
      <c r="G147" s="477"/>
      <c r="H147" s="477"/>
    </row>
    <row r="148" spans="2:8">
      <c r="B148" s="477"/>
      <c r="C148" s="477"/>
      <c r="D148" s="477"/>
      <c r="E148" s="477"/>
      <c r="F148" s="477"/>
      <c r="G148" s="477"/>
      <c r="H148" s="477"/>
    </row>
    <row r="149" spans="2:8">
      <c r="B149" s="477"/>
      <c r="C149" s="477"/>
      <c r="D149" s="477"/>
      <c r="E149" s="477"/>
      <c r="F149" s="477"/>
      <c r="G149" s="477"/>
      <c r="H149" s="477"/>
    </row>
    <row r="150" spans="2:8">
      <c r="B150" s="477"/>
      <c r="C150" s="477"/>
      <c r="D150" s="477"/>
      <c r="E150" s="477"/>
      <c r="F150" s="477"/>
      <c r="G150" s="477"/>
      <c r="H150" s="477"/>
    </row>
    <row r="151" spans="2:8">
      <c r="B151" s="477"/>
      <c r="C151" s="477"/>
      <c r="D151" s="477"/>
      <c r="E151" s="477"/>
      <c r="F151" s="477"/>
      <c r="G151" s="477"/>
      <c r="H151" s="477"/>
    </row>
    <row r="152" spans="2:8">
      <c r="B152" s="477"/>
      <c r="C152" s="477"/>
      <c r="D152" s="477"/>
      <c r="E152" s="477"/>
      <c r="F152" s="477"/>
      <c r="G152" s="477"/>
      <c r="H152" s="477"/>
    </row>
    <row r="153" spans="2:8">
      <c r="B153" s="477"/>
      <c r="C153" s="477"/>
      <c r="D153" s="477"/>
      <c r="E153" s="477"/>
      <c r="F153" s="477"/>
      <c r="G153" s="477"/>
      <c r="H153" s="477"/>
    </row>
    <row r="154" spans="2:8">
      <c r="B154" s="477"/>
      <c r="C154" s="477"/>
      <c r="D154" s="477"/>
      <c r="E154" s="477"/>
      <c r="F154" s="477"/>
      <c r="G154" s="477"/>
      <c r="H154" s="477"/>
    </row>
    <row r="155" spans="2:8">
      <c r="B155" s="477"/>
      <c r="C155" s="477"/>
      <c r="D155" s="477"/>
      <c r="E155" s="477"/>
      <c r="F155" s="477"/>
      <c r="G155" s="477"/>
      <c r="H155" s="477"/>
    </row>
    <row r="156" spans="2:8">
      <c r="B156" s="477"/>
      <c r="C156" s="477"/>
      <c r="D156" s="477"/>
      <c r="E156" s="477"/>
      <c r="F156" s="477"/>
      <c r="G156" s="477"/>
      <c r="H156" s="477"/>
    </row>
    <row r="157" spans="2:8">
      <c r="B157" s="477"/>
      <c r="C157" s="477"/>
      <c r="D157" s="477"/>
      <c r="E157" s="477"/>
      <c r="F157" s="477"/>
      <c r="G157" s="477"/>
      <c r="H157" s="477"/>
    </row>
    <row r="158" spans="2:8">
      <c r="B158" s="477"/>
      <c r="C158" s="477"/>
      <c r="D158" s="477"/>
      <c r="E158" s="477"/>
      <c r="F158" s="477"/>
      <c r="G158" s="477"/>
      <c r="H158" s="477"/>
    </row>
    <row r="159" spans="2:8">
      <c r="B159" s="477"/>
      <c r="C159" s="477"/>
      <c r="D159" s="477"/>
      <c r="E159" s="477"/>
      <c r="F159" s="477"/>
      <c r="G159" s="477"/>
      <c r="H159" s="477"/>
    </row>
    <row r="160" spans="2:8">
      <c r="B160" s="477"/>
      <c r="C160" s="477"/>
      <c r="D160" s="477"/>
      <c r="E160" s="477"/>
      <c r="F160" s="477"/>
      <c r="G160" s="477"/>
      <c r="H160" s="477"/>
    </row>
    <row r="161" spans="2:8">
      <c r="B161" s="477"/>
      <c r="C161" s="477"/>
      <c r="D161" s="477"/>
      <c r="E161" s="477"/>
      <c r="F161" s="477"/>
      <c r="G161" s="477"/>
      <c r="H161" s="477"/>
    </row>
    <row r="162" spans="2:8">
      <c r="B162" s="477"/>
      <c r="C162" s="477"/>
      <c r="D162" s="477"/>
      <c r="E162" s="477"/>
      <c r="F162" s="477"/>
      <c r="G162" s="477"/>
      <c r="H162" s="477"/>
    </row>
    <row r="163" spans="2:8">
      <c r="B163" s="477"/>
      <c r="C163" s="477"/>
      <c r="D163" s="477"/>
      <c r="E163" s="477"/>
      <c r="F163" s="477"/>
      <c r="G163" s="477"/>
      <c r="H163" s="477"/>
    </row>
    <row r="164" spans="2:8">
      <c r="B164" s="477"/>
      <c r="C164" s="477"/>
      <c r="D164" s="477"/>
      <c r="E164" s="477"/>
      <c r="F164" s="477"/>
      <c r="G164" s="477"/>
      <c r="H164" s="477"/>
    </row>
    <row r="165" spans="2:8">
      <c r="B165" s="477"/>
      <c r="C165" s="477"/>
      <c r="D165" s="477"/>
      <c r="E165" s="477"/>
      <c r="F165" s="477"/>
      <c r="G165" s="477"/>
      <c r="H165" s="477"/>
    </row>
    <row r="166" spans="2:8">
      <c r="B166" s="477"/>
      <c r="C166" s="477"/>
      <c r="D166" s="477"/>
      <c r="E166" s="477"/>
      <c r="F166" s="477"/>
      <c r="G166" s="477"/>
      <c r="H166" s="477"/>
    </row>
    <row r="167" spans="2:8">
      <c r="B167" s="477"/>
      <c r="C167" s="477"/>
      <c r="D167" s="477"/>
      <c r="E167" s="477"/>
      <c r="F167" s="477"/>
      <c r="G167" s="477"/>
      <c r="H167" s="477"/>
    </row>
    <row r="168" spans="2:8">
      <c r="B168" s="477"/>
      <c r="C168" s="477"/>
      <c r="D168" s="477"/>
      <c r="E168" s="477"/>
      <c r="F168" s="477"/>
      <c r="G168" s="477"/>
      <c r="H168" s="477"/>
    </row>
    <row r="169" spans="2:8">
      <c r="B169" s="477"/>
      <c r="C169" s="477"/>
      <c r="D169" s="477"/>
      <c r="E169" s="477"/>
      <c r="F169" s="477"/>
      <c r="G169" s="477"/>
      <c r="H169" s="477"/>
    </row>
    <row r="170" spans="2:8">
      <c r="B170" s="477"/>
      <c r="C170" s="477"/>
      <c r="D170" s="477"/>
      <c r="E170" s="477"/>
      <c r="F170" s="477"/>
      <c r="G170" s="477"/>
      <c r="H170" s="477"/>
    </row>
    <row r="171" spans="2:8">
      <c r="B171" s="477"/>
      <c r="C171" s="477"/>
      <c r="D171" s="477"/>
      <c r="E171" s="477"/>
      <c r="F171" s="477"/>
      <c r="G171" s="477"/>
      <c r="H171" s="477"/>
    </row>
    <row r="172" spans="2:8">
      <c r="B172" s="477"/>
      <c r="C172" s="477"/>
      <c r="D172" s="477"/>
      <c r="E172" s="477"/>
      <c r="F172" s="477"/>
      <c r="G172" s="477"/>
      <c r="H172" s="477"/>
    </row>
    <row r="173" spans="2:8">
      <c r="B173" s="477"/>
      <c r="C173" s="477"/>
      <c r="D173" s="477"/>
      <c r="E173" s="477"/>
      <c r="F173" s="477"/>
      <c r="G173" s="477"/>
      <c r="H173" s="477"/>
    </row>
    <row r="174" spans="2:8">
      <c r="B174" s="477"/>
      <c r="C174" s="477"/>
      <c r="D174" s="477"/>
      <c r="E174" s="477"/>
      <c r="F174" s="477"/>
      <c r="G174" s="477"/>
      <c r="H174" s="477"/>
    </row>
    <row r="175" spans="2:8">
      <c r="B175" s="477"/>
      <c r="C175" s="477"/>
      <c r="D175" s="477"/>
      <c r="E175" s="477"/>
      <c r="F175" s="477"/>
      <c r="G175" s="477"/>
      <c r="H175" s="477"/>
    </row>
    <row r="176" spans="2:8">
      <c r="B176" s="477"/>
      <c r="C176" s="477"/>
      <c r="D176" s="477"/>
      <c r="E176" s="477"/>
      <c r="F176" s="477"/>
      <c r="G176" s="477"/>
      <c r="H176" s="477"/>
    </row>
    <row r="177" spans="2:8">
      <c r="B177" s="477"/>
      <c r="C177" s="477"/>
      <c r="D177" s="477"/>
      <c r="E177" s="477"/>
      <c r="F177" s="477"/>
      <c r="G177" s="477"/>
      <c r="H177" s="477"/>
    </row>
    <row r="178" spans="2:8">
      <c r="B178" s="477"/>
      <c r="C178" s="477"/>
      <c r="D178" s="477"/>
      <c r="E178" s="477"/>
      <c r="F178" s="477"/>
      <c r="G178" s="477"/>
      <c r="H178" s="477"/>
    </row>
    <row r="179" spans="2:8">
      <c r="B179" s="477"/>
      <c r="C179" s="477"/>
      <c r="D179" s="477"/>
      <c r="E179" s="477"/>
      <c r="F179" s="477"/>
      <c r="G179" s="477"/>
      <c r="H179" s="477"/>
    </row>
    <row r="180" spans="2:8">
      <c r="B180" s="477"/>
      <c r="C180" s="477"/>
      <c r="D180" s="477"/>
      <c r="E180" s="477"/>
      <c r="F180" s="477"/>
      <c r="G180" s="477"/>
      <c r="H180" s="477"/>
    </row>
    <row r="181" spans="2:8">
      <c r="B181" s="477"/>
      <c r="C181" s="477"/>
      <c r="D181" s="477"/>
      <c r="E181" s="477"/>
      <c r="F181" s="477"/>
      <c r="G181" s="477"/>
      <c r="H181" s="477"/>
    </row>
    <row r="182" spans="2:8">
      <c r="B182" s="477"/>
      <c r="C182" s="477"/>
      <c r="D182" s="477"/>
      <c r="E182" s="477"/>
      <c r="F182" s="477"/>
      <c r="G182" s="477"/>
      <c r="H182" s="477"/>
    </row>
    <row r="183" spans="2:8">
      <c r="B183" s="477"/>
      <c r="C183" s="477"/>
      <c r="D183" s="477"/>
      <c r="E183" s="477"/>
      <c r="F183" s="477"/>
      <c r="G183" s="477"/>
      <c r="H183" s="477"/>
    </row>
    <row r="184" spans="2:8">
      <c r="B184" s="477"/>
      <c r="C184" s="477"/>
      <c r="D184" s="477"/>
      <c r="E184" s="477"/>
      <c r="F184" s="477"/>
      <c r="G184" s="477"/>
      <c r="H184" s="477"/>
    </row>
    <row r="185" spans="2:8">
      <c r="B185" s="477"/>
      <c r="C185" s="477"/>
      <c r="D185" s="477"/>
      <c r="E185" s="477"/>
      <c r="F185" s="477"/>
      <c r="G185" s="477"/>
      <c r="H185" s="477"/>
    </row>
    <row r="186" spans="2:8">
      <c r="B186" s="477"/>
      <c r="C186" s="477"/>
      <c r="D186" s="477"/>
      <c r="E186" s="477"/>
      <c r="F186" s="477"/>
      <c r="G186" s="477"/>
      <c r="H186" s="477"/>
    </row>
    <row r="187" spans="2:8">
      <c r="B187" s="477"/>
      <c r="C187" s="477"/>
      <c r="D187" s="477"/>
      <c r="E187" s="477"/>
      <c r="F187" s="477"/>
      <c r="G187" s="477"/>
      <c r="H187" s="477"/>
    </row>
    <row r="188" spans="2:8">
      <c r="B188" s="477"/>
      <c r="C188" s="477"/>
      <c r="D188" s="477"/>
      <c r="E188" s="477"/>
      <c r="F188" s="477"/>
      <c r="G188" s="477"/>
      <c r="H188" s="477"/>
    </row>
    <row r="189" spans="2:8">
      <c r="B189" s="477"/>
      <c r="C189" s="477"/>
      <c r="D189" s="477"/>
      <c r="E189" s="477"/>
      <c r="F189" s="477"/>
      <c r="G189" s="477"/>
      <c r="H189" s="477"/>
    </row>
    <row r="190" spans="2:8">
      <c r="B190" s="477"/>
      <c r="C190" s="477"/>
      <c r="D190" s="477"/>
      <c r="E190" s="477"/>
      <c r="F190" s="477"/>
      <c r="G190" s="477"/>
      <c r="H190" s="477"/>
    </row>
    <row r="191" spans="2:8">
      <c r="B191" s="477"/>
      <c r="C191" s="477"/>
      <c r="D191" s="477"/>
      <c r="E191" s="477"/>
      <c r="F191" s="477"/>
      <c r="G191" s="477"/>
      <c r="H191" s="477"/>
    </row>
    <row r="192" spans="2:8">
      <c r="B192" s="477"/>
      <c r="C192" s="477"/>
      <c r="D192" s="477"/>
      <c r="E192" s="477"/>
      <c r="F192" s="477"/>
      <c r="G192" s="477"/>
      <c r="H192" s="477"/>
    </row>
    <row r="193" spans="2:8">
      <c r="B193" s="477"/>
      <c r="C193" s="477"/>
      <c r="D193" s="477"/>
      <c r="E193" s="477"/>
      <c r="F193" s="477"/>
      <c r="G193" s="477"/>
      <c r="H193" s="477"/>
    </row>
    <row r="194" spans="2:8">
      <c r="B194" s="477"/>
      <c r="C194" s="477"/>
      <c r="D194" s="477"/>
      <c r="E194" s="477"/>
      <c r="F194" s="477"/>
      <c r="G194" s="477"/>
      <c r="H194" s="477"/>
    </row>
    <row r="195" spans="2:8">
      <c r="B195" s="477"/>
      <c r="C195" s="477"/>
      <c r="D195" s="477"/>
      <c r="E195" s="477"/>
      <c r="F195" s="477"/>
      <c r="G195" s="477"/>
      <c r="H195" s="477"/>
    </row>
    <row r="196" spans="2:8">
      <c r="B196" s="477"/>
      <c r="C196" s="477"/>
      <c r="D196" s="477"/>
      <c r="E196" s="477"/>
      <c r="F196" s="477"/>
      <c r="G196" s="477"/>
      <c r="H196" s="477"/>
    </row>
    <row r="197" spans="2:8">
      <c r="B197" s="477"/>
      <c r="C197" s="477"/>
      <c r="D197" s="477"/>
      <c r="E197" s="477"/>
      <c r="F197" s="477"/>
      <c r="G197" s="477"/>
      <c r="H197" s="477"/>
    </row>
    <row r="198" spans="2:8">
      <c r="B198" s="477"/>
      <c r="C198" s="477"/>
      <c r="D198" s="477"/>
      <c r="E198" s="477"/>
      <c r="F198" s="477"/>
      <c r="G198" s="477"/>
      <c r="H198" s="477"/>
    </row>
    <row r="199" spans="2:8">
      <c r="B199" s="477"/>
      <c r="C199" s="477"/>
      <c r="D199" s="477"/>
      <c r="E199" s="477"/>
      <c r="F199" s="477"/>
      <c r="G199" s="477"/>
      <c r="H199" s="477"/>
    </row>
    <row r="200" spans="2:8">
      <c r="B200" s="477"/>
      <c r="C200" s="477"/>
      <c r="D200" s="477"/>
      <c r="E200" s="477"/>
      <c r="F200" s="477"/>
      <c r="G200" s="477"/>
      <c r="H200" s="477"/>
    </row>
    <row r="201" spans="2:8">
      <c r="B201" s="477"/>
      <c r="C201" s="477"/>
      <c r="D201" s="477"/>
      <c r="E201" s="477"/>
      <c r="F201" s="477"/>
      <c r="G201" s="477"/>
      <c r="H201" s="477"/>
    </row>
    <row r="202" spans="2:8">
      <c r="B202" s="477"/>
      <c r="C202" s="477"/>
      <c r="D202" s="477"/>
      <c r="E202" s="477"/>
      <c r="F202" s="477"/>
      <c r="G202" s="477"/>
      <c r="H202" s="477"/>
    </row>
    <row r="203" spans="2:8">
      <c r="B203" s="477"/>
      <c r="C203" s="477"/>
      <c r="D203" s="477"/>
      <c r="E203" s="477"/>
      <c r="F203" s="477"/>
      <c r="G203" s="477"/>
      <c r="H203" s="477"/>
    </row>
    <row r="204" spans="2:8">
      <c r="B204" s="477"/>
      <c r="C204" s="477"/>
      <c r="D204" s="477"/>
      <c r="E204" s="477"/>
      <c r="F204" s="477"/>
      <c r="G204" s="477"/>
      <c r="H204" s="477"/>
    </row>
    <row r="205" spans="2:8">
      <c r="B205" s="477"/>
      <c r="C205" s="477"/>
      <c r="D205" s="477"/>
      <c r="E205" s="477"/>
      <c r="F205" s="477"/>
      <c r="G205" s="477"/>
      <c r="H205" s="477"/>
    </row>
    <row r="206" spans="2:8">
      <c r="B206" s="477"/>
      <c r="C206" s="477"/>
      <c r="D206" s="477"/>
      <c r="E206" s="477"/>
      <c r="F206" s="477"/>
      <c r="G206" s="477"/>
      <c r="H206" s="477"/>
    </row>
    <row r="207" spans="2:8">
      <c r="B207" s="477"/>
      <c r="C207" s="477"/>
      <c r="D207" s="477"/>
      <c r="E207" s="477"/>
      <c r="F207" s="477"/>
      <c r="G207" s="477"/>
      <c r="H207" s="477"/>
    </row>
    <row r="208" spans="2:8">
      <c r="B208" s="477"/>
      <c r="C208" s="477"/>
      <c r="D208" s="477"/>
      <c r="E208" s="477"/>
      <c r="F208" s="477"/>
      <c r="G208" s="477"/>
      <c r="H208" s="477"/>
    </row>
    <row r="209" spans="2:8">
      <c r="B209" s="477"/>
      <c r="C209" s="477"/>
      <c r="D209" s="477"/>
      <c r="E209" s="477"/>
      <c r="F209" s="477"/>
      <c r="G209" s="477"/>
      <c r="H209" s="477"/>
    </row>
    <row r="210" spans="2:8">
      <c r="B210" s="477"/>
      <c r="C210" s="477"/>
      <c r="D210" s="477"/>
      <c r="E210" s="477"/>
      <c r="F210" s="477"/>
      <c r="G210" s="477"/>
      <c r="H210" s="477"/>
    </row>
    <row r="211" spans="2:8">
      <c r="B211" s="477"/>
      <c r="C211" s="477"/>
      <c r="D211" s="477"/>
      <c r="E211" s="477"/>
      <c r="F211" s="477"/>
      <c r="G211" s="477"/>
      <c r="H211" s="477"/>
    </row>
    <row r="212" spans="2:8">
      <c r="B212" s="477"/>
      <c r="C212" s="477"/>
      <c r="D212" s="477"/>
      <c r="E212" s="477"/>
      <c r="F212" s="477"/>
      <c r="G212" s="477"/>
      <c r="H212" s="477"/>
    </row>
    <row r="213" spans="2:8">
      <c r="B213" s="477"/>
      <c r="C213" s="477"/>
      <c r="D213" s="477"/>
      <c r="E213" s="477"/>
      <c r="F213" s="477"/>
      <c r="G213" s="477"/>
      <c r="H213" s="477"/>
    </row>
    <row r="214" spans="2:8">
      <c r="B214" s="477"/>
      <c r="C214" s="477"/>
      <c r="D214" s="477"/>
      <c r="E214" s="477"/>
      <c r="F214" s="477"/>
      <c r="G214" s="477"/>
      <c r="H214" s="477"/>
    </row>
    <row r="215" spans="2:8">
      <c r="B215" s="477"/>
      <c r="C215" s="477"/>
      <c r="D215" s="477"/>
      <c r="E215" s="477"/>
      <c r="F215" s="477"/>
      <c r="G215" s="477"/>
      <c r="H215" s="477"/>
    </row>
    <row r="216" spans="2:8">
      <c r="B216" s="477"/>
      <c r="C216" s="477"/>
      <c r="D216" s="477"/>
      <c r="E216" s="477"/>
      <c r="F216" s="477"/>
      <c r="G216" s="477"/>
      <c r="H216" s="477"/>
    </row>
    <row r="217" spans="2:8">
      <c r="B217" s="477"/>
      <c r="C217" s="477"/>
      <c r="D217" s="477"/>
      <c r="E217" s="477"/>
      <c r="F217" s="477"/>
      <c r="G217" s="477"/>
      <c r="H217" s="477"/>
    </row>
    <row r="218" spans="2:8">
      <c r="B218" s="477"/>
      <c r="C218" s="477"/>
      <c r="D218" s="477"/>
      <c r="E218" s="477"/>
      <c r="F218" s="477"/>
      <c r="G218" s="477"/>
      <c r="H218" s="477"/>
    </row>
    <row r="219" spans="2:8">
      <c r="B219" s="477"/>
      <c r="C219" s="477"/>
      <c r="D219" s="477"/>
      <c r="E219" s="477"/>
      <c r="F219" s="477"/>
      <c r="G219" s="477"/>
      <c r="H219" s="477"/>
    </row>
    <row r="220" spans="2:8">
      <c r="B220" s="477"/>
      <c r="C220" s="477"/>
      <c r="D220" s="477"/>
      <c r="E220" s="477"/>
      <c r="F220" s="477"/>
      <c r="G220" s="477"/>
      <c r="H220" s="477"/>
    </row>
    <row r="221" spans="2:8">
      <c r="B221" s="477"/>
      <c r="C221" s="477"/>
      <c r="D221" s="477"/>
      <c r="E221" s="477"/>
      <c r="F221" s="477"/>
      <c r="G221" s="477"/>
      <c r="H221" s="477"/>
    </row>
    <row r="222" spans="2:8">
      <c r="B222" s="477"/>
      <c r="C222" s="477"/>
      <c r="D222" s="477"/>
      <c r="E222" s="477"/>
      <c r="F222" s="477"/>
      <c r="G222" s="477"/>
      <c r="H222" s="477"/>
    </row>
    <row r="223" spans="2:8">
      <c r="B223" s="477"/>
      <c r="C223" s="477"/>
      <c r="D223" s="477"/>
      <c r="E223" s="477"/>
      <c r="F223" s="477"/>
      <c r="G223" s="477"/>
      <c r="H223" s="477"/>
    </row>
    <row r="224" spans="2:8">
      <c r="B224" s="477"/>
      <c r="C224" s="477"/>
      <c r="D224" s="477"/>
      <c r="E224" s="477"/>
      <c r="F224" s="477"/>
      <c r="G224" s="477"/>
      <c r="H224" s="477"/>
    </row>
    <row r="225" spans="2:8">
      <c r="B225" s="477"/>
      <c r="C225" s="477"/>
      <c r="D225" s="477"/>
      <c r="E225" s="477"/>
      <c r="F225" s="477"/>
      <c r="G225" s="477"/>
      <c r="H225" s="477"/>
    </row>
    <row r="226" spans="2:8">
      <c r="B226" s="477"/>
      <c r="C226" s="477"/>
      <c r="D226" s="477"/>
      <c r="E226" s="477"/>
      <c r="F226" s="477"/>
      <c r="G226" s="477"/>
      <c r="H226" s="477"/>
    </row>
    <row r="227" spans="2:8">
      <c r="B227" s="477"/>
      <c r="C227" s="477"/>
      <c r="D227" s="477"/>
      <c r="E227" s="477"/>
      <c r="F227" s="477"/>
      <c r="G227" s="477"/>
      <c r="H227" s="477"/>
    </row>
    <row r="228" spans="2:8">
      <c r="B228" s="477"/>
      <c r="C228" s="477"/>
      <c r="D228" s="477"/>
      <c r="E228" s="477"/>
      <c r="F228" s="477"/>
      <c r="G228" s="477"/>
      <c r="H228" s="477"/>
    </row>
    <row r="229" spans="2:8">
      <c r="B229" s="477"/>
      <c r="C229" s="477"/>
      <c r="D229" s="477"/>
      <c r="E229" s="477"/>
      <c r="F229" s="477"/>
      <c r="G229" s="477"/>
      <c r="H229" s="477"/>
    </row>
    <row r="230" spans="2:8">
      <c r="B230" s="477"/>
      <c r="C230" s="477"/>
      <c r="D230" s="477"/>
      <c r="E230" s="477"/>
      <c r="F230" s="477"/>
      <c r="G230" s="477"/>
      <c r="H230" s="477"/>
    </row>
    <row r="231" spans="2:8">
      <c r="B231" s="477"/>
      <c r="C231" s="477"/>
      <c r="D231" s="477"/>
      <c r="E231" s="477"/>
      <c r="F231" s="477"/>
      <c r="G231" s="477"/>
      <c r="H231" s="477"/>
    </row>
    <row r="232" spans="2:8">
      <c r="B232" s="477"/>
      <c r="C232" s="477"/>
      <c r="D232" s="477"/>
      <c r="E232" s="477"/>
      <c r="F232" s="477"/>
      <c r="G232" s="477"/>
      <c r="H232" s="477"/>
    </row>
    <row r="233" spans="2:8">
      <c r="B233" s="477"/>
      <c r="C233" s="477"/>
      <c r="D233" s="477"/>
      <c r="E233" s="477"/>
      <c r="F233" s="477"/>
      <c r="G233" s="477"/>
      <c r="H233" s="477"/>
    </row>
    <row r="234" spans="2:8">
      <c r="B234" s="477"/>
      <c r="C234" s="477"/>
      <c r="D234" s="477"/>
      <c r="E234" s="477"/>
      <c r="F234" s="477"/>
      <c r="G234" s="477"/>
      <c r="H234" s="477"/>
    </row>
    <row r="235" spans="2:8">
      <c r="B235" s="477"/>
      <c r="C235" s="477"/>
      <c r="D235" s="477"/>
      <c r="E235" s="477"/>
      <c r="F235" s="477"/>
      <c r="G235" s="477"/>
      <c r="H235" s="477"/>
    </row>
    <row r="236" spans="2:8">
      <c r="B236" s="477"/>
      <c r="C236" s="477"/>
      <c r="D236" s="477"/>
      <c r="E236" s="477"/>
      <c r="F236" s="477"/>
      <c r="G236" s="477"/>
      <c r="H236" s="477"/>
    </row>
    <row r="237" spans="2:8">
      <c r="B237" s="477"/>
      <c r="C237" s="477"/>
      <c r="D237" s="477"/>
      <c r="E237" s="477"/>
      <c r="F237" s="477"/>
      <c r="G237" s="477"/>
      <c r="H237" s="477"/>
    </row>
    <row r="238" spans="2:8">
      <c r="B238" s="477"/>
      <c r="C238" s="477"/>
      <c r="D238" s="477"/>
      <c r="E238" s="477"/>
      <c r="F238" s="477"/>
      <c r="G238" s="477"/>
      <c r="H238" s="477"/>
    </row>
    <row r="239" spans="2:8">
      <c r="B239" s="477"/>
      <c r="C239" s="477"/>
      <c r="D239" s="477"/>
      <c r="E239" s="477"/>
      <c r="F239" s="477"/>
      <c r="G239" s="477"/>
      <c r="H239" s="477"/>
    </row>
    <row r="240" spans="2:8">
      <c r="B240" s="477"/>
      <c r="C240" s="477"/>
      <c r="D240" s="477"/>
      <c r="E240" s="477"/>
      <c r="F240" s="477"/>
      <c r="G240" s="477"/>
      <c r="H240" s="477"/>
    </row>
    <row r="241" spans="2:8">
      <c r="B241" s="477"/>
      <c r="C241" s="477"/>
      <c r="D241" s="477"/>
      <c r="E241" s="477"/>
      <c r="F241" s="477"/>
      <c r="G241" s="477"/>
      <c r="H241" s="477"/>
    </row>
    <row r="242" spans="2:8">
      <c r="B242" s="477"/>
      <c r="C242" s="477"/>
      <c r="D242" s="477"/>
      <c r="E242" s="477"/>
      <c r="F242" s="477"/>
      <c r="G242" s="477"/>
      <c r="H242" s="477"/>
    </row>
    <row r="243" spans="2:8">
      <c r="B243" s="477"/>
      <c r="C243" s="477"/>
      <c r="D243" s="477"/>
      <c r="E243" s="477"/>
      <c r="F243" s="477"/>
      <c r="G243" s="477"/>
      <c r="H243" s="477"/>
    </row>
    <row r="244" spans="2:8">
      <c r="B244" s="477"/>
      <c r="C244" s="477"/>
      <c r="D244" s="477"/>
      <c r="E244" s="477"/>
      <c r="F244" s="477"/>
      <c r="G244" s="477"/>
      <c r="H244" s="477"/>
    </row>
    <row r="245" spans="2:8">
      <c r="B245" s="477"/>
      <c r="C245" s="477"/>
      <c r="D245" s="477"/>
      <c r="E245" s="477"/>
      <c r="F245" s="477"/>
      <c r="G245" s="477"/>
      <c r="H245" s="477"/>
    </row>
    <row r="246" spans="2:8">
      <c r="B246" s="477"/>
      <c r="C246" s="477"/>
      <c r="D246" s="477"/>
      <c r="E246" s="477"/>
      <c r="F246" s="477"/>
      <c r="G246" s="477"/>
      <c r="H246" s="477"/>
    </row>
    <row r="247" spans="2:8">
      <c r="B247" s="477"/>
      <c r="C247" s="477"/>
      <c r="D247" s="477"/>
      <c r="E247" s="477"/>
      <c r="F247" s="477"/>
      <c r="G247" s="477"/>
      <c r="H247" s="477"/>
    </row>
    <row r="248" spans="2:8">
      <c r="B248" s="477"/>
      <c r="C248" s="477"/>
      <c r="D248" s="477"/>
      <c r="E248" s="477"/>
      <c r="F248" s="477"/>
      <c r="G248" s="477"/>
      <c r="H248" s="477"/>
    </row>
    <row r="249" spans="2:8">
      <c r="B249" s="477"/>
      <c r="C249" s="477"/>
      <c r="D249" s="477"/>
      <c r="E249" s="477"/>
      <c r="F249" s="477"/>
      <c r="G249" s="477"/>
      <c r="H249" s="477"/>
    </row>
    <row r="250" spans="2:8">
      <c r="B250" s="477"/>
      <c r="C250" s="477"/>
      <c r="D250" s="477"/>
      <c r="E250" s="477"/>
      <c r="F250" s="477"/>
      <c r="G250" s="477"/>
      <c r="H250" s="477"/>
    </row>
    <row r="251" spans="2:8">
      <c r="B251" s="477"/>
      <c r="C251" s="477"/>
      <c r="D251" s="477"/>
      <c r="E251" s="477"/>
      <c r="F251" s="477"/>
      <c r="G251" s="477"/>
      <c r="H251" s="477"/>
    </row>
    <row r="252" spans="2:8">
      <c r="B252" s="477"/>
      <c r="C252" s="477"/>
      <c r="D252" s="477"/>
      <c r="E252" s="477"/>
      <c r="F252" s="477"/>
      <c r="G252" s="477"/>
      <c r="H252" s="477"/>
    </row>
    <row r="253" spans="2:8">
      <c r="B253" s="477"/>
      <c r="C253" s="477"/>
      <c r="D253" s="477"/>
      <c r="E253" s="477"/>
      <c r="F253" s="477"/>
      <c r="G253" s="477"/>
      <c r="H253" s="477"/>
    </row>
    <row r="254" spans="2:8">
      <c r="B254" s="477"/>
      <c r="C254" s="477"/>
      <c r="D254" s="477"/>
      <c r="E254" s="477"/>
      <c r="F254" s="477"/>
      <c r="G254" s="477"/>
      <c r="H254" s="477"/>
    </row>
    <row r="255" spans="2:8">
      <c r="B255" s="477"/>
      <c r="C255" s="477"/>
      <c r="D255" s="477"/>
      <c r="E255" s="477"/>
      <c r="F255" s="477"/>
      <c r="G255" s="477"/>
      <c r="H255" s="477"/>
    </row>
    <row r="256" spans="2:8">
      <c r="B256" s="477"/>
      <c r="C256" s="477"/>
      <c r="D256" s="477"/>
      <c r="E256" s="477"/>
      <c r="F256" s="477"/>
      <c r="G256" s="477"/>
      <c r="H256" s="477"/>
    </row>
    <row r="257" spans="2:8">
      <c r="B257" s="477"/>
      <c r="C257" s="477"/>
      <c r="D257" s="477"/>
      <c r="E257" s="477"/>
      <c r="F257" s="477"/>
      <c r="G257" s="477"/>
      <c r="H257" s="477"/>
    </row>
    <row r="258" spans="2:8">
      <c r="B258" s="477"/>
      <c r="C258" s="477"/>
      <c r="D258" s="477"/>
      <c r="E258" s="477"/>
      <c r="F258" s="477"/>
      <c r="G258" s="477"/>
      <c r="H258" s="477"/>
    </row>
    <row r="259" spans="2:8">
      <c r="B259" s="477"/>
      <c r="C259" s="477"/>
      <c r="D259" s="477"/>
      <c r="E259" s="477"/>
      <c r="F259" s="477"/>
      <c r="G259" s="477"/>
      <c r="H259" s="477"/>
    </row>
    <row r="260" spans="2:8">
      <c r="B260" s="477"/>
      <c r="C260" s="477"/>
      <c r="D260" s="477"/>
      <c r="E260" s="477"/>
      <c r="F260" s="477"/>
      <c r="G260" s="477"/>
      <c r="H260" s="477"/>
    </row>
    <row r="261" spans="2:8">
      <c r="B261" s="477"/>
      <c r="C261" s="477"/>
      <c r="D261" s="477"/>
      <c r="E261" s="477"/>
      <c r="F261" s="477"/>
      <c r="G261" s="477"/>
      <c r="H261" s="477"/>
    </row>
    <row r="262" spans="2:8">
      <c r="B262" s="477"/>
      <c r="C262" s="477"/>
      <c r="D262" s="477"/>
      <c r="E262" s="477"/>
      <c r="F262" s="477"/>
      <c r="G262" s="477"/>
      <c r="H262" s="477"/>
    </row>
    <row r="263" spans="2:8">
      <c r="B263" s="477"/>
      <c r="C263" s="477"/>
      <c r="D263" s="477"/>
      <c r="E263" s="477"/>
      <c r="F263" s="477"/>
      <c r="G263" s="477"/>
      <c r="H263" s="477"/>
    </row>
    <row r="264" spans="2:8">
      <c r="B264" s="477"/>
      <c r="C264" s="477"/>
      <c r="D264" s="477"/>
      <c r="E264" s="477"/>
      <c r="F264" s="477"/>
      <c r="G264" s="477"/>
      <c r="H264" s="477"/>
    </row>
    <row r="265" spans="2:8">
      <c r="B265" s="477"/>
      <c r="C265" s="477"/>
      <c r="D265" s="477"/>
      <c r="E265" s="477"/>
      <c r="F265" s="477"/>
      <c r="G265" s="477"/>
      <c r="H265" s="477"/>
    </row>
    <row r="266" spans="2:8">
      <c r="B266" s="477"/>
      <c r="C266" s="477"/>
      <c r="D266" s="477"/>
      <c r="E266" s="477"/>
      <c r="F266" s="477"/>
      <c r="G266" s="477"/>
      <c r="H266" s="477"/>
    </row>
    <row r="267" spans="2:8">
      <c r="B267" s="477"/>
      <c r="C267" s="477"/>
      <c r="D267" s="477"/>
      <c r="E267" s="477"/>
      <c r="F267" s="477"/>
      <c r="G267" s="477"/>
      <c r="H267" s="477"/>
    </row>
    <row r="268" spans="2:8">
      <c r="B268" s="477"/>
      <c r="C268" s="477"/>
      <c r="D268" s="477"/>
      <c r="E268" s="477"/>
      <c r="F268" s="477"/>
      <c r="G268" s="477"/>
      <c r="H268" s="477"/>
    </row>
    <row r="269" spans="2:8">
      <c r="B269" s="477"/>
      <c r="C269" s="477"/>
      <c r="D269" s="477"/>
      <c r="E269" s="477"/>
      <c r="F269" s="477"/>
      <c r="G269" s="477"/>
      <c r="H269" s="477"/>
    </row>
    <row r="270" spans="2:8">
      <c r="B270" s="477"/>
      <c r="C270" s="477"/>
      <c r="D270" s="477"/>
      <c r="E270" s="477"/>
      <c r="F270" s="477"/>
      <c r="G270" s="477"/>
      <c r="H270" s="477"/>
    </row>
    <row r="271" spans="2:8">
      <c r="B271" s="477"/>
      <c r="C271" s="477"/>
      <c r="D271" s="477"/>
      <c r="E271" s="477"/>
      <c r="F271" s="477"/>
      <c r="G271" s="477"/>
      <c r="H271" s="477"/>
    </row>
    <row r="272" spans="2:8">
      <c r="B272" s="477"/>
      <c r="C272" s="477"/>
      <c r="D272" s="477"/>
      <c r="E272" s="477"/>
      <c r="F272" s="477"/>
      <c r="G272" s="477"/>
      <c r="H272" s="477"/>
    </row>
    <row r="273" spans="2:8">
      <c r="B273" s="477"/>
      <c r="C273" s="477"/>
      <c r="D273" s="477"/>
      <c r="E273" s="477"/>
      <c r="F273" s="477"/>
      <c r="G273" s="477"/>
      <c r="H273" s="477"/>
    </row>
    <row r="274" spans="2:8">
      <c r="B274" s="477"/>
      <c r="C274" s="477"/>
      <c r="D274" s="477"/>
      <c r="E274" s="477"/>
      <c r="F274" s="477"/>
      <c r="G274" s="477"/>
      <c r="H274" s="477"/>
    </row>
    <row r="275" spans="2:8">
      <c r="B275" s="477"/>
      <c r="C275" s="477"/>
      <c r="D275" s="477"/>
      <c r="E275" s="477"/>
      <c r="F275" s="477"/>
      <c r="G275" s="477"/>
      <c r="H275" s="477"/>
    </row>
    <row r="276" spans="2:8">
      <c r="B276" s="477"/>
      <c r="C276" s="477"/>
      <c r="D276" s="477"/>
      <c r="E276" s="477"/>
      <c r="F276" s="477"/>
      <c r="G276" s="477"/>
      <c r="H276" s="477"/>
    </row>
    <row r="277" spans="2:8">
      <c r="B277" s="477"/>
      <c r="C277" s="477"/>
      <c r="D277" s="477"/>
      <c r="E277" s="477"/>
      <c r="F277" s="477"/>
      <c r="G277" s="477"/>
      <c r="H277" s="477"/>
    </row>
    <row r="278" spans="2:8">
      <c r="B278" s="477"/>
      <c r="C278" s="477"/>
      <c r="D278" s="477"/>
      <c r="E278" s="477"/>
      <c r="F278" s="477"/>
      <c r="G278" s="477"/>
      <c r="H278" s="477"/>
    </row>
    <row r="279" spans="2:8">
      <c r="B279" s="477"/>
      <c r="C279" s="477"/>
      <c r="D279" s="477"/>
      <c r="E279" s="477"/>
      <c r="F279" s="477"/>
      <c r="G279" s="477"/>
      <c r="H279" s="477"/>
    </row>
    <row r="280" spans="2:8">
      <c r="B280" s="477"/>
      <c r="C280" s="477"/>
      <c r="D280" s="477"/>
      <c r="E280" s="477"/>
      <c r="F280" s="477"/>
      <c r="G280" s="477"/>
      <c r="H280" s="477"/>
    </row>
    <row r="281" spans="2:8">
      <c r="B281" s="477"/>
      <c r="C281" s="477"/>
      <c r="D281" s="477"/>
      <c r="E281" s="477"/>
      <c r="F281" s="477"/>
      <c r="G281" s="477"/>
      <c r="H281" s="477"/>
    </row>
    <row r="282" spans="2:8">
      <c r="B282" s="477"/>
      <c r="C282" s="477"/>
      <c r="D282" s="477"/>
      <c r="E282" s="477"/>
      <c r="F282" s="477"/>
      <c r="G282" s="477"/>
      <c r="H282" s="477"/>
    </row>
    <row r="283" spans="2:8">
      <c r="B283" s="477"/>
      <c r="C283" s="477"/>
      <c r="D283" s="477"/>
      <c r="E283" s="477"/>
      <c r="F283" s="477"/>
      <c r="G283" s="477"/>
      <c r="H283" s="477"/>
    </row>
    <row r="284" spans="2:8">
      <c r="B284" s="477"/>
      <c r="C284" s="477"/>
      <c r="D284" s="477"/>
      <c r="E284" s="477"/>
      <c r="F284" s="477"/>
      <c r="G284" s="477"/>
      <c r="H284" s="477"/>
    </row>
    <row r="285" spans="2:8">
      <c r="B285" s="477"/>
      <c r="C285" s="477"/>
      <c r="D285" s="477"/>
      <c r="E285" s="477"/>
      <c r="F285" s="477"/>
      <c r="G285" s="477"/>
      <c r="H285" s="477"/>
    </row>
    <row r="286" spans="2:8">
      <c r="B286" s="477"/>
      <c r="C286" s="477"/>
      <c r="D286" s="477"/>
      <c r="E286" s="477"/>
      <c r="F286" s="477"/>
      <c r="G286" s="477"/>
      <c r="H286" s="477"/>
    </row>
    <row r="287" spans="2:8">
      <c r="B287" s="477"/>
      <c r="C287" s="477"/>
      <c r="D287" s="477"/>
      <c r="E287" s="477"/>
      <c r="F287" s="477"/>
      <c r="G287" s="477"/>
      <c r="H287" s="477"/>
    </row>
    <row r="288" spans="2:8">
      <c r="B288" s="477"/>
      <c r="C288" s="477"/>
      <c r="D288" s="477"/>
      <c r="E288" s="477"/>
      <c r="F288" s="477"/>
      <c r="G288" s="477"/>
      <c r="H288" s="477"/>
    </row>
    <row r="289" spans="2:8">
      <c r="B289" s="477"/>
      <c r="C289" s="477"/>
      <c r="D289" s="477"/>
      <c r="E289" s="477"/>
      <c r="F289" s="477"/>
      <c r="G289" s="477"/>
      <c r="H289" s="477"/>
    </row>
    <row r="290" spans="2:8">
      <c r="B290" s="477"/>
      <c r="C290" s="477"/>
      <c r="D290" s="477"/>
      <c r="E290" s="477"/>
      <c r="F290" s="477"/>
      <c r="G290" s="477"/>
      <c r="H290" s="477"/>
    </row>
    <row r="291" spans="2:8">
      <c r="B291" s="477"/>
      <c r="C291" s="477"/>
      <c r="D291" s="477"/>
      <c r="E291" s="477"/>
      <c r="F291" s="477"/>
      <c r="G291" s="477"/>
      <c r="H291" s="477"/>
    </row>
    <row r="292" spans="2:8">
      <c r="B292" s="477"/>
      <c r="C292" s="477"/>
      <c r="D292" s="477"/>
      <c r="E292" s="477"/>
      <c r="F292" s="477"/>
      <c r="G292" s="477"/>
      <c r="H292" s="477"/>
    </row>
    <row r="293" spans="2:8">
      <c r="B293" s="477"/>
      <c r="C293" s="477"/>
      <c r="D293" s="477"/>
      <c r="E293" s="477"/>
      <c r="F293" s="477"/>
      <c r="G293" s="477"/>
      <c r="H293" s="477"/>
    </row>
    <row r="294" spans="2:8">
      <c r="B294" s="477"/>
      <c r="C294" s="477"/>
      <c r="D294" s="477"/>
      <c r="E294" s="477"/>
      <c r="F294" s="477"/>
      <c r="G294" s="477"/>
      <c r="H294" s="477"/>
    </row>
    <row r="295" spans="2:8">
      <c r="B295" s="477"/>
      <c r="C295" s="477"/>
      <c r="D295" s="477"/>
      <c r="E295" s="477"/>
      <c r="F295" s="477"/>
      <c r="G295" s="477"/>
      <c r="H295" s="477"/>
    </row>
    <row r="296" spans="2:8">
      <c r="B296" s="477"/>
      <c r="C296" s="477"/>
      <c r="D296" s="477"/>
      <c r="E296" s="477"/>
      <c r="F296" s="477"/>
      <c r="G296" s="477"/>
      <c r="H296" s="477"/>
    </row>
    <row r="297" spans="2:8">
      <c r="B297" s="477"/>
      <c r="C297" s="477"/>
      <c r="D297" s="477"/>
      <c r="E297" s="477"/>
      <c r="F297" s="477"/>
      <c r="G297" s="477"/>
      <c r="H297" s="477"/>
    </row>
    <row r="298" spans="2:8">
      <c r="B298" s="477"/>
      <c r="C298" s="477"/>
      <c r="D298" s="477"/>
      <c r="E298" s="477"/>
      <c r="F298" s="477"/>
      <c r="G298" s="477"/>
      <c r="H298" s="477"/>
    </row>
    <row r="299" spans="2:8">
      <c r="B299" s="477"/>
      <c r="C299" s="477"/>
      <c r="D299" s="477"/>
      <c r="E299" s="477"/>
      <c r="F299" s="477"/>
      <c r="G299" s="477"/>
      <c r="H299" s="477"/>
    </row>
    <row r="300" spans="2:8">
      <c r="B300" s="477"/>
      <c r="C300" s="477"/>
      <c r="D300" s="477"/>
      <c r="E300" s="477"/>
      <c r="F300" s="477"/>
      <c r="G300" s="477"/>
      <c r="H300" s="477"/>
    </row>
  </sheetData>
  <mergeCells count="39">
    <mergeCell ref="A1:F1"/>
    <mergeCell ref="A2:F2"/>
    <mergeCell ref="A3:F3"/>
    <mergeCell ref="A4:F4"/>
    <mergeCell ref="A6:B8"/>
    <mergeCell ref="C6:F8"/>
    <mergeCell ref="A13:A16"/>
    <mergeCell ref="B13:B16"/>
    <mergeCell ref="C13:C16"/>
    <mergeCell ref="D13:E16"/>
    <mergeCell ref="F13:F16"/>
    <mergeCell ref="A9:B9"/>
    <mergeCell ref="C9:F9"/>
    <mergeCell ref="A10:B11"/>
    <mergeCell ref="C10:F11"/>
    <mergeCell ref="A12:B12"/>
    <mergeCell ref="A18:F18"/>
    <mergeCell ref="A19:F19"/>
    <mergeCell ref="A20:A22"/>
    <mergeCell ref="C20:C22"/>
    <mergeCell ref="A23:A25"/>
    <mergeCell ref="C23:C25"/>
    <mergeCell ref="A26:A28"/>
    <mergeCell ref="C26:C28"/>
    <mergeCell ref="A29:A31"/>
    <mergeCell ref="C29:C31"/>
    <mergeCell ref="A32:A36"/>
    <mergeCell ref="B32:F32"/>
    <mergeCell ref="A37:A53"/>
    <mergeCell ref="B37:F37"/>
    <mergeCell ref="A54:A67"/>
    <mergeCell ref="B54:F54"/>
    <mergeCell ref="A68:A76"/>
    <mergeCell ref="B68:F68"/>
    <mergeCell ref="D91:E91"/>
    <mergeCell ref="S91:T91"/>
    <mergeCell ref="B92:C92"/>
    <mergeCell ref="D92:F92"/>
    <mergeCell ref="A95:G95"/>
  </mergeCells>
  <pageMargins left="0.7" right="0.7" top="0.75" bottom="0.75" header="0.3" footer="0.3"/>
  <pageSetup paperSize="9" scale="83" orientation="portrait" r:id="rId1"/>
  <colBreaks count="1" manualBreakCount="1">
    <brk id="6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view="pageBreakPreview" topLeftCell="A5" zoomScaleNormal="100" zoomScaleSheetLayoutView="100" workbookViewId="0">
      <selection activeCell="A14" sqref="A14:H44"/>
    </sheetView>
  </sheetViews>
  <sheetFormatPr defaultRowHeight="15"/>
  <cols>
    <col min="1" max="16384" width="9.140625" style="139"/>
  </cols>
  <sheetData>
    <row r="1" spans="1:17" ht="34.5" customHeight="1">
      <c r="A1" s="1432" t="s">
        <v>5060</v>
      </c>
      <c r="B1" s="1432"/>
      <c r="C1" s="1432"/>
      <c r="D1" s="1432"/>
      <c r="E1" s="1432"/>
      <c r="F1" s="1432"/>
      <c r="G1" s="1432"/>
      <c r="H1" s="1432"/>
      <c r="I1" s="1432"/>
      <c r="J1" s="1432"/>
      <c r="K1" s="1432"/>
      <c r="L1" s="1432"/>
      <c r="M1" s="1432"/>
      <c r="N1" s="1432"/>
      <c r="O1" s="643"/>
      <c r="P1" s="643"/>
      <c r="Q1" s="643"/>
    </row>
    <row r="2" spans="1:17">
      <c r="A2" s="644"/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3"/>
      <c r="P2" s="643"/>
      <c r="Q2" s="643"/>
    </row>
    <row r="3" spans="1:17" ht="35.25" customHeight="1">
      <c r="A3" s="1433" t="s">
        <v>5061</v>
      </c>
      <c r="B3" s="1356"/>
      <c r="C3" s="1356"/>
      <c r="D3" s="1356"/>
      <c r="E3" s="1356"/>
      <c r="F3" s="1356"/>
      <c r="G3" s="1356"/>
      <c r="H3" s="1356"/>
      <c r="I3" s="1356"/>
      <c r="J3" s="1356"/>
      <c r="K3" s="1356"/>
      <c r="L3" s="1356"/>
      <c r="M3" s="1356"/>
      <c r="N3" s="1356"/>
      <c r="O3" s="643"/>
      <c r="P3" s="643"/>
      <c r="Q3" s="643"/>
    </row>
    <row r="4" spans="1:17" ht="35.25" customHeight="1">
      <c r="A4" s="1434" t="s">
        <v>5062</v>
      </c>
      <c r="B4" s="1434"/>
      <c r="C4" s="1434"/>
      <c r="D4" s="1434"/>
      <c r="E4" s="1434"/>
      <c r="F4" s="1434"/>
      <c r="G4" s="1434"/>
      <c r="H4" s="1434"/>
      <c r="I4" s="1434"/>
      <c r="J4" s="1434"/>
      <c r="K4" s="1434"/>
      <c r="L4" s="1434"/>
      <c r="M4" s="1434"/>
      <c r="N4" s="1434"/>
      <c r="O4" s="643"/>
      <c r="P4" s="643"/>
      <c r="Q4" s="643"/>
    </row>
    <row r="5" spans="1:17" ht="33.75">
      <c r="A5" s="645" t="s">
        <v>70</v>
      </c>
      <c r="B5" s="1435" t="s">
        <v>371</v>
      </c>
      <c r="C5" s="1436"/>
      <c r="D5" s="1371"/>
      <c r="E5" s="1435" t="s">
        <v>5063</v>
      </c>
      <c r="F5" s="1371"/>
      <c r="G5" s="646" t="s">
        <v>5064</v>
      </c>
      <c r="H5" s="646" t="s">
        <v>4357</v>
      </c>
      <c r="I5" s="1435" t="s">
        <v>5065</v>
      </c>
      <c r="J5" s="1437"/>
      <c r="K5" s="1437"/>
      <c r="L5" s="1371"/>
      <c r="M5" s="1438" t="s">
        <v>5066</v>
      </c>
      <c r="N5" s="1439"/>
      <c r="O5" s="1424"/>
      <c r="P5" s="1424"/>
      <c r="Q5" s="643"/>
    </row>
    <row r="6" spans="1:17">
      <c r="A6" s="647">
        <v>1</v>
      </c>
      <c r="B6" s="1425">
        <v>2</v>
      </c>
      <c r="C6" s="1426"/>
      <c r="D6" s="1427"/>
      <c r="E6" s="1425">
        <v>3</v>
      </c>
      <c r="F6" s="1427"/>
      <c r="G6" s="648">
        <v>4</v>
      </c>
      <c r="H6" s="648">
        <v>5</v>
      </c>
      <c r="I6" s="1428">
        <v>6</v>
      </c>
      <c r="J6" s="1429"/>
      <c r="K6" s="1429"/>
      <c r="L6" s="1427"/>
      <c r="M6" s="1430">
        <v>7</v>
      </c>
      <c r="N6" s="1431"/>
      <c r="O6" s="649"/>
      <c r="P6" s="649"/>
      <c r="Q6" s="650"/>
    </row>
    <row r="7" spans="1:17">
      <c r="A7" s="1389">
        <v>1</v>
      </c>
      <c r="B7" s="1392" t="s">
        <v>5067</v>
      </c>
      <c r="C7" s="1393"/>
      <c r="D7" s="1394"/>
      <c r="E7" s="1401" t="s">
        <v>5068</v>
      </c>
      <c r="F7" s="1402"/>
      <c r="G7" s="1407">
        <v>0</v>
      </c>
      <c r="H7" s="1410" t="s">
        <v>5069</v>
      </c>
      <c r="I7" s="1419"/>
      <c r="J7" s="1420"/>
      <c r="K7" s="1420"/>
      <c r="L7" s="1421"/>
      <c r="M7" s="1422"/>
      <c r="N7" s="1423"/>
      <c r="O7" s="651"/>
      <c r="P7" s="651"/>
      <c r="Q7" s="652"/>
    </row>
    <row r="8" spans="1:17" ht="37.5" customHeight="1">
      <c r="A8" s="1390"/>
      <c r="B8" s="1395"/>
      <c r="C8" s="1396"/>
      <c r="D8" s="1397"/>
      <c r="E8" s="1403"/>
      <c r="F8" s="1404"/>
      <c r="G8" s="1408"/>
      <c r="H8" s="1411"/>
      <c r="I8" s="653">
        <v>10008</v>
      </c>
      <c r="J8" s="654">
        <v>1.2</v>
      </c>
      <c r="K8" s="655"/>
      <c r="L8" s="656">
        <v>0</v>
      </c>
      <c r="M8" s="657" t="s">
        <v>5070</v>
      </c>
      <c r="N8" s="658">
        <v>0</v>
      </c>
      <c r="O8" s="651"/>
      <c r="P8" s="651"/>
      <c r="Q8" s="652"/>
    </row>
    <row r="9" spans="1:17" ht="22.5">
      <c r="A9" s="1391"/>
      <c r="B9" s="1398"/>
      <c r="C9" s="1399"/>
      <c r="D9" s="1400"/>
      <c r="E9" s="1405"/>
      <c r="F9" s="1406"/>
      <c r="G9" s="1409"/>
      <c r="H9" s="1412"/>
      <c r="I9" s="653">
        <v>3912</v>
      </c>
      <c r="J9" s="654"/>
      <c r="K9" s="655"/>
      <c r="L9" s="656">
        <v>0</v>
      </c>
      <c r="M9" s="657" t="s">
        <v>5071</v>
      </c>
      <c r="N9" s="658">
        <v>0</v>
      </c>
      <c r="O9" s="651"/>
      <c r="P9" s="651"/>
      <c r="Q9" s="652"/>
    </row>
    <row r="10" spans="1:17">
      <c r="A10" s="1389">
        <v>1</v>
      </c>
      <c r="B10" s="1392" t="s">
        <v>5072</v>
      </c>
      <c r="C10" s="1393"/>
      <c r="D10" s="1394"/>
      <c r="E10" s="1401" t="s">
        <v>5073</v>
      </c>
      <c r="F10" s="1402"/>
      <c r="G10" s="1407">
        <v>71</v>
      </c>
      <c r="H10" s="1410" t="s">
        <v>5074</v>
      </c>
      <c r="I10" s="1419"/>
      <c r="J10" s="1420"/>
      <c r="K10" s="1420"/>
      <c r="L10" s="1421"/>
      <c r="M10" s="1422"/>
      <c r="N10" s="1423"/>
      <c r="O10" s="651"/>
      <c r="P10" s="651"/>
      <c r="Q10" s="652"/>
    </row>
    <row r="11" spans="1:17">
      <c r="A11" s="1390"/>
      <c r="B11" s="1395"/>
      <c r="C11" s="1396"/>
      <c r="D11" s="1397"/>
      <c r="E11" s="1403"/>
      <c r="F11" s="1404"/>
      <c r="G11" s="1408"/>
      <c r="H11" s="1411"/>
      <c r="I11" s="653">
        <v>1021</v>
      </c>
      <c r="J11" s="654">
        <v>1.2</v>
      </c>
      <c r="K11" s="655"/>
      <c r="L11" s="656">
        <v>71</v>
      </c>
      <c r="M11" s="657" t="s">
        <v>5070</v>
      </c>
      <c r="N11" s="658">
        <v>86989.2</v>
      </c>
      <c r="O11" s="651"/>
      <c r="P11" s="651"/>
      <c r="Q11" s="652"/>
    </row>
    <row r="12" spans="1:17" ht="22.5">
      <c r="A12" s="1391"/>
      <c r="B12" s="1398"/>
      <c r="C12" s="1399"/>
      <c r="D12" s="1400"/>
      <c r="E12" s="1405"/>
      <c r="F12" s="1406"/>
      <c r="G12" s="1409"/>
      <c r="H12" s="1412"/>
      <c r="I12" s="653">
        <v>37</v>
      </c>
      <c r="J12" s="654"/>
      <c r="K12" s="655"/>
      <c r="L12" s="656">
        <v>71</v>
      </c>
      <c r="M12" s="657" t="s">
        <v>5071</v>
      </c>
      <c r="N12" s="658">
        <v>2627</v>
      </c>
      <c r="O12" s="651"/>
      <c r="P12" s="651"/>
      <c r="Q12" s="652"/>
    </row>
    <row r="13" spans="1:17">
      <c r="A13" s="1389">
        <v>2</v>
      </c>
      <c r="B13" s="1392" t="s">
        <v>5075</v>
      </c>
      <c r="C13" s="1393"/>
      <c r="D13" s="1394"/>
      <c r="E13" s="1401" t="s">
        <v>5068</v>
      </c>
      <c r="F13" s="1402"/>
      <c r="G13" s="1407">
        <v>71</v>
      </c>
      <c r="H13" s="1410" t="s">
        <v>5076</v>
      </c>
      <c r="I13" s="1413"/>
      <c r="J13" s="1381"/>
      <c r="K13" s="1381"/>
      <c r="L13" s="1414"/>
      <c r="M13" s="1385"/>
      <c r="N13" s="1383"/>
      <c r="O13" s="651"/>
      <c r="P13" s="651"/>
      <c r="Q13" s="652"/>
    </row>
    <row r="14" spans="1:17">
      <c r="A14" s="1390"/>
      <c r="B14" s="1395"/>
      <c r="C14" s="1396"/>
      <c r="D14" s="1397"/>
      <c r="E14" s="1403"/>
      <c r="F14" s="1404"/>
      <c r="G14" s="1408"/>
      <c r="H14" s="1411"/>
      <c r="I14" s="1415" t="s">
        <v>149</v>
      </c>
      <c r="J14" s="1416"/>
      <c r="K14" s="1416"/>
      <c r="L14" s="1371"/>
      <c r="M14" s="1417" t="s">
        <v>149</v>
      </c>
      <c r="N14" s="1418"/>
      <c r="O14" s="652"/>
      <c r="P14" s="652"/>
      <c r="Q14" s="652"/>
    </row>
    <row r="15" spans="1:17">
      <c r="A15" s="1390"/>
      <c r="B15" s="1395"/>
      <c r="C15" s="1396"/>
      <c r="D15" s="1397"/>
      <c r="E15" s="1403"/>
      <c r="F15" s="1404"/>
      <c r="G15" s="1408"/>
      <c r="H15" s="1411"/>
      <c r="I15" s="659">
        <v>323</v>
      </c>
      <c r="J15" s="660">
        <v>1.2</v>
      </c>
      <c r="K15" s="659"/>
      <c r="L15" s="661">
        <v>71</v>
      </c>
      <c r="M15" s="657" t="s">
        <v>5070</v>
      </c>
      <c r="N15" s="662">
        <v>27519.599999999999</v>
      </c>
      <c r="O15" s="652"/>
      <c r="P15" s="652"/>
      <c r="Q15" s="652"/>
    </row>
    <row r="16" spans="1:17" ht="22.5">
      <c r="A16" s="1391"/>
      <c r="B16" s="1398"/>
      <c r="C16" s="1399"/>
      <c r="D16" s="1400"/>
      <c r="E16" s="1405"/>
      <c r="F16" s="1406"/>
      <c r="G16" s="1409"/>
      <c r="H16" s="1412"/>
      <c r="I16" s="659">
        <v>0</v>
      </c>
      <c r="J16" s="660"/>
      <c r="K16" s="659"/>
      <c r="L16" s="661">
        <v>71</v>
      </c>
      <c r="M16" s="657" t="s">
        <v>5071</v>
      </c>
      <c r="N16" s="662">
        <v>0</v>
      </c>
      <c r="O16" s="652"/>
      <c r="P16" s="652"/>
      <c r="Q16" s="652"/>
    </row>
    <row r="17" spans="1:17">
      <c r="A17" s="663"/>
      <c r="B17" s="1386" t="s">
        <v>5077</v>
      </c>
      <c r="C17" s="1387"/>
      <c r="D17" s="1387"/>
      <c r="E17" s="1387"/>
      <c r="F17" s="1387"/>
      <c r="G17" s="1387"/>
      <c r="H17" s="1387"/>
      <c r="I17" s="1387"/>
      <c r="J17" s="1387"/>
      <c r="K17" s="1387"/>
      <c r="L17" s="1388"/>
      <c r="M17" s="1361">
        <v>114508.8</v>
      </c>
      <c r="N17" s="1362"/>
      <c r="O17" s="664"/>
      <c r="P17" s="665"/>
      <c r="Q17" s="652"/>
    </row>
    <row r="18" spans="1:17">
      <c r="A18" s="663"/>
      <c r="B18" s="1386" t="s">
        <v>5078</v>
      </c>
      <c r="C18" s="1387"/>
      <c r="D18" s="1387"/>
      <c r="E18" s="1387"/>
      <c r="F18" s="1387"/>
      <c r="G18" s="1387"/>
      <c r="H18" s="1387"/>
      <c r="I18" s="1387"/>
      <c r="J18" s="1387"/>
      <c r="K18" s="1387"/>
      <c r="L18" s="1388"/>
      <c r="M18" s="1361">
        <v>2627</v>
      </c>
      <c r="N18" s="1362"/>
      <c r="O18" s="664"/>
      <c r="P18" s="665"/>
      <c r="Q18" s="652"/>
    </row>
    <row r="19" spans="1:17" ht="45">
      <c r="A19" s="663">
        <v>4</v>
      </c>
      <c r="B19" s="1363" t="s">
        <v>5079</v>
      </c>
      <c r="C19" s="1368"/>
      <c r="D19" s="1369"/>
      <c r="E19" s="1370" t="s">
        <v>4846</v>
      </c>
      <c r="F19" s="1371"/>
      <c r="G19" s="666">
        <v>0</v>
      </c>
      <c r="H19" s="667" t="s">
        <v>5080</v>
      </c>
      <c r="I19" s="1380">
        <v>3.4000000000000002E-2</v>
      </c>
      <c r="J19" s="1381"/>
      <c r="K19" s="1381"/>
      <c r="L19" s="1371"/>
      <c r="M19" s="1385">
        <v>0</v>
      </c>
      <c r="N19" s="1383"/>
      <c r="O19" s="664"/>
      <c r="P19" s="665"/>
      <c r="Q19" s="652"/>
    </row>
    <row r="20" spans="1:17" ht="45">
      <c r="A20" s="663">
        <v>5</v>
      </c>
      <c r="B20" s="1363" t="s">
        <v>5081</v>
      </c>
      <c r="C20" s="1368"/>
      <c r="D20" s="1369"/>
      <c r="E20" s="1370" t="s">
        <v>5082</v>
      </c>
      <c r="F20" s="1371"/>
      <c r="G20" s="666">
        <v>0</v>
      </c>
      <c r="H20" s="667" t="s">
        <v>5083</v>
      </c>
      <c r="I20" s="1380">
        <v>6.6000000000000003E-2</v>
      </c>
      <c r="J20" s="1381"/>
      <c r="K20" s="1381"/>
      <c r="L20" s="1371"/>
      <c r="M20" s="1382">
        <v>0</v>
      </c>
      <c r="N20" s="1383"/>
      <c r="O20" s="664"/>
      <c r="P20" s="665"/>
      <c r="Q20" s="652"/>
    </row>
    <row r="21" spans="1:17" ht="22.5">
      <c r="A21" s="663">
        <v>3</v>
      </c>
      <c r="B21" s="1377" t="s">
        <v>5084</v>
      </c>
      <c r="C21" s="1378"/>
      <c r="D21" s="1379"/>
      <c r="E21" s="1370" t="s">
        <v>395</v>
      </c>
      <c r="F21" s="1371"/>
      <c r="G21" s="666">
        <v>114508.8</v>
      </c>
      <c r="H21" s="668" t="s">
        <v>5085</v>
      </c>
      <c r="I21" s="1380">
        <v>0.19600000000000001</v>
      </c>
      <c r="J21" s="1381"/>
      <c r="K21" s="1381"/>
      <c r="L21" s="1371"/>
      <c r="M21" s="1382">
        <v>22443.72</v>
      </c>
      <c r="N21" s="1383"/>
      <c r="O21" s="664"/>
      <c r="P21" s="665"/>
      <c r="Q21" s="652"/>
    </row>
    <row r="22" spans="1:17" ht="45">
      <c r="A22" s="663">
        <v>4</v>
      </c>
      <c r="B22" s="1363" t="s">
        <v>5086</v>
      </c>
      <c r="C22" s="1368"/>
      <c r="D22" s="1369"/>
      <c r="E22" s="1370" t="s">
        <v>395</v>
      </c>
      <c r="F22" s="1371"/>
      <c r="G22" s="666">
        <v>114508.8</v>
      </c>
      <c r="H22" s="667" t="s">
        <v>5087</v>
      </c>
      <c r="I22" s="1384">
        <v>0.06</v>
      </c>
      <c r="J22" s="1381"/>
      <c r="K22" s="1381"/>
      <c r="L22" s="1371"/>
      <c r="M22" s="1382">
        <v>6870.53</v>
      </c>
      <c r="N22" s="1383"/>
      <c r="O22" s="664"/>
      <c r="P22" s="665"/>
      <c r="Q22" s="652"/>
    </row>
    <row r="23" spans="1:17">
      <c r="A23" s="663"/>
      <c r="B23" s="1358" t="s">
        <v>5088</v>
      </c>
      <c r="C23" s="1359"/>
      <c r="D23" s="1359"/>
      <c r="E23" s="1359"/>
      <c r="F23" s="1359"/>
      <c r="G23" s="1359"/>
      <c r="H23" s="1359"/>
      <c r="I23" s="1359"/>
      <c r="J23" s="1359"/>
      <c r="K23" s="1359"/>
      <c r="L23" s="1360"/>
      <c r="M23" s="1361">
        <v>146450.04999999999</v>
      </c>
      <c r="N23" s="1362"/>
      <c r="O23" s="664"/>
      <c r="P23" s="665"/>
      <c r="Q23" s="652"/>
    </row>
    <row r="24" spans="1:17" ht="34.5" customHeight="1">
      <c r="A24" s="663"/>
      <c r="B24" s="1363" t="s">
        <v>5089</v>
      </c>
      <c r="C24" s="1364"/>
      <c r="D24" s="1364"/>
      <c r="E24" s="1364"/>
      <c r="F24" s="1364"/>
      <c r="G24" s="1364"/>
      <c r="H24" s="1364"/>
      <c r="I24" s="1365">
        <v>4.8899999999999997</v>
      </c>
      <c r="J24" s="1366"/>
      <c r="K24" s="1366"/>
      <c r="L24" s="1367"/>
      <c r="M24" s="1361">
        <f>M23*I24</f>
        <v>716140.74</v>
      </c>
      <c r="N24" s="1362"/>
      <c r="O24" s="664"/>
      <c r="P24" s="665"/>
      <c r="Q24" s="652"/>
    </row>
    <row r="25" spans="1:17">
      <c r="A25" s="663"/>
      <c r="B25" s="1363" t="s">
        <v>5090</v>
      </c>
      <c r="C25" s="1368"/>
      <c r="D25" s="1369"/>
      <c r="E25" s="1370" t="s">
        <v>149</v>
      </c>
      <c r="F25" s="1371"/>
      <c r="G25" s="667" t="s">
        <v>149</v>
      </c>
      <c r="H25" s="667" t="s">
        <v>149</v>
      </c>
      <c r="I25" s="1372" t="s">
        <v>5091</v>
      </c>
      <c r="J25" s="1373"/>
      <c r="K25" s="1373"/>
      <c r="L25" s="1374"/>
      <c r="M25" s="1375">
        <f>M23/1.266</f>
        <v>115679</v>
      </c>
      <c r="N25" s="1376"/>
      <c r="O25" s="664"/>
      <c r="P25" s="665"/>
      <c r="Q25" s="652"/>
    </row>
    <row r="26" spans="1:17">
      <c r="A26" s="669"/>
      <c r="B26" s="670"/>
      <c r="C26" s="671"/>
      <c r="D26" s="671"/>
      <c r="E26" s="672"/>
      <c r="F26" s="673"/>
      <c r="G26" s="672"/>
      <c r="H26" s="672"/>
      <c r="I26" s="674"/>
      <c r="J26" s="674"/>
      <c r="K26" s="674"/>
      <c r="L26" s="675"/>
      <c r="M26" s="676"/>
      <c r="N26" s="677"/>
      <c r="O26" s="664"/>
      <c r="P26" s="665"/>
      <c r="Q26" s="652"/>
    </row>
    <row r="27" spans="1:17">
      <c r="A27" s="1356" t="s">
        <v>5092</v>
      </c>
      <c r="B27" s="1356"/>
      <c r="C27" s="1356"/>
      <c r="D27" s="1356"/>
      <c r="E27" s="1356"/>
      <c r="F27" s="1356"/>
      <c r="G27" s="1356"/>
      <c r="H27" s="678"/>
      <c r="I27" s="1357" t="s">
        <v>103</v>
      </c>
      <c r="J27" s="1357"/>
      <c r="K27" s="1357"/>
      <c r="L27" s="678"/>
      <c r="M27" s="678"/>
      <c r="N27" s="678"/>
    </row>
  </sheetData>
  <mergeCells count="66">
    <mergeCell ref="A1:N1"/>
    <mergeCell ref="A3:N3"/>
    <mergeCell ref="A4:N4"/>
    <mergeCell ref="B5:D5"/>
    <mergeCell ref="E5:F5"/>
    <mergeCell ref="I5:L5"/>
    <mergeCell ref="M5:N5"/>
    <mergeCell ref="O5:P5"/>
    <mergeCell ref="B6:D6"/>
    <mergeCell ref="E6:F6"/>
    <mergeCell ref="I6:L6"/>
    <mergeCell ref="M6:N6"/>
    <mergeCell ref="I7:L7"/>
    <mergeCell ref="M7:N7"/>
    <mergeCell ref="A10:A12"/>
    <mergeCell ref="B10:D12"/>
    <mergeCell ref="E10:F12"/>
    <mergeCell ref="G10:G12"/>
    <mergeCell ref="H10:H12"/>
    <mergeCell ref="I10:L10"/>
    <mergeCell ref="M10:N10"/>
    <mergeCell ref="A7:A9"/>
    <mergeCell ref="B7:D9"/>
    <mergeCell ref="E7:F9"/>
    <mergeCell ref="G7:G9"/>
    <mergeCell ref="H7:H9"/>
    <mergeCell ref="B18:L18"/>
    <mergeCell ref="M18:N18"/>
    <mergeCell ref="A13:A16"/>
    <mergeCell ref="B13:D16"/>
    <mergeCell ref="E13:F16"/>
    <mergeCell ref="G13:G16"/>
    <mergeCell ref="H13:H16"/>
    <mergeCell ref="I13:L13"/>
    <mergeCell ref="M13:N13"/>
    <mergeCell ref="I14:L14"/>
    <mergeCell ref="M14:N14"/>
    <mergeCell ref="B17:L17"/>
    <mergeCell ref="M17:N17"/>
    <mergeCell ref="B19:D19"/>
    <mergeCell ref="E19:F19"/>
    <mergeCell ref="I19:L19"/>
    <mergeCell ref="M19:N19"/>
    <mergeCell ref="B20:D20"/>
    <mergeCell ref="E20:F20"/>
    <mergeCell ref="I20:L20"/>
    <mergeCell ref="M20:N20"/>
    <mergeCell ref="B21:D21"/>
    <mergeCell ref="E21:F21"/>
    <mergeCell ref="I21:L21"/>
    <mergeCell ref="M21:N21"/>
    <mergeCell ref="B22:D22"/>
    <mergeCell ref="E22:F22"/>
    <mergeCell ref="I22:L22"/>
    <mergeCell ref="M22:N22"/>
    <mergeCell ref="A27:G27"/>
    <mergeCell ref="I27:K27"/>
    <mergeCell ref="B23:L23"/>
    <mergeCell ref="M23:N23"/>
    <mergeCell ref="B24:H24"/>
    <mergeCell ref="I24:L24"/>
    <mergeCell ref="M24:N24"/>
    <mergeCell ref="B25:D25"/>
    <mergeCell ref="E25:F25"/>
    <mergeCell ref="I25:L25"/>
    <mergeCell ref="M25:N25"/>
  </mergeCells>
  <pageMargins left="0.7" right="0.7" top="0.75" bottom="0.75" header="0.3" footer="0.3"/>
  <pageSetup paperSize="9" scale="68" orientation="portrait" r:id="rId1"/>
  <colBreaks count="1" manualBreakCount="1">
    <brk id="1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71"/>
  <sheetViews>
    <sheetView view="pageBreakPreview" topLeftCell="A50" zoomScaleNormal="100" zoomScaleSheetLayoutView="100" workbookViewId="0">
      <selection activeCell="A13" sqref="A13:J44"/>
    </sheetView>
  </sheetViews>
  <sheetFormatPr defaultRowHeight="15"/>
  <cols>
    <col min="1" max="1" width="9.140625" style="679"/>
    <col min="2" max="2" width="51.28515625" style="679" customWidth="1"/>
    <col min="3" max="3" width="17.42578125" style="679" customWidth="1"/>
    <col min="4" max="4" width="26" style="679" customWidth="1"/>
    <col min="5" max="5" width="47.42578125" style="679" customWidth="1"/>
    <col min="6" max="7" width="9.140625" style="679"/>
    <col min="8" max="8" width="11.85546875" style="679" bestFit="1" customWidth="1"/>
    <col min="9" max="16384" width="9.140625" style="679"/>
  </cols>
  <sheetData>
    <row r="1" spans="1:9">
      <c r="A1" s="1452" t="s">
        <v>5093</v>
      </c>
      <c r="B1" s="1452"/>
      <c r="C1" s="1452"/>
      <c r="D1" s="1452"/>
      <c r="E1" s="1452"/>
    </row>
    <row r="2" spans="1:9" ht="16.5">
      <c r="A2" s="1444" t="s">
        <v>290</v>
      </c>
      <c r="B2" s="1444"/>
      <c r="C2" s="1444"/>
      <c r="D2" s="1444"/>
      <c r="E2" s="1444"/>
    </row>
    <row r="3" spans="1:9" ht="16.5">
      <c r="A3" s="1453" t="s">
        <v>298</v>
      </c>
      <c r="B3" s="1444"/>
      <c r="C3" s="1444"/>
      <c r="D3" s="1444"/>
      <c r="E3" s="1444"/>
    </row>
    <row r="4" spans="1:9" ht="16.5">
      <c r="A4" s="1444"/>
      <c r="B4" s="1444"/>
      <c r="C4" s="1444"/>
      <c r="D4" s="1444"/>
      <c r="E4" s="1444"/>
    </row>
    <row r="5" spans="1:9" ht="16.5">
      <c r="A5" s="680" t="s">
        <v>5094</v>
      </c>
      <c r="B5" s="680"/>
      <c r="C5" s="680"/>
      <c r="D5" s="681"/>
      <c r="E5" s="681"/>
    </row>
    <row r="6" spans="1:9" ht="16.5">
      <c r="A6" s="1454" t="s">
        <v>5095</v>
      </c>
      <c r="B6" s="1454"/>
      <c r="C6" s="1454"/>
      <c r="D6" s="1454"/>
      <c r="E6" s="1454"/>
    </row>
    <row r="7" spans="1:9" ht="16.5">
      <c r="A7" s="1451" t="s">
        <v>5096</v>
      </c>
      <c r="B7" s="1451"/>
      <c r="C7" s="1451"/>
      <c r="D7" s="1451"/>
      <c r="E7" s="1451"/>
    </row>
    <row r="8" spans="1:9" ht="16.5">
      <c r="A8" s="682" t="s">
        <v>70</v>
      </c>
      <c r="B8" s="1448"/>
      <c r="C8" s="1448"/>
      <c r="D8" s="1448"/>
      <c r="E8" s="683" t="s">
        <v>5097</v>
      </c>
    </row>
    <row r="9" spans="1:9" ht="16.5">
      <c r="A9" s="683">
        <v>1</v>
      </c>
      <c r="B9" s="1450" t="s">
        <v>5098</v>
      </c>
      <c r="C9" s="1450"/>
      <c r="D9" s="1450"/>
      <c r="E9" s="683">
        <v>7.5</v>
      </c>
    </row>
    <row r="10" spans="1:9" ht="16.5">
      <c r="A10" s="683">
        <v>2</v>
      </c>
      <c r="B10" s="1450" t="s">
        <v>5099</v>
      </c>
      <c r="C10" s="1450"/>
      <c r="D10" s="1450"/>
      <c r="E10" s="684">
        <v>23216.95</v>
      </c>
    </row>
    <row r="11" spans="1:9" ht="16.5">
      <c r="A11" s="683">
        <v>3</v>
      </c>
      <c r="B11" s="1443" t="s">
        <v>5100</v>
      </c>
      <c r="C11" s="1443"/>
      <c r="D11" s="1443"/>
      <c r="E11" s="685" t="s">
        <v>5101</v>
      </c>
    </row>
    <row r="12" spans="1:9" ht="16.5">
      <c r="A12" s="683">
        <v>4</v>
      </c>
      <c r="B12" s="1443" t="s">
        <v>5102</v>
      </c>
      <c r="C12" s="1443"/>
      <c r="D12" s="1443"/>
      <c r="E12" s="685">
        <v>100</v>
      </c>
    </row>
    <row r="13" spans="1:9" ht="16.5">
      <c r="A13" s="1448">
        <v>5</v>
      </c>
      <c r="B13" s="686" t="s">
        <v>5103</v>
      </c>
      <c r="C13" s="686"/>
      <c r="D13" s="686"/>
      <c r="E13" s="687"/>
    </row>
    <row r="14" spans="1:9" ht="66">
      <c r="A14" s="1448"/>
      <c r="B14" s="1449" t="s">
        <v>5104</v>
      </c>
      <c r="C14" s="1449"/>
      <c r="D14" s="1449"/>
      <c r="E14" s="688" t="s">
        <v>5105</v>
      </c>
    </row>
    <row r="15" spans="1:9" ht="16.5">
      <c r="A15" s="1448"/>
      <c r="B15" s="689" t="s">
        <v>5106</v>
      </c>
      <c r="C15" s="689"/>
      <c r="D15" s="686"/>
      <c r="E15" s="690" t="s">
        <v>5107</v>
      </c>
    </row>
    <row r="16" spans="1:9" ht="16.5">
      <c r="A16" s="1448"/>
      <c r="B16" s="1443" t="s">
        <v>5108</v>
      </c>
      <c r="C16" s="1443"/>
      <c r="D16" s="1443"/>
      <c r="E16" s="685" t="s">
        <v>5109</v>
      </c>
      <c r="F16" s="1442"/>
      <c r="G16" s="1442"/>
      <c r="H16" s="1442"/>
      <c r="I16" s="1442"/>
    </row>
    <row r="17" spans="1:10" ht="16.5">
      <c r="A17" s="1448"/>
      <c r="B17" s="1443" t="s">
        <v>5110</v>
      </c>
      <c r="C17" s="1443"/>
      <c r="D17" s="1443"/>
      <c r="E17" s="685" t="s">
        <v>5111</v>
      </c>
      <c r="F17" s="691"/>
    </row>
    <row r="18" spans="1:10" ht="16.5">
      <c r="A18" s="692"/>
      <c r="B18" s="693"/>
      <c r="C18" s="693"/>
      <c r="D18" s="693"/>
      <c r="E18" s="687"/>
      <c r="F18" s="694"/>
      <c r="G18" s="1444"/>
      <c r="H18" s="1444"/>
      <c r="I18" s="1444"/>
      <c r="J18" s="1444"/>
    </row>
    <row r="19" spans="1:10" ht="16.5">
      <c r="A19" s="1445"/>
      <c r="B19" s="1445"/>
      <c r="C19" s="1445"/>
      <c r="D19" s="1445"/>
      <c r="E19" s="1445"/>
      <c r="F19" s="695"/>
      <c r="G19" s="696"/>
      <c r="H19" s="696"/>
      <c r="I19" s="696"/>
      <c r="J19" s="696"/>
    </row>
    <row r="20" spans="1:10" ht="16.5">
      <c r="A20" s="1446" t="s">
        <v>5112</v>
      </c>
      <c r="B20" s="1447"/>
      <c r="C20" s="1447"/>
      <c r="D20" s="1447"/>
      <c r="E20" s="1447"/>
    </row>
    <row r="21" spans="1:10" ht="93.75">
      <c r="A21" s="697">
        <v>1</v>
      </c>
      <c r="B21" s="698" t="s">
        <v>5113</v>
      </c>
      <c r="C21" s="697" t="s">
        <v>5114</v>
      </c>
      <c r="D21" s="699" t="s">
        <v>373</v>
      </c>
      <c r="E21" s="698" t="s">
        <v>5115</v>
      </c>
      <c r="F21" s="681"/>
      <c r="G21" s="681"/>
      <c r="H21" s="681"/>
      <c r="I21" s="681"/>
      <c r="J21" s="681"/>
    </row>
    <row r="22" spans="1:10" ht="16.5">
      <c r="A22" s="683"/>
      <c r="B22" s="700" t="s">
        <v>5116</v>
      </c>
      <c r="C22" s="683" t="s">
        <v>5117</v>
      </c>
      <c r="D22" s="701">
        <v>34</v>
      </c>
      <c r="E22" s="682"/>
      <c r="F22" s="702"/>
      <c r="G22" s="702"/>
      <c r="H22" s="702"/>
      <c r="I22" s="702"/>
      <c r="J22" s="702"/>
    </row>
    <row r="23" spans="1:10" ht="16.5">
      <c r="A23" s="703"/>
      <c r="B23" s="700" t="s">
        <v>5118</v>
      </c>
      <c r="C23" s="683"/>
      <c r="D23" s="704"/>
      <c r="E23" s="682"/>
      <c r="F23" s="681"/>
      <c r="G23" s="681"/>
      <c r="H23" s="681"/>
      <c r="I23" s="681"/>
      <c r="J23" s="681"/>
    </row>
    <row r="24" spans="1:10" ht="16.5">
      <c r="A24" s="683"/>
      <c r="B24" s="700" t="s">
        <v>5119</v>
      </c>
      <c r="C24" s="683" t="s">
        <v>486</v>
      </c>
      <c r="D24" s="704">
        <v>1</v>
      </c>
      <c r="E24" s="705"/>
      <c r="F24" s="681"/>
      <c r="G24" s="681"/>
      <c r="H24" s="681"/>
      <c r="I24" s="681"/>
      <c r="J24" s="681"/>
    </row>
    <row r="25" spans="1:10" ht="16.5">
      <c r="A25" s="683"/>
      <c r="B25" s="700" t="s">
        <v>5120</v>
      </c>
      <c r="C25" s="683"/>
      <c r="D25" s="706"/>
      <c r="E25" s="705"/>
      <c r="F25" s="681"/>
      <c r="G25" s="681"/>
      <c r="H25" s="681"/>
      <c r="I25" s="681"/>
      <c r="J25" s="681"/>
    </row>
    <row r="26" spans="1:10" ht="18.75">
      <c r="A26" s="697"/>
      <c r="B26" s="700" t="s">
        <v>5119</v>
      </c>
      <c r="C26" s="683" t="s">
        <v>5117</v>
      </c>
      <c r="D26" s="701">
        <v>35</v>
      </c>
      <c r="E26" s="697"/>
      <c r="F26" s="681"/>
      <c r="G26" s="681"/>
      <c r="H26" s="681"/>
      <c r="I26" s="681"/>
      <c r="J26" s="681"/>
    </row>
    <row r="27" spans="1:10" ht="33">
      <c r="A27" s="683"/>
      <c r="B27" s="700" t="s">
        <v>5121</v>
      </c>
      <c r="C27" s="683"/>
      <c r="D27" s="704">
        <v>35</v>
      </c>
      <c r="E27" s="682"/>
      <c r="F27" s="681"/>
      <c r="G27" s="681"/>
      <c r="H27" s="681"/>
      <c r="I27" s="681"/>
      <c r="J27" s="681"/>
    </row>
    <row r="28" spans="1:10" ht="33">
      <c r="A28" s="703"/>
      <c r="B28" s="700" t="s">
        <v>5122</v>
      </c>
      <c r="C28" s="683"/>
      <c r="D28" s="704">
        <v>1</v>
      </c>
      <c r="E28" s="682"/>
      <c r="F28" s="702"/>
      <c r="G28" s="702"/>
      <c r="H28" s="702"/>
      <c r="I28" s="702"/>
      <c r="J28" s="702"/>
    </row>
    <row r="29" spans="1:10" ht="16.5">
      <c r="A29" s="683"/>
      <c r="B29" s="700" t="s">
        <v>5123</v>
      </c>
      <c r="C29" s="683"/>
      <c r="D29" s="706">
        <v>20</v>
      </c>
      <c r="E29" s="705"/>
      <c r="F29" s="702"/>
      <c r="G29" s="702"/>
      <c r="H29" s="702"/>
      <c r="I29" s="702"/>
      <c r="J29" s="702"/>
    </row>
    <row r="30" spans="1:10" ht="33">
      <c r="A30" s="683"/>
      <c r="B30" s="700" t="s">
        <v>5124</v>
      </c>
      <c r="C30" s="683" t="s">
        <v>5125</v>
      </c>
      <c r="D30" s="701">
        <v>51</v>
      </c>
      <c r="E30" s="705"/>
      <c r="F30" s="681"/>
      <c r="G30" s="681" t="s">
        <v>5126</v>
      </c>
      <c r="H30" s="681"/>
      <c r="I30" s="681"/>
      <c r="J30" s="681"/>
    </row>
    <row r="31" spans="1:10" ht="18.75">
      <c r="A31" s="697"/>
      <c r="B31" s="700" t="s">
        <v>5127</v>
      </c>
      <c r="C31" s="683" t="s">
        <v>3759</v>
      </c>
      <c r="D31" s="704">
        <v>104</v>
      </c>
      <c r="E31" s="697"/>
      <c r="F31" s="681"/>
      <c r="G31" s="681"/>
      <c r="H31" s="681"/>
      <c r="I31" s="681"/>
      <c r="J31" s="681"/>
    </row>
    <row r="32" spans="1:10" ht="33">
      <c r="A32" s="683"/>
      <c r="B32" s="700" t="s">
        <v>5128</v>
      </c>
      <c r="C32" s="683"/>
      <c r="D32" s="704">
        <v>2</v>
      </c>
      <c r="E32" s="682"/>
      <c r="F32" s="681"/>
      <c r="G32" s="681"/>
      <c r="H32" s="681"/>
      <c r="I32" s="681"/>
      <c r="J32" s="681"/>
    </row>
    <row r="33" spans="1:8" ht="66">
      <c r="A33" s="683"/>
      <c r="B33" s="700" t="s">
        <v>5129</v>
      </c>
      <c r="C33" s="683" t="s">
        <v>5130</v>
      </c>
      <c r="D33" s="707">
        <v>56.81</v>
      </c>
      <c r="E33" s="705" t="s">
        <v>5131</v>
      </c>
      <c r="F33" s="702"/>
      <c r="G33" s="702"/>
      <c r="H33" s="702"/>
    </row>
    <row r="34" spans="1:8" ht="115.5">
      <c r="A34" s="683"/>
      <c r="B34" s="700" t="s">
        <v>5132</v>
      </c>
      <c r="C34" s="683"/>
      <c r="D34" s="704">
        <v>1</v>
      </c>
      <c r="E34" s="705"/>
      <c r="F34" s="702"/>
      <c r="G34" s="702"/>
      <c r="H34" s="702"/>
    </row>
    <row r="35" spans="1:8" ht="16.5">
      <c r="A35" s="683"/>
      <c r="B35" s="708" t="s">
        <v>5133</v>
      </c>
      <c r="C35" s="683" t="s">
        <v>2067</v>
      </c>
      <c r="D35" s="704">
        <v>8</v>
      </c>
      <c r="E35" s="705"/>
      <c r="F35" s="709"/>
      <c r="G35" s="709"/>
      <c r="H35" s="709"/>
    </row>
    <row r="36" spans="1:8" ht="33">
      <c r="A36" s="703"/>
      <c r="B36" s="700" t="s">
        <v>5134</v>
      </c>
      <c r="C36" s="710" t="s">
        <v>5135</v>
      </c>
      <c r="D36" s="711">
        <f>(D31*D32/D30+0)*D34*D33/D26</f>
        <v>6.62</v>
      </c>
      <c r="E36" s="712" t="s">
        <v>5136</v>
      </c>
      <c r="F36" s="702"/>
      <c r="G36" s="702"/>
      <c r="H36" s="702">
        <v>22.9149579831933</v>
      </c>
    </row>
    <row r="37" spans="1:8" ht="33">
      <c r="A37" s="703"/>
      <c r="B37" s="700" t="s">
        <v>5137</v>
      </c>
      <c r="C37" s="710" t="s">
        <v>5135</v>
      </c>
      <c r="D37" s="711">
        <f>D36*D29*2</f>
        <v>264.8</v>
      </c>
      <c r="E37" s="712" t="s">
        <v>5138</v>
      </c>
      <c r="F37" s="702"/>
      <c r="G37" s="702"/>
      <c r="H37" s="713">
        <v>274.06</v>
      </c>
    </row>
    <row r="38" spans="1:8" ht="33">
      <c r="A38" s="703"/>
      <c r="B38" s="700" t="s">
        <v>5139</v>
      </c>
      <c r="C38" s="710" t="s">
        <v>5135</v>
      </c>
      <c r="D38" s="711">
        <f>D37*7.5*34</f>
        <v>67524</v>
      </c>
      <c r="E38" s="714"/>
      <c r="F38" s="702"/>
      <c r="G38" s="702"/>
      <c r="H38" s="713"/>
    </row>
    <row r="39" spans="1:8" ht="82.5">
      <c r="A39" s="703"/>
      <c r="B39" s="715" t="s">
        <v>5140</v>
      </c>
      <c r="C39" s="710" t="s">
        <v>5135</v>
      </c>
      <c r="D39" s="711">
        <f>D38*9.38</f>
        <v>633375.12</v>
      </c>
      <c r="E39" s="714"/>
      <c r="F39" s="702"/>
      <c r="G39" s="702"/>
      <c r="H39" s="702"/>
    </row>
    <row r="40" spans="1:8" ht="16.5">
      <c r="A40" s="703"/>
      <c r="B40" s="1447" t="s">
        <v>5141</v>
      </c>
      <c r="C40" s="1447"/>
      <c r="D40" s="1447"/>
      <c r="E40" s="1447"/>
      <c r="F40" s="702"/>
      <c r="G40" s="702"/>
      <c r="H40" s="702"/>
    </row>
    <row r="41" spans="1:8" ht="16.5">
      <c r="A41" s="683"/>
      <c r="B41" s="700" t="s">
        <v>5116</v>
      </c>
      <c r="C41" s="683" t="s">
        <v>5117</v>
      </c>
      <c r="D41" s="701">
        <v>1</v>
      </c>
      <c r="E41" s="682"/>
      <c r="F41" s="702"/>
      <c r="G41" s="702"/>
      <c r="H41" s="713"/>
    </row>
    <row r="42" spans="1:8" ht="16.5">
      <c r="A42" s="703"/>
      <c r="B42" s="700" t="s">
        <v>5118</v>
      </c>
      <c r="C42" s="683"/>
      <c r="D42" s="704"/>
      <c r="E42" s="682"/>
      <c r="F42" s="702"/>
      <c r="G42" s="702"/>
      <c r="H42" s="702"/>
    </row>
    <row r="43" spans="1:8" ht="16.5">
      <c r="A43" s="683"/>
      <c r="B43" s="700" t="s">
        <v>5119</v>
      </c>
      <c r="C43" s="683" t="s">
        <v>486</v>
      </c>
      <c r="D43" s="704">
        <v>1</v>
      </c>
      <c r="E43" s="705"/>
      <c r="F43" s="681"/>
      <c r="G43" s="681"/>
      <c r="H43" s="681"/>
    </row>
    <row r="44" spans="1:8" ht="16.5">
      <c r="A44" s="683"/>
      <c r="B44" s="700" t="s">
        <v>5120</v>
      </c>
      <c r="C44" s="683"/>
      <c r="D44" s="706"/>
      <c r="E44" s="705"/>
    </row>
    <row r="45" spans="1:8" ht="18.75">
      <c r="A45" s="697"/>
      <c r="B45" s="700" t="s">
        <v>5119</v>
      </c>
      <c r="C45" s="683" t="s">
        <v>5117</v>
      </c>
      <c r="D45" s="701">
        <v>35</v>
      </c>
      <c r="E45" s="697"/>
      <c r="G45" s="716"/>
    </row>
    <row r="46" spans="1:8" ht="33">
      <c r="A46" s="683"/>
      <c r="B46" s="700" t="s">
        <v>5121</v>
      </c>
      <c r="C46" s="683"/>
      <c r="D46" s="704">
        <v>35</v>
      </c>
      <c r="E46" s="682"/>
    </row>
    <row r="47" spans="1:8" ht="33">
      <c r="A47" s="703"/>
      <c r="B47" s="700" t="s">
        <v>5122</v>
      </c>
      <c r="C47" s="683"/>
      <c r="D47" s="704">
        <v>0</v>
      </c>
      <c r="E47" s="682"/>
    </row>
    <row r="48" spans="1:8" ht="16.5">
      <c r="A48" s="683"/>
      <c r="B48" s="700" t="s">
        <v>5123</v>
      </c>
      <c r="C48" s="683"/>
      <c r="D48" s="706">
        <v>4</v>
      </c>
      <c r="E48" s="705"/>
    </row>
    <row r="49" spans="1:5" ht="33">
      <c r="A49" s="683"/>
      <c r="B49" s="700" t="s">
        <v>5124</v>
      </c>
      <c r="C49" s="683" t="s">
        <v>5125</v>
      </c>
      <c r="D49" s="701">
        <v>51</v>
      </c>
      <c r="E49" s="705"/>
    </row>
    <row r="50" spans="1:5" ht="18.75">
      <c r="A50" s="697"/>
      <c r="B50" s="700" t="s">
        <v>5127</v>
      </c>
      <c r="C50" s="683" t="s">
        <v>3759</v>
      </c>
      <c r="D50" s="704">
        <v>104</v>
      </c>
      <c r="E50" s="697"/>
    </row>
    <row r="51" spans="1:5" ht="33">
      <c r="A51" s="683"/>
      <c r="B51" s="700" t="s">
        <v>5128</v>
      </c>
      <c r="C51" s="683"/>
      <c r="D51" s="704">
        <v>2</v>
      </c>
      <c r="E51" s="682"/>
    </row>
    <row r="52" spans="1:5" ht="66">
      <c r="A52" s="683"/>
      <c r="B52" s="700" t="s">
        <v>5129</v>
      </c>
      <c r="C52" s="683" t="s">
        <v>5130</v>
      </c>
      <c r="D52" s="707">
        <v>56.81</v>
      </c>
      <c r="E52" s="705" t="s">
        <v>5131</v>
      </c>
    </row>
    <row r="53" spans="1:5" ht="115.5">
      <c r="A53" s="683"/>
      <c r="B53" s="700" t="s">
        <v>5132</v>
      </c>
      <c r="C53" s="683"/>
      <c r="D53" s="704">
        <v>1</v>
      </c>
      <c r="E53" s="705"/>
    </row>
    <row r="54" spans="1:5" ht="16.5">
      <c r="A54" s="683"/>
      <c r="B54" s="708" t="s">
        <v>5133</v>
      </c>
      <c r="C54" s="683" t="s">
        <v>2067</v>
      </c>
      <c r="D54" s="717">
        <v>7.5</v>
      </c>
      <c r="E54" s="705"/>
    </row>
    <row r="55" spans="1:5" ht="33">
      <c r="A55" s="703"/>
      <c r="B55" s="700" t="s">
        <v>5134</v>
      </c>
      <c r="C55" s="710" t="s">
        <v>5135</v>
      </c>
      <c r="D55" s="711">
        <f>(104*2/51+0)*1.035*56.81/35</f>
        <v>6.85</v>
      </c>
      <c r="E55" s="712" t="s">
        <v>5136</v>
      </c>
    </row>
    <row r="56" spans="1:5" ht="49.5">
      <c r="A56" s="703"/>
      <c r="B56" s="700" t="s">
        <v>5142</v>
      </c>
      <c r="C56" s="710" t="s">
        <v>5135</v>
      </c>
      <c r="D56" s="711">
        <f>D36*2*30</f>
        <v>397.2</v>
      </c>
      <c r="E56" s="712" t="s">
        <v>5143</v>
      </c>
    </row>
    <row r="57" spans="1:5" ht="82.5">
      <c r="A57" s="703"/>
      <c r="B57" s="715" t="s">
        <v>5140</v>
      </c>
      <c r="C57" s="710" t="s">
        <v>5135</v>
      </c>
      <c r="D57" s="711">
        <f>D56*9.38</f>
        <v>3725.74</v>
      </c>
      <c r="E57" s="714"/>
    </row>
    <row r="58" spans="1:5" ht="16.5">
      <c r="A58" s="1440"/>
      <c r="B58" s="1440"/>
      <c r="C58" s="1440"/>
      <c r="D58" s="1440"/>
      <c r="E58" s="1440"/>
    </row>
    <row r="59" spans="1:5" ht="16.5" hidden="1">
      <c r="A59" s="1441" t="s">
        <v>5144</v>
      </c>
      <c r="B59" s="1441"/>
      <c r="C59" s="718"/>
      <c r="D59" s="719">
        <v>70297</v>
      </c>
      <c r="E59" s="720"/>
    </row>
    <row r="60" spans="1:5" ht="16.5" hidden="1">
      <c r="A60" s="1441" t="s">
        <v>5145</v>
      </c>
      <c r="B60" s="1441"/>
      <c r="C60" s="718"/>
      <c r="D60" s="719">
        <v>651654</v>
      </c>
      <c r="E60" s="720"/>
    </row>
    <row r="61" spans="1:5" ht="16.5">
      <c r="B61" s="721" t="s">
        <v>329</v>
      </c>
      <c r="C61" s="721"/>
      <c r="D61" s="721" t="s">
        <v>5146</v>
      </c>
      <c r="E61" s="721"/>
    </row>
    <row r="62" spans="1:5" ht="16.5">
      <c r="B62" s="721"/>
      <c r="C62" s="721"/>
      <c r="D62" s="721"/>
      <c r="E62" s="721"/>
    </row>
    <row r="63" spans="1:5" ht="16.5">
      <c r="B63" s="721"/>
      <c r="C63" s="721"/>
      <c r="D63" s="721"/>
      <c r="E63" s="721"/>
    </row>
    <row r="64" spans="1:5" ht="16.5">
      <c r="B64" s="721"/>
      <c r="C64" s="721"/>
      <c r="D64" s="721"/>
      <c r="E64" s="721"/>
    </row>
    <row r="65" spans="2:5" ht="16.5">
      <c r="B65" s="721"/>
      <c r="C65" s="721"/>
      <c r="D65" s="721"/>
      <c r="E65" s="721"/>
    </row>
    <row r="66" spans="2:5" ht="16.5">
      <c r="B66" s="721"/>
      <c r="C66" s="721"/>
      <c r="D66" s="721"/>
      <c r="E66" s="721"/>
    </row>
    <row r="67" spans="2:5" ht="16.5">
      <c r="B67" s="721"/>
      <c r="C67" s="721"/>
      <c r="D67" s="721"/>
      <c r="E67" s="721"/>
    </row>
    <row r="68" spans="2:5" ht="16.5">
      <c r="B68" s="721"/>
      <c r="C68" s="721"/>
      <c r="D68" s="721"/>
      <c r="E68" s="721"/>
    </row>
    <row r="69" spans="2:5" ht="16.5">
      <c r="B69" s="721"/>
      <c r="C69" s="721"/>
      <c r="D69" s="721"/>
      <c r="E69" s="721"/>
    </row>
    <row r="70" spans="2:5" ht="16.5">
      <c r="B70" s="721"/>
      <c r="C70" s="721"/>
      <c r="D70" s="721"/>
      <c r="E70" s="721"/>
    </row>
    <row r="71" spans="2:5" ht="16.5">
      <c r="B71" s="721"/>
      <c r="C71" s="721"/>
      <c r="D71" s="721"/>
      <c r="E71" s="721"/>
    </row>
  </sheetData>
  <mergeCells count="23">
    <mergeCell ref="A7:E7"/>
    <mergeCell ref="A1:E1"/>
    <mergeCell ref="A2:E2"/>
    <mergeCell ref="A3:E3"/>
    <mergeCell ref="A4:E4"/>
    <mergeCell ref="A6:E6"/>
    <mergeCell ref="B8:D8"/>
    <mergeCell ref="B9:D9"/>
    <mergeCell ref="B10:D10"/>
    <mergeCell ref="B11:D11"/>
    <mergeCell ref="B12:D12"/>
    <mergeCell ref="A58:E58"/>
    <mergeCell ref="A59:B59"/>
    <mergeCell ref="A60:B60"/>
    <mergeCell ref="F16:I16"/>
    <mergeCell ref="B17:D17"/>
    <mergeCell ref="G18:J18"/>
    <mergeCell ref="A19:E19"/>
    <mergeCell ref="A20:E20"/>
    <mergeCell ref="B40:E40"/>
    <mergeCell ref="A13:A17"/>
    <mergeCell ref="B14:D14"/>
    <mergeCell ref="B16:D16"/>
  </mergeCells>
  <hyperlinks>
    <hyperlink ref="A1:E1" location="'ССРСС  3 ЭТАП 4 кв 2020г'!Заголовки_для_печати" display="Расчет № 09-06"/>
  </hyperlinks>
  <pageMargins left="0.7" right="0.7" top="0.75" bottom="0.75" header="0.3" footer="0.3"/>
  <pageSetup paperSize="9" scale="57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view="pageBreakPreview" zoomScaleNormal="100" zoomScaleSheetLayoutView="100" workbookViewId="0">
      <selection activeCell="A14" sqref="A14:H44"/>
    </sheetView>
  </sheetViews>
  <sheetFormatPr defaultRowHeight="15"/>
  <cols>
    <col min="1" max="1" width="6" style="139" customWidth="1"/>
    <col min="2" max="2" width="36.42578125" style="139" customWidth="1"/>
    <col min="3" max="3" width="36.5703125" style="139" customWidth="1"/>
    <col min="4" max="4" width="27" style="139" customWidth="1"/>
    <col min="5" max="5" width="14.28515625" style="139" customWidth="1"/>
    <col min="6" max="16384" width="9.140625" style="139"/>
  </cols>
  <sheetData>
    <row r="1" spans="1:5">
      <c r="A1" s="264"/>
      <c r="B1" s="264"/>
      <c r="C1" s="264"/>
      <c r="D1" s="265" t="s">
        <v>3945</v>
      </c>
      <c r="E1" s="266"/>
    </row>
    <row r="2" spans="1:5">
      <c r="A2" s="1178" t="s">
        <v>5147</v>
      </c>
      <c r="B2" s="1178"/>
      <c r="C2" s="1178"/>
      <c r="D2" s="1178"/>
      <c r="E2" s="1178"/>
    </row>
    <row r="3" spans="1:5">
      <c r="A3" s="1179" t="s">
        <v>5148</v>
      </c>
      <c r="B3" s="1179"/>
      <c r="C3" s="1179"/>
      <c r="D3" s="1179"/>
      <c r="E3" s="1179"/>
    </row>
    <row r="4" spans="1:5">
      <c r="A4" s="270"/>
      <c r="B4" s="270"/>
      <c r="C4" s="270"/>
      <c r="D4" s="270"/>
      <c r="E4" s="270"/>
    </row>
    <row r="5" spans="1:5">
      <c r="A5" s="1180" t="s">
        <v>5149</v>
      </c>
      <c r="B5" s="1180"/>
      <c r="C5" s="1180"/>
      <c r="D5" s="1180"/>
      <c r="E5" s="1180"/>
    </row>
    <row r="6" spans="1:5">
      <c r="A6" s="1181" t="s">
        <v>3951</v>
      </c>
      <c r="B6" s="1181"/>
      <c r="C6" s="1181"/>
      <c r="D6" s="1181"/>
      <c r="E6" s="271"/>
    </row>
    <row r="7" spans="1:5">
      <c r="A7" s="270"/>
      <c r="B7" s="270"/>
      <c r="C7" s="270"/>
      <c r="D7" s="270"/>
      <c r="E7" s="270"/>
    </row>
    <row r="8" spans="1:5">
      <c r="A8" s="272" t="s">
        <v>3952</v>
      </c>
      <c r="B8" s="270"/>
      <c r="C8" s="273"/>
      <c r="D8" s="273"/>
      <c r="E8" s="273"/>
    </row>
    <row r="9" spans="1:5">
      <c r="A9" s="274"/>
      <c r="B9" s="1174" t="s">
        <v>66</v>
      </c>
      <c r="C9" s="1174"/>
      <c r="D9" s="1174"/>
      <c r="E9" s="1174"/>
    </row>
    <row r="10" spans="1:5">
      <c r="A10" s="270" t="s">
        <v>3953</v>
      </c>
      <c r="B10" s="270"/>
      <c r="C10" s="275"/>
      <c r="D10" s="275"/>
      <c r="E10" s="275"/>
    </row>
    <row r="11" spans="1:5">
      <c r="A11" s="266"/>
      <c r="B11" s="1174" t="s">
        <v>68</v>
      </c>
      <c r="C11" s="1174"/>
      <c r="D11" s="1174"/>
      <c r="E11" s="1174"/>
    </row>
    <row r="12" spans="1:5">
      <c r="A12" s="266"/>
      <c r="B12" s="269"/>
      <c r="C12" s="269"/>
      <c r="D12" s="269"/>
      <c r="E12" s="269"/>
    </row>
    <row r="13" spans="1:5">
      <c r="A13" s="276" t="s">
        <v>3954</v>
      </c>
      <c r="B13" s="269"/>
      <c r="C13" s="277">
        <f>E105</f>
        <v>19864.84</v>
      </c>
      <c r="D13" s="269"/>
      <c r="E13" s="269"/>
    </row>
    <row r="14" spans="1:5">
      <c r="A14" s="270"/>
      <c r="B14" s="270"/>
      <c r="C14" s="278"/>
      <c r="D14" s="278"/>
      <c r="E14" s="279"/>
    </row>
    <row r="15" spans="1:5" ht="48">
      <c r="A15" s="280" t="s">
        <v>3955</v>
      </c>
      <c r="B15" s="722" t="s">
        <v>3956</v>
      </c>
      <c r="C15" s="722" t="s">
        <v>3957</v>
      </c>
      <c r="D15" s="282" t="s">
        <v>3958</v>
      </c>
      <c r="E15" s="282" t="s">
        <v>3959</v>
      </c>
    </row>
    <row r="16" spans="1:5">
      <c r="A16" s="723">
        <v>1</v>
      </c>
      <c r="B16" s="724">
        <v>2</v>
      </c>
      <c r="C16" s="724">
        <v>3</v>
      </c>
      <c r="D16" s="723">
        <v>4</v>
      </c>
      <c r="E16" s="723">
        <v>5</v>
      </c>
    </row>
    <row r="17" spans="1:5">
      <c r="A17" s="1459" t="s">
        <v>5150</v>
      </c>
      <c r="B17" s="1460"/>
      <c r="C17" s="1460"/>
      <c r="D17" s="1460"/>
      <c r="E17" s="1460"/>
    </row>
    <row r="18" spans="1:5" ht="51">
      <c r="A18" s="1455">
        <v>1</v>
      </c>
      <c r="B18" s="1456" t="s">
        <v>5151</v>
      </c>
      <c r="C18" s="725" t="s">
        <v>5152</v>
      </c>
      <c r="D18" s="726" t="s">
        <v>5153</v>
      </c>
      <c r="E18" s="727">
        <v>215.05</v>
      </c>
    </row>
    <row r="19" spans="1:5">
      <c r="A19" s="1162"/>
      <c r="B19" s="1165"/>
      <c r="C19" s="288" t="s">
        <v>5154</v>
      </c>
      <c r="D19" s="289"/>
      <c r="E19" s="290" t="s">
        <v>3965</v>
      </c>
    </row>
    <row r="20" spans="1:5">
      <c r="A20" s="1162"/>
      <c r="B20" s="1165"/>
      <c r="C20" s="288" t="s">
        <v>5155</v>
      </c>
      <c r="D20" s="289"/>
      <c r="E20" s="290" t="s">
        <v>3965</v>
      </c>
    </row>
    <row r="21" spans="1:5">
      <c r="A21" s="1162"/>
      <c r="B21" s="1165"/>
      <c r="C21" s="288" t="s">
        <v>5156</v>
      </c>
      <c r="D21" s="289"/>
      <c r="E21" s="290" t="s">
        <v>3965</v>
      </c>
    </row>
    <row r="22" spans="1:5" ht="24">
      <c r="A22" s="1162"/>
      <c r="B22" s="1165"/>
      <c r="C22" s="288" t="s">
        <v>5157</v>
      </c>
      <c r="D22" s="289"/>
      <c r="E22" s="290"/>
    </row>
    <row r="23" spans="1:5" ht="24">
      <c r="A23" s="1162"/>
      <c r="B23" s="1165"/>
      <c r="C23" s="288" t="s">
        <v>5158</v>
      </c>
      <c r="D23" s="289"/>
      <c r="E23" s="290"/>
    </row>
    <row r="24" spans="1:5">
      <c r="A24" s="1162"/>
      <c r="B24" s="1165"/>
      <c r="C24" s="288" t="s">
        <v>5159</v>
      </c>
      <c r="D24" s="289"/>
      <c r="E24" s="290"/>
    </row>
    <row r="25" spans="1:5" ht="48">
      <c r="A25" s="1162"/>
      <c r="B25" s="1165"/>
      <c r="C25" s="288" t="s">
        <v>5160</v>
      </c>
      <c r="D25" s="289"/>
      <c r="E25" s="290"/>
    </row>
    <row r="26" spans="1:5" ht="51">
      <c r="A26" s="1455">
        <v>2</v>
      </c>
      <c r="B26" s="1456" t="s">
        <v>5161</v>
      </c>
      <c r="C26" s="725" t="s">
        <v>5152</v>
      </c>
      <c r="D26" s="726" t="s">
        <v>5162</v>
      </c>
      <c r="E26" s="727">
        <v>423.35</v>
      </c>
    </row>
    <row r="27" spans="1:5">
      <c r="A27" s="1162"/>
      <c r="B27" s="1172"/>
      <c r="C27" s="288" t="s">
        <v>5154</v>
      </c>
      <c r="D27" s="289"/>
      <c r="E27" s="290" t="s">
        <v>3965</v>
      </c>
    </row>
    <row r="28" spans="1:5">
      <c r="A28" s="1162"/>
      <c r="B28" s="1172"/>
      <c r="C28" s="288" t="s">
        <v>5155</v>
      </c>
      <c r="D28" s="289"/>
      <c r="E28" s="290" t="s">
        <v>3965</v>
      </c>
    </row>
    <row r="29" spans="1:5">
      <c r="A29" s="1162"/>
      <c r="B29" s="1172"/>
      <c r="C29" s="288" t="s">
        <v>5156</v>
      </c>
      <c r="D29" s="289"/>
      <c r="E29" s="290"/>
    </row>
    <row r="30" spans="1:5" ht="24">
      <c r="A30" s="1162"/>
      <c r="B30" s="1172"/>
      <c r="C30" s="288" t="s">
        <v>5157</v>
      </c>
      <c r="D30" s="289"/>
      <c r="E30" s="290" t="s">
        <v>3965</v>
      </c>
    </row>
    <row r="31" spans="1:5" ht="24">
      <c r="A31" s="1162"/>
      <c r="B31" s="1172"/>
      <c r="C31" s="288" t="s">
        <v>5158</v>
      </c>
      <c r="D31" s="289"/>
      <c r="E31" s="290"/>
    </row>
    <row r="32" spans="1:5">
      <c r="A32" s="1162"/>
      <c r="B32" s="1172"/>
      <c r="C32" s="288" t="s">
        <v>5159</v>
      </c>
      <c r="D32" s="289"/>
      <c r="E32" s="290"/>
    </row>
    <row r="33" spans="1:5" ht="48">
      <c r="A33" s="1162"/>
      <c r="B33" s="1172"/>
      <c r="C33" s="288" t="s">
        <v>5160</v>
      </c>
      <c r="D33" s="289"/>
      <c r="E33" s="290"/>
    </row>
    <row r="34" spans="1:5" ht="51">
      <c r="A34" s="1455">
        <v>3</v>
      </c>
      <c r="B34" s="1456" t="s">
        <v>5163</v>
      </c>
      <c r="C34" s="725" t="s">
        <v>5152</v>
      </c>
      <c r="D34" s="726" t="s">
        <v>5164</v>
      </c>
      <c r="E34" s="727">
        <v>404.83</v>
      </c>
    </row>
    <row r="35" spans="1:5">
      <c r="A35" s="1162"/>
      <c r="B35" s="1165"/>
      <c r="C35" s="288" t="s">
        <v>5154</v>
      </c>
      <c r="D35" s="289"/>
      <c r="E35" s="290" t="s">
        <v>3965</v>
      </c>
    </row>
    <row r="36" spans="1:5">
      <c r="A36" s="1162"/>
      <c r="B36" s="1165"/>
      <c r="C36" s="288" t="s">
        <v>5155</v>
      </c>
      <c r="D36" s="289"/>
      <c r="E36" s="290" t="s">
        <v>3965</v>
      </c>
    </row>
    <row r="37" spans="1:5">
      <c r="A37" s="1162"/>
      <c r="B37" s="1165"/>
      <c r="C37" s="288" t="s">
        <v>5156</v>
      </c>
      <c r="D37" s="289"/>
      <c r="E37" s="290"/>
    </row>
    <row r="38" spans="1:5" ht="24">
      <c r="A38" s="1162"/>
      <c r="B38" s="1165"/>
      <c r="C38" s="288" t="s">
        <v>5157</v>
      </c>
      <c r="D38" s="289"/>
      <c r="E38" s="290"/>
    </row>
    <row r="39" spans="1:5" ht="24">
      <c r="A39" s="1162"/>
      <c r="B39" s="1165"/>
      <c r="C39" s="288" t="s">
        <v>5158</v>
      </c>
      <c r="D39" s="289"/>
      <c r="E39" s="290"/>
    </row>
    <row r="40" spans="1:5">
      <c r="A40" s="1162"/>
      <c r="B40" s="1165"/>
      <c r="C40" s="288" t="s">
        <v>5159</v>
      </c>
      <c r="D40" s="289"/>
      <c r="E40" s="290"/>
    </row>
    <row r="41" spans="1:5" ht="48">
      <c r="A41" s="1162"/>
      <c r="B41" s="1165"/>
      <c r="C41" s="288" t="s">
        <v>5160</v>
      </c>
      <c r="D41" s="289"/>
      <c r="E41" s="290"/>
    </row>
    <row r="42" spans="1:5" ht="51">
      <c r="A42" s="1455">
        <v>4</v>
      </c>
      <c r="B42" s="1456" t="s">
        <v>5165</v>
      </c>
      <c r="C42" s="725" t="s">
        <v>5152</v>
      </c>
      <c r="D42" s="726" t="s">
        <v>5166</v>
      </c>
      <c r="E42" s="727">
        <v>1105.3900000000001</v>
      </c>
    </row>
    <row r="43" spans="1:5">
      <c r="A43" s="1162"/>
      <c r="B43" s="1165"/>
      <c r="C43" s="288" t="s">
        <v>5167</v>
      </c>
      <c r="D43" s="289"/>
      <c r="E43" s="290" t="s">
        <v>3965</v>
      </c>
    </row>
    <row r="44" spans="1:5">
      <c r="A44" s="1162"/>
      <c r="B44" s="1165"/>
      <c r="C44" s="288" t="s">
        <v>5155</v>
      </c>
      <c r="D44" s="289"/>
      <c r="E44" s="290" t="s">
        <v>3965</v>
      </c>
    </row>
    <row r="45" spans="1:5">
      <c r="A45" s="1162"/>
      <c r="B45" s="1165"/>
      <c r="C45" s="288" t="s">
        <v>5156</v>
      </c>
      <c r="D45" s="289"/>
      <c r="E45" s="290" t="s">
        <v>3965</v>
      </c>
    </row>
    <row r="46" spans="1:5" ht="24">
      <c r="A46" s="1162"/>
      <c r="B46" s="1165"/>
      <c r="C46" s="288" t="s">
        <v>5157</v>
      </c>
      <c r="D46" s="289"/>
      <c r="E46" s="290"/>
    </row>
    <row r="47" spans="1:5" ht="24">
      <c r="A47" s="1162"/>
      <c r="B47" s="1165"/>
      <c r="C47" s="288" t="s">
        <v>5158</v>
      </c>
      <c r="D47" s="289"/>
      <c r="E47" s="290"/>
    </row>
    <row r="48" spans="1:5">
      <c r="A48" s="1162"/>
      <c r="B48" s="1165"/>
      <c r="C48" s="288" t="s">
        <v>5159</v>
      </c>
      <c r="D48" s="289"/>
      <c r="E48" s="290"/>
    </row>
    <row r="49" spans="1:5" ht="48">
      <c r="A49" s="1162"/>
      <c r="B49" s="1165"/>
      <c r="C49" s="288" t="s">
        <v>5160</v>
      </c>
      <c r="D49" s="289"/>
      <c r="E49" s="290"/>
    </row>
    <row r="50" spans="1:5" ht="38.25">
      <c r="A50" s="1455">
        <v>10</v>
      </c>
      <c r="B50" s="1456" t="s">
        <v>4078</v>
      </c>
      <c r="C50" s="725" t="s">
        <v>4079</v>
      </c>
      <c r="D50" s="726" t="s">
        <v>4080</v>
      </c>
      <c r="E50" s="727">
        <v>0</v>
      </c>
    </row>
    <row r="51" spans="1:5" ht="36">
      <c r="A51" s="1162"/>
      <c r="B51" s="1165"/>
      <c r="C51" s="288" t="s">
        <v>4081</v>
      </c>
      <c r="D51" s="289"/>
      <c r="E51" s="290" t="s">
        <v>3965</v>
      </c>
    </row>
    <row r="52" spans="1:5" ht="72">
      <c r="A52" s="1162"/>
      <c r="B52" s="1165"/>
      <c r="C52" s="288" t="s">
        <v>4082</v>
      </c>
      <c r="D52" s="289"/>
      <c r="E52" s="290" t="s">
        <v>3965</v>
      </c>
    </row>
    <row r="53" spans="1:5" ht="36">
      <c r="A53" s="1162"/>
      <c r="B53" s="1165"/>
      <c r="C53" s="288" t="s">
        <v>4083</v>
      </c>
      <c r="D53" s="289"/>
      <c r="E53" s="290" t="s">
        <v>3965</v>
      </c>
    </row>
    <row r="54" spans="1:5">
      <c r="A54" s="1162"/>
      <c r="B54" s="1165"/>
      <c r="C54" s="288" t="s">
        <v>3968</v>
      </c>
      <c r="D54" s="289"/>
      <c r="E54" s="290" t="s">
        <v>3965</v>
      </c>
    </row>
    <row r="55" spans="1:5">
      <c r="A55" s="1162"/>
      <c r="B55" s="1165"/>
      <c r="C55" s="288" t="s">
        <v>4026</v>
      </c>
      <c r="D55" s="289"/>
      <c r="E55" s="290"/>
    </row>
    <row r="56" spans="1:5" ht="24">
      <c r="A56" s="1162"/>
      <c r="B56" s="1165"/>
      <c r="C56" s="288" t="s">
        <v>4027</v>
      </c>
      <c r="D56" s="289"/>
      <c r="E56" s="290"/>
    </row>
    <row r="57" spans="1:5">
      <c r="A57" s="1162"/>
      <c r="B57" s="1165"/>
      <c r="C57" s="288" t="s">
        <v>4084</v>
      </c>
      <c r="D57" s="289"/>
      <c r="E57" s="290"/>
    </row>
    <row r="58" spans="1:5" ht="24">
      <c r="A58" s="1162"/>
      <c r="B58" s="1165"/>
      <c r="C58" s="288" t="s">
        <v>4085</v>
      </c>
      <c r="D58" s="289"/>
      <c r="E58" s="290"/>
    </row>
    <row r="59" spans="1:5" ht="48">
      <c r="A59" s="1162"/>
      <c r="B59" s="1165"/>
      <c r="C59" s="288" t="s">
        <v>4086</v>
      </c>
      <c r="D59" s="289"/>
      <c r="E59" s="290"/>
    </row>
    <row r="60" spans="1:5" ht="24">
      <c r="A60" s="1162"/>
      <c r="B60" s="1165"/>
      <c r="C60" s="288" t="s">
        <v>4035</v>
      </c>
      <c r="D60" s="289"/>
      <c r="E60" s="290"/>
    </row>
    <row r="61" spans="1:5" ht="24">
      <c r="A61" s="1162"/>
      <c r="B61" s="1165"/>
      <c r="C61" s="288" t="s">
        <v>4036</v>
      </c>
      <c r="D61" s="289"/>
      <c r="E61" s="290"/>
    </row>
    <row r="62" spans="1:5" ht="24">
      <c r="A62" s="1162"/>
      <c r="B62" s="1165"/>
      <c r="C62" s="288" t="s">
        <v>4037</v>
      </c>
      <c r="D62" s="289"/>
      <c r="E62" s="290"/>
    </row>
    <row r="63" spans="1:5">
      <c r="A63" s="1162"/>
      <c r="B63" s="1165"/>
      <c r="C63" s="288" t="s">
        <v>4087</v>
      </c>
      <c r="D63" s="289"/>
      <c r="E63" s="290"/>
    </row>
    <row r="64" spans="1:5">
      <c r="A64" s="1163"/>
      <c r="B64" s="1166"/>
      <c r="C64" s="288" t="s">
        <v>4088</v>
      </c>
      <c r="D64" s="289"/>
      <c r="E64" s="290"/>
    </row>
    <row r="65" spans="1:5">
      <c r="A65" s="728"/>
      <c r="B65" s="1457" t="s">
        <v>4089</v>
      </c>
      <c r="C65" s="1458"/>
      <c r="D65" s="1458"/>
      <c r="E65" s="729"/>
    </row>
    <row r="66" spans="1:5">
      <c r="A66" s="728"/>
      <c r="B66" s="1456" t="s">
        <v>4090</v>
      </c>
      <c r="C66" s="1461"/>
      <c r="D66" s="1461"/>
      <c r="E66" s="727">
        <v>2148.62</v>
      </c>
    </row>
    <row r="67" spans="1:5">
      <c r="A67" s="728"/>
      <c r="B67" s="1457" t="s">
        <v>4091</v>
      </c>
      <c r="C67" s="1458"/>
      <c r="D67" s="1458"/>
      <c r="E67" s="730">
        <v>2148.62</v>
      </c>
    </row>
    <row r="68" spans="1:5">
      <c r="A68" s="1459" t="s">
        <v>5168</v>
      </c>
      <c r="B68" s="1460"/>
      <c r="C68" s="1460"/>
      <c r="D68" s="1460"/>
      <c r="E68" s="1460"/>
    </row>
    <row r="69" spans="1:5" ht="51">
      <c r="A69" s="1455">
        <v>5</v>
      </c>
      <c r="B69" s="1456" t="s">
        <v>5169</v>
      </c>
      <c r="C69" s="731" t="s">
        <v>5170</v>
      </c>
      <c r="D69" s="726" t="s">
        <v>5171</v>
      </c>
      <c r="E69" s="732">
        <v>191.85</v>
      </c>
    </row>
    <row r="70" spans="1:5">
      <c r="A70" s="1162"/>
      <c r="B70" s="1172"/>
      <c r="C70" s="288" t="s">
        <v>5154</v>
      </c>
      <c r="D70" s="289"/>
      <c r="E70" s="290" t="s">
        <v>3965</v>
      </c>
    </row>
    <row r="71" spans="1:5">
      <c r="A71" s="1162"/>
      <c r="B71" s="1172"/>
      <c r="C71" s="288" t="s">
        <v>5155</v>
      </c>
      <c r="D71" s="289"/>
      <c r="E71" s="290" t="s">
        <v>3965</v>
      </c>
    </row>
    <row r="72" spans="1:5">
      <c r="A72" s="1162"/>
      <c r="B72" s="1172"/>
      <c r="C72" s="288" t="s">
        <v>5156</v>
      </c>
      <c r="D72" s="289"/>
      <c r="E72" s="290"/>
    </row>
    <row r="73" spans="1:5" ht="24">
      <c r="A73" s="1162"/>
      <c r="B73" s="1172"/>
      <c r="C73" s="288" t="s">
        <v>5157</v>
      </c>
      <c r="D73" s="289"/>
      <c r="E73" s="290"/>
    </row>
    <row r="74" spans="1:5" ht="24">
      <c r="A74" s="1162"/>
      <c r="B74" s="1172"/>
      <c r="C74" s="288" t="s">
        <v>5158</v>
      </c>
      <c r="D74" s="289"/>
      <c r="E74" s="290"/>
    </row>
    <row r="75" spans="1:5">
      <c r="A75" s="1162"/>
      <c r="B75" s="1172"/>
      <c r="C75" s="288" t="s">
        <v>5159</v>
      </c>
      <c r="D75" s="289"/>
      <c r="E75" s="290"/>
    </row>
    <row r="76" spans="1:5" ht="48">
      <c r="A76" s="1163"/>
      <c r="B76" s="1173"/>
      <c r="C76" s="288" t="s">
        <v>5160</v>
      </c>
      <c r="D76" s="289"/>
      <c r="E76" s="290"/>
    </row>
    <row r="77" spans="1:5" ht="51">
      <c r="A77" s="1455">
        <v>6</v>
      </c>
      <c r="B77" s="1456" t="s">
        <v>5172</v>
      </c>
      <c r="C77" s="725" t="s">
        <v>5170</v>
      </c>
      <c r="D77" s="726" t="s">
        <v>5173</v>
      </c>
      <c r="E77" s="727">
        <v>377.69</v>
      </c>
    </row>
    <row r="78" spans="1:5">
      <c r="A78" s="1162"/>
      <c r="B78" s="1172"/>
      <c r="C78" s="288" t="s">
        <v>5154</v>
      </c>
      <c r="D78" s="289"/>
      <c r="E78" s="290" t="s">
        <v>3965</v>
      </c>
    </row>
    <row r="79" spans="1:5">
      <c r="A79" s="1162"/>
      <c r="B79" s="1172"/>
      <c r="C79" s="288" t="s">
        <v>5155</v>
      </c>
      <c r="D79" s="289"/>
      <c r="E79" s="290" t="s">
        <v>3965</v>
      </c>
    </row>
    <row r="80" spans="1:5">
      <c r="A80" s="1162"/>
      <c r="B80" s="1172"/>
      <c r="C80" s="288" t="s">
        <v>5156</v>
      </c>
      <c r="D80" s="289"/>
      <c r="E80" s="290"/>
    </row>
    <row r="81" spans="1:5" ht="24">
      <c r="A81" s="1162"/>
      <c r="B81" s="1172"/>
      <c r="C81" s="288" t="s">
        <v>5157</v>
      </c>
      <c r="D81" s="289"/>
      <c r="E81" s="290"/>
    </row>
    <row r="82" spans="1:5" ht="24">
      <c r="A82" s="1162"/>
      <c r="B82" s="1172"/>
      <c r="C82" s="288" t="s">
        <v>5158</v>
      </c>
      <c r="D82" s="289"/>
      <c r="E82" s="290"/>
    </row>
    <row r="83" spans="1:5">
      <c r="A83" s="1162"/>
      <c r="B83" s="1172"/>
      <c r="C83" s="288" t="s">
        <v>5159</v>
      </c>
      <c r="D83" s="289"/>
      <c r="E83" s="290"/>
    </row>
    <row r="84" spans="1:5" ht="48">
      <c r="A84" s="1163"/>
      <c r="B84" s="1173"/>
      <c r="C84" s="288" t="s">
        <v>5160</v>
      </c>
      <c r="D84" s="289"/>
      <c r="E84" s="290"/>
    </row>
    <row r="85" spans="1:5" ht="51">
      <c r="A85" s="1455">
        <v>7</v>
      </c>
      <c r="B85" s="1456" t="s">
        <v>5174</v>
      </c>
      <c r="C85" s="725" t="s">
        <v>5170</v>
      </c>
      <c r="D85" s="726" t="s">
        <v>5175</v>
      </c>
      <c r="E85" s="727">
        <v>361.16</v>
      </c>
    </row>
    <row r="86" spans="1:5">
      <c r="A86" s="1162"/>
      <c r="B86" s="1172"/>
      <c r="C86" s="288" t="s">
        <v>5154</v>
      </c>
      <c r="D86" s="289"/>
      <c r="E86" s="290" t="s">
        <v>3965</v>
      </c>
    </row>
    <row r="87" spans="1:5">
      <c r="A87" s="1162"/>
      <c r="B87" s="1172"/>
      <c r="C87" s="288" t="s">
        <v>5155</v>
      </c>
      <c r="D87" s="289"/>
      <c r="E87" s="290" t="s">
        <v>3965</v>
      </c>
    </row>
    <row r="88" spans="1:5">
      <c r="A88" s="1162"/>
      <c r="B88" s="1172"/>
      <c r="C88" s="288" t="s">
        <v>5156</v>
      </c>
      <c r="D88" s="289"/>
      <c r="E88" s="290"/>
    </row>
    <row r="89" spans="1:5" ht="24">
      <c r="A89" s="1162"/>
      <c r="B89" s="1172"/>
      <c r="C89" s="288" t="s">
        <v>5157</v>
      </c>
      <c r="D89" s="289"/>
      <c r="E89" s="290"/>
    </row>
    <row r="90" spans="1:5" ht="24">
      <c r="A90" s="1162"/>
      <c r="B90" s="1172"/>
      <c r="C90" s="288" t="s">
        <v>5158</v>
      </c>
      <c r="D90" s="289"/>
      <c r="E90" s="290"/>
    </row>
    <row r="91" spans="1:5">
      <c r="A91" s="1162"/>
      <c r="B91" s="1172"/>
      <c r="C91" s="288" t="s">
        <v>5159</v>
      </c>
      <c r="D91" s="289"/>
      <c r="E91" s="290"/>
    </row>
    <row r="92" spans="1:5" ht="48">
      <c r="A92" s="1163"/>
      <c r="B92" s="1173"/>
      <c r="C92" s="288" t="s">
        <v>5160</v>
      </c>
      <c r="D92" s="289"/>
      <c r="E92" s="290"/>
    </row>
    <row r="93" spans="1:5" ht="51">
      <c r="A93" s="1455">
        <v>8</v>
      </c>
      <c r="B93" s="1456" t="s">
        <v>5176</v>
      </c>
      <c r="C93" s="725" t="s">
        <v>5170</v>
      </c>
      <c r="D93" s="726" t="s">
        <v>5177</v>
      </c>
      <c r="E93" s="727">
        <v>983.01</v>
      </c>
    </row>
    <row r="94" spans="1:5">
      <c r="A94" s="1162"/>
      <c r="B94" s="1172"/>
      <c r="C94" s="288" t="s">
        <v>5167</v>
      </c>
      <c r="D94" s="289"/>
      <c r="E94" s="290" t="s">
        <v>3965</v>
      </c>
    </row>
    <row r="95" spans="1:5">
      <c r="A95" s="1162"/>
      <c r="B95" s="1172"/>
      <c r="C95" s="288" t="s">
        <v>5155</v>
      </c>
      <c r="D95" s="289"/>
      <c r="E95" s="290" t="s">
        <v>3965</v>
      </c>
    </row>
    <row r="96" spans="1:5">
      <c r="A96" s="1162"/>
      <c r="B96" s="1172"/>
      <c r="C96" s="288" t="s">
        <v>5156</v>
      </c>
      <c r="D96" s="289"/>
      <c r="E96" s="290" t="s">
        <v>3965</v>
      </c>
    </row>
    <row r="97" spans="1:7" ht="24">
      <c r="A97" s="1162"/>
      <c r="B97" s="1172"/>
      <c r="C97" s="288" t="s">
        <v>5157</v>
      </c>
      <c r="D97" s="289"/>
      <c r="E97" s="290"/>
    </row>
    <row r="98" spans="1:7" ht="24">
      <c r="A98" s="1162"/>
      <c r="B98" s="1172"/>
      <c r="C98" s="288" t="s">
        <v>5158</v>
      </c>
      <c r="D98" s="289"/>
      <c r="E98" s="290"/>
    </row>
    <row r="99" spans="1:7">
      <c r="A99" s="1162"/>
      <c r="B99" s="1172"/>
      <c r="C99" s="288" t="s">
        <v>5159</v>
      </c>
      <c r="D99" s="289"/>
      <c r="E99" s="290"/>
    </row>
    <row r="100" spans="1:7" ht="48">
      <c r="A100" s="1163"/>
      <c r="B100" s="1173"/>
      <c r="C100" s="288" t="s">
        <v>5160</v>
      </c>
      <c r="D100" s="289"/>
      <c r="E100" s="290"/>
    </row>
    <row r="101" spans="1:7">
      <c r="A101" s="728"/>
      <c r="B101" s="1457" t="s">
        <v>5178</v>
      </c>
      <c r="C101" s="1458"/>
      <c r="D101" s="1458"/>
      <c r="E101" s="730">
        <v>1913.72</v>
      </c>
    </row>
    <row r="102" spans="1:7">
      <c r="A102" s="728"/>
      <c r="B102" s="1457" t="s">
        <v>4286</v>
      </c>
      <c r="C102" s="1458"/>
      <c r="D102" s="1458"/>
      <c r="E102" s="730">
        <v>4062.34</v>
      </c>
    </row>
    <row r="103" spans="1:7" ht="38.25">
      <c r="A103" s="300"/>
      <c r="B103" s="301" t="s">
        <v>4287</v>
      </c>
      <c r="C103" s="302" t="s">
        <v>4444</v>
      </c>
      <c r="D103" s="303" t="s">
        <v>5179</v>
      </c>
      <c r="E103" s="304">
        <v>3208.8</v>
      </c>
      <c r="F103" s="299"/>
      <c r="G103" s="299"/>
    </row>
    <row r="104" spans="1:7" ht="25.5">
      <c r="A104" s="300"/>
      <c r="B104" s="306" t="s">
        <v>4290</v>
      </c>
      <c r="C104" s="302" t="s">
        <v>4441</v>
      </c>
      <c r="D104" s="307" t="s">
        <v>5180</v>
      </c>
      <c r="E104" s="308">
        <f>E102*4.89</f>
        <v>19864.84</v>
      </c>
      <c r="F104" s="299"/>
      <c r="G104" s="299"/>
    </row>
    <row r="105" spans="1:7">
      <c r="A105" s="309"/>
      <c r="B105" s="1158" t="s">
        <v>4293</v>
      </c>
      <c r="C105" s="1159"/>
      <c r="D105" s="1159"/>
      <c r="E105" s="310">
        <f>E104</f>
        <v>19864.84</v>
      </c>
    </row>
    <row r="106" spans="1:7" ht="15.75">
      <c r="A106" s="318"/>
      <c r="B106" s="319"/>
      <c r="C106" s="320"/>
      <c r="D106" s="321"/>
      <c r="E106" s="322"/>
      <c r="G106" s="305"/>
    </row>
    <row r="107" spans="1:7">
      <c r="A107" s="273"/>
      <c r="B107" s="273"/>
      <c r="C107" s="273"/>
      <c r="D107" s="273"/>
      <c r="E107" s="273"/>
    </row>
    <row r="108" spans="1:7">
      <c r="A108" s="273"/>
      <c r="B108" s="273"/>
      <c r="C108" s="273"/>
      <c r="D108" s="273"/>
      <c r="E108" s="273"/>
    </row>
    <row r="109" spans="1:7">
      <c r="A109" s="1160" t="s">
        <v>4294</v>
      </c>
      <c r="B109" s="1160"/>
      <c r="C109" s="1160"/>
      <c r="D109" s="1160"/>
      <c r="E109" s="1160"/>
      <c r="F109" s="1160"/>
      <c r="G109" s="1160"/>
    </row>
    <row r="110" spans="1:7">
      <c r="A110" s="315"/>
      <c r="B110" s="316"/>
      <c r="C110" s="316"/>
      <c r="D110" s="316"/>
      <c r="E110" s="316"/>
    </row>
    <row r="111" spans="1:7">
      <c r="A111" s="315"/>
      <c r="B111" s="266"/>
      <c r="C111" s="266"/>
      <c r="D111" s="266"/>
      <c r="E111" s="266"/>
    </row>
  </sheetData>
  <mergeCells count="33">
    <mergeCell ref="B11:E11"/>
    <mergeCell ref="A2:E2"/>
    <mergeCell ref="A3:E3"/>
    <mergeCell ref="A5:E5"/>
    <mergeCell ref="A6:D6"/>
    <mergeCell ref="B9:E9"/>
    <mergeCell ref="B66:D66"/>
    <mergeCell ref="A17:E17"/>
    <mergeCell ref="A18:A25"/>
    <mergeCell ref="B18:B25"/>
    <mergeCell ref="A26:A33"/>
    <mergeCell ref="B26:B33"/>
    <mergeCell ref="A34:A41"/>
    <mergeCell ref="B34:B41"/>
    <mergeCell ref="A42:A49"/>
    <mergeCell ref="B42:B49"/>
    <mergeCell ref="A50:A64"/>
    <mergeCell ref="B50:B64"/>
    <mergeCell ref="B65:D65"/>
    <mergeCell ref="B67:D67"/>
    <mergeCell ref="A68:E68"/>
    <mergeCell ref="A69:A76"/>
    <mergeCell ref="B69:B76"/>
    <mergeCell ref="A77:A84"/>
    <mergeCell ref="B77:B84"/>
    <mergeCell ref="B105:D105"/>
    <mergeCell ref="A109:G109"/>
    <mergeCell ref="A85:A92"/>
    <mergeCell ref="B85:B92"/>
    <mergeCell ref="A93:A100"/>
    <mergeCell ref="B93:B100"/>
    <mergeCell ref="B101:D101"/>
    <mergeCell ref="B102:D102"/>
  </mergeCells>
  <pageMargins left="0.7" right="0.7" top="0.75" bottom="0.75" header="0.3" footer="0.3"/>
  <pageSetup paperSize="9" scale="72" orientation="portrait" r:id="rId1"/>
  <colBreaks count="1" manualBreakCount="1">
    <brk id="5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view="pageBreakPreview" zoomScaleNormal="100" zoomScaleSheetLayoutView="100" workbookViewId="0">
      <selection activeCell="A14" sqref="A14:H44"/>
    </sheetView>
  </sheetViews>
  <sheetFormatPr defaultRowHeight="15"/>
  <cols>
    <col min="1" max="1" width="36" style="139" customWidth="1"/>
    <col min="2" max="6" width="13.140625" style="139" customWidth="1"/>
    <col min="7" max="16384" width="9.140625" style="139"/>
  </cols>
  <sheetData>
    <row r="2" spans="1:6">
      <c r="A2" s="1466" t="s">
        <v>5181</v>
      </c>
      <c r="B2" s="1466"/>
      <c r="C2" s="1466"/>
      <c r="D2" s="1466"/>
      <c r="E2" s="1466"/>
      <c r="F2" s="1466"/>
    </row>
    <row r="3" spans="1:6" ht="47.25" customHeight="1">
      <c r="A3" s="1466" t="s">
        <v>5182</v>
      </c>
      <c r="B3" s="1466"/>
      <c r="C3" s="1466"/>
      <c r="D3" s="1466"/>
      <c r="E3" s="1466"/>
      <c r="F3" s="1466"/>
    </row>
    <row r="5" spans="1:6">
      <c r="A5" s="733" t="s">
        <v>5183</v>
      </c>
      <c r="B5" s="734"/>
      <c r="C5" s="734"/>
      <c r="D5" s="734"/>
      <c r="E5" s="734"/>
      <c r="F5" s="734"/>
    </row>
    <row r="6" spans="1:6" ht="15.75" thickBot="1">
      <c r="A6" s="734"/>
      <c r="B6" s="734"/>
      <c r="C6" s="734"/>
      <c r="D6" s="734"/>
      <c r="E6" s="734"/>
      <c r="F6" s="734"/>
    </row>
    <row r="7" spans="1:6" ht="25.5">
      <c r="A7" s="735" t="s">
        <v>5184</v>
      </c>
      <c r="B7" s="736" t="s">
        <v>5185</v>
      </c>
      <c r="C7" s="736" t="s">
        <v>5186</v>
      </c>
      <c r="D7" s="1467" t="s">
        <v>5187</v>
      </c>
      <c r="E7" s="736"/>
      <c r="F7" s="736" t="s">
        <v>5188</v>
      </c>
    </row>
    <row r="8" spans="1:6" ht="26.25" thickBot="1">
      <c r="A8" s="737" t="s">
        <v>5189</v>
      </c>
      <c r="B8" s="738" t="s">
        <v>5190</v>
      </c>
      <c r="C8" s="738" t="s">
        <v>5191</v>
      </c>
      <c r="D8" s="1468"/>
      <c r="E8" s="738" t="s">
        <v>5192</v>
      </c>
      <c r="F8" s="738" t="s">
        <v>5193</v>
      </c>
    </row>
    <row r="9" spans="1:6" ht="15.75" thickBot="1">
      <c r="A9" s="737">
        <v>1</v>
      </c>
      <c r="B9" s="738">
        <v>2</v>
      </c>
      <c r="C9" s="738">
        <v>3</v>
      </c>
      <c r="D9" s="738">
        <v>4</v>
      </c>
      <c r="E9" s="738">
        <v>5</v>
      </c>
      <c r="F9" s="738">
        <v>8</v>
      </c>
    </row>
    <row r="10" spans="1:6" ht="15.75" thickBot="1">
      <c r="A10" s="1469" t="s">
        <v>5194</v>
      </c>
      <c r="B10" s="1470"/>
      <c r="C10" s="1470"/>
      <c r="D10" s="1470"/>
      <c r="E10" s="1470"/>
      <c r="F10" s="1471"/>
    </row>
    <row r="11" spans="1:6" ht="26.25" thickBot="1">
      <c r="A11" s="739" t="s">
        <v>5195</v>
      </c>
      <c r="B11" s="738">
        <v>0.8</v>
      </c>
      <c r="C11" s="738">
        <v>0</v>
      </c>
      <c r="D11" s="738">
        <v>4</v>
      </c>
      <c r="E11" s="738">
        <v>1.19</v>
      </c>
      <c r="F11" s="738">
        <v>0</v>
      </c>
    </row>
    <row r="12" spans="1:6" ht="15.75" thickBot="1">
      <c r="A12" s="740" t="s">
        <v>5196</v>
      </c>
      <c r="B12" s="1462"/>
      <c r="C12" s="1463"/>
      <c r="D12" s="1463"/>
      <c r="E12" s="1464"/>
      <c r="F12" s="741">
        <v>0</v>
      </c>
    </row>
    <row r="13" spans="1:6" ht="15.75" thickBot="1">
      <c r="A13" s="1469" t="s">
        <v>5197</v>
      </c>
      <c r="B13" s="1470"/>
      <c r="C13" s="1470"/>
      <c r="D13" s="1470"/>
      <c r="E13" s="1470"/>
      <c r="F13" s="1471"/>
    </row>
    <row r="14" spans="1:6" ht="26.25" thickBot="1">
      <c r="A14" s="739" t="s">
        <v>5198</v>
      </c>
      <c r="B14" s="738">
        <v>1.5809999999999999E-3</v>
      </c>
      <c r="C14" s="738">
        <v>36.6</v>
      </c>
      <c r="D14" s="738">
        <v>3</v>
      </c>
      <c r="E14" s="738">
        <v>1.19</v>
      </c>
      <c r="F14" s="742">
        <f>B14*C14*E14</f>
        <v>7.0000000000000007E-2</v>
      </c>
    </row>
    <row r="15" spans="1:6" ht="26.25" thickBot="1">
      <c r="A15" s="739" t="s">
        <v>5199</v>
      </c>
      <c r="B15" s="738">
        <v>1.7000000000000001E-4</v>
      </c>
      <c r="C15" s="738">
        <v>5473.5</v>
      </c>
      <c r="D15" s="738">
        <v>2</v>
      </c>
      <c r="E15" s="738">
        <v>1.19</v>
      </c>
      <c r="F15" s="742">
        <f t="shared" ref="F15:F26" si="0">B15*C15*E15</f>
        <v>1.1100000000000001</v>
      </c>
    </row>
    <row r="16" spans="1:6" ht="15.75" thickBot="1">
      <c r="A16" s="739" t="s">
        <v>5200</v>
      </c>
      <c r="B16" s="738">
        <v>5.1200000000000002E-2</v>
      </c>
      <c r="C16" s="738">
        <v>138.80000000000001</v>
      </c>
      <c r="D16" s="738">
        <v>3</v>
      </c>
      <c r="E16" s="738">
        <v>1.19</v>
      </c>
      <c r="F16" s="742">
        <f t="shared" si="0"/>
        <v>8.4600000000000009</v>
      </c>
    </row>
    <row r="17" spans="1:7" ht="15.75" thickBot="1">
      <c r="A17" s="739" t="s">
        <v>5201</v>
      </c>
      <c r="B17" s="738">
        <v>8.3199999999999993E-3</v>
      </c>
      <c r="C17" s="738">
        <v>93.5</v>
      </c>
      <c r="D17" s="738">
        <v>3</v>
      </c>
      <c r="E17" s="738">
        <v>1.19</v>
      </c>
      <c r="F17" s="742">
        <f t="shared" si="0"/>
        <v>0.93</v>
      </c>
      <c r="G17" s="734"/>
    </row>
    <row r="18" spans="1:7" ht="15.75" thickBot="1">
      <c r="A18" s="739" t="s">
        <v>5202</v>
      </c>
      <c r="B18" s="738">
        <v>2.284E-3</v>
      </c>
      <c r="C18" s="738">
        <v>36.6</v>
      </c>
      <c r="D18" s="738">
        <v>3</v>
      </c>
      <c r="E18" s="738">
        <v>1.19</v>
      </c>
      <c r="F18" s="742">
        <f t="shared" si="0"/>
        <v>0.1</v>
      </c>
      <c r="G18" s="734"/>
    </row>
    <row r="19" spans="1:7" ht="15.75" thickBot="1">
      <c r="A19" s="739" t="s">
        <v>5203</v>
      </c>
      <c r="B19" s="738">
        <v>0.02</v>
      </c>
      <c r="C19" s="738">
        <v>45.4</v>
      </c>
      <c r="D19" s="738">
        <v>3</v>
      </c>
      <c r="E19" s="738">
        <v>1.19</v>
      </c>
      <c r="F19" s="742">
        <f t="shared" si="0"/>
        <v>1.08</v>
      </c>
      <c r="G19" s="734"/>
    </row>
    <row r="20" spans="1:7" ht="15.75" thickBot="1">
      <c r="A20" s="739" t="s">
        <v>5204</v>
      </c>
      <c r="B20" s="738">
        <v>5.1999999999999998E-2</v>
      </c>
      <c r="C20" s="738">
        <v>1.6</v>
      </c>
      <c r="D20" s="738">
        <v>4</v>
      </c>
      <c r="E20" s="738">
        <v>1.19</v>
      </c>
      <c r="F20" s="742">
        <f t="shared" si="0"/>
        <v>0.1</v>
      </c>
      <c r="G20" s="734"/>
    </row>
    <row r="21" spans="1:7" ht="15.75" thickBot="1">
      <c r="A21" s="739" t="s">
        <v>5205</v>
      </c>
      <c r="B21" s="738">
        <v>9.9999999999999995E-8</v>
      </c>
      <c r="C21" s="738">
        <v>5472969</v>
      </c>
      <c r="D21" s="738">
        <v>1</v>
      </c>
      <c r="E21" s="738">
        <v>1.19</v>
      </c>
      <c r="F21" s="742">
        <f t="shared" si="0"/>
        <v>0.65</v>
      </c>
      <c r="G21" s="734"/>
    </row>
    <row r="22" spans="1:7" ht="15.75" thickBot="1">
      <c r="A22" s="739" t="s">
        <v>5206</v>
      </c>
      <c r="B22" s="738">
        <v>5.7200000000000003E-4</v>
      </c>
      <c r="C22" s="738">
        <v>1823.6</v>
      </c>
      <c r="D22" s="738">
        <v>2</v>
      </c>
      <c r="E22" s="738">
        <v>1.19</v>
      </c>
      <c r="F22" s="742">
        <f t="shared" si="0"/>
        <v>1.24</v>
      </c>
      <c r="G22" s="734"/>
    </row>
    <row r="23" spans="1:7" ht="15.75" thickBot="1">
      <c r="A23" s="739" t="s">
        <v>5207</v>
      </c>
      <c r="B23" s="738">
        <v>4.9940000000000002E-3</v>
      </c>
      <c r="C23" s="738">
        <v>3.2</v>
      </c>
      <c r="D23" s="738">
        <v>4</v>
      </c>
      <c r="E23" s="738">
        <v>1.19</v>
      </c>
      <c r="F23" s="742">
        <f t="shared" si="0"/>
        <v>0.02</v>
      </c>
      <c r="G23" s="734"/>
    </row>
    <row r="24" spans="1:7" ht="15.75" thickBot="1">
      <c r="A24" s="739" t="s">
        <v>5208</v>
      </c>
      <c r="B24" s="738">
        <v>1.3716000000000001E-2</v>
      </c>
      <c r="C24" s="738">
        <v>6.7</v>
      </c>
      <c r="D24" s="738" t="s">
        <v>5209</v>
      </c>
      <c r="E24" s="738">
        <v>1.19</v>
      </c>
      <c r="F24" s="742">
        <f t="shared" si="0"/>
        <v>0.11</v>
      </c>
      <c r="G24" s="734"/>
    </row>
    <row r="25" spans="1:7" ht="15.75" thickBot="1">
      <c r="A25" s="739" t="s">
        <v>5210</v>
      </c>
      <c r="B25" s="738">
        <v>7.0559999999999998E-2</v>
      </c>
      <c r="C25" s="738">
        <v>56.1</v>
      </c>
      <c r="D25" s="738">
        <v>3</v>
      </c>
      <c r="E25" s="738">
        <v>1.19</v>
      </c>
      <c r="F25" s="742">
        <f t="shared" si="0"/>
        <v>4.71</v>
      </c>
      <c r="G25" s="734"/>
    </row>
    <row r="26" spans="1:7" ht="15.75" thickBot="1">
      <c r="A26" s="739" t="s">
        <v>5211</v>
      </c>
      <c r="B26" s="738">
        <v>0.20227200000000001</v>
      </c>
      <c r="C26" s="738">
        <v>56.1</v>
      </c>
      <c r="D26" s="738">
        <v>3</v>
      </c>
      <c r="E26" s="738">
        <v>1.19</v>
      </c>
      <c r="F26" s="742">
        <f t="shared" si="0"/>
        <v>13.5</v>
      </c>
      <c r="G26" s="734"/>
    </row>
    <row r="27" spans="1:7" ht="15.75" thickBot="1">
      <c r="A27" s="740" t="s">
        <v>5212</v>
      </c>
      <c r="B27" s="1462"/>
      <c r="C27" s="1463"/>
      <c r="D27" s="1463"/>
      <c r="E27" s="1464"/>
      <c r="F27" s="743">
        <f>SUM(F14:F26)</f>
        <v>32.08</v>
      </c>
      <c r="G27" s="734"/>
    </row>
    <row r="28" spans="1:7" ht="15.75" thickBot="1">
      <c r="A28" s="740"/>
      <c r="B28" s="1462"/>
      <c r="C28" s="1463"/>
      <c r="D28" s="1463"/>
      <c r="E28" s="1464"/>
      <c r="F28" s="741"/>
      <c r="G28" s="734"/>
    </row>
    <row r="29" spans="1:7" ht="15.75" thickBot="1">
      <c r="A29" s="740" t="s">
        <v>5213</v>
      </c>
      <c r="B29" s="1462"/>
      <c r="C29" s="1463"/>
      <c r="D29" s="1463"/>
      <c r="E29" s="1464"/>
      <c r="F29" s="743">
        <f>F27</f>
        <v>32.08</v>
      </c>
      <c r="G29" s="734"/>
    </row>
    <row r="31" spans="1:7">
      <c r="A31" s="1465" t="s">
        <v>4294</v>
      </c>
      <c r="B31" s="1465"/>
      <c r="C31" s="1465"/>
      <c r="D31" s="1465"/>
      <c r="E31" s="1465"/>
      <c r="F31" s="1465"/>
      <c r="G31" s="1465"/>
    </row>
  </sheetData>
  <mergeCells count="10">
    <mergeCell ref="B27:E27"/>
    <mergeCell ref="B28:E28"/>
    <mergeCell ref="B29:E29"/>
    <mergeCell ref="A31:G31"/>
    <mergeCell ref="A2:F2"/>
    <mergeCell ref="A3:F3"/>
    <mergeCell ref="D7:D8"/>
    <mergeCell ref="A10:F10"/>
    <mergeCell ref="B12:E12"/>
    <mergeCell ref="A13:F13"/>
  </mergeCells>
  <pageMargins left="0.7" right="0.7" top="0.75" bottom="0.75" header="0.3" footer="0.3"/>
  <pageSetup paperSize="9" scale="86" orientation="portrait" r:id="rId1"/>
  <colBreaks count="1" manualBreakCount="1">
    <brk id="6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view="pageBreakPreview" topLeftCell="A16" zoomScaleNormal="100" zoomScaleSheetLayoutView="100" workbookViewId="0">
      <selection activeCell="A14" sqref="A14:H44"/>
    </sheetView>
  </sheetViews>
  <sheetFormatPr defaultRowHeight="15"/>
  <cols>
    <col min="1" max="1" width="6.85546875" style="139" bestFit="1" customWidth="1"/>
    <col min="2" max="2" width="30" style="139" customWidth="1"/>
    <col min="3" max="3" width="19" style="139" customWidth="1"/>
    <col min="4" max="10" width="13.85546875" style="139" customWidth="1"/>
    <col min="11" max="16384" width="9.140625" style="139"/>
  </cols>
  <sheetData>
    <row r="1" spans="1:10" ht="15.75">
      <c r="A1" s="1476" t="s">
        <v>5214</v>
      </c>
      <c r="B1" s="1476"/>
      <c r="C1" s="1476"/>
      <c r="D1" s="1476"/>
      <c r="E1" s="1476"/>
      <c r="F1" s="1476"/>
      <c r="G1" s="1476"/>
      <c r="H1" s="1476"/>
      <c r="I1" s="1476"/>
      <c r="J1" s="1476"/>
    </row>
    <row r="2" spans="1:10" ht="15.75">
      <c r="A2" s="1476" t="s">
        <v>5215</v>
      </c>
      <c r="B2" s="1476"/>
      <c r="C2" s="1476"/>
      <c r="D2" s="1476"/>
      <c r="E2" s="1476"/>
      <c r="F2" s="1476"/>
      <c r="G2" s="1476"/>
      <c r="H2" s="1476"/>
      <c r="I2" s="1476"/>
      <c r="J2" s="1476"/>
    </row>
    <row r="3" spans="1:10" ht="15.75" thickBot="1">
      <c r="A3" s="734"/>
      <c r="B3" s="734"/>
      <c r="C3" s="734"/>
      <c r="D3" s="734"/>
      <c r="E3" s="734"/>
      <c r="F3" s="734"/>
      <c r="G3" s="734"/>
      <c r="H3" s="734"/>
      <c r="I3" s="734"/>
      <c r="J3" s="734"/>
    </row>
    <row r="4" spans="1:10" ht="111" thickBot="1">
      <c r="A4" s="744" t="s">
        <v>70</v>
      </c>
      <c r="B4" s="745" t="s">
        <v>5216</v>
      </c>
      <c r="C4" s="745" t="s">
        <v>5217</v>
      </c>
      <c r="D4" s="745" t="s">
        <v>5218</v>
      </c>
      <c r="E4" s="745" t="s">
        <v>5219</v>
      </c>
      <c r="F4" s="745" t="s">
        <v>5220</v>
      </c>
      <c r="G4" s="745" t="s">
        <v>5221</v>
      </c>
      <c r="H4" s="745" t="s">
        <v>5222</v>
      </c>
      <c r="I4" s="745" t="s">
        <v>5223</v>
      </c>
      <c r="J4" s="745" t="s">
        <v>5224</v>
      </c>
    </row>
    <row r="5" spans="1:10" ht="16.5" thickBot="1">
      <c r="A5" s="746">
        <v>1</v>
      </c>
      <c r="B5" s="747">
        <v>2</v>
      </c>
      <c r="C5" s="747">
        <v>3</v>
      </c>
      <c r="D5" s="747">
        <v>4</v>
      </c>
      <c r="E5" s="747">
        <v>5</v>
      </c>
      <c r="F5" s="747">
        <v>6</v>
      </c>
      <c r="G5" s="747">
        <v>7</v>
      </c>
      <c r="H5" s="747">
        <v>8</v>
      </c>
      <c r="I5" s="747">
        <v>9</v>
      </c>
      <c r="J5" s="747">
        <v>10</v>
      </c>
    </row>
    <row r="6" spans="1:10" ht="16.5" thickBot="1">
      <c r="A6" s="1477" t="s">
        <v>5225</v>
      </c>
      <c r="B6" s="1478"/>
      <c r="C6" s="1478"/>
      <c r="D6" s="1478"/>
      <c r="E6" s="1478"/>
      <c r="F6" s="1478"/>
      <c r="G6" s="1478"/>
      <c r="H6" s="1478"/>
      <c r="I6" s="1478"/>
      <c r="J6" s="1479"/>
    </row>
    <row r="7" spans="1:10" ht="48" thickBot="1">
      <c r="A7" s="748">
        <v>1</v>
      </c>
      <c r="B7" s="749" t="s">
        <v>5226</v>
      </c>
      <c r="C7" s="749" t="s">
        <v>5227</v>
      </c>
      <c r="D7" s="749" t="s">
        <v>5228</v>
      </c>
      <c r="E7" s="749">
        <v>6.9</v>
      </c>
      <c r="F7" s="749">
        <v>1</v>
      </c>
      <c r="G7" s="749">
        <v>1</v>
      </c>
      <c r="H7" s="749">
        <v>6.9</v>
      </c>
      <c r="I7" s="750">
        <v>55.57</v>
      </c>
      <c r="J7" s="751">
        <f>I7*H7</f>
        <v>383.43</v>
      </c>
    </row>
    <row r="8" spans="1:10" ht="48" thickBot="1">
      <c r="A8" s="748">
        <v>2</v>
      </c>
      <c r="B8" s="749" t="s">
        <v>5229</v>
      </c>
      <c r="C8" s="749" t="s">
        <v>5230</v>
      </c>
      <c r="D8" s="749" t="s">
        <v>5228</v>
      </c>
      <c r="E8" s="749">
        <v>86</v>
      </c>
      <c r="F8" s="749">
        <v>1</v>
      </c>
      <c r="G8" s="749">
        <v>1</v>
      </c>
      <c r="H8" s="749">
        <v>86</v>
      </c>
      <c r="I8" s="750">
        <v>55.57</v>
      </c>
      <c r="J8" s="751">
        <f t="shared" ref="J8:J9" si="0">I8*H8</f>
        <v>4779.0200000000004</v>
      </c>
    </row>
    <row r="9" spans="1:10" ht="48" thickBot="1">
      <c r="A9" s="748">
        <v>3</v>
      </c>
      <c r="B9" s="747" t="s">
        <v>5231</v>
      </c>
      <c r="C9" s="749" t="s">
        <v>5232</v>
      </c>
      <c r="D9" s="749" t="s">
        <v>5228</v>
      </c>
      <c r="E9" s="747">
        <v>19.7</v>
      </c>
      <c r="F9" s="749">
        <v>1</v>
      </c>
      <c r="G9" s="749">
        <v>1</v>
      </c>
      <c r="H9" s="749">
        <v>19.7</v>
      </c>
      <c r="I9" s="750">
        <v>55.57</v>
      </c>
      <c r="J9" s="751">
        <f t="shared" si="0"/>
        <v>1094.73</v>
      </c>
    </row>
    <row r="10" spans="1:10" ht="15.75" thickBot="1">
      <c r="A10" s="752"/>
      <c r="B10" s="753"/>
      <c r="C10" s="754"/>
      <c r="D10" s="754"/>
      <c r="E10" s="753"/>
      <c r="F10" s="754"/>
      <c r="G10" s="754"/>
      <c r="H10" s="753"/>
      <c r="I10" s="753"/>
      <c r="J10" s="753"/>
    </row>
    <row r="11" spans="1:10" ht="16.5" thickBot="1">
      <c r="A11" s="752"/>
      <c r="B11" s="1480" t="s">
        <v>5233</v>
      </c>
      <c r="C11" s="1481"/>
      <c r="D11" s="754"/>
      <c r="E11" s="753"/>
      <c r="F11" s="754"/>
      <c r="G11" s="754"/>
      <c r="H11" s="753"/>
      <c r="I11" s="753"/>
      <c r="J11" s="755">
        <f>SUM(J7:J9)</f>
        <v>6257.18</v>
      </c>
    </row>
    <row r="12" spans="1:10" ht="15.75" thickBot="1">
      <c r="A12" s="752"/>
      <c r="B12" s="753"/>
      <c r="C12" s="753"/>
      <c r="D12" s="754"/>
      <c r="E12" s="753"/>
      <c r="F12" s="754"/>
      <c r="G12" s="754"/>
      <c r="H12" s="753"/>
      <c r="I12" s="753"/>
      <c r="J12" s="753"/>
    </row>
    <row r="13" spans="1:10" ht="16.5" thickBot="1">
      <c r="A13" s="1477" t="s">
        <v>5234</v>
      </c>
      <c r="B13" s="1478"/>
      <c r="C13" s="1478"/>
      <c r="D13" s="1478"/>
      <c r="E13" s="1478"/>
      <c r="F13" s="1478"/>
      <c r="G13" s="1478"/>
      <c r="H13" s="1478"/>
      <c r="I13" s="1478"/>
      <c r="J13" s="1479"/>
    </row>
    <row r="14" spans="1:10" ht="48" thickBot="1">
      <c r="A14" s="748">
        <v>1</v>
      </c>
      <c r="B14" s="749" t="s">
        <v>5235</v>
      </c>
      <c r="C14" s="749" t="s">
        <v>5236</v>
      </c>
      <c r="D14" s="749" t="s">
        <v>5228</v>
      </c>
      <c r="E14" s="749">
        <v>52.3</v>
      </c>
      <c r="F14" s="749">
        <v>1</v>
      </c>
      <c r="G14" s="749">
        <v>1</v>
      </c>
      <c r="H14" s="749">
        <v>52.3</v>
      </c>
      <c r="I14" s="750">
        <v>55.57</v>
      </c>
      <c r="J14" s="751">
        <f t="shared" ref="J14:J22" si="1">I14*H14</f>
        <v>2906.31</v>
      </c>
    </row>
    <row r="15" spans="1:10" ht="48" thickBot="1">
      <c r="A15" s="748">
        <v>2</v>
      </c>
      <c r="B15" s="749" t="s">
        <v>5237</v>
      </c>
      <c r="C15" s="749" t="s">
        <v>5236</v>
      </c>
      <c r="D15" s="749" t="s">
        <v>5238</v>
      </c>
      <c r="E15" s="749">
        <v>95</v>
      </c>
      <c r="F15" s="749">
        <v>1</v>
      </c>
      <c r="G15" s="749">
        <v>1</v>
      </c>
      <c r="H15" s="749">
        <v>95</v>
      </c>
      <c r="I15" s="750">
        <v>55.57</v>
      </c>
      <c r="J15" s="751">
        <f t="shared" si="1"/>
        <v>5279.15</v>
      </c>
    </row>
    <row r="16" spans="1:10" ht="48" thickBot="1">
      <c r="A16" s="748">
        <v>3</v>
      </c>
      <c r="B16" s="749" t="s">
        <v>5239</v>
      </c>
      <c r="C16" s="749" t="s">
        <v>5240</v>
      </c>
      <c r="D16" s="749" t="s">
        <v>5228</v>
      </c>
      <c r="E16" s="749">
        <v>85</v>
      </c>
      <c r="F16" s="749">
        <v>1</v>
      </c>
      <c r="G16" s="749">
        <v>1</v>
      </c>
      <c r="H16" s="749">
        <v>85</v>
      </c>
      <c r="I16" s="750">
        <v>55.57</v>
      </c>
      <c r="J16" s="751">
        <f t="shared" si="1"/>
        <v>4723.45</v>
      </c>
    </row>
    <row r="17" spans="1:10" ht="48" thickBot="1">
      <c r="A17" s="748">
        <v>4</v>
      </c>
      <c r="B17" s="749" t="s">
        <v>5241</v>
      </c>
      <c r="C17" s="749" t="s">
        <v>5242</v>
      </c>
      <c r="D17" s="749" t="s">
        <v>5228</v>
      </c>
      <c r="E17" s="749">
        <v>2.9</v>
      </c>
      <c r="F17" s="749">
        <v>1</v>
      </c>
      <c r="G17" s="749">
        <v>1</v>
      </c>
      <c r="H17" s="749">
        <v>2.9</v>
      </c>
      <c r="I17" s="750">
        <v>55.57</v>
      </c>
      <c r="J17" s="751">
        <f t="shared" si="1"/>
        <v>161.15</v>
      </c>
    </row>
    <row r="18" spans="1:10" ht="48" thickBot="1">
      <c r="A18" s="748">
        <v>5</v>
      </c>
      <c r="B18" s="749" t="s">
        <v>5243</v>
      </c>
      <c r="C18" s="749" t="s">
        <v>5244</v>
      </c>
      <c r="D18" s="749" t="s">
        <v>5228</v>
      </c>
      <c r="E18" s="749">
        <v>4.5999999999999996</v>
      </c>
      <c r="F18" s="749">
        <v>1</v>
      </c>
      <c r="G18" s="749">
        <v>1</v>
      </c>
      <c r="H18" s="749">
        <v>4.5999999999999996</v>
      </c>
      <c r="I18" s="750">
        <v>55.57</v>
      </c>
      <c r="J18" s="751">
        <f t="shared" si="1"/>
        <v>255.62</v>
      </c>
    </row>
    <row r="19" spans="1:10" ht="48" thickBot="1">
      <c r="A19" s="748">
        <v>6</v>
      </c>
      <c r="B19" s="749" t="s">
        <v>5231</v>
      </c>
      <c r="C19" s="749" t="s">
        <v>5245</v>
      </c>
      <c r="D19" s="749" t="s">
        <v>5228</v>
      </c>
      <c r="E19" s="749">
        <v>14</v>
      </c>
      <c r="F19" s="749">
        <v>1</v>
      </c>
      <c r="G19" s="749">
        <v>1</v>
      </c>
      <c r="H19" s="749">
        <v>14</v>
      </c>
      <c r="I19" s="750">
        <v>55.57</v>
      </c>
      <c r="J19" s="751">
        <f t="shared" si="1"/>
        <v>777.98</v>
      </c>
    </row>
    <row r="20" spans="1:10" ht="48" thickBot="1">
      <c r="A20" s="748">
        <v>7</v>
      </c>
      <c r="B20" s="747" t="s">
        <v>5246</v>
      </c>
      <c r="C20" s="749" t="s">
        <v>5247</v>
      </c>
      <c r="D20" s="749" t="s">
        <v>5228</v>
      </c>
      <c r="E20" s="747">
        <v>5</v>
      </c>
      <c r="F20" s="749">
        <v>1</v>
      </c>
      <c r="G20" s="749">
        <v>1</v>
      </c>
      <c r="H20" s="749">
        <v>5</v>
      </c>
      <c r="I20" s="750">
        <v>55.57</v>
      </c>
      <c r="J20" s="751">
        <f t="shared" si="1"/>
        <v>277.85000000000002</v>
      </c>
    </row>
    <row r="21" spans="1:10" ht="48" thickBot="1">
      <c r="A21" s="748">
        <v>8</v>
      </c>
      <c r="B21" s="747" t="s">
        <v>5248</v>
      </c>
      <c r="C21" s="749" t="s">
        <v>5249</v>
      </c>
      <c r="D21" s="749" t="s">
        <v>5228</v>
      </c>
      <c r="E21" s="747">
        <v>8.8000000000000007</v>
      </c>
      <c r="F21" s="749">
        <v>1</v>
      </c>
      <c r="G21" s="749">
        <v>1</v>
      </c>
      <c r="H21" s="749">
        <v>8.8000000000000007</v>
      </c>
      <c r="I21" s="750">
        <v>55.57</v>
      </c>
      <c r="J21" s="751">
        <f t="shared" si="1"/>
        <v>489.02</v>
      </c>
    </row>
    <row r="22" spans="1:10" ht="48" thickBot="1">
      <c r="A22" s="748">
        <v>9</v>
      </c>
      <c r="B22" s="747" t="s">
        <v>5250</v>
      </c>
      <c r="C22" s="749" t="s">
        <v>5251</v>
      </c>
      <c r="D22" s="749" t="s">
        <v>5228</v>
      </c>
      <c r="E22" s="747">
        <v>10.3</v>
      </c>
      <c r="F22" s="749">
        <v>1</v>
      </c>
      <c r="G22" s="749">
        <v>1</v>
      </c>
      <c r="H22" s="749">
        <v>10.3</v>
      </c>
      <c r="I22" s="750">
        <v>55.57</v>
      </c>
      <c r="J22" s="751">
        <f t="shared" si="1"/>
        <v>572.37</v>
      </c>
    </row>
    <row r="23" spans="1:10" ht="36.75" customHeight="1" thickBot="1">
      <c r="A23" s="756"/>
      <c r="B23" s="1482" t="s">
        <v>5252</v>
      </c>
      <c r="C23" s="1483"/>
      <c r="D23" s="757"/>
      <c r="E23" s="757"/>
      <c r="F23" s="757"/>
      <c r="G23" s="757"/>
      <c r="H23" s="757"/>
      <c r="I23" s="757"/>
      <c r="J23" s="755">
        <f>SUM(J14:J22)</f>
        <v>15442.9</v>
      </c>
    </row>
    <row r="24" spans="1:10" ht="40.5" customHeight="1" thickBot="1">
      <c r="A24" s="756"/>
      <c r="B24" s="1472" t="s">
        <v>5253</v>
      </c>
      <c r="C24" s="1473"/>
      <c r="D24" s="757"/>
      <c r="E24" s="757"/>
      <c r="F24" s="757"/>
      <c r="G24" s="757"/>
      <c r="H24" s="757"/>
      <c r="I24" s="757"/>
      <c r="J24" s="755">
        <v>21700.080000000002</v>
      </c>
    </row>
    <row r="25" spans="1:10" ht="16.5" thickBot="1">
      <c r="A25" s="756"/>
      <c r="B25" s="1474" t="s">
        <v>5254</v>
      </c>
      <c r="C25" s="1475"/>
      <c r="D25" s="757"/>
      <c r="E25" s="757"/>
      <c r="F25" s="757"/>
      <c r="G25" s="757"/>
      <c r="H25" s="757"/>
      <c r="I25" s="758">
        <v>0.2</v>
      </c>
      <c r="J25" s="755">
        <f>J24*0.2</f>
        <v>4340.0200000000004</v>
      </c>
    </row>
    <row r="26" spans="1:10" ht="16.5" thickBot="1">
      <c r="A26" s="756"/>
      <c r="B26" s="1474" t="s">
        <v>5255</v>
      </c>
      <c r="C26" s="1475"/>
      <c r="D26" s="757"/>
      <c r="E26" s="757"/>
      <c r="F26" s="757"/>
      <c r="G26" s="757"/>
      <c r="H26" s="757"/>
      <c r="I26" s="757"/>
      <c r="J26" s="755">
        <f>J24+J25</f>
        <v>26040.1</v>
      </c>
    </row>
    <row r="27" spans="1:10">
      <c r="A27" s="759"/>
      <c r="B27" s="734"/>
      <c r="C27" s="734"/>
      <c r="D27" s="734"/>
      <c r="E27" s="734"/>
      <c r="F27" s="734"/>
      <c r="G27" s="734"/>
      <c r="H27" s="734"/>
      <c r="I27" s="734"/>
      <c r="J27" s="734"/>
    </row>
    <row r="28" spans="1:10">
      <c r="A28" s="759"/>
      <c r="B28" s="734"/>
      <c r="C28" s="734"/>
      <c r="D28" s="734"/>
      <c r="E28" s="734"/>
      <c r="F28" s="734"/>
      <c r="G28" s="734"/>
    </row>
    <row r="29" spans="1:10">
      <c r="A29" s="1465" t="s">
        <v>4294</v>
      </c>
      <c r="B29" s="1465"/>
      <c r="C29" s="1465"/>
      <c r="D29" s="1465"/>
      <c r="E29" s="1465"/>
      <c r="F29" s="1465"/>
      <c r="G29" s="1465"/>
    </row>
  </sheetData>
  <mergeCells count="10">
    <mergeCell ref="B24:C24"/>
    <mergeCell ref="B25:C25"/>
    <mergeCell ref="B26:C26"/>
    <mergeCell ref="A29:G29"/>
    <mergeCell ref="A1:J1"/>
    <mergeCell ref="A2:J2"/>
    <mergeCell ref="A6:J6"/>
    <mergeCell ref="B11:C11"/>
    <mergeCell ref="A13:J13"/>
    <mergeCell ref="B23:C23"/>
  </mergeCells>
  <pageMargins left="0.7" right="0.7" top="0.75" bottom="0.75" header="0.3" footer="0.3"/>
  <pageSetup paperSize="9" scale="5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S103"/>
  <sheetViews>
    <sheetView showGridLines="0" view="pageBreakPreview" topLeftCell="A56" zoomScaleNormal="100" zoomScaleSheetLayoutView="100" workbookViewId="0">
      <selection activeCell="J100" sqref="J100"/>
    </sheetView>
  </sheetViews>
  <sheetFormatPr defaultRowHeight="12.75" outlineLevelRow="1"/>
  <cols>
    <col min="1" max="1" width="5.7109375" customWidth="1"/>
    <col min="2" max="2" width="15.42578125" customWidth="1"/>
    <col min="3" max="3" width="39" customWidth="1"/>
    <col min="4" max="4" width="14" customWidth="1"/>
    <col min="5" max="5" width="11.140625" customWidth="1"/>
    <col min="6" max="6" width="11.28515625" customWidth="1"/>
    <col min="7" max="7" width="10.85546875" customWidth="1"/>
    <col min="8" max="8" width="11.85546875" customWidth="1"/>
    <col min="9" max="9" width="11" customWidth="1"/>
    <col min="10" max="10" width="10.140625" customWidth="1"/>
    <col min="11" max="11" width="11.42578125" customWidth="1"/>
    <col min="12" max="12" width="19.140625" customWidth="1"/>
    <col min="13" max="13" width="23.42578125" customWidth="1"/>
    <col min="14" max="15" width="19.140625" customWidth="1"/>
    <col min="16" max="16" width="28.85546875" customWidth="1"/>
    <col min="17" max="17" width="19.140625" customWidth="1"/>
    <col min="18" max="18" width="10.140625" bestFit="1" customWidth="1"/>
  </cols>
  <sheetData>
    <row r="1" spans="1:17">
      <c r="A1" s="1072" t="s">
        <v>5299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</row>
    <row r="2" spans="1:17">
      <c r="A2" s="829"/>
      <c r="B2" s="830"/>
      <c r="C2" s="831"/>
    </row>
    <row r="3" spans="1:17">
      <c r="A3" s="832" t="s">
        <v>5300</v>
      </c>
      <c r="B3" s="830"/>
      <c r="C3" s="833" t="str">
        <f>ССРСС!B16</f>
        <v>Всесезонный туристско-рекреационный комплекс «Мамисон», Республика Северная Осетия-Алания. Инженерная инфраструктура поселка Калак. Этап 1. Открытая плоскостная парковка</v>
      </c>
    </row>
    <row r="4" spans="1:17">
      <c r="A4" s="832" t="s">
        <v>5301</v>
      </c>
      <c r="B4" s="830"/>
      <c r="C4" s="834" t="s">
        <v>5306</v>
      </c>
    </row>
    <row r="5" spans="1:17">
      <c r="A5" s="831" t="s">
        <v>5302</v>
      </c>
      <c r="B5" s="830"/>
      <c r="C5" s="831"/>
    </row>
    <row r="6" spans="1:17" ht="15">
      <c r="A6" s="835" t="s">
        <v>5304</v>
      </c>
      <c r="B6" s="836"/>
      <c r="C6" s="835"/>
      <c r="D6" s="837"/>
      <c r="E6" s="837"/>
      <c r="F6" s="838"/>
      <c r="G6" s="838"/>
      <c r="H6" s="838"/>
      <c r="I6" s="838"/>
      <c r="J6" s="837"/>
      <c r="K6" s="837"/>
      <c r="L6" s="837"/>
    </row>
    <row r="7" spans="1:17">
      <c r="A7" s="835" t="s">
        <v>5305</v>
      </c>
      <c r="B7" s="836"/>
      <c r="C7" s="835"/>
      <c r="D7" s="839"/>
      <c r="E7" s="839"/>
      <c r="F7" s="839"/>
      <c r="G7" s="839"/>
      <c r="H7" s="839"/>
      <c r="I7" s="839"/>
      <c r="J7" s="839"/>
      <c r="K7" s="839"/>
      <c r="L7" s="839"/>
    </row>
    <row r="8" spans="1:17">
      <c r="A8" s="835" t="s">
        <v>5303</v>
      </c>
      <c r="B8" s="836"/>
      <c r="C8" s="835"/>
      <c r="D8" s="839"/>
      <c r="E8" s="839"/>
      <c r="F8" s="839"/>
      <c r="G8" s="839"/>
      <c r="H8" s="839"/>
      <c r="I8" s="839"/>
      <c r="J8" s="839"/>
      <c r="K8" s="839"/>
      <c r="L8" s="839"/>
    </row>
    <row r="9" spans="1:17" ht="16.5" customHeight="1">
      <c r="A9" s="840"/>
      <c r="B9" s="840"/>
      <c r="C9" s="840"/>
      <c r="D9" s="841"/>
      <c r="E9" s="841"/>
      <c r="F9" s="841"/>
      <c r="G9" s="841"/>
      <c r="H9" s="841"/>
      <c r="I9" s="841"/>
      <c r="J9" s="841"/>
      <c r="K9" s="841"/>
      <c r="L9" s="841"/>
    </row>
    <row r="10" spans="1:17" s="821" customFormat="1">
      <c r="A10" s="842"/>
      <c r="B10" s="843"/>
      <c r="C10" s="844"/>
      <c r="D10" s="845"/>
      <c r="E10" s="845"/>
      <c r="F10" s="845"/>
      <c r="G10" s="845"/>
      <c r="H10" s="845"/>
      <c r="I10" s="845"/>
      <c r="J10" s="845"/>
      <c r="K10" s="845"/>
      <c r="L10" s="845"/>
    </row>
    <row r="11" spans="1:17" ht="30" customHeight="1">
      <c r="A11" s="1063" t="s">
        <v>70</v>
      </c>
      <c r="B11" s="1063" t="s">
        <v>11</v>
      </c>
      <c r="C11" s="1063" t="s">
        <v>12</v>
      </c>
      <c r="D11" s="1065" t="s">
        <v>5286</v>
      </c>
      <c r="E11" s="1066"/>
      <c r="F11" s="1066"/>
      <c r="G11" s="1066"/>
      <c r="H11" s="1066"/>
      <c r="I11" s="1066"/>
      <c r="J11" s="1066"/>
      <c r="K11" s="1067"/>
      <c r="L11" s="1060" t="s">
        <v>5288</v>
      </c>
      <c r="M11" s="1060" t="s">
        <v>5289</v>
      </c>
      <c r="N11" s="1060" t="s">
        <v>5290</v>
      </c>
      <c r="O11" s="1060" t="s">
        <v>5291</v>
      </c>
      <c r="P11" s="1058" t="s">
        <v>5292</v>
      </c>
      <c r="Q11" s="1060" t="s">
        <v>5293</v>
      </c>
    </row>
    <row r="12" spans="1:17" ht="41.25" customHeight="1">
      <c r="A12" s="1073"/>
      <c r="B12" s="1073"/>
      <c r="C12" s="1073"/>
      <c r="D12" s="1063" t="s">
        <v>80</v>
      </c>
      <c r="E12" s="1063" t="s">
        <v>3</v>
      </c>
      <c r="F12" s="1063" t="s">
        <v>13</v>
      </c>
      <c r="G12" s="1063" t="s">
        <v>14</v>
      </c>
      <c r="H12" s="1061" t="s">
        <v>5285</v>
      </c>
      <c r="I12" s="1061" t="s">
        <v>5283</v>
      </c>
      <c r="J12" s="1061" t="s">
        <v>5284</v>
      </c>
      <c r="K12" s="1063" t="s">
        <v>15</v>
      </c>
      <c r="L12" s="1060"/>
      <c r="M12" s="1060"/>
      <c r="N12" s="1060"/>
      <c r="O12" s="1060"/>
      <c r="P12" s="1059"/>
      <c r="Q12" s="1060"/>
    </row>
    <row r="13" spans="1:17" ht="23.25" customHeight="1">
      <c r="A13" s="1064"/>
      <c r="B13" s="1064"/>
      <c r="C13" s="1064"/>
      <c r="D13" s="1064"/>
      <c r="E13" s="1064"/>
      <c r="F13" s="1064"/>
      <c r="G13" s="1064"/>
      <c r="H13" s="1062"/>
      <c r="I13" s="1062"/>
      <c r="J13" s="1062"/>
      <c r="K13" s="1064"/>
      <c r="L13" s="1060"/>
      <c r="M13" s="1060"/>
      <c r="N13" s="1060"/>
      <c r="O13" s="1060"/>
      <c r="P13" s="805">
        <v>0.5</v>
      </c>
      <c r="Q13" s="1060"/>
    </row>
    <row r="14" spans="1:17">
      <c r="A14" s="117">
        <v>1</v>
      </c>
      <c r="B14" s="117">
        <v>2</v>
      </c>
      <c r="C14" s="117">
        <v>3</v>
      </c>
      <c r="D14" s="117">
        <v>4</v>
      </c>
      <c r="E14" s="117">
        <v>5</v>
      </c>
      <c r="F14" s="117">
        <v>6</v>
      </c>
      <c r="G14" s="117">
        <v>7</v>
      </c>
      <c r="H14" s="117"/>
      <c r="I14" s="117"/>
      <c r="J14" s="117"/>
      <c r="K14" s="117">
        <v>8</v>
      </c>
    </row>
    <row r="15" spans="1:17" s="804" customFormat="1">
      <c r="A15" s="799">
        <v>1</v>
      </c>
      <c r="B15" s="799"/>
      <c r="C15" s="800" t="s">
        <v>5287</v>
      </c>
      <c r="D15" s="801"/>
      <c r="E15" s="801"/>
      <c r="F15" s="801"/>
      <c r="G15" s="801">
        <f t="shared" ref="G15:K15" si="0">SUM(G16:G17)</f>
        <v>9475297.7200000007</v>
      </c>
      <c r="H15" s="801">
        <f t="shared" si="0"/>
        <v>0</v>
      </c>
      <c r="I15" s="801">
        <f t="shared" si="0"/>
        <v>0</v>
      </c>
      <c r="J15" s="801">
        <f t="shared" si="0"/>
        <v>0</v>
      </c>
      <c r="K15" s="801">
        <f t="shared" si="0"/>
        <v>9475297.7200000007</v>
      </c>
      <c r="L15" s="802"/>
      <c r="M15" s="801">
        <f>SUM(M16:M17)</f>
        <v>9760504.1799999997</v>
      </c>
      <c r="N15" s="803"/>
      <c r="O15" s="801">
        <f>SUM(O16:O17)</f>
        <v>9928384.8499999996</v>
      </c>
      <c r="P15" s="801">
        <f>SUM(P16:P17)</f>
        <v>9844444.5099999998</v>
      </c>
      <c r="Q15" s="801">
        <f>SUM(Q16:Q17)</f>
        <v>0</v>
      </c>
    </row>
    <row r="16" spans="1:17" ht="12.75" customHeight="1">
      <c r="A16" s="862" t="s">
        <v>4362</v>
      </c>
      <c r="B16" s="119" t="s">
        <v>97</v>
      </c>
      <c r="C16" s="119" t="s">
        <v>53</v>
      </c>
      <c r="D16" s="120"/>
      <c r="E16" s="120"/>
      <c r="F16" s="120"/>
      <c r="G16" s="126">
        <f>'2-РД'!E651</f>
        <v>9289507.5700000003</v>
      </c>
      <c r="H16" s="126"/>
      <c r="I16" s="126"/>
      <c r="J16" s="126"/>
      <c r="K16" s="807">
        <f>SUM(D16:J16)</f>
        <v>9289507.5700000003</v>
      </c>
      <c r="L16" s="970">
        <f>$F$66</f>
        <v>1.0301</v>
      </c>
      <c r="M16" s="808">
        <f>K16*L16</f>
        <v>9569121.75</v>
      </c>
      <c r="N16" s="974">
        <f>$F$84</f>
        <v>1.0172000000000001</v>
      </c>
      <c r="O16" s="808">
        <f>M16*N16</f>
        <v>9733710.6400000006</v>
      </c>
      <c r="P16" s="808">
        <f>M16+(O16-M16)*(100%-$P$13)-0.01</f>
        <v>9651416.1899999995</v>
      </c>
      <c r="Q16" s="808">
        <f>F16*L16*N16*P16/O16</f>
        <v>0</v>
      </c>
    </row>
    <row r="17" spans="1:18" ht="42" customHeight="1">
      <c r="A17" s="862" t="s">
        <v>4372</v>
      </c>
      <c r="B17" s="119" t="s">
        <v>58</v>
      </c>
      <c r="C17" s="119" t="s">
        <v>59</v>
      </c>
      <c r="D17" s="126"/>
      <c r="E17" s="126"/>
      <c r="F17" s="126"/>
      <c r="G17" s="126">
        <f>G16*2%</f>
        <v>185790.15</v>
      </c>
      <c r="H17" s="126"/>
      <c r="I17" s="126"/>
      <c r="J17" s="126"/>
      <c r="K17" s="809">
        <f>SUM(D17:J17)</f>
        <v>185790.15</v>
      </c>
      <c r="L17" s="970">
        <f>$F$66</f>
        <v>1.0301</v>
      </c>
      <c r="M17" s="808">
        <f>K17*L17</f>
        <v>191382.43</v>
      </c>
      <c r="N17" s="974">
        <f>$F$84</f>
        <v>1.0172000000000001</v>
      </c>
      <c r="O17" s="808">
        <f>M17*N17</f>
        <v>194674.21</v>
      </c>
      <c r="P17" s="808">
        <f>M17+(O17-M17)*(100%-$P$13)</f>
        <v>193028.32</v>
      </c>
      <c r="Q17" s="808">
        <f>F17*L17*N17*P17/O17</f>
        <v>0</v>
      </c>
    </row>
    <row r="18" spans="1:18" s="804" customFormat="1" ht="26.25" customHeight="1">
      <c r="A18" s="806">
        <v>2</v>
      </c>
      <c r="B18" s="800"/>
      <c r="C18" s="800" t="s">
        <v>5294</v>
      </c>
      <c r="D18" s="801">
        <f>D19+D20+D21+D27+D38+D49+D50+D51+D54+D55+D56+D57+D58+D59+D60</f>
        <v>145090602.78</v>
      </c>
      <c r="E18" s="801">
        <f t="shared" ref="E18:Q18" si="1">E19+E20+E21+E27+E38+E49+E50+E51+E54+E55+E56+E57+E58+E59+E60</f>
        <v>7655785.4400000004</v>
      </c>
      <c r="F18" s="801">
        <f t="shared" si="1"/>
        <v>33730200.479999997</v>
      </c>
      <c r="G18" s="801">
        <f t="shared" si="1"/>
        <v>3566932.11</v>
      </c>
      <c r="H18" s="801">
        <f t="shared" si="1"/>
        <v>4735138.04</v>
      </c>
      <c r="I18" s="801">
        <f t="shared" si="1"/>
        <v>-696343.84</v>
      </c>
      <c r="J18" s="801">
        <f t="shared" si="1"/>
        <v>787407.64</v>
      </c>
      <c r="K18" s="801">
        <f t="shared" si="1"/>
        <v>194869722.72</v>
      </c>
      <c r="L18" s="971"/>
      <c r="M18" s="801">
        <f t="shared" si="1"/>
        <v>200735301.38</v>
      </c>
      <c r="N18" s="971"/>
      <c r="O18" s="801">
        <f t="shared" si="1"/>
        <v>211293978.21000001</v>
      </c>
      <c r="P18" s="801">
        <f t="shared" si="1"/>
        <v>206014639.88</v>
      </c>
      <c r="Q18" s="801">
        <f t="shared" si="1"/>
        <v>35659285.670000002</v>
      </c>
    </row>
    <row r="19" spans="1:18" ht="117.75" customHeight="1">
      <c r="A19" s="862" t="s">
        <v>4394</v>
      </c>
      <c r="B19" s="119" t="s">
        <v>82</v>
      </c>
      <c r="C19" s="848" t="s">
        <v>163</v>
      </c>
      <c r="D19" s="120"/>
      <c r="E19" s="120"/>
      <c r="F19" s="120"/>
      <c r="G19" s="126">
        <f>(2117472+93748)/1.2</f>
        <v>1842683.33</v>
      </c>
      <c r="H19" s="126"/>
      <c r="I19" s="126"/>
      <c r="J19" s="126"/>
      <c r="K19" s="126">
        <f>SUM(D19:J19)</f>
        <v>1842683.33</v>
      </c>
      <c r="L19" s="970">
        <f>$F$66</f>
        <v>1.0301</v>
      </c>
      <c r="M19" s="808">
        <f>K19*L19</f>
        <v>1898148.1</v>
      </c>
      <c r="N19" s="975">
        <f>$F$102</f>
        <v>1.0526</v>
      </c>
      <c r="O19" s="808">
        <f>M19*N19</f>
        <v>1997990.69</v>
      </c>
      <c r="P19" s="808">
        <f>M19+(O19-M19)*(100%-$P$13)</f>
        <v>1948069.4</v>
      </c>
      <c r="Q19" s="808">
        <f>F19*L19*N19*P19/O19</f>
        <v>0</v>
      </c>
    </row>
    <row r="20" spans="1:18">
      <c r="A20" s="862" t="s">
        <v>4396</v>
      </c>
      <c r="B20" s="119" t="s">
        <v>160</v>
      </c>
      <c r="C20" s="119" t="s">
        <v>84</v>
      </c>
      <c r="D20" s="120"/>
      <c r="E20" s="120"/>
      <c r="F20" s="120"/>
      <c r="G20" s="121">
        <f>'1-1'!M24</f>
        <v>716140.74</v>
      </c>
      <c r="H20" s="121"/>
      <c r="I20" s="121"/>
      <c r="J20" s="121"/>
      <c r="K20" s="121">
        <f t="shared" ref="K20:K63" si="2">SUM(D20:J20)</f>
        <v>716140.74</v>
      </c>
      <c r="L20" s="970">
        <f>$F$66</f>
        <v>1.0301</v>
      </c>
      <c r="M20" s="808">
        <f>K20*L20</f>
        <v>737696.58</v>
      </c>
      <c r="N20" s="975">
        <f>$F$102</f>
        <v>1.0526</v>
      </c>
      <c r="O20" s="808">
        <f>M20*N20</f>
        <v>776499.42</v>
      </c>
      <c r="P20" s="808">
        <f>M20+(O20-M20)*(100%-$P$13)</f>
        <v>757098</v>
      </c>
      <c r="Q20" s="808">
        <f>F20*L20*N20*P20/O20</f>
        <v>0</v>
      </c>
    </row>
    <row r="21" spans="1:18" ht="12.75" customHeight="1">
      <c r="A21" s="862" t="s">
        <v>4507</v>
      </c>
      <c r="B21" s="119" t="s">
        <v>164</v>
      </c>
      <c r="C21" s="119" t="s">
        <v>25</v>
      </c>
      <c r="D21" s="126">
        <f>SUM(D22:D26)</f>
        <v>118955048</v>
      </c>
      <c r="E21" s="126">
        <f t="shared" ref="E21:F21" si="3">SUM(E22:E26)</f>
        <v>342663</v>
      </c>
      <c r="F21" s="126">
        <f t="shared" si="3"/>
        <v>22560404</v>
      </c>
      <c r="G21" s="126">
        <f t="shared" ref="G21" si="4">SUM(G22:G26)</f>
        <v>0</v>
      </c>
      <c r="H21" s="126">
        <f t="shared" ref="H21" si="5">SUM(H22:H26)</f>
        <v>3698229.05</v>
      </c>
      <c r="I21" s="126">
        <f t="shared" ref="I21" si="6">SUM(I22:I26)</f>
        <v>-554734.36</v>
      </c>
      <c r="J21" s="126">
        <f t="shared" ref="J21" si="7">SUM(J22:J26)</f>
        <v>614979.71</v>
      </c>
      <c r="K21" s="126">
        <f t="shared" si="2"/>
        <v>145616589.40000001</v>
      </c>
      <c r="L21" s="972"/>
      <c r="M21" s="126">
        <f t="shared" ref="M21" si="8">SUM(M22:M26)</f>
        <v>149999648.74000001</v>
      </c>
      <c r="N21" s="972"/>
      <c r="O21" s="126">
        <f t="shared" ref="O21:Q21" si="9">SUM(O22:O26)</f>
        <v>157889630.25999999</v>
      </c>
      <c r="P21" s="126">
        <f t="shared" si="9"/>
        <v>153944639.52000001</v>
      </c>
      <c r="Q21" s="126">
        <f t="shared" si="9"/>
        <v>23850670.280000001</v>
      </c>
    </row>
    <row r="22" spans="1:18" s="780" customFormat="1" ht="15" outlineLevel="1">
      <c r="A22" s="783" t="s">
        <v>5312</v>
      </c>
      <c r="B22" s="777" t="s">
        <v>311</v>
      </c>
      <c r="C22" s="777" t="s">
        <v>215</v>
      </c>
      <c r="D22" s="778">
        <f>'02-01-01'!N83</f>
        <v>25290385</v>
      </c>
      <c r="E22" s="779"/>
      <c r="F22" s="779"/>
      <c r="G22" s="779"/>
      <c r="H22" s="828">
        <f>(D22+E22)*3.1%</f>
        <v>784001.94</v>
      </c>
      <c r="I22" s="828">
        <f>-H22*15%</f>
        <v>-117600.29</v>
      </c>
      <c r="J22" s="828">
        <f>(D22+E22+H22)*0.5%</f>
        <v>130371.93</v>
      </c>
      <c r="K22" s="778">
        <f t="shared" si="2"/>
        <v>26087158.579999998</v>
      </c>
      <c r="L22" s="973">
        <f>$F$66</f>
        <v>1.0301</v>
      </c>
      <c r="M22" s="827">
        <f>K22*L22</f>
        <v>26872382.050000001</v>
      </c>
      <c r="N22" s="976">
        <f>$F$102</f>
        <v>1.0526</v>
      </c>
      <c r="O22" s="827">
        <f>M22*N22</f>
        <v>28285869.350000001</v>
      </c>
      <c r="P22" s="827">
        <f>M22+(O22-M22)*(100%-$P$13)</f>
        <v>27579125.699999999</v>
      </c>
      <c r="Q22" s="827">
        <f>F22*L22*N22*P22/O22</f>
        <v>0</v>
      </c>
      <c r="R22" s="982">
        <f>P22/K22</f>
        <v>1.0571999999999999</v>
      </c>
    </row>
    <row r="23" spans="1:18" s="780" customFormat="1" ht="22.5" outlineLevel="1">
      <c r="A23" s="783" t="s">
        <v>5313</v>
      </c>
      <c r="B23" s="777" t="s">
        <v>312</v>
      </c>
      <c r="C23" s="777" t="s">
        <v>313</v>
      </c>
      <c r="D23" s="778">
        <f>'02-01-02'!N820</f>
        <v>67279974</v>
      </c>
      <c r="E23" s="779"/>
      <c r="F23" s="779"/>
      <c r="G23" s="779"/>
      <c r="H23" s="828">
        <f t="shared" ref="H23:H26" si="10">(D23+E23)*3.1%</f>
        <v>2085679.19</v>
      </c>
      <c r="I23" s="828">
        <f t="shared" ref="I23:I26" si="11">-H23*15%</f>
        <v>-312851.88</v>
      </c>
      <c r="J23" s="828">
        <f t="shared" ref="J23:J26" si="12">(D23+E23+H23)*0.5%</f>
        <v>346828.27</v>
      </c>
      <c r="K23" s="778">
        <f t="shared" si="2"/>
        <v>69399629.579999998</v>
      </c>
      <c r="L23" s="973">
        <f t="shared" ref="L23:L48" si="13">$F$66</f>
        <v>1.0301</v>
      </c>
      <c r="M23" s="827">
        <f t="shared" ref="M23:M26" si="14">K23*L23</f>
        <v>71488558.430000007</v>
      </c>
      <c r="N23" s="976">
        <f>$F$102</f>
        <v>1.0526</v>
      </c>
      <c r="O23" s="827">
        <f t="shared" ref="O23:O26" si="15">M23*N23</f>
        <v>75248856.599999994</v>
      </c>
      <c r="P23" s="827">
        <f t="shared" ref="P23:P26" si="16">M23+(O23-M23)*(100%-$P$13)</f>
        <v>73368707.519999996</v>
      </c>
      <c r="Q23" s="827">
        <f t="shared" ref="Q23:Q26" si="17">F23*L23*N23*P23/O23</f>
        <v>0</v>
      </c>
      <c r="R23" s="982">
        <f t="shared" ref="R23:R53" si="18">P23/K23</f>
        <v>1.0571999999999999</v>
      </c>
    </row>
    <row r="24" spans="1:18" s="780" customFormat="1" ht="15" outlineLevel="1">
      <c r="A24" s="783" t="s">
        <v>5314</v>
      </c>
      <c r="B24" s="777" t="s">
        <v>314</v>
      </c>
      <c r="C24" s="777" t="s">
        <v>219</v>
      </c>
      <c r="D24" s="778">
        <f>'02-01-03'!N341</f>
        <v>25695559</v>
      </c>
      <c r="E24" s="779"/>
      <c r="F24" s="779"/>
      <c r="G24" s="779"/>
      <c r="H24" s="828">
        <f t="shared" si="10"/>
        <v>796562.33</v>
      </c>
      <c r="I24" s="828">
        <f t="shared" si="11"/>
        <v>-119484.35</v>
      </c>
      <c r="J24" s="828">
        <f t="shared" si="12"/>
        <v>132460.60999999999</v>
      </c>
      <c r="K24" s="778">
        <f t="shared" si="2"/>
        <v>26505097.59</v>
      </c>
      <c r="L24" s="973">
        <f t="shared" si="13"/>
        <v>1.0301</v>
      </c>
      <c r="M24" s="827">
        <f t="shared" si="14"/>
        <v>27302901.030000001</v>
      </c>
      <c r="N24" s="976">
        <f>$F$102</f>
        <v>1.0526</v>
      </c>
      <c r="O24" s="827">
        <f t="shared" si="15"/>
        <v>28739033.620000001</v>
      </c>
      <c r="P24" s="827">
        <f t="shared" si="16"/>
        <v>28020967.329999998</v>
      </c>
      <c r="Q24" s="827">
        <f t="shared" si="17"/>
        <v>0</v>
      </c>
      <c r="R24" s="982">
        <f t="shared" si="18"/>
        <v>1.0571999999999999</v>
      </c>
    </row>
    <row r="25" spans="1:18" s="780" customFormat="1" ht="15" outlineLevel="1">
      <c r="A25" s="783" t="s">
        <v>5315</v>
      </c>
      <c r="B25" s="777" t="s">
        <v>315</v>
      </c>
      <c r="C25" s="777" t="s">
        <v>221</v>
      </c>
      <c r="D25" s="781">
        <f>'02-01-04'!N990</f>
        <v>645504</v>
      </c>
      <c r="E25" s="782">
        <f>'02-01-04'!N1000</f>
        <v>326313</v>
      </c>
      <c r="F25" s="778">
        <f>'02-01-04'!N1008</f>
        <v>22360618</v>
      </c>
      <c r="G25" s="779"/>
      <c r="H25" s="828">
        <f t="shared" si="10"/>
        <v>30126.33</v>
      </c>
      <c r="I25" s="828">
        <f t="shared" si="11"/>
        <v>-4518.95</v>
      </c>
      <c r="J25" s="828">
        <f t="shared" si="12"/>
        <v>5009.72</v>
      </c>
      <c r="K25" s="778">
        <f t="shared" si="2"/>
        <v>23363052.100000001</v>
      </c>
      <c r="L25" s="973">
        <f t="shared" si="13"/>
        <v>1.0301</v>
      </c>
      <c r="M25" s="827">
        <f t="shared" si="14"/>
        <v>24066279.969999999</v>
      </c>
      <c r="N25" s="976">
        <f>$F$102</f>
        <v>1.0526</v>
      </c>
      <c r="O25" s="827">
        <f t="shared" si="15"/>
        <v>25332166.300000001</v>
      </c>
      <c r="P25" s="827">
        <f t="shared" si="16"/>
        <v>24699223.140000001</v>
      </c>
      <c r="Q25" s="827">
        <f t="shared" si="17"/>
        <v>23639458.190000001</v>
      </c>
      <c r="R25" s="982">
        <f t="shared" si="18"/>
        <v>1.0571999999999999</v>
      </c>
    </row>
    <row r="26" spans="1:18" s="780" customFormat="1" ht="15" outlineLevel="1">
      <c r="A26" s="783" t="s">
        <v>5316</v>
      </c>
      <c r="B26" s="777" t="s">
        <v>316</v>
      </c>
      <c r="C26" s="777" t="s">
        <v>223</v>
      </c>
      <c r="D26" s="782">
        <f>'02-01-05'!N227</f>
        <v>43626</v>
      </c>
      <c r="E26" s="782">
        <f>'02-01-05'!N235</f>
        <v>16350</v>
      </c>
      <c r="F26" s="782">
        <f>'02-01-05'!N243</f>
        <v>199786</v>
      </c>
      <c r="G26" s="779"/>
      <c r="H26" s="828">
        <f t="shared" si="10"/>
        <v>1859.26</v>
      </c>
      <c r="I26" s="828">
        <f t="shared" si="11"/>
        <v>-278.89</v>
      </c>
      <c r="J26" s="828">
        <f t="shared" si="12"/>
        <v>309.18</v>
      </c>
      <c r="K26" s="782">
        <f t="shared" si="2"/>
        <v>261651.55</v>
      </c>
      <c r="L26" s="973">
        <f t="shared" si="13"/>
        <v>1.0301</v>
      </c>
      <c r="M26" s="827">
        <f t="shared" si="14"/>
        <v>269527.26</v>
      </c>
      <c r="N26" s="976">
        <f>$F$102</f>
        <v>1.0526</v>
      </c>
      <c r="O26" s="827">
        <f t="shared" si="15"/>
        <v>283704.39</v>
      </c>
      <c r="P26" s="827">
        <f t="shared" si="16"/>
        <v>276615.83</v>
      </c>
      <c r="Q26" s="827">
        <f t="shared" si="17"/>
        <v>211212.09</v>
      </c>
      <c r="R26" s="982">
        <f t="shared" si="18"/>
        <v>1.0571999999999999</v>
      </c>
    </row>
    <row r="27" spans="1:18" ht="22.5">
      <c r="A27" s="862" t="s">
        <v>4511</v>
      </c>
      <c r="B27" s="119" t="s">
        <v>85</v>
      </c>
      <c r="C27" s="119" t="s">
        <v>23</v>
      </c>
      <c r="D27" s="126">
        <f>SUM(D28:D37)</f>
        <v>3027672</v>
      </c>
      <c r="E27" s="126">
        <f t="shared" ref="E27:F27" si="19">SUM(E28:E37)</f>
        <v>630710</v>
      </c>
      <c r="F27" s="126">
        <f t="shared" si="19"/>
        <v>10012962</v>
      </c>
      <c r="G27" s="126">
        <f t="shared" ref="G27" si="20">SUM(G28:G37)</f>
        <v>0</v>
      </c>
      <c r="H27" s="126">
        <f t="shared" ref="H27" si="21">SUM(H28:H37)</f>
        <v>113409.82</v>
      </c>
      <c r="I27" s="126">
        <f t="shared" ref="I27" si="22">SUM(I28:I37)</f>
        <v>-17011.47</v>
      </c>
      <c r="J27" s="126">
        <f t="shared" ref="J27" si="23">SUM(J28:J37)</f>
        <v>18858.95</v>
      </c>
      <c r="K27" s="126">
        <f t="shared" si="2"/>
        <v>13786601.300000001</v>
      </c>
      <c r="L27" s="972"/>
      <c r="M27" s="126">
        <f t="shared" ref="M27" si="24">SUM(M28:M37)</f>
        <v>14201578</v>
      </c>
      <c r="N27" s="972"/>
      <c r="O27" s="126">
        <f t="shared" ref="O27:Q27" si="25">SUM(O28:O37)</f>
        <v>14948581</v>
      </c>
      <c r="P27" s="126">
        <f t="shared" si="25"/>
        <v>14575079.51</v>
      </c>
      <c r="Q27" s="126">
        <f t="shared" si="25"/>
        <v>10585619.630000001</v>
      </c>
      <c r="R27" s="982">
        <f t="shared" si="18"/>
        <v>1.0571999999999999</v>
      </c>
    </row>
    <row r="28" spans="1:18" s="780" customFormat="1" ht="15" outlineLevel="1">
      <c r="A28" s="783" t="s">
        <v>5317</v>
      </c>
      <c r="B28" s="777" t="s">
        <v>226</v>
      </c>
      <c r="C28" s="777" t="s">
        <v>227</v>
      </c>
      <c r="D28" s="782">
        <f>'03-01-01 '!N595</f>
        <v>550604</v>
      </c>
      <c r="E28" s="782"/>
      <c r="F28" s="782"/>
      <c r="G28" s="782"/>
      <c r="H28" s="828">
        <f>(D28+E28)*3.1%</f>
        <v>17068.72</v>
      </c>
      <c r="I28" s="828">
        <f>-H28*15%</f>
        <v>-2560.31</v>
      </c>
      <c r="J28" s="828">
        <f>(D28+E28+H28)*0.5%</f>
        <v>2838.36</v>
      </c>
      <c r="K28" s="782">
        <f t="shared" si="2"/>
        <v>567950.77</v>
      </c>
      <c r="L28" s="973">
        <f t="shared" si="13"/>
        <v>1.0301</v>
      </c>
      <c r="M28" s="827">
        <f t="shared" ref="M28" si="26">K28*L28</f>
        <v>585046.09</v>
      </c>
      <c r="N28" s="976">
        <f t="shared" ref="N28:N37" si="27">$F$102</f>
        <v>1.0526</v>
      </c>
      <c r="O28" s="827">
        <f t="shared" ref="O28" si="28">M28*N28</f>
        <v>615819.51</v>
      </c>
      <c r="P28" s="827">
        <f t="shared" ref="P28" si="29">M28+(O28-M28)*(100%-$P$13)</f>
        <v>600432.80000000005</v>
      </c>
      <c r="Q28" s="827">
        <f t="shared" ref="Q28" si="30">F28*L28*N28*P28/O28</f>
        <v>0</v>
      </c>
      <c r="R28" s="982">
        <f t="shared" si="18"/>
        <v>1.0571999999999999</v>
      </c>
    </row>
    <row r="29" spans="1:18" s="780" customFormat="1" ht="15" outlineLevel="1">
      <c r="A29" s="783" t="s">
        <v>5318</v>
      </c>
      <c r="B29" s="777" t="s">
        <v>228</v>
      </c>
      <c r="C29" s="777" t="s">
        <v>229</v>
      </c>
      <c r="D29" s="778">
        <f>'03-01-02 '!N939</f>
        <v>1957007</v>
      </c>
      <c r="E29" s="779"/>
      <c r="F29" s="779"/>
      <c r="G29" s="779"/>
      <c r="H29" s="828">
        <f t="shared" ref="H29:H32" si="31">(D29+E29)*3.1%</f>
        <v>60667.22</v>
      </c>
      <c r="I29" s="828">
        <f t="shared" ref="I29:I55" si="32">-H29*15%</f>
        <v>-9100.08</v>
      </c>
      <c r="J29" s="828">
        <f t="shared" ref="J29:J32" si="33">(D29+E29+H29)*0.5%</f>
        <v>10088.370000000001</v>
      </c>
      <c r="K29" s="778">
        <f t="shared" si="2"/>
        <v>2018662.51</v>
      </c>
      <c r="L29" s="973">
        <f t="shared" si="13"/>
        <v>1.0301</v>
      </c>
      <c r="M29" s="827">
        <f t="shared" ref="M29:M37" si="34">K29*L29</f>
        <v>2079424.25</v>
      </c>
      <c r="N29" s="976">
        <f t="shared" si="27"/>
        <v>1.0526</v>
      </c>
      <c r="O29" s="827">
        <f t="shared" ref="O29:O37" si="35">M29*N29</f>
        <v>2188801.9700000002</v>
      </c>
      <c r="P29" s="827">
        <f t="shared" ref="P29:P37" si="36">M29+(O29-M29)*(100%-$P$13)</f>
        <v>2134113.11</v>
      </c>
      <c r="Q29" s="827">
        <f t="shared" ref="Q29:Q37" si="37">F29*L29*N29*P29/O29</f>
        <v>0</v>
      </c>
      <c r="R29" s="982">
        <f t="shared" si="18"/>
        <v>1.0571999999999999</v>
      </c>
    </row>
    <row r="30" spans="1:18" s="780" customFormat="1" ht="15" outlineLevel="1">
      <c r="A30" s="783" t="s">
        <v>5319</v>
      </c>
      <c r="B30" s="777" t="s">
        <v>230</v>
      </c>
      <c r="C30" s="777" t="s">
        <v>231</v>
      </c>
      <c r="D30" s="782">
        <f>'03-01-03'!N495</f>
        <v>48927</v>
      </c>
      <c r="E30" s="782">
        <f>'03-01-03'!N503</f>
        <v>356</v>
      </c>
      <c r="F30" s="782">
        <f>'03-01-03'!N509</f>
        <v>10616</v>
      </c>
      <c r="G30" s="779"/>
      <c r="H30" s="828">
        <f t="shared" si="31"/>
        <v>1527.77</v>
      </c>
      <c r="I30" s="828">
        <f t="shared" si="32"/>
        <v>-229.17</v>
      </c>
      <c r="J30" s="828">
        <f t="shared" si="33"/>
        <v>254.05</v>
      </c>
      <c r="K30" s="782">
        <f t="shared" si="2"/>
        <v>61451.65</v>
      </c>
      <c r="L30" s="973">
        <f t="shared" si="13"/>
        <v>1.0301</v>
      </c>
      <c r="M30" s="827">
        <f t="shared" si="34"/>
        <v>63301.34</v>
      </c>
      <c r="N30" s="976">
        <f t="shared" si="27"/>
        <v>1.0526</v>
      </c>
      <c r="O30" s="827">
        <f t="shared" si="35"/>
        <v>66630.990000000005</v>
      </c>
      <c r="P30" s="827">
        <f t="shared" si="36"/>
        <v>64966.17</v>
      </c>
      <c r="Q30" s="827">
        <f t="shared" si="37"/>
        <v>11223.15</v>
      </c>
      <c r="R30" s="982">
        <f t="shared" si="18"/>
        <v>1.0571999999999999</v>
      </c>
    </row>
    <row r="31" spans="1:18" s="780" customFormat="1" ht="15" outlineLevel="1">
      <c r="A31" s="783" t="s">
        <v>5320</v>
      </c>
      <c r="B31" s="777" t="s">
        <v>232</v>
      </c>
      <c r="C31" s="777" t="s">
        <v>233</v>
      </c>
      <c r="D31" s="782">
        <f>'03-01-04 '!N237</f>
        <v>20464</v>
      </c>
      <c r="E31" s="779"/>
      <c r="F31" s="779"/>
      <c r="G31" s="779"/>
      <c r="H31" s="828">
        <f t="shared" si="31"/>
        <v>634.38</v>
      </c>
      <c r="I31" s="828">
        <f t="shared" si="32"/>
        <v>-95.16</v>
      </c>
      <c r="J31" s="828">
        <f t="shared" si="33"/>
        <v>105.49</v>
      </c>
      <c r="K31" s="782">
        <f t="shared" si="2"/>
        <v>21108.71</v>
      </c>
      <c r="L31" s="973">
        <f t="shared" si="13"/>
        <v>1.0301</v>
      </c>
      <c r="M31" s="827">
        <f t="shared" si="34"/>
        <v>21744.080000000002</v>
      </c>
      <c r="N31" s="976">
        <f t="shared" si="27"/>
        <v>1.0526</v>
      </c>
      <c r="O31" s="827">
        <f t="shared" si="35"/>
        <v>22887.82</v>
      </c>
      <c r="P31" s="827">
        <f t="shared" si="36"/>
        <v>22315.95</v>
      </c>
      <c r="Q31" s="827">
        <f t="shared" si="37"/>
        <v>0</v>
      </c>
      <c r="R31" s="982">
        <f t="shared" si="18"/>
        <v>1.0571999999999999</v>
      </c>
    </row>
    <row r="32" spans="1:18" s="780" customFormat="1" ht="15" outlineLevel="1">
      <c r="A32" s="783" t="s">
        <v>5321</v>
      </c>
      <c r="B32" s="777" t="s">
        <v>234</v>
      </c>
      <c r="C32" s="777" t="s">
        <v>235</v>
      </c>
      <c r="D32" s="782">
        <f>'03-01-05 '!N127</f>
        <v>3310</v>
      </c>
      <c r="E32" s="782">
        <f>'03-01-05 '!N135</f>
        <v>1024</v>
      </c>
      <c r="F32" s="782">
        <f>'03-01-05 '!N143</f>
        <v>33852</v>
      </c>
      <c r="G32" s="779"/>
      <c r="H32" s="828">
        <f t="shared" si="31"/>
        <v>134.35</v>
      </c>
      <c r="I32" s="828">
        <f t="shared" si="32"/>
        <v>-20.149999999999999</v>
      </c>
      <c r="J32" s="828">
        <f t="shared" si="33"/>
        <v>22.34</v>
      </c>
      <c r="K32" s="782">
        <f t="shared" si="2"/>
        <v>38322.54</v>
      </c>
      <c r="L32" s="973">
        <f t="shared" si="13"/>
        <v>1.0301</v>
      </c>
      <c r="M32" s="827">
        <f t="shared" si="34"/>
        <v>39476.050000000003</v>
      </c>
      <c r="N32" s="976">
        <f t="shared" si="27"/>
        <v>1.0526</v>
      </c>
      <c r="O32" s="827">
        <f t="shared" si="35"/>
        <v>41552.49</v>
      </c>
      <c r="P32" s="827">
        <f t="shared" si="36"/>
        <v>40514.269999999997</v>
      </c>
      <c r="Q32" s="827">
        <f t="shared" si="37"/>
        <v>35788.050000000003</v>
      </c>
      <c r="R32" s="982">
        <f t="shared" si="18"/>
        <v>1.0571999999999999</v>
      </c>
    </row>
    <row r="33" spans="1:18" s="780" customFormat="1" ht="15" customHeight="1" outlineLevel="1">
      <c r="A33" s="783" t="s">
        <v>5322</v>
      </c>
      <c r="B33" s="777" t="s">
        <v>236</v>
      </c>
      <c r="C33" s="777" t="s">
        <v>237</v>
      </c>
      <c r="D33" s="782">
        <f>'03-01-06 '!N139</f>
        <v>24304</v>
      </c>
      <c r="E33" s="782"/>
      <c r="F33" s="782"/>
      <c r="G33" s="782"/>
      <c r="H33" s="828">
        <f t="shared" ref="H33:H37" si="38">(D33+E33)*3.1%</f>
        <v>753.42</v>
      </c>
      <c r="I33" s="828">
        <f t="shared" si="32"/>
        <v>-113.01</v>
      </c>
      <c r="J33" s="828">
        <f t="shared" ref="J33:J37" si="39">(D33+E33+H33)*0.5%</f>
        <v>125.29</v>
      </c>
      <c r="K33" s="782">
        <f t="shared" si="2"/>
        <v>25069.7</v>
      </c>
      <c r="L33" s="973">
        <f t="shared" si="13"/>
        <v>1.0301</v>
      </c>
      <c r="M33" s="827">
        <f t="shared" si="34"/>
        <v>25824.3</v>
      </c>
      <c r="N33" s="976">
        <f t="shared" si="27"/>
        <v>1.0526</v>
      </c>
      <c r="O33" s="827">
        <f t="shared" si="35"/>
        <v>27182.66</v>
      </c>
      <c r="P33" s="827">
        <f t="shared" si="36"/>
        <v>26503.48</v>
      </c>
      <c r="Q33" s="827">
        <f t="shared" si="37"/>
        <v>0</v>
      </c>
      <c r="R33" s="982">
        <f t="shared" si="18"/>
        <v>1.0571999999999999</v>
      </c>
    </row>
    <row r="34" spans="1:18" s="780" customFormat="1" ht="15" customHeight="1" outlineLevel="1">
      <c r="A34" s="783" t="s">
        <v>5323</v>
      </c>
      <c r="B34" s="777" t="s">
        <v>238</v>
      </c>
      <c r="C34" s="777" t="s">
        <v>239</v>
      </c>
      <c r="D34" s="782">
        <f>'03-01-07 '!N438</f>
        <v>5432</v>
      </c>
      <c r="E34" s="782">
        <f>'03-01-07 '!N444</f>
        <v>321848</v>
      </c>
      <c r="F34" s="779"/>
      <c r="G34" s="779"/>
      <c r="H34" s="828">
        <f t="shared" si="38"/>
        <v>10145.68</v>
      </c>
      <c r="I34" s="828">
        <f t="shared" si="32"/>
        <v>-1521.85</v>
      </c>
      <c r="J34" s="828">
        <f t="shared" si="39"/>
        <v>1687.13</v>
      </c>
      <c r="K34" s="782">
        <f t="shared" si="2"/>
        <v>337590.96</v>
      </c>
      <c r="L34" s="973">
        <f t="shared" si="13"/>
        <v>1.0301</v>
      </c>
      <c r="M34" s="827">
        <f t="shared" si="34"/>
        <v>347752.45</v>
      </c>
      <c r="N34" s="976">
        <f t="shared" si="27"/>
        <v>1.0526</v>
      </c>
      <c r="O34" s="827">
        <f t="shared" si="35"/>
        <v>366044.23</v>
      </c>
      <c r="P34" s="827">
        <f t="shared" si="36"/>
        <v>356898.34</v>
      </c>
      <c r="Q34" s="827">
        <f t="shared" si="37"/>
        <v>0</v>
      </c>
      <c r="R34" s="982">
        <f t="shared" si="18"/>
        <v>1.0571999999999999</v>
      </c>
    </row>
    <row r="35" spans="1:18" s="780" customFormat="1" ht="15" outlineLevel="1">
      <c r="A35" s="783" t="s">
        <v>5324</v>
      </c>
      <c r="B35" s="777" t="s">
        <v>240</v>
      </c>
      <c r="C35" s="777" t="s">
        <v>241</v>
      </c>
      <c r="D35" s="782">
        <f>'03-01-08 '!N2304</f>
        <v>264837</v>
      </c>
      <c r="E35" s="782">
        <f>'03-01-08 '!N2311</f>
        <v>286725</v>
      </c>
      <c r="F35" s="778">
        <f>'03-01-08 '!N2319</f>
        <v>9922038</v>
      </c>
      <c r="G35" s="779"/>
      <c r="H35" s="828">
        <f t="shared" si="38"/>
        <v>17098.419999999998</v>
      </c>
      <c r="I35" s="828">
        <f t="shared" si="32"/>
        <v>-2564.7600000000002</v>
      </c>
      <c r="J35" s="828">
        <f t="shared" si="39"/>
        <v>2843.3</v>
      </c>
      <c r="K35" s="778">
        <f t="shared" si="2"/>
        <v>10490976.960000001</v>
      </c>
      <c r="L35" s="973">
        <f t="shared" si="13"/>
        <v>1.0301</v>
      </c>
      <c r="M35" s="827">
        <f t="shared" si="34"/>
        <v>10806755.369999999</v>
      </c>
      <c r="N35" s="976">
        <f t="shared" si="27"/>
        <v>1.0526</v>
      </c>
      <c r="O35" s="827">
        <f t="shared" si="35"/>
        <v>11375190.699999999</v>
      </c>
      <c r="P35" s="827">
        <f t="shared" si="36"/>
        <v>11090973.039999999</v>
      </c>
      <c r="Q35" s="827">
        <f t="shared" si="37"/>
        <v>10489495.529999999</v>
      </c>
      <c r="R35" s="982">
        <f t="shared" si="18"/>
        <v>1.0571999999999999</v>
      </c>
    </row>
    <row r="36" spans="1:18" s="780" customFormat="1" ht="15" customHeight="1" outlineLevel="1">
      <c r="A36" s="783" t="s">
        <v>5325</v>
      </c>
      <c r="B36" s="777" t="s">
        <v>242</v>
      </c>
      <c r="C36" s="777" t="s">
        <v>243</v>
      </c>
      <c r="D36" s="782">
        <f>'03-01-09'!N338</f>
        <v>6375</v>
      </c>
      <c r="E36" s="782">
        <f>'03-01-09'!N341</f>
        <v>20757</v>
      </c>
      <c r="F36" s="782">
        <f>'03-01-09'!N349</f>
        <v>20272</v>
      </c>
      <c r="G36" s="779"/>
      <c r="H36" s="828">
        <f t="shared" si="38"/>
        <v>841.09</v>
      </c>
      <c r="I36" s="828">
        <f t="shared" si="32"/>
        <v>-126.16</v>
      </c>
      <c r="J36" s="828">
        <f t="shared" si="39"/>
        <v>139.87</v>
      </c>
      <c r="K36" s="782">
        <f t="shared" si="2"/>
        <v>48258.8</v>
      </c>
      <c r="L36" s="973">
        <f t="shared" si="13"/>
        <v>1.0301</v>
      </c>
      <c r="M36" s="827">
        <f t="shared" si="34"/>
        <v>49711.39</v>
      </c>
      <c r="N36" s="976">
        <f t="shared" si="27"/>
        <v>1.0526</v>
      </c>
      <c r="O36" s="827">
        <f t="shared" si="35"/>
        <v>52326.21</v>
      </c>
      <c r="P36" s="827">
        <f t="shared" si="36"/>
        <v>51018.8</v>
      </c>
      <c r="Q36" s="827">
        <f t="shared" si="37"/>
        <v>21431.39</v>
      </c>
      <c r="R36" s="982">
        <f t="shared" si="18"/>
        <v>1.0571999999999999</v>
      </c>
    </row>
    <row r="37" spans="1:18" s="780" customFormat="1" ht="15" customHeight="1" outlineLevel="1">
      <c r="A37" s="783" t="s">
        <v>5326</v>
      </c>
      <c r="B37" s="777" t="s">
        <v>244</v>
      </c>
      <c r="C37" s="777" t="s">
        <v>245</v>
      </c>
      <c r="D37" s="782">
        <f>'03-01-10 '!N62</f>
        <v>146412</v>
      </c>
      <c r="E37" s="779"/>
      <c r="F37" s="782">
        <f>'03-01-10 '!N65</f>
        <v>26184</v>
      </c>
      <c r="G37" s="779"/>
      <c r="H37" s="828">
        <f t="shared" si="38"/>
        <v>4538.7700000000004</v>
      </c>
      <c r="I37" s="828">
        <f t="shared" si="32"/>
        <v>-680.82</v>
      </c>
      <c r="J37" s="828">
        <f t="shared" si="39"/>
        <v>754.75</v>
      </c>
      <c r="K37" s="782">
        <f t="shared" si="2"/>
        <v>177208.7</v>
      </c>
      <c r="L37" s="973">
        <f t="shared" si="13"/>
        <v>1.0301</v>
      </c>
      <c r="M37" s="827">
        <f t="shared" si="34"/>
        <v>182542.68</v>
      </c>
      <c r="N37" s="976">
        <f t="shared" si="27"/>
        <v>1.0526</v>
      </c>
      <c r="O37" s="827">
        <f t="shared" si="35"/>
        <v>192144.42</v>
      </c>
      <c r="P37" s="827">
        <f t="shared" si="36"/>
        <v>187343.55</v>
      </c>
      <c r="Q37" s="827">
        <f t="shared" si="37"/>
        <v>27681.51</v>
      </c>
      <c r="R37" s="982">
        <f t="shared" si="18"/>
        <v>1.0571999999999999</v>
      </c>
    </row>
    <row r="38" spans="1:18" ht="12.75" customHeight="1">
      <c r="A38" s="862" t="s">
        <v>4515</v>
      </c>
      <c r="B38" s="119" t="s">
        <v>86</v>
      </c>
      <c r="C38" s="119" t="s">
        <v>24</v>
      </c>
      <c r="D38" s="126">
        <f>SUM(D39:D48)</f>
        <v>11457667</v>
      </c>
      <c r="E38" s="126">
        <f t="shared" ref="E38:F38" si="40">SUM(E39:E48)</f>
        <v>709639</v>
      </c>
      <c r="F38" s="126">
        <f t="shared" si="40"/>
        <v>468993</v>
      </c>
      <c r="G38" s="126">
        <f t="shared" ref="G38" si="41">SUM(G39:G48)</f>
        <v>0</v>
      </c>
      <c r="H38" s="126">
        <f t="shared" ref="H38" si="42">SUM(H39:H48)</f>
        <v>377186.51</v>
      </c>
      <c r="I38" s="126">
        <f t="shared" ref="I38" si="43">SUM(I39:I48)</f>
        <v>-56577.99</v>
      </c>
      <c r="J38" s="126">
        <f t="shared" ref="J38" si="44">SUM(J39:J48)</f>
        <v>62722.46</v>
      </c>
      <c r="K38" s="126">
        <f t="shared" si="2"/>
        <v>13019629.98</v>
      </c>
      <c r="L38" s="972"/>
      <c r="M38" s="126">
        <f t="shared" ref="M38" si="45">SUM(M39:M48)</f>
        <v>13411520.85</v>
      </c>
      <c r="N38" s="972"/>
      <c r="O38" s="126">
        <f t="shared" ref="O38:Q38" si="46">SUM(O39:O48)</f>
        <v>14116966.83</v>
      </c>
      <c r="P38" s="126">
        <f t="shared" si="46"/>
        <v>13764243.869999999</v>
      </c>
      <c r="Q38" s="126">
        <f t="shared" si="46"/>
        <v>495815.5</v>
      </c>
      <c r="R38" s="982">
        <f t="shared" si="18"/>
        <v>1.0571999999999999</v>
      </c>
    </row>
    <row r="39" spans="1:18" s="780" customFormat="1" ht="15" outlineLevel="1">
      <c r="A39" s="783" t="s">
        <v>5327</v>
      </c>
      <c r="B39" s="777" t="s">
        <v>248</v>
      </c>
      <c r="C39" s="777" t="s">
        <v>227</v>
      </c>
      <c r="D39" s="778">
        <f>'03-02-01 '!N604</f>
        <v>1974544</v>
      </c>
      <c r="E39" s="779"/>
      <c r="F39" s="779"/>
      <c r="G39" s="779"/>
      <c r="H39" s="828">
        <f t="shared" ref="H39" si="47">(D39+E39)*3.1%</f>
        <v>61210.86</v>
      </c>
      <c r="I39" s="828">
        <f t="shared" si="32"/>
        <v>-9181.6299999999992</v>
      </c>
      <c r="J39" s="828">
        <f t="shared" ref="J39" si="48">(D39+E39+H39)*0.5%</f>
        <v>10178.77</v>
      </c>
      <c r="K39" s="778">
        <f t="shared" si="2"/>
        <v>2036752</v>
      </c>
      <c r="L39" s="973">
        <f t="shared" si="13"/>
        <v>1.0301</v>
      </c>
      <c r="M39" s="827">
        <f t="shared" ref="M39" si="49">K39*L39</f>
        <v>2098058.2400000002</v>
      </c>
      <c r="N39" s="976">
        <f t="shared" ref="N39:N50" si="50">$F$102</f>
        <v>1.0526</v>
      </c>
      <c r="O39" s="827">
        <f t="shared" ref="O39" si="51">M39*N39</f>
        <v>2208416.1</v>
      </c>
      <c r="P39" s="827">
        <f t="shared" ref="P39" si="52">M39+(O39-M39)*(100%-$P$13)</f>
        <v>2153237.17</v>
      </c>
      <c r="Q39" s="827">
        <f t="shared" ref="Q39" si="53">F39*L39*N39*P39/O39</f>
        <v>0</v>
      </c>
      <c r="R39" s="982">
        <f t="shared" si="18"/>
        <v>1.0571999999999999</v>
      </c>
    </row>
    <row r="40" spans="1:18" s="780" customFormat="1" ht="15" outlineLevel="1">
      <c r="A40" s="783" t="s">
        <v>5328</v>
      </c>
      <c r="B40" s="777" t="s">
        <v>249</v>
      </c>
      <c r="C40" s="777" t="s">
        <v>229</v>
      </c>
      <c r="D40" s="778">
        <f>'03-02-02'!N1060</f>
        <v>8520485</v>
      </c>
      <c r="E40" s="779"/>
      <c r="F40" s="779"/>
      <c r="G40" s="779"/>
      <c r="H40" s="828">
        <f t="shared" ref="H40:H48" si="54">(D40+E40)*3.1%</f>
        <v>264135.03999999998</v>
      </c>
      <c r="I40" s="828">
        <f t="shared" si="32"/>
        <v>-39620.26</v>
      </c>
      <c r="J40" s="828">
        <f t="shared" ref="J40:J48" si="55">(D40+E40+H40)*0.5%</f>
        <v>43923.1</v>
      </c>
      <c r="K40" s="778">
        <f t="shared" si="2"/>
        <v>8788922.8800000008</v>
      </c>
      <c r="L40" s="973">
        <f t="shared" si="13"/>
        <v>1.0301</v>
      </c>
      <c r="M40" s="827">
        <f t="shared" ref="M40:M48" si="56">K40*L40</f>
        <v>9053469.4600000009</v>
      </c>
      <c r="N40" s="976">
        <f t="shared" si="50"/>
        <v>1.0526</v>
      </c>
      <c r="O40" s="827">
        <f t="shared" ref="O40:O48" si="57">M40*N40</f>
        <v>9529681.9499999993</v>
      </c>
      <c r="P40" s="827">
        <f t="shared" ref="P40:P48" si="58">M40+(O40-M40)*(100%-$P$13)</f>
        <v>9291575.7100000009</v>
      </c>
      <c r="Q40" s="827">
        <f t="shared" ref="Q40:Q48" si="59">F40*L40*N40*P40/O40</f>
        <v>0</v>
      </c>
      <c r="R40" s="982">
        <f t="shared" si="18"/>
        <v>1.0571999999999999</v>
      </c>
    </row>
    <row r="41" spans="1:18" s="780" customFormat="1" ht="15" outlineLevel="1">
      <c r="A41" s="783" t="s">
        <v>5329</v>
      </c>
      <c r="B41" s="777" t="s">
        <v>250</v>
      </c>
      <c r="C41" s="777" t="s">
        <v>231</v>
      </c>
      <c r="D41" s="782">
        <f>'03-02-03'!N586</f>
        <v>202401</v>
      </c>
      <c r="E41" s="782">
        <f>'03-02-03'!N594</f>
        <v>356</v>
      </c>
      <c r="F41" s="781">
        <f>'03-02-03'!N600</f>
        <v>86396</v>
      </c>
      <c r="G41" s="779"/>
      <c r="H41" s="828">
        <f t="shared" si="54"/>
        <v>6285.47</v>
      </c>
      <c r="I41" s="828">
        <f t="shared" si="32"/>
        <v>-942.82</v>
      </c>
      <c r="J41" s="828">
        <f t="shared" si="55"/>
        <v>1045.21</v>
      </c>
      <c r="K41" s="782">
        <f t="shared" si="2"/>
        <v>295540.86</v>
      </c>
      <c r="L41" s="973">
        <f t="shared" si="13"/>
        <v>1.0301</v>
      </c>
      <c r="M41" s="827">
        <f t="shared" si="56"/>
        <v>304436.64</v>
      </c>
      <c r="N41" s="976">
        <f t="shared" si="50"/>
        <v>1.0526</v>
      </c>
      <c r="O41" s="827">
        <f t="shared" si="57"/>
        <v>320450.01</v>
      </c>
      <c r="P41" s="827">
        <f t="shared" si="58"/>
        <v>312443.33</v>
      </c>
      <c r="Q41" s="827">
        <f t="shared" si="59"/>
        <v>91337.13</v>
      </c>
      <c r="R41" s="982">
        <f t="shared" si="18"/>
        <v>1.0571999999999999</v>
      </c>
    </row>
    <row r="42" spans="1:18" s="780" customFormat="1" ht="15" outlineLevel="1">
      <c r="A42" s="783" t="s">
        <v>5330</v>
      </c>
      <c r="B42" s="777" t="s">
        <v>251</v>
      </c>
      <c r="C42" s="777" t="s">
        <v>233</v>
      </c>
      <c r="D42" s="782">
        <f>'03-02-04'!N338</f>
        <v>418739</v>
      </c>
      <c r="E42" s="779"/>
      <c r="F42" s="779"/>
      <c r="G42" s="779"/>
      <c r="H42" s="828">
        <f t="shared" si="54"/>
        <v>12980.91</v>
      </c>
      <c r="I42" s="828">
        <f t="shared" si="32"/>
        <v>-1947.14</v>
      </c>
      <c r="J42" s="828">
        <f t="shared" si="55"/>
        <v>2158.6</v>
      </c>
      <c r="K42" s="782">
        <f t="shared" si="2"/>
        <v>431931.37</v>
      </c>
      <c r="L42" s="973">
        <f t="shared" si="13"/>
        <v>1.0301</v>
      </c>
      <c r="M42" s="827">
        <f t="shared" si="56"/>
        <v>444932.5</v>
      </c>
      <c r="N42" s="976">
        <f t="shared" si="50"/>
        <v>1.0526</v>
      </c>
      <c r="O42" s="827">
        <f t="shared" si="57"/>
        <v>468335.95</v>
      </c>
      <c r="P42" s="827">
        <f t="shared" si="58"/>
        <v>456634.23</v>
      </c>
      <c r="Q42" s="827">
        <f t="shared" si="59"/>
        <v>0</v>
      </c>
      <c r="R42" s="982">
        <f t="shared" si="18"/>
        <v>1.0571999999999999</v>
      </c>
    </row>
    <row r="43" spans="1:18" s="780" customFormat="1" ht="15" outlineLevel="1">
      <c r="A43" s="783" t="s">
        <v>5331</v>
      </c>
      <c r="B43" s="777" t="s">
        <v>252</v>
      </c>
      <c r="C43" s="777" t="s">
        <v>235</v>
      </c>
      <c r="D43" s="846">
        <v>3337</v>
      </c>
      <c r="E43" s="846">
        <v>2218</v>
      </c>
      <c r="F43" s="846">
        <v>69583</v>
      </c>
      <c r="G43" s="779"/>
      <c r="H43" s="828">
        <f t="shared" si="54"/>
        <v>172.21</v>
      </c>
      <c r="I43" s="828">
        <f t="shared" si="32"/>
        <v>-25.83</v>
      </c>
      <c r="J43" s="828">
        <f t="shared" si="55"/>
        <v>28.64</v>
      </c>
      <c r="K43" s="782">
        <f t="shared" si="2"/>
        <v>75313.02</v>
      </c>
      <c r="L43" s="973">
        <f t="shared" si="13"/>
        <v>1.0301</v>
      </c>
      <c r="M43" s="827">
        <f t="shared" si="56"/>
        <v>77579.94</v>
      </c>
      <c r="N43" s="976">
        <f t="shared" si="50"/>
        <v>1.0526</v>
      </c>
      <c r="O43" s="827">
        <f t="shared" si="57"/>
        <v>81660.639999999999</v>
      </c>
      <c r="P43" s="827">
        <f t="shared" si="58"/>
        <v>79620.289999999994</v>
      </c>
      <c r="Q43" s="827">
        <f t="shared" si="59"/>
        <v>73562.570000000007</v>
      </c>
      <c r="R43" s="982">
        <f t="shared" si="18"/>
        <v>1.0571999999999999</v>
      </c>
    </row>
    <row r="44" spans="1:18" s="780" customFormat="1" ht="15" customHeight="1" outlineLevel="1">
      <c r="A44" s="783" t="s">
        <v>5332</v>
      </c>
      <c r="B44" s="777" t="s">
        <v>253</v>
      </c>
      <c r="C44" s="777" t="s">
        <v>237</v>
      </c>
      <c r="D44" s="782">
        <f>'03-02-06'!N595</f>
        <v>203579</v>
      </c>
      <c r="E44" s="782">
        <f>'03-02-06'!N603</f>
        <v>249</v>
      </c>
      <c r="F44" s="782">
        <f>'03-02-06'!N609</f>
        <v>74627</v>
      </c>
      <c r="G44" s="779"/>
      <c r="H44" s="828">
        <f t="shared" si="54"/>
        <v>6318.67</v>
      </c>
      <c r="I44" s="828">
        <f t="shared" si="32"/>
        <v>-947.8</v>
      </c>
      <c r="J44" s="828">
        <f t="shared" si="55"/>
        <v>1050.73</v>
      </c>
      <c r="K44" s="782">
        <f t="shared" si="2"/>
        <v>284876.59999999998</v>
      </c>
      <c r="L44" s="973">
        <f t="shared" si="13"/>
        <v>1.0301</v>
      </c>
      <c r="M44" s="827">
        <f t="shared" si="56"/>
        <v>293451.39</v>
      </c>
      <c r="N44" s="976">
        <f t="shared" si="50"/>
        <v>1.0526</v>
      </c>
      <c r="O44" s="827">
        <f t="shared" si="57"/>
        <v>308886.93</v>
      </c>
      <c r="P44" s="827">
        <f t="shared" si="58"/>
        <v>301169.15999999997</v>
      </c>
      <c r="Q44" s="827">
        <f t="shared" si="59"/>
        <v>78895.039999999994</v>
      </c>
      <c r="R44" s="982">
        <f t="shared" si="18"/>
        <v>1.0571999999999999</v>
      </c>
    </row>
    <row r="45" spans="1:18" s="780" customFormat="1" ht="15" customHeight="1" outlineLevel="1">
      <c r="A45" s="783" t="s">
        <v>5333</v>
      </c>
      <c r="B45" s="777" t="s">
        <v>254</v>
      </c>
      <c r="C45" s="777" t="s">
        <v>239</v>
      </c>
      <c r="D45" s="782">
        <f>'03-02-07'!N454</f>
        <v>8516</v>
      </c>
      <c r="E45" s="782">
        <f>'03-02-07'!N460</f>
        <v>615939</v>
      </c>
      <c r="F45" s="779"/>
      <c r="G45" s="779"/>
      <c r="H45" s="828">
        <f t="shared" si="54"/>
        <v>19358.11</v>
      </c>
      <c r="I45" s="828">
        <f t="shared" si="32"/>
        <v>-2903.72</v>
      </c>
      <c r="J45" s="828">
        <f t="shared" si="55"/>
        <v>3219.07</v>
      </c>
      <c r="K45" s="782">
        <f t="shared" si="2"/>
        <v>644128.46</v>
      </c>
      <c r="L45" s="973">
        <f t="shared" si="13"/>
        <v>1.0301</v>
      </c>
      <c r="M45" s="827">
        <f t="shared" si="56"/>
        <v>663516.73</v>
      </c>
      <c r="N45" s="976">
        <f t="shared" si="50"/>
        <v>1.0526</v>
      </c>
      <c r="O45" s="827">
        <f t="shared" si="57"/>
        <v>698417.71</v>
      </c>
      <c r="P45" s="827">
        <f t="shared" si="58"/>
        <v>680967.22</v>
      </c>
      <c r="Q45" s="827">
        <f t="shared" si="59"/>
        <v>0</v>
      </c>
      <c r="R45" s="982">
        <f t="shared" si="18"/>
        <v>1.0571999999999999</v>
      </c>
    </row>
    <row r="46" spans="1:18" s="780" customFormat="1" ht="15" outlineLevel="1">
      <c r="A46" s="783" t="s">
        <v>5334</v>
      </c>
      <c r="B46" s="777" t="s">
        <v>255</v>
      </c>
      <c r="C46" s="777" t="s">
        <v>243</v>
      </c>
      <c r="D46" s="782">
        <f>'03-02-08'!N329</f>
        <v>6671</v>
      </c>
      <c r="E46" s="781">
        <f>'03-02-08'!N332</f>
        <v>47700</v>
      </c>
      <c r="F46" s="782">
        <f>'03-02-08'!N340</f>
        <v>25554</v>
      </c>
      <c r="G46" s="779"/>
      <c r="H46" s="828">
        <f t="shared" si="54"/>
        <v>1685.5</v>
      </c>
      <c r="I46" s="828">
        <f t="shared" si="32"/>
        <v>-252.83</v>
      </c>
      <c r="J46" s="828">
        <f t="shared" si="55"/>
        <v>280.27999999999997</v>
      </c>
      <c r="K46" s="782">
        <f t="shared" si="2"/>
        <v>81637.95</v>
      </c>
      <c r="L46" s="973">
        <f t="shared" si="13"/>
        <v>1.0301</v>
      </c>
      <c r="M46" s="827">
        <f t="shared" si="56"/>
        <v>84095.25</v>
      </c>
      <c r="N46" s="976">
        <f t="shared" si="50"/>
        <v>1.0526</v>
      </c>
      <c r="O46" s="827">
        <f t="shared" si="57"/>
        <v>88518.66</v>
      </c>
      <c r="P46" s="827">
        <f t="shared" si="58"/>
        <v>86306.96</v>
      </c>
      <c r="Q46" s="827">
        <f t="shared" si="59"/>
        <v>27015.48</v>
      </c>
      <c r="R46" s="982">
        <f t="shared" si="18"/>
        <v>1.0571999999999999</v>
      </c>
    </row>
    <row r="47" spans="1:18" s="780" customFormat="1" ht="15" customHeight="1" outlineLevel="1">
      <c r="A47" s="783" t="s">
        <v>5335</v>
      </c>
      <c r="B47" s="777" t="s">
        <v>256</v>
      </c>
      <c r="C47" s="777" t="s">
        <v>257</v>
      </c>
      <c r="D47" s="781">
        <f>'03-02-09'!N401</f>
        <v>119395</v>
      </c>
      <c r="E47" s="782">
        <f>'03-02-09'!N406</f>
        <v>42851</v>
      </c>
      <c r="F47" s="782">
        <f>'03-02-09'!N414</f>
        <v>69287</v>
      </c>
      <c r="G47" s="779"/>
      <c r="H47" s="828">
        <f t="shared" si="54"/>
        <v>5029.63</v>
      </c>
      <c r="I47" s="828">
        <f t="shared" si="32"/>
        <v>-754.44</v>
      </c>
      <c r="J47" s="828">
        <f t="shared" si="55"/>
        <v>836.38</v>
      </c>
      <c r="K47" s="782">
        <f t="shared" si="2"/>
        <v>236644.57</v>
      </c>
      <c r="L47" s="973">
        <f t="shared" si="13"/>
        <v>1.0301</v>
      </c>
      <c r="M47" s="827">
        <f t="shared" si="56"/>
        <v>243767.57</v>
      </c>
      <c r="N47" s="976">
        <f t="shared" si="50"/>
        <v>1.0526</v>
      </c>
      <c r="O47" s="827">
        <f t="shared" si="57"/>
        <v>256589.74</v>
      </c>
      <c r="P47" s="827">
        <f t="shared" si="58"/>
        <v>250178.66</v>
      </c>
      <c r="Q47" s="827">
        <f t="shared" si="59"/>
        <v>73249.64</v>
      </c>
      <c r="R47" s="982">
        <f t="shared" si="18"/>
        <v>1.0571999999999999</v>
      </c>
    </row>
    <row r="48" spans="1:18" s="780" customFormat="1" ht="15" customHeight="1" outlineLevel="1">
      <c r="A48" s="783" t="s">
        <v>5336</v>
      </c>
      <c r="B48" s="777" t="s">
        <v>258</v>
      </c>
      <c r="C48" s="777" t="s">
        <v>245</v>
      </c>
      <c r="D48" s="779"/>
      <c r="E48" s="782">
        <f>'03-02-10'!N99</f>
        <v>326</v>
      </c>
      <c r="F48" s="782">
        <f>'03-02-10'!N107</f>
        <v>143546</v>
      </c>
      <c r="G48" s="779"/>
      <c r="H48" s="828">
        <f t="shared" si="54"/>
        <v>10.11</v>
      </c>
      <c r="I48" s="828">
        <f t="shared" si="32"/>
        <v>-1.52</v>
      </c>
      <c r="J48" s="828">
        <f t="shared" si="55"/>
        <v>1.68</v>
      </c>
      <c r="K48" s="782">
        <f t="shared" si="2"/>
        <v>143882.26999999999</v>
      </c>
      <c r="L48" s="973">
        <f t="shared" si="13"/>
        <v>1.0301</v>
      </c>
      <c r="M48" s="827">
        <f t="shared" si="56"/>
        <v>148213.13</v>
      </c>
      <c r="N48" s="976">
        <f t="shared" si="50"/>
        <v>1.0526</v>
      </c>
      <c r="O48" s="827">
        <f t="shared" si="57"/>
        <v>156009.14000000001</v>
      </c>
      <c r="P48" s="827">
        <f t="shared" si="58"/>
        <v>152111.14000000001</v>
      </c>
      <c r="Q48" s="827">
        <f t="shared" si="59"/>
        <v>151755.64000000001</v>
      </c>
      <c r="R48" s="982">
        <f t="shared" si="18"/>
        <v>1.0571999999999999</v>
      </c>
    </row>
    <row r="49" spans="1:18" ht="15">
      <c r="A49" s="862" t="s">
        <v>4519</v>
      </c>
      <c r="B49" s="119" t="s">
        <v>166</v>
      </c>
      <c r="C49" s="119" t="s">
        <v>27</v>
      </c>
      <c r="D49" s="121">
        <f>'04-01-01'!N296</f>
        <v>20348</v>
      </c>
      <c r="E49" s="121">
        <f>'04-01-01'!N304</f>
        <v>513565</v>
      </c>
      <c r="F49" s="120"/>
      <c r="G49" s="120"/>
      <c r="H49" s="121">
        <f t="shared" ref="H49:H50" si="60">(D49+E49)*3.1%</f>
        <v>16551.3</v>
      </c>
      <c r="I49" s="121">
        <f t="shared" si="32"/>
        <v>-2482.6999999999998</v>
      </c>
      <c r="J49" s="121">
        <f t="shared" ref="J49:J50" si="61">(D49+E49+H49)*0.5%</f>
        <v>2752.32</v>
      </c>
      <c r="K49" s="121">
        <f t="shared" si="2"/>
        <v>550733.92000000004</v>
      </c>
      <c r="L49" s="970">
        <f>$F$66</f>
        <v>1.0301</v>
      </c>
      <c r="M49" s="808">
        <f>K49*L49</f>
        <v>567311.01</v>
      </c>
      <c r="N49" s="975">
        <f t="shared" si="50"/>
        <v>1.0526</v>
      </c>
      <c r="O49" s="808">
        <f>M49*N49</f>
        <v>597151.56999999995</v>
      </c>
      <c r="P49" s="808">
        <f>M49+(O49-M49)*(100%-$P$13)</f>
        <v>582231.29</v>
      </c>
      <c r="Q49" s="808">
        <f>F49*L49*N49*P49/O49</f>
        <v>0</v>
      </c>
      <c r="R49" s="982">
        <f t="shared" si="18"/>
        <v>1.0571999999999999</v>
      </c>
    </row>
    <row r="50" spans="1:18" ht="15">
      <c r="A50" s="862" t="s">
        <v>4523</v>
      </c>
      <c r="B50" s="119" t="s">
        <v>177</v>
      </c>
      <c r="C50" s="119" t="s">
        <v>28</v>
      </c>
      <c r="D50" s="126">
        <f>'05-01-01'!N393</f>
        <v>2379574</v>
      </c>
      <c r="E50" s="121">
        <f>'05-01-01'!N403</f>
        <v>139106</v>
      </c>
      <c r="F50" s="120"/>
      <c r="G50" s="120"/>
      <c r="H50" s="121">
        <f t="shared" si="60"/>
        <v>78079.08</v>
      </c>
      <c r="I50" s="121">
        <f t="shared" si="32"/>
        <v>-11711.86</v>
      </c>
      <c r="J50" s="121">
        <f t="shared" si="61"/>
        <v>12983.8</v>
      </c>
      <c r="K50" s="126">
        <f t="shared" si="2"/>
        <v>2598031.02</v>
      </c>
      <c r="L50" s="970">
        <f>$F$66</f>
        <v>1.0301</v>
      </c>
      <c r="M50" s="808">
        <f>K50*L50</f>
        <v>2676231.75</v>
      </c>
      <c r="N50" s="975">
        <f t="shared" si="50"/>
        <v>1.0526</v>
      </c>
      <c r="O50" s="808">
        <f>M50*N50</f>
        <v>2817001.54</v>
      </c>
      <c r="P50" s="808">
        <f>M50+(O50-M50)*(100%-$P$13)</f>
        <v>2746616.65</v>
      </c>
      <c r="Q50" s="808">
        <f>F50*L50*N50*P50/O50</f>
        <v>0</v>
      </c>
      <c r="R50" s="982">
        <f t="shared" si="18"/>
        <v>1.0571999999999999</v>
      </c>
    </row>
    <row r="51" spans="1:18" ht="12.75" customHeight="1">
      <c r="A51" s="862" t="s">
        <v>4524</v>
      </c>
      <c r="B51" s="119" t="s">
        <v>175</v>
      </c>
      <c r="C51" s="119" t="s">
        <v>30</v>
      </c>
      <c r="D51" s="126">
        <f>SUM(D52:D53)</f>
        <v>5776551</v>
      </c>
      <c r="E51" s="120"/>
      <c r="F51" s="120"/>
      <c r="G51" s="120"/>
      <c r="H51" s="126">
        <f>SUM(H52:H53)</f>
        <v>179073.08</v>
      </c>
      <c r="I51" s="126">
        <f>SUM(I52:I53)</f>
        <v>-26860.959999999999</v>
      </c>
      <c r="J51" s="126">
        <f>SUM(J52:J53)</f>
        <v>29778.12</v>
      </c>
      <c r="K51" s="126">
        <f t="shared" si="2"/>
        <v>5958541.2400000002</v>
      </c>
      <c r="L51" s="972"/>
      <c r="M51" s="126">
        <f>SUM(M52:M53)</f>
        <v>6137893.3300000001</v>
      </c>
      <c r="N51" s="972"/>
      <c r="O51" s="126">
        <f>SUM(O52:O53)</f>
        <v>6460746.5199999996</v>
      </c>
      <c r="P51" s="126">
        <f>SUM(P52:P53)</f>
        <v>6299319.9299999997</v>
      </c>
      <c r="Q51" s="126">
        <f>SUM(Q52:Q53)</f>
        <v>0</v>
      </c>
      <c r="R51" s="982">
        <f t="shared" si="18"/>
        <v>1.0571999999999999</v>
      </c>
    </row>
    <row r="52" spans="1:18" s="780" customFormat="1" ht="15" outlineLevel="1">
      <c r="A52" s="783" t="s">
        <v>5338</v>
      </c>
      <c r="B52" s="777" t="s">
        <v>343</v>
      </c>
      <c r="C52" s="777" t="s">
        <v>267</v>
      </c>
      <c r="D52" s="778">
        <f>'06-01-01'!N556</f>
        <v>5287918</v>
      </c>
      <c r="E52" s="779"/>
      <c r="F52" s="779"/>
      <c r="G52" s="779"/>
      <c r="H52" s="828">
        <f t="shared" ref="H52:H55" si="62">(D52+E52)*3.1%</f>
        <v>163925.46</v>
      </c>
      <c r="I52" s="828">
        <f t="shared" si="32"/>
        <v>-24588.82</v>
      </c>
      <c r="J52" s="828">
        <f t="shared" ref="J52:J55" si="63">(D52+E52+H52)*0.5%</f>
        <v>27259.22</v>
      </c>
      <c r="K52" s="778">
        <f t="shared" si="2"/>
        <v>5454513.8600000003</v>
      </c>
      <c r="L52" s="973">
        <f t="shared" ref="L52:L53" si="64">$F$66</f>
        <v>1.0301</v>
      </c>
      <c r="M52" s="827">
        <f t="shared" ref="M52:M53" si="65">K52*L52</f>
        <v>5618694.7300000004</v>
      </c>
      <c r="N52" s="976">
        <f t="shared" ref="N52:N60" si="66">$F$102</f>
        <v>1.0526</v>
      </c>
      <c r="O52" s="827">
        <f t="shared" ref="O52:O53" si="67">M52*N52</f>
        <v>5914238.0700000003</v>
      </c>
      <c r="P52" s="827">
        <f t="shared" ref="P52:P53" si="68">M52+(O52-M52)*(100%-$P$13)</f>
        <v>5766466.4000000004</v>
      </c>
      <c r="Q52" s="827">
        <f t="shared" ref="Q52:Q53" si="69">F52*L52*N52*P52/O52</f>
        <v>0</v>
      </c>
      <c r="R52" s="982">
        <f t="shared" si="18"/>
        <v>1.0571999999999999</v>
      </c>
    </row>
    <row r="53" spans="1:18" s="780" customFormat="1" ht="15" outlineLevel="1">
      <c r="A53" s="783" t="s">
        <v>5339</v>
      </c>
      <c r="B53" s="777" t="s">
        <v>344</v>
      </c>
      <c r="C53" s="777" t="s">
        <v>265</v>
      </c>
      <c r="D53" s="782">
        <f>'06-01-02 '!N380</f>
        <v>488633</v>
      </c>
      <c r="E53" s="779"/>
      <c r="F53" s="779"/>
      <c r="G53" s="779"/>
      <c r="H53" s="828">
        <f t="shared" si="62"/>
        <v>15147.62</v>
      </c>
      <c r="I53" s="828">
        <f t="shared" si="32"/>
        <v>-2272.14</v>
      </c>
      <c r="J53" s="828">
        <f t="shared" si="63"/>
        <v>2518.9</v>
      </c>
      <c r="K53" s="782">
        <f t="shared" si="2"/>
        <v>504027.38</v>
      </c>
      <c r="L53" s="973">
        <f t="shared" si="64"/>
        <v>1.0301</v>
      </c>
      <c r="M53" s="827">
        <f t="shared" si="65"/>
        <v>519198.6</v>
      </c>
      <c r="N53" s="976">
        <f t="shared" si="66"/>
        <v>1.0526</v>
      </c>
      <c r="O53" s="827">
        <f t="shared" si="67"/>
        <v>546508.44999999995</v>
      </c>
      <c r="P53" s="827">
        <f t="shared" si="68"/>
        <v>532853.53</v>
      </c>
      <c r="Q53" s="827">
        <f t="shared" si="69"/>
        <v>0</v>
      </c>
      <c r="R53" s="982">
        <f t="shared" si="18"/>
        <v>1.0571999999999999</v>
      </c>
    </row>
    <row r="54" spans="1:18">
      <c r="A54" s="862" t="s">
        <v>5340</v>
      </c>
      <c r="B54" s="119" t="s">
        <v>176</v>
      </c>
      <c r="C54" s="119" t="s">
        <v>89</v>
      </c>
      <c r="D54" s="131">
        <f>'06-01-03'!N369</f>
        <v>151203</v>
      </c>
      <c r="E54" s="120"/>
      <c r="F54" s="120"/>
      <c r="G54" s="120"/>
      <c r="H54" s="121">
        <f t="shared" si="62"/>
        <v>4687.29</v>
      </c>
      <c r="I54" s="121">
        <f t="shared" si="32"/>
        <v>-703.09</v>
      </c>
      <c r="J54" s="121">
        <f t="shared" si="63"/>
        <v>779.45</v>
      </c>
      <c r="K54" s="131">
        <f t="shared" si="2"/>
        <v>155966.70000000001</v>
      </c>
      <c r="L54" s="970">
        <f t="shared" ref="L54:L60" si="70">$F$66</f>
        <v>1.0301</v>
      </c>
      <c r="M54" s="808">
        <f t="shared" ref="M54:M60" si="71">K54*L54</f>
        <v>160661.29999999999</v>
      </c>
      <c r="N54" s="975">
        <f t="shared" si="66"/>
        <v>1.0526</v>
      </c>
      <c r="O54" s="808">
        <f t="shared" ref="O54:O60" si="72">M54*N54</f>
        <v>169112.08</v>
      </c>
      <c r="P54" s="808">
        <f t="shared" ref="P54:P60" si="73">M54+(O54-M54)*(100%-$P$13)</f>
        <v>164886.69</v>
      </c>
      <c r="Q54" s="808">
        <f t="shared" ref="Q54:Q60" si="74">F54*L54*N54*P54/O54</f>
        <v>0</v>
      </c>
    </row>
    <row r="55" spans="1:18" ht="12.75" customHeight="1">
      <c r="A55" s="862" t="s">
        <v>5337</v>
      </c>
      <c r="B55" s="119" t="s">
        <v>168</v>
      </c>
      <c r="C55" s="119" t="s">
        <v>169</v>
      </c>
      <c r="D55" s="121">
        <f>'07-01-01'!N421</f>
        <v>477626</v>
      </c>
      <c r="E55" s="126">
        <f>'07-01-01'!N431</f>
        <v>5169989</v>
      </c>
      <c r="F55" s="121">
        <f>'07-01-01'!N439</f>
        <v>26465</v>
      </c>
      <c r="G55" s="120"/>
      <c r="H55" s="121">
        <f t="shared" si="62"/>
        <v>175076.07</v>
      </c>
      <c r="I55" s="121">
        <f t="shared" si="32"/>
        <v>-26261.41</v>
      </c>
      <c r="J55" s="121">
        <f t="shared" si="63"/>
        <v>29113.46</v>
      </c>
      <c r="K55" s="126">
        <f t="shared" si="2"/>
        <v>5852008.1200000001</v>
      </c>
      <c r="L55" s="970">
        <f t="shared" si="70"/>
        <v>1.0301</v>
      </c>
      <c r="M55" s="808">
        <f t="shared" si="71"/>
        <v>6028153.5599999996</v>
      </c>
      <c r="N55" s="975">
        <f t="shared" si="66"/>
        <v>1.0526</v>
      </c>
      <c r="O55" s="808">
        <f t="shared" si="72"/>
        <v>6345234.4400000004</v>
      </c>
      <c r="P55" s="808">
        <f t="shared" si="73"/>
        <v>6186694</v>
      </c>
      <c r="Q55" s="808">
        <f t="shared" si="74"/>
        <v>27978.58</v>
      </c>
    </row>
    <row r="56" spans="1:18" ht="17.25" customHeight="1">
      <c r="A56" s="862" t="s">
        <v>5341</v>
      </c>
      <c r="B56" s="119" t="s">
        <v>170</v>
      </c>
      <c r="C56" s="119" t="s">
        <v>41</v>
      </c>
      <c r="D56" s="120"/>
      <c r="E56" s="120"/>
      <c r="F56" s="120"/>
      <c r="G56" s="121">
        <f>'09-01-01'!N309</f>
        <v>260905</v>
      </c>
      <c r="H56" s="121"/>
      <c r="I56" s="121"/>
      <c r="J56" s="121"/>
      <c r="K56" s="121">
        <f t="shared" si="2"/>
        <v>260905</v>
      </c>
      <c r="L56" s="970">
        <f t="shared" si="70"/>
        <v>1.0301</v>
      </c>
      <c r="M56" s="808">
        <f t="shared" si="71"/>
        <v>268758.24</v>
      </c>
      <c r="N56" s="975">
        <f t="shared" si="66"/>
        <v>1.0526</v>
      </c>
      <c r="O56" s="808">
        <f t="shared" si="72"/>
        <v>282894.92</v>
      </c>
      <c r="P56" s="808">
        <f t="shared" si="73"/>
        <v>275826.58</v>
      </c>
      <c r="Q56" s="808">
        <f t="shared" si="74"/>
        <v>0</v>
      </c>
    </row>
    <row r="57" spans="1:18" ht="56.25">
      <c r="A57" s="862" t="s">
        <v>5342</v>
      </c>
      <c r="B57" s="119" t="s">
        <v>207</v>
      </c>
      <c r="C57" s="119" t="s">
        <v>173</v>
      </c>
      <c r="D57" s="120"/>
      <c r="E57" s="120"/>
      <c r="F57" s="120"/>
      <c r="G57" s="847">
        <v>655531.04</v>
      </c>
      <c r="H57" s="121"/>
      <c r="I57" s="121"/>
      <c r="J57" s="121"/>
      <c r="K57" s="121">
        <f t="shared" si="2"/>
        <v>655531.04</v>
      </c>
      <c r="L57" s="970">
        <f t="shared" si="70"/>
        <v>1.0301</v>
      </c>
      <c r="M57" s="808">
        <f t="shared" si="71"/>
        <v>675262.52</v>
      </c>
      <c r="N57" s="975">
        <f t="shared" si="66"/>
        <v>1.0526</v>
      </c>
      <c r="O57" s="808">
        <f t="shared" si="72"/>
        <v>710781.33</v>
      </c>
      <c r="P57" s="808">
        <f t="shared" si="73"/>
        <v>693021.93</v>
      </c>
      <c r="Q57" s="808">
        <f t="shared" si="74"/>
        <v>0</v>
      </c>
    </row>
    <row r="58" spans="1:18" ht="45">
      <c r="A58" s="862" t="s">
        <v>5343</v>
      </c>
      <c r="B58" s="119" t="s">
        <v>182</v>
      </c>
      <c r="C58" s="119" t="s">
        <v>183</v>
      </c>
      <c r="D58" s="120"/>
      <c r="E58" s="120"/>
      <c r="F58" s="120"/>
      <c r="G58" s="121">
        <v>32.07</v>
      </c>
      <c r="H58" s="121"/>
      <c r="I58" s="121"/>
      <c r="J58" s="121"/>
      <c r="K58" s="121">
        <f t="shared" si="2"/>
        <v>32.07</v>
      </c>
      <c r="L58" s="970">
        <f t="shared" si="70"/>
        <v>1.0301</v>
      </c>
      <c r="M58" s="808">
        <f t="shared" si="71"/>
        <v>33.04</v>
      </c>
      <c r="N58" s="975">
        <f t="shared" si="66"/>
        <v>1.0526</v>
      </c>
      <c r="O58" s="808">
        <f t="shared" si="72"/>
        <v>34.78</v>
      </c>
      <c r="P58" s="808">
        <f t="shared" si="73"/>
        <v>33.909999999999997</v>
      </c>
      <c r="Q58" s="808">
        <f t="shared" si="74"/>
        <v>0</v>
      </c>
    </row>
    <row r="59" spans="1:18" ht="103.5" customHeight="1">
      <c r="A59" s="862" t="s">
        <v>5344</v>
      </c>
      <c r="B59" s="119" t="s">
        <v>181</v>
      </c>
      <c r="C59" s="119" t="s">
        <v>184</v>
      </c>
      <c r="D59" s="120"/>
      <c r="E59" s="120"/>
      <c r="F59" s="120"/>
      <c r="G59" s="121">
        <v>21700.080000000002</v>
      </c>
      <c r="H59" s="131"/>
      <c r="I59" s="131"/>
      <c r="J59" s="131"/>
      <c r="K59" s="131">
        <f t="shared" si="2"/>
        <v>21700.1</v>
      </c>
      <c r="L59" s="970">
        <f t="shared" si="70"/>
        <v>1.0301</v>
      </c>
      <c r="M59" s="808">
        <f t="shared" si="71"/>
        <v>22353.27</v>
      </c>
      <c r="N59" s="975">
        <f t="shared" si="66"/>
        <v>1.0526</v>
      </c>
      <c r="O59" s="808">
        <f t="shared" si="72"/>
        <v>23529.05</v>
      </c>
      <c r="P59" s="808">
        <f t="shared" si="73"/>
        <v>22941.16</v>
      </c>
      <c r="Q59" s="808">
        <f t="shared" si="74"/>
        <v>0</v>
      </c>
    </row>
    <row r="60" spans="1:18" ht="42" customHeight="1">
      <c r="A60" s="862" t="s">
        <v>5345</v>
      </c>
      <c r="B60" s="119" t="s">
        <v>58</v>
      </c>
      <c r="C60" s="119" t="s">
        <v>59</v>
      </c>
      <c r="D60" s="126">
        <f>(D19+D20+D21+D27+D38+D49+D50+D51+D54+D55+D56+D57+D58+D59)*2%</f>
        <v>2844913.78</v>
      </c>
      <c r="E60" s="126">
        <f t="shared" ref="E60:J60" si="75">(E19+E20+E21+E27+E38+E49+E50+E51+E54+E55+E56+E57+E58+E59)*2%</f>
        <v>150113.44</v>
      </c>
      <c r="F60" s="126">
        <f t="shared" si="75"/>
        <v>661376.48</v>
      </c>
      <c r="G60" s="126">
        <f t="shared" si="75"/>
        <v>69939.850000000006</v>
      </c>
      <c r="H60" s="126">
        <f t="shared" si="75"/>
        <v>92845.84</v>
      </c>
      <c r="I60" s="126"/>
      <c r="J60" s="126">
        <f t="shared" si="75"/>
        <v>15439.37</v>
      </c>
      <c r="K60" s="126">
        <f t="shared" si="2"/>
        <v>3834628.76</v>
      </c>
      <c r="L60" s="970">
        <f t="shared" si="70"/>
        <v>1.0301</v>
      </c>
      <c r="M60" s="808">
        <f t="shared" si="71"/>
        <v>3950051.09</v>
      </c>
      <c r="N60" s="975">
        <f t="shared" si="66"/>
        <v>1.0526</v>
      </c>
      <c r="O60" s="808">
        <f t="shared" si="72"/>
        <v>4157823.78</v>
      </c>
      <c r="P60" s="808">
        <f t="shared" si="73"/>
        <v>4053937.44</v>
      </c>
      <c r="Q60" s="808">
        <f t="shared" si="74"/>
        <v>699201.68</v>
      </c>
    </row>
    <row r="61" spans="1:18" s="812" customFormat="1" ht="12.75" customHeight="1">
      <c r="A61" s="810"/>
      <c r="B61" s="1074" t="s">
        <v>5295</v>
      </c>
      <c r="C61" s="1075"/>
      <c r="D61" s="801">
        <f>D15+D18</f>
        <v>145090602.78</v>
      </c>
      <c r="E61" s="801">
        <f t="shared" ref="E61:J61" si="76">E15+E18</f>
        <v>7655785.4400000004</v>
      </c>
      <c r="F61" s="801">
        <f t="shared" si="76"/>
        <v>33730200.479999997</v>
      </c>
      <c r="G61" s="801">
        <f t="shared" si="76"/>
        <v>13042229.83</v>
      </c>
      <c r="H61" s="801">
        <f t="shared" si="76"/>
        <v>4735138.04</v>
      </c>
      <c r="I61" s="801">
        <f t="shared" si="76"/>
        <v>-696343.84</v>
      </c>
      <c r="J61" s="801">
        <f t="shared" si="76"/>
        <v>787407.64</v>
      </c>
      <c r="K61" s="811">
        <f t="shared" si="2"/>
        <v>204345020.37</v>
      </c>
      <c r="L61" s="802"/>
      <c r="M61" s="801">
        <f t="shared" ref="M61" si="77">M15+M18</f>
        <v>210495805.56</v>
      </c>
      <c r="N61" s="802"/>
      <c r="O61" s="801">
        <f t="shared" ref="O61:Q61" si="78">O15+O18</f>
        <v>221222363.06</v>
      </c>
      <c r="P61" s="801">
        <f t="shared" si="78"/>
        <v>215859084.38999999</v>
      </c>
      <c r="Q61" s="801">
        <f t="shared" si="78"/>
        <v>35659285.670000002</v>
      </c>
    </row>
    <row r="62" spans="1:18" s="812" customFormat="1" ht="33.75">
      <c r="A62" s="813"/>
      <c r="B62" s="814" t="s">
        <v>5296</v>
      </c>
      <c r="C62" s="815" t="s">
        <v>63</v>
      </c>
      <c r="D62" s="816">
        <f>(D61-D58*1.02)*20%</f>
        <v>29018120.559999999</v>
      </c>
      <c r="E62" s="816">
        <f t="shared" ref="E62:J62" si="79">(E61-E58*1.02)*20%</f>
        <v>1531157.09</v>
      </c>
      <c r="F62" s="816">
        <f t="shared" si="79"/>
        <v>6746040.0999999996</v>
      </c>
      <c r="G62" s="816">
        <f t="shared" si="79"/>
        <v>2608439.42</v>
      </c>
      <c r="H62" s="816">
        <f t="shared" si="79"/>
        <v>947027.61</v>
      </c>
      <c r="I62" s="816">
        <f t="shared" si="79"/>
        <v>-139268.76999999999</v>
      </c>
      <c r="J62" s="816">
        <f t="shared" si="79"/>
        <v>157481.53</v>
      </c>
      <c r="K62" s="816">
        <f t="shared" si="2"/>
        <v>40868997.539999999</v>
      </c>
      <c r="L62" s="817"/>
      <c r="M62" s="816">
        <f t="shared" ref="M62" si="80">(M61-M58*1.02)*20%</f>
        <v>42099154.369999997</v>
      </c>
      <c r="N62" s="817"/>
      <c r="O62" s="816">
        <f t="shared" ref="O62:Q62" si="81">(O61-O58*1.02)*20%</f>
        <v>44244465.520000003</v>
      </c>
      <c r="P62" s="816">
        <f t="shared" si="81"/>
        <v>43171809.960000001</v>
      </c>
      <c r="Q62" s="816">
        <f t="shared" si="81"/>
        <v>7131857.1299999999</v>
      </c>
    </row>
    <row r="63" spans="1:18" s="812" customFormat="1">
      <c r="A63" s="810"/>
      <c r="B63" s="1074" t="s">
        <v>5297</v>
      </c>
      <c r="C63" s="1075"/>
      <c r="D63" s="801">
        <f>D61+D62</f>
        <v>174108723.34</v>
      </c>
      <c r="E63" s="801">
        <f t="shared" ref="E63:J63" si="82">E61+E62</f>
        <v>9186942.5299999993</v>
      </c>
      <c r="F63" s="801">
        <f t="shared" si="82"/>
        <v>40476240.579999998</v>
      </c>
      <c r="G63" s="801">
        <f t="shared" si="82"/>
        <v>15650669.25</v>
      </c>
      <c r="H63" s="801">
        <f t="shared" si="82"/>
        <v>5682165.6500000004</v>
      </c>
      <c r="I63" s="801">
        <f t="shared" si="82"/>
        <v>-835612.61</v>
      </c>
      <c r="J63" s="801">
        <f t="shared" si="82"/>
        <v>944889.17</v>
      </c>
      <c r="K63" s="811">
        <f t="shared" si="2"/>
        <v>245214017.91</v>
      </c>
      <c r="L63" s="802"/>
      <c r="M63" s="801">
        <f>M61+M62</f>
        <v>252594959.93000001</v>
      </c>
      <c r="N63" s="802"/>
      <c r="O63" s="801">
        <f>O61+O62</f>
        <v>265466828.58000001</v>
      </c>
      <c r="P63" s="801">
        <f>P61+P62</f>
        <v>259030894.34999999</v>
      </c>
      <c r="Q63" s="801">
        <f>Q61+Q62</f>
        <v>42791142.799999997</v>
      </c>
    </row>
    <row r="64" spans="1:18" s="821" customFormat="1">
      <c r="A64" s="818"/>
      <c r="B64" s="819"/>
      <c r="C64" s="819"/>
      <c r="D64" s="820"/>
      <c r="E64" s="820"/>
      <c r="F64" s="820"/>
      <c r="G64" s="820"/>
      <c r="H64" s="820"/>
      <c r="I64" s="820"/>
      <c r="J64" s="820"/>
      <c r="K64" s="820"/>
      <c r="L64" s="820"/>
    </row>
    <row r="65" spans="1:19">
      <c r="A65" s="1050" t="s">
        <v>5298</v>
      </c>
      <c r="B65" s="1050"/>
      <c r="C65" s="1050"/>
      <c r="D65" s="1050"/>
      <c r="E65" s="1050"/>
      <c r="F65" s="822">
        <v>44880</v>
      </c>
      <c r="G65" s="823"/>
      <c r="H65" s="823"/>
      <c r="I65" s="823"/>
      <c r="J65" s="823"/>
      <c r="K65" s="824"/>
    </row>
    <row r="66" spans="1:19" ht="46.5" customHeight="1">
      <c r="A66" s="1076" t="s">
        <v>5447</v>
      </c>
      <c r="B66" s="1077"/>
      <c r="C66" s="1077"/>
      <c r="D66" s="1077"/>
      <c r="E66" s="1077"/>
      <c r="F66" s="1068">
        <f>1.0105 * 1.0071 * 1.0051 * 1 * 1.0037 * 1.0017 * 1.0017</f>
        <v>1.0301</v>
      </c>
      <c r="G66" s="823"/>
      <c r="H66" s="823"/>
      <c r="I66" s="823"/>
      <c r="J66" s="823"/>
      <c r="K66" s="824"/>
    </row>
    <row r="67" spans="1:19" ht="17.25" customHeight="1">
      <c r="A67" s="1069" t="s">
        <v>5448</v>
      </c>
      <c r="B67" s="1070"/>
      <c r="C67" s="1070"/>
      <c r="D67" s="1070"/>
      <c r="E67" s="1071"/>
      <c r="F67" s="1068"/>
      <c r="G67" s="823"/>
      <c r="H67" s="823"/>
      <c r="I67" s="823"/>
      <c r="J67" s="823"/>
      <c r="K67" s="824"/>
    </row>
    <row r="68" spans="1:19" ht="27.75" customHeight="1">
      <c r="A68" s="1057" t="s">
        <v>5449</v>
      </c>
      <c r="B68" s="1057"/>
      <c r="C68" s="1057"/>
      <c r="D68" s="1057"/>
      <c r="E68" s="1057"/>
      <c r="G68" s="823"/>
      <c r="H68" s="823"/>
      <c r="I68" s="823"/>
      <c r="J68" s="823"/>
      <c r="K68" s="824"/>
    </row>
    <row r="69" spans="1:19">
      <c r="A69" s="825"/>
      <c r="B69" s="826"/>
      <c r="C69" s="826"/>
      <c r="D69" s="826"/>
      <c r="E69" s="826"/>
      <c r="F69" s="824"/>
      <c r="G69" s="823"/>
      <c r="H69" s="823"/>
      <c r="I69" s="823"/>
      <c r="J69" s="823"/>
      <c r="K69" s="824"/>
    </row>
    <row r="70" spans="1:19">
      <c r="A70" s="825" t="s">
        <v>5427</v>
      </c>
      <c r="B70" s="826"/>
      <c r="C70" s="826"/>
      <c r="D70" s="826"/>
      <c r="E70" s="826"/>
      <c r="F70" s="824"/>
      <c r="G70" s="823"/>
      <c r="H70" s="823"/>
      <c r="I70" s="823"/>
      <c r="J70" s="823"/>
      <c r="K70" s="824"/>
    </row>
    <row r="71" spans="1:19">
      <c r="A71" s="825"/>
      <c r="B71" s="826"/>
      <c r="C71" s="826"/>
      <c r="D71" s="826"/>
      <c r="E71" s="826"/>
      <c r="F71" s="824"/>
      <c r="G71" s="823"/>
      <c r="H71" s="823"/>
      <c r="I71" s="823"/>
      <c r="J71" s="823"/>
      <c r="K71" s="824"/>
    </row>
    <row r="72" spans="1:19">
      <c r="A72" s="1050" t="s">
        <v>5298</v>
      </c>
      <c r="B72" s="1050"/>
      <c r="C72" s="1050"/>
      <c r="D72" s="1050"/>
      <c r="E72" s="1050"/>
      <c r="F72" s="822">
        <f>F65</f>
        <v>44880</v>
      </c>
    </row>
    <row r="73" spans="1:19" ht="15.75">
      <c r="A73" s="1051" t="s">
        <v>5428</v>
      </c>
      <c r="B73" s="1052"/>
      <c r="C73" s="1052"/>
      <c r="D73" s="1052"/>
      <c r="E73" s="1053"/>
      <c r="F73" s="964">
        <f>ROUNDUP((F75-F74)/30.5,1)</f>
        <v>6.5</v>
      </c>
    </row>
    <row r="74" spans="1:19" ht="15.75">
      <c r="A74" s="1051" t="s">
        <v>5429</v>
      </c>
      <c r="B74" s="1052"/>
      <c r="C74" s="1052"/>
      <c r="D74" s="1052"/>
      <c r="E74" s="1053"/>
      <c r="F74" s="822">
        <f>График!C7</f>
        <v>44910</v>
      </c>
      <c r="Q74" s="821"/>
      <c r="R74" s="822">
        <v>44926</v>
      </c>
      <c r="S74" t="s">
        <v>5430</v>
      </c>
    </row>
    <row r="75" spans="1:19" ht="15.75">
      <c r="A75" s="1051" t="s">
        <v>5431</v>
      </c>
      <c r="B75" s="1052"/>
      <c r="C75" s="1052"/>
      <c r="D75" s="1052"/>
      <c r="E75" s="1053"/>
      <c r="F75" s="822">
        <f>График!D7</f>
        <v>45107</v>
      </c>
      <c r="Q75" s="821"/>
      <c r="R75" s="822">
        <v>44927</v>
      </c>
      <c r="S75" t="s">
        <v>5432</v>
      </c>
    </row>
    <row r="76" spans="1:19" ht="15.75">
      <c r="A76" s="1054" t="s">
        <v>5433</v>
      </c>
      <c r="B76" s="1054"/>
      <c r="C76" s="1054"/>
      <c r="D76" s="1054"/>
      <c r="E76" s="1055"/>
      <c r="F76" s="965">
        <f>(R74-F74)/30.5/F73</f>
        <v>0.08</v>
      </c>
    </row>
    <row r="77" spans="1:19" ht="15.75">
      <c r="A77" s="1049" t="s">
        <v>5434</v>
      </c>
      <c r="B77" s="1049"/>
      <c r="C77" s="1049"/>
      <c r="D77" s="1049"/>
      <c r="E77" s="1056"/>
      <c r="F77" s="965">
        <f>1-F76</f>
        <v>0.92</v>
      </c>
    </row>
    <row r="78" spans="1:19" ht="35.25" customHeight="1">
      <c r="A78" s="1038" t="s">
        <v>5450</v>
      </c>
      <c r="B78" s="1039"/>
      <c r="C78" s="1039"/>
      <c r="D78" s="1039"/>
      <c r="E78" s="1040"/>
      <c r="F78" s="983">
        <v>1.0509999999999999</v>
      </c>
    </row>
    <row r="79" spans="1:19" ht="15.75">
      <c r="A79" s="1041" t="s">
        <v>5435</v>
      </c>
      <c r="B79" s="1042"/>
      <c r="C79" s="1043"/>
      <c r="D79" s="984">
        <v>1.0509999999999999</v>
      </c>
      <c r="E79" s="985" t="s">
        <v>5436</v>
      </c>
      <c r="F79" s="986">
        <f>F78^(1/12)</f>
        <v>1.0041538000000001</v>
      </c>
    </row>
    <row r="80" spans="1:19" ht="33" customHeight="1">
      <c r="A80" s="1038" t="s">
        <v>5451</v>
      </c>
      <c r="B80" s="1039"/>
      <c r="C80" s="1039"/>
      <c r="D80" s="1039"/>
      <c r="E80" s="1040"/>
      <c r="F80" s="987">
        <v>1.0489999999999999</v>
      </c>
    </row>
    <row r="81" spans="1:19" ht="15.75">
      <c r="A81" s="1041" t="s">
        <v>5437</v>
      </c>
      <c r="B81" s="1042"/>
      <c r="C81" s="1043"/>
      <c r="D81" s="984">
        <v>1.0489999999999999</v>
      </c>
      <c r="E81" s="985" t="s">
        <v>5436</v>
      </c>
      <c r="F81" s="986">
        <f>F80^(1/12)</f>
        <v>1.0039944000000001</v>
      </c>
    </row>
    <row r="82" spans="1:19" ht="15.75">
      <c r="A82" s="966" t="s">
        <v>5438</v>
      </c>
      <c r="B82" s="966"/>
      <c r="C82" s="1044" t="str">
        <f>CONCATENATE("(",F79,"^",ROUND((R74-F72)/30.5,1),"-1)/2+1")</f>
        <v>(1,0041538^1,5-1)/2+1</v>
      </c>
      <c r="D82" s="1045"/>
      <c r="E82" s="1046"/>
      <c r="F82" s="967">
        <f>(F79^ROUND((R74-F72)/30.5,1)-1)/2+1</f>
        <v>1.0031186000000001</v>
      </c>
      <c r="H82" s="988"/>
    </row>
    <row r="83" spans="1:19" ht="40.5" customHeight="1">
      <c r="A83" s="966" t="s">
        <v>5439</v>
      </c>
      <c r="B83" s="966"/>
      <c r="C83" s="1044" t="str">
        <f>CONCATENATE(F79,"^",ROUND((R75-F72)/30.5,1),"*((",F81,"^",ROUNDUP((F75-R75)/30.5,1),"-1)/2+1)")</f>
        <v>1,0041538^1,5*((1,0039944^6-1)/2+1)</v>
      </c>
      <c r="D83" s="1045"/>
      <c r="E83" s="1046"/>
      <c r="F83" s="967">
        <f>F79^ROUND((R75-F72)/30.5,1)*((F81^ROUNDUP((F75-R75)/30.5,1)-1)/2+1)</f>
        <v>1.0184162000000001</v>
      </c>
      <c r="H83" s="988"/>
    </row>
    <row r="84" spans="1:19" ht="34.5" customHeight="1">
      <c r="A84" s="1047" t="s">
        <v>5440</v>
      </c>
      <c r="B84" s="1048"/>
      <c r="C84" s="1044" t="str">
        <f>CONCATENATE(F76,"*",F82,"+",F77,"*",F83)</f>
        <v>0,08*1,0031186+0,92*1,0184162</v>
      </c>
      <c r="D84" s="1045"/>
      <c r="E84" s="1046"/>
      <c r="F84" s="979">
        <f>F76*F82+F77*F83</f>
        <v>1.0172000000000001</v>
      </c>
      <c r="H84" s="989"/>
    </row>
    <row r="85" spans="1:19">
      <c r="A85" s="825"/>
      <c r="B85" s="826"/>
      <c r="C85" s="826"/>
      <c r="D85" s="826"/>
      <c r="E85" s="826"/>
      <c r="G85" s="823"/>
      <c r="H85" s="823"/>
      <c r="I85" s="823"/>
      <c r="J85" s="823"/>
      <c r="K85" s="824"/>
    </row>
    <row r="86" spans="1:19">
      <c r="A86" s="825" t="s">
        <v>5441</v>
      </c>
      <c r="B86" s="826"/>
      <c r="C86" s="826"/>
      <c r="D86" s="826"/>
      <c r="E86" s="826"/>
      <c r="G86" s="823"/>
      <c r="H86" s="823"/>
      <c r="I86" s="823"/>
      <c r="J86" s="823"/>
      <c r="K86" s="824"/>
    </row>
    <row r="87" spans="1:19">
      <c r="A87" s="825"/>
      <c r="B87" s="826"/>
      <c r="C87" s="826"/>
      <c r="D87" s="826"/>
      <c r="E87" s="826"/>
      <c r="F87" s="824"/>
      <c r="G87" s="823"/>
      <c r="H87" s="823"/>
      <c r="I87" s="823"/>
      <c r="J87" s="823"/>
      <c r="K87" s="824"/>
    </row>
    <row r="88" spans="1:19">
      <c r="A88" s="1050" t="s">
        <v>5298</v>
      </c>
      <c r="B88" s="1050"/>
      <c r="C88" s="1050"/>
      <c r="D88" s="1050"/>
      <c r="E88" s="1050"/>
      <c r="F88" s="822">
        <f>F65</f>
        <v>44880</v>
      </c>
      <c r="Q88" s="821"/>
      <c r="R88" s="968">
        <v>44926</v>
      </c>
    </row>
    <row r="89" spans="1:19" ht="15.75">
      <c r="A89" s="1051" t="s">
        <v>5428</v>
      </c>
      <c r="B89" s="1052"/>
      <c r="C89" s="1052"/>
      <c r="D89" s="1052"/>
      <c r="E89" s="1053"/>
      <c r="F89" s="964">
        <f>ROUNDUP((F91-F90)/30.5,1)</f>
        <v>16.5</v>
      </c>
      <c r="Q89" s="821"/>
    </row>
    <row r="90" spans="1:19" ht="15.75">
      <c r="A90" s="1051" t="s">
        <v>5429</v>
      </c>
      <c r="B90" s="1052"/>
      <c r="C90" s="1052"/>
      <c r="D90" s="1052"/>
      <c r="E90" s="1053"/>
      <c r="F90" s="822">
        <f>График!C9</f>
        <v>45017</v>
      </c>
      <c r="Q90" s="821"/>
      <c r="R90" s="822">
        <v>44927</v>
      </c>
      <c r="S90" s="968">
        <v>45291</v>
      </c>
    </row>
    <row r="91" spans="1:19" ht="15.75">
      <c r="A91" s="1051" t="s">
        <v>5431</v>
      </c>
      <c r="B91" s="1052"/>
      <c r="C91" s="1052"/>
      <c r="D91" s="1052"/>
      <c r="E91" s="1053"/>
      <c r="F91" s="822">
        <f>График!D9</f>
        <v>45519</v>
      </c>
      <c r="Q91" s="821"/>
      <c r="R91" s="822">
        <v>45292</v>
      </c>
    </row>
    <row r="92" spans="1:19" ht="15.75">
      <c r="A92" s="1054" t="s">
        <v>5434</v>
      </c>
      <c r="B92" s="1054"/>
      <c r="C92" s="1054"/>
      <c r="D92" s="1054"/>
      <c r="E92" s="1054"/>
      <c r="F92" s="965">
        <f>(S90-F90)/30.5/F89</f>
        <v>0.54</v>
      </c>
    </row>
    <row r="93" spans="1:19" ht="15.75">
      <c r="A93" s="1049" t="s">
        <v>5442</v>
      </c>
      <c r="B93" s="1049"/>
      <c r="C93" s="1049"/>
      <c r="D93" s="1049"/>
      <c r="E93" s="1049"/>
      <c r="F93" s="965">
        <f>1-F92</f>
        <v>0.46</v>
      </c>
    </row>
    <row r="94" spans="1:19" ht="35.25" customHeight="1">
      <c r="A94" s="1038" t="s">
        <v>5450</v>
      </c>
      <c r="B94" s="1039"/>
      <c r="C94" s="1039"/>
      <c r="D94" s="1039"/>
      <c r="E94" s="1040"/>
      <c r="F94" s="983">
        <v>1.0509999999999999</v>
      </c>
    </row>
    <row r="95" spans="1:19" ht="15.75">
      <c r="A95" s="1041" t="s">
        <v>5435</v>
      </c>
      <c r="B95" s="1042"/>
      <c r="C95" s="1043"/>
      <c r="D95" s="984">
        <v>1.0509999999999999</v>
      </c>
      <c r="E95" s="985" t="s">
        <v>5436</v>
      </c>
      <c r="F95" s="986">
        <f>F94^(1/12)</f>
        <v>1.0041538000000001</v>
      </c>
    </row>
    <row r="96" spans="1:19" ht="33" customHeight="1">
      <c r="A96" s="1038" t="s">
        <v>5451</v>
      </c>
      <c r="B96" s="1039"/>
      <c r="C96" s="1039"/>
      <c r="D96" s="1039"/>
      <c r="E96" s="1040"/>
      <c r="F96" s="987">
        <v>1.0489999999999999</v>
      </c>
    </row>
    <row r="97" spans="1:11" ht="15.75">
      <c r="A97" s="1041" t="s">
        <v>5437</v>
      </c>
      <c r="B97" s="1042"/>
      <c r="C97" s="1043"/>
      <c r="D97" s="984">
        <v>1.0489999999999999</v>
      </c>
      <c r="E97" s="985" t="s">
        <v>5436</v>
      </c>
      <c r="F97" s="986">
        <f>F96^(1/12)</f>
        <v>1.0039944000000001</v>
      </c>
    </row>
    <row r="98" spans="1:11" ht="33" customHeight="1">
      <c r="A98" s="1038" t="s">
        <v>5452</v>
      </c>
      <c r="B98" s="1039"/>
      <c r="C98" s="1039"/>
      <c r="D98" s="1039"/>
      <c r="E98" s="1040"/>
      <c r="F98" s="987">
        <v>1.0469999999999999</v>
      </c>
    </row>
    <row r="99" spans="1:11" ht="15.75">
      <c r="A99" s="1041" t="s">
        <v>5443</v>
      </c>
      <c r="B99" s="1042"/>
      <c r="C99" s="1043"/>
      <c r="D99" s="984">
        <v>1.0469999999999999</v>
      </c>
      <c r="E99" s="985" t="s">
        <v>5436</v>
      </c>
      <c r="F99" s="986">
        <f>F98^(1/12)</f>
        <v>1.0038347000000001</v>
      </c>
    </row>
    <row r="100" spans="1:11" ht="42.75" customHeight="1">
      <c r="A100" s="977" t="s">
        <v>5439</v>
      </c>
      <c r="B100" s="977"/>
      <c r="C100" s="1044" t="str">
        <f>CONCATENATE(F95,"^",ROUND((R88-F88)/30.5,1),"*",F97,"^",ROUNDUP((F90-R90)/30.5,1),"*","((",F97,"^",ROUND((S90-F90)/30.5,1),"-1)/2+1)")</f>
        <v>1,0041538^1,5*1,0039944^3*((1,0039944^9-1)/2+1)</v>
      </c>
      <c r="D100" s="1045"/>
      <c r="E100" s="1046"/>
      <c r="F100" s="978">
        <f>F95^ROUND((R88-F88)/30.5,1)*F97^ROUNDUP((F90-R90)/30.5,1)*((F97^ROUNDUP((S90-F90)/30.5,1)-1)/2+1)</f>
        <v>1.0369431</v>
      </c>
    </row>
    <row r="101" spans="1:11" ht="40.5" customHeight="1">
      <c r="A101" s="977" t="s">
        <v>5444</v>
      </c>
      <c r="B101" s="977"/>
      <c r="C101" s="1044" t="str">
        <f>CONCATENATE(F95,"^",ROUND((R88-F88)/30.5,1),"*",F97,"^12*","((",F99,"^",ROUNDUP((F91-R91)/30.5,1),"-1)/2+1)")</f>
        <v>1,0041538^1,5*1,0039944^12*((1,0038347^7,5-1)/2+1)</v>
      </c>
      <c r="D101" s="1045"/>
      <c r="E101" s="1046"/>
      <c r="F101" s="978">
        <f>F95^ROUND((R88-F88)/30.5,1)*F97^12*((F99^ROUNDUP((F91-R91)/30.5,1)-1)/2+1)</f>
        <v>1.0709120999999999</v>
      </c>
    </row>
    <row r="102" spans="1:11" ht="34.5" customHeight="1">
      <c r="A102" s="1047" t="s">
        <v>5440</v>
      </c>
      <c r="B102" s="1048"/>
      <c r="C102" s="1044" t="str">
        <f>CONCATENATE(F92,"*",F100,"+",F93,"*",F101)</f>
        <v>0,54*1,0369431+0,46*1,0709121</v>
      </c>
      <c r="D102" s="1045"/>
      <c r="E102" s="1046"/>
      <c r="F102" s="980">
        <f>F92*F100+F93*F101</f>
        <v>1.0526</v>
      </c>
    </row>
    <row r="103" spans="1:11">
      <c r="A103" s="825"/>
      <c r="B103" s="826"/>
      <c r="C103" s="826"/>
      <c r="D103" s="826"/>
      <c r="E103" s="826"/>
      <c r="F103" s="824"/>
      <c r="G103" s="823"/>
      <c r="H103" s="823"/>
      <c r="I103" s="823"/>
      <c r="J103" s="823"/>
      <c r="K103" s="824"/>
    </row>
  </sheetData>
  <mergeCells count="56">
    <mergeCell ref="F66:F67"/>
    <mergeCell ref="A67:E67"/>
    <mergeCell ref="A1:O1"/>
    <mergeCell ref="L11:L13"/>
    <mergeCell ref="M11:M13"/>
    <mergeCell ref="N11:N13"/>
    <mergeCell ref="O11:O13"/>
    <mergeCell ref="A11:A13"/>
    <mergeCell ref="B11:B13"/>
    <mergeCell ref="C11:C13"/>
    <mergeCell ref="B61:C61"/>
    <mergeCell ref="B63:C63"/>
    <mergeCell ref="A65:E65"/>
    <mergeCell ref="A66:E66"/>
    <mergeCell ref="P11:P12"/>
    <mergeCell ref="Q11:Q13"/>
    <mergeCell ref="H12:H13"/>
    <mergeCell ref="I12:I13"/>
    <mergeCell ref="J12:J13"/>
    <mergeCell ref="K12:K13"/>
    <mergeCell ref="D11:K11"/>
    <mergeCell ref="D12:D13"/>
    <mergeCell ref="E12:E13"/>
    <mergeCell ref="F12:F13"/>
    <mergeCell ref="G12:G13"/>
    <mergeCell ref="A68:E68"/>
    <mergeCell ref="A72:E72"/>
    <mergeCell ref="A73:E73"/>
    <mergeCell ref="A74:E74"/>
    <mergeCell ref="A75:E75"/>
    <mergeCell ref="A76:E76"/>
    <mergeCell ref="A77:E77"/>
    <mergeCell ref="A78:E78"/>
    <mergeCell ref="A79:C79"/>
    <mergeCell ref="A80:E80"/>
    <mergeCell ref="A81:C81"/>
    <mergeCell ref="C82:E82"/>
    <mergeCell ref="C83:E83"/>
    <mergeCell ref="A84:B84"/>
    <mergeCell ref="C84:E84"/>
    <mergeCell ref="A88:E88"/>
    <mergeCell ref="A89:E89"/>
    <mergeCell ref="A90:E90"/>
    <mergeCell ref="A91:E91"/>
    <mergeCell ref="A92:E92"/>
    <mergeCell ref="A93:E93"/>
    <mergeCell ref="A94:E94"/>
    <mergeCell ref="A95:C95"/>
    <mergeCell ref="A96:E96"/>
    <mergeCell ref="A97:C97"/>
    <mergeCell ref="A98:E98"/>
    <mergeCell ref="A99:C99"/>
    <mergeCell ref="C100:E100"/>
    <mergeCell ref="C101:E101"/>
    <mergeCell ref="A102:B102"/>
    <mergeCell ref="C102:E102"/>
  </mergeCells>
  <pageMargins left="0.31496062992125984" right="0.23622047244094491" top="0.35433070866141736" bottom="0.35433070866141736" header="0.19685039370078741" footer="0.19685039370078741"/>
  <pageSetup paperSize="9" scale="88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138"/>
  <sheetViews>
    <sheetView showGridLines="0" view="pageBreakPreview" topLeftCell="A114" zoomScaleNormal="100" zoomScaleSheetLayoutView="100" workbookViewId="0">
      <selection activeCell="I109" sqref="I109"/>
    </sheetView>
  </sheetViews>
  <sheetFormatPr defaultRowHeight="12.75" outlineLevelRow="1"/>
  <cols>
    <col min="1" max="1" width="4.42578125" customWidth="1"/>
    <col min="2" max="2" width="15.42578125" customWidth="1"/>
    <col min="3" max="3" width="39" customWidth="1"/>
    <col min="4" max="4" width="14" customWidth="1"/>
    <col min="5" max="5" width="11.140625" customWidth="1"/>
    <col min="6" max="6" width="9.5703125" customWidth="1"/>
    <col min="7" max="7" width="10.140625" customWidth="1"/>
    <col min="8" max="8" width="10" customWidth="1"/>
  </cols>
  <sheetData>
    <row r="1" spans="1:8">
      <c r="A1" s="16"/>
      <c r="B1" s="16"/>
      <c r="C1" s="16"/>
      <c r="D1" s="16"/>
      <c r="E1" s="16"/>
      <c r="F1" s="16"/>
      <c r="G1" s="16"/>
      <c r="H1" s="17" t="s">
        <v>10</v>
      </c>
    </row>
    <row r="2" spans="1:8">
      <c r="A2" s="16"/>
      <c r="B2" s="16"/>
      <c r="C2" s="16"/>
      <c r="D2" s="16"/>
      <c r="E2" s="16"/>
      <c r="F2" s="16"/>
      <c r="G2" s="16"/>
      <c r="H2" s="17" t="s">
        <v>9</v>
      </c>
    </row>
    <row r="3" spans="1:8">
      <c r="A3" s="16"/>
      <c r="B3" s="16"/>
      <c r="C3" s="16"/>
      <c r="D3" s="16"/>
      <c r="E3" s="16"/>
      <c r="F3" s="16"/>
      <c r="G3" s="16"/>
      <c r="H3" s="17"/>
    </row>
    <row r="4" spans="1:8">
      <c r="A4" s="16"/>
      <c r="B4" s="16" t="s">
        <v>8</v>
      </c>
      <c r="C4" s="1079" t="s">
        <v>161</v>
      </c>
      <c r="D4" s="1079"/>
      <c r="E4" s="1079"/>
      <c r="F4" s="1079"/>
      <c r="G4" s="1079"/>
      <c r="H4" s="16"/>
    </row>
    <row r="5" spans="1:8">
      <c r="A5" s="16"/>
      <c r="B5" s="16"/>
      <c r="C5" s="1080" t="s">
        <v>0</v>
      </c>
      <c r="D5" s="1080"/>
      <c r="E5" s="1080"/>
      <c r="F5" s="1080"/>
      <c r="G5" s="1080"/>
      <c r="H5" s="16"/>
    </row>
    <row r="6" spans="1:8">
      <c r="A6" s="16"/>
      <c r="B6" s="16" t="s">
        <v>78</v>
      </c>
      <c r="C6" s="18"/>
      <c r="D6" s="18"/>
      <c r="E6" s="18"/>
      <c r="F6" s="18"/>
      <c r="G6" s="18"/>
      <c r="H6" s="16"/>
    </row>
    <row r="7" spans="1:8">
      <c r="A7" s="16"/>
      <c r="B7" s="16"/>
      <c r="C7" s="18"/>
      <c r="D7" s="18"/>
      <c r="E7" s="18"/>
      <c r="F7" s="18"/>
      <c r="G7" s="18"/>
      <c r="H7" s="16"/>
    </row>
    <row r="8" spans="1:8">
      <c r="A8" s="108"/>
      <c r="B8" s="111" t="s">
        <v>205</v>
      </c>
      <c r="C8" s="138"/>
      <c r="D8" s="138"/>
      <c r="E8" s="138"/>
      <c r="F8" s="138"/>
      <c r="G8" s="138"/>
      <c r="H8" s="108"/>
    </row>
    <row r="9" spans="1:8">
      <c r="A9" s="108"/>
      <c r="B9" s="108"/>
      <c r="C9" s="1081"/>
      <c r="D9" s="1081"/>
      <c r="E9" s="1081"/>
      <c r="F9" s="1081"/>
      <c r="G9" s="1081"/>
      <c r="H9" s="108"/>
    </row>
    <row r="10" spans="1:8" ht="18">
      <c r="A10" s="175"/>
      <c r="B10" s="175"/>
      <c r="C10" s="1082" t="s">
        <v>1</v>
      </c>
      <c r="D10" s="1082"/>
      <c r="E10" s="1082"/>
      <c r="F10" s="1082"/>
      <c r="G10" s="1082"/>
      <c r="H10" s="175"/>
    </row>
    <row r="11" spans="1:8" ht="18">
      <c r="A11" s="175"/>
      <c r="B11" s="175"/>
      <c r="C11" s="138"/>
      <c r="D11" s="138"/>
      <c r="E11" s="138"/>
      <c r="F11" s="138"/>
      <c r="G11" s="138"/>
      <c r="H11" s="175"/>
    </row>
    <row r="12" spans="1:8" ht="18">
      <c r="A12" s="175"/>
      <c r="B12" s="1083" t="s">
        <v>17</v>
      </c>
      <c r="C12" s="1083"/>
      <c r="D12" s="1083"/>
      <c r="E12" s="1083"/>
      <c r="F12" s="1083"/>
      <c r="G12" s="1083"/>
      <c r="H12" s="175"/>
    </row>
    <row r="13" spans="1:8" ht="4.5" customHeight="1">
      <c r="A13" s="175"/>
      <c r="B13" s="175"/>
      <c r="C13" s="138"/>
      <c r="D13" s="138"/>
      <c r="E13" s="138"/>
      <c r="F13" s="138"/>
      <c r="G13" s="138"/>
      <c r="H13" s="175"/>
    </row>
    <row r="14" spans="1:8" ht="15.75" customHeight="1">
      <c r="A14" s="175"/>
      <c r="B14" s="175"/>
      <c r="C14" s="138"/>
      <c r="D14" s="138"/>
      <c r="E14" s="138"/>
      <c r="F14" s="138"/>
      <c r="G14" s="138"/>
      <c r="H14" s="175"/>
    </row>
    <row r="15" spans="1:8" ht="15.75" customHeight="1">
      <c r="A15" s="175"/>
      <c r="B15" s="175"/>
      <c r="C15" s="138"/>
      <c r="D15" s="138"/>
      <c r="E15" s="138"/>
      <c r="F15" s="138"/>
      <c r="G15" s="138"/>
      <c r="H15" s="175"/>
    </row>
    <row r="16" spans="1:8" ht="33" customHeight="1">
      <c r="A16" s="109"/>
      <c r="B16" s="1078" t="s">
        <v>18</v>
      </c>
      <c r="C16" s="1078"/>
      <c r="D16" s="1078"/>
      <c r="E16" s="1078"/>
      <c r="F16" s="1078"/>
      <c r="G16" s="1078"/>
      <c r="H16" s="109"/>
    </row>
    <row r="17" spans="1:8">
      <c r="A17" s="113"/>
      <c r="B17" s="1086" t="s">
        <v>2</v>
      </c>
      <c r="C17" s="1086"/>
      <c r="D17" s="1086"/>
      <c r="E17" s="1086"/>
      <c r="F17" s="1086"/>
      <c r="G17" s="1086"/>
      <c r="H17" s="113"/>
    </row>
    <row r="18" spans="1:8">
      <c r="A18" s="108"/>
      <c r="B18" s="108"/>
      <c r="C18" s="108"/>
      <c r="D18" s="114"/>
      <c r="E18" s="114"/>
      <c r="F18" s="114"/>
      <c r="G18" s="115"/>
      <c r="H18" s="115"/>
    </row>
    <row r="19" spans="1:8" ht="12.75" customHeight="1">
      <c r="A19" s="116"/>
      <c r="B19" s="1087" t="s">
        <v>190</v>
      </c>
      <c r="C19" s="1087"/>
      <c r="D19" s="1087"/>
      <c r="E19" s="1087"/>
      <c r="F19" s="1087"/>
      <c r="G19" s="1087"/>
      <c r="H19" s="138"/>
    </row>
    <row r="20" spans="1:8">
      <c r="A20" s="108"/>
      <c r="B20" s="108"/>
      <c r="C20" s="108"/>
      <c r="D20" s="138"/>
      <c r="E20" s="138"/>
      <c r="F20" s="138"/>
      <c r="G20" s="138"/>
      <c r="H20" s="138"/>
    </row>
    <row r="21" spans="1:8" ht="30" customHeight="1">
      <c r="A21" s="1063" t="s">
        <v>70</v>
      </c>
      <c r="B21" s="1063" t="s">
        <v>11</v>
      </c>
      <c r="C21" s="1063" t="s">
        <v>12</v>
      </c>
      <c r="D21" s="1088" t="s">
        <v>79</v>
      </c>
      <c r="E21" s="1066"/>
      <c r="F21" s="1066"/>
      <c r="G21" s="1066"/>
      <c r="H21" s="1067"/>
    </row>
    <row r="22" spans="1:8" ht="41.25" customHeight="1">
      <c r="A22" s="1073"/>
      <c r="B22" s="1073"/>
      <c r="C22" s="1073"/>
      <c r="D22" s="1063" t="s">
        <v>80</v>
      </c>
      <c r="E22" s="1063" t="s">
        <v>3</v>
      </c>
      <c r="F22" s="1063" t="s">
        <v>13</v>
      </c>
      <c r="G22" s="1063" t="s">
        <v>14</v>
      </c>
      <c r="H22" s="1063" t="s">
        <v>15</v>
      </c>
    </row>
    <row r="23" spans="1:8" ht="41.25" customHeight="1">
      <c r="A23" s="1064"/>
      <c r="B23" s="1064"/>
      <c r="C23" s="1064"/>
      <c r="D23" s="1064"/>
      <c r="E23" s="1064"/>
      <c r="F23" s="1064"/>
      <c r="G23" s="1064"/>
      <c r="H23" s="1064"/>
    </row>
    <row r="24" spans="1:8">
      <c r="A24" s="117">
        <v>1</v>
      </c>
      <c r="B24" s="117">
        <v>2</v>
      </c>
      <c r="C24" s="117">
        <v>3</v>
      </c>
      <c r="D24" s="117">
        <v>4</v>
      </c>
      <c r="E24" s="117">
        <v>5</v>
      </c>
      <c r="F24" s="117">
        <v>6</v>
      </c>
      <c r="G24" s="117">
        <v>7</v>
      </c>
      <c r="H24" s="117">
        <v>8</v>
      </c>
    </row>
    <row r="25" spans="1:8" ht="12.75" customHeight="1">
      <c r="A25" s="760" t="s">
        <v>19</v>
      </c>
      <c r="B25" s="761"/>
      <c r="C25" s="761"/>
      <c r="D25" s="761"/>
      <c r="E25" s="761"/>
      <c r="F25" s="761"/>
      <c r="G25" s="761"/>
      <c r="H25" s="762"/>
    </row>
    <row r="26" spans="1:8" ht="67.5">
      <c r="A26" s="769">
        <v>1</v>
      </c>
      <c r="B26" s="770" t="s">
        <v>20</v>
      </c>
      <c r="C26" s="770" t="s">
        <v>81</v>
      </c>
      <c r="D26" s="771"/>
      <c r="E26" s="771"/>
      <c r="F26" s="771"/>
      <c r="G26" s="784">
        <f>0.26*0</f>
        <v>0</v>
      </c>
      <c r="H26" s="772">
        <f>SUM(D26:G26)</f>
        <v>0</v>
      </c>
    </row>
    <row r="27" spans="1:8" ht="27.75" customHeight="1">
      <c r="A27" s="117"/>
      <c r="B27" s="119"/>
      <c r="C27" s="119"/>
      <c r="D27" s="120"/>
      <c r="E27" s="120"/>
      <c r="F27" s="120"/>
      <c r="G27" s="120" t="s">
        <v>106</v>
      </c>
      <c r="H27" s="120"/>
    </row>
    <row r="28" spans="1:8" ht="117.75" customHeight="1">
      <c r="A28" s="118">
        <v>2</v>
      </c>
      <c r="B28" s="119" t="s">
        <v>82</v>
      </c>
      <c r="C28" s="119" t="s">
        <v>163</v>
      </c>
      <c r="D28" s="120"/>
      <c r="E28" s="120"/>
      <c r="F28" s="120"/>
      <c r="G28" s="126">
        <v>1842.68</v>
      </c>
      <c r="H28" s="126">
        <f t="shared" ref="H28:H91" si="0">SUM(D28:G28)</f>
        <v>1842.68</v>
      </c>
    </row>
    <row r="29" spans="1:8" ht="41.25" customHeight="1">
      <c r="A29" s="117"/>
      <c r="B29" s="119"/>
      <c r="C29" s="119"/>
      <c r="D29" s="120"/>
      <c r="E29" s="120"/>
      <c r="F29" s="120"/>
      <c r="G29" s="120" t="s">
        <v>171</v>
      </c>
      <c r="H29" s="120"/>
    </row>
    <row r="30" spans="1:8">
      <c r="A30" s="118">
        <v>3</v>
      </c>
      <c r="B30" s="119" t="s">
        <v>160</v>
      </c>
      <c r="C30" s="119" t="s">
        <v>84</v>
      </c>
      <c r="D30" s="120"/>
      <c r="E30" s="120"/>
      <c r="F30" s="120"/>
      <c r="G30" s="121">
        <v>716.14</v>
      </c>
      <c r="H30" s="121">
        <f t="shared" si="0"/>
        <v>716.14</v>
      </c>
    </row>
    <row r="31" spans="1:8" ht="12.75" customHeight="1">
      <c r="A31" s="122"/>
      <c r="B31" s="1084" t="s">
        <v>21</v>
      </c>
      <c r="C31" s="1085"/>
      <c r="D31" s="123"/>
      <c r="E31" s="123"/>
      <c r="F31" s="124"/>
      <c r="G31" s="129">
        <f>G26+G28+G30</f>
        <v>2558.8200000000002</v>
      </c>
      <c r="H31" s="129">
        <f t="shared" si="0"/>
        <v>2558.8200000000002</v>
      </c>
    </row>
    <row r="32" spans="1:8" ht="12.75" customHeight="1">
      <c r="A32" s="760" t="s">
        <v>22</v>
      </c>
      <c r="B32" s="761"/>
      <c r="C32" s="761"/>
      <c r="D32" s="761"/>
      <c r="E32" s="761"/>
      <c r="F32" s="761"/>
      <c r="G32" s="761"/>
      <c r="H32" s="762"/>
    </row>
    <row r="33" spans="1:8" ht="12.75" customHeight="1">
      <c r="A33" s="118">
        <v>4</v>
      </c>
      <c r="B33" s="119" t="s">
        <v>164</v>
      </c>
      <c r="C33" s="119" t="s">
        <v>25</v>
      </c>
      <c r="D33" s="126">
        <f>SUM(D34:D38)</f>
        <v>118955.05</v>
      </c>
      <c r="E33" s="126">
        <f t="shared" ref="E33:F33" si="1">SUM(E34:E38)</f>
        <v>342.66</v>
      </c>
      <c r="F33" s="126">
        <f t="shared" si="1"/>
        <v>22560.41</v>
      </c>
      <c r="G33" s="120"/>
      <c r="H33" s="126">
        <f t="shared" si="0"/>
        <v>141858.12</v>
      </c>
    </row>
    <row r="34" spans="1:8" s="780" customFormat="1" ht="15" outlineLevel="1">
      <c r="A34" s="783" t="s">
        <v>4417</v>
      </c>
      <c r="B34" s="777" t="s">
        <v>311</v>
      </c>
      <c r="C34" s="777" t="s">
        <v>215</v>
      </c>
      <c r="D34" s="778">
        <v>25290.39</v>
      </c>
      <c r="E34" s="779"/>
      <c r="F34" s="779"/>
      <c r="G34" s="779"/>
      <c r="H34" s="778">
        <f t="shared" si="0"/>
        <v>25290.39</v>
      </c>
    </row>
    <row r="35" spans="1:8" s="780" customFormat="1" ht="22.5" outlineLevel="1">
      <c r="A35" s="783" t="s">
        <v>4421</v>
      </c>
      <c r="B35" s="777" t="s">
        <v>312</v>
      </c>
      <c r="C35" s="777" t="s">
        <v>313</v>
      </c>
      <c r="D35" s="778">
        <v>67279.97</v>
      </c>
      <c r="E35" s="779"/>
      <c r="F35" s="779"/>
      <c r="G35" s="779"/>
      <c r="H35" s="778">
        <f t="shared" si="0"/>
        <v>67279.97</v>
      </c>
    </row>
    <row r="36" spans="1:8" s="780" customFormat="1" ht="15" outlineLevel="1">
      <c r="A36" s="783" t="s">
        <v>4425</v>
      </c>
      <c r="B36" s="777" t="s">
        <v>314</v>
      </c>
      <c r="C36" s="777" t="s">
        <v>219</v>
      </c>
      <c r="D36" s="778">
        <v>25695.56</v>
      </c>
      <c r="E36" s="779"/>
      <c r="F36" s="779"/>
      <c r="G36" s="779"/>
      <c r="H36" s="778">
        <f t="shared" si="0"/>
        <v>25695.56</v>
      </c>
    </row>
    <row r="37" spans="1:8" s="780" customFormat="1" ht="15" outlineLevel="1">
      <c r="A37" s="783" t="s">
        <v>4429</v>
      </c>
      <c r="B37" s="777" t="s">
        <v>315</v>
      </c>
      <c r="C37" s="777" t="s">
        <v>221</v>
      </c>
      <c r="D37" s="781">
        <v>645.5</v>
      </c>
      <c r="E37" s="782">
        <v>326.31</v>
      </c>
      <c r="F37" s="778">
        <v>22360.62</v>
      </c>
      <c r="G37" s="779"/>
      <c r="H37" s="778">
        <f t="shared" si="0"/>
        <v>23332.43</v>
      </c>
    </row>
    <row r="38" spans="1:8" s="780" customFormat="1" ht="15" outlineLevel="1">
      <c r="A38" s="783" t="s">
        <v>4433</v>
      </c>
      <c r="B38" s="777" t="s">
        <v>316</v>
      </c>
      <c r="C38" s="777" t="s">
        <v>223</v>
      </c>
      <c r="D38" s="782">
        <v>43.63</v>
      </c>
      <c r="E38" s="782">
        <v>16.350000000000001</v>
      </c>
      <c r="F38" s="782">
        <v>199.79</v>
      </c>
      <c r="G38" s="779"/>
      <c r="H38" s="782">
        <f t="shared" si="0"/>
        <v>259.77</v>
      </c>
    </row>
    <row r="39" spans="1:8" ht="12.75" customHeight="1">
      <c r="A39" s="122"/>
      <c r="B39" s="1084" t="s">
        <v>26</v>
      </c>
      <c r="C39" s="1085"/>
      <c r="D39" s="127">
        <f>D33</f>
        <v>118955.05</v>
      </c>
      <c r="E39" s="127">
        <f t="shared" ref="E39:F39" si="2">E33</f>
        <v>342.66</v>
      </c>
      <c r="F39" s="127">
        <f t="shared" si="2"/>
        <v>22560.41</v>
      </c>
      <c r="G39" s="124"/>
      <c r="H39" s="129">
        <f t="shared" si="0"/>
        <v>141858.12</v>
      </c>
    </row>
    <row r="40" spans="1:8" ht="12.75" customHeight="1">
      <c r="A40" s="760" t="s">
        <v>75</v>
      </c>
      <c r="B40" s="761"/>
      <c r="C40" s="761"/>
      <c r="D40" s="761"/>
      <c r="E40" s="761"/>
      <c r="F40" s="761"/>
      <c r="G40" s="761"/>
      <c r="H40" s="762"/>
    </row>
    <row r="41" spans="1:8" ht="22.5">
      <c r="A41" s="118">
        <v>5</v>
      </c>
      <c r="B41" s="119" t="s">
        <v>85</v>
      </c>
      <c r="C41" s="119" t="s">
        <v>23</v>
      </c>
      <c r="D41" s="126">
        <f>SUM(D42:D51)</f>
        <v>3027.67</v>
      </c>
      <c r="E41" s="126">
        <f t="shared" ref="E41:F41" si="3">SUM(E42:E51)</f>
        <v>630.72</v>
      </c>
      <c r="F41" s="126">
        <f t="shared" si="3"/>
        <v>10012.959999999999</v>
      </c>
      <c r="G41" s="120"/>
      <c r="H41" s="126">
        <f t="shared" si="0"/>
        <v>13671.35</v>
      </c>
    </row>
    <row r="42" spans="1:8" s="780" customFormat="1" ht="15" outlineLevel="1">
      <c r="A42" s="783" t="s">
        <v>5259</v>
      </c>
      <c r="B42" s="777" t="s">
        <v>226</v>
      </c>
      <c r="C42" s="777" t="s">
        <v>227</v>
      </c>
      <c r="D42" s="782">
        <v>550.6</v>
      </c>
      <c r="E42" s="782"/>
      <c r="F42" s="782"/>
      <c r="G42" s="782"/>
      <c r="H42" s="782">
        <f t="shared" si="0"/>
        <v>550.6</v>
      </c>
    </row>
    <row r="43" spans="1:8" s="780" customFormat="1" ht="15" outlineLevel="1">
      <c r="A43" s="783" t="s">
        <v>5260</v>
      </c>
      <c r="B43" s="777" t="s">
        <v>228</v>
      </c>
      <c r="C43" s="777" t="s">
        <v>229</v>
      </c>
      <c r="D43" s="778">
        <v>1957.01</v>
      </c>
      <c r="E43" s="779"/>
      <c r="F43" s="779"/>
      <c r="G43" s="779"/>
      <c r="H43" s="778">
        <f t="shared" si="0"/>
        <v>1957.01</v>
      </c>
    </row>
    <row r="44" spans="1:8" s="780" customFormat="1" ht="15" outlineLevel="1">
      <c r="A44" s="783" t="s">
        <v>5261</v>
      </c>
      <c r="B44" s="777" t="s">
        <v>230</v>
      </c>
      <c r="C44" s="777" t="s">
        <v>231</v>
      </c>
      <c r="D44" s="782">
        <v>48.93</v>
      </c>
      <c r="E44" s="782">
        <v>0.36</v>
      </c>
      <c r="F44" s="782">
        <v>10.62</v>
      </c>
      <c r="G44" s="779"/>
      <c r="H44" s="782">
        <f t="shared" si="0"/>
        <v>59.91</v>
      </c>
    </row>
    <row r="45" spans="1:8" s="780" customFormat="1" ht="15" outlineLevel="1">
      <c r="A45" s="783" t="s">
        <v>5262</v>
      </c>
      <c r="B45" s="777" t="s">
        <v>232</v>
      </c>
      <c r="C45" s="777" t="s">
        <v>233</v>
      </c>
      <c r="D45" s="782">
        <v>20.46</v>
      </c>
      <c r="E45" s="779"/>
      <c r="F45" s="779"/>
      <c r="G45" s="779"/>
      <c r="H45" s="782">
        <f t="shared" si="0"/>
        <v>20.46</v>
      </c>
    </row>
    <row r="46" spans="1:8" s="780" customFormat="1" ht="15" outlineLevel="1">
      <c r="A46" s="783" t="s">
        <v>5263</v>
      </c>
      <c r="B46" s="777" t="s">
        <v>234</v>
      </c>
      <c r="C46" s="777" t="s">
        <v>235</v>
      </c>
      <c r="D46" s="782">
        <v>3.31</v>
      </c>
      <c r="E46" s="782">
        <v>1.02</v>
      </c>
      <c r="F46" s="782">
        <v>33.85</v>
      </c>
      <c r="G46" s="779"/>
      <c r="H46" s="782">
        <f t="shared" si="0"/>
        <v>38.18</v>
      </c>
    </row>
    <row r="47" spans="1:8" s="780" customFormat="1" ht="15" customHeight="1" outlineLevel="1">
      <c r="A47" s="783" t="s">
        <v>5264</v>
      </c>
      <c r="B47" s="777" t="s">
        <v>236</v>
      </c>
      <c r="C47" s="777" t="s">
        <v>237</v>
      </c>
      <c r="D47" s="782">
        <v>24.3</v>
      </c>
      <c r="E47" s="782"/>
      <c r="F47" s="782"/>
      <c r="G47" s="782"/>
      <c r="H47" s="782">
        <f t="shared" si="0"/>
        <v>24.3</v>
      </c>
    </row>
    <row r="48" spans="1:8" s="780" customFormat="1" ht="15" customHeight="1" outlineLevel="1">
      <c r="A48" s="783" t="s">
        <v>5265</v>
      </c>
      <c r="B48" s="777" t="s">
        <v>238</v>
      </c>
      <c r="C48" s="777" t="s">
        <v>239</v>
      </c>
      <c r="D48" s="782">
        <v>5.43</v>
      </c>
      <c r="E48" s="782">
        <v>321.85000000000002</v>
      </c>
      <c r="F48" s="779"/>
      <c r="G48" s="779"/>
      <c r="H48" s="782">
        <f t="shared" si="0"/>
        <v>327.27999999999997</v>
      </c>
    </row>
    <row r="49" spans="1:8" s="780" customFormat="1" ht="15" outlineLevel="1">
      <c r="A49" s="783" t="s">
        <v>5266</v>
      </c>
      <c r="B49" s="777" t="s">
        <v>240</v>
      </c>
      <c r="C49" s="777" t="s">
        <v>241</v>
      </c>
      <c r="D49" s="782">
        <v>264.83999999999997</v>
      </c>
      <c r="E49" s="782">
        <v>286.73</v>
      </c>
      <c r="F49" s="778">
        <v>9922.0400000000009</v>
      </c>
      <c r="G49" s="779"/>
      <c r="H49" s="778">
        <f t="shared" si="0"/>
        <v>10473.61</v>
      </c>
    </row>
    <row r="50" spans="1:8" s="780" customFormat="1" ht="15" customHeight="1" outlineLevel="1">
      <c r="A50" s="783" t="s">
        <v>5267</v>
      </c>
      <c r="B50" s="777" t="s">
        <v>242</v>
      </c>
      <c r="C50" s="777" t="s">
        <v>243</v>
      </c>
      <c r="D50" s="782">
        <v>6.38</v>
      </c>
      <c r="E50" s="782">
        <v>20.76</v>
      </c>
      <c r="F50" s="782">
        <v>20.27</v>
      </c>
      <c r="G50" s="779"/>
      <c r="H50" s="782">
        <f t="shared" si="0"/>
        <v>47.41</v>
      </c>
    </row>
    <row r="51" spans="1:8" s="780" customFormat="1" ht="15" customHeight="1" outlineLevel="1">
      <c r="A51" s="783" t="s">
        <v>5268</v>
      </c>
      <c r="B51" s="777" t="s">
        <v>244</v>
      </c>
      <c r="C51" s="777" t="s">
        <v>245</v>
      </c>
      <c r="D51" s="782">
        <v>146.41</v>
      </c>
      <c r="E51" s="779"/>
      <c r="F51" s="782">
        <v>26.18</v>
      </c>
      <c r="G51" s="779"/>
      <c r="H51" s="782">
        <f t="shared" si="0"/>
        <v>172.59</v>
      </c>
    </row>
    <row r="52" spans="1:8" ht="12.75" customHeight="1">
      <c r="A52" s="118">
        <v>6</v>
      </c>
      <c r="B52" s="119" t="s">
        <v>86</v>
      </c>
      <c r="C52" s="119" t="s">
        <v>24</v>
      </c>
      <c r="D52" s="126">
        <f>SUM(D53:D62)</f>
        <v>11457.68</v>
      </c>
      <c r="E52" s="126">
        <f t="shared" ref="E52:F52" si="4">SUM(E53:E62)</f>
        <v>709.65</v>
      </c>
      <c r="F52" s="126">
        <f t="shared" si="4"/>
        <v>469</v>
      </c>
      <c r="G52" s="120"/>
      <c r="H52" s="126">
        <f t="shared" si="0"/>
        <v>12636.33</v>
      </c>
    </row>
    <row r="53" spans="1:8" s="780" customFormat="1" ht="15" outlineLevel="1">
      <c r="A53" s="783" t="s">
        <v>5269</v>
      </c>
      <c r="B53" s="777" t="s">
        <v>248</v>
      </c>
      <c r="C53" s="777" t="s">
        <v>227</v>
      </c>
      <c r="D53" s="778">
        <v>1974.54</v>
      </c>
      <c r="E53" s="779"/>
      <c r="F53" s="779"/>
      <c r="G53" s="779"/>
      <c r="H53" s="778">
        <f t="shared" si="0"/>
        <v>1974.54</v>
      </c>
    </row>
    <row r="54" spans="1:8" s="780" customFormat="1" ht="15" outlineLevel="1">
      <c r="A54" s="783" t="s">
        <v>5270</v>
      </c>
      <c r="B54" s="777" t="s">
        <v>249</v>
      </c>
      <c r="C54" s="777" t="s">
        <v>229</v>
      </c>
      <c r="D54" s="778">
        <v>8520.49</v>
      </c>
      <c r="E54" s="779"/>
      <c r="F54" s="779"/>
      <c r="G54" s="779"/>
      <c r="H54" s="778">
        <f t="shared" si="0"/>
        <v>8520.49</v>
      </c>
    </row>
    <row r="55" spans="1:8" s="780" customFormat="1" ht="15" outlineLevel="1">
      <c r="A55" s="783" t="s">
        <v>5271</v>
      </c>
      <c r="B55" s="777" t="s">
        <v>250</v>
      </c>
      <c r="C55" s="777" t="s">
        <v>231</v>
      </c>
      <c r="D55" s="781">
        <v>202.4</v>
      </c>
      <c r="E55" s="782">
        <v>0.36</v>
      </c>
      <c r="F55" s="781">
        <v>86.4</v>
      </c>
      <c r="G55" s="779"/>
      <c r="H55" s="782">
        <f t="shared" si="0"/>
        <v>289.16000000000003</v>
      </c>
    </row>
    <row r="56" spans="1:8" s="780" customFormat="1" ht="15" outlineLevel="1">
      <c r="A56" s="783" t="s">
        <v>5272</v>
      </c>
      <c r="B56" s="777" t="s">
        <v>251</v>
      </c>
      <c r="C56" s="777" t="s">
        <v>233</v>
      </c>
      <c r="D56" s="782">
        <v>418.74</v>
      </c>
      <c r="E56" s="779"/>
      <c r="F56" s="779"/>
      <c r="G56" s="779"/>
      <c r="H56" s="782">
        <f t="shared" si="0"/>
        <v>418.74</v>
      </c>
    </row>
    <row r="57" spans="1:8" s="780" customFormat="1" ht="15" outlineLevel="1">
      <c r="A57" s="783" t="s">
        <v>5273</v>
      </c>
      <c r="B57" s="777" t="s">
        <v>252</v>
      </c>
      <c r="C57" s="777" t="s">
        <v>235</v>
      </c>
      <c r="D57" s="782">
        <v>3.34</v>
      </c>
      <c r="E57" s="782">
        <v>2.2200000000000002</v>
      </c>
      <c r="F57" s="782">
        <v>69.58</v>
      </c>
      <c r="G57" s="779"/>
      <c r="H57" s="782">
        <f t="shared" si="0"/>
        <v>75.14</v>
      </c>
    </row>
    <row r="58" spans="1:8" s="780" customFormat="1" ht="15" customHeight="1" outlineLevel="1">
      <c r="A58" s="783" t="s">
        <v>5274</v>
      </c>
      <c r="B58" s="777" t="s">
        <v>253</v>
      </c>
      <c r="C58" s="777" t="s">
        <v>237</v>
      </c>
      <c r="D58" s="782">
        <v>203.58</v>
      </c>
      <c r="E58" s="782">
        <v>0.25</v>
      </c>
      <c r="F58" s="782">
        <v>74.63</v>
      </c>
      <c r="G58" s="779"/>
      <c r="H58" s="782">
        <f t="shared" si="0"/>
        <v>278.45999999999998</v>
      </c>
    </row>
    <row r="59" spans="1:8" s="780" customFormat="1" ht="15" customHeight="1" outlineLevel="1">
      <c r="A59" s="783" t="s">
        <v>5275</v>
      </c>
      <c r="B59" s="777" t="s">
        <v>254</v>
      </c>
      <c r="C59" s="777" t="s">
        <v>239</v>
      </c>
      <c r="D59" s="782">
        <v>8.52</v>
      </c>
      <c r="E59" s="782">
        <v>615.94000000000005</v>
      </c>
      <c r="F59" s="779"/>
      <c r="G59" s="779"/>
      <c r="H59" s="782">
        <f t="shared" si="0"/>
        <v>624.46</v>
      </c>
    </row>
    <row r="60" spans="1:8" s="780" customFormat="1" ht="15" outlineLevel="1">
      <c r="A60" s="783" t="s">
        <v>5276</v>
      </c>
      <c r="B60" s="777" t="s">
        <v>255</v>
      </c>
      <c r="C60" s="777" t="s">
        <v>243</v>
      </c>
      <c r="D60" s="782">
        <v>6.67</v>
      </c>
      <c r="E60" s="781">
        <v>47.7</v>
      </c>
      <c r="F60" s="782">
        <v>25.55</v>
      </c>
      <c r="G60" s="779"/>
      <c r="H60" s="782">
        <f t="shared" si="0"/>
        <v>79.92</v>
      </c>
    </row>
    <row r="61" spans="1:8" s="780" customFormat="1" ht="15" customHeight="1" outlineLevel="1">
      <c r="A61" s="783" t="s">
        <v>5277</v>
      </c>
      <c r="B61" s="777" t="s">
        <v>256</v>
      </c>
      <c r="C61" s="777" t="s">
        <v>257</v>
      </c>
      <c r="D61" s="781">
        <v>119.4</v>
      </c>
      <c r="E61" s="782">
        <v>42.85</v>
      </c>
      <c r="F61" s="782">
        <v>69.290000000000006</v>
      </c>
      <c r="G61" s="779"/>
      <c r="H61" s="782">
        <f t="shared" si="0"/>
        <v>231.54</v>
      </c>
    </row>
    <row r="62" spans="1:8" s="780" customFormat="1" ht="15" customHeight="1" outlineLevel="1">
      <c r="A62" s="783" t="s">
        <v>5278</v>
      </c>
      <c r="B62" s="777" t="s">
        <v>258</v>
      </c>
      <c r="C62" s="777" t="s">
        <v>245</v>
      </c>
      <c r="D62" s="779"/>
      <c r="E62" s="782">
        <v>0.33</v>
      </c>
      <c r="F62" s="782">
        <v>143.55000000000001</v>
      </c>
      <c r="G62" s="779"/>
      <c r="H62" s="782">
        <f t="shared" si="0"/>
        <v>143.88</v>
      </c>
    </row>
    <row r="63" spans="1:8" ht="12.75" customHeight="1">
      <c r="A63" s="122"/>
      <c r="B63" s="1084" t="s">
        <v>87</v>
      </c>
      <c r="C63" s="1085"/>
      <c r="D63" s="127">
        <f>D41+D52</f>
        <v>14485.35</v>
      </c>
      <c r="E63" s="127">
        <f t="shared" ref="E63:F63" si="5">E41+E52</f>
        <v>1340.37</v>
      </c>
      <c r="F63" s="127">
        <f t="shared" si="5"/>
        <v>10481.959999999999</v>
      </c>
      <c r="G63" s="124"/>
      <c r="H63" s="129">
        <f t="shared" si="0"/>
        <v>26307.68</v>
      </c>
    </row>
    <row r="64" spans="1:8" ht="12.75" customHeight="1">
      <c r="A64" s="760" t="s">
        <v>165</v>
      </c>
      <c r="B64" s="761"/>
      <c r="C64" s="761"/>
      <c r="D64" s="761"/>
      <c r="E64" s="761"/>
      <c r="F64" s="761"/>
      <c r="G64" s="761"/>
      <c r="H64" s="762"/>
    </row>
    <row r="65" spans="1:8">
      <c r="A65" s="118">
        <v>7</v>
      </c>
      <c r="B65" s="119" t="s">
        <v>166</v>
      </c>
      <c r="C65" s="119" t="s">
        <v>27</v>
      </c>
      <c r="D65" s="121">
        <v>20.350000000000001</v>
      </c>
      <c r="E65" s="121">
        <v>513.57000000000005</v>
      </c>
      <c r="F65" s="120"/>
      <c r="G65" s="120"/>
      <c r="H65" s="121">
        <f t="shared" si="0"/>
        <v>533.91999999999996</v>
      </c>
    </row>
    <row r="66" spans="1:8" ht="28.5" customHeight="1">
      <c r="A66" s="122"/>
      <c r="B66" s="1084" t="s">
        <v>167</v>
      </c>
      <c r="C66" s="1085"/>
      <c r="D66" s="128">
        <f>D65</f>
        <v>20.350000000000001</v>
      </c>
      <c r="E66" s="128">
        <f>E65</f>
        <v>513.57000000000005</v>
      </c>
      <c r="F66" s="124"/>
      <c r="G66" s="124"/>
      <c r="H66" s="125">
        <f t="shared" si="0"/>
        <v>533.91999999999996</v>
      </c>
    </row>
    <row r="67" spans="1:8" ht="12.75" customHeight="1">
      <c r="A67" s="760" t="s">
        <v>76</v>
      </c>
      <c r="B67" s="761"/>
      <c r="C67" s="761"/>
      <c r="D67" s="761"/>
      <c r="E67" s="761"/>
      <c r="F67" s="761"/>
      <c r="G67" s="761"/>
      <c r="H67" s="762"/>
    </row>
    <row r="68" spans="1:8">
      <c r="A68" s="118">
        <v>8</v>
      </c>
      <c r="B68" s="119" t="s">
        <v>177</v>
      </c>
      <c r="C68" s="119" t="s">
        <v>28</v>
      </c>
      <c r="D68" s="126">
        <v>2379.5700000000002</v>
      </c>
      <c r="E68" s="121">
        <v>139.11000000000001</v>
      </c>
      <c r="F68" s="120"/>
      <c r="G68" s="120"/>
      <c r="H68" s="126">
        <f t="shared" si="0"/>
        <v>2518.6799999999998</v>
      </c>
    </row>
    <row r="69" spans="1:8" ht="12.75" customHeight="1">
      <c r="A69" s="122"/>
      <c r="B69" s="1084" t="s">
        <v>88</v>
      </c>
      <c r="C69" s="1085"/>
      <c r="D69" s="127">
        <f>D68</f>
        <v>2379.5700000000002</v>
      </c>
      <c r="E69" s="127">
        <f>E68</f>
        <v>139.11000000000001</v>
      </c>
      <c r="F69" s="124"/>
      <c r="G69" s="124"/>
      <c r="H69" s="129">
        <f t="shared" si="0"/>
        <v>2518.6799999999998</v>
      </c>
    </row>
    <row r="70" spans="1:8" ht="12.75" customHeight="1">
      <c r="A70" s="760" t="s">
        <v>29</v>
      </c>
      <c r="B70" s="761"/>
      <c r="C70" s="761"/>
      <c r="D70" s="761"/>
      <c r="E70" s="761"/>
      <c r="F70" s="761"/>
      <c r="G70" s="761"/>
      <c r="H70" s="762"/>
    </row>
    <row r="71" spans="1:8" ht="12.75" customHeight="1">
      <c r="A71" s="118">
        <v>9</v>
      </c>
      <c r="B71" s="119" t="s">
        <v>175</v>
      </c>
      <c r="C71" s="119" t="s">
        <v>30</v>
      </c>
      <c r="D71" s="126">
        <f>SUM(D72:D73)</f>
        <v>5776.55</v>
      </c>
      <c r="E71" s="120"/>
      <c r="F71" s="120"/>
      <c r="G71" s="120"/>
      <c r="H71" s="126">
        <f t="shared" si="0"/>
        <v>5776.55</v>
      </c>
    </row>
    <row r="72" spans="1:8" s="780" customFormat="1" ht="15" outlineLevel="1">
      <c r="A72" s="783" t="s">
        <v>5279</v>
      </c>
      <c r="B72" s="777" t="s">
        <v>343</v>
      </c>
      <c r="C72" s="777" t="s">
        <v>267</v>
      </c>
      <c r="D72" s="778">
        <v>5287.92</v>
      </c>
      <c r="E72" s="779"/>
      <c r="F72" s="779"/>
      <c r="G72" s="779"/>
      <c r="H72" s="778">
        <f t="shared" si="0"/>
        <v>5287.92</v>
      </c>
    </row>
    <row r="73" spans="1:8" s="780" customFormat="1" ht="15" outlineLevel="1">
      <c r="A73" s="783" t="s">
        <v>5280</v>
      </c>
      <c r="B73" s="777" t="s">
        <v>344</v>
      </c>
      <c r="C73" s="777" t="s">
        <v>265</v>
      </c>
      <c r="D73" s="782">
        <v>488.63</v>
      </c>
      <c r="E73" s="779"/>
      <c r="F73" s="779"/>
      <c r="G73" s="779"/>
      <c r="H73" s="782">
        <f t="shared" si="0"/>
        <v>488.63</v>
      </c>
    </row>
    <row r="74" spans="1:8">
      <c r="A74" s="118">
        <v>10</v>
      </c>
      <c r="B74" s="119" t="s">
        <v>176</v>
      </c>
      <c r="C74" s="119" t="s">
        <v>89</v>
      </c>
      <c r="D74" s="131">
        <v>151.19999999999999</v>
      </c>
      <c r="E74" s="120"/>
      <c r="F74" s="120"/>
      <c r="G74" s="120"/>
      <c r="H74" s="131">
        <f t="shared" si="0"/>
        <v>151.19999999999999</v>
      </c>
    </row>
    <row r="75" spans="1:8" ht="12.75" customHeight="1">
      <c r="A75" s="122"/>
      <c r="B75" s="1084" t="s">
        <v>31</v>
      </c>
      <c r="C75" s="1085"/>
      <c r="D75" s="127">
        <f>D71+D74</f>
        <v>5927.75</v>
      </c>
      <c r="E75" s="123"/>
      <c r="F75" s="124"/>
      <c r="G75" s="124"/>
      <c r="H75" s="129">
        <f t="shared" si="0"/>
        <v>5927.75</v>
      </c>
    </row>
    <row r="76" spans="1:8" ht="12.75" customHeight="1">
      <c r="A76" s="760" t="s">
        <v>32</v>
      </c>
      <c r="B76" s="761"/>
      <c r="C76" s="761"/>
      <c r="D76" s="761"/>
      <c r="E76" s="761"/>
      <c r="F76" s="761"/>
      <c r="G76" s="761"/>
      <c r="H76" s="762"/>
    </row>
    <row r="77" spans="1:8" ht="12.75" customHeight="1">
      <c r="A77" s="118">
        <v>11</v>
      </c>
      <c r="B77" s="119" t="s">
        <v>168</v>
      </c>
      <c r="C77" s="119" t="s">
        <v>169</v>
      </c>
      <c r="D77" s="121">
        <v>477.63</v>
      </c>
      <c r="E77" s="126">
        <v>5169.99</v>
      </c>
      <c r="F77" s="121">
        <v>26.47</v>
      </c>
      <c r="G77" s="120"/>
      <c r="H77" s="126">
        <f t="shared" si="0"/>
        <v>5674.09</v>
      </c>
    </row>
    <row r="78" spans="1:8" ht="12.75" customHeight="1">
      <c r="A78" s="122"/>
      <c r="B78" s="1084" t="s">
        <v>33</v>
      </c>
      <c r="C78" s="1085"/>
      <c r="D78" s="128">
        <f>D77</f>
        <v>477.63</v>
      </c>
      <c r="E78" s="128">
        <f t="shared" ref="E78:F78" si="6">E77</f>
        <v>5169.99</v>
      </c>
      <c r="F78" s="128">
        <f t="shared" si="6"/>
        <v>26.47</v>
      </c>
      <c r="G78" s="124"/>
      <c r="H78" s="129">
        <f t="shared" si="0"/>
        <v>5674.09</v>
      </c>
    </row>
    <row r="79" spans="1:8" ht="12.75" customHeight="1">
      <c r="A79" s="122"/>
      <c r="B79" s="1084" t="s">
        <v>34</v>
      </c>
      <c r="C79" s="1085"/>
      <c r="D79" s="127">
        <f>D31+D39+D63+D66+D69+D75+D78</f>
        <v>142245.70000000001</v>
      </c>
      <c r="E79" s="127">
        <f t="shared" ref="E79:G79" si="7">E31+E39+E63+E66+E69+E75+E78</f>
        <v>7505.7</v>
      </c>
      <c r="F79" s="127">
        <f t="shared" si="7"/>
        <v>33068.839999999997</v>
      </c>
      <c r="G79" s="127">
        <f t="shared" si="7"/>
        <v>2558.8200000000002</v>
      </c>
      <c r="H79" s="129">
        <f t="shared" si="0"/>
        <v>185379.06</v>
      </c>
    </row>
    <row r="80" spans="1:8" ht="12.75" customHeight="1">
      <c r="A80" s="760" t="s">
        <v>35</v>
      </c>
      <c r="B80" s="761"/>
      <c r="C80" s="761"/>
      <c r="D80" s="761"/>
      <c r="E80" s="761"/>
      <c r="F80" s="761"/>
      <c r="G80" s="761"/>
      <c r="H80" s="762"/>
    </row>
    <row r="81" spans="1:9" ht="51" customHeight="1">
      <c r="A81" s="118">
        <v>12</v>
      </c>
      <c r="B81" s="119" t="s">
        <v>36</v>
      </c>
      <c r="C81" s="119" t="s">
        <v>37</v>
      </c>
      <c r="D81" s="126">
        <f>D79*3.1%</f>
        <v>4409.62</v>
      </c>
      <c r="E81" s="126">
        <f>E79*3.1%</f>
        <v>232.68</v>
      </c>
      <c r="F81" s="120"/>
      <c r="G81" s="120"/>
      <c r="H81" s="134">
        <f t="shared" si="0"/>
        <v>4642.3</v>
      </c>
    </row>
    <row r="82" spans="1:9" ht="12.75" customHeight="1">
      <c r="A82" s="117"/>
      <c r="B82" s="119"/>
      <c r="C82" s="119"/>
      <c r="D82" s="120" t="s">
        <v>90</v>
      </c>
      <c r="E82" s="120" t="s">
        <v>91</v>
      </c>
      <c r="F82" s="120"/>
      <c r="G82" s="120"/>
      <c r="H82" s="120"/>
    </row>
    <row r="83" spans="1:9" ht="12.75" customHeight="1">
      <c r="A83" s="122"/>
      <c r="B83" s="1084" t="s">
        <v>38</v>
      </c>
      <c r="C83" s="1085"/>
      <c r="D83" s="127">
        <f>D81</f>
        <v>4409.62</v>
      </c>
      <c r="E83" s="127">
        <f>E81</f>
        <v>232.68</v>
      </c>
      <c r="F83" s="124"/>
      <c r="G83" s="124"/>
      <c r="H83" s="130">
        <f t="shared" si="0"/>
        <v>4642.3</v>
      </c>
    </row>
    <row r="84" spans="1:9" ht="12.75" customHeight="1">
      <c r="A84" s="122"/>
      <c r="B84" s="1084" t="s">
        <v>39</v>
      </c>
      <c r="C84" s="1085"/>
      <c r="D84" s="127">
        <f>D79+D83</f>
        <v>146655.32</v>
      </c>
      <c r="E84" s="127">
        <f t="shared" ref="E84:G84" si="8">E79+E83</f>
        <v>7738.38</v>
      </c>
      <c r="F84" s="127">
        <f t="shared" si="8"/>
        <v>33068.839999999997</v>
      </c>
      <c r="G84" s="127">
        <f t="shared" si="8"/>
        <v>2558.8200000000002</v>
      </c>
      <c r="H84" s="129">
        <f t="shared" si="0"/>
        <v>190021.36</v>
      </c>
    </row>
    <row r="85" spans="1:9" ht="12.75" customHeight="1">
      <c r="A85" s="760" t="s">
        <v>40</v>
      </c>
      <c r="B85" s="761"/>
      <c r="C85" s="761"/>
      <c r="D85" s="761"/>
      <c r="E85" s="761"/>
      <c r="F85" s="761"/>
      <c r="G85" s="761"/>
      <c r="H85" s="762"/>
    </row>
    <row r="86" spans="1:9" ht="17.25" customHeight="1">
      <c r="A86" s="118">
        <v>13</v>
      </c>
      <c r="B86" s="119" t="s">
        <v>170</v>
      </c>
      <c r="C86" s="119" t="s">
        <v>41</v>
      </c>
      <c r="D86" s="120"/>
      <c r="E86" s="120"/>
      <c r="F86" s="120"/>
      <c r="G86" s="121">
        <v>260.91000000000003</v>
      </c>
      <c r="H86" s="121">
        <f t="shared" si="0"/>
        <v>260.91000000000003</v>
      </c>
    </row>
    <row r="87" spans="1:9" ht="51" customHeight="1">
      <c r="A87" s="118">
        <v>14</v>
      </c>
      <c r="B87" s="119" t="s">
        <v>42</v>
      </c>
      <c r="C87" s="119" t="s">
        <v>43</v>
      </c>
      <c r="D87" s="121">
        <f>D84*0.5%</f>
        <v>733.28</v>
      </c>
      <c r="E87" s="121">
        <f>E84*0.5%</f>
        <v>38.69</v>
      </c>
      <c r="F87" s="120"/>
      <c r="G87" s="120"/>
      <c r="H87" s="121">
        <f t="shared" si="0"/>
        <v>771.97</v>
      </c>
    </row>
    <row r="88" spans="1:9" ht="32.25" customHeight="1">
      <c r="A88" s="117"/>
      <c r="B88" s="119"/>
      <c r="C88" s="119"/>
      <c r="D88" s="120" t="s">
        <v>92</v>
      </c>
      <c r="E88" s="120" t="s">
        <v>93</v>
      </c>
      <c r="F88" s="120"/>
      <c r="G88" s="120"/>
      <c r="H88" s="120"/>
    </row>
    <row r="89" spans="1:9" ht="56.25">
      <c r="A89" s="118">
        <v>15</v>
      </c>
      <c r="B89" s="119" t="s">
        <v>207</v>
      </c>
      <c r="C89" s="119" t="s">
        <v>173</v>
      </c>
      <c r="D89" s="120"/>
      <c r="E89" s="120"/>
      <c r="F89" s="120"/>
      <c r="G89" s="121">
        <v>655.53</v>
      </c>
      <c r="H89" s="121">
        <f t="shared" si="0"/>
        <v>655.53</v>
      </c>
    </row>
    <row r="90" spans="1:9" ht="45">
      <c r="A90" s="118">
        <v>16</v>
      </c>
      <c r="B90" s="119" t="s">
        <v>182</v>
      </c>
      <c r="C90" s="119" t="s">
        <v>183</v>
      </c>
      <c r="D90" s="120"/>
      <c r="E90" s="120"/>
      <c r="F90" s="120"/>
      <c r="G90" s="121">
        <v>0.03</v>
      </c>
      <c r="H90" s="121">
        <f t="shared" si="0"/>
        <v>0.03</v>
      </c>
    </row>
    <row r="91" spans="1:9" ht="103.5" customHeight="1">
      <c r="A91" s="118">
        <v>17</v>
      </c>
      <c r="B91" s="119" t="s">
        <v>181</v>
      </c>
      <c r="C91" s="119" t="s">
        <v>184</v>
      </c>
      <c r="D91" s="120"/>
      <c r="E91" s="120"/>
      <c r="F91" s="120"/>
      <c r="G91" s="131">
        <v>21.7</v>
      </c>
      <c r="H91" s="131">
        <f t="shared" si="0"/>
        <v>21.7</v>
      </c>
    </row>
    <row r="92" spans="1:9" ht="48" customHeight="1">
      <c r="A92" s="769">
        <v>18</v>
      </c>
      <c r="B92" s="770" t="s">
        <v>208</v>
      </c>
      <c r="C92" s="770" t="s">
        <v>174</v>
      </c>
      <c r="D92" s="771"/>
      <c r="E92" s="771"/>
      <c r="F92" s="771"/>
      <c r="G92" s="784">
        <f>19.86*0</f>
        <v>0</v>
      </c>
      <c r="H92" s="772">
        <f t="shared" ref="H92:H117" si="9">SUM(D92:G92)</f>
        <v>0</v>
      </c>
    </row>
    <row r="93" spans="1:9" ht="18" customHeight="1">
      <c r="A93" s="122"/>
      <c r="B93" s="1084" t="s">
        <v>44</v>
      </c>
      <c r="C93" s="1085"/>
      <c r="D93" s="128">
        <f>D86+D87+D89+D90+D91+D92</f>
        <v>733.28</v>
      </c>
      <c r="E93" s="128">
        <f>E86+E87+E89+E90+E91+E92</f>
        <v>38.69</v>
      </c>
      <c r="F93" s="124"/>
      <c r="G93" s="128">
        <f>G86+G87+G89+G90+G91+G92</f>
        <v>938.17</v>
      </c>
      <c r="H93" s="107">
        <f t="shared" si="9"/>
        <v>1710</v>
      </c>
    </row>
    <row r="94" spans="1:9" ht="12.75" customHeight="1">
      <c r="A94" s="122"/>
      <c r="B94" s="1084" t="s">
        <v>45</v>
      </c>
      <c r="C94" s="1085"/>
      <c r="D94" s="127">
        <f>D84+D93</f>
        <v>147388.6</v>
      </c>
      <c r="E94" s="127">
        <f t="shared" ref="E94:G94" si="10">E84+E93</f>
        <v>7777.07</v>
      </c>
      <c r="F94" s="127">
        <f t="shared" si="10"/>
        <v>33068.839999999997</v>
      </c>
      <c r="G94" s="127">
        <f t="shared" si="10"/>
        <v>3496.99</v>
      </c>
      <c r="H94" s="129">
        <f t="shared" si="9"/>
        <v>191731.5</v>
      </c>
    </row>
    <row r="95" spans="1:9" ht="12.75" customHeight="1">
      <c r="A95" s="760" t="s">
        <v>46</v>
      </c>
      <c r="B95" s="761"/>
      <c r="C95" s="761"/>
      <c r="D95" s="761"/>
      <c r="E95" s="761"/>
      <c r="F95" s="761"/>
      <c r="G95" s="761"/>
      <c r="H95" s="762"/>
    </row>
    <row r="96" spans="1:9" ht="120.75" customHeight="1">
      <c r="A96" s="769">
        <v>19</v>
      </c>
      <c r="B96" s="770" t="s">
        <v>185</v>
      </c>
      <c r="C96" s="770" t="s">
        <v>77</v>
      </c>
      <c r="D96" s="771"/>
      <c r="E96" s="771"/>
      <c r="F96" s="771"/>
      <c r="G96" s="785">
        <f>((D94+E94+F94)*2.14%+3.23)*0</f>
        <v>0</v>
      </c>
      <c r="H96" s="774">
        <f t="shared" si="9"/>
        <v>0</v>
      </c>
      <c r="I96" s="53"/>
    </row>
    <row r="97" spans="1:8" ht="57" customHeight="1">
      <c r="A97" s="117"/>
      <c r="B97" s="119"/>
      <c r="C97" s="119"/>
      <c r="D97" s="120"/>
      <c r="E97" s="120"/>
      <c r="F97" s="120"/>
      <c r="G97" s="120" t="s">
        <v>186</v>
      </c>
      <c r="H97" s="120"/>
    </row>
    <row r="98" spans="1:8" ht="12.75" customHeight="1">
      <c r="A98" s="122"/>
      <c r="B98" s="1084" t="s">
        <v>47</v>
      </c>
      <c r="C98" s="1085"/>
      <c r="D98" s="123"/>
      <c r="E98" s="123"/>
      <c r="F98" s="124"/>
      <c r="G98" s="129">
        <f>G96</f>
        <v>0</v>
      </c>
      <c r="H98" s="129">
        <f t="shared" si="9"/>
        <v>0</v>
      </c>
    </row>
    <row r="99" spans="1:8" ht="87.75" customHeight="1">
      <c r="A99" s="1089" t="s">
        <v>48</v>
      </c>
      <c r="B99" s="1090"/>
      <c r="C99" s="1090"/>
      <c r="D99" s="1090"/>
      <c r="E99" s="1090"/>
      <c r="F99" s="1090"/>
      <c r="G99" s="1090"/>
      <c r="H99" s="763"/>
    </row>
    <row r="100" spans="1:8" ht="27.75" customHeight="1">
      <c r="A100" s="769">
        <v>20</v>
      </c>
      <c r="B100" s="770" t="s">
        <v>49</v>
      </c>
      <c r="C100" s="770" t="s">
        <v>50</v>
      </c>
      <c r="D100" s="771"/>
      <c r="E100" s="771"/>
      <c r="F100" s="771"/>
      <c r="G100" s="786">
        <f>383.5*0</f>
        <v>0</v>
      </c>
      <c r="H100" s="775">
        <f t="shared" si="9"/>
        <v>0</v>
      </c>
    </row>
    <row r="101" spans="1:8" ht="15" customHeight="1">
      <c r="A101" s="117"/>
      <c r="B101" s="119"/>
      <c r="C101" s="119"/>
      <c r="D101" s="120"/>
      <c r="E101" s="120"/>
      <c r="F101" s="120"/>
      <c r="G101" s="120" t="s">
        <v>94</v>
      </c>
      <c r="H101" s="120"/>
    </row>
    <row r="102" spans="1:8" ht="52.5" customHeight="1">
      <c r="A102" s="769">
        <v>21</v>
      </c>
      <c r="B102" s="770" t="s">
        <v>95</v>
      </c>
      <c r="C102" s="770" t="s">
        <v>187</v>
      </c>
      <c r="D102" s="771"/>
      <c r="E102" s="771"/>
      <c r="F102" s="771"/>
      <c r="G102" s="785">
        <f>1654.36*0</f>
        <v>0</v>
      </c>
      <c r="H102" s="774">
        <f t="shared" si="9"/>
        <v>0</v>
      </c>
    </row>
    <row r="103" spans="1:8" ht="54.75" customHeight="1">
      <c r="A103" s="117"/>
      <c r="B103" s="119"/>
      <c r="C103" s="119"/>
      <c r="D103" s="120"/>
      <c r="E103" s="120"/>
      <c r="F103" s="120"/>
      <c r="G103" s="120" t="s">
        <v>188</v>
      </c>
      <c r="H103" s="120"/>
    </row>
    <row r="104" spans="1:8" ht="15">
      <c r="A104" s="769">
        <v>22</v>
      </c>
      <c r="B104" s="770" t="s">
        <v>96</v>
      </c>
      <c r="C104" s="770" t="s">
        <v>52</v>
      </c>
      <c r="D104" s="771"/>
      <c r="E104" s="771"/>
      <c r="F104" s="771"/>
      <c r="G104" s="785">
        <f>7927.21*0</f>
        <v>0</v>
      </c>
      <c r="H104" s="774">
        <f t="shared" si="9"/>
        <v>0</v>
      </c>
    </row>
    <row r="105" spans="1:8" ht="12.75" customHeight="1">
      <c r="A105" s="118">
        <v>23</v>
      </c>
      <c r="B105" s="119" t="s">
        <v>97</v>
      </c>
      <c r="C105" s="119" t="s">
        <v>53</v>
      </c>
      <c r="D105" s="120"/>
      <c r="E105" s="120"/>
      <c r="F105" s="120"/>
      <c r="G105" s="126">
        <v>9289.51</v>
      </c>
      <c r="H105" s="126">
        <f t="shared" si="9"/>
        <v>9289.51</v>
      </c>
    </row>
    <row r="106" spans="1:8" ht="12.75" customHeight="1">
      <c r="A106" s="769">
        <v>24</v>
      </c>
      <c r="B106" s="770" t="s">
        <v>98</v>
      </c>
      <c r="C106" s="770" t="s">
        <v>54</v>
      </c>
      <c r="D106" s="771"/>
      <c r="E106" s="771"/>
      <c r="F106" s="771"/>
      <c r="G106" s="787">
        <f>2993.1*0</f>
        <v>0</v>
      </c>
      <c r="H106" s="776">
        <f t="shared" si="9"/>
        <v>0</v>
      </c>
    </row>
    <row r="107" spans="1:8" ht="113.25" customHeight="1">
      <c r="A107" s="769">
        <v>25</v>
      </c>
      <c r="B107" s="770" t="s">
        <v>51</v>
      </c>
      <c r="C107" s="770" t="s">
        <v>209</v>
      </c>
      <c r="D107" s="771"/>
      <c r="E107" s="771"/>
      <c r="F107" s="771"/>
      <c r="G107" s="784">
        <f>129.79*0</f>
        <v>0</v>
      </c>
      <c r="H107" s="772">
        <f t="shared" si="9"/>
        <v>0</v>
      </c>
    </row>
    <row r="108" spans="1:8" ht="42.75" customHeight="1">
      <c r="A108" s="117"/>
      <c r="B108" s="119"/>
      <c r="C108" s="119"/>
      <c r="D108" s="120"/>
      <c r="E108" s="120"/>
      <c r="F108" s="120"/>
      <c r="G108" s="120" t="s">
        <v>189</v>
      </c>
      <c r="H108" s="120"/>
    </row>
    <row r="109" spans="1:8" ht="141.75" customHeight="1">
      <c r="A109" s="122"/>
      <c r="B109" s="1084" t="s">
        <v>55</v>
      </c>
      <c r="C109" s="1085"/>
      <c r="D109" s="123"/>
      <c r="E109" s="123"/>
      <c r="F109" s="124"/>
      <c r="G109" s="129">
        <f>G100+G102+G104+G105+G106+G107</f>
        <v>9289.51</v>
      </c>
      <c r="H109" s="129">
        <f t="shared" si="9"/>
        <v>9289.51</v>
      </c>
    </row>
    <row r="110" spans="1:8" ht="12.75" customHeight="1">
      <c r="A110" s="122"/>
      <c r="B110" s="1084" t="s">
        <v>56</v>
      </c>
      <c r="C110" s="1085"/>
      <c r="D110" s="127">
        <f>D94+D98+D109</f>
        <v>147388.6</v>
      </c>
      <c r="E110" s="127">
        <f t="shared" ref="E110:G110" si="11">E94+E98+E109</f>
        <v>7777.07</v>
      </c>
      <c r="F110" s="127">
        <f t="shared" si="11"/>
        <v>33068.839999999997</v>
      </c>
      <c r="G110" s="127">
        <f t="shared" si="11"/>
        <v>12786.5</v>
      </c>
      <c r="H110" s="129">
        <f t="shared" si="9"/>
        <v>201021.01</v>
      </c>
    </row>
    <row r="111" spans="1:8" ht="12.75" customHeight="1">
      <c r="A111" s="760" t="s">
        <v>57</v>
      </c>
      <c r="B111" s="761"/>
      <c r="C111" s="761"/>
      <c r="D111" s="761"/>
      <c r="E111" s="761"/>
      <c r="F111" s="761"/>
      <c r="G111" s="761"/>
      <c r="H111" s="762"/>
    </row>
    <row r="112" spans="1:8" ht="42" customHeight="1">
      <c r="A112" s="118">
        <v>26</v>
      </c>
      <c r="B112" s="119" t="s">
        <v>58</v>
      </c>
      <c r="C112" s="119" t="s">
        <v>59</v>
      </c>
      <c r="D112" s="126">
        <f>D110*2%</f>
        <v>2947.77</v>
      </c>
      <c r="E112" s="126">
        <f t="shared" ref="E112:G112" si="12">E110*2%</f>
        <v>155.54</v>
      </c>
      <c r="F112" s="126">
        <f t="shared" si="12"/>
        <v>661.38</v>
      </c>
      <c r="G112" s="126">
        <f t="shared" si="12"/>
        <v>255.73</v>
      </c>
      <c r="H112" s="126">
        <f t="shared" si="9"/>
        <v>4020.42</v>
      </c>
    </row>
    <row r="113" spans="1:8" ht="12.75" customHeight="1">
      <c r="A113" s="117"/>
      <c r="B113" s="119"/>
      <c r="C113" s="119"/>
      <c r="D113" s="120" t="s">
        <v>99</v>
      </c>
      <c r="E113" s="120" t="s">
        <v>100</v>
      </c>
      <c r="F113" s="120" t="s">
        <v>101</v>
      </c>
      <c r="G113" s="120" t="s">
        <v>102</v>
      </c>
      <c r="H113" s="120"/>
    </row>
    <row r="114" spans="1:8" ht="15" customHeight="1">
      <c r="A114" s="122"/>
      <c r="B114" s="1084" t="s">
        <v>60</v>
      </c>
      <c r="C114" s="1085"/>
      <c r="D114" s="127">
        <f>D112</f>
        <v>2947.77</v>
      </c>
      <c r="E114" s="127">
        <f t="shared" ref="E114:G114" si="13">E112</f>
        <v>155.54</v>
      </c>
      <c r="F114" s="127">
        <f t="shared" si="13"/>
        <v>661.38</v>
      </c>
      <c r="G114" s="127">
        <f t="shared" si="13"/>
        <v>255.73</v>
      </c>
      <c r="H114" s="129">
        <f t="shared" si="9"/>
        <v>4020.42</v>
      </c>
    </row>
    <row r="115" spans="1:8" ht="12.75" customHeight="1">
      <c r="A115" s="122"/>
      <c r="B115" s="1084" t="s">
        <v>61</v>
      </c>
      <c r="C115" s="1085"/>
      <c r="D115" s="127">
        <f>D110+D114</f>
        <v>150336.37</v>
      </c>
      <c r="E115" s="127">
        <f t="shared" ref="E115:G115" si="14">E110+E114</f>
        <v>7932.61</v>
      </c>
      <c r="F115" s="127">
        <f t="shared" si="14"/>
        <v>33730.22</v>
      </c>
      <c r="G115" s="127">
        <f t="shared" si="14"/>
        <v>13042.23</v>
      </c>
      <c r="H115" s="129">
        <f t="shared" si="9"/>
        <v>205041.43</v>
      </c>
    </row>
    <row r="116" spans="1:8" ht="12.75" customHeight="1">
      <c r="A116" s="760" t="s">
        <v>62</v>
      </c>
      <c r="B116" s="761"/>
      <c r="C116" s="761"/>
      <c r="D116" s="761"/>
      <c r="E116" s="761"/>
      <c r="F116" s="761"/>
      <c r="G116" s="761"/>
      <c r="H116" s="762"/>
    </row>
    <row r="117" spans="1:8" ht="30" customHeight="1">
      <c r="A117" s="118">
        <v>27</v>
      </c>
      <c r="B117" s="119" t="s">
        <v>180</v>
      </c>
      <c r="C117" s="119" t="s">
        <v>63</v>
      </c>
      <c r="D117" s="126">
        <f>D115*20%</f>
        <v>30067.27</v>
      </c>
      <c r="E117" s="126">
        <f t="shared" ref="E117:F117" si="15">E115*20%</f>
        <v>1586.52</v>
      </c>
      <c r="F117" s="126">
        <f t="shared" si="15"/>
        <v>6746.04</v>
      </c>
      <c r="G117" s="126">
        <f>(G115-G90*1.02)*20%</f>
        <v>2608.44</v>
      </c>
      <c r="H117" s="126">
        <f t="shared" si="9"/>
        <v>41008.269999999997</v>
      </c>
    </row>
    <row r="118" spans="1:8" ht="26.25" customHeight="1">
      <c r="A118" s="117"/>
      <c r="B118" s="119"/>
      <c r="C118" s="119"/>
      <c r="D118" s="120" t="s">
        <v>107</v>
      </c>
      <c r="E118" s="120" t="s">
        <v>108</v>
      </c>
      <c r="F118" s="120" t="s">
        <v>109</v>
      </c>
      <c r="G118" s="120" t="s">
        <v>204</v>
      </c>
      <c r="H118" s="120"/>
    </row>
    <row r="119" spans="1:8" ht="12.75" customHeight="1">
      <c r="A119" s="122"/>
      <c r="B119" s="1084" t="s">
        <v>64</v>
      </c>
      <c r="C119" s="1085"/>
      <c r="D119" s="127">
        <f>D117</f>
        <v>30067.27</v>
      </c>
      <c r="E119" s="127">
        <f t="shared" ref="E119:G119" si="16">E117</f>
        <v>1586.52</v>
      </c>
      <c r="F119" s="127">
        <f t="shared" si="16"/>
        <v>6746.04</v>
      </c>
      <c r="G119" s="127">
        <f t="shared" si="16"/>
        <v>2608.44</v>
      </c>
      <c r="H119" s="129">
        <f t="shared" ref="H119:H120" si="17">SUM(D119:G119)</f>
        <v>41008.269999999997</v>
      </c>
    </row>
    <row r="120" spans="1:8" ht="21" customHeight="1">
      <c r="A120" s="122"/>
      <c r="B120" s="1084" t="s">
        <v>65</v>
      </c>
      <c r="C120" s="1085"/>
      <c r="D120" s="127">
        <f>D115+D119</f>
        <v>180403.64</v>
      </c>
      <c r="E120" s="127">
        <f t="shared" ref="E120:G120" si="18">E115+E119</f>
        <v>9519.1299999999992</v>
      </c>
      <c r="F120" s="127">
        <f t="shared" si="18"/>
        <v>40476.26</v>
      </c>
      <c r="G120" s="127">
        <f t="shared" si="18"/>
        <v>15650.67</v>
      </c>
      <c r="H120" s="129">
        <f t="shared" si="17"/>
        <v>246049.7</v>
      </c>
    </row>
    <row r="121" spans="1:8" ht="22.5">
      <c r="A121" s="56"/>
      <c r="B121" s="57"/>
      <c r="C121" s="54" t="s">
        <v>158</v>
      </c>
      <c r="D121" s="58"/>
      <c r="E121" s="59"/>
      <c r="F121" s="55"/>
      <c r="G121" s="55">
        <f>G104+G105+G106</f>
        <v>9289.51</v>
      </c>
      <c r="H121" s="55"/>
    </row>
    <row r="122" spans="1:8" ht="22.5">
      <c r="A122" s="56"/>
      <c r="B122" s="57"/>
      <c r="C122" s="794" t="s">
        <v>5281</v>
      </c>
      <c r="D122" s="795">
        <f>-D81*15%*1.2</f>
        <v>-793.73</v>
      </c>
      <c r="E122" s="795">
        <f>-E81*15%*1.2</f>
        <v>-41.88</v>
      </c>
      <c r="F122" s="796"/>
      <c r="G122" s="796"/>
      <c r="H122" s="796">
        <f t="shared" ref="H122:H123" si="19">SUM(D122:G122)</f>
        <v>-835.61</v>
      </c>
    </row>
    <row r="123" spans="1:8">
      <c r="A123" s="56"/>
      <c r="B123" s="57"/>
      <c r="C123" s="797" t="s">
        <v>5282</v>
      </c>
      <c r="D123" s="798">
        <f>D120+D122</f>
        <v>179609.91</v>
      </c>
      <c r="E123" s="798">
        <f t="shared" ref="E123:G123" si="20">E120+E122</f>
        <v>9477.25</v>
      </c>
      <c r="F123" s="798">
        <f t="shared" si="20"/>
        <v>40476.26</v>
      </c>
      <c r="G123" s="798">
        <f t="shared" si="20"/>
        <v>15650.67</v>
      </c>
      <c r="H123" s="798">
        <f t="shared" si="19"/>
        <v>245214.09</v>
      </c>
    </row>
    <row r="124" spans="1:8">
      <c r="A124" s="788"/>
      <c r="B124" s="789"/>
      <c r="C124" s="790"/>
      <c r="D124" s="791"/>
      <c r="E124" s="792"/>
      <c r="F124" s="793"/>
      <c r="G124" s="793"/>
      <c r="H124" s="793"/>
    </row>
    <row r="126" spans="1:8">
      <c r="A126" s="1091" t="s">
        <v>4</v>
      </c>
      <c r="B126" s="1091"/>
      <c r="C126" s="27" t="s">
        <v>66</v>
      </c>
      <c r="D126" s="22"/>
      <c r="E126" s="24"/>
      <c r="F126" s="25"/>
      <c r="G126" s="27" t="s">
        <v>67</v>
      </c>
      <c r="H126" s="24"/>
    </row>
    <row r="127" spans="1:8">
      <c r="A127" s="22"/>
      <c r="B127" s="22"/>
      <c r="C127" s="20"/>
      <c r="D127" s="20" t="s">
        <v>5</v>
      </c>
      <c r="E127" s="20"/>
      <c r="F127" s="20"/>
      <c r="G127" s="20"/>
      <c r="H127" s="20"/>
    </row>
    <row r="128" spans="1:8">
      <c r="A128" s="23" t="s">
        <v>6</v>
      </c>
      <c r="B128" s="22"/>
      <c r="C128" s="26" t="s">
        <v>66</v>
      </c>
      <c r="D128" s="22"/>
      <c r="E128" s="26"/>
      <c r="F128" s="26"/>
      <c r="G128" s="27" t="s">
        <v>103</v>
      </c>
      <c r="H128" s="24"/>
    </row>
    <row r="129" spans="1:8">
      <c r="A129" s="22"/>
      <c r="B129" s="22"/>
      <c r="C129" s="20"/>
      <c r="D129" s="20" t="s">
        <v>5</v>
      </c>
      <c r="E129" s="20"/>
      <c r="F129" s="20"/>
      <c r="G129" s="20"/>
      <c r="H129" s="20"/>
    </row>
    <row r="130" spans="1:8">
      <c r="A130" s="23" t="s">
        <v>7</v>
      </c>
      <c r="B130" s="22"/>
      <c r="C130" s="26" t="s">
        <v>104</v>
      </c>
      <c r="D130" s="23"/>
      <c r="E130" s="26"/>
      <c r="F130" s="26"/>
      <c r="G130" s="27" t="s">
        <v>105</v>
      </c>
      <c r="H130" s="24"/>
    </row>
    <row r="131" spans="1:8">
      <c r="A131" s="22"/>
      <c r="B131" s="22"/>
      <c r="C131" s="21" t="s">
        <v>16</v>
      </c>
      <c r="D131" s="20" t="s">
        <v>5</v>
      </c>
      <c r="E131" s="20"/>
      <c r="F131" s="20"/>
      <c r="G131" s="20"/>
      <c r="H131" s="20"/>
    </row>
    <row r="132" spans="1:8" ht="38.25" customHeight="1">
      <c r="A132" s="28" t="s">
        <v>8</v>
      </c>
      <c r="B132" s="22"/>
      <c r="C132" s="68" t="s">
        <v>178</v>
      </c>
      <c r="D132" s="25"/>
      <c r="E132" s="24"/>
      <c r="F132" s="25"/>
      <c r="G132" s="1092" t="s">
        <v>172</v>
      </c>
      <c r="H132" s="1092"/>
    </row>
    <row r="133" spans="1:8">
      <c r="A133" s="22"/>
      <c r="B133" s="22"/>
      <c r="C133" s="21" t="s">
        <v>16</v>
      </c>
      <c r="D133" s="20" t="s">
        <v>5</v>
      </c>
      <c r="E133" s="20"/>
      <c r="F133" s="20"/>
      <c r="G133" s="20"/>
      <c r="H133" s="20"/>
    </row>
    <row r="135" spans="1:8">
      <c r="A135" s="16"/>
      <c r="B135" s="16"/>
      <c r="C135" s="19"/>
      <c r="D135" s="16"/>
      <c r="E135" s="16"/>
      <c r="F135" s="16"/>
      <c r="G135" s="764" t="s">
        <v>363</v>
      </c>
      <c r="H135" s="765"/>
    </row>
    <row r="136" spans="1:8">
      <c r="G136" s="766" t="s">
        <v>5256</v>
      </c>
      <c r="H136" s="767">
        <f>(H26+H92+H96+H100+H102+H104+H106+H107)*1.02*1.2</f>
        <v>0</v>
      </c>
    </row>
    <row r="137" spans="1:8">
      <c r="G137" s="766" t="s">
        <v>5257</v>
      </c>
      <c r="H137" s="767">
        <f>H81*15%*1.2</f>
        <v>835.61</v>
      </c>
    </row>
    <row r="138" spans="1:8">
      <c r="G138" s="766" t="s">
        <v>5258</v>
      </c>
      <c r="H138" s="768">
        <f>H120-H136-H137</f>
        <v>245214.09</v>
      </c>
    </row>
  </sheetData>
  <mergeCells count="39">
    <mergeCell ref="B115:C115"/>
    <mergeCell ref="B119:C119"/>
    <mergeCell ref="B120:C120"/>
    <mergeCell ref="A126:B126"/>
    <mergeCell ref="G132:H132"/>
    <mergeCell ref="B114:C114"/>
    <mergeCell ref="B75:C75"/>
    <mergeCell ref="B78:C78"/>
    <mergeCell ref="B79:C79"/>
    <mergeCell ref="B83:C83"/>
    <mergeCell ref="B84:C84"/>
    <mergeCell ref="B93:C93"/>
    <mergeCell ref="B94:C94"/>
    <mergeCell ref="B98:C98"/>
    <mergeCell ref="A99:G99"/>
    <mergeCell ref="B109:C109"/>
    <mergeCell ref="B110:C110"/>
    <mergeCell ref="B69:C69"/>
    <mergeCell ref="B17:G17"/>
    <mergeCell ref="B19:G19"/>
    <mergeCell ref="A21:A23"/>
    <mergeCell ref="B21:B23"/>
    <mergeCell ref="C21:C23"/>
    <mergeCell ref="D21:H21"/>
    <mergeCell ref="D22:D23"/>
    <mergeCell ref="E22:E23"/>
    <mergeCell ref="F22:F23"/>
    <mergeCell ref="G22:G23"/>
    <mergeCell ref="H22:H23"/>
    <mergeCell ref="B31:C31"/>
    <mergeCell ref="B39:C39"/>
    <mergeCell ref="B63:C63"/>
    <mergeCell ref="B66:C66"/>
    <mergeCell ref="B16:G16"/>
    <mergeCell ref="C4:G4"/>
    <mergeCell ref="C5:G5"/>
    <mergeCell ref="C9:G9"/>
    <mergeCell ref="C10:G10"/>
    <mergeCell ref="B12:G12"/>
  </mergeCells>
  <pageMargins left="0.31496062992125984" right="0.23622047244094491" top="0.35433070866141736" bottom="0.35433070866141736" header="0.19685039370078741" footer="0.19685039370078741"/>
  <pageSetup paperSize="9" scale="88" fitToHeight="0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42" zoomScaleNormal="100" zoomScaleSheetLayoutView="100" workbookViewId="0">
      <selection activeCell="B114" sqref="B114"/>
    </sheetView>
  </sheetViews>
  <sheetFormatPr defaultRowHeight="12.7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69</vt:i4>
      </vt:variant>
      <vt:variant>
        <vt:lpstr>Именованные диапазоны</vt:lpstr>
      </vt:variant>
      <vt:variant>
        <vt:i4>56</vt:i4>
      </vt:variant>
    </vt:vector>
  </HeadingPairs>
  <TitlesOfParts>
    <vt:vector size="125" baseType="lpstr">
      <vt:lpstr>График</vt:lpstr>
      <vt:lpstr>ПЗ</vt:lpstr>
      <vt:lpstr>Протокол</vt:lpstr>
      <vt:lpstr>НМЦ</vt:lpstr>
      <vt:lpstr>Проект сметы контракта</vt:lpstr>
      <vt:lpstr>ВОР</vt:lpstr>
      <vt:lpstr>НМЦК</vt:lpstr>
      <vt:lpstr>Затраты подрядчика</vt:lpstr>
      <vt:lpstr>Титул</vt:lpstr>
      <vt:lpstr>Содержание</vt:lpstr>
      <vt:lpstr>ССРСС</vt:lpstr>
      <vt:lpstr>ССР бц</vt:lpstr>
      <vt:lpstr>Сводная ПИР</vt:lpstr>
      <vt:lpstr>Титул (2)</vt:lpstr>
      <vt:lpstr>Содержание (2)</vt:lpstr>
      <vt:lpstr>02-01т</vt:lpstr>
      <vt:lpstr>02-01б</vt:lpstr>
      <vt:lpstr>03-01т</vt:lpstr>
      <vt:lpstr>03-01б</vt:lpstr>
      <vt:lpstr>03-02т</vt:lpstr>
      <vt:lpstr>03-02б</vt:lpstr>
      <vt:lpstr>06-01т</vt:lpstr>
      <vt:lpstr>06-01б</vt:lpstr>
      <vt:lpstr>02-01-01</vt:lpstr>
      <vt:lpstr>02-01-02</vt:lpstr>
      <vt:lpstr>02-01-03</vt:lpstr>
      <vt:lpstr>02-01-04</vt:lpstr>
      <vt:lpstr>02-01-05</vt:lpstr>
      <vt:lpstr>03-01-01 </vt:lpstr>
      <vt:lpstr>03-01-02 </vt:lpstr>
      <vt:lpstr>03-01-03</vt:lpstr>
      <vt:lpstr>03-01-04 </vt:lpstr>
      <vt:lpstr>03-01-05 </vt:lpstr>
      <vt:lpstr>03-01-06 </vt:lpstr>
      <vt:lpstr>03-01-07 </vt:lpstr>
      <vt:lpstr>03-01-08 </vt:lpstr>
      <vt:lpstr>03-01-09</vt:lpstr>
      <vt:lpstr>03-01-10 </vt:lpstr>
      <vt:lpstr>03-02-01 </vt:lpstr>
      <vt:lpstr>03-02-02</vt:lpstr>
      <vt:lpstr>03-02-03</vt:lpstr>
      <vt:lpstr>03-02-04</vt:lpstr>
      <vt:lpstr>03-02-05 (заменить!)</vt:lpstr>
      <vt:lpstr>03-02-06</vt:lpstr>
      <vt:lpstr>03-02-07</vt:lpstr>
      <vt:lpstr>03-02-08</vt:lpstr>
      <vt:lpstr>03-02-09</vt:lpstr>
      <vt:lpstr>03-02-10</vt:lpstr>
      <vt:lpstr>04-01-01</vt:lpstr>
      <vt:lpstr>05-01-01</vt:lpstr>
      <vt:lpstr>06-01-01</vt:lpstr>
      <vt:lpstr>06-01-02 </vt:lpstr>
      <vt:lpstr>06-01-03</vt:lpstr>
      <vt:lpstr>07-01-01</vt:lpstr>
      <vt:lpstr>09-01-01</vt:lpstr>
      <vt:lpstr>2-ПД</vt:lpstr>
      <vt:lpstr>2-РД</vt:lpstr>
      <vt:lpstr>1</vt:lpstr>
      <vt:lpstr>2</vt:lpstr>
      <vt:lpstr>3</vt:lpstr>
      <vt:lpstr>4</vt:lpstr>
      <vt:lpstr>5</vt:lpstr>
      <vt:lpstr>6</vt:lpstr>
      <vt:lpstr>7</vt:lpstr>
      <vt:lpstr>1-1</vt:lpstr>
      <vt:lpstr>9-1-2 (заменить!)</vt:lpstr>
      <vt:lpstr>9-1-3</vt:lpstr>
      <vt:lpstr>ООС1</vt:lpstr>
      <vt:lpstr>ООС2</vt:lpstr>
      <vt:lpstr>ВОР!Print_Titles</vt:lpstr>
      <vt:lpstr>'Затраты подрядчика'!Print_Titles</vt:lpstr>
      <vt:lpstr>НМЦК!Print_Titles</vt:lpstr>
      <vt:lpstr>ССРСС!Print_Titles</vt:lpstr>
      <vt:lpstr>'02-01-01'!Заголовки_для_печати</vt:lpstr>
      <vt:lpstr>'02-01-02'!Заголовки_для_печати</vt:lpstr>
      <vt:lpstr>'02-01-04'!Заголовки_для_печати</vt:lpstr>
      <vt:lpstr>'02-01-05'!Заголовки_для_печати</vt:lpstr>
      <vt:lpstr>'03-01-01 '!Заголовки_для_печати</vt:lpstr>
      <vt:lpstr>'03-01-02 '!Заголовки_для_печати</vt:lpstr>
      <vt:lpstr>'03-01-03'!Заголовки_для_печати</vt:lpstr>
      <vt:lpstr>'03-01-04 '!Заголовки_для_печати</vt:lpstr>
      <vt:lpstr>'03-01-05 '!Заголовки_для_печати</vt:lpstr>
      <vt:lpstr>'03-01-06 '!Заголовки_для_печати</vt:lpstr>
      <vt:lpstr>'03-01-07 '!Заголовки_для_печати</vt:lpstr>
      <vt:lpstr>'03-01-08 '!Заголовки_для_печати</vt:lpstr>
      <vt:lpstr>'03-01-09'!Заголовки_для_печати</vt:lpstr>
      <vt:lpstr>'03-01-10 '!Заголовки_для_печати</vt:lpstr>
      <vt:lpstr>'03-02-01 '!Заголовки_для_печати</vt:lpstr>
      <vt:lpstr>'03-02-02'!Заголовки_для_печати</vt:lpstr>
      <vt:lpstr>'03-02-03'!Заголовки_для_печати</vt:lpstr>
      <vt:lpstr>'03-02-04'!Заголовки_для_печати</vt:lpstr>
      <vt:lpstr>'03-02-05 (заменить!)'!Заголовки_для_печати</vt:lpstr>
      <vt:lpstr>'03-02-06'!Заголовки_для_печати</vt:lpstr>
      <vt:lpstr>'03-02-07'!Заголовки_для_печати</vt:lpstr>
      <vt:lpstr>'03-02-08'!Заголовки_для_печати</vt:lpstr>
      <vt:lpstr>'03-02-09'!Заголовки_для_печати</vt:lpstr>
      <vt:lpstr>'03-02-10'!Заголовки_для_печати</vt:lpstr>
      <vt:lpstr>'04-01-01'!Заголовки_для_печати</vt:lpstr>
      <vt:lpstr>'05-01-01'!Заголовки_для_печати</vt:lpstr>
      <vt:lpstr>'06-01-01'!Заголовки_для_печати</vt:lpstr>
      <vt:lpstr>'06-01-02 '!Заголовки_для_печати</vt:lpstr>
      <vt:lpstr>'06-01-03'!Заголовки_для_печати</vt:lpstr>
      <vt:lpstr>'07-01-01'!Заголовки_для_печати</vt:lpstr>
      <vt:lpstr>'09-01-01'!Заголовки_для_печати</vt:lpstr>
      <vt:lpstr>ВОР!Заголовки_для_печати</vt:lpstr>
      <vt:lpstr>'Затраты подрядчика'!Заголовки_для_печати</vt:lpstr>
      <vt:lpstr>НМЦК!Заголовки_для_печати</vt:lpstr>
      <vt:lpstr>ССРСС!Заголовки_для_печати</vt:lpstr>
      <vt:lpstr>'1-1'!Область_печати</vt:lpstr>
      <vt:lpstr>'2-ПД'!Область_печати</vt:lpstr>
      <vt:lpstr>'5'!Область_печати</vt:lpstr>
      <vt:lpstr>'6'!Область_печати</vt:lpstr>
      <vt:lpstr>'7'!Область_печати</vt:lpstr>
      <vt:lpstr>'9-1-2 (заменить!)'!Область_печати</vt:lpstr>
      <vt:lpstr>'9-1-3'!Область_печати</vt:lpstr>
      <vt:lpstr>ВОР!Область_печати</vt:lpstr>
      <vt:lpstr>График!Область_печати</vt:lpstr>
      <vt:lpstr>'Затраты подрядчика'!Область_печати</vt:lpstr>
      <vt:lpstr>НМЦ!Область_печати</vt:lpstr>
      <vt:lpstr>НМЦК!Область_печати</vt:lpstr>
      <vt:lpstr>ООС1!Область_печати</vt:lpstr>
      <vt:lpstr>'Проект сметы контракта'!Область_печати</vt:lpstr>
      <vt:lpstr>Протокол!Область_печати</vt:lpstr>
      <vt:lpstr>Содержание!Область_печати</vt:lpstr>
      <vt:lpstr>ССРСС!Область_печати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Будников Василий Геннадьевич</cp:lastModifiedBy>
  <cp:lastPrinted>2022-11-16T10:08:24Z</cp:lastPrinted>
  <dcterms:created xsi:type="dcterms:W3CDTF">2003-01-28T12:33:10Z</dcterms:created>
  <dcterms:modified xsi:type="dcterms:W3CDTF">2022-11-16T10:08:27Z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именование гр рас">
    <vt:lpwstr>это и есть наим</vt:lpwstr>
  </property>
</Properties>
</file>